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32" windowHeight="5604" firstSheet="1" activeTab="3"/>
  </bookViews>
  <sheets>
    <sheet name="Informations personnelles" sheetId="7" r:id="rId1"/>
    <sheet name="Données" sheetId="6" r:id="rId2"/>
    <sheet name="Sem.01" sheetId="1" r:id="rId3"/>
    <sheet name="Sem.02" sheetId="2" r:id="rId4"/>
    <sheet name="Sem.03" sheetId="3" r:id="rId5"/>
    <sheet name="Sem.04" sheetId="4" r:id="rId6"/>
    <sheet name="Sem.05" sheetId="5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1" i="4" l="1"/>
  <c r="F141" i="4"/>
  <c r="E141" i="4"/>
  <c r="G131" i="4"/>
  <c r="F131" i="4"/>
  <c r="E131" i="4"/>
  <c r="G121" i="4"/>
  <c r="F121" i="4"/>
  <c r="E121" i="4"/>
  <c r="G111" i="4"/>
  <c r="F111" i="4"/>
  <c r="E111" i="4"/>
  <c r="G101" i="4"/>
  <c r="F101" i="4"/>
  <c r="E101" i="4"/>
  <c r="G91" i="4"/>
  <c r="F91" i="4"/>
  <c r="E91" i="4"/>
  <c r="G81" i="4"/>
  <c r="F81" i="4"/>
  <c r="E81" i="4"/>
  <c r="G71" i="4"/>
  <c r="F71" i="4"/>
  <c r="E71" i="4"/>
  <c r="G61" i="4"/>
  <c r="F61" i="4"/>
  <c r="E61" i="4"/>
  <c r="G51" i="4"/>
  <c r="F51" i="4"/>
  <c r="E51" i="4"/>
  <c r="G41" i="4"/>
  <c r="F41" i="4"/>
  <c r="E41" i="4"/>
  <c r="G31" i="4"/>
  <c r="F31" i="4"/>
  <c r="E31" i="4"/>
  <c r="G21" i="4"/>
  <c r="F21" i="4"/>
  <c r="E21" i="4"/>
  <c r="G11" i="4"/>
  <c r="F11" i="4"/>
  <c r="E11" i="4"/>
  <c r="G141" i="3"/>
  <c r="F141" i="3"/>
  <c r="E141" i="3"/>
  <c r="G131" i="3"/>
  <c r="F131" i="3"/>
  <c r="E131" i="3"/>
  <c r="G121" i="3"/>
  <c r="F121" i="3"/>
  <c r="E121" i="3"/>
  <c r="G111" i="3"/>
  <c r="F111" i="3"/>
  <c r="E111" i="3"/>
  <c r="G101" i="3"/>
  <c r="F101" i="3"/>
  <c r="E101" i="3"/>
  <c r="G91" i="3"/>
  <c r="F91" i="3"/>
  <c r="E91" i="3"/>
  <c r="G81" i="3"/>
  <c r="F81" i="3"/>
  <c r="E81" i="3"/>
  <c r="G71" i="3"/>
  <c r="F71" i="3"/>
  <c r="E71" i="3"/>
  <c r="G61" i="3"/>
  <c r="F61" i="3"/>
  <c r="E61" i="3"/>
  <c r="G51" i="3"/>
  <c r="F51" i="3"/>
  <c r="E51" i="3"/>
  <c r="G41" i="3"/>
  <c r="F41" i="3"/>
  <c r="E41" i="3"/>
  <c r="G31" i="3"/>
  <c r="F31" i="3"/>
  <c r="E31" i="3"/>
  <c r="G21" i="3"/>
  <c r="F21" i="3"/>
  <c r="E21" i="3"/>
  <c r="G11" i="3"/>
  <c r="F11" i="3"/>
  <c r="E11" i="3"/>
  <c r="G141" i="2"/>
  <c r="F141" i="2"/>
  <c r="E141" i="2"/>
  <c r="G131" i="2"/>
  <c r="F131" i="2"/>
  <c r="E131" i="2"/>
  <c r="G121" i="2"/>
  <c r="F121" i="2"/>
  <c r="E121" i="2"/>
  <c r="G111" i="2"/>
  <c r="F111" i="2"/>
  <c r="E111" i="2"/>
  <c r="G101" i="2"/>
  <c r="F101" i="2"/>
  <c r="E101" i="2"/>
  <c r="G91" i="2"/>
  <c r="F91" i="2"/>
  <c r="E91" i="2"/>
  <c r="G81" i="2"/>
  <c r="F81" i="2"/>
  <c r="E81" i="2"/>
  <c r="G71" i="2"/>
  <c r="F71" i="2"/>
  <c r="E71" i="2"/>
  <c r="G61" i="2"/>
  <c r="F61" i="2"/>
  <c r="E61" i="2"/>
  <c r="G51" i="2"/>
  <c r="F51" i="2"/>
  <c r="E51" i="2"/>
  <c r="G41" i="2"/>
  <c r="F41" i="2"/>
  <c r="E41" i="2"/>
  <c r="G31" i="2"/>
  <c r="F31" i="2"/>
  <c r="E31" i="2"/>
  <c r="G21" i="2"/>
  <c r="F21" i="2"/>
  <c r="E21" i="2"/>
  <c r="G11" i="2"/>
  <c r="F11" i="2"/>
  <c r="E11" i="2"/>
  <c r="G141" i="1"/>
  <c r="F141" i="1"/>
  <c r="E141" i="1"/>
  <c r="G131" i="1"/>
  <c r="F131" i="1"/>
  <c r="E131" i="1"/>
  <c r="G121" i="1"/>
  <c r="F121" i="1"/>
  <c r="E121" i="1"/>
  <c r="G111" i="1"/>
  <c r="F111" i="1"/>
  <c r="E111" i="1"/>
  <c r="G101" i="1"/>
  <c r="F101" i="1"/>
  <c r="E101" i="1"/>
  <c r="G91" i="1"/>
  <c r="F91" i="1"/>
  <c r="E91" i="1"/>
  <c r="G81" i="1"/>
  <c r="F81" i="1"/>
  <c r="E81" i="1"/>
  <c r="G71" i="1"/>
  <c r="F71" i="1"/>
  <c r="E71" i="1"/>
  <c r="G61" i="1"/>
  <c r="F61" i="1"/>
  <c r="E61" i="1"/>
  <c r="G51" i="1"/>
  <c r="F51" i="1"/>
  <c r="E51" i="1"/>
  <c r="G41" i="1"/>
  <c r="F41" i="1"/>
  <c r="E41" i="1"/>
  <c r="G31" i="1"/>
  <c r="F31" i="1"/>
  <c r="E31" i="1"/>
  <c r="G21" i="1"/>
  <c r="F21" i="1"/>
  <c r="E21" i="1"/>
  <c r="G11" i="1"/>
  <c r="F11" i="1"/>
  <c r="E11" i="1"/>
  <c r="X19" i="6" l="1"/>
  <c r="O140" i="5"/>
  <c r="D140" i="5"/>
  <c r="C140" i="5"/>
  <c r="O139" i="5"/>
  <c r="D139" i="5"/>
  <c r="C139" i="5"/>
  <c r="O138" i="5"/>
  <c r="C138" i="5"/>
  <c r="D138" i="5" s="1"/>
  <c r="O137" i="5"/>
  <c r="C137" i="5"/>
  <c r="D137" i="5" s="1"/>
  <c r="O136" i="5"/>
  <c r="C136" i="5"/>
  <c r="A136" i="5"/>
  <c r="O135" i="5"/>
  <c r="C135" i="5"/>
  <c r="D135" i="5" s="1"/>
  <c r="A135" i="5"/>
  <c r="O134" i="5"/>
  <c r="C134" i="5"/>
  <c r="A134" i="5"/>
  <c r="O133" i="5"/>
  <c r="C133" i="5"/>
  <c r="A133" i="5"/>
  <c r="O132" i="5"/>
  <c r="C132" i="5"/>
  <c r="A132" i="5"/>
  <c r="O130" i="5"/>
  <c r="D130" i="5"/>
  <c r="C130" i="5"/>
  <c r="O129" i="5"/>
  <c r="D129" i="5"/>
  <c r="C129" i="5"/>
  <c r="O128" i="5"/>
  <c r="C128" i="5"/>
  <c r="D128" i="5" s="1"/>
  <c r="O127" i="5"/>
  <c r="C127" i="5"/>
  <c r="D127" i="5" s="1"/>
  <c r="O126" i="5"/>
  <c r="C126" i="5"/>
  <c r="D126" i="5" s="1"/>
  <c r="A126" i="5"/>
  <c r="O125" i="5"/>
  <c r="C125" i="5"/>
  <c r="A125" i="5"/>
  <c r="O124" i="5"/>
  <c r="C124" i="5"/>
  <c r="D124" i="5" s="1"/>
  <c r="A124" i="5"/>
  <c r="O123" i="5"/>
  <c r="C123" i="5"/>
  <c r="A123" i="5"/>
  <c r="O122" i="5"/>
  <c r="C122" i="5"/>
  <c r="D122" i="5" s="1"/>
  <c r="A122" i="5"/>
  <c r="O120" i="5"/>
  <c r="D120" i="5"/>
  <c r="C120" i="5"/>
  <c r="O119" i="5"/>
  <c r="D119" i="5"/>
  <c r="C119" i="5"/>
  <c r="O118" i="5"/>
  <c r="C118" i="5"/>
  <c r="D118" i="5" s="1"/>
  <c r="O117" i="5"/>
  <c r="C117" i="5"/>
  <c r="D117" i="5" s="1"/>
  <c r="O116" i="5"/>
  <c r="C116" i="5"/>
  <c r="D116" i="5" s="1"/>
  <c r="A116" i="5"/>
  <c r="O115" i="5"/>
  <c r="C115" i="5"/>
  <c r="O114" i="5"/>
  <c r="C114" i="5"/>
  <c r="A114" i="5"/>
  <c r="O113" i="5"/>
  <c r="C113" i="5"/>
  <c r="D113" i="5" s="1"/>
  <c r="A113" i="5"/>
  <c r="O112" i="5"/>
  <c r="C112" i="5"/>
  <c r="A112" i="5"/>
  <c r="O110" i="5"/>
  <c r="D110" i="5"/>
  <c r="C110" i="5"/>
  <c r="O109" i="5"/>
  <c r="D109" i="5"/>
  <c r="C109" i="5"/>
  <c r="O108" i="5"/>
  <c r="C108" i="5"/>
  <c r="D108" i="5" s="1"/>
  <c r="O107" i="5"/>
  <c r="C107" i="5"/>
  <c r="D107" i="5" s="1"/>
  <c r="O106" i="5"/>
  <c r="C106" i="5"/>
  <c r="A106" i="5"/>
  <c r="O105" i="5"/>
  <c r="C105" i="5"/>
  <c r="D105" i="5" s="1"/>
  <c r="A105" i="5"/>
  <c r="O104" i="5"/>
  <c r="C104" i="5"/>
  <c r="D104" i="5" s="1"/>
  <c r="A104" i="5"/>
  <c r="O103" i="5"/>
  <c r="C103" i="5"/>
  <c r="A103" i="5"/>
  <c r="O102" i="5"/>
  <c r="C102" i="5"/>
  <c r="D102" i="5" s="1"/>
  <c r="A102" i="5"/>
  <c r="O100" i="5"/>
  <c r="D100" i="5"/>
  <c r="C100" i="5"/>
  <c r="O99" i="5"/>
  <c r="D99" i="5"/>
  <c r="C99" i="5"/>
  <c r="O98" i="5"/>
  <c r="C98" i="5"/>
  <c r="D98" i="5" s="1"/>
  <c r="O97" i="5"/>
  <c r="C97" i="5"/>
  <c r="D97" i="5" s="1"/>
  <c r="O96" i="5"/>
  <c r="C96" i="5"/>
  <c r="A96" i="5"/>
  <c r="O95" i="5"/>
  <c r="C95" i="5"/>
  <c r="D95" i="5" s="1"/>
  <c r="A95" i="5"/>
  <c r="O94" i="5"/>
  <c r="C94" i="5"/>
  <c r="A94" i="5"/>
  <c r="O93" i="5"/>
  <c r="C93" i="5"/>
  <c r="A93" i="5"/>
  <c r="O92" i="5"/>
  <c r="C92" i="5"/>
  <c r="A92" i="5"/>
  <c r="O90" i="5"/>
  <c r="D90" i="5"/>
  <c r="C90" i="5"/>
  <c r="O89" i="5"/>
  <c r="D89" i="5"/>
  <c r="C89" i="5"/>
  <c r="O88" i="5"/>
  <c r="C88" i="5"/>
  <c r="D88" i="5" s="1"/>
  <c r="O87" i="5"/>
  <c r="C87" i="5"/>
  <c r="D87" i="5" s="1"/>
  <c r="O86" i="5"/>
  <c r="C86" i="5"/>
  <c r="A86" i="5"/>
  <c r="O85" i="5"/>
  <c r="C85" i="5"/>
  <c r="A85" i="5"/>
  <c r="O84" i="5"/>
  <c r="C84" i="5"/>
  <c r="A84" i="5"/>
  <c r="O83" i="5"/>
  <c r="C83" i="5"/>
  <c r="A83" i="5"/>
  <c r="O82" i="5"/>
  <c r="C82" i="5"/>
  <c r="A82" i="5"/>
  <c r="O80" i="5"/>
  <c r="D80" i="5"/>
  <c r="C80" i="5"/>
  <c r="O79" i="5"/>
  <c r="D79" i="5"/>
  <c r="C79" i="5"/>
  <c r="O78" i="5"/>
  <c r="C78" i="5"/>
  <c r="D78" i="5" s="1"/>
  <c r="O77" i="5"/>
  <c r="C77" i="5"/>
  <c r="D77" i="5" s="1"/>
  <c r="O76" i="5"/>
  <c r="C76" i="5"/>
  <c r="D76" i="5" s="1"/>
  <c r="A76" i="5"/>
  <c r="O75" i="5"/>
  <c r="C75" i="5"/>
  <c r="O74" i="5"/>
  <c r="C74" i="5"/>
  <c r="A74" i="5"/>
  <c r="O73" i="5"/>
  <c r="C73" i="5"/>
  <c r="D73" i="5" s="1"/>
  <c r="A73" i="5"/>
  <c r="O72" i="5"/>
  <c r="C72" i="5"/>
  <c r="D72" i="5" s="1"/>
  <c r="A72" i="5"/>
  <c r="O70" i="5"/>
  <c r="D70" i="5"/>
  <c r="C70" i="5"/>
  <c r="O69" i="5"/>
  <c r="D69" i="5"/>
  <c r="C69" i="5"/>
  <c r="O68" i="5"/>
  <c r="C68" i="5"/>
  <c r="D68" i="5" s="1"/>
  <c r="O67" i="5"/>
  <c r="C67" i="5"/>
  <c r="D67" i="5" s="1"/>
  <c r="O66" i="5"/>
  <c r="C66" i="5"/>
  <c r="D66" i="5" s="1"/>
  <c r="A66" i="5"/>
  <c r="O65" i="5"/>
  <c r="C65" i="5"/>
  <c r="D65" i="5" s="1"/>
  <c r="A65" i="5"/>
  <c r="O64" i="5"/>
  <c r="C64" i="5"/>
  <c r="A64" i="5"/>
  <c r="O63" i="5"/>
  <c r="C63" i="5"/>
  <c r="A63" i="5"/>
  <c r="O62" i="5"/>
  <c r="C62" i="5"/>
  <c r="A62" i="5"/>
  <c r="O60" i="5"/>
  <c r="D60" i="5"/>
  <c r="C60" i="5"/>
  <c r="O59" i="5"/>
  <c r="D59" i="5"/>
  <c r="C59" i="5"/>
  <c r="O58" i="5"/>
  <c r="C58" i="5"/>
  <c r="D58" i="5" s="1"/>
  <c r="O57" i="5"/>
  <c r="C57" i="5"/>
  <c r="D57" i="5" s="1"/>
  <c r="O56" i="5"/>
  <c r="C56" i="5"/>
  <c r="A56" i="5"/>
  <c r="O55" i="5"/>
  <c r="C55" i="5"/>
  <c r="D55" i="5" s="1"/>
  <c r="A55" i="5"/>
  <c r="O54" i="5"/>
  <c r="C54" i="5"/>
  <c r="A54" i="5"/>
  <c r="O53" i="5"/>
  <c r="C53" i="5"/>
  <c r="O52" i="5"/>
  <c r="C52" i="5"/>
  <c r="A52" i="5"/>
  <c r="O50" i="5"/>
  <c r="D50" i="5"/>
  <c r="C50" i="5"/>
  <c r="O49" i="5"/>
  <c r="D49" i="5"/>
  <c r="C49" i="5"/>
  <c r="O48" i="5"/>
  <c r="C48" i="5"/>
  <c r="D48" i="5" s="1"/>
  <c r="O47" i="5"/>
  <c r="C47" i="5"/>
  <c r="D47" i="5" s="1"/>
  <c r="O46" i="5"/>
  <c r="C46" i="5"/>
  <c r="A46" i="5"/>
  <c r="O45" i="5"/>
  <c r="C45" i="5"/>
  <c r="A45" i="5"/>
  <c r="O44" i="5"/>
  <c r="C44" i="5"/>
  <c r="D44" i="5" s="1"/>
  <c r="A44" i="5"/>
  <c r="O43" i="5"/>
  <c r="C43" i="5"/>
  <c r="A43" i="5"/>
  <c r="O42" i="5"/>
  <c r="C42" i="5"/>
  <c r="O40" i="5"/>
  <c r="D40" i="5"/>
  <c r="C40" i="5"/>
  <c r="O39" i="5"/>
  <c r="D39" i="5"/>
  <c r="C39" i="5"/>
  <c r="O38" i="5"/>
  <c r="C38" i="5"/>
  <c r="D38" i="5" s="1"/>
  <c r="O37" i="5"/>
  <c r="C37" i="5"/>
  <c r="D37" i="5" s="1"/>
  <c r="O36" i="5"/>
  <c r="C36" i="5"/>
  <c r="D36" i="5" s="1"/>
  <c r="A36" i="5"/>
  <c r="O35" i="5"/>
  <c r="C35" i="5"/>
  <c r="D35" i="5" s="1"/>
  <c r="A35" i="5"/>
  <c r="O34" i="5"/>
  <c r="C34" i="5"/>
  <c r="A34" i="5"/>
  <c r="O33" i="5"/>
  <c r="C33" i="5"/>
  <c r="D33" i="5" s="1"/>
  <c r="A33" i="5"/>
  <c r="O32" i="5"/>
  <c r="C32" i="5"/>
  <c r="D32" i="5" s="1"/>
  <c r="A32" i="5"/>
  <c r="O30" i="5"/>
  <c r="D30" i="5"/>
  <c r="C30" i="5"/>
  <c r="O29" i="5"/>
  <c r="D29" i="5"/>
  <c r="C29" i="5"/>
  <c r="O28" i="5"/>
  <c r="C28" i="5"/>
  <c r="D28" i="5" s="1"/>
  <c r="O27" i="5"/>
  <c r="C27" i="5"/>
  <c r="D27" i="5" s="1"/>
  <c r="O26" i="5"/>
  <c r="C26" i="5"/>
  <c r="D26" i="5" s="1"/>
  <c r="A26" i="5"/>
  <c r="O25" i="5"/>
  <c r="C25" i="5"/>
  <c r="A25" i="5"/>
  <c r="O24" i="5"/>
  <c r="C24" i="5"/>
  <c r="A24" i="5"/>
  <c r="O23" i="5"/>
  <c r="C23" i="5"/>
  <c r="A23" i="5"/>
  <c r="O22" i="5"/>
  <c r="C22" i="5"/>
  <c r="D22" i="5" s="1"/>
  <c r="A22" i="5"/>
  <c r="O20" i="5"/>
  <c r="D20" i="5"/>
  <c r="C20" i="5"/>
  <c r="O19" i="5"/>
  <c r="D19" i="5"/>
  <c r="C19" i="5"/>
  <c r="O18" i="5"/>
  <c r="C18" i="5"/>
  <c r="D18" i="5" s="1"/>
  <c r="O17" i="5"/>
  <c r="C17" i="5"/>
  <c r="D17" i="5" s="1"/>
  <c r="O16" i="5"/>
  <c r="C16" i="5"/>
  <c r="A16" i="5"/>
  <c r="O15" i="5"/>
  <c r="C15" i="5"/>
  <c r="D15" i="5" s="1"/>
  <c r="A15" i="5"/>
  <c r="O14" i="5"/>
  <c r="C14" i="5"/>
  <c r="A14" i="5"/>
  <c r="O13" i="5"/>
  <c r="C13" i="5"/>
  <c r="O12" i="5"/>
  <c r="C12" i="5"/>
  <c r="A12" i="5"/>
  <c r="O10" i="5"/>
  <c r="D10" i="5"/>
  <c r="C10" i="5"/>
  <c r="O9" i="5"/>
  <c r="D9" i="5"/>
  <c r="C9" i="5"/>
  <c r="O8" i="5"/>
  <c r="C8" i="5"/>
  <c r="D8" i="5" s="1"/>
  <c r="O7" i="5"/>
  <c r="C7" i="5"/>
  <c r="D7" i="5" s="1"/>
  <c r="O6" i="5"/>
  <c r="C6" i="5"/>
  <c r="A6" i="5"/>
  <c r="O5" i="5"/>
  <c r="C5" i="5"/>
  <c r="A5" i="5"/>
  <c r="O4" i="5"/>
  <c r="C4" i="5"/>
  <c r="O3" i="5"/>
  <c r="C3" i="5"/>
  <c r="A3" i="5"/>
  <c r="O2" i="5"/>
  <c r="C2" i="5"/>
  <c r="A2" i="5"/>
  <c r="O140" i="4"/>
  <c r="D140" i="4"/>
  <c r="C140" i="4"/>
  <c r="O139" i="4"/>
  <c r="D139" i="4"/>
  <c r="C139" i="4"/>
  <c r="O138" i="4"/>
  <c r="C138" i="4"/>
  <c r="D138" i="4" s="1"/>
  <c r="O137" i="4"/>
  <c r="C137" i="4"/>
  <c r="D137" i="4" s="1"/>
  <c r="O136" i="4"/>
  <c r="C136" i="4"/>
  <c r="A136" i="4"/>
  <c r="O135" i="4"/>
  <c r="C135" i="4"/>
  <c r="A135" i="4"/>
  <c r="O134" i="4"/>
  <c r="C134" i="4"/>
  <c r="A134" i="4"/>
  <c r="O133" i="4"/>
  <c r="C133" i="4"/>
  <c r="A133" i="4"/>
  <c r="O132" i="4"/>
  <c r="C132" i="4"/>
  <c r="A132" i="4"/>
  <c r="O130" i="4"/>
  <c r="D130" i="4"/>
  <c r="C130" i="4"/>
  <c r="O129" i="4"/>
  <c r="D129" i="4"/>
  <c r="C129" i="4"/>
  <c r="O128" i="4"/>
  <c r="C128" i="4"/>
  <c r="D128" i="4" s="1"/>
  <c r="O127" i="4"/>
  <c r="C127" i="4"/>
  <c r="D127" i="4" s="1"/>
  <c r="O126" i="4"/>
  <c r="C126" i="4"/>
  <c r="A126" i="4"/>
  <c r="O125" i="4"/>
  <c r="C125" i="4"/>
  <c r="D125" i="4" s="1"/>
  <c r="A125" i="4"/>
  <c r="O124" i="4"/>
  <c r="C124" i="4"/>
  <c r="A124" i="4"/>
  <c r="O123" i="4"/>
  <c r="C123" i="4"/>
  <c r="A123" i="4"/>
  <c r="O122" i="4"/>
  <c r="C122" i="4"/>
  <c r="A122" i="4"/>
  <c r="O120" i="4"/>
  <c r="D120" i="4"/>
  <c r="C120" i="4"/>
  <c r="O119" i="4"/>
  <c r="D119" i="4"/>
  <c r="C119" i="4"/>
  <c r="O118" i="4"/>
  <c r="C118" i="4"/>
  <c r="D118" i="4" s="1"/>
  <c r="O117" i="4"/>
  <c r="C117" i="4"/>
  <c r="D117" i="4" s="1"/>
  <c r="O116" i="4"/>
  <c r="C116" i="4"/>
  <c r="D116" i="4" s="1"/>
  <c r="A116" i="4"/>
  <c r="O115" i="4"/>
  <c r="C115" i="4"/>
  <c r="O114" i="4"/>
  <c r="C114" i="4"/>
  <c r="A114" i="4"/>
  <c r="O113" i="4"/>
  <c r="C113" i="4"/>
  <c r="A113" i="4"/>
  <c r="O112" i="4"/>
  <c r="C112" i="4"/>
  <c r="A112" i="4"/>
  <c r="O110" i="4"/>
  <c r="D110" i="4"/>
  <c r="C110" i="4"/>
  <c r="O109" i="4"/>
  <c r="D109" i="4"/>
  <c r="C109" i="4"/>
  <c r="O108" i="4"/>
  <c r="C108" i="4"/>
  <c r="D108" i="4" s="1"/>
  <c r="O107" i="4"/>
  <c r="C107" i="4"/>
  <c r="D107" i="4" s="1"/>
  <c r="O106" i="4"/>
  <c r="C106" i="4"/>
  <c r="A106" i="4"/>
  <c r="O105" i="4"/>
  <c r="C105" i="4"/>
  <c r="A105" i="4"/>
  <c r="O104" i="4"/>
  <c r="C104" i="4"/>
  <c r="D104" i="4" s="1"/>
  <c r="A104" i="4"/>
  <c r="O103" i="4"/>
  <c r="C103" i="4"/>
  <c r="A103" i="4"/>
  <c r="O102" i="4"/>
  <c r="C102" i="4"/>
  <c r="A102" i="4"/>
  <c r="O100" i="4"/>
  <c r="D100" i="4"/>
  <c r="C100" i="4"/>
  <c r="O99" i="4"/>
  <c r="D99" i="4"/>
  <c r="C99" i="4"/>
  <c r="O98" i="4"/>
  <c r="C98" i="4"/>
  <c r="D98" i="4" s="1"/>
  <c r="O97" i="4"/>
  <c r="C97" i="4"/>
  <c r="D97" i="4" s="1"/>
  <c r="O96" i="4"/>
  <c r="C96" i="4"/>
  <c r="D96" i="4" s="1"/>
  <c r="A96" i="4"/>
  <c r="O95" i="4"/>
  <c r="C95" i="4"/>
  <c r="A95" i="4"/>
  <c r="O94" i="4"/>
  <c r="C94" i="4"/>
  <c r="A94" i="4"/>
  <c r="O93" i="4"/>
  <c r="C93" i="4"/>
  <c r="A93" i="4"/>
  <c r="O92" i="4"/>
  <c r="C92" i="4"/>
  <c r="D92" i="4" s="1"/>
  <c r="A92" i="4"/>
  <c r="O90" i="4"/>
  <c r="D90" i="4"/>
  <c r="C90" i="4"/>
  <c r="O89" i="4"/>
  <c r="D89" i="4"/>
  <c r="C89" i="4"/>
  <c r="O88" i="4"/>
  <c r="C88" i="4"/>
  <c r="D88" i="4" s="1"/>
  <c r="O87" i="4"/>
  <c r="C87" i="4"/>
  <c r="D87" i="4" s="1"/>
  <c r="O86" i="4"/>
  <c r="C86" i="4"/>
  <c r="A86" i="4"/>
  <c r="O85" i="4"/>
  <c r="C85" i="4"/>
  <c r="A85" i="4"/>
  <c r="O84" i="4"/>
  <c r="C84" i="4"/>
  <c r="A84" i="4"/>
  <c r="O83" i="4"/>
  <c r="C83" i="4"/>
  <c r="A83" i="4"/>
  <c r="O82" i="4"/>
  <c r="C82" i="4"/>
  <c r="A82" i="4"/>
  <c r="O80" i="4"/>
  <c r="D80" i="4"/>
  <c r="C80" i="4"/>
  <c r="O79" i="4"/>
  <c r="D79" i="4"/>
  <c r="C79" i="4"/>
  <c r="O78" i="4"/>
  <c r="C78" i="4"/>
  <c r="D78" i="4" s="1"/>
  <c r="O77" i="4"/>
  <c r="C77" i="4"/>
  <c r="D77" i="4" s="1"/>
  <c r="O76" i="4"/>
  <c r="C76" i="4"/>
  <c r="A76" i="4"/>
  <c r="O75" i="4"/>
  <c r="C75" i="4"/>
  <c r="A75" i="4"/>
  <c r="O74" i="4"/>
  <c r="C74" i="4"/>
  <c r="A74" i="4"/>
  <c r="O73" i="4"/>
  <c r="C73" i="4"/>
  <c r="D73" i="4" s="1"/>
  <c r="A73" i="4"/>
  <c r="O72" i="4"/>
  <c r="C72" i="4"/>
  <c r="A72" i="4"/>
  <c r="O70" i="4"/>
  <c r="D70" i="4"/>
  <c r="C70" i="4"/>
  <c r="O69" i="4"/>
  <c r="D69" i="4"/>
  <c r="C69" i="4"/>
  <c r="O68" i="4"/>
  <c r="C68" i="4"/>
  <c r="D68" i="4" s="1"/>
  <c r="O67" i="4"/>
  <c r="C67" i="4"/>
  <c r="D67" i="4" s="1"/>
  <c r="O66" i="4"/>
  <c r="C66" i="4"/>
  <c r="A66" i="4"/>
  <c r="O65" i="4"/>
  <c r="C65" i="4"/>
  <c r="D65" i="4" s="1"/>
  <c r="A65" i="4"/>
  <c r="O64" i="4"/>
  <c r="C64" i="4"/>
  <c r="A64" i="4"/>
  <c r="O63" i="4"/>
  <c r="C63" i="4"/>
  <c r="D63" i="4" s="1"/>
  <c r="A63" i="4"/>
  <c r="O62" i="4"/>
  <c r="C62" i="4"/>
  <c r="A62" i="4"/>
  <c r="O60" i="4"/>
  <c r="D60" i="4"/>
  <c r="C60" i="4"/>
  <c r="O59" i="4"/>
  <c r="D59" i="4"/>
  <c r="C59" i="4"/>
  <c r="O58" i="4"/>
  <c r="C58" i="4"/>
  <c r="D58" i="4" s="1"/>
  <c r="O57" i="4"/>
  <c r="C57" i="4"/>
  <c r="D57" i="4" s="1"/>
  <c r="O56" i="4"/>
  <c r="C56" i="4"/>
  <c r="A56" i="4"/>
  <c r="O55" i="4"/>
  <c r="C55" i="4"/>
  <c r="A55" i="4"/>
  <c r="O54" i="4"/>
  <c r="C54" i="4"/>
  <c r="A54" i="4"/>
  <c r="O53" i="4"/>
  <c r="C53" i="4"/>
  <c r="D53" i="4" s="1"/>
  <c r="A53" i="4"/>
  <c r="O52" i="4"/>
  <c r="C52" i="4"/>
  <c r="D52" i="4" s="1"/>
  <c r="A52" i="4"/>
  <c r="O50" i="4"/>
  <c r="D50" i="4"/>
  <c r="C50" i="4"/>
  <c r="O49" i="4"/>
  <c r="D49" i="4"/>
  <c r="C49" i="4"/>
  <c r="O48" i="4"/>
  <c r="C48" i="4"/>
  <c r="D48" i="4" s="1"/>
  <c r="O47" i="4"/>
  <c r="C47" i="4"/>
  <c r="D47" i="4" s="1"/>
  <c r="O46" i="4"/>
  <c r="C46" i="4"/>
  <c r="A46" i="4"/>
  <c r="O45" i="4"/>
  <c r="C45" i="4"/>
  <c r="D45" i="4" s="1"/>
  <c r="A45" i="4"/>
  <c r="O44" i="4"/>
  <c r="C44" i="4"/>
  <c r="D44" i="4" s="1"/>
  <c r="A44" i="4"/>
  <c r="O43" i="4"/>
  <c r="C43" i="4"/>
  <c r="A43" i="4"/>
  <c r="O42" i="4"/>
  <c r="C42" i="4"/>
  <c r="O40" i="4"/>
  <c r="D40" i="4"/>
  <c r="C40" i="4"/>
  <c r="O39" i="4"/>
  <c r="D39" i="4"/>
  <c r="C39" i="4"/>
  <c r="O38" i="4"/>
  <c r="C38" i="4"/>
  <c r="D38" i="4" s="1"/>
  <c r="O37" i="4"/>
  <c r="C37" i="4"/>
  <c r="D37" i="4" s="1"/>
  <c r="O36" i="4"/>
  <c r="C36" i="4"/>
  <c r="D36" i="4" s="1"/>
  <c r="A36" i="4"/>
  <c r="O35" i="4"/>
  <c r="C35" i="4"/>
  <c r="D35" i="4" s="1"/>
  <c r="A35" i="4"/>
  <c r="O34" i="4"/>
  <c r="C34" i="4"/>
  <c r="A34" i="4"/>
  <c r="O33" i="4"/>
  <c r="C33" i="4"/>
  <c r="D33" i="4" s="1"/>
  <c r="A33" i="4"/>
  <c r="O32" i="4"/>
  <c r="C32" i="4"/>
  <c r="D32" i="4" s="1"/>
  <c r="A32" i="4"/>
  <c r="O30" i="4"/>
  <c r="D30" i="4"/>
  <c r="C30" i="4"/>
  <c r="O29" i="4"/>
  <c r="D29" i="4"/>
  <c r="C29" i="4"/>
  <c r="O28" i="4"/>
  <c r="C28" i="4"/>
  <c r="D28" i="4" s="1"/>
  <c r="O27" i="4"/>
  <c r="C27" i="4"/>
  <c r="D27" i="4" s="1"/>
  <c r="O26" i="4"/>
  <c r="C26" i="4"/>
  <c r="A26" i="4"/>
  <c r="O25" i="4"/>
  <c r="C25" i="4"/>
  <c r="A25" i="4"/>
  <c r="O24" i="4"/>
  <c r="C24" i="4"/>
  <c r="A24" i="4"/>
  <c r="O23" i="4"/>
  <c r="C23" i="4"/>
  <c r="A23" i="4"/>
  <c r="O22" i="4"/>
  <c r="C22" i="4"/>
  <c r="A22" i="4"/>
  <c r="O20" i="4"/>
  <c r="D20" i="4"/>
  <c r="C20" i="4"/>
  <c r="O19" i="4"/>
  <c r="D19" i="4"/>
  <c r="C19" i="4"/>
  <c r="O18" i="4"/>
  <c r="C18" i="4"/>
  <c r="D18" i="4" s="1"/>
  <c r="O17" i="4"/>
  <c r="C17" i="4"/>
  <c r="D17" i="4" s="1"/>
  <c r="O16" i="4"/>
  <c r="C16" i="4"/>
  <c r="A16" i="4"/>
  <c r="O15" i="4"/>
  <c r="C15" i="4"/>
  <c r="A15" i="4"/>
  <c r="O14" i="4"/>
  <c r="C14" i="4"/>
  <c r="A14" i="4"/>
  <c r="O13" i="4"/>
  <c r="C13" i="4"/>
  <c r="O12" i="4"/>
  <c r="C12" i="4"/>
  <c r="A12" i="4"/>
  <c r="O10" i="4"/>
  <c r="D10" i="4"/>
  <c r="C10" i="4"/>
  <c r="O9" i="4"/>
  <c r="D9" i="4"/>
  <c r="C9" i="4"/>
  <c r="O8" i="4"/>
  <c r="C8" i="4"/>
  <c r="D8" i="4" s="1"/>
  <c r="O7" i="4"/>
  <c r="C7" i="4"/>
  <c r="D7" i="4" s="1"/>
  <c r="O6" i="4"/>
  <c r="C6" i="4"/>
  <c r="A6" i="4"/>
  <c r="O5" i="4"/>
  <c r="C5" i="4"/>
  <c r="A5" i="4"/>
  <c r="O4" i="4"/>
  <c r="C4" i="4"/>
  <c r="O3" i="4"/>
  <c r="C3" i="4"/>
  <c r="A3" i="4"/>
  <c r="O2" i="4"/>
  <c r="C2" i="4"/>
  <c r="A2" i="4"/>
  <c r="O140" i="3"/>
  <c r="D140" i="3"/>
  <c r="C140" i="3"/>
  <c r="O139" i="3"/>
  <c r="D139" i="3"/>
  <c r="C139" i="3"/>
  <c r="O138" i="3"/>
  <c r="C138" i="3"/>
  <c r="D138" i="3" s="1"/>
  <c r="O137" i="3"/>
  <c r="C137" i="3"/>
  <c r="D137" i="3" s="1"/>
  <c r="O136" i="3"/>
  <c r="C136" i="3"/>
  <c r="A136" i="3"/>
  <c r="O135" i="3"/>
  <c r="C135" i="3"/>
  <c r="A135" i="3"/>
  <c r="O134" i="3"/>
  <c r="C134" i="3"/>
  <c r="A134" i="3"/>
  <c r="O133" i="3"/>
  <c r="C133" i="3"/>
  <c r="A133" i="3"/>
  <c r="O132" i="3"/>
  <c r="C132" i="3"/>
  <c r="A132" i="3"/>
  <c r="O130" i="3"/>
  <c r="D130" i="3"/>
  <c r="C130" i="3"/>
  <c r="O129" i="3"/>
  <c r="D129" i="3"/>
  <c r="C129" i="3"/>
  <c r="O128" i="3"/>
  <c r="C128" i="3"/>
  <c r="D128" i="3" s="1"/>
  <c r="O127" i="3"/>
  <c r="C127" i="3"/>
  <c r="D127" i="3" s="1"/>
  <c r="O126" i="3"/>
  <c r="C126" i="3"/>
  <c r="A126" i="3"/>
  <c r="O125" i="3"/>
  <c r="C125" i="3"/>
  <c r="A125" i="3"/>
  <c r="O124" i="3"/>
  <c r="C124" i="3"/>
  <c r="A124" i="3"/>
  <c r="O123" i="3"/>
  <c r="C123" i="3"/>
  <c r="A123" i="3"/>
  <c r="O122" i="3"/>
  <c r="C122" i="3"/>
  <c r="A122" i="3"/>
  <c r="O120" i="3"/>
  <c r="D120" i="3"/>
  <c r="C120" i="3"/>
  <c r="O119" i="3"/>
  <c r="D119" i="3"/>
  <c r="C119" i="3"/>
  <c r="O118" i="3"/>
  <c r="C118" i="3"/>
  <c r="D118" i="3" s="1"/>
  <c r="O117" i="3"/>
  <c r="C117" i="3"/>
  <c r="D117" i="3" s="1"/>
  <c r="O116" i="3"/>
  <c r="C116" i="3"/>
  <c r="A116" i="3"/>
  <c r="O115" i="3"/>
  <c r="C115" i="3"/>
  <c r="O114" i="3"/>
  <c r="C114" i="3"/>
  <c r="A114" i="3"/>
  <c r="O113" i="3"/>
  <c r="C113" i="3"/>
  <c r="A113" i="3"/>
  <c r="O112" i="3"/>
  <c r="C112" i="3"/>
  <c r="A112" i="3"/>
  <c r="O110" i="3"/>
  <c r="D110" i="3"/>
  <c r="C110" i="3"/>
  <c r="O109" i="3"/>
  <c r="D109" i="3"/>
  <c r="C109" i="3"/>
  <c r="O108" i="3"/>
  <c r="C108" i="3"/>
  <c r="D108" i="3" s="1"/>
  <c r="O107" i="3"/>
  <c r="C107" i="3"/>
  <c r="D107" i="3" s="1"/>
  <c r="O106" i="3"/>
  <c r="C106" i="3"/>
  <c r="A106" i="3"/>
  <c r="O105" i="3"/>
  <c r="C105" i="3"/>
  <c r="A105" i="3"/>
  <c r="O104" i="3"/>
  <c r="C104" i="3"/>
  <c r="A104" i="3"/>
  <c r="O103" i="3"/>
  <c r="C103" i="3"/>
  <c r="A103" i="3"/>
  <c r="O102" i="3"/>
  <c r="C102" i="3"/>
  <c r="A102" i="3"/>
  <c r="O100" i="3"/>
  <c r="D100" i="3"/>
  <c r="C100" i="3"/>
  <c r="O99" i="3"/>
  <c r="D99" i="3"/>
  <c r="C99" i="3"/>
  <c r="O98" i="3"/>
  <c r="C98" i="3"/>
  <c r="D98" i="3" s="1"/>
  <c r="O97" i="3"/>
  <c r="C97" i="3"/>
  <c r="D97" i="3" s="1"/>
  <c r="O96" i="3"/>
  <c r="C96" i="3"/>
  <c r="A96" i="3"/>
  <c r="O95" i="3"/>
  <c r="C95" i="3"/>
  <c r="A95" i="3"/>
  <c r="O94" i="3"/>
  <c r="C94" i="3"/>
  <c r="A94" i="3"/>
  <c r="O93" i="3"/>
  <c r="C93" i="3"/>
  <c r="A93" i="3"/>
  <c r="O92" i="3"/>
  <c r="C92" i="3"/>
  <c r="A92" i="3"/>
  <c r="O90" i="3"/>
  <c r="D90" i="3"/>
  <c r="C90" i="3"/>
  <c r="O89" i="3"/>
  <c r="D89" i="3"/>
  <c r="C89" i="3"/>
  <c r="O88" i="3"/>
  <c r="C88" i="3"/>
  <c r="D88" i="3" s="1"/>
  <c r="O87" i="3"/>
  <c r="C87" i="3"/>
  <c r="D87" i="3" s="1"/>
  <c r="O86" i="3"/>
  <c r="C86" i="3"/>
  <c r="A86" i="3"/>
  <c r="O85" i="3"/>
  <c r="C85" i="3"/>
  <c r="A85" i="3"/>
  <c r="O84" i="3"/>
  <c r="C84" i="3"/>
  <c r="A84" i="3"/>
  <c r="O83" i="3"/>
  <c r="C83" i="3"/>
  <c r="A83" i="3"/>
  <c r="O82" i="3"/>
  <c r="C82" i="3"/>
  <c r="A82" i="3"/>
  <c r="O80" i="3"/>
  <c r="D80" i="3"/>
  <c r="C80" i="3"/>
  <c r="O79" i="3"/>
  <c r="D79" i="3"/>
  <c r="C79" i="3"/>
  <c r="O78" i="3"/>
  <c r="C78" i="3"/>
  <c r="D78" i="3" s="1"/>
  <c r="O77" i="3"/>
  <c r="C77" i="3"/>
  <c r="D77" i="3" s="1"/>
  <c r="O76" i="3"/>
  <c r="C76" i="3"/>
  <c r="A76" i="3"/>
  <c r="O75" i="3"/>
  <c r="C75" i="3"/>
  <c r="A75" i="3"/>
  <c r="O74" i="3"/>
  <c r="C74" i="3"/>
  <c r="A74" i="3"/>
  <c r="O73" i="3"/>
  <c r="C73" i="3"/>
  <c r="A73" i="3"/>
  <c r="O72" i="3"/>
  <c r="C72" i="3"/>
  <c r="A72" i="3"/>
  <c r="O70" i="3"/>
  <c r="D70" i="3"/>
  <c r="C70" i="3"/>
  <c r="O69" i="3"/>
  <c r="D69" i="3"/>
  <c r="C69" i="3"/>
  <c r="O68" i="3"/>
  <c r="C68" i="3"/>
  <c r="D68" i="3" s="1"/>
  <c r="O67" i="3"/>
  <c r="C67" i="3"/>
  <c r="D67" i="3" s="1"/>
  <c r="O66" i="3"/>
  <c r="C66" i="3"/>
  <c r="A66" i="3"/>
  <c r="O65" i="3"/>
  <c r="C65" i="3"/>
  <c r="A65" i="3"/>
  <c r="O64" i="3"/>
  <c r="C64" i="3"/>
  <c r="A64" i="3"/>
  <c r="O63" i="3"/>
  <c r="C63" i="3"/>
  <c r="A63" i="3"/>
  <c r="O62" i="3"/>
  <c r="C62" i="3"/>
  <c r="A62" i="3"/>
  <c r="O60" i="3"/>
  <c r="D60" i="3"/>
  <c r="C60" i="3"/>
  <c r="O59" i="3"/>
  <c r="D59" i="3"/>
  <c r="C59" i="3"/>
  <c r="O58" i="3"/>
  <c r="C58" i="3"/>
  <c r="D58" i="3" s="1"/>
  <c r="O57" i="3"/>
  <c r="C57" i="3"/>
  <c r="D57" i="3" s="1"/>
  <c r="O56" i="3"/>
  <c r="C56" i="3"/>
  <c r="A56" i="3"/>
  <c r="O55" i="3"/>
  <c r="C55" i="3"/>
  <c r="A55" i="3"/>
  <c r="O54" i="3"/>
  <c r="C54" i="3"/>
  <c r="A54" i="3"/>
  <c r="O53" i="3"/>
  <c r="C53" i="3"/>
  <c r="A53" i="3"/>
  <c r="O52" i="3"/>
  <c r="C52" i="3"/>
  <c r="D52" i="3" s="1"/>
  <c r="A52" i="3"/>
  <c r="O50" i="3"/>
  <c r="D50" i="3"/>
  <c r="C50" i="3"/>
  <c r="O49" i="3"/>
  <c r="D49" i="3"/>
  <c r="C49" i="3"/>
  <c r="O48" i="3"/>
  <c r="C48" i="3"/>
  <c r="D48" i="3" s="1"/>
  <c r="O47" i="3"/>
  <c r="C47" i="3"/>
  <c r="D47" i="3" s="1"/>
  <c r="O46" i="3"/>
  <c r="C46" i="3"/>
  <c r="A46" i="3"/>
  <c r="O45" i="3"/>
  <c r="C45" i="3"/>
  <c r="D45" i="3" s="1"/>
  <c r="A45" i="3"/>
  <c r="O44" i="3"/>
  <c r="C44" i="3"/>
  <c r="A44" i="3"/>
  <c r="O43" i="3"/>
  <c r="C43" i="3"/>
  <c r="A43" i="3"/>
  <c r="O42" i="3"/>
  <c r="C42" i="3"/>
  <c r="O40" i="3"/>
  <c r="D40" i="3"/>
  <c r="C40" i="3"/>
  <c r="O39" i="3"/>
  <c r="D39" i="3"/>
  <c r="C39" i="3"/>
  <c r="O38" i="3"/>
  <c r="C38" i="3"/>
  <c r="D38" i="3" s="1"/>
  <c r="O37" i="3"/>
  <c r="C37" i="3"/>
  <c r="D37" i="3" s="1"/>
  <c r="O36" i="3"/>
  <c r="C36" i="3"/>
  <c r="A36" i="3"/>
  <c r="O35" i="3"/>
  <c r="C35" i="3"/>
  <c r="A35" i="3"/>
  <c r="O34" i="3"/>
  <c r="C34" i="3"/>
  <c r="A34" i="3"/>
  <c r="O33" i="3"/>
  <c r="C33" i="3"/>
  <c r="A33" i="3"/>
  <c r="O32" i="3"/>
  <c r="C32" i="3"/>
  <c r="A32" i="3"/>
  <c r="O30" i="3"/>
  <c r="D30" i="3"/>
  <c r="C30" i="3"/>
  <c r="O29" i="3"/>
  <c r="D29" i="3"/>
  <c r="C29" i="3"/>
  <c r="O28" i="3"/>
  <c r="C28" i="3"/>
  <c r="D28" i="3" s="1"/>
  <c r="O27" i="3"/>
  <c r="C27" i="3"/>
  <c r="D27" i="3" s="1"/>
  <c r="O26" i="3"/>
  <c r="C26" i="3"/>
  <c r="A26" i="3"/>
  <c r="O25" i="3"/>
  <c r="C25" i="3"/>
  <c r="A25" i="3"/>
  <c r="O24" i="3"/>
  <c r="C24" i="3"/>
  <c r="A24" i="3"/>
  <c r="O23" i="3"/>
  <c r="C23" i="3"/>
  <c r="A23" i="3"/>
  <c r="O22" i="3"/>
  <c r="C22" i="3"/>
  <c r="A22" i="3"/>
  <c r="O20" i="3"/>
  <c r="D20" i="3"/>
  <c r="C20" i="3"/>
  <c r="O19" i="3"/>
  <c r="D19" i="3"/>
  <c r="C19" i="3"/>
  <c r="O18" i="3"/>
  <c r="C18" i="3"/>
  <c r="D18" i="3" s="1"/>
  <c r="O17" i="3"/>
  <c r="C17" i="3"/>
  <c r="D17" i="3" s="1"/>
  <c r="O16" i="3"/>
  <c r="C16" i="3"/>
  <c r="A16" i="3"/>
  <c r="O15" i="3"/>
  <c r="C15" i="3"/>
  <c r="A15" i="3"/>
  <c r="O14" i="3"/>
  <c r="C14" i="3"/>
  <c r="A14" i="3"/>
  <c r="O13" i="3"/>
  <c r="C13" i="3"/>
  <c r="O12" i="3"/>
  <c r="C12" i="3"/>
  <c r="A12" i="3"/>
  <c r="O10" i="3"/>
  <c r="D10" i="3"/>
  <c r="C10" i="3"/>
  <c r="O9" i="3"/>
  <c r="D9" i="3"/>
  <c r="C9" i="3"/>
  <c r="O8" i="3"/>
  <c r="C8" i="3"/>
  <c r="D8" i="3" s="1"/>
  <c r="O7" i="3"/>
  <c r="C7" i="3"/>
  <c r="D7" i="3" s="1"/>
  <c r="O6" i="3"/>
  <c r="C6" i="3"/>
  <c r="A6" i="3"/>
  <c r="O5" i="3"/>
  <c r="C5" i="3"/>
  <c r="A5" i="3"/>
  <c r="O4" i="3"/>
  <c r="C4" i="3"/>
  <c r="A4" i="3"/>
  <c r="O3" i="3"/>
  <c r="C3" i="3"/>
  <c r="A3" i="3"/>
  <c r="O2" i="3"/>
  <c r="C2" i="3"/>
  <c r="A2" i="3"/>
  <c r="O140" i="2"/>
  <c r="D140" i="2"/>
  <c r="C140" i="2"/>
  <c r="O139" i="2"/>
  <c r="D139" i="2"/>
  <c r="C139" i="2"/>
  <c r="O138" i="2"/>
  <c r="C138" i="2"/>
  <c r="D138" i="2" s="1"/>
  <c r="O137" i="2"/>
  <c r="C137" i="2"/>
  <c r="D137" i="2" s="1"/>
  <c r="O136" i="2"/>
  <c r="C136" i="2"/>
  <c r="A136" i="2"/>
  <c r="O135" i="2"/>
  <c r="C135" i="2"/>
  <c r="A135" i="2"/>
  <c r="O134" i="2"/>
  <c r="C134" i="2"/>
  <c r="A134" i="2"/>
  <c r="O133" i="2"/>
  <c r="C133" i="2"/>
  <c r="A133" i="2"/>
  <c r="O132" i="2"/>
  <c r="C132" i="2"/>
  <c r="A132" i="2"/>
  <c r="O130" i="2"/>
  <c r="D130" i="2"/>
  <c r="C130" i="2"/>
  <c r="O129" i="2"/>
  <c r="D129" i="2"/>
  <c r="C129" i="2"/>
  <c r="O128" i="2"/>
  <c r="C128" i="2"/>
  <c r="D128" i="2" s="1"/>
  <c r="O127" i="2"/>
  <c r="C127" i="2"/>
  <c r="D127" i="2" s="1"/>
  <c r="O126" i="2"/>
  <c r="C126" i="2"/>
  <c r="A126" i="2"/>
  <c r="O125" i="2"/>
  <c r="C125" i="2"/>
  <c r="A125" i="2"/>
  <c r="O124" i="2"/>
  <c r="C124" i="2"/>
  <c r="A124" i="2"/>
  <c r="O123" i="2"/>
  <c r="C123" i="2"/>
  <c r="A123" i="2"/>
  <c r="O122" i="2"/>
  <c r="C122" i="2"/>
  <c r="A122" i="2"/>
  <c r="O120" i="2"/>
  <c r="D120" i="2"/>
  <c r="C120" i="2"/>
  <c r="O119" i="2"/>
  <c r="D119" i="2"/>
  <c r="C119" i="2"/>
  <c r="O118" i="2"/>
  <c r="C118" i="2"/>
  <c r="D118" i="2" s="1"/>
  <c r="O117" i="2"/>
  <c r="C117" i="2"/>
  <c r="D117" i="2" s="1"/>
  <c r="O116" i="2"/>
  <c r="C116" i="2"/>
  <c r="A116" i="2"/>
  <c r="O115" i="2"/>
  <c r="C115" i="2"/>
  <c r="O114" i="2"/>
  <c r="C114" i="2"/>
  <c r="A114" i="2"/>
  <c r="O113" i="2"/>
  <c r="C113" i="2"/>
  <c r="A113" i="2"/>
  <c r="O112" i="2"/>
  <c r="C112" i="2"/>
  <c r="A112" i="2"/>
  <c r="O110" i="2"/>
  <c r="D110" i="2"/>
  <c r="C110" i="2"/>
  <c r="O109" i="2"/>
  <c r="D109" i="2"/>
  <c r="C109" i="2"/>
  <c r="O108" i="2"/>
  <c r="C108" i="2"/>
  <c r="D108" i="2" s="1"/>
  <c r="O107" i="2"/>
  <c r="C107" i="2"/>
  <c r="D107" i="2" s="1"/>
  <c r="O106" i="2"/>
  <c r="C106" i="2"/>
  <c r="A106" i="2"/>
  <c r="O105" i="2"/>
  <c r="C105" i="2"/>
  <c r="A105" i="2"/>
  <c r="O104" i="2"/>
  <c r="C104" i="2"/>
  <c r="A104" i="2"/>
  <c r="O103" i="2"/>
  <c r="C103" i="2"/>
  <c r="A103" i="2"/>
  <c r="O102" i="2"/>
  <c r="C102" i="2"/>
  <c r="A102" i="2"/>
  <c r="O100" i="2"/>
  <c r="D100" i="2"/>
  <c r="C100" i="2"/>
  <c r="O99" i="2"/>
  <c r="D99" i="2"/>
  <c r="C99" i="2"/>
  <c r="O98" i="2"/>
  <c r="C98" i="2"/>
  <c r="D98" i="2" s="1"/>
  <c r="O97" i="2"/>
  <c r="C97" i="2"/>
  <c r="D97" i="2" s="1"/>
  <c r="O96" i="2"/>
  <c r="C96" i="2"/>
  <c r="A96" i="2"/>
  <c r="O95" i="2"/>
  <c r="C95" i="2"/>
  <c r="A95" i="2"/>
  <c r="O94" i="2"/>
  <c r="C94" i="2"/>
  <c r="A94" i="2"/>
  <c r="O93" i="2"/>
  <c r="C93" i="2"/>
  <c r="A93" i="2"/>
  <c r="O92" i="2"/>
  <c r="C92" i="2"/>
  <c r="A92" i="2"/>
  <c r="O90" i="2"/>
  <c r="D90" i="2"/>
  <c r="C90" i="2"/>
  <c r="O89" i="2"/>
  <c r="D89" i="2"/>
  <c r="C89" i="2"/>
  <c r="O88" i="2"/>
  <c r="C88" i="2"/>
  <c r="D88" i="2" s="1"/>
  <c r="O87" i="2"/>
  <c r="C87" i="2"/>
  <c r="D87" i="2" s="1"/>
  <c r="O86" i="2"/>
  <c r="C86" i="2"/>
  <c r="A86" i="2"/>
  <c r="O85" i="2"/>
  <c r="C85" i="2"/>
  <c r="A85" i="2"/>
  <c r="O84" i="2"/>
  <c r="C84" i="2"/>
  <c r="A84" i="2"/>
  <c r="O83" i="2"/>
  <c r="C83" i="2"/>
  <c r="A83" i="2"/>
  <c r="O82" i="2"/>
  <c r="C82" i="2"/>
  <c r="A82" i="2"/>
  <c r="O80" i="2"/>
  <c r="D80" i="2"/>
  <c r="C80" i="2"/>
  <c r="O79" i="2"/>
  <c r="D79" i="2"/>
  <c r="C79" i="2"/>
  <c r="O78" i="2"/>
  <c r="C78" i="2"/>
  <c r="D78" i="2" s="1"/>
  <c r="O77" i="2"/>
  <c r="C77" i="2"/>
  <c r="D77" i="2" s="1"/>
  <c r="O76" i="2"/>
  <c r="C76" i="2"/>
  <c r="A76" i="2"/>
  <c r="O75" i="2"/>
  <c r="C75" i="2"/>
  <c r="A75" i="2"/>
  <c r="O74" i="2"/>
  <c r="C74" i="2"/>
  <c r="A74" i="2"/>
  <c r="O73" i="2"/>
  <c r="C73" i="2"/>
  <c r="A73" i="2"/>
  <c r="O72" i="2"/>
  <c r="C72" i="2"/>
  <c r="A72" i="2"/>
  <c r="O70" i="2"/>
  <c r="D70" i="2"/>
  <c r="C70" i="2"/>
  <c r="O69" i="2"/>
  <c r="D69" i="2"/>
  <c r="C69" i="2"/>
  <c r="O68" i="2"/>
  <c r="C68" i="2"/>
  <c r="D68" i="2" s="1"/>
  <c r="O67" i="2"/>
  <c r="C67" i="2"/>
  <c r="D67" i="2" s="1"/>
  <c r="O66" i="2"/>
  <c r="C66" i="2"/>
  <c r="A66" i="2"/>
  <c r="O65" i="2"/>
  <c r="C65" i="2"/>
  <c r="A65" i="2"/>
  <c r="O64" i="2"/>
  <c r="C64" i="2"/>
  <c r="A64" i="2"/>
  <c r="O63" i="2"/>
  <c r="C63" i="2"/>
  <c r="A63" i="2"/>
  <c r="O62" i="2"/>
  <c r="C62" i="2"/>
  <c r="A62" i="2"/>
  <c r="O60" i="2"/>
  <c r="D60" i="2"/>
  <c r="C60" i="2"/>
  <c r="O59" i="2"/>
  <c r="D59" i="2"/>
  <c r="C59" i="2"/>
  <c r="O58" i="2"/>
  <c r="C58" i="2"/>
  <c r="D58" i="2" s="1"/>
  <c r="O57" i="2"/>
  <c r="C57" i="2"/>
  <c r="D57" i="2" s="1"/>
  <c r="O56" i="2"/>
  <c r="C56" i="2"/>
  <c r="A56" i="2"/>
  <c r="O55" i="2"/>
  <c r="C55" i="2"/>
  <c r="A55" i="2"/>
  <c r="O54" i="2"/>
  <c r="C54" i="2"/>
  <c r="A54" i="2"/>
  <c r="O53" i="2"/>
  <c r="C53" i="2"/>
  <c r="A53" i="2"/>
  <c r="O52" i="2"/>
  <c r="C52" i="2"/>
  <c r="A52" i="2"/>
  <c r="O50" i="2"/>
  <c r="D50" i="2"/>
  <c r="C50" i="2"/>
  <c r="O49" i="2"/>
  <c r="D49" i="2"/>
  <c r="C49" i="2"/>
  <c r="O48" i="2"/>
  <c r="C48" i="2"/>
  <c r="D48" i="2" s="1"/>
  <c r="O47" i="2"/>
  <c r="C47" i="2"/>
  <c r="D47" i="2" s="1"/>
  <c r="O46" i="2"/>
  <c r="C46" i="2"/>
  <c r="A46" i="2"/>
  <c r="O45" i="2"/>
  <c r="C45" i="2"/>
  <c r="A45" i="2"/>
  <c r="O44" i="2"/>
  <c r="C44" i="2"/>
  <c r="A44" i="2"/>
  <c r="O43" i="2"/>
  <c r="C43" i="2"/>
  <c r="A43" i="2"/>
  <c r="O42" i="2"/>
  <c r="C42" i="2"/>
  <c r="O40" i="2"/>
  <c r="D40" i="2"/>
  <c r="C40" i="2"/>
  <c r="O39" i="2"/>
  <c r="D39" i="2"/>
  <c r="C39" i="2"/>
  <c r="O38" i="2"/>
  <c r="C38" i="2"/>
  <c r="D38" i="2" s="1"/>
  <c r="O37" i="2"/>
  <c r="C37" i="2"/>
  <c r="D37" i="2" s="1"/>
  <c r="O36" i="2"/>
  <c r="C36" i="2"/>
  <c r="A36" i="2"/>
  <c r="O35" i="2"/>
  <c r="C35" i="2"/>
  <c r="A35" i="2"/>
  <c r="O34" i="2"/>
  <c r="C34" i="2"/>
  <c r="A34" i="2"/>
  <c r="O33" i="2"/>
  <c r="C33" i="2"/>
  <c r="A33" i="2"/>
  <c r="O32" i="2"/>
  <c r="C32" i="2"/>
  <c r="A32" i="2"/>
  <c r="O30" i="2"/>
  <c r="D30" i="2"/>
  <c r="C30" i="2"/>
  <c r="O29" i="2"/>
  <c r="D29" i="2"/>
  <c r="C29" i="2"/>
  <c r="O28" i="2"/>
  <c r="C28" i="2"/>
  <c r="D28" i="2" s="1"/>
  <c r="O27" i="2"/>
  <c r="C27" i="2"/>
  <c r="D27" i="2" s="1"/>
  <c r="O26" i="2"/>
  <c r="C26" i="2"/>
  <c r="A26" i="2"/>
  <c r="O25" i="2"/>
  <c r="C25" i="2"/>
  <c r="A25" i="2"/>
  <c r="O24" i="2"/>
  <c r="C24" i="2"/>
  <c r="A24" i="2"/>
  <c r="O23" i="2"/>
  <c r="C23" i="2"/>
  <c r="A23" i="2"/>
  <c r="O22" i="2"/>
  <c r="C22" i="2"/>
  <c r="A22" i="2"/>
  <c r="O20" i="2"/>
  <c r="D20" i="2"/>
  <c r="C20" i="2"/>
  <c r="O19" i="2"/>
  <c r="D19" i="2"/>
  <c r="C19" i="2"/>
  <c r="O18" i="2"/>
  <c r="C18" i="2"/>
  <c r="D18" i="2" s="1"/>
  <c r="O17" i="2"/>
  <c r="C17" i="2"/>
  <c r="D17" i="2" s="1"/>
  <c r="O16" i="2"/>
  <c r="C16" i="2"/>
  <c r="A16" i="2"/>
  <c r="O15" i="2"/>
  <c r="C15" i="2"/>
  <c r="A15" i="2"/>
  <c r="O14" i="2"/>
  <c r="C14" i="2"/>
  <c r="A14" i="2"/>
  <c r="O13" i="2"/>
  <c r="C13" i="2"/>
  <c r="O12" i="2"/>
  <c r="C12" i="2"/>
  <c r="A12" i="2"/>
  <c r="O10" i="2"/>
  <c r="D10" i="2"/>
  <c r="C10" i="2"/>
  <c r="O9" i="2"/>
  <c r="D9" i="2"/>
  <c r="C9" i="2"/>
  <c r="O8" i="2"/>
  <c r="C8" i="2"/>
  <c r="D8" i="2" s="1"/>
  <c r="O7" i="2"/>
  <c r="C7" i="2"/>
  <c r="D7" i="2" s="1"/>
  <c r="O6" i="2"/>
  <c r="C6" i="2"/>
  <c r="A6" i="2"/>
  <c r="O5" i="2"/>
  <c r="C5" i="2"/>
  <c r="A5" i="2"/>
  <c r="O4" i="2"/>
  <c r="C4" i="2"/>
  <c r="A4" i="2"/>
  <c r="O3" i="2"/>
  <c r="C3" i="2"/>
  <c r="A3" i="2"/>
  <c r="O2" i="2"/>
  <c r="C2" i="2"/>
  <c r="A2" i="2"/>
  <c r="H142" i="5"/>
  <c r="G141" i="5"/>
  <c r="F141" i="5"/>
  <c r="E141" i="5"/>
  <c r="N140" i="5"/>
  <c r="M140" i="5"/>
  <c r="N139" i="5"/>
  <c r="M139" i="5"/>
  <c r="N138" i="5"/>
  <c r="M138" i="5"/>
  <c r="N137" i="5"/>
  <c r="M137" i="5"/>
  <c r="N136" i="5"/>
  <c r="M136" i="5"/>
  <c r="N135" i="5"/>
  <c r="M135" i="5"/>
  <c r="N134" i="5"/>
  <c r="M134" i="5"/>
  <c r="N133" i="5"/>
  <c r="M133" i="5"/>
  <c r="N132" i="5"/>
  <c r="M132" i="5"/>
  <c r="G131" i="5"/>
  <c r="M131" i="5" s="1"/>
  <c r="F131" i="5"/>
  <c r="E131" i="5"/>
  <c r="N130" i="5"/>
  <c r="M130" i="5"/>
  <c r="N129" i="5"/>
  <c r="M129" i="5"/>
  <c r="N128" i="5"/>
  <c r="M128" i="5"/>
  <c r="N127" i="5"/>
  <c r="M127" i="5"/>
  <c r="N126" i="5"/>
  <c r="M126" i="5"/>
  <c r="N125" i="5"/>
  <c r="M125" i="5"/>
  <c r="N124" i="5"/>
  <c r="M124" i="5"/>
  <c r="N123" i="5"/>
  <c r="M123" i="5"/>
  <c r="N122" i="5"/>
  <c r="M122" i="5"/>
  <c r="G121" i="5"/>
  <c r="F121" i="5"/>
  <c r="E121" i="5"/>
  <c r="N120" i="5"/>
  <c r="M120" i="5"/>
  <c r="N119" i="5"/>
  <c r="M119" i="5"/>
  <c r="N118" i="5"/>
  <c r="M118" i="5"/>
  <c r="N117" i="5"/>
  <c r="M117" i="5"/>
  <c r="N116" i="5"/>
  <c r="M116" i="5"/>
  <c r="N115" i="5"/>
  <c r="M115" i="5"/>
  <c r="N114" i="5"/>
  <c r="M114" i="5"/>
  <c r="N113" i="5"/>
  <c r="M113" i="5"/>
  <c r="N112" i="5"/>
  <c r="M112" i="5"/>
  <c r="G111" i="5"/>
  <c r="M111" i="5" s="1"/>
  <c r="F111" i="5"/>
  <c r="E111" i="5"/>
  <c r="N110" i="5"/>
  <c r="M110" i="5"/>
  <c r="N109" i="5"/>
  <c r="M109" i="5"/>
  <c r="N108" i="5"/>
  <c r="M108" i="5"/>
  <c r="N107" i="5"/>
  <c r="M107" i="5"/>
  <c r="N106" i="5"/>
  <c r="M106" i="5"/>
  <c r="N105" i="5"/>
  <c r="M105" i="5"/>
  <c r="N104" i="5"/>
  <c r="M104" i="5"/>
  <c r="N103" i="5"/>
  <c r="M103" i="5"/>
  <c r="N102" i="5"/>
  <c r="M102" i="5"/>
  <c r="G101" i="5"/>
  <c r="F101" i="5"/>
  <c r="E101" i="5"/>
  <c r="N100" i="5"/>
  <c r="M100" i="5"/>
  <c r="N99" i="5"/>
  <c r="M99" i="5"/>
  <c r="N98" i="5"/>
  <c r="M98" i="5"/>
  <c r="N97" i="5"/>
  <c r="M97" i="5"/>
  <c r="N96" i="5"/>
  <c r="M96" i="5"/>
  <c r="N95" i="5"/>
  <c r="M95" i="5"/>
  <c r="N94" i="5"/>
  <c r="M94" i="5"/>
  <c r="N93" i="5"/>
  <c r="M93" i="5"/>
  <c r="N92" i="5"/>
  <c r="M92" i="5"/>
  <c r="G91" i="5"/>
  <c r="F91" i="5"/>
  <c r="E91" i="5"/>
  <c r="N90" i="5"/>
  <c r="M90" i="5"/>
  <c r="N89" i="5"/>
  <c r="M89" i="5"/>
  <c r="N88" i="5"/>
  <c r="M88" i="5"/>
  <c r="N87" i="5"/>
  <c r="M87" i="5"/>
  <c r="N86" i="5"/>
  <c r="M86" i="5"/>
  <c r="N85" i="5"/>
  <c r="M85" i="5"/>
  <c r="N84" i="5"/>
  <c r="M84" i="5"/>
  <c r="N83" i="5"/>
  <c r="M83" i="5"/>
  <c r="N82" i="5"/>
  <c r="M82" i="5"/>
  <c r="G81" i="5"/>
  <c r="F81" i="5"/>
  <c r="E81" i="5"/>
  <c r="N80" i="5"/>
  <c r="M80" i="5"/>
  <c r="N79" i="5"/>
  <c r="M79" i="5"/>
  <c r="N78" i="5"/>
  <c r="M78" i="5"/>
  <c r="N77" i="5"/>
  <c r="M77" i="5"/>
  <c r="N76" i="5"/>
  <c r="M76" i="5"/>
  <c r="N75" i="5"/>
  <c r="M75" i="5"/>
  <c r="N74" i="5"/>
  <c r="M74" i="5"/>
  <c r="N73" i="5"/>
  <c r="M73" i="5"/>
  <c r="N72" i="5"/>
  <c r="M72" i="5"/>
  <c r="G71" i="5"/>
  <c r="F71" i="5"/>
  <c r="E71" i="5"/>
  <c r="N70" i="5"/>
  <c r="M70" i="5"/>
  <c r="N69" i="5"/>
  <c r="M69" i="5"/>
  <c r="N68" i="5"/>
  <c r="M68" i="5"/>
  <c r="N67" i="5"/>
  <c r="M67" i="5"/>
  <c r="N66" i="5"/>
  <c r="M66" i="5"/>
  <c r="N65" i="5"/>
  <c r="M65" i="5"/>
  <c r="N64" i="5"/>
  <c r="M64" i="5"/>
  <c r="N63" i="5"/>
  <c r="M63" i="5"/>
  <c r="N62" i="5"/>
  <c r="M62" i="5"/>
  <c r="G61" i="5"/>
  <c r="F61" i="5"/>
  <c r="E61" i="5"/>
  <c r="N60" i="5"/>
  <c r="M60" i="5"/>
  <c r="N59" i="5"/>
  <c r="M59" i="5"/>
  <c r="N58" i="5"/>
  <c r="M58" i="5"/>
  <c r="N57" i="5"/>
  <c r="M57" i="5"/>
  <c r="N56" i="5"/>
  <c r="M56" i="5"/>
  <c r="N55" i="5"/>
  <c r="M55" i="5"/>
  <c r="N54" i="5"/>
  <c r="M54" i="5"/>
  <c r="N53" i="5"/>
  <c r="M53" i="5"/>
  <c r="N52" i="5"/>
  <c r="M52" i="5"/>
  <c r="G51" i="5"/>
  <c r="M51" i="5" s="1"/>
  <c r="F51" i="5"/>
  <c r="E51" i="5"/>
  <c r="N50" i="5"/>
  <c r="M50" i="5"/>
  <c r="N49" i="5"/>
  <c r="M49" i="5"/>
  <c r="N48" i="5"/>
  <c r="M48" i="5"/>
  <c r="N47" i="5"/>
  <c r="M47" i="5"/>
  <c r="N46" i="5"/>
  <c r="M46" i="5"/>
  <c r="N45" i="5"/>
  <c r="M45" i="5"/>
  <c r="N44" i="5"/>
  <c r="M44" i="5"/>
  <c r="N43" i="5"/>
  <c r="M43" i="5"/>
  <c r="N42" i="5"/>
  <c r="M42" i="5"/>
  <c r="G41" i="5"/>
  <c r="F41" i="5"/>
  <c r="E41" i="5"/>
  <c r="N40" i="5"/>
  <c r="M40" i="5"/>
  <c r="N39" i="5"/>
  <c r="M39" i="5"/>
  <c r="N38" i="5"/>
  <c r="M38" i="5"/>
  <c r="N37" i="5"/>
  <c r="M37" i="5"/>
  <c r="N36" i="5"/>
  <c r="M36" i="5"/>
  <c r="N35" i="5"/>
  <c r="M35" i="5"/>
  <c r="N34" i="5"/>
  <c r="M34" i="5"/>
  <c r="N33" i="5"/>
  <c r="M33" i="5"/>
  <c r="N32" i="5"/>
  <c r="M32" i="5"/>
  <c r="G31" i="5"/>
  <c r="M31" i="5" s="1"/>
  <c r="F31" i="5"/>
  <c r="E31" i="5"/>
  <c r="N30" i="5"/>
  <c r="M30" i="5"/>
  <c r="N29" i="5"/>
  <c r="M29" i="5"/>
  <c r="N28" i="5"/>
  <c r="M28" i="5"/>
  <c r="N27" i="5"/>
  <c r="M27" i="5"/>
  <c r="N26" i="5"/>
  <c r="M26" i="5"/>
  <c r="N25" i="5"/>
  <c r="M25" i="5"/>
  <c r="N24" i="5"/>
  <c r="M24" i="5"/>
  <c r="N23" i="5"/>
  <c r="M23" i="5"/>
  <c r="N22" i="5"/>
  <c r="M22" i="5"/>
  <c r="G21" i="5"/>
  <c r="F21" i="5"/>
  <c r="E21" i="5"/>
  <c r="N20" i="5"/>
  <c r="M20" i="5"/>
  <c r="N19" i="5"/>
  <c r="M19" i="5"/>
  <c r="N18" i="5"/>
  <c r="M18" i="5"/>
  <c r="N17" i="5"/>
  <c r="M17" i="5"/>
  <c r="N16" i="5"/>
  <c r="M16" i="5"/>
  <c r="N15" i="5"/>
  <c r="M15" i="5"/>
  <c r="N14" i="5"/>
  <c r="M14" i="5"/>
  <c r="N13" i="5"/>
  <c r="M13" i="5"/>
  <c r="N12" i="5"/>
  <c r="M12" i="5"/>
  <c r="G11" i="5"/>
  <c r="M11" i="5" s="1"/>
  <c r="F11" i="5"/>
  <c r="E11" i="5"/>
  <c r="N10" i="5"/>
  <c r="M10" i="5"/>
  <c r="N9" i="5"/>
  <c r="M9" i="5"/>
  <c r="N8" i="5"/>
  <c r="M8" i="5"/>
  <c r="N7" i="5"/>
  <c r="M7" i="5"/>
  <c r="N6" i="5"/>
  <c r="M6" i="5"/>
  <c r="N5" i="5"/>
  <c r="M5" i="5"/>
  <c r="N4" i="5"/>
  <c r="M4" i="5"/>
  <c r="N3" i="5"/>
  <c r="M3" i="5"/>
  <c r="N2" i="5"/>
  <c r="M2" i="5"/>
  <c r="H142" i="4"/>
  <c r="M141" i="4"/>
  <c r="N140" i="4"/>
  <c r="M140" i="4"/>
  <c r="N139" i="4"/>
  <c r="M139" i="4"/>
  <c r="N138" i="4"/>
  <c r="M138" i="4"/>
  <c r="N137" i="4"/>
  <c r="M137" i="4"/>
  <c r="N136" i="4"/>
  <c r="M136" i="4"/>
  <c r="N135" i="4"/>
  <c r="M135" i="4"/>
  <c r="N134" i="4"/>
  <c r="M134" i="4"/>
  <c r="N133" i="4"/>
  <c r="M133" i="4"/>
  <c r="N132" i="4"/>
  <c r="M132" i="4"/>
  <c r="N130" i="4"/>
  <c r="M130" i="4"/>
  <c r="N129" i="4"/>
  <c r="M129" i="4"/>
  <c r="N128" i="4"/>
  <c r="M128" i="4"/>
  <c r="N127" i="4"/>
  <c r="M127" i="4"/>
  <c r="N126" i="4"/>
  <c r="M126" i="4"/>
  <c r="N125" i="4"/>
  <c r="M125" i="4"/>
  <c r="N124" i="4"/>
  <c r="M124" i="4"/>
  <c r="N123" i="4"/>
  <c r="M123" i="4"/>
  <c r="N122" i="4"/>
  <c r="M122" i="4"/>
  <c r="N120" i="4"/>
  <c r="M120" i="4"/>
  <c r="N119" i="4"/>
  <c r="M119" i="4"/>
  <c r="N118" i="4"/>
  <c r="M118" i="4"/>
  <c r="N117" i="4"/>
  <c r="M117" i="4"/>
  <c r="N116" i="4"/>
  <c r="M116" i="4"/>
  <c r="N115" i="4"/>
  <c r="M115" i="4"/>
  <c r="N114" i="4"/>
  <c r="M114" i="4"/>
  <c r="N113" i="4"/>
  <c r="M113" i="4"/>
  <c r="N112" i="4"/>
  <c r="M112" i="4"/>
  <c r="N110" i="4"/>
  <c r="M110" i="4"/>
  <c r="N109" i="4"/>
  <c r="M109" i="4"/>
  <c r="N108" i="4"/>
  <c r="M108" i="4"/>
  <c r="N107" i="4"/>
  <c r="M107" i="4"/>
  <c r="N106" i="4"/>
  <c r="M106" i="4"/>
  <c r="N105" i="4"/>
  <c r="M105" i="4"/>
  <c r="N104" i="4"/>
  <c r="M104" i="4"/>
  <c r="N103" i="4"/>
  <c r="M103" i="4"/>
  <c r="N102" i="4"/>
  <c r="M102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N90" i="4"/>
  <c r="M90" i="4"/>
  <c r="N89" i="4"/>
  <c r="M89" i="4"/>
  <c r="N88" i="4"/>
  <c r="M88" i="4"/>
  <c r="N87" i="4"/>
  <c r="M87" i="4"/>
  <c r="N86" i="4"/>
  <c r="M86" i="4"/>
  <c r="N85" i="4"/>
  <c r="M85" i="4"/>
  <c r="N84" i="4"/>
  <c r="M84" i="4"/>
  <c r="N83" i="4"/>
  <c r="M83" i="4"/>
  <c r="N82" i="4"/>
  <c r="M82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M72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M63" i="4"/>
  <c r="N62" i="4"/>
  <c r="M62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N50" i="4"/>
  <c r="M50" i="4"/>
  <c r="N49" i="4"/>
  <c r="M49" i="4"/>
  <c r="N48" i="4"/>
  <c r="M48" i="4"/>
  <c r="N47" i="4"/>
  <c r="M47" i="4"/>
  <c r="N46" i="4"/>
  <c r="M46" i="4"/>
  <c r="N45" i="4"/>
  <c r="M45" i="4"/>
  <c r="N44" i="4"/>
  <c r="M44" i="4"/>
  <c r="N43" i="4"/>
  <c r="M43" i="4"/>
  <c r="N42" i="4"/>
  <c r="M42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M22" i="4"/>
  <c r="M21" i="4"/>
  <c r="N20" i="4"/>
  <c r="M20" i="4"/>
  <c r="N19" i="4"/>
  <c r="M19" i="4"/>
  <c r="N18" i="4"/>
  <c r="M18" i="4"/>
  <c r="N17" i="4"/>
  <c r="M17" i="4"/>
  <c r="N16" i="4"/>
  <c r="M16" i="4"/>
  <c r="N15" i="4"/>
  <c r="M15" i="4"/>
  <c r="N14" i="4"/>
  <c r="M14" i="4"/>
  <c r="N13" i="4"/>
  <c r="M13" i="4"/>
  <c r="N12" i="4"/>
  <c r="M12" i="4"/>
  <c r="N10" i="4"/>
  <c r="M10" i="4"/>
  <c r="N9" i="4"/>
  <c r="M9" i="4"/>
  <c r="N8" i="4"/>
  <c r="M8" i="4"/>
  <c r="N7" i="4"/>
  <c r="M7" i="4"/>
  <c r="N6" i="4"/>
  <c r="M6" i="4"/>
  <c r="N5" i="4"/>
  <c r="M5" i="4"/>
  <c r="N4" i="4"/>
  <c r="M4" i="4"/>
  <c r="N3" i="4"/>
  <c r="M3" i="4"/>
  <c r="N2" i="4"/>
  <c r="M2" i="4"/>
  <c r="H142" i="3"/>
  <c r="N140" i="3"/>
  <c r="M140" i="3"/>
  <c r="N139" i="3"/>
  <c r="M139" i="3"/>
  <c r="N138" i="3"/>
  <c r="M138" i="3"/>
  <c r="N137" i="3"/>
  <c r="M137" i="3"/>
  <c r="N136" i="3"/>
  <c r="M136" i="3"/>
  <c r="N135" i="3"/>
  <c r="M135" i="3"/>
  <c r="N134" i="3"/>
  <c r="M134" i="3"/>
  <c r="N133" i="3"/>
  <c r="M133" i="3"/>
  <c r="N132" i="3"/>
  <c r="M132" i="3"/>
  <c r="N130" i="3"/>
  <c r="M130" i="3"/>
  <c r="N129" i="3"/>
  <c r="M129" i="3"/>
  <c r="N128" i="3"/>
  <c r="M128" i="3"/>
  <c r="N127" i="3"/>
  <c r="M127" i="3"/>
  <c r="N126" i="3"/>
  <c r="M126" i="3"/>
  <c r="N125" i="3"/>
  <c r="M125" i="3"/>
  <c r="N124" i="3"/>
  <c r="M124" i="3"/>
  <c r="N123" i="3"/>
  <c r="M123" i="3"/>
  <c r="N122" i="3"/>
  <c r="M122" i="3"/>
  <c r="N120" i="3"/>
  <c r="M120" i="3"/>
  <c r="N119" i="3"/>
  <c r="M119" i="3"/>
  <c r="N118" i="3"/>
  <c r="M118" i="3"/>
  <c r="N117" i="3"/>
  <c r="M117" i="3"/>
  <c r="N116" i="3"/>
  <c r="M116" i="3"/>
  <c r="N115" i="3"/>
  <c r="M115" i="3"/>
  <c r="N114" i="3"/>
  <c r="M114" i="3"/>
  <c r="N113" i="3"/>
  <c r="M113" i="3"/>
  <c r="N112" i="3"/>
  <c r="M112" i="3"/>
  <c r="N110" i="3"/>
  <c r="M110" i="3"/>
  <c r="N109" i="3"/>
  <c r="M109" i="3"/>
  <c r="N108" i="3"/>
  <c r="M108" i="3"/>
  <c r="N107" i="3"/>
  <c r="M107" i="3"/>
  <c r="N106" i="3"/>
  <c r="M106" i="3"/>
  <c r="N105" i="3"/>
  <c r="M105" i="3"/>
  <c r="N104" i="3"/>
  <c r="M104" i="3"/>
  <c r="N103" i="3"/>
  <c r="M103" i="3"/>
  <c r="N102" i="3"/>
  <c r="M102" i="3"/>
  <c r="N100" i="3"/>
  <c r="M100" i="3"/>
  <c r="N99" i="3"/>
  <c r="M99" i="3"/>
  <c r="N98" i="3"/>
  <c r="M98" i="3"/>
  <c r="N97" i="3"/>
  <c r="M97" i="3"/>
  <c r="N96" i="3"/>
  <c r="M96" i="3"/>
  <c r="N95" i="3"/>
  <c r="M95" i="3"/>
  <c r="N94" i="3"/>
  <c r="M94" i="3"/>
  <c r="N93" i="3"/>
  <c r="M93" i="3"/>
  <c r="N92" i="3"/>
  <c r="M92" i="3"/>
  <c r="M91" i="3"/>
  <c r="N90" i="3"/>
  <c r="M90" i="3"/>
  <c r="N89" i="3"/>
  <c r="M89" i="3"/>
  <c r="N88" i="3"/>
  <c r="M88" i="3"/>
  <c r="N87" i="3"/>
  <c r="M87" i="3"/>
  <c r="N86" i="3"/>
  <c r="M86" i="3"/>
  <c r="N85" i="3"/>
  <c r="M85" i="3"/>
  <c r="N84" i="3"/>
  <c r="M84" i="3"/>
  <c r="N83" i="3"/>
  <c r="M83" i="3"/>
  <c r="N82" i="3"/>
  <c r="M82" i="3"/>
  <c r="N80" i="3"/>
  <c r="M80" i="3"/>
  <c r="N79" i="3"/>
  <c r="M79" i="3"/>
  <c r="N78" i="3"/>
  <c r="M78" i="3"/>
  <c r="N77" i="3"/>
  <c r="M77" i="3"/>
  <c r="N76" i="3"/>
  <c r="M76" i="3"/>
  <c r="N75" i="3"/>
  <c r="M75" i="3"/>
  <c r="N74" i="3"/>
  <c r="M74" i="3"/>
  <c r="N73" i="3"/>
  <c r="M73" i="3"/>
  <c r="N72" i="3"/>
  <c r="M72" i="3"/>
  <c r="N70" i="3"/>
  <c r="M70" i="3"/>
  <c r="N69" i="3"/>
  <c r="M69" i="3"/>
  <c r="N68" i="3"/>
  <c r="M68" i="3"/>
  <c r="N67" i="3"/>
  <c r="M67" i="3"/>
  <c r="N66" i="3"/>
  <c r="M66" i="3"/>
  <c r="N65" i="3"/>
  <c r="M65" i="3"/>
  <c r="N64" i="3"/>
  <c r="M64" i="3"/>
  <c r="N63" i="3"/>
  <c r="M63" i="3"/>
  <c r="N62" i="3"/>
  <c r="M62" i="3"/>
  <c r="N60" i="3"/>
  <c r="M60" i="3"/>
  <c r="N59" i="3"/>
  <c r="M59" i="3"/>
  <c r="N58" i="3"/>
  <c r="M58" i="3"/>
  <c r="N57" i="3"/>
  <c r="M57" i="3"/>
  <c r="N56" i="3"/>
  <c r="M56" i="3"/>
  <c r="N55" i="3"/>
  <c r="M55" i="3"/>
  <c r="N54" i="3"/>
  <c r="M54" i="3"/>
  <c r="N53" i="3"/>
  <c r="M53" i="3"/>
  <c r="N52" i="3"/>
  <c r="M52" i="3"/>
  <c r="N50" i="3"/>
  <c r="M50" i="3"/>
  <c r="N49" i="3"/>
  <c r="M49" i="3"/>
  <c r="N48" i="3"/>
  <c r="M48" i="3"/>
  <c r="N47" i="3"/>
  <c r="M47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38" i="3"/>
  <c r="M38" i="3"/>
  <c r="N37" i="3"/>
  <c r="M37" i="3"/>
  <c r="N36" i="3"/>
  <c r="M36" i="3"/>
  <c r="N35" i="3"/>
  <c r="M35" i="3"/>
  <c r="N34" i="3"/>
  <c r="M34" i="3"/>
  <c r="N33" i="3"/>
  <c r="M33" i="3"/>
  <c r="N32" i="3"/>
  <c r="M32" i="3"/>
  <c r="N30" i="3"/>
  <c r="M30" i="3"/>
  <c r="N29" i="3"/>
  <c r="M29" i="3"/>
  <c r="N28" i="3"/>
  <c r="M28" i="3"/>
  <c r="N27" i="3"/>
  <c r="M27" i="3"/>
  <c r="N26" i="3"/>
  <c r="M26" i="3"/>
  <c r="N25" i="3"/>
  <c r="M25" i="3"/>
  <c r="N24" i="3"/>
  <c r="M24" i="3"/>
  <c r="N23" i="3"/>
  <c r="M23" i="3"/>
  <c r="N22" i="3"/>
  <c r="M22" i="3"/>
  <c r="N20" i="3"/>
  <c r="M20" i="3"/>
  <c r="N19" i="3"/>
  <c r="M19" i="3"/>
  <c r="N18" i="3"/>
  <c r="M18" i="3"/>
  <c r="N17" i="3"/>
  <c r="M17" i="3"/>
  <c r="N16" i="3"/>
  <c r="M16" i="3"/>
  <c r="N15" i="3"/>
  <c r="M15" i="3"/>
  <c r="N14" i="3"/>
  <c r="M14" i="3"/>
  <c r="N13" i="3"/>
  <c r="M13" i="3"/>
  <c r="N12" i="3"/>
  <c r="M12" i="3"/>
  <c r="N10" i="3"/>
  <c r="M10" i="3"/>
  <c r="N9" i="3"/>
  <c r="M9" i="3"/>
  <c r="N8" i="3"/>
  <c r="M8" i="3"/>
  <c r="N7" i="3"/>
  <c r="M7" i="3"/>
  <c r="N6" i="3"/>
  <c r="M6" i="3"/>
  <c r="N5" i="3"/>
  <c r="M5" i="3"/>
  <c r="N4" i="3"/>
  <c r="M4" i="3"/>
  <c r="N3" i="3"/>
  <c r="M3" i="3"/>
  <c r="N2" i="3"/>
  <c r="M2" i="3"/>
  <c r="H142" i="2"/>
  <c r="M141" i="2"/>
  <c r="N140" i="2"/>
  <c r="M140" i="2"/>
  <c r="N139" i="2"/>
  <c r="M139" i="2"/>
  <c r="N138" i="2"/>
  <c r="M138" i="2"/>
  <c r="N137" i="2"/>
  <c r="M137" i="2"/>
  <c r="N136" i="2"/>
  <c r="M136" i="2"/>
  <c r="N135" i="2"/>
  <c r="M135" i="2"/>
  <c r="N134" i="2"/>
  <c r="M134" i="2"/>
  <c r="N133" i="2"/>
  <c r="M133" i="2"/>
  <c r="N132" i="2"/>
  <c r="M132" i="2"/>
  <c r="N130" i="2"/>
  <c r="M130" i="2"/>
  <c r="N129" i="2"/>
  <c r="M129" i="2"/>
  <c r="N128" i="2"/>
  <c r="M128" i="2"/>
  <c r="N127" i="2"/>
  <c r="M127" i="2"/>
  <c r="N126" i="2"/>
  <c r="M126" i="2"/>
  <c r="N125" i="2"/>
  <c r="M125" i="2"/>
  <c r="N124" i="2"/>
  <c r="M124" i="2"/>
  <c r="N123" i="2"/>
  <c r="M123" i="2"/>
  <c r="N122" i="2"/>
  <c r="M122" i="2"/>
  <c r="N120" i="2"/>
  <c r="M120" i="2"/>
  <c r="N119" i="2"/>
  <c r="M119" i="2"/>
  <c r="N118" i="2"/>
  <c r="M118" i="2"/>
  <c r="N117" i="2"/>
  <c r="M117" i="2"/>
  <c r="N116" i="2"/>
  <c r="M116" i="2"/>
  <c r="N115" i="2"/>
  <c r="M115" i="2"/>
  <c r="N114" i="2"/>
  <c r="M114" i="2"/>
  <c r="N113" i="2"/>
  <c r="M113" i="2"/>
  <c r="N112" i="2"/>
  <c r="M112" i="2"/>
  <c r="N110" i="2"/>
  <c r="M110" i="2"/>
  <c r="N109" i="2"/>
  <c r="M109" i="2"/>
  <c r="N108" i="2"/>
  <c r="M108" i="2"/>
  <c r="N107" i="2"/>
  <c r="M107" i="2"/>
  <c r="N106" i="2"/>
  <c r="M106" i="2"/>
  <c r="N105" i="2"/>
  <c r="M105" i="2"/>
  <c r="N104" i="2"/>
  <c r="M104" i="2"/>
  <c r="N103" i="2"/>
  <c r="M103" i="2"/>
  <c r="N102" i="2"/>
  <c r="M102" i="2"/>
  <c r="N100" i="2"/>
  <c r="M100" i="2"/>
  <c r="N99" i="2"/>
  <c r="M99" i="2"/>
  <c r="N98" i="2"/>
  <c r="M98" i="2"/>
  <c r="N97" i="2"/>
  <c r="M97" i="2"/>
  <c r="N96" i="2"/>
  <c r="M96" i="2"/>
  <c r="N95" i="2"/>
  <c r="M95" i="2"/>
  <c r="N94" i="2"/>
  <c r="M94" i="2"/>
  <c r="N93" i="2"/>
  <c r="M93" i="2"/>
  <c r="N92" i="2"/>
  <c r="M92" i="2"/>
  <c r="N90" i="2"/>
  <c r="M90" i="2"/>
  <c r="N89" i="2"/>
  <c r="M89" i="2"/>
  <c r="N88" i="2"/>
  <c r="M88" i="2"/>
  <c r="N87" i="2"/>
  <c r="M87" i="2"/>
  <c r="N86" i="2"/>
  <c r="M86" i="2"/>
  <c r="N85" i="2"/>
  <c r="M85" i="2"/>
  <c r="N84" i="2"/>
  <c r="M84" i="2"/>
  <c r="N83" i="2"/>
  <c r="M83" i="2"/>
  <c r="N82" i="2"/>
  <c r="M82" i="2"/>
  <c r="N80" i="2"/>
  <c r="M80" i="2"/>
  <c r="N79" i="2"/>
  <c r="M79" i="2"/>
  <c r="N78" i="2"/>
  <c r="M78" i="2"/>
  <c r="N77" i="2"/>
  <c r="M77" i="2"/>
  <c r="N76" i="2"/>
  <c r="M76" i="2"/>
  <c r="N75" i="2"/>
  <c r="M75" i="2"/>
  <c r="N74" i="2"/>
  <c r="M74" i="2"/>
  <c r="N73" i="2"/>
  <c r="M73" i="2"/>
  <c r="N72" i="2"/>
  <c r="M72" i="2"/>
  <c r="N70" i="2"/>
  <c r="M70" i="2"/>
  <c r="N69" i="2"/>
  <c r="M69" i="2"/>
  <c r="N68" i="2"/>
  <c r="M68" i="2"/>
  <c r="N67" i="2"/>
  <c r="M67" i="2"/>
  <c r="N66" i="2"/>
  <c r="M66" i="2"/>
  <c r="N65" i="2"/>
  <c r="M65" i="2"/>
  <c r="N64" i="2"/>
  <c r="M64" i="2"/>
  <c r="N63" i="2"/>
  <c r="M63" i="2"/>
  <c r="N62" i="2"/>
  <c r="M62" i="2"/>
  <c r="N60" i="2"/>
  <c r="M60" i="2"/>
  <c r="N59" i="2"/>
  <c r="M59" i="2"/>
  <c r="N58" i="2"/>
  <c r="M58" i="2"/>
  <c r="N57" i="2"/>
  <c r="M57" i="2"/>
  <c r="N56" i="2"/>
  <c r="M56" i="2"/>
  <c r="N55" i="2"/>
  <c r="M55" i="2"/>
  <c r="N54" i="2"/>
  <c r="M54" i="2"/>
  <c r="N53" i="2"/>
  <c r="M53" i="2"/>
  <c r="N52" i="2"/>
  <c r="M52" i="2"/>
  <c r="N50" i="2"/>
  <c r="M50" i="2"/>
  <c r="N49" i="2"/>
  <c r="M49" i="2"/>
  <c r="N48" i="2"/>
  <c r="M48" i="2"/>
  <c r="N47" i="2"/>
  <c r="M47" i="2"/>
  <c r="N46" i="2"/>
  <c r="M46" i="2"/>
  <c r="N45" i="2"/>
  <c r="M45" i="2"/>
  <c r="N44" i="2"/>
  <c r="M44" i="2"/>
  <c r="N43" i="2"/>
  <c r="M43" i="2"/>
  <c r="N42" i="2"/>
  <c r="M42" i="2"/>
  <c r="N40" i="2"/>
  <c r="M40" i="2"/>
  <c r="N39" i="2"/>
  <c r="M39" i="2"/>
  <c r="N38" i="2"/>
  <c r="M38" i="2"/>
  <c r="N37" i="2"/>
  <c r="M37" i="2"/>
  <c r="N36" i="2"/>
  <c r="M36" i="2"/>
  <c r="N35" i="2"/>
  <c r="M35" i="2"/>
  <c r="N34" i="2"/>
  <c r="M34" i="2"/>
  <c r="N33" i="2"/>
  <c r="M33" i="2"/>
  <c r="N32" i="2"/>
  <c r="M32" i="2"/>
  <c r="N30" i="2"/>
  <c r="M30" i="2"/>
  <c r="N29" i="2"/>
  <c r="M29" i="2"/>
  <c r="N28" i="2"/>
  <c r="M28" i="2"/>
  <c r="N27" i="2"/>
  <c r="M27" i="2"/>
  <c r="N26" i="2"/>
  <c r="M26" i="2"/>
  <c r="N25" i="2"/>
  <c r="M25" i="2"/>
  <c r="N24" i="2"/>
  <c r="M24" i="2"/>
  <c r="N23" i="2"/>
  <c r="M23" i="2"/>
  <c r="N22" i="2"/>
  <c r="M22" i="2"/>
  <c r="M21" i="2"/>
  <c r="N20" i="2"/>
  <c r="M20" i="2"/>
  <c r="N19" i="2"/>
  <c r="M19" i="2"/>
  <c r="N18" i="2"/>
  <c r="M18" i="2"/>
  <c r="N17" i="2"/>
  <c r="M17" i="2"/>
  <c r="N16" i="2"/>
  <c r="M16" i="2"/>
  <c r="N15" i="2"/>
  <c r="M15" i="2"/>
  <c r="N14" i="2"/>
  <c r="M14" i="2"/>
  <c r="N13" i="2"/>
  <c r="M13" i="2"/>
  <c r="N12" i="2"/>
  <c r="M12" i="2"/>
  <c r="N10" i="2"/>
  <c r="M10" i="2"/>
  <c r="N9" i="2"/>
  <c r="M9" i="2"/>
  <c r="N8" i="2"/>
  <c r="M8" i="2"/>
  <c r="N7" i="2"/>
  <c r="M7" i="2"/>
  <c r="N6" i="2"/>
  <c r="M6" i="2"/>
  <c r="N5" i="2"/>
  <c r="M5" i="2"/>
  <c r="N4" i="2"/>
  <c r="M4" i="2"/>
  <c r="N3" i="2"/>
  <c r="M3" i="2"/>
  <c r="N2" i="2"/>
  <c r="M2" i="2"/>
  <c r="O140" i="1"/>
  <c r="D140" i="1"/>
  <c r="C140" i="1"/>
  <c r="O139" i="1"/>
  <c r="D139" i="1"/>
  <c r="C139" i="1"/>
  <c r="O138" i="1"/>
  <c r="C138" i="1"/>
  <c r="D138" i="1" s="1"/>
  <c r="O137" i="1"/>
  <c r="C137" i="1"/>
  <c r="D137" i="1" s="1"/>
  <c r="O136" i="1"/>
  <c r="C136" i="1"/>
  <c r="D136" i="1" s="1"/>
  <c r="A136" i="1"/>
  <c r="O135" i="1"/>
  <c r="C135" i="1"/>
  <c r="D135" i="1" s="1"/>
  <c r="A135" i="1"/>
  <c r="O134" i="1"/>
  <c r="C134" i="1"/>
  <c r="D134" i="1" s="1"/>
  <c r="A134" i="1"/>
  <c r="O133" i="1"/>
  <c r="C133" i="1"/>
  <c r="D133" i="1" s="1"/>
  <c r="A133" i="1"/>
  <c r="O132" i="1"/>
  <c r="C132" i="1"/>
  <c r="D132" i="1" s="1"/>
  <c r="A132" i="1"/>
  <c r="O130" i="1"/>
  <c r="D130" i="1"/>
  <c r="C130" i="1"/>
  <c r="O129" i="1"/>
  <c r="D129" i="1"/>
  <c r="C129" i="1"/>
  <c r="O128" i="1"/>
  <c r="C128" i="1"/>
  <c r="D128" i="1" s="1"/>
  <c r="O127" i="1"/>
  <c r="C127" i="1"/>
  <c r="D127" i="1" s="1"/>
  <c r="O126" i="1"/>
  <c r="C126" i="1"/>
  <c r="D126" i="1" s="1"/>
  <c r="A126" i="1"/>
  <c r="O125" i="1"/>
  <c r="C125" i="1"/>
  <c r="D125" i="1" s="1"/>
  <c r="A125" i="1"/>
  <c r="O124" i="1"/>
  <c r="C124" i="1"/>
  <c r="D124" i="1" s="1"/>
  <c r="A124" i="1"/>
  <c r="O123" i="1"/>
  <c r="C123" i="1"/>
  <c r="D123" i="1" s="1"/>
  <c r="A123" i="1"/>
  <c r="O122" i="1"/>
  <c r="C122" i="1"/>
  <c r="D122" i="1" s="1"/>
  <c r="A122" i="1"/>
  <c r="O120" i="1"/>
  <c r="D120" i="1"/>
  <c r="C120" i="1"/>
  <c r="O119" i="1"/>
  <c r="D119" i="1"/>
  <c r="C119" i="1"/>
  <c r="O118" i="1"/>
  <c r="C118" i="1"/>
  <c r="D118" i="1" s="1"/>
  <c r="O117" i="1"/>
  <c r="C117" i="1"/>
  <c r="D117" i="1" s="1"/>
  <c r="O116" i="1"/>
  <c r="C116" i="1"/>
  <c r="D116" i="1" s="1"/>
  <c r="A116" i="1"/>
  <c r="O115" i="1"/>
  <c r="C115" i="1"/>
  <c r="O114" i="1"/>
  <c r="C114" i="1"/>
  <c r="D114" i="1" s="1"/>
  <c r="A114" i="1"/>
  <c r="O113" i="1"/>
  <c r="C113" i="1"/>
  <c r="D113" i="1" s="1"/>
  <c r="A113" i="1"/>
  <c r="O112" i="1"/>
  <c r="C112" i="1"/>
  <c r="D112" i="1" s="1"/>
  <c r="A112" i="1"/>
  <c r="O110" i="1"/>
  <c r="D110" i="1"/>
  <c r="C110" i="1"/>
  <c r="O109" i="1"/>
  <c r="D109" i="1"/>
  <c r="C109" i="1"/>
  <c r="O108" i="1"/>
  <c r="C108" i="1"/>
  <c r="D108" i="1" s="1"/>
  <c r="O107" i="1"/>
  <c r="C107" i="1"/>
  <c r="D107" i="1" s="1"/>
  <c r="O106" i="1"/>
  <c r="C106" i="1"/>
  <c r="D106" i="1" s="1"/>
  <c r="A106" i="1"/>
  <c r="O105" i="1"/>
  <c r="C105" i="1"/>
  <c r="D105" i="1" s="1"/>
  <c r="A105" i="1"/>
  <c r="O104" i="1"/>
  <c r="C104" i="1"/>
  <c r="D104" i="1" s="1"/>
  <c r="A104" i="1"/>
  <c r="O103" i="1"/>
  <c r="C103" i="1"/>
  <c r="D103" i="1" s="1"/>
  <c r="A103" i="1"/>
  <c r="O102" i="1"/>
  <c r="C102" i="1"/>
  <c r="D102" i="1" s="1"/>
  <c r="A102" i="1"/>
  <c r="O100" i="1"/>
  <c r="D100" i="1"/>
  <c r="C100" i="1"/>
  <c r="O99" i="1"/>
  <c r="D99" i="1"/>
  <c r="C99" i="1"/>
  <c r="O98" i="1"/>
  <c r="C98" i="1"/>
  <c r="D98" i="1" s="1"/>
  <c r="O97" i="1"/>
  <c r="C97" i="1"/>
  <c r="D97" i="1" s="1"/>
  <c r="O96" i="1"/>
  <c r="C96" i="1"/>
  <c r="D96" i="1" s="1"/>
  <c r="A96" i="1"/>
  <c r="O95" i="1"/>
  <c r="C95" i="1"/>
  <c r="D95" i="1" s="1"/>
  <c r="A95" i="1"/>
  <c r="O94" i="1"/>
  <c r="C94" i="1"/>
  <c r="D94" i="1" s="1"/>
  <c r="A94" i="1"/>
  <c r="O93" i="1"/>
  <c r="C93" i="1"/>
  <c r="D93" i="1" s="1"/>
  <c r="A93" i="1"/>
  <c r="O92" i="1"/>
  <c r="C92" i="1"/>
  <c r="D92" i="1" s="1"/>
  <c r="A92" i="1"/>
  <c r="O90" i="1"/>
  <c r="D90" i="1"/>
  <c r="C90" i="1"/>
  <c r="O89" i="1"/>
  <c r="D89" i="1"/>
  <c r="C89" i="1"/>
  <c r="O88" i="1"/>
  <c r="C88" i="1"/>
  <c r="D88" i="1" s="1"/>
  <c r="O87" i="1"/>
  <c r="C87" i="1"/>
  <c r="D87" i="1" s="1"/>
  <c r="O86" i="1"/>
  <c r="C86" i="1"/>
  <c r="D86" i="1" s="1"/>
  <c r="A86" i="1"/>
  <c r="O85" i="1"/>
  <c r="C85" i="1"/>
  <c r="D85" i="1" s="1"/>
  <c r="A85" i="1"/>
  <c r="O84" i="1"/>
  <c r="C84" i="1"/>
  <c r="D84" i="1" s="1"/>
  <c r="A84" i="1"/>
  <c r="O83" i="1"/>
  <c r="C83" i="1"/>
  <c r="D83" i="1" s="1"/>
  <c r="A83" i="1"/>
  <c r="O82" i="1"/>
  <c r="C82" i="1"/>
  <c r="D82" i="1" s="1"/>
  <c r="A82" i="1"/>
  <c r="O80" i="1"/>
  <c r="D80" i="1"/>
  <c r="C80" i="1"/>
  <c r="O79" i="1"/>
  <c r="D79" i="1"/>
  <c r="C79" i="1"/>
  <c r="O78" i="1"/>
  <c r="C78" i="1"/>
  <c r="D78" i="1" s="1"/>
  <c r="O77" i="1"/>
  <c r="C77" i="1"/>
  <c r="D77" i="1" s="1"/>
  <c r="O76" i="1"/>
  <c r="C76" i="1"/>
  <c r="D76" i="1" s="1"/>
  <c r="A76" i="1"/>
  <c r="O75" i="1"/>
  <c r="C75" i="1"/>
  <c r="D75" i="1" s="1"/>
  <c r="A75" i="1"/>
  <c r="O74" i="1"/>
  <c r="C74" i="1"/>
  <c r="D74" i="1" s="1"/>
  <c r="A74" i="1"/>
  <c r="O73" i="1"/>
  <c r="C73" i="1"/>
  <c r="D73" i="1" s="1"/>
  <c r="A73" i="1"/>
  <c r="O72" i="1"/>
  <c r="C72" i="1"/>
  <c r="D72" i="1" s="1"/>
  <c r="A72" i="1"/>
  <c r="O70" i="1"/>
  <c r="D70" i="1"/>
  <c r="C70" i="1"/>
  <c r="O69" i="1"/>
  <c r="D69" i="1"/>
  <c r="C69" i="1"/>
  <c r="O68" i="1"/>
  <c r="C68" i="1"/>
  <c r="D68" i="1" s="1"/>
  <c r="O67" i="1"/>
  <c r="C67" i="1"/>
  <c r="D67" i="1" s="1"/>
  <c r="O66" i="1"/>
  <c r="C66" i="1"/>
  <c r="D66" i="1" s="1"/>
  <c r="A66" i="1"/>
  <c r="O65" i="1"/>
  <c r="C65" i="1"/>
  <c r="D65" i="1" s="1"/>
  <c r="A65" i="1"/>
  <c r="O64" i="1"/>
  <c r="C64" i="1"/>
  <c r="D64" i="1" s="1"/>
  <c r="A64" i="1"/>
  <c r="O63" i="1"/>
  <c r="C63" i="1"/>
  <c r="D63" i="1" s="1"/>
  <c r="A63" i="1"/>
  <c r="O62" i="1"/>
  <c r="C62" i="1"/>
  <c r="D62" i="1" s="1"/>
  <c r="A62" i="1"/>
  <c r="O60" i="1"/>
  <c r="D60" i="1"/>
  <c r="C60" i="1"/>
  <c r="O59" i="1"/>
  <c r="D59" i="1"/>
  <c r="C59" i="1"/>
  <c r="O58" i="1"/>
  <c r="C58" i="1"/>
  <c r="D58" i="1" s="1"/>
  <c r="O57" i="1"/>
  <c r="C57" i="1"/>
  <c r="D57" i="1" s="1"/>
  <c r="O56" i="1"/>
  <c r="C56" i="1"/>
  <c r="D56" i="1" s="1"/>
  <c r="A56" i="1"/>
  <c r="O55" i="1"/>
  <c r="C55" i="1"/>
  <c r="D55" i="1" s="1"/>
  <c r="A55" i="1"/>
  <c r="O54" i="1"/>
  <c r="C54" i="1"/>
  <c r="D54" i="1" s="1"/>
  <c r="A54" i="1"/>
  <c r="O53" i="1"/>
  <c r="C53" i="1"/>
  <c r="A53" i="1"/>
  <c r="O52" i="1"/>
  <c r="C52" i="1"/>
  <c r="D52" i="1" s="1"/>
  <c r="A52" i="1"/>
  <c r="O50" i="1"/>
  <c r="D50" i="1"/>
  <c r="C50" i="1"/>
  <c r="O49" i="1"/>
  <c r="D49" i="1"/>
  <c r="C49" i="1"/>
  <c r="O48" i="1"/>
  <c r="C48" i="1"/>
  <c r="D48" i="1" s="1"/>
  <c r="O47" i="1"/>
  <c r="C47" i="1"/>
  <c r="D47" i="1" s="1"/>
  <c r="O46" i="1"/>
  <c r="C46" i="1"/>
  <c r="D46" i="1" s="1"/>
  <c r="A46" i="1"/>
  <c r="O45" i="1"/>
  <c r="C45" i="1"/>
  <c r="D45" i="1" s="1"/>
  <c r="A45" i="1"/>
  <c r="O44" i="1"/>
  <c r="C44" i="1"/>
  <c r="D44" i="1" s="1"/>
  <c r="A44" i="1"/>
  <c r="O43" i="1"/>
  <c r="C43" i="1"/>
  <c r="D43" i="1" s="1"/>
  <c r="A43" i="1"/>
  <c r="O42" i="1"/>
  <c r="C42" i="1"/>
  <c r="D42" i="1" s="1"/>
  <c r="O40" i="1"/>
  <c r="D40" i="1"/>
  <c r="C40" i="1"/>
  <c r="O39" i="1"/>
  <c r="D39" i="1"/>
  <c r="C39" i="1"/>
  <c r="O38" i="1"/>
  <c r="C38" i="1"/>
  <c r="D38" i="1" s="1"/>
  <c r="O37" i="1"/>
  <c r="C37" i="1"/>
  <c r="D37" i="1" s="1"/>
  <c r="O36" i="1"/>
  <c r="C36" i="1"/>
  <c r="D36" i="1" s="1"/>
  <c r="A36" i="1"/>
  <c r="O35" i="1"/>
  <c r="C35" i="1"/>
  <c r="D35" i="1" s="1"/>
  <c r="A35" i="1"/>
  <c r="O34" i="1"/>
  <c r="C34" i="1"/>
  <c r="D34" i="1" s="1"/>
  <c r="A34" i="1"/>
  <c r="O33" i="1"/>
  <c r="C33" i="1"/>
  <c r="D33" i="1" s="1"/>
  <c r="A33" i="1"/>
  <c r="O32" i="1"/>
  <c r="C32" i="1"/>
  <c r="D32" i="1" s="1"/>
  <c r="A32" i="1"/>
  <c r="O30" i="1"/>
  <c r="D30" i="1"/>
  <c r="C30" i="1"/>
  <c r="O29" i="1"/>
  <c r="D29" i="1"/>
  <c r="C29" i="1"/>
  <c r="O28" i="1"/>
  <c r="C28" i="1"/>
  <c r="D28" i="1" s="1"/>
  <c r="O27" i="1"/>
  <c r="C27" i="1"/>
  <c r="D27" i="1" s="1"/>
  <c r="O26" i="1"/>
  <c r="C26" i="1"/>
  <c r="D26" i="1" s="1"/>
  <c r="A26" i="1"/>
  <c r="O25" i="1"/>
  <c r="C25" i="1"/>
  <c r="D25" i="1" s="1"/>
  <c r="A25" i="1"/>
  <c r="O24" i="1"/>
  <c r="C24" i="1"/>
  <c r="D24" i="1" s="1"/>
  <c r="A24" i="1"/>
  <c r="O23" i="1"/>
  <c r="C23" i="1"/>
  <c r="D23" i="1" s="1"/>
  <c r="A23" i="1"/>
  <c r="O22" i="1"/>
  <c r="C22" i="1"/>
  <c r="D22" i="1" s="1"/>
  <c r="A22" i="1"/>
  <c r="O20" i="1"/>
  <c r="D20" i="1"/>
  <c r="C20" i="1"/>
  <c r="O19" i="1"/>
  <c r="D19" i="1"/>
  <c r="C19" i="1"/>
  <c r="O18" i="1"/>
  <c r="C18" i="1"/>
  <c r="D18" i="1" s="1"/>
  <c r="O17" i="1"/>
  <c r="C17" i="1"/>
  <c r="D17" i="1" s="1"/>
  <c r="O16" i="1"/>
  <c r="C16" i="1"/>
  <c r="D16" i="1" s="1"/>
  <c r="A16" i="1"/>
  <c r="O15" i="1"/>
  <c r="C15" i="1"/>
  <c r="D15" i="1" s="1"/>
  <c r="A15" i="1"/>
  <c r="O14" i="1"/>
  <c r="C14" i="1"/>
  <c r="D14" i="1" s="1"/>
  <c r="A14" i="1"/>
  <c r="O13" i="1"/>
  <c r="C13" i="1"/>
  <c r="O12" i="1"/>
  <c r="C12" i="1"/>
  <c r="D12" i="1" s="1"/>
  <c r="O10" i="1"/>
  <c r="D10" i="1"/>
  <c r="C10" i="1"/>
  <c r="O9" i="1"/>
  <c r="D9" i="1"/>
  <c r="C9" i="1"/>
  <c r="O8" i="1"/>
  <c r="C8" i="1"/>
  <c r="D8" i="1" s="1"/>
  <c r="O7" i="1"/>
  <c r="C7" i="1"/>
  <c r="D7" i="1" s="1"/>
  <c r="O6" i="1"/>
  <c r="C6" i="1"/>
  <c r="D6" i="1" s="1"/>
  <c r="A6" i="1"/>
  <c r="O5" i="1"/>
  <c r="C5" i="1"/>
  <c r="D5" i="1" s="1"/>
  <c r="A5" i="1"/>
  <c r="O4" i="1"/>
  <c r="C4" i="1"/>
  <c r="A4" i="1"/>
  <c r="O3" i="1"/>
  <c r="C3" i="1"/>
  <c r="D3" i="1" s="1"/>
  <c r="A3" i="1"/>
  <c r="O2" i="1"/>
  <c r="C2" i="1"/>
  <c r="D2" i="1" s="1"/>
  <c r="A2" i="1"/>
  <c r="F84" i="6"/>
  <c r="E84" i="6"/>
  <c r="D84" i="6"/>
  <c r="C84" i="6"/>
  <c r="B84" i="6"/>
  <c r="F83" i="6"/>
  <c r="E83" i="6"/>
  <c r="D83" i="6"/>
  <c r="C83" i="6"/>
  <c r="B83" i="6"/>
  <c r="F82" i="6"/>
  <c r="E82" i="6"/>
  <c r="D82" i="6"/>
  <c r="C82" i="6"/>
  <c r="B82" i="6"/>
  <c r="F81" i="6"/>
  <c r="E81" i="6"/>
  <c r="D81" i="6"/>
  <c r="C81" i="6"/>
  <c r="B81" i="6"/>
  <c r="F80" i="6"/>
  <c r="E80" i="6"/>
  <c r="D80" i="6"/>
  <c r="A12" i="1" s="1"/>
  <c r="C80" i="6"/>
  <c r="B80" i="6"/>
  <c r="F79" i="6"/>
  <c r="E79" i="6"/>
  <c r="D79" i="6"/>
  <c r="C79" i="6"/>
  <c r="B79" i="6"/>
  <c r="F78" i="6"/>
  <c r="E78" i="6"/>
  <c r="D78" i="6"/>
  <c r="C78" i="6"/>
  <c r="B78" i="6"/>
  <c r="F77" i="6"/>
  <c r="E77" i="6"/>
  <c r="D77" i="6"/>
  <c r="C77" i="6"/>
  <c r="B77" i="6"/>
  <c r="F76" i="6"/>
  <c r="E76" i="6"/>
  <c r="D76" i="6"/>
  <c r="C76" i="6"/>
  <c r="B76" i="6"/>
  <c r="F75" i="6"/>
  <c r="E75" i="6"/>
  <c r="D75" i="6"/>
  <c r="C75" i="6"/>
  <c r="B75" i="6"/>
  <c r="F74" i="6"/>
  <c r="E74" i="6"/>
  <c r="D74" i="6"/>
  <c r="A13" i="5" s="1"/>
  <c r="C74" i="6"/>
  <c r="B74" i="6"/>
  <c r="F73" i="6"/>
  <c r="E73" i="6"/>
  <c r="D73" i="6"/>
  <c r="C73" i="6"/>
  <c r="B73" i="6"/>
  <c r="F72" i="6"/>
  <c r="E72" i="6"/>
  <c r="D72" i="6"/>
  <c r="C72" i="6"/>
  <c r="B72" i="6"/>
  <c r="F71" i="6"/>
  <c r="E71" i="6"/>
  <c r="D71" i="6"/>
  <c r="A115" i="5" s="1"/>
  <c r="C71" i="6"/>
  <c r="B71" i="6"/>
  <c r="F70" i="6"/>
  <c r="E70" i="6"/>
  <c r="D70" i="6"/>
  <c r="C70" i="6"/>
  <c r="B70" i="6"/>
  <c r="F69" i="6"/>
  <c r="E69" i="6"/>
  <c r="D69" i="6"/>
  <c r="C69" i="6"/>
  <c r="B69" i="6"/>
  <c r="F68" i="6"/>
  <c r="E68" i="6"/>
  <c r="D68" i="6"/>
  <c r="C68" i="6"/>
  <c r="B68" i="6"/>
  <c r="F67" i="6"/>
  <c r="E67" i="6"/>
  <c r="D67" i="6"/>
  <c r="C67" i="6"/>
  <c r="B67" i="6"/>
  <c r="F66" i="6"/>
  <c r="E66" i="6"/>
  <c r="D66" i="6"/>
  <c r="C66" i="6"/>
  <c r="B66" i="6"/>
  <c r="F65" i="6"/>
  <c r="E65" i="6"/>
  <c r="D65" i="6"/>
  <c r="C65" i="6"/>
  <c r="B65" i="6"/>
  <c r="F64" i="6"/>
  <c r="E64" i="6"/>
  <c r="D64" i="6"/>
  <c r="C64" i="6"/>
  <c r="B64" i="6"/>
  <c r="F63" i="6"/>
  <c r="E63" i="6"/>
  <c r="D63" i="6"/>
  <c r="C63" i="6"/>
  <c r="B63" i="6"/>
  <c r="F62" i="6"/>
  <c r="E62" i="6"/>
  <c r="D62" i="6"/>
  <c r="C62" i="6"/>
  <c r="B62" i="6"/>
  <c r="F61" i="6"/>
  <c r="E61" i="6"/>
  <c r="D61" i="6"/>
  <c r="C61" i="6"/>
  <c r="B61" i="6"/>
  <c r="F60" i="6"/>
  <c r="E60" i="6"/>
  <c r="D60" i="6"/>
  <c r="C60" i="6"/>
  <c r="B60" i="6"/>
  <c r="F59" i="6"/>
  <c r="E59" i="6"/>
  <c r="D59" i="6"/>
  <c r="C59" i="6"/>
  <c r="B59" i="6"/>
  <c r="F58" i="6"/>
  <c r="E58" i="6"/>
  <c r="D58" i="6"/>
  <c r="C58" i="6"/>
  <c r="B58" i="6"/>
  <c r="F57" i="6"/>
  <c r="E57" i="6"/>
  <c r="D57" i="6"/>
  <c r="A42" i="1" s="1"/>
  <c r="C57" i="6"/>
  <c r="B57" i="6"/>
  <c r="F56" i="6"/>
  <c r="E56" i="6"/>
  <c r="D56" i="6"/>
  <c r="C56" i="6"/>
  <c r="B56" i="6"/>
  <c r="F55" i="6"/>
  <c r="E55" i="6"/>
  <c r="D55" i="6"/>
  <c r="C55" i="6"/>
  <c r="B55" i="6"/>
  <c r="F54" i="6"/>
  <c r="C54" i="6"/>
  <c r="B54" i="6"/>
  <c r="F53" i="6"/>
  <c r="E53" i="6"/>
  <c r="D53" i="6"/>
  <c r="C53" i="6"/>
  <c r="B53" i="6"/>
  <c r="F52" i="6"/>
  <c r="E52" i="6"/>
  <c r="D52" i="6"/>
  <c r="C52" i="6"/>
  <c r="B52" i="6"/>
  <c r="F51" i="6"/>
  <c r="E51" i="6"/>
  <c r="D51" i="6"/>
  <c r="C51" i="6"/>
  <c r="B51" i="6"/>
  <c r="F50" i="6"/>
  <c r="E50" i="6"/>
  <c r="D50" i="6"/>
  <c r="C50" i="6"/>
  <c r="B50" i="6"/>
  <c r="F49" i="6"/>
  <c r="E49" i="6"/>
  <c r="D49" i="6"/>
  <c r="C49" i="6"/>
  <c r="B49" i="6"/>
  <c r="F48" i="6"/>
  <c r="E48" i="6"/>
  <c r="D48" i="6"/>
  <c r="C48" i="6"/>
  <c r="B48" i="6"/>
  <c r="F47" i="6"/>
  <c r="E47" i="6"/>
  <c r="D47" i="6"/>
  <c r="C47" i="6"/>
  <c r="B47" i="6"/>
  <c r="F46" i="6"/>
  <c r="E46" i="6"/>
  <c r="D46" i="6"/>
  <c r="A4" i="5" s="1"/>
  <c r="C46" i="6"/>
  <c r="B46" i="6"/>
  <c r="F45" i="6"/>
  <c r="E45" i="6"/>
  <c r="D45" i="6"/>
  <c r="C45" i="6"/>
  <c r="B45" i="6"/>
  <c r="F44" i="6"/>
  <c r="E44" i="6"/>
  <c r="D44" i="6"/>
  <c r="C44" i="6"/>
  <c r="B44" i="6"/>
  <c r="F43" i="6"/>
  <c r="E43" i="6"/>
  <c r="D43" i="6"/>
  <c r="C43" i="6"/>
  <c r="B43" i="6"/>
  <c r="F42" i="6"/>
  <c r="D42" i="6"/>
  <c r="C42" i="6"/>
  <c r="B42" i="6"/>
  <c r="F41" i="6"/>
  <c r="E41" i="6"/>
  <c r="D41" i="6"/>
  <c r="C41" i="6"/>
  <c r="B41" i="6"/>
  <c r="F40" i="6"/>
  <c r="E40" i="6"/>
  <c r="D40" i="6"/>
  <c r="C40" i="6"/>
  <c r="B40" i="6"/>
  <c r="F39" i="6"/>
  <c r="E39" i="6"/>
  <c r="D39" i="6"/>
  <c r="C39" i="6"/>
  <c r="B39" i="6"/>
  <c r="F38" i="6"/>
  <c r="E38" i="6"/>
  <c r="D38" i="6"/>
  <c r="C38" i="6"/>
  <c r="B38" i="6"/>
  <c r="F37" i="6"/>
  <c r="E37" i="6"/>
  <c r="D37" i="6"/>
  <c r="C37" i="6"/>
  <c r="B37" i="6"/>
  <c r="F36" i="6"/>
  <c r="E36" i="6"/>
  <c r="D36" i="6"/>
  <c r="C36" i="6"/>
  <c r="B36" i="6"/>
  <c r="F35" i="6"/>
  <c r="E35" i="6"/>
  <c r="D35" i="6"/>
  <c r="C35" i="6"/>
  <c r="B35" i="6"/>
  <c r="F34" i="6"/>
  <c r="E34" i="6"/>
  <c r="D34" i="6"/>
  <c r="C34" i="6"/>
  <c r="B34" i="6"/>
  <c r="F33" i="6"/>
  <c r="E33" i="6"/>
  <c r="D33" i="6"/>
  <c r="C33" i="6"/>
  <c r="B33" i="6"/>
  <c r="F32" i="6"/>
  <c r="E32" i="6"/>
  <c r="D32" i="6"/>
  <c r="C32" i="6"/>
  <c r="B32" i="6"/>
  <c r="F31" i="6"/>
  <c r="E31" i="6"/>
  <c r="D31" i="6"/>
  <c r="A75" i="5" s="1"/>
  <c r="C31" i="6"/>
  <c r="B31" i="6"/>
  <c r="F30" i="6"/>
  <c r="E30" i="6"/>
  <c r="D30" i="6"/>
  <c r="C30" i="6"/>
  <c r="B30" i="6"/>
  <c r="F29" i="6"/>
  <c r="E29" i="6"/>
  <c r="D29" i="6"/>
  <c r="C29" i="6"/>
  <c r="B29" i="6"/>
  <c r="F28" i="6"/>
  <c r="E28" i="6"/>
  <c r="D28" i="6"/>
  <c r="C28" i="6"/>
  <c r="B28" i="6"/>
  <c r="F27" i="6"/>
  <c r="E27" i="6"/>
  <c r="D27" i="6"/>
  <c r="C27" i="6"/>
  <c r="B27" i="6"/>
  <c r="F26" i="6"/>
  <c r="E26" i="6"/>
  <c r="D26" i="6"/>
  <c r="C26" i="6"/>
  <c r="B26" i="6"/>
  <c r="F25" i="6"/>
  <c r="E25" i="6"/>
  <c r="D25" i="6"/>
  <c r="C25" i="6"/>
  <c r="B25" i="6"/>
  <c r="F24" i="6"/>
  <c r="E24" i="6"/>
  <c r="D24" i="6"/>
  <c r="C24" i="6"/>
  <c r="B24" i="6"/>
  <c r="F23" i="6"/>
  <c r="E23" i="6"/>
  <c r="D23" i="6"/>
  <c r="C23" i="6"/>
  <c r="B23" i="6"/>
  <c r="F22" i="6"/>
  <c r="E22" i="6"/>
  <c r="D22" i="6"/>
  <c r="C22" i="6"/>
  <c r="B22" i="6"/>
  <c r="F21" i="6"/>
  <c r="E21" i="6"/>
  <c r="D21" i="6"/>
  <c r="C21" i="6"/>
  <c r="B21" i="6"/>
  <c r="F20" i="6"/>
  <c r="E20" i="6"/>
  <c r="D20" i="6"/>
  <c r="A53" i="5" s="1"/>
  <c r="C20" i="6"/>
  <c r="B20" i="6"/>
  <c r="F19" i="6"/>
  <c r="E19" i="6"/>
  <c r="D19" i="6"/>
  <c r="C19" i="6"/>
  <c r="B19" i="6"/>
  <c r="F18" i="6"/>
  <c r="E18" i="6"/>
  <c r="D18" i="6"/>
  <c r="C18" i="6"/>
  <c r="B18" i="6"/>
  <c r="F17" i="6"/>
  <c r="E17" i="6"/>
  <c r="D17" i="6"/>
  <c r="C17" i="6"/>
  <c r="B17" i="6"/>
  <c r="F16" i="6"/>
  <c r="E16" i="6"/>
  <c r="D16" i="6"/>
  <c r="C16" i="6"/>
  <c r="B16" i="6"/>
  <c r="F15" i="6"/>
  <c r="E15" i="6"/>
  <c r="D15" i="6"/>
  <c r="C15" i="6"/>
  <c r="B15" i="6"/>
  <c r="F14" i="6"/>
  <c r="E14" i="6"/>
  <c r="D14" i="6"/>
  <c r="C14" i="6"/>
  <c r="B14" i="6"/>
  <c r="F13" i="6"/>
  <c r="E13" i="6"/>
  <c r="D13" i="6"/>
  <c r="C13" i="6"/>
  <c r="B13" i="6"/>
  <c r="F12" i="6"/>
  <c r="E12" i="6"/>
  <c r="D12" i="6"/>
  <c r="C12" i="6"/>
  <c r="B12" i="6"/>
  <c r="F11" i="6"/>
  <c r="E11" i="6"/>
  <c r="D11" i="6"/>
  <c r="C11" i="6"/>
  <c r="B11" i="6"/>
  <c r="F10" i="6"/>
  <c r="E10" i="6"/>
  <c r="D10" i="6"/>
  <c r="C10" i="6"/>
  <c r="B10" i="6"/>
  <c r="F9" i="6"/>
  <c r="E9" i="6"/>
  <c r="D9" i="6"/>
  <c r="C9" i="6"/>
  <c r="B9" i="6"/>
  <c r="F8" i="6"/>
  <c r="E8" i="6"/>
  <c r="D8" i="6"/>
  <c r="C8" i="6"/>
  <c r="B8" i="6"/>
  <c r="F7" i="6"/>
  <c r="E7" i="6"/>
  <c r="D7" i="6"/>
  <c r="C7" i="6"/>
  <c r="B7" i="6"/>
  <c r="F6" i="6"/>
  <c r="E6" i="6"/>
  <c r="D6" i="6"/>
  <c r="C6" i="6"/>
  <c r="B6" i="6"/>
  <c r="F5" i="6"/>
  <c r="E5" i="6"/>
  <c r="D5" i="6"/>
  <c r="C5" i="6"/>
  <c r="B5" i="6"/>
  <c r="F4" i="6"/>
  <c r="E4" i="6"/>
  <c r="D4" i="6"/>
  <c r="C4" i="6"/>
  <c r="B4" i="6"/>
  <c r="F3" i="6"/>
  <c r="D3" i="6"/>
  <c r="C3" i="6"/>
  <c r="B3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H142" i="1"/>
  <c r="N140" i="1"/>
  <c r="M140" i="1"/>
  <c r="N139" i="1"/>
  <c r="M139" i="1"/>
  <c r="N138" i="1"/>
  <c r="M138" i="1"/>
  <c r="N137" i="1"/>
  <c r="M137" i="1"/>
  <c r="N136" i="1"/>
  <c r="M136" i="1"/>
  <c r="N135" i="1"/>
  <c r="M135" i="1"/>
  <c r="N134" i="1"/>
  <c r="M134" i="1"/>
  <c r="N133" i="1"/>
  <c r="M133" i="1"/>
  <c r="N132" i="1"/>
  <c r="M132" i="1"/>
  <c r="N130" i="1"/>
  <c r="M130" i="1"/>
  <c r="N129" i="1"/>
  <c r="M129" i="1"/>
  <c r="N128" i="1"/>
  <c r="M128" i="1"/>
  <c r="N127" i="1"/>
  <c r="M127" i="1"/>
  <c r="N126" i="1"/>
  <c r="M126" i="1"/>
  <c r="N125" i="1"/>
  <c r="M125" i="1"/>
  <c r="N124" i="1"/>
  <c r="M124" i="1"/>
  <c r="N123" i="1"/>
  <c r="M123" i="1"/>
  <c r="N122" i="1"/>
  <c r="M122" i="1"/>
  <c r="N120" i="1"/>
  <c r="M120" i="1"/>
  <c r="N119" i="1"/>
  <c r="M119" i="1"/>
  <c r="N118" i="1"/>
  <c r="M118" i="1"/>
  <c r="N117" i="1"/>
  <c r="M117" i="1"/>
  <c r="N116" i="1"/>
  <c r="M116" i="1"/>
  <c r="N115" i="1"/>
  <c r="M115" i="1"/>
  <c r="N114" i="1"/>
  <c r="M114" i="1"/>
  <c r="N113" i="1"/>
  <c r="M113" i="1"/>
  <c r="N112" i="1"/>
  <c r="M112" i="1"/>
  <c r="N110" i="1"/>
  <c r="M110" i="1"/>
  <c r="N109" i="1"/>
  <c r="M109" i="1"/>
  <c r="N108" i="1"/>
  <c r="M108" i="1"/>
  <c r="N107" i="1"/>
  <c r="M107" i="1"/>
  <c r="N106" i="1"/>
  <c r="M106" i="1"/>
  <c r="N105" i="1"/>
  <c r="M105" i="1"/>
  <c r="N104" i="1"/>
  <c r="M104" i="1"/>
  <c r="N103" i="1"/>
  <c r="M103" i="1"/>
  <c r="N102" i="1"/>
  <c r="M102" i="1"/>
  <c r="N100" i="1"/>
  <c r="M100" i="1"/>
  <c r="N99" i="1"/>
  <c r="M99" i="1"/>
  <c r="N98" i="1"/>
  <c r="M98" i="1"/>
  <c r="N97" i="1"/>
  <c r="M97" i="1"/>
  <c r="N96" i="1"/>
  <c r="M96" i="1"/>
  <c r="N95" i="1"/>
  <c r="M95" i="1"/>
  <c r="N94" i="1"/>
  <c r="M94" i="1"/>
  <c r="N93" i="1"/>
  <c r="M93" i="1"/>
  <c r="N92" i="1"/>
  <c r="M92" i="1"/>
  <c r="M91" i="1"/>
  <c r="N90" i="1"/>
  <c r="M90" i="1"/>
  <c r="N89" i="1"/>
  <c r="M89" i="1"/>
  <c r="N88" i="1"/>
  <c r="M88" i="1"/>
  <c r="N87" i="1"/>
  <c r="M87" i="1"/>
  <c r="N86" i="1"/>
  <c r="M86" i="1"/>
  <c r="N85" i="1"/>
  <c r="M85" i="1"/>
  <c r="N84" i="1"/>
  <c r="M84" i="1"/>
  <c r="N83" i="1"/>
  <c r="M83" i="1"/>
  <c r="N82" i="1"/>
  <c r="M82" i="1"/>
  <c r="N80" i="1"/>
  <c r="M80" i="1"/>
  <c r="N79" i="1"/>
  <c r="M79" i="1"/>
  <c r="N78" i="1"/>
  <c r="M78" i="1"/>
  <c r="N77" i="1"/>
  <c r="M77" i="1"/>
  <c r="N76" i="1"/>
  <c r="M76" i="1"/>
  <c r="N75" i="1"/>
  <c r="M75" i="1"/>
  <c r="N74" i="1"/>
  <c r="M74" i="1"/>
  <c r="N73" i="1"/>
  <c r="M73" i="1"/>
  <c r="N72" i="1"/>
  <c r="M72" i="1"/>
  <c r="M71" i="1"/>
  <c r="N70" i="1"/>
  <c r="M70" i="1"/>
  <c r="N69" i="1"/>
  <c r="M69" i="1"/>
  <c r="N68" i="1"/>
  <c r="M68" i="1"/>
  <c r="N67" i="1"/>
  <c r="M67" i="1"/>
  <c r="N66" i="1"/>
  <c r="M66" i="1"/>
  <c r="N65" i="1"/>
  <c r="M65" i="1"/>
  <c r="N64" i="1"/>
  <c r="M64" i="1"/>
  <c r="N63" i="1"/>
  <c r="M63" i="1"/>
  <c r="N62" i="1"/>
  <c r="M62" i="1"/>
  <c r="M61" i="1"/>
  <c r="N60" i="1"/>
  <c r="M60" i="1"/>
  <c r="N59" i="1"/>
  <c r="M59" i="1"/>
  <c r="N58" i="1"/>
  <c r="M58" i="1"/>
  <c r="N57" i="1"/>
  <c r="M57" i="1"/>
  <c r="N56" i="1"/>
  <c r="M56" i="1"/>
  <c r="N55" i="1"/>
  <c r="M55" i="1"/>
  <c r="N54" i="1"/>
  <c r="M54" i="1"/>
  <c r="N53" i="1"/>
  <c r="M53" i="1"/>
  <c r="N52" i="1"/>
  <c r="M52" i="1"/>
  <c r="N50" i="1"/>
  <c r="M50" i="1"/>
  <c r="N49" i="1"/>
  <c r="M49" i="1"/>
  <c r="N48" i="1"/>
  <c r="M48" i="1"/>
  <c r="N47" i="1"/>
  <c r="M47" i="1"/>
  <c r="N46" i="1"/>
  <c r="M46" i="1"/>
  <c r="N45" i="1"/>
  <c r="M45" i="1"/>
  <c r="N44" i="1"/>
  <c r="M44" i="1"/>
  <c r="N43" i="1"/>
  <c r="M43" i="1"/>
  <c r="N42" i="1"/>
  <c r="M42" i="1"/>
  <c r="M41" i="1"/>
  <c r="N40" i="1"/>
  <c r="M40" i="1"/>
  <c r="N39" i="1"/>
  <c r="M39" i="1"/>
  <c r="N38" i="1"/>
  <c r="M38" i="1"/>
  <c r="N37" i="1"/>
  <c r="M37" i="1"/>
  <c r="N36" i="1"/>
  <c r="M36" i="1"/>
  <c r="N35" i="1"/>
  <c r="M35" i="1"/>
  <c r="N34" i="1"/>
  <c r="M34" i="1"/>
  <c r="N33" i="1"/>
  <c r="M33" i="1"/>
  <c r="N32" i="1"/>
  <c r="M32" i="1"/>
  <c r="N30" i="1"/>
  <c r="M30" i="1"/>
  <c r="N29" i="1"/>
  <c r="M29" i="1"/>
  <c r="N28" i="1"/>
  <c r="M28" i="1"/>
  <c r="N27" i="1"/>
  <c r="M27" i="1"/>
  <c r="N26" i="1"/>
  <c r="M26" i="1"/>
  <c r="N25" i="1"/>
  <c r="M25" i="1"/>
  <c r="N24" i="1"/>
  <c r="M24" i="1"/>
  <c r="N23" i="1"/>
  <c r="M23" i="1"/>
  <c r="N22" i="1"/>
  <c r="M22" i="1"/>
  <c r="N20" i="1"/>
  <c r="M20" i="1"/>
  <c r="N19" i="1"/>
  <c r="M19" i="1"/>
  <c r="N18" i="1"/>
  <c r="M18" i="1"/>
  <c r="N17" i="1"/>
  <c r="M17" i="1"/>
  <c r="N16" i="1"/>
  <c r="M16" i="1"/>
  <c r="N15" i="1"/>
  <c r="M15" i="1"/>
  <c r="N14" i="1"/>
  <c r="M14" i="1"/>
  <c r="N13" i="1"/>
  <c r="M13" i="1"/>
  <c r="N12" i="1"/>
  <c r="M12" i="1"/>
  <c r="N10" i="1"/>
  <c r="M10" i="1"/>
  <c r="N9" i="1"/>
  <c r="M9" i="1"/>
  <c r="N8" i="1"/>
  <c r="M8" i="1"/>
  <c r="N7" i="1"/>
  <c r="M7" i="1"/>
  <c r="N6" i="1"/>
  <c r="M6" i="1"/>
  <c r="N5" i="1"/>
  <c r="M5" i="1"/>
  <c r="N4" i="1"/>
  <c r="M4" i="1"/>
  <c r="N3" i="1"/>
  <c r="M3" i="1"/>
  <c r="N2" i="1"/>
  <c r="M2" i="1"/>
  <c r="M61" i="3" l="1"/>
  <c r="M71" i="3"/>
  <c r="D126" i="3"/>
  <c r="D125" i="3"/>
  <c r="D122" i="3"/>
  <c r="D116" i="3"/>
  <c r="D105" i="3"/>
  <c r="D104" i="3"/>
  <c r="D102" i="3"/>
  <c r="D96" i="3"/>
  <c r="D86" i="3"/>
  <c r="D82" i="3"/>
  <c r="D73" i="3"/>
  <c r="D66" i="3"/>
  <c r="D65" i="3"/>
  <c r="D63" i="3"/>
  <c r="D53" i="3"/>
  <c r="D46" i="3"/>
  <c r="D44" i="3"/>
  <c r="D36" i="3"/>
  <c r="D32" i="3"/>
  <c r="D26" i="3"/>
  <c r="D25" i="3"/>
  <c r="D24" i="3"/>
  <c r="D23" i="3"/>
  <c r="D22" i="3"/>
  <c r="D5" i="3"/>
  <c r="D4" i="3"/>
  <c r="D2" i="3"/>
  <c r="M31" i="2"/>
  <c r="M111" i="2"/>
  <c r="M41" i="2"/>
  <c r="M51" i="2"/>
  <c r="M131" i="2"/>
  <c r="D126" i="2"/>
  <c r="D125" i="2"/>
  <c r="D124" i="2"/>
  <c r="D123" i="2"/>
  <c r="D122" i="2"/>
  <c r="D114" i="2"/>
  <c r="D114" i="5" s="1"/>
  <c r="D104" i="2"/>
  <c r="D96" i="2"/>
  <c r="D86" i="2"/>
  <c r="D82" i="2"/>
  <c r="D66" i="2"/>
  <c r="D63" i="2"/>
  <c r="D53" i="2"/>
  <c r="D52" i="2"/>
  <c r="D46" i="2"/>
  <c r="D45" i="2"/>
  <c r="D44" i="2"/>
  <c r="D42" i="2"/>
  <c r="D42" i="3" s="1"/>
  <c r="D35" i="2"/>
  <c r="M141" i="5"/>
  <c r="M141" i="1"/>
  <c r="M141" i="3"/>
  <c r="M131" i="4"/>
  <c r="M131" i="1"/>
  <c r="M131" i="3"/>
  <c r="M121" i="5"/>
  <c r="M121" i="2"/>
  <c r="M121" i="4"/>
  <c r="M121" i="1"/>
  <c r="M121" i="3"/>
  <c r="M111" i="4"/>
  <c r="M111" i="1"/>
  <c r="M111" i="3"/>
  <c r="M101" i="5"/>
  <c r="M101" i="2"/>
  <c r="M101" i="4"/>
  <c r="M101" i="1"/>
  <c r="M101" i="3"/>
  <c r="M91" i="5"/>
  <c r="M91" i="2"/>
  <c r="M91" i="4"/>
  <c r="M81" i="5"/>
  <c r="M81" i="2"/>
  <c r="M81" i="4"/>
  <c r="M81" i="1"/>
  <c r="M81" i="3"/>
  <c r="M71" i="5"/>
  <c r="M71" i="2"/>
  <c r="M71" i="4"/>
  <c r="M61" i="5"/>
  <c r="M61" i="2"/>
  <c r="M61" i="4"/>
  <c r="M51" i="4"/>
  <c r="M51" i="1"/>
  <c r="M51" i="3"/>
  <c r="M41" i="3"/>
  <c r="M41" i="5"/>
  <c r="M31" i="4"/>
  <c r="M31" i="1"/>
  <c r="M31" i="3"/>
  <c r="M21" i="5"/>
  <c r="M21" i="1"/>
  <c r="M21" i="3"/>
  <c r="M11" i="2"/>
  <c r="M11" i="4"/>
  <c r="M11" i="1"/>
  <c r="M11" i="3"/>
  <c r="D115" i="1"/>
  <c r="D121" i="1" s="1"/>
  <c r="A121" i="1" s="1"/>
  <c r="A115" i="4"/>
  <c r="A115" i="1"/>
  <c r="A115" i="2"/>
  <c r="A115" i="3"/>
  <c r="D53" i="1"/>
  <c r="D61" i="1" s="1"/>
  <c r="A61" i="1" s="1"/>
  <c r="A42" i="2"/>
  <c r="A42" i="3"/>
  <c r="A42" i="4"/>
  <c r="A42" i="5"/>
  <c r="D13" i="1"/>
  <c r="D21" i="1" s="1"/>
  <c r="A21" i="1" s="1"/>
  <c r="A13" i="1"/>
  <c r="A13" i="3"/>
  <c r="A13" i="4"/>
  <c r="D124" i="3"/>
  <c r="D83" i="3"/>
  <c r="A13" i="2"/>
  <c r="D62" i="3"/>
  <c r="D106" i="3"/>
  <c r="D85" i="3"/>
  <c r="D91" i="1"/>
  <c r="A91" i="1" s="1"/>
  <c r="D4" i="1"/>
  <c r="D11" i="1" s="1"/>
  <c r="A11" i="1" s="1"/>
  <c r="D31" i="1"/>
  <c r="A31" i="1" s="1"/>
  <c r="D111" i="1"/>
  <c r="A111" i="1" s="1"/>
  <c r="A4" i="4"/>
  <c r="D123" i="3"/>
  <c r="D64" i="3"/>
  <c r="D84" i="3"/>
  <c r="D43" i="3"/>
  <c r="D103" i="3"/>
  <c r="D131" i="1"/>
  <c r="A131" i="1" s="1"/>
  <c r="D71" i="1"/>
  <c r="A71" i="1" s="1"/>
  <c r="D133" i="4"/>
  <c r="D62" i="5"/>
  <c r="D84" i="5"/>
  <c r="D24" i="2"/>
  <c r="D64" i="2"/>
  <c r="D75" i="2"/>
  <c r="D115" i="2"/>
  <c r="D14" i="3"/>
  <c r="D25" i="4"/>
  <c r="D85" i="4"/>
  <c r="D132" i="4"/>
  <c r="D14" i="5"/>
  <c r="D83" i="5"/>
  <c r="D94" i="5"/>
  <c r="D12" i="2"/>
  <c r="D16" i="2"/>
  <c r="D23" i="2"/>
  <c r="D34" i="2"/>
  <c r="D74" i="2"/>
  <c r="D85" i="2"/>
  <c r="D103" i="2"/>
  <c r="D56" i="3"/>
  <c r="D92" i="3"/>
  <c r="D136" i="3"/>
  <c r="D16" i="4"/>
  <c r="D24" i="4"/>
  <c r="D56" i="4"/>
  <c r="D64" i="4"/>
  <c r="D72" i="4"/>
  <c r="D76" i="4"/>
  <c r="D84" i="4"/>
  <c r="D113" i="4"/>
  <c r="D124" i="4"/>
  <c r="D4" i="5"/>
  <c r="D106" i="5"/>
  <c r="D2" i="2"/>
  <c r="D13" i="2"/>
  <c r="D135" i="2"/>
  <c r="D34" i="3"/>
  <c r="D113" i="3"/>
  <c r="D133" i="3"/>
  <c r="D5" i="4"/>
  <c r="D13" i="4"/>
  <c r="D136" i="4"/>
  <c r="D25" i="5"/>
  <c r="D43" i="5"/>
  <c r="D54" i="5"/>
  <c r="D112" i="5"/>
  <c r="D123" i="5"/>
  <c r="D5" i="2"/>
  <c r="D56" i="2"/>
  <c r="D92" i="2"/>
  <c r="D13" i="3"/>
  <c r="D33" i="3"/>
  <c r="D72" i="3"/>
  <c r="D76" i="3"/>
  <c r="D112" i="3"/>
  <c r="D132" i="3"/>
  <c r="D4" i="4"/>
  <c r="D12" i="4"/>
  <c r="D4" i="2"/>
  <c r="D15" i="2"/>
  <c r="D22" i="2"/>
  <c r="D26" i="2"/>
  <c r="D33" i="2"/>
  <c r="D55" i="2"/>
  <c r="D62" i="2"/>
  <c r="D73" i="2"/>
  <c r="D84" i="2"/>
  <c r="D95" i="2"/>
  <c r="D102" i="2"/>
  <c r="D106" i="2"/>
  <c r="D113" i="2"/>
  <c r="D133" i="2"/>
  <c r="D12" i="3"/>
  <c r="D16" i="3"/>
  <c r="D55" i="3"/>
  <c r="D75" i="3"/>
  <c r="D95" i="3"/>
  <c r="D115" i="3"/>
  <c r="D135" i="3"/>
  <c r="D15" i="4"/>
  <c r="D23" i="4"/>
  <c r="D43" i="4"/>
  <c r="D55" i="4"/>
  <c r="D75" i="4"/>
  <c r="D83" i="4"/>
  <c r="D105" i="4"/>
  <c r="D112" i="4"/>
  <c r="D95" i="4"/>
  <c r="D103" i="4"/>
  <c r="D115" i="4"/>
  <c r="D123" i="4"/>
  <c r="D135" i="4"/>
  <c r="D2" i="5"/>
  <c r="D13" i="5"/>
  <c r="D24" i="5"/>
  <c r="D46" i="5"/>
  <c r="D53" i="5"/>
  <c r="D64" i="5"/>
  <c r="D75" i="5"/>
  <c r="D82" i="5"/>
  <c r="D86" i="5"/>
  <c r="D115" i="5"/>
  <c r="D133" i="5"/>
  <c r="D3" i="2"/>
  <c r="D3" i="4" s="1"/>
  <c r="D14" i="2"/>
  <c r="D25" i="2"/>
  <c r="D32" i="2"/>
  <c r="D36" i="2"/>
  <c r="D43" i="2"/>
  <c r="D54" i="2"/>
  <c r="D65" i="2"/>
  <c r="D72" i="2"/>
  <c r="D76" i="2"/>
  <c r="D83" i="2"/>
  <c r="D94" i="2"/>
  <c r="D105" i="2"/>
  <c r="D112" i="2"/>
  <c r="D116" i="2"/>
  <c r="D132" i="2"/>
  <c r="D136" i="2"/>
  <c r="D15" i="3"/>
  <c r="D35" i="3"/>
  <c r="D54" i="3"/>
  <c r="D74" i="3"/>
  <c r="D94" i="3"/>
  <c r="D2" i="4"/>
  <c r="D14" i="4"/>
  <c r="D22" i="4"/>
  <c r="D26" i="4"/>
  <c r="D34" i="4"/>
  <c r="D41" i="4" s="1"/>
  <c r="A41" i="4" s="1"/>
  <c r="D46" i="4"/>
  <c r="D54" i="4"/>
  <c r="D62" i="4"/>
  <c r="D66" i="4"/>
  <c r="D74" i="4"/>
  <c r="D82" i="4"/>
  <c r="D86" i="4"/>
  <c r="D94" i="4"/>
  <c r="D102" i="4"/>
  <c r="D106" i="4"/>
  <c r="D122" i="4"/>
  <c r="D126" i="4"/>
  <c r="D5" i="5"/>
  <c r="D12" i="5"/>
  <c r="D16" i="5"/>
  <c r="D23" i="5"/>
  <c r="D31" i="5" s="1"/>
  <c r="A31" i="5" s="1"/>
  <c r="D34" i="5"/>
  <c r="D41" i="5" s="1"/>
  <c r="A41" i="5" s="1"/>
  <c r="D45" i="5"/>
  <c r="D52" i="5"/>
  <c r="D56" i="5"/>
  <c r="D63" i="5"/>
  <c r="D74" i="5"/>
  <c r="D85" i="5"/>
  <c r="D92" i="5"/>
  <c r="D96" i="5"/>
  <c r="D103" i="5"/>
  <c r="D111" i="5" s="1"/>
  <c r="A111" i="5" s="1"/>
  <c r="D125" i="5"/>
  <c r="D132" i="5"/>
  <c r="D136" i="5"/>
  <c r="D51" i="1"/>
  <c r="A51" i="1" s="1"/>
  <c r="D41" i="1"/>
  <c r="A41" i="1" s="1"/>
  <c r="D81" i="1"/>
  <c r="A81" i="1" s="1"/>
  <c r="D101" i="1"/>
  <c r="A101" i="1" s="1"/>
  <c r="D141" i="1"/>
  <c r="A141" i="1" s="1"/>
  <c r="D134" i="2"/>
  <c r="D134" i="3" s="1"/>
  <c r="D6" i="2"/>
  <c r="D6" i="3" s="1"/>
  <c r="D114" i="4"/>
  <c r="D93" i="2"/>
  <c r="D93" i="5" s="1"/>
  <c r="D31" i="3" l="1"/>
  <c r="A31" i="3" s="1"/>
  <c r="D42" i="5"/>
  <c r="D131" i="3"/>
  <c r="A131" i="3" s="1"/>
  <c r="D42" i="4"/>
  <c r="D51" i="4" s="1"/>
  <c r="A51" i="4" s="1"/>
  <c r="D114" i="3"/>
  <c r="D131" i="2"/>
  <c r="A131" i="2" s="1"/>
  <c r="D51" i="2"/>
  <c r="A51" i="2" s="1"/>
  <c r="D71" i="5"/>
  <c r="A71" i="5" s="1"/>
  <c r="D51" i="3"/>
  <c r="A51" i="3" s="1"/>
  <c r="D91" i="3"/>
  <c r="A91" i="3" s="1"/>
  <c r="D111" i="3"/>
  <c r="A111" i="3" s="1"/>
  <c r="D121" i="5"/>
  <c r="A121" i="5" s="1"/>
  <c r="D71" i="4"/>
  <c r="A71" i="4" s="1"/>
  <c r="D41" i="2"/>
  <c r="A41" i="2" s="1"/>
  <c r="D131" i="5"/>
  <c r="A131" i="5" s="1"/>
  <c r="D71" i="2"/>
  <c r="A71" i="2" s="1"/>
  <c r="D93" i="4"/>
  <c r="D111" i="4"/>
  <c r="A111" i="4" s="1"/>
  <c r="D81" i="3"/>
  <c r="A81" i="3" s="1"/>
  <c r="D101" i="2"/>
  <c r="A101" i="2" s="1"/>
  <c r="D41" i="3"/>
  <c r="A41" i="3" s="1"/>
  <c r="D91" i="4"/>
  <c r="A91" i="4" s="1"/>
  <c r="D71" i="3"/>
  <c r="A71" i="3" s="1"/>
  <c r="D121" i="2"/>
  <c r="A121" i="2" s="1"/>
  <c r="D31" i="2"/>
  <c r="A31" i="2" s="1"/>
  <c r="D51" i="5"/>
  <c r="A51" i="5" s="1"/>
  <c r="D91" i="2"/>
  <c r="A91" i="2" s="1"/>
  <c r="D11" i="2"/>
  <c r="A11" i="2" s="1"/>
  <c r="D81" i="4"/>
  <c r="A81" i="4" s="1"/>
  <c r="D3" i="5"/>
  <c r="D61" i="3"/>
  <c r="A61" i="3" s="1"/>
  <c r="D111" i="2"/>
  <c r="A111" i="2" s="1"/>
  <c r="D101" i="4"/>
  <c r="A101" i="4" s="1"/>
  <c r="D141" i="3"/>
  <c r="A141" i="3" s="1"/>
  <c r="D91" i="5"/>
  <c r="A91" i="5" s="1"/>
  <c r="D61" i="5"/>
  <c r="A61" i="5" s="1"/>
  <c r="D131" i="4"/>
  <c r="A131" i="4" s="1"/>
  <c r="D31" i="4"/>
  <c r="A31" i="4" s="1"/>
  <c r="D121" i="3"/>
  <c r="A121" i="3" s="1"/>
  <c r="D61" i="2"/>
  <c r="A61" i="2" s="1"/>
  <c r="D21" i="4"/>
  <c r="A21" i="4" s="1"/>
  <c r="D93" i="3"/>
  <c r="D101" i="3" s="1"/>
  <c r="A101" i="3" s="1"/>
  <c r="D81" i="5"/>
  <c r="A81" i="5" s="1"/>
  <c r="D21" i="5"/>
  <c r="A21" i="5" s="1"/>
  <c r="D61" i="4"/>
  <c r="A61" i="4" s="1"/>
  <c r="D81" i="2"/>
  <c r="A81" i="2" s="1"/>
  <c r="D21" i="2"/>
  <c r="A21" i="2" s="1"/>
  <c r="D3" i="3"/>
  <c r="D11" i="3" s="1"/>
  <c r="A11" i="3" s="1"/>
  <c r="D121" i="4"/>
  <c r="A121" i="4" s="1"/>
  <c r="D6" i="5"/>
  <c r="D6" i="4"/>
  <c r="D11" i="4" s="1"/>
  <c r="A11" i="4" s="1"/>
  <c r="D101" i="5"/>
  <c r="A101" i="5" s="1"/>
  <c r="D21" i="3"/>
  <c r="A21" i="3" s="1"/>
  <c r="D141" i="2"/>
  <c r="A141" i="2" s="1"/>
  <c r="D134" i="5"/>
  <c r="D141" i="5" s="1"/>
  <c r="A141" i="5" s="1"/>
  <c r="D134" i="4"/>
  <c r="D141" i="4" s="1"/>
  <c r="A141" i="4" s="1"/>
  <c r="D11" i="5" l="1"/>
  <c r="A11" i="5" s="1"/>
</calcChain>
</file>

<file path=xl/sharedStrings.xml><?xml version="1.0" encoding="utf-8"?>
<sst xmlns="http://schemas.openxmlformats.org/spreadsheetml/2006/main" count="907" uniqueCount="149">
  <si>
    <t>Sem.01</t>
  </si>
  <si>
    <t>Nos.</t>
  </si>
  <si>
    <t>Noms des joueurs</t>
  </si>
  <si>
    <t>Moy.</t>
  </si>
  <si>
    <t>1ère partie</t>
  </si>
  <si>
    <t>2ème partie</t>
  </si>
  <si>
    <t>3ème partie</t>
  </si>
  <si>
    <t>Absences</t>
  </si>
  <si>
    <t>Points hebdo.</t>
  </si>
  <si>
    <t>Parties jouées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</si>
  <si>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</si>
  <si>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</si>
  <si>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</si>
  <si>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</si>
  <si>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</si>
  <si>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</si>
  <si>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</si>
  <si>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</si>
  <si>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</si>
  <si>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</si>
  <si>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</si>
  <si>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</si>
  <si>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</si>
  <si>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</si>
  <si>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</si>
  <si>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</si>
  <si>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Numéro d'équipe</t>
  </si>
  <si>
    <t>Homme</t>
  </si>
  <si>
    <t>Moyenne</t>
  </si>
  <si>
    <t>Total saison</t>
  </si>
  <si>
    <t>Pointage</t>
  </si>
  <si>
    <t>Semaines</t>
  </si>
  <si>
    <t>Capitaine</t>
  </si>
  <si>
    <t>NOMS</t>
  </si>
  <si>
    <t>Femme</t>
  </si>
  <si>
    <t>de départ</t>
  </si>
  <si>
    <t>Gageures</t>
  </si>
  <si>
    <t>Cumulative</t>
  </si>
  <si>
    <t>Quilles</t>
  </si>
  <si>
    <t>Parties</t>
  </si>
  <si>
    <t>Hebdo.</t>
  </si>
  <si>
    <t>payées</t>
  </si>
  <si>
    <t>F</t>
  </si>
  <si>
    <t>Sem.02</t>
  </si>
  <si>
    <t>Sem.03</t>
  </si>
  <si>
    <t>Sem.04</t>
  </si>
  <si>
    <t>Sem.05</t>
  </si>
  <si>
    <t>Pierrette Venne</t>
  </si>
  <si>
    <t>Claire Lessard</t>
  </si>
  <si>
    <t>Michel Taillon</t>
  </si>
  <si>
    <t>H</t>
  </si>
  <si>
    <t>Louise Robillard</t>
  </si>
  <si>
    <t>Émile Beauchesne</t>
  </si>
  <si>
    <t>Martine Gagné</t>
  </si>
  <si>
    <t>Jean-Pierre Lapointe</t>
  </si>
  <si>
    <t xml:space="preserve">Louisette Croteau </t>
  </si>
  <si>
    <t>Claude Baril</t>
  </si>
  <si>
    <t>Yves Chapdelaine</t>
  </si>
  <si>
    <t>Louise Sarrazin</t>
  </si>
  <si>
    <t>Réal Nolet</t>
  </si>
  <si>
    <t>Maurice Chartrand</t>
  </si>
  <si>
    <t>Nicole Sarrazin</t>
  </si>
  <si>
    <t>Michel Moreau</t>
  </si>
  <si>
    <t xml:space="preserve">Jocelyne Cadotte </t>
  </si>
  <si>
    <t>Denis Lauzon</t>
  </si>
  <si>
    <t>A2</t>
  </si>
  <si>
    <t>Jacques Charlebois</t>
  </si>
  <si>
    <t>Roland Gariépy</t>
  </si>
  <si>
    <t>Louise Arbour</t>
  </si>
  <si>
    <t>Alain Lamy</t>
  </si>
  <si>
    <t>Suzanne Turcotte</t>
  </si>
  <si>
    <t>Marie Deslauriers</t>
  </si>
  <si>
    <t>Aimé Dagenais</t>
  </si>
  <si>
    <t>Gilles Martin</t>
  </si>
  <si>
    <t>Claude Chaumont</t>
  </si>
  <si>
    <t>Lucie Trudel</t>
  </si>
  <si>
    <t>Janice Clarke</t>
  </si>
  <si>
    <t>Gilles Dussault</t>
  </si>
  <si>
    <t>Gilberte Caron</t>
  </si>
  <si>
    <t>Colette Dagenais</t>
  </si>
  <si>
    <t>Paul Barrette</t>
  </si>
  <si>
    <t>Claude Cyr</t>
  </si>
  <si>
    <t>Jeannine Chartré</t>
  </si>
  <si>
    <t>Mario Nolet</t>
  </si>
  <si>
    <t>Michel Tremblay</t>
  </si>
  <si>
    <t>Marie-Josée Bouchard</t>
  </si>
  <si>
    <t>Rita Julien</t>
  </si>
  <si>
    <t>Raymond Chartré</t>
  </si>
  <si>
    <t>Johanne Champagne</t>
  </si>
  <si>
    <t>Yvon Cyr</t>
  </si>
  <si>
    <t>Thérèse Robert</t>
  </si>
  <si>
    <t>Marcel Legault</t>
  </si>
  <si>
    <t>A4</t>
  </si>
  <si>
    <t>Colombe Nolet</t>
  </si>
  <si>
    <t>Suzanne Gaudreau</t>
  </si>
  <si>
    <t xml:space="preserve">Thérèse Maynard </t>
  </si>
  <si>
    <t xml:space="preserve">Élie Issa </t>
  </si>
  <si>
    <t>Joël Gravel</t>
  </si>
  <si>
    <t>Jacques Robillard</t>
  </si>
  <si>
    <t>Juliette Lavallée</t>
  </si>
  <si>
    <t>Lisette Issa</t>
  </si>
  <si>
    <t>A1</t>
  </si>
  <si>
    <t>Huguette Charron</t>
  </si>
  <si>
    <t>Richard Champagne</t>
  </si>
  <si>
    <t>Dorothée Beauchesne</t>
  </si>
  <si>
    <t>Pauline Morin</t>
  </si>
  <si>
    <t>Pierre Clermont</t>
  </si>
  <si>
    <t>Philippe Vignis</t>
  </si>
  <si>
    <t>Jacques Croteau</t>
  </si>
  <si>
    <t>André Cyr</t>
  </si>
  <si>
    <t>Suzanne Marinier</t>
  </si>
  <si>
    <t>Jean-Claude Matte</t>
  </si>
  <si>
    <t>Serge Belleau</t>
  </si>
  <si>
    <t>Serge Lemieux</t>
  </si>
  <si>
    <t>Nicole Joly</t>
  </si>
  <si>
    <t>A6</t>
  </si>
  <si>
    <t>Jean-Guy Brazeau</t>
  </si>
  <si>
    <t>Diane Resler</t>
  </si>
  <si>
    <t>Gilles Tremblay</t>
  </si>
  <si>
    <t>Monique Boucher</t>
  </si>
  <si>
    <t>A5</t>
  </si>
  <si>
    <t>Lucille Dubois</t>
  </si>
  <si>
    <t>Réjean Lemay</t>
  </si>
  <si>
    <t>Gaétan Martin</t>
  </si>
  <si>
    <t>A3</t>
  </si>
  <si>
    <t>Guylaine Desroches</t>
  </si>
  <si>
    <t>Jean-Claude Marcoux</t>
  </si>
  <si>
    <t>Jeannine Rossini</t>
  </si>
  <si>
    <t>Serge Goupil</t>
  </si>
  <si>
    <t>Gilles Thériault</t>
  </si>
  <si>
    <t>Denise Allard</t>
  </si>
  <si>
    <t>M.-Hélène Hamelin</t>
  </si>
  <si>
    <t>Jeanne d'Arc Collard</t>
  </si>
  <si>
    <t>Jean-Pierre Beaulieu</t>
  </si>
  <si>
    <t>Claude Dubuc</t>
  </si>
  <si>
    <t>Gérald Lavoie</t>
  </si>
  <si>
    <t>Dummy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</si>
  <si>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</si>
  <si>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</si>
  <si>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</si>
  <si>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</si>
  <si>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</si>
  <si>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</si>
  <si>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</si>
  <si>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</si>
  <si>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</si>
  <si>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</si>
  <si>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Parfaites d'équipe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</si>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</sst>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$&quot;_);\(#,##0.00\ &quot;$&quot;\)"/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31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i/>
      <sz val="14"/>
      <color rgb="FF0000FF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sz val="10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C00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b/>
      <sz val="9"/>
      <color theme="1"/>
      <name val="Calibri"/>
      <family val="2"/>
    </font>
    <font>
      <sz val="11"/>
      <color rgb="FF002060"/>
      <name val="Calibri"/>
      <family val="2"/>
    </font>
    <font>
      <sz val="11"/>
      <color rgb="FFC00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b/>
      <sz val="11"/>
      <color indexed="56"/>
      <name val="Calibri"/>
      <family val="2"/>
    </font>
    <font>
      <b/>
      <sz val="11"/>
      <color indexed="36"/>
      <name val="Calibri"/>
      <family val="2"/>
    </font>
    <font>
      <b/>
      <sz val="9"/>
      <color rgb="FFFF0000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5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theme="4" tint="0.399975585192419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</cellStyleXfs>
  <cellXfs count="19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textRotation="90" wrapText="1"/>
    </xf>
    <xf numFmtId="0" fontId="9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textRotation="90" wrapText="1"/>
    </xf>
    <xf numFmtId="1" fontId="13" fillId="3" borderId="2" xfId="0" applyNumberFormat="1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5" fillId="4" borderId="10" xfId="0" applyFont="1" applyFill="1" applyBorder="1"/>
    <xf numFmtId="0" fontId="3" fillId="4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" fontId="1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1" fontId="1" fillId="4" borderId="12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5" fillId="3" borderId="10" xfId="0" applyFont="1" applyFill="1" applyBorder="1"/>
    <xf numFmtId="0" fontId="3" fillId="3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" fontId="1" fillId="3" borderId="12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15" fillId="6" borderId="12" xfId="0" applyFont="1" applyFill="1" applyBorder="1"/>
    <xf numFmtId="0" fontId="3" fillId="6" borderId="12" xfId="0" applyFont="1" applyFill="1" applyBorder="1" applyAlignment="1">
      <alignment horizontal="center" vertical="center"/>
    </xf>
    <xf numFmtId="1" fontId="1" fillId="6" borderId="12" xfId="0" applyNumberFormat="1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wrapText="1"/>
    </xf>
    <xf numFmtId="0" fontId="3" fillId="10" borderId="2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8" fillId="12" borderId="16" xfId="0" applyFont="1" applyFill="1" applyBorder="1" applyAlignment="1">
      <alignment horizontal="center" vertical="center"/>
    </xf>
    <xf numFmtId="0" fontId="9" fillId="12" borderId="12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center"/>
    </xf>
    <xf numFmtId="0" fontId="20" fillId="12" borderId="13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1" fontId="3" fillId="12" borderId="16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" fontId="3" fillId="12" borderId="12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5" fillId="5" borderId="0" xfId="0" applyFont="1" applyFill="1" applyBorder="1"/>
    <xf numFmtId="1" fontId="1" fillId="5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1" fillId="10" borderId="17" xfId="0" applyFont="1" applyFill="1" applyBorder="1" applyAlignment="1">
      <alignment horizontal="center" vertical="center"/>
    </xf>
    <xf numFmtId="0" fontId="21" fillId="14" borderId="17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21" fillId="15" borderId="17" xfId="0" applyFont="1" applyFill="1" applyBorder="1" applyAlignment="1">
      <alignment horizontal="center" vertical="center"/>
    </xf>
    <xf numFmtId="1" fontId="1" fillId="0" borderId="0" xfId="0" applyNumberFormat="1" applyFont="1" applyBorder="1"/>
    <xf numFmtId="0" fontId="1" fillId="5" borderId="0" xfId="0" applyFont="1" applyFill="1" applyBorder="1"/>
    <xf numFmtId="15" fontId="3" fillId="9" borderId="2" xfId="0" applyNumberFormat="1" applyFont="1" applyFill="1" applyBorder="1" applyAlignment="1">
      <alignment horizontal="center" vertical="center"/>
    </xf>
    <xf numFmtId="0" fontId="24" fillId="16" borderId="6" xfId="0" applyFont="1" applyFill="1" applyBorder="1" applyAlignment="1">
      <alignment horizontal="center" vertical="center" wrapText="1"/>
    </xf>
    <xf numFmtId="0" fontId="25" fillId="11" borderId="7" xfId="0" applyFont="1" applyFill="1" applyBorder="1" applyAlignment="1">
      <alignment horizontal="center" vertical="center"/>
    </xf>
    <xf numFmtId="0" fontId="7" fillId="16" borderId="7" xfId="0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/>
    </xf>
    <xf numFmtId="3" fontId="7" fillId="16" borderId="2" xfId="0" applyNumberFormat="1" applyFont="1" applyFill="1" applyBorder="1" applyAlignment="1">
      <alignment horizontal="center" vertical="center" wrapText="1"/>
    </xf>
    <xf numFmtId="1" fontId="3" fillId="16" borderId="2" xfId="0" applyNumberFormat="1" applyFont="1" applyFill="1" applyBorder="1" applyAlignment="1">
      <alignment horizontal="center" vertical="center" wrapText="1"/>
    </xf>
    <xf numFmtId="0" fontId="26" fillId="9" borderId="2" xfId="0" applyFont="1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/>
    </xf>
    <xf numFmtId="0" fontId="26" fillId="16" borderId="18" xfId="0" applyFont="1" applyFill="1" applyBorder="1" applyAlignment="1">
      <alignment horizontal="center" vertical="center"/>
    </xf>
    <xf numFmtId="0" fontId="7" fillId="16" borderId="17" xfId="0" applyFont="1" applyFill="1" applyBorder="1" applyAlignment="1">
      <alignment horizontal="center" vertical="center"/>
    </xf>
    <xf numFmtId="1" fontId="3" fillId="16" borderId="19" xfId="0" applyNumberFormat="1" applyFont="1" applyFill="1" applyBorder="1" applyAlignment="1">
      <alignment horizontal="center" vertical="center"/>
    </xf>
    <xf numFmtId="1" fontId="3" fillId="16" borderId="2" xfId="0" applyNumberFormat="1" applyFont="1" applyFill="1" applyBorder="1" applyAlignment="1">
      <alignment horizontal="center" vertical="center"/>
    </xf>
    <xf numFmtId="0" fontId="3" fillId="17" borderId="20" xfId="0" applyFont="1" applyFill="1" applyBorder="1" applyAlignment="1">
      <alignment horizontal="center" vertical="center"/>
    </xf>
    <xf numFmtId="0" fontId="3" fillId="17" borderId="10" xfId="0" applyFont="1" applyFill="1" applyBorder="1" applyAlignment="1">
      <alignment horizontal="center" vertical="center"/>
    </xf>
    <xf numFmtId="0" fontId="3" fillId="17" borderId="9" xfId="0" applyFont="1" applyFill="1" applyBorder="1" applyAlignment="1">
      <alignment horizontal="left" vertical="center"/>
    </xf>
    <xf numFmtId="0" fontId="3" fillId="17" borderId="9" xfId="0" applyFont="1" applyFill="1" applyBorder="1" applyAlignment="1">
      <alignment horizontal="center" vertical="center"/>
    </xf>
    <xf numFmtId="1" fontId="3" fillId="17" borderId="10" xfId="0" applyNumberFormat="1" applyFont="1" applyFill="1" applyBorder="1" applyAlignment="1">
      <alignment horizontal="center" vertical="center"/>
    </xf>
    <xf numFmtId="1" fontId="3" fillId="17" borderId="9" xfId="0" applyNumberFormat="1" applyFont="1" applyFill="1" applyBorder="1" applyAlignment="1">
      <alignment horizontal="center" vertical="center"/>
    </xf>
    <xf numFmtId="2" fontId="3" fillId="17" borderId="21" xfId="0" applyNumberFormat="1" applyFont="1" applyFill="1" applyBorder="1" applyAlignment="1">
      <alignment horizontal="center" vertical="center"/>
    </xf>
    <xf numFmtId="1" fontId="3" fillId="4" borderId="9" xfId="0" applyNumberFormat="1" applyFont="1" applyFill="1" applyBorder="1" applyAlignment="1">
      <alignment horizontal="center" vertical="center"/>
    </xf>
    <xf numFmtId="1" fontId="3" fillId="4" borderId="21" xfId="0" applyNumberFormat="1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7" fontId="3" fillId="4" borderId="10" xfId="2" applyNumberFormat="1" applyFont="1" applyFill="1" applyBorder="1" applyAlignment="1">
      <alignment horizontal="center" vertical="center"/>
    </xf>
    <xf numFmtId="2" fontId="3" fillId="17" borderId="10" xfId="0" applyNumberFormat="1" applyFont="1" applyFill="1" applyBorder="1" applyAlignment="1">
      <alignment horizontal="center" vertical="center"/>
    </xf>
    <xf numFmtId="1" fontId="3" fillId="4" borderId="12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7" fontId="3" fillId="4" borderId="12" xfId="2" applyNumberFormat="1" applyFont="1" applyFill="1" applyBorder="1" applyAlignment="1">
      <alignment horizontal="center" vertical="center"/>
    </xf>
    <xf numFmtId="1" fontId="13" fillId="4" borderId="12" xfId="0" applyNumberFormat="1" applyFont="1" applyFill="1" applyBorder="1" applyAlignment="1">
      <alignment horizontal="center" vertical="center"/>
    </xf>
    <xf numFmtId="0" fontId="0" fillId="0" borderId="0" xfId="0" applyAlignment="1"/>
    <xf numFmtId="0" fontId="22" fillId="6" borderId="17" xfId="0" applyFont="1" applyFill="1" applyBorder="1" applyAlignment="1">
      <alignment horizontal="center" vertical="center"/>
    </xf>
    <xf numFmtId="15" fontId="23" fillId="2" borderId="2" xfId="0" applyNumberFormat="1" applyFont="1" applyFill="1" applyBorder="1" applyAlignment="1">
      <alignment horizontal="center" vertical="center"/>
    </xf>
    <xf numFmtId="44" fontId="1" fillId="4" borderId="22" xfId="2" applyFont="1" applyFill="1" applyBorder="1" applyAlignment="1">
      <alignment horizontal="center" vertical="center"/>
    </xf>
    <xf numFmtId="44" fontId="1" fillId="3" borderId="23" xfId="2" applyFont="1" applyFill="1" applyBorder="1" applyAlignment="1">
      <alignment horizontal="center" vertical="center"/>
    </xf>
    <xf numFmtId="44" fontId="1" fillId="6" borderId="23" xfId="2" applyFont="1" applyFill="1" applyBorder="1" applyAlignment="1">
      <alignment horizontal="center" vertical="center"/>
    </xf>
    <xf numFmtId="44" fontId="3" fillId="12" borderId="23" xfId="2" applyFont="1" applyFill="1" applyBorder="1" applyAlignment="1">
      <alignment horizontal="center" vertical="center"/>
    </xf>
    <xf numFmtId="44" fontId="1" fillId="13" borderId="22" xfId="2" applyFont="1" applyFill="1" applyBorder="1" applyAlignment="1">
      <alignment horizontal="center" vertical="center"/>
    </xf>
    <xf numFmtId="44" fontId="1" fillId="3" borderId="22" xfId="2" applyFont="1" applyFill="1" applyBorder="1" applyAlignment="1">
      <alignment horizontal="center" vertical="center"/>
    </xf>
    <xf numFmtId="0" fontId="14" fillId="8" borderId="24" xfId="0" applyFont="1" applyFill="1" applyBorder="1" applyAlignment="1">
      <alignment horizontal="center" vertical="center"/>
    </xf>
    <xf numFmtId="0" fontId="3" fillId="9" borderId="25" xfId="0" applyFont="1" applyFill="1" applyBorder="1" applyAlignment="1">
      <alignment horizontal="center" wrapText="1"/>
    </xf>
    <xf numFmtId="0" fontId="8" fillId="12" borderId="26" xfId="0" applyFont="1" applyFill="1" applyBorder="1" applyAlignment="1">
      <alignment horizontal="center" vertical="center"/>
    </xf>
    <xf numFmtId="0" fontId="9" fillId="12" borderId="24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0" fontId="11" fillId="12" borderId="24" xfId="0" applyFont="1" applyFill="1" applyBorder="1" applyAlignment="1">
      <alignment horizontal="center" vertical="center"/>
    </xf>
    <xf numFmtId="0" fontId="20" fillId="12" borderId="25" xfId="0" applyFont="1" applyFill="1" applyBorder="1" applyAlignment="1">
      <alignment horizontal="center" vertical="center"/>
    </xf>
    <xf numFmtId="1" fontId="3" fillId="12" borderId="24" xfId="0" applyNumberFormat="1" applyFont="1" applyFill="1" applyBorder="1" applyAlignment="1">
      <alignment horizontal="center" vertical="center"/>
    </xf>
    <xf numFmtId="44" fontId="3" fillId="12" borderId="27" xfId="2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28" fillId="0" borderId="21" xfId="3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28" fillId="0" borderId="29" xfId="1" applyNumberFormat="1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8" fillId="0" borderId="12" xfId="3" applyFont="1" applyFill="1" applyBorder="1" applyAlignment="1">
      <alignment horizontal="left" vertical="center"/>
    </xf>
    <xf numFmtId="0" fontId="28" fillId="0" borderId="23" xfId="1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8" fillId="0" borderId="12" xfId="5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35" xfId="0" applyFont="1" applyBorder="1" applyAlignment="1">
      <alignment horizontal="center" vertical="center"/>
    </xf>
    <xf numFmtId="0" fontId="28" fillId="0" borderId="13" xfId="1" applyNumberFormat="1" applyFont="1" applyFill="1" applyBorder="1" applyAlignment="1">
      <alignment horizontal="center" vertical="center"/>
    </xf>
    <xf numFmtId="0" fontId="1" fillId="0" borderId="12" xfId="0" applyFont="1" applyBorder="1"/>
    <xf numFmtId="0" fontId="7" fillId="5" borderId="33" xfId="4" applyNumberFormat="1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0" fontId="28" fillId="0" borderId="10" xfId="5" applyFont="1" applyFill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16" fontId="29" fillId="5" borderId="12" xfId="4" applyNumberFormat="1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3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5" borderId="0" xfId="0" applyFill="1"/>
    <xf numFmtId="16" fontId="29" fillId="5" borderId="37" xfId="4" applyNumberFormat="1" applyFont="1" applyFill="1" applyBorder="1" applyAlignment="1">
      <alignment horizontal="center" vertical="center"/>
    </xf>
    <xf numFmtId="16" fontId="29" fillId="5" borderId="21" xfId="4" applyNumberFormat="1" applyFont="1" applyFill="1" applyBorder="1" applyAlignment="1">
      <alignment horizontal="center" vertical="center"/>
    </xf>
    <xf numFmtId="0" fontId="7" fillId="5" borderId="31" xfId="4" applyNumberFormat="1" applyFont="1" applyFill="1" applyBorder="1" applyAlignment="1">
      <alignment horizontal="center" vertical="center"/>
    </xf>
    <xf numFmtId="14" fontId="3" fillId="5" borderId="38" xfId="0" applyNumberFormat="1" applyFont="1" applyFill="1" applyBorder="1" applyAlignment="1">
      <alignment horizontal="center" vertical="center"/>
    </xf>
    <xf numFmtId="16" fontId="29" fillId="5" borderId="13" xfId="4" applyNumberFormat="1" applyFont="1" applyFill="1" applyBorder="1" applyAlignment="1">
      <alignment horizontal="center" vertical="center"/>
    </xf>
    <xf numFmtId="14" fontId="3" fillId="5" borderId="32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" fontId="29" fillId="5" borderId="25" xfId="4" applyNumberFormat="1" applyFont="1" applyFill="1" applyBorder="1" applyAlignment="1">
      <alignment horizontal="center" vertical="center"/>
    </xf>
    <xf numFmtId="16" fontId="29" fillId="5" borderId="24" xfId="4" applyNumberFormat="1" applyFont="1" applyFill="1" applyBorder="1" applyAlignment="1">
      <alignment horizontal="center" vertical="center"/>
    </xf>
    <xf numFmtId="0" fontId="7" fillId="5" borderId="17" xfId="4" applyNumberFormat="1" applyFont="1" applyFill="1" applyBorder="1" applyAlignment="1">
      <alignment horizontal="center" vertical="center"/>
    </xf>
    <xf numFmtId="14" fontId="3" fillId="5" borderId="40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0" fillId="0" borderId="12" xfId="6" applyNumberFormat="1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>
      <alignment horizontal="center" vertical="center"/>
    </xf>
    <xf numFmtId="44" fontId="1" fillId="5" borderId="0" xfId="2" applyFont="1" applyFill="1" applyBorder="1" applyAlignment="1">
      <alignment horizontal="center" vertical="center"/>
    </xf>
    <xf numFmtId="0" fontId="19" fillId="0" borderId="12" xfId="6" applyNumberFormat="1" applyFont="1" applyFill="1" applyBorder="1" applyAlignment="1" applyProtection="1">
      <alignment horizontal="center" vertical="center"/>
      <protection locked="0"/>
    </xf>
    <xf numFmtId="15" fontId="14" fillId="2" borderId="2" xfId="0" applyNumberFormat="1" applyFont="1" applyFill="1" applyBorder="1" applyAlignment="1">
      <alignment horizontal="center" vertical="center"/>
    </xf>
    <xf numFmtId="0" fontId="26" fillId="10" borderId="2" xfId="0" applyFont="1" applyFill="1" applyBorder="1" applyAlignment="1">
      <alignment horizontal="center" vertical="center"/>
    </xf>
    <xf numFmtId="44" fontId="26" fillId="14" borderId="2" xfId="2" applyFont="1" applyFill="1" applyBorder="1" applyAlignment="1">
      <alignment horizontal="center" vertical="center"/>
    </xf>
    <xf numFmtId="0" fontId="26" fillId="9" borderId="41" xfId="0" applyFont="1" applyFill="1" applyBorder="1" applyAlignment="1">
      <alignment horizontal="center" vertical="center"/>
    </xf>
    <xf numFmtId="44" fontId="26" fillId="9" borderId="2" xfId="2" applyFont="1" applyFill="1" applyBorder="1" applyAlignment="1">
      <alignment horizontal="center" vertical="center"/>
    </xf>
    <xf numFmtId="0" fontId="26" fillId="19" borderId="41" xfId="0" applyFont="1" applyFill="1" applyBorder="1" applyAlignment="1">
      <alignment horizontal="center" vertical="center"/>
    </xf>
    <xf numFmtId="44" fontId="26" fillId="19" borderId="2" xfId="2" applyFont="1" applyFill="1" applyBorder="1" applyAlignment="1">
      <alignment horizontal="center" vertical="center"/>
    </xf>
    <xf numFmtId="0" fontId="26" fillId="20" borderId="2" xfId="0" applyFont="1" applyFill="1" applyBorder="1" applyAlignment="1">
      <alignment horizontal="center" vertical="center"/>
    </xf>
    <xf numFmtId="44" fontId="26" fillId="20" borderId="2" xfId="2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0" fontId="26" fillId="21" borderId="2" xfId="0" applyFont="1" applyFill="1" applyBorder="1" applyAlignment="1">
      <alignment horizontal="center" vertical="center"/>
    </xf>
    <xf numFmtId="164" fontId="26" fillId="21" borderId="2" xfId="0" applyNumberFormat="1" applyFont="1" applyFill="1" applyBorder="1" applyAlignment="1">
      <alignment horizontal="center" vertical="center"/>
    </xf>
    <xf numFmtId="164" fontId="26" fillId="11" borderId="2" xfId="0" applyNumberFormat="1" applyFont="1" applyFill="1" applyBorder="1" applyAlignment="1">
      <alignment horizontal="center" vertical="center"/>
    </xf>
    <xf numFmtId="44" fontId="26" fillId="11" borderId="2" xfId="2" applyFont="1" applyFill="1" applyBorder="1" applyAlignment="1">
      <alignment horizontal="center" vertical="center"/>
    </xf>
    <xf numFmtId="164" fontId="7" fillId="22" borderId="2" xfId="0" applyNumberFormat="1" applyFont="1" applyFill="1" applyBorder="1" applyAlignment="1">
      <alignment horizontal="center" vertical="center"/>
    </xf>
    <xf numFmtId="44" fontId="26" fillId="22" borderId="2" xfId="2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44" fontId="26" fillId="2" borderId="2" xfId="2" applyFont="1" applyFill="1" applyBorder="1" applyAlignment="1">
      <alignment horizontal="center" vertical="center"/>
    </xf>
    <xf numFmtId="0" fontId="30" fillId="7" borderId="2" xfId="0" applyFont="1" applyFill="1" applyBorder="1" applyAlignment="1">
      <alignment horizontal="center" vertical="center"/>
    </xf>
    <xf numFmtId="44" fontId="26" fillId="7" borderId="2" xfId="2" applyFont="1" applyFill="1" applyBorder="1" applyAlignment="1">
      <alignment horizontal="center" vertical="center"/>
    </xf>
    <xf numFmtId="0" fontId="26" fillId="11" borderId="2" xfId="0" applyFont="1" applyFill="1" applyBorder="1" applyAlignment="1">
      <alignment horizontal="center" vertical="center"/>
    </xf>
    <xf numFmtId="0" fontId="26" fillId="11" borderId="17" xfId="0" applyFont="1" applyFill="1" applyBorder="1" applyAlignment="1">
      <alignment horizontal="center" vertical="center"/>
    </xf>
    <xf numFmtId="0" fontId="26" fillId="18" borderId="41" xfId="0" applyFont="1" applyFill="1" applyBorder="1" applyAlignment="1">
      <alignment horizontal="center" vertical="center"/>
    </xf>
    <xf numFmtId="0" fontId="26" fillId="18" borderId="17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11" fillId="0" borderId="12" xfId="6" applyNumberFormat="1" applyFont="1" applyFill="1" applyBorder="1" applyAlignment="1" applyProtection="1">
      <alignment horizontal="center" vertical="center"/>
      <protection locked="0"/>
    </xf>
    <xf numFmtId="0" fontId="10" fillId="0" borderId="12" xfId="6" applyNumberFormat="1" applyFont="1" applyFill="1" applyBorder="1" applyAlignment="1" applyProtection="1">
      <alignment horizontal="center" vertical="center"/>
      <protection locked="0"/>
    </xf>
    <xf numFmtId="0" fontId="3" fillId="11" borderId="10" xfId="0" applyFont="1" applyFill="1" applyBorder="1" applyAlignment="1">
      <alignment horizontal="center" vertical="center"/>
    </xf>
  </cellXfs>
  <cellStyles count="7">
    <cellStyle name="Milliers" xfId="1" builtinId="3"/>
    <cellStyle name="Monétaire" xfId="2" builtinId="4"/>
    <cellStyle name="Normal" xfId="0" builtinId="0"/>
    <cellStyle name="Normal 10" xfId="5"/>
    <cellStyle name="Normal 14" xfId="6"/>
    <cellStyle name="Normal 15" xfId="4"/>
    <cellStyle name="Normal 16" xfId="3"/>
  </cellStyles>
  <dxfs count="394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9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00B0F0"/>
      </font>
    </dxf>
    <dxf>
      <font>
        <color rgb="FFA2F8A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9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243840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1143000</xdr:colOff>
          <xdr:row>0</xdr:row>
          <xdr:rowOff>259080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oneCellAnchor>
    <xdr:from>
      <xdr:col>15</xdr:col>
      <xdr:colOff>22860</xdr:colOff>
      <xdr:row>0</xdr:row>
      <xdr:rowOff>30480</xdr:rowOff>
    </xdr:from>
    <xdr:ext cx="3101340" cy="3709092"/>
    <xdr:sp macro="" textlink="">
      <xdr:nvSpPr>
        <xdr:cNvPr id="2" name="ZoneTexte 1"/>
        <xdr:cNvSpPr txBox="1"/>
      </xdr:nvSpPr>
      <xdr:spPr>
        <a:xfrm>
          <a:off x="6652260" y="30480"/>
          <a:ext cx="3101340" cy="3709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La moyenne en D2 montrait 123</a:t>
          </a:r>
          <a:r>
            <a:rPr lang="fr-CA" sz="1100" baseline="0"/>
            <a:t> </a:t>
          </a:r>
          <a:r>
            <a:rPr lang="fr-CA" sz="1100"/>
            <a:t>(Sem.01!M2/3 parties), avant l'exécution du transfert. Étant donné que D2 prend sa source en "Données!G3" et que "Données!G3"</a:t>
          </a:r>
          <a:r>
            <a:rPr lang="fr-CA" sz="1100" baseline="0"/>
            <a:t> additionne les données de chaque semaine après chaque transfert, la moyenne en D2 s'ajuste aux nouvelles données (moyenne de 135 après le transfert de la Sem.02 à la Sem.03).</a:t>
          </a:r>
        </a:p>
        <a:p>
          <a:r>
            <a:rPr lang="fr-CA" sz="1100" baseline="0"/>
            <a:t>Est-ce possible de garder la moyenne de 123 en D2 sans toutefois supprimer la formule qui s'y trouve?</a:t>
          </a:r>
        </a:p>
        <a:p>
          <a:r>
            <a:rPr lang="fr-CA" sz="1100" baseline="0"/>
            <a:t>Il faudrait qu'après chaque transfert de chaque semaine, les moyennes en Col. "D" ne suivent pas l'ajustement.</a:t>
          </a:r>
        </a:p>
        <a:p>
          <a:r>
            <a:rPr lang="fr-CA" sz="1100" baseline="0"/>
            <a:t>Ex: La moy. en D2 de la Sem.03 est maintenant de 135, il faudrait qu'elle demeure à 135 après le transfert pour la Sem.04. et ainsi de suite.</a:t>
          </a:r>
        </a:p>
        <a:p>
          <a:endParaRPr lang="fr-CA" sz="1100" baseline="0"/>
        </a:p>
        <a:p>
          <a:r>
            <a:rPr lang="fr-CA" sz="1100" baseline="0"/>
            <a:t>N.B. Les données de la Sem.01 ne changent pas car elles prennent leur source en col. "Données!E plutôt que Col. "Données!G. Début de saison oblige.</a:t>
          </a:r>
          <a:endParaRPr lang="fr-CA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1143000</xdr:colOff>
          <xdr:row>0</xdr:row>
          <xdr:rowOff>259080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1143000</xdr:colOff>
          <xdr:row>0</xdr:row>
          <xdr:rowOff>259080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1143000</xdr:colOff>
          <xdr:row>0</xdr:row>
          <xdr:rowOff>259080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84"/>
  <sheetViews>
    <sheetView workbookViewId="0">
      <selection activeCell="A3" sqref="A3"/>
    </sheetView>
  </sheetViews>
  <sheetFormatPr baseColWidth="10" defaultRowHeight="14.4" x14ac:dyDescent="0.3"/>
  <cols>
    <col min="1" max="1" width="11.5546875" style="146"/>
    <col min="2" max="2" width="6.77734375" customWidth="1"/>
    <col min="3" max="3" width="19.77734375" customWidth="1"/>
    <col min="4" max="6" width="6.77734375" customWidth="1"/>
    <col min="7" max="7" width="10.77734375" style="146" customWidth="1"/>
    <col min="8" max="9" width="8.77734375" style="146" customWidth="1"/>
    <col min="10" max="10" width="11.5546875" style="146"/>
  </cols>
  <sheetData>
    <row r="2" spans="1:10" ht="15" thickBot="1" x14ac:dyDescent="0.35"/>
    <row r="3" spans="1:10" x14ac:dyDescent="0.3">
      <c r="A3" s="140">
        <v>1000</v>
      </c>
      <c r="B3" s="140"/>
      <c r="C3" s="120" t="s">
        <v>47</v>
      </c>
      <c r="D3" s="121" t="s">
        <v>42</v>
      </c>
      <c r="E3" s="122">
        <v>163</v>
      </c>
      <c r="F3" s="123"/>
      <c r="G3" s="147"/>
      <c r="H3" s="148"/>
      <c r="I3" s="149"/>
      <c r="J3" s="150"/>
    </row>
    <row r="4" spans="1:10" x14ac:dyDescent="0.3">
      <c r="A4" s="135">
        <v>1001</v>
      </c>
      <c r="B4" s="119">
        <v>9</v>
      </c>
      <c r="C4" s="124" t="s">
        <v>48</v>
      </c>
      <c r="D4" s="33" t="s">
        <v>42</v>
      </c>
      <c r="E4" s="125">
        <v>170</v>
      </c>
      <c r="F4" s="126"/>
      <c r="G4" s="151"/>
      <c r="H4" s="139"/>
      <c r="I4" s="134"/>
      <c r="J4" s="152"/>
    </row>
    <row r="5" spans="1:10" x14ac:dyDescent="0.3">
      <c r="A5" s="135">
        <v>1002</v>
      </c>
      <c r="B5" s="119">
        <v>4</v>
      </c>
      <c r="C5" s="127" t="s">
        <v>49</v>
      </c>
      <c r="D5" s="128" t="s">
        <v>50</v>
      </c>
      <c r="E5" s="125">
        <v>223</v>
      </c>
      <c r="F5" s="126"/>
      <c r="G5" s="151"/>
      <c r="H5" s="139"/>
      <c r="I5" s="134"/>
      <c r="J5" s="152"/>
    </row>
    <row r="6" spans="1:10" x14ac:dyDescent="0.3">
      <c r="A6" s="135">
        <v>1003</v>
      </c>
      <c r="B6" s="119">
        <v>2</v>
      </c>
      <c r="C6" s="124" t="s">
        <v>51</v>
      </c>
      <c r="D6" s="128" t="s">
        <v>42</v>
      </c>
      <c r="E6" s="125">
        <v>138</v>
      </c>
      <c r="F6" s="126"/>
      <c r="G6" s="151"/>
      <c r="H6" s="139"/>
      <c r="I6" s="134"/>
      <c r="J6" s="152"/>
    </row>
    <row r="7" spans="1:10" x14ac:dyDescent="0.3">
      <c r="A7" s="135">
        <v>1004</v>
      </c>
      <c r="B7" s="119"/>
      <c r="C7" s="127" t="s">
        <v>52</v>
      </c>
      <c r="D7" s="33" t="s">
        <v>50</v>
      </c>
      <c r="E7" s="125">
        <v>191</v>
      </c>
      <c r="F7" s="129"/>
      <c r="G7" s="151"/>
      <c r="H7" s="139"/>
      <c r="I7" s="134"/>
      <c r="J7" s="152"/>
    </row>
    <row r="8" spans="1:10" x14ac:dyDescent="0.3">
      <c r="A8" s="135">
        <v>1005</v>
      </c>
      <c r="B8" s="119"/>
      <c r="C8" s="127" t="s">
        <v>53</v>
      </c>
      <c r="D8" s="128" t="s">
        <v>42</v>
      </c>
      <c r="E8" s="125">
        <v>145</v>
      </c>
      <c r="F8" s="126"/>
      <c r="G8" s="151"/>
      <c r="H8" s="139"/>
      <c r="I8" s="134"/>
      <c r="J8" s="152"/>
    </row>
    <row r="9" spans="1:10" x14ac:dyDescent="0.3">
      <c r="A9" s="135">
        <v>1006</v>
      </c>
      <c r="B9" s="119"/>
      <c r="C9" s="127" t="s">
        <v>54</v>
      </c>
      <c r="D9" s="128" t="s">
        <v>50</v>
      </c>
      <c r="E9" s="125">
        <v>152</v>
      </c>
      <c r="F9" s="126"/>
      <c r="G9" s="151"/>
      <c r="H9" s="139"/>
      <c r="I9" s="134"/>
      <c r="J9" s="152"/>
    </row>
    <row r="10" spans="1:10" x14ac:dyDescent="0.3">
      <c r="A10" s="135">
        <v>1007</v>
      </c>
      <c r="B10" s="119"/>
      <c r="C10" s="124" t="s">
        <v>55</v>
      </c>
      <c r="D10" s="128" t="s">
        <v>42</v>
      </c>
      <c r="E10" s="125">
        <v>168</v>
      </c>
      <c r="F10" s="126"/>
      <c r="G10" s="151"/>
      <c r="H10" s="139"/>
      <c r="I10" s="134"/>
      <c r="J10" s="152"/>
    </row>
    <row r="11" spans="1:10" x14ac:dyDescent="0.3">
      <c r="A11" s="135">
        <v>1008</v>
      </c>
      <c r="B11" s="119"/>
      <c r="C11" s="127" t="s">
        <v>56</v>
      </c>
      <c r="D11" s="128" t="s">
        <v>50</v>
      </c>
      <c r="E11" s="125">
        <v>173</v>
      </c>
      <c r="F11" s="126"/>
      <c r="G11" s="151"/>
      <c r="H11" s="139"/>
      <c r="I11" s="134"/>
      <c r="J11" s="152"/>
    </row>
    <row r="12" spans="1:10" x14ac:dyDescent="0.3">
      <c r="A12" s="135">
        <v>1009</v>
      </c>
      <c r="B12" s="119">
        <v>5</v>
      </c>
      <c r="C12" s="127" t="s">
        <v>57</v>
      </c>
      <c r="D12" s="128" t="s">
        <v>50</v>
      </c>
      <c r="E12" s="125">
        <v>205</v>
      </c>
      <c r="F12" s="126"/>
      <c r="G12" s="151"/>
      <c r="H12" s="139"/>
      <c r="I12" s="134"/>
      <c r="J12" s="152"/>
    </row>
    <row r="13" spans="1:10" x14ac:dyDescent="0.3">
      <c r="A13" s="135">
        <v>1010</v>
      </c>
      <c r="B13" s="119"/>
      <c r="C13" s="124" t="s">
        <v>58</v>
      </c>
      <c r="D13" s="128" t="s">
        <v>42</v>
      </c>
      <c r="E13" s="125">
        <v>130</v>
      </c>
      <c r="F13" s="126"/>
      <c r="G13" s="151"/>
      <c r="H13" s="139"/>
      <c r="I13" s="134"/>
      <c r="J13" s="152"/>
    </row>
    <row r="14" spans="1:10" x14ac:dyDescent="0.3">
      <c r="A14" s="135">
        <v>1011</v>
      </c>
      <c r="B14" s="119"/>
      <c r="C14" s="127" t="s">
        <v>59</v>
      </c>
      <c r="D14" s="128" t="s">
        <v>50</v>
      </c>
      <c r="E14" s="125">
        <v>154</v>
      </c>
      <c r="F14" s="126"/>
      <c r="G14" s="151"/>
      <c r="H14" s="139"/>
      <c r="I14" s="134"/>
      <c r="J14" s="152"/>
    </row>
    <row r="15" spans="1:10" x14ac:dyDescent="0.3">
      <c r="A15" s="135">
        <v>1012</v>
      </c>
      <c r="B15" s="119"/>
      <c r="C15" s="130" t="s">
        <v>60</v>
      </c>
      <c r="D15" s="33" t="s">
        <v>50</v>
      </c>
      <c r="E15" s="125">
        <v>160</v>
      </c>
      <c r="F15" s="126"/>
      <c r="G15" s="151"/>
      <c r="H15" s="139"/>
      <c r="I15" s="134"/>
      <c r="J15" s="152"/>
    </row>
    <row r="16" spans="1:10" x14ac:dyDescent="0.3">
      <c r="A16" s="135">
        <v>1013</v>
      </c>
      <c r="B16" s="119"/>
      <c r="C16" s="124" t="s">
        <v>61</v>
      </c>
      <c r="D16" s="128" t="s">
        <v>42</v>
      </c>
      <c r="E16" s="125">
        <v>188</v>
      </c>
      <c r="F16" s="126"/>
      <c r="G16" s="151"/>
      <c r="H16" s="139"/>
      <c r="I16" s="134"/>
      <c r="J16" s="152"/>
    </row>
    <row r="17" spans="1:10" x14ac:dyDescent="0.3">
      <c r="A17" s="135">
        <v>1014</v>
      </c>
      <c r="B17" s="119">
        <v>13</v>
      </c>
      <c r="C17" s="127" t="s">
        <v>62</v>
      </c>
      <c r="D17" s="128" t="s">
        <v>50</v>
      </c>
      <c r="E17" s="125">
        <v>192</v>
      </c>
      <c r="F17" s="131"/>
      <c r="G17" s="151"/>
      <c r="H17" s="139"/>
      <c r="I17" s="134"/>
      <c r="J17" s="152"/>
    </row>
    <row r="18" spans="1:10" x14ac:dyDescent="0.3">
      <c r="A18" s="135">
        <v>1015</v>
      </c>
      <c r="B18" s="119"/>
      <c r="C18" s="127" t="s">
        <v>63</v>
      </c>
      <c r="D18" s="128"/>
      <c r="E18" s="132"/>
      <c r="F18" s="133"/>
      <c r="G18" s="153"/>
      <c r="H18" s="139"/>
      <c r="I18" s="134"/>
      <c r="J18" s="152"/>
    </row>
    <row r="19" spans="1:10" x14ac:dyDescent="0.3">
      <c r="A19" s="135">
        <v>1016</v>
      </c>
      <c r="B19" s="119">
        <v>1</v>
      </c>
      <c r="C19" s="127" t="s">
        <v>64</v>
      </c>
      <c r="D19" s="128" t="s">
        <v>50</v>
      </c>
      <c r="E19" s="125">
        <v>172</v>
      </c>
      <c r="F19" s="126"/>
      <c r="G19" s="151"/>
      <c r="H19" s="139"/>
      <c r="I19" s="134"/>
      <c r="J19" s="152"/>
    </row>
    <row r="20" spans="1:10" x14ac:dyDescent="0.3">
      <c r="A20" s="135">
        <v>1017</v>
      </c>
      <c r="B20" s="119" t="s">
        <v>65</v>
      </c>
      <c r="C20" s="127" t="s">
        <v>66</v>
      </c>
      <c r="D20" s="128" t="s">
        <v>50</v>
      </c>
      <c r="E20" s="125">
        <v>168</v>
      </c>
      <c r="F20" s="126"/>
      <c r="G20" s="151"/>
      <c r="H20" s="139"/>
      <c r="I20" s="134"/>
      <c r="J20" s="152"/>
    </row>
    <row r="21" spans="1:10" x14ac:dyDescent="0.3">
      <c r="A21" s="135">
        <v>1018</v>
      </c>
      <c r="B21" s="135"/>
      <c r="C21" s="127" t="s">
        <v>67</v>
      </c>
      <c r="D21" s="128" t="s">
        <v>50</v>
      </c>
      <c r="E21" s="125">
        <v>175</v>
      </c>
      <c r="F21" s="126"/>
      <c r="G21" s="151"/>
      <c r="H21" s="139"/>
      <c r="I21" s="134"/>
      <c r="J21" s="152"/>
    </row>
    <row r="22" spans="1:10" x14ac:dyDescent="0.3">
      <c r="A22" s="135">
        <v>1019</v>
      </c>
      <c r="B22" s="135"/>
      <c r="C22" s="124" t="s">
        <v>68</v>
      </c>
      <c r="D22" s="15" t="s">
        <v>42</v>
      </c>
      <c r="E22" s="125">
        <v>125</v>
      </c>
      <c r="F22" s="136"/>
      <c r="G22" s="151"/>
      <c r="H22" s="139"/>
      <c r="I22" s="134"/>
      <c r="J22" s="152"/>
    </row>
    <row r="23" spans="1:10" x14ac:dyDescent="0.3">
      <c r="A23" s="135">
        <v>1020</v>
      </c>
      <c r="B23" s="135"/>
      <c r="C23" s="127" t="s">
        <v>69</v>
      </c>
      <c r="D23" s="128" t="s">
        <v>50</v>
      </c>
      <c r="E23" s="125">
        <v>151</v>
      </c>
      <c r="F23" s="126"/>
      <c r="G23" s="151"/>
      <c r="H23" s="139"/>
      <c r="I23" s="134"/>
      <c r="J23" s="152"/>
    </row>
    <row r="24" spans="1:10" x14ac:dyDescent="0.3">
      <c r="A24" s="135">
        <v>1021</v>
      </c>
      <c r="B24" s="135"/>
      <c r="C24" s="127" t="s">
        <v>70</v>
      </c>
      <c r="D24" s="128"/>
      <c r="E24" s="125"/>
      <c r="F24" s="126"/>
      <c r="G24" s="151"/>
      <c r="H24" s="139"/>
      <c r="I24" s="134"/>
      <c r="J24" s="152"/>
    </row>
    <row r="25" spans="1:10" x14ac:dyDescent="0.3">
      <c r="A25" s="135">
        <v>1022</v>
      </c>
      <c r="B25" s="135"/>
      <c r="C25" s="127" t="s">
        <v>71</v>
      </c>
      <c r="D25" s="128"/>
      <c r="E25" s="125"/>
      <c r="F25" s="126"/>
      <c r="G25" s="151"/>
      <c r="H25" s="139"/>
      <c r="I25" s="134"/>
      <c r="J25" s="152"/>
    </row>
    <row r="26" spans="1:10" x14ac:dyDescent="0.3">
      <c r="A26" s="135">
        <v>1023</v>
      </c>
      <c r="B26" s="135"/>
      <c r="C26" s="127" t="s">
        <v>72</v>
      </c>
      <c r="D26" s="128"/>
      <c r="E26" s="125"/>
      <c r="F26" s="126"/>
      <c r="G26" s="151"/>
      <c r="H26" s="139"/>
      <c r="I26" s="134"/>
      <c r="J26" s="152"/>
    </row>
    <row r="27" spans="1:10" x14ac:dyDescent="0.3">
      <c r="A27" s="135">
        <v>1024</v>
      </c>
      <c r="B27" s="135">
        <v>14</v>
      </c>
      <c r="C27" s="127" t="s">
        <v>73</v>
      </c>
      <c r="D27" s="128" t="s">
        <v>50</v>
      </c>
      <c r="E27" s="125">
        <v>166</v>
      </c>
      <c r="F27" s="126"/>
      <c r="G27" s="151"/>
      <c r="H27" s="139"/>
      <c r="I27" s="134"/>
      <c r="J27" s="152"/>
    </row>
    <row r="28" spans="1:10" x14ac:dyDescent="0.3">
      <c r="A28" s="135">
        <v>1025</v>
      </c>
      <c r="B28" s="135"/>
      <c r="C28" s="127" t="s">
        <v>74</v>
      </c>
      <c r="D28" s="128" t="s">
        <v>50</v>
      </c>
      <c r="E28" s="125">
        <v>136</v>
      </c>
      <c r="F28" s="126"/>
      <c r="G28" s="151"/>
      <c r="H28" s="139"/>
      <c r="I28" s="134"/>
      <c r="J28" s="152"/>
    </row>
    <row r="29" spans="1:10" x14ac:dyDescent="0.3">
      <c r="A29" s="135">
        <v>1026</v>
      </c>
      <c r="B29" s="135"/>
      <c r="C29" s="124" t="s">
        <v>75</v>
      </c>
      <c r="D29" s="128" t="s">
        <v>42</v>
      </c>
      <c r="E29" s="125">
        <v>157</v>
      </c>
      <c r="F29" s="126"/>
      <c r="G29" s="151"/>
      <c r="H29" s="139"/>
      <c r="I29" s="134"/>
      <c r="J29" s="152"/>
    </row>
    <row r="30" spans="1:10" x14ac:dyDescent="0.3">
      <c r="A30" s="135">
        <v>1027</v>
      </c>
      <c r="B30" s="135"/>
      <c r="C30" s="127" t="s">
        <v>76</v>
      </c>
      <c r="D30" s="128"/>
      <c r="E30" s="125"/>
      <c r="F30" s="126"/>
      <c r="G30" s="151"/>
      <c r="H30" s="139"/>
      <c r="I30" s="134"/>
      <c r="J30" s="152"/>
    </row>
    <row r="31" spans="1:10" x14ac:dyDescent="0.3">
      <c r="A31" s="135">
        <v>1028</v>
      </c>
      <c r="B31" s="135"/>
      <c r="C31" s="127" t="s">
        <v>77</v>
      </c>
      <c r="D31" s="128" t="s">
        <v>50</v>
      </c>
      <c r="E31" s="125">
        <v>168</v>
      </c>
      <c r="F31" s="126"/>
      <c r="G31" s="151"/>
      <c r="H31" s="139"/>
      <c r="I31" s="134"/>
      <c r="J31" s="152"/>
    </row>
    <row r="32" spans="1:10" x14ac:dyDescent="0.3">
      <c r="A32" s="135">
        <v>1029</v>
      </c>
      <c r="B32" s="135">
        <v>11</v>
      </c>
      <c r="C32" s="124" t="s">
        <v>78</v>
      </c>
      <c r="D32" s="128" t="s">
        <v>42</v>
      </c>
      <c r="E32" s="125">
        <v>180</v>
      </c>
      <c r="F32" s="126"/>
      <c r="G32" s="151"/>
      <c r="H32" s="139"/>
      <c r="I32" s="134"/>
      <c r="J32" s="152"/>
    </row>
    <row r="33" spans="1:10" x14ac:dyDescent="0.3">
      <c r="A33" s="135">
        <v>1030</v>
      </c>
      <c r="B33" s="135"/>
      <c r="C33" s="127" t="s">
        <v>79</v>
      </c>
      <c r="D33" s="128" t="s">
        <v>42</v>
      </c>
      <c r="E33" s="125">
        <v>162</v>
      </c>
      <c r="F33" s="126"/>
      <c r="G33" s="151"/>
      <c r="H33" s="139"/>
      <c r="I33" s="134"/>
      <c r="J33" s="152"/>
    </row>
    <row r="34" spans="1:10" x14ac:dyDescent="0.3">
      <c r="A34" s="135">
        <v>1031</v>
      </c>
      <c r="B34" s="135"/>
      <c r="C34" s="124" t="s">
        <v>80</v>
      </c>
      <c r="D34" s="128" t="s">
        <v>50</v>
      </c>
      <c r="E34" s="125">
        <v>163</v>
      </c>
      <c r="F34" s="126"/>
      <c r="G34" s="151"/>
      <c r="H34" s="139"/>
      <c r="I34" s="134"/>
      <c r="J34" s="152"/>
    </row>
    <row r="35" spans="1:10" x14ac:dyDescent="0.3">
      <c r="A35" s="135">
        <v>1032</v>
      </c>
      <c r="B35" s="135"/>
      <c r="C35" s="127" t="s">
        <v>81</v>
      </c>
      <c r="D35" s="128" t="s">
        <v>50</v>
      </c>
      <c r="E35" s="125">
        <v>190</v>
      </c>
      <c r="F35" s="126"/>
      <c r="G35" s="151"/>
      <c r="H35" s="139"/>
      <c r="I35" s="134"/>
      <c r="J35" s="152"/>
    </row>
    <row r="36" spans="1:10" x14ac:dyDescent="0.3">
      <c r="A36" s="135">
        <v>1033</v>
      </c>
      <c r="B36" s="135">
        <v>6</v>
      </c>
      <c r="C36" s="127" t="s">
        <v>82</v>
      </c>
      <c r="D36" s="128" t="s">
        <v>42</v>
      </c>
      <c r="E36" s="125">
        <v>177</v>
      </c>
      <c r="F36" s="126"/>
      <c r="G36" s="151"/>
      <c r="H36" s="139"/>
      <c r="I36" s="134"/>
      <c r="J36" s="152"/>
    </row>
    <row r="37" spans="1:10" x14ac:dyDescent="0.3">
      <c r="A37" s="135">
        <v>1034</v>
      </c>
      <c r="B37" s="135"/>
      <c r="C37" s="124" t="s">
        <v>83</v>
      </c>
      <c r="D37" s="128" t="s">
        <v>50</v>
      </c>
      <c r="E37" s="125">
        <v>147</v>
      </c>
      <c r="F37" s="126"/>
      <c r="G37" s="151"/>
      <c r="H37" s="139"/>
      <c r="I37" s="134"/>
      <c r="J37" s="152"/>
    </row>
    <row r="38" spans="1:10" x14ac:dyDescent="0.3">
      <c r="A38" s="135">
        <v>1035</v>
      </c>
      <c r="B38" s="135"/>
      <c r="C38" s="127" t="s">
        <v>84</v>
      </c>
      <c r="D38" s="128" t="s">
        <v>50</v>
      </c>
      <c r="E38" s="125">
        <v>156</v>
      </c>
      <c r="F38" s="126"/>
      <c r="G38" s="151"/>
      <c r="H38" s="139"/>
      <c r="I38" s="134"/>
      <c r="J38" s="152"/>
    </row>
    <row r="39" spans="1:10" x14ac:dyDescent="0.3">
      <c r="A39" s="135">
        <v>1036</v>
      </c>
      <c r="B39" s="135"/>
      <c r="C39" s="127" t="s">
        <v>85</v>
      </c>
      <c r="D39" s="128" t="s">
        <v>42</v>
      </c>
      <c r="E39" s="125">
        <v>161</v>
      </c>
      <c r="F39" s="126"/>
      <c r="G39" s="151"/>
      <c r="H39" s="139"/>
      <c r="I39" s="134"/>
      <c r="J39" s="152"/>
    </row>
    <row r="40" spans="1:10" x14ac:dyDescent="0.3">
      <c r="A40" s="135">
        <v>1037</v>
      </c>
      <c r="B40" s="135"/>
      <c r="C40" s="124" t="s">
        <v>86</v>
      </c>
      <c r="D40" s="128"/>
      <c r="E40" s="125"/>
      <c r="F40" s="126"/>
      <c r="G40" s="151"/>
      <c r="H40" s="139"/>
      <c r="I40" s="134"/>
      <c r="J40" s="152"/>
    </row>
    <row r="41" spans="1:10" x14ac:dyDescent="0.3">
      <c r="A41" s="135">
        <v>1038</v>
      </c>
      <c r="B41" s="135">
        <v>10</v>
      </c>
      <c r="C41" s="124" t="s">
        <v>87</v>
      </c>
      <c r="D41" s="128" t="s">
        <v>50</v>
      </c>
      <c r="E41" s="125">
        <v>190</v>
      </c>
      <c r="F41" s="126"/>
      <c r="G41" s="151"/>
      <c r="H41" s="139"/>
      <c r="I41" s="134"/>
      <c r="J41" s="152"/>
    </row>
    <row r="42" spans="1:10" x14ac:dyDescent="0.3">
      <c r="A42" s="135">
        <v>1039</v>
      </c>
      <c r="B42" s="135"/>
      <c r="C42" s="127" t="s">
        <v>88</v>
      </c>
      <c r="D42" s="128" t="s">
        <v>42</v>
      </c>
      <c r="E42" s="125">
        <v>133</v>
      </c>
      <c r="F42" s="126"/>
      <c r="G42" s="151"/>
      <c r="H42" s="139"/>
      <c r="I42" s="134"/>
      <c r="J42" s="152"/>
    </row>
    <row r="43" spans="1:10" x14ac:dyDescent="0.3">
      <c r="A43" s="135">
        <v>1040</v>
      </c>
      <c r="B43" s="135"/>
      <c r="C43" s="124" t="s">
        <v>89</v>
      </c>
      <c r="D43" s="128" t="s">
        <v>50</v>
      </c>
      <c r="E43" s="125">
        <v>164</v>
      </c>
      <c r="F43" s="126"/>
      <c r="G43" s="151"/>
      <c r="H43" s="139"/>
      <c r="I43" s="134"/>
      <c r="J43" s="152"/>
    </row>
    <row r="44" spans="1:10" x14ac:dyDescent="0.3">
      <c r="A44" s="135">
        <v>1041</v>
      </c>
      <c r="B44" s="135"/>
      <c r="C44" s="127" t="s">
        <v>90</v>
      </c>
      <c r="D44" s="128" t="s">
        <v>42</v>
      </c>
      <c r="E44" s="125">
        <v>182</v>
      </c>
      <c r="F44" s="126"/>
      <c r="G44" s="151"/>
      <c r="H44" s="139"/>
      <c r="I44" s="134"/>
      <c r="J44" s="152"/>
    </row>
    <row r="45" spans="1:10" x14ac:dyDescent="0.3">
      <c r="A45" s="135">
        <v>1042</v>
      </c>
      <c r="B45" s="135"/>
      <c r="C45" s="127" t="s">
        <v>91</v>
      </c>
      <c r="D45" s="128"/>
      <c r="E45" s="125"/>
      <c r="F45" s="126"/>
      <c r="G45" s="151"/>
      <c r="H45" s="139"/>
      <c r="I45" s="134"/>
      <c r="J45" s="152"/>
    </row>
    <row r="46" spans="1:10" x14ac:dyDescent="0.3">
      <c r="A46" s="135">
        <v>1043</v>
      </c>
      <c r="B46" s="135" t="s">
        <v>92</v>
      </c>
      <c r="C46" s="127" t="s">
        <v>93</v>
      </c>
      <c r="D46" s="128" t="s">
        <v>42</v>
      </c>
      <c r="E46" s="125">
        <v>145</v>
      </c>
      <c r="F46" s="126"/>
      <c r="G46" s="151"/>
      <c r="H46" s="139"/>
      <c r="I46" s="134"/>
      <c r="J46" s="152"/>
    </row>
    <row r="47" spans="1:10" x14ac:dyDescent="0.3">
      <c r="A47" s="135">
        <v>1044</v>
      </c>
      <c r="B47" s="135"/>
      <c r="C47" s="124" t="s">
        <v>94</v>
      </c>
      <c r="D47" s="128" t="s">
        <v>42</v>
      </c>
      <c r="E47" s="125">
        <v>162</v>
      </c>
      <c r="F47" s="126"/>
      <c r="G47" s="151"/>
      <c r="H47" s="139"/>
      <c r="I47" s="134"/>
      <c r="J47" s="152"/>
    </row>
    <row r="48" spans="1:10" x14ac:dyDescent="0.3">
      <c r="A48" s="135">
        <v>1045</v>
      </c>
      <c r="B48" s="135"/>
      <c r="C48" s="124" t="s">
        <v>95</v>
      </c>
      <c r="D48" s="128" t="s">
        <v>42</v>
      </c>
      <c r="E48" s="125"/>
      <c r="F48" s="126"/>
      <c r="G48" s="151"/>
      <c r="H48" s="139"/>
      <c r="I48" s="134"/>
      <c r="J48" s="152"/>
    </row>
    <row r="49" spans="1:10" x14ac:dyDescent="0.3">
      <c r="A49" s="135">
        <v>1046</v>
      </c>
      <c r="B49" s="135"/>
      <c r="C49" s="124" t="s">
        <v>96</v>
      </c>
      <c r="D49" s="128" t="s">
        <v>50</v>
      </c>
      <c r="E49" s="125">
        <v>172</v>
      </c>
      <c r="F49" s="126"/>
      <c r="G49" s="151"/>
      <c r="H49" s="139"/>
      <c r="I49" s="134"/>
      <c r="J49" s="152"/>
    </row>
    <row r="50" spans="1:10" x14ac:dyDescent="0.3">
      <c r="A50" s="135">
        <v>1047</v>
      </c>
      <c r="B50" s="135"/>
      <c r="C50" s="127" t="s">
        <v>97</v>
      </c>
      <c r="D50" s="128" t="s">
        <v>50</v>
      </c>
      <c r="E50" s="125"/>
      <c r="F50" s="126"/>
      <c r="G50" s="151"/>
      <c r="H50" s="139"/>
      <c r="I50" s="134"/>
      <c r="J50" s="152"/>
    </row>
    <row r="51" spans="1:10" x14ac:dyDescent="0.3">
      <c r="A51" s="135">
        <v>1048</v>
      </c>
      <c r="B51" s="135">
        <v>3</v>
      </c>
      <c r="C51" s="127" t="s">
        <v>98</v>
      </c>
      <c r="D51" s="128" t="s">
        <v>50</v>
      </c>
      <c r="E51" s="125">
        <v>182</v>
      </c>
      <c r="F51" s="126"/>
      <c r="G51" s="151"/>
      <c r="H51" s="139"/>
      <c r="I51" s="134"/>
      <c r="J51" s="152"/>
    </row>
    <row r="52" spans="1:10" x14ac:dyDescent="0.3">
      <c r="A52" s="135">
        <v>1049</v>
      </c>
      <c r="B52" s="135"/>
      <c r="C52" s="127" t="s">
        <v>99</v>
      </c>
      <c r="D52" s="128" t="s">
        <v>42</v>
      </c>
      <c r="E52" s="125">
        <v>126</v>
      </c>
      <c r="F52" s="126"/>
      <c r="G52" s="151"/>
      <c r="H52" s="139"/>
      <c r="I52" s="134"/>
      <c r="J52" s="152"/>
    </row>
    <row r="53" spans="1:10" x14ac:dyDescent="0.3">
      <c r="A53" s="135">
        <v>1050</v>
      </c>
      <c r="B53" s="135"/>
      <c r="C53" s="124" t="s">
        <v>100</v>
      </c>
      <c r="D53" s="128" t="s">
        <v>42</v>
      </c>
      <c r="E53" s="125">
        <v>151</v>
      </c>
      <c r="F53" s="126"/>
      <c r="G53" s="151"/>
      <c r="H53" s="139"/>
      <c r="I53" s="134"/>
      <c r="J53" s="152"/>
    </row>
    <row r="54" spans="1:10" x14ac:dyDescent="0.3">
      <c r="A54" s="135">
        <v>1051</v>
      </c>
      <c r="B54" s="135" t="s">
        <v>101</v>
      </c>
      <c r="C54" s="124" t="s">
        <v>102</v>
      </c>
      <c r="D54" s="128"/>
      <c r="E54" s="125"/>
      <c r="F54" s="126"/>
      <c r="G54" s="151"/>
      <c r="H54" s="139"/>
      <c r="I54" s="134"/>
      <c r="J54" s="152"/>
    </row>
    <row r="55" spans="1:10" x14ac:dyDescent="0.3">
      <c r="A55" s="135">
        <v>1052</v>
      </c>
      <c r="B55" s="135"/>
      <c r="C55" s="124" t="s">
        <v>103</v>
      </c>
      <c r="D55" s="128" t="s">
        <v>50</v>
      </c>
      <c r="E55" s="125">
        <v>202</v>
      </c>
      <c r="F55" s="126"/>
      <c r="G55" s="151"/>
      <c r="H55" s="139"/>
      <c r="I55" s="134"/>
      <c r="J55" s="152"/>
    </row>
    <row r="56" spans="1:10" x14ac:dyDescent="0.3">
      <c r="A56" s="135">
        <v>1053</v>
      </c>
      <c r="B56" s="135">
        <v>8</v>
      </c>
      <c r="C56" s="127" t="s">
        <v>104</v>
      </c>
      <c r="D56" s="128" t="s">
        <v>42</v>
      </c>
      <c r="E56" s="125">
        <v>179</v>
      </c>
      <c r="F56" s="126"/>
      <c r="G56" s="151"/>
      <c r="H56" s="139"/>
      <c r="I56" s="134"/>
      <c r="J56" s="152"/>
    </row>
    <row r="57" spans="1:10" x14ac:dyDescent="0.3">
      <c r="A57" s="135">
        <v>1054</v>
      </c>
      <c r="B57" s="135"/>
      <c r="C57" s="124" t="s">
        <v>105</v>
      </c>
      <c r="D57" s="128" t="s">
        <v>42</v>
      </c>
      <c r="E57" s="125">
        <v>126</v>
      </c>
      <c r="F57" s="126"/>
      <c r="G57" s="151"/>
      <c r="H57" s="139"/>
      <c r="I57" s="134"/>
      <c r="J57" s="152"/>
    </row>
    <row r="58" spans="1:10" x14ac:dyDescent="0.3">
      <c r="A58" s="135">
        <v>1055</v>
      </c>
      <c r="B58" s="135"/>
      <c r="C58" s="137" t="s">
        <v>106</v>
      </c>
      <c r="D58" s="128" t="s">
        <v>50</v>
      </c>
      <c r="E58" s="125">
        <v>146</v>
      </c>
      <c r="F58" s="126"/>
      <c r="G58" s="151"/>
      <c r="H58" s="139"/>
      <c r="I58" s="134"/>
      <c r="J58" s="152"/>
    </row>
    <row r="59" spans="1:10" x14ac:dyDescent="0.3">
      <c r="A59" s="135">
        <v>1056</v>
      </c>
      <c r="B59" s="135"/>
      <c r="C59" s="127" t="s">
        <v>107</v>
      </c>
      <c r="D59" s="128" t="s">
        <v>50</v>
      </c>
      <c r="E59" s="125">
        <v>193</v>
      </c>
      <c r="F59" s="126"/>
      <c r="G59" s="151"/>
      <c r="H59" s="139"/>
      <c r="I59" s="134"/>
      <c r="J59" s="152"/>
    </row>
    <row r="60" spans="1:10" x14ac:dyDescent="0.3">
      <c r="A60" s="135">
        <v>1057</v>
      </c>
      <c r="B60" s="135"/>
      <c r="C60" s="127" t="s">
        <v>108</v>
      </c>
      <c r="D60" s="128" t="s">
        <v>50</v>
      </c>
      <c r="E60" s="125">
        <v>171</v>
      </c>
      <c r="F60" s="126"/>
      <c r="G60" s="151"/>
      <c r="H60" s="139"/>
      <c r="I60" s="134"/>
      <c r="J60" s="152"/>
    </row>
    <row r="61" spans="1:10" x14ac:dyDescent="0.3">
      <c r="A61" s="135">
        <v>1058</v>
      </c>
      <c r="B61" s="135">
        <v>7</v>
      </c>
      <c r="C61" s="124" t="s">
        <v>109</v>
      </c>
      <c r="D61" s="128" t="s">
        <v>50</v>
      </c>
      <c r="E61" s="125">
        <v>201</v>
      </c>
      <c r="F61" s="126"/>
      <c r="G61" s="151"/>
      <c r="H61" s="139"/>
      <c r="I61" s="134"/>
      <c r="J61" s="152"/>
    </row>
    <row r="62" spans="1:10" x14ac:dyDescent="0.3">
      <c r="A62" s="135">
        <v>1059</v>
      </c>
      <c r="B62" s="135"/>
      <c r="C62" s="127" t="s">
        <v>110</v>
      </c>
      <c r="D62" s="128" t="s">
        <v>42</v>
      </c>
      <c r="E62" s="125">
        <v>152</v>
      </c>
      <c r="F62" s="126"/>
      <c r="G62" s="151"/>
      <c r="H62" s="139"/>
      <c r="I62" s="134"/>
      <c r="J62" s="152"/>
    </row>
    <row r="63" spans="1:10" x14ac:dyDescent="0.3">
      <c r="A63" s="135">
        <v>1060</v>
      </c>
      <c r="B63" s="135"/>
      <c r="C63" s="124" t="s">
        <v>111</v>
      </c>
      <c r="D63" s="128" t="s">
        <v>50</v>
      </c>
      <c r="E63" s="125">
        <v>172</v>
      </c>
      <c r="F63" s="126"/>
      <c r="G63" s="151"/>
      <c r="H63" s="139"/>
      <c r="I63" s="134"/>
      <c r="J63" s="152"/>
    </row>
    <row r="64" spans="1:10" x14ac:dyDescent="0.3">
      <c r="A64" s="135">
        <v>1061</v>
      </c>
      <c r="B64" s="135"/>
      <c r="C64" s="127" t="s">
        <v>112</v>
      </c>
      <c r="D64" s="128" t="s">
        <v>50</v>
      </c>
      <c r="E64" s="125">
        <v>142</v>
      </c>
      <c r="F64" s="126"/>
      <c r="G64" s="151"/>
      <c r="H64" s="139"/>
      <c r="I64" s="134"/>
      <c r="J64" s="152"/>
    </row>
    <row r="65" spans="1:10" x14ac:dyDescent="0.3">
      <c r="A65" s="135">
        <v>1062</v>
      </c>
      <c r="B65" s="135">
        <v>12</v>
      </c>
      <c r="C65" s="127" t="s">
        <v>113</v>
      </c>
      <c r="D65" s="128" t="s">
        <v>50</v>
      </c>
      <c r="E65" s="125">
        <v>209</v>
      </c>
      <c r="F65" s="126"/>
      <c r="G65" s="151"/>
      <c r="H65" s="139"/>
      <c r="I65" s="134"/>
      <c r="J65" s="152"/>
    </row>
    <row r="66" spans="1:10" x14ac:dyDescent="0.3">
      <c r="A66" s="135">
        <v>1063</v>
      </c>
      <c r="B66" s="135"/>
      <c r="C66" s="127" t="s">
        <v>114</v>
      </c>
      <c r="D66" s="128" t="s">
        <v>42</v>
      </c>
      <c r="E66" s="125">
        <v>156</v>
      </c>
      <c r="F66" s="126"/>
      <c r="G66" s="151"/>
      <c r="H66" s="139"/>
      <c r="I66" s="134"/>
      <c r="J66" s="152"/>
    </row>
    <row r="67" spans="1:10" x14ac:dyDescent="0.3">
      <c r="A67" s="135">
        <v>1064</v>
      </c>
      <c r="B67" s="135" t="s">
        <v>115</v>
      </c>
      <c r="C67" s="127" t="s">
        <v>116</v>
      </c>
      <c r="D67" s="33" t="s">
        <v>50</v>
      </c>
      <c r="E67" s="125">
        <v>141</v>
      </c>
      <c r="F67" s="126"/>
      <c r="G67" s="151"/>
      <c r="H67" s="139"/>
      <c r="I67" s="134"/>
      <c r="J67" s="152"/>
    </row>
    <row r="68" spans="1:10" x14ac:dyDescent="0.3">
      <c r="A68" s="135">
        <v>1065</v>
      </c>
      <c r="B68" s="135"/>
      <c r="C68" s="124" t="s">
        <v>117</v>
      </c>
      <c r="D68" s="128" t="s">
        <v>42</v>
      </c>
      <c r="E68" s="125">
        <v>142</v>
      </c>
      <c r="F68" s="126"/>
      <c r="G68" s="151"/>
      <c r="H68" s="139"/>
      <c r="I68" s="134"/>
      <c r="J68" s="152"/>
    </row>
    <row r="69" spans="1:10" x14ac:dyDescent="0.3">
      <c r="A69" s="135">
        <v>1066</v>
      </c>
      <c r="B69" s="135"/>
      <c r="C69" s="127" t="s">
        <v>118</v>
      </c>
      <c r="D69" s="128" t="s">
        <v>50</v>
      </c>
      <c r="E69" s="125">
        <v>183</v>
      </c>
      <c r="F69" s="126"/>
      <c r="G69" s="151"/>
      <c r="H69" s="139"/>
      <c r="I69" s="134"/>
      <c r="J69" s="152"/>
    </row>
    <row r="70" spans="1:10" x14ac:dyDescent="0.3">
      <c r="A70" s="135">
        <v>1067</v>
      </c>
      <c r="B70" s="135"/>
      <c r="C70" s="124" t="s">
        <v>119</v>
      </c>
      <c r="D70" s="128" t="s">
        <v>42</v>
      </c>
      <c r="E70" s="125">
        <v>192</v>
      </c>
      <c r="F70" s="126"/>
      <c r="G70" s="151"/>
      <c r="H70" s="139"/>
      <c r="I70" s="134"/>
      <c r="J70" s="152"/>
    </row>
    <row r="71" spans="1:10" x14ac:dyDescent="0.3">
      <c r="A71" s="135">
        <v>1068</v>
      </c>
      <c r="B71" s="135" t="s">
        <v>120</v>
      </c>
      <c r="C71" s="124" t="s">
        <v>121</v>
      </c>
      <c r="D71" s="128" t="s">
        <v>42</v>
      </c>
      <c r="E71" s="125">
        <v>140</v>
      </c>
      <c r="F71" s="126"/>
      <c r="G71" s="151"/>
      <c r="H71" s="139"/>
      <c r="I71" s="134"/>
      <c r="J71" s="152"/>
    </row>
    <row r="72" spans="1:10" x14ac:dyDescent="0.3">
      <c r="A72" s="135">
        <v>1069</v>
      </c>
      <c r="B72" s="135"/>
      <c r="C72" s="124" t="s">
        <v>122</v>
      </c>
      <c r="D72" s="128" t="s">
        <v>50</v>
      </c>
      <c r="E72" s="125">
        <v>141</v>
      </c>
      <c r="F72" s="126"/>
      <c r="G72" s="151"/>
      <c r="H72" s="139"/>
      <c r="I72" s="134"/>
      <c r="J72" s="152"/>
    </row>
    <row r="73" spans="1:10" x14ac:dyDescent="0.3">
      <c r="A73" s="135">
        <v>1070</v>
      </c>
      <c r="B73" s="135"/>
      <c r="C73" s="130" t="s">
        <v>123</v>
      </c>
      <c r="D73" s="33" t="s">
        <v>50</v>
      </c>
      <c r="E73" s="138">
        <v>177</v>
      </c>
      <c r="F73" s="126"/>
      <c r="G73" s="151"/>
      <c r="H73" s="139"/>
      <c r="I73" s="134"/>
      <c r="J73" s="152"/>
    </row>
    <row r="74" spans="1:10" x14ac:dyDescent="0.3">
      <c r="A74" s="135">
        <v>1071</v>
      </c>
      <c r="B74" s="135" t="s">
        <v>124</v>
      </c>
      <c r="C74" s="130" t="s">
        <v>125</v>
      </c>
      <c r="D74" s="33" t="s">
        <v>42</v>
      </c>
      <c r="E74" s="138">
        <v>160</v>
      </c>
      <c r="F74" s="126"/>
      <c r="G74" s="151"/>
      <c r="H74" s="139"/>
      <c r="I74" s="134"/>
      <c r="J74" s="152"/>
    </row>
    <row r="75" spans="1:10" x14ac:dyDescent="0.3">
      <c r="A75" s="135">
        <v>1072</v>
      </c>
      <c r="B75" s="135"/>
      <c r="C75" s="130" t="s">
        <v>126</v>
      </c>
      <c r="D75" s="33"/>
      <c r="E75" s="138"/>
      <c r="F75" s="126"/>
      <c r="G75" s="151"/>
      <c r="H75" s="139"/>
      <c r="I75" s="134"/>
      <c r="J75" s="152"/>
    </row>
    <row r="76" spans="1:10" x14ac:dyDescent="0.3">
      <c r="A76" s="135">
        <v>1073</v>
      </c>
      <c r="B76" s="135"/>
      <c r="C76" s="130" t="s">
        <v>127</v>
      </c>
      <c r="D76" s="33" t="s">
        <v>42</v>
      </c>
      <c r="E76" s="138">
        <v>140</v>
      </c>
      <c r="F76" s="126"/>
      <c r="G76" s="151"/>
      <c r="H76" s="139"/>
      <c r="I76" s="134"/>
      <c r="J76" s="152"/>
    </row>
    <row r="77" spans="1:10" x14ac:dyDescent="0.3">
      <c r="A77" s="135">
        <v>1074</v>
      </c>
      <c r="B77" s="135"/>
      <c r="C77" s="130" t="s">
        <v>128</v>
      </c>
      <c r="D77" s="33" t="s">
        <v>50</v>
      </c>
      <c r="E77" s="138">
        <v>179</v>
      </c>
      <c r="F77" s="126"/>
      <c r="G77" s="151"/>
      <c r="H77" s="139"/>
      <c r="I77" s="134"/>
      <c r="J77" s="152"/>
    </row>
    <row r="78" spans="1:10" x14ac:dyDescent="0.3">
      <c r="A78" s="135">
        <v>1075</v>
      </c>
      <c r="B78" s="135"/>
      <c r="C78" s="130" t="s">
        <v>129</v>
      </c>
      <c r="D78" s="33" t="s">
        <v>50</v>
      </c>
      <c r="E78" s="138">
        <v>198</v>
      </c>
      <c r="F78" s="126"/>
      <c r="G78" s="151"/>
      <c r="H78" s="139"/>
      <c r="I78" s="134"/>
      <c r="J78" s="152"/>
    </row>
    <row r="79" spans="1:10" x14ac:dyDescent="0.3">
      <c r="A79" s="135">
        <v>1076</v>
      </c>
      <c r="B79" s="135"/>
      <c r="C79" s="130" t="s">
        <v>130</v>
      </c>
      <c r="D79" s="33" t="s">
        <v>42</v>
      </c>
      <c r="E79" s="138">
        <v>144</v>
      </c>
      <c r="F79" s="126"/>
      <c r="G79" s="151"/>
      <c r="H79" s="139"/>
      <c r="I79" s="134"/>
      <c r="J79" s="152"/>
    </row>
    <row r="80" spans="1:10" x14ac:dyDescent="0.3">
      <c r="A80" s="135">
        <v>1077</v>
      </c>
      <c r="B80" s="40"/>
      <c r="C80" s="133" t="s">
        <v>131</v>
      </c>
      <c r="D80" s="188" t="s">
        <v>42</v>
      </c>
      <c r="E80" s="138">
        <v>134</v>
      </c>
      <c r="F80" s="126"/>
      <c r="G80" s="151"/>
      <c r="H80" s="139"/>
      <c r="I80" s="134"/>
      <c r="J80" s="152"/>
    </row>
    <row r="81" spans="1:10" x14ac:dyDescent="0.3">
      <c r="A81" s="135">
        <v>1078</v>
      </c>
      <c r="B81" s="135"/>
      <c r="C81" s="130" t="s">
        <v>132</v>
      </c>
      <c r="D81" s="33" t="s">
        <v>42</v>
      </c>
      <c r="E81" s="138">
        <v>150</v>
      </c>
      <c r="F81" s="126"/>
      <c r="G81" s="151"/>
      <c r="H81" s="139"/>
      <c r="I81" s="134"/>
      <c r="J81" s="152"/>
    </row>
    <row r="82" spans="1:10" x14ac:dyDescent="0.3">
      <c r="A82" s="135">
        <v>1079</v>
      </c>
      <c r="B82" s="135"/>
      <c r="C82" s="130" t="s">
        <v>133</v>
      </c>
      <c r="D82" s="33" t="s">
        <v>50</v>
      </c>
      <c r="E82" s="138">
        <v>191</v>
      </c>
      <c r="F82" s="126"/>
      <c r="G82" s="151"/>
      <c r="H82" s="139"/>
      <c r="I82" s="134"/>
      <c r="J82" s="152"/>
    </row>
    <row r="83" spans="1:10" x14ac:dyDescent="0.3">
      <c r="A83" s="135">
        <v>1080</v>
      </c>
      <c r="B83" s="135"/>
      <c r="C83" s="130" t="s">
        <v>134</v>
      </c>
      <c r="D83" s="33" t="s">
        <v>50</v>
      </c>
      <c r="E83" s="138">
        <v>154</v>
      </c>
      <c r="F83" s="126"/>
      <c r="G83" s="151"/>
      <c r="H83" s="139"/>
      <c r="I83" s="134"/>
      <c r="J83" s="152"/>
    </row>
    <row r="84" spans="1:10" ht="15" thickBot="1" x14ac:dyDescent="0.35">
      <c r="A84" s="141">
        <v>1081</v>
      </c>
      <c r="B84" s="141"/>
      <c r="C84" s="142" t="s">
        <v>135</v>
      </c>
      <c r="D84" s="143" t="s">
        <v>50</v>
      </c>
      <c r="E84" s="144">
        <v>130</v>
      </c>
      <c r="F84" s="145"/>
      <c r="G84" s="154"/>
      <c r="H84" s="155"/>
      <c r="I84" s="156"/>
      <c r="J84" s="157"/>
    </row>
  </sheetData>
  <conditionalFormatting sqref="J3:J84">
    <cfRule type="cellIs" dxfId="3941" priority="152" operator="equal">
      <formula>0</formula>
    </cfRule>
  </conditionalFormatting>
  <conditionalFormatting sqref="H3">
    <cfRule type="expression" dxfId="3940" priority="151">
      <formula>IF(H3="Quitté",5)</formula>
    </cfRule>
  </conditionalFormatting>
  <conditionalFormatting sqref="H4">
    <cfRule type="expression" dxfId="3939" priority="150">
      <formula>IF(H4="Quitté",5)</formula>
    </cfRule>
  </conditionalFormatting>
  <conditionalFormatting sqref="H5">
    <cfRule type="expression" dxfId="3938" priority="149">
      <formula>IF(H5="Quitté",5)</formula>
    </cfRule>
  </conditionalFormatting>
  <conditionalFormatting sqref="H6">
    <cfRule type="expression" dxfId="3937" priority="148">
      <formula>IF(H6="Quitté",5)</formula>
    </cfRule>
  </conditionalFormatting>
  <conditionalFormatting sqref="H7">
    <cfRule type="expression" dxfId="3936" priority="147">
      <formula>IF(H7="Quitté",5)</formula>
    </cfRule>
  </conditionalFormatting>
  <conditionalFormatting sqref="H8">
    <cfRule type="expression" dxfId="3935" priority="146">
      <formula>IF(H8="Quitté",5)</formula>
    </cfRule>
  </conditionalFormatting>
  <conditionalFormatting sqref="H9">
    <cfRule type="expression" dxfId="3934" priority="145">
      <formula>IF(H9="Quitté",5)</formula>
    </cfRule>
  </conditionalFormatting>
  <conditionalFormatting sqref="H10">
    <cfRule type="expression" dxfId="3933" priority="144">
      <formula>IF(H10="Quitté",5)</formula>
    </cfRule>
  </conditionalFormatting>
  <conditionalFormatting sqref="H11">
    <cfRule type="expression" dxfId="3932" priority="143">
      <formula>IF(H11="Quitté",5)</formula>
    </cfRule>
  </conditionalFormatting>
  <conditionalFormatting sqref="H12">
    <cfRule type="expression" dxfId="3931" priority="142">
      <formula>IF(H12="Quitté",5)</formula>
    </cfRule>
  </conditionalFormatting>
  <conditionalFormatting sqref="H13">
    <cfRule type="expression" dxfId="3930" priority="141">
      <formula>IF(H13="Quitté",5)</formula>
    </cfRule>
  </conditionalFormatting>
  <conditionalFormatting sqref="H14">
    <cfRule type="expression" dxfId="3929" priority="140">
      <formula>IF(H14="Quitté",5)</formula>
    </cfRule>
  </conditionalFormatting>
  <conditionalFormatting sqref="H15">
    <cfRule type="expression" dxfId="3928" priority="139">
      <formula>IF(H15="Quitté",5)</formula>
    </cfRule>
  </conditionalFormatting>
  <conditionalFormatting sqref="H16">
    <cfRule type="expression" dxfId="3927" priority="138">
      <formula>IF(H16="Quitté",5)</formula>
    </cfRule>
  </conditionalFormatting>
  <conditionalFormatting sqref="H17">
    <cfRule type="expression" dxfId="3926" priority="137">
      <formula>IF(H17="Quitté",5)</formula>
    </cfRule>
  </conditionalFormatting>
  <conditionalFormatting sqref="H18">
    <cfRule type="expression" dxfId="3925" priority="136">
      <formula>IF(H18="Quitté",5)</formula>
    </cfRule>
  </conditionalFormatting>
  <conditionalFormatting sqref="H19">
    <cfRule type="expression" dxfId="3924" priority="135">
      <formula>IF(H19="Quitté",5)</formula>
    </cfRule>
  </conditionalFormatting>
  <conditionalFormatting sqref="H20">
    <cfRule type="expression" dxfId="3923" priority="134">
      <formula>IF(H20="Quitté",5)</formula>
    </cfRule>
  </conditionalFormatting>
  <conditionalFormatting sqref="H21">
    <cfRule type="expression" dxfId="3922" priority="133">
      <formula>IF(H21="Quitté",5)</formula>
    </cfRule>
  </conditionalFormatting>
  <conditionalFormatting sqref="H22">
    <cfRule type="expression" dxfId="3921" priority="132">
      <formula>IF(H22="Quitté",5)</formula>
    </cfRule>
  </conditionalFormatting>
  <conditionalFormatting sqref="H23">
    <cfRule type="expression" dxfId="3920" priority="131">
      <formula>IF(H23="Quitté",5)</formula>
    </cfRule>
  </conditionalFormatting>
  <conditionalFormatting sqref="H24">
    <cfRule type="expression" dxfId="3919" priority="130">
      <formula>IF(H24="Quitté",5)</formula>
    </cfRule>
  </conditionalFormatting>
  <conditionalFormatting sqref="H25">
    <cfRule type="expression" dxfId="3918" priority="129">
      <formula>IF(H25="Quitté",5)</formula>
    </cfRule>
  </conditionalFormatting>
  <conditionalFormatting sqref="H26">
    <cfRule type="expression" dxfId="3917" priority="128">
      <formula>IF(H26="Quitté",5)</formula>
    </cfRule>
  </conditionalFormatting>
  <conditionalFormatting sqref="H27">
    <cfRule type="expression" dxfId="3916" priority="127">
      <formula>IF(H27="Quitté",5)</formula>
    </cfRule>
  </conditionalFormatting>
  <conditionalFormatting sqref="H28">
    <cfRule type="expression" dxfId="3915" priority="126">
      <formula>IF(H28="Quitté",5)</formula>
    </cfRule>
  </conditionalFormatting>
  <conditionalFormatting sqref="H29">
    <cfRule type="expression" dxfId="3914" priority="125">
      <formula>IF(H29="Quitté",5)</formula>
    </cfRule>
  </conditionalFormatting>
  <conditionalFormatting sqref="H30">
    <cfRule type="expression" dxfId="3913" priority="124">
      <formula>IF(H30="Quitté",5)</formula>
    </cfRule>
  </conditionalFormatting>
  <conditionalFormatting sqref="H31">
    <cfRule type="expression" dxfId="3912" priority="123">
      <formula>IF(H31="Quitté",5)</formula>
    </cfRule>
  </conditionalFormatting>
  <conditionalFormatting sqref="H32">
    <cfRule type="expression" dxfId="3911" priority="122">
      <formula>IF(H32="Quitté",5)</formula>
    </cfRule>
  </conditionalFormatting>
  <conditionalFormatting sqref="H33">
    <cfRule type="expression" dxfId="3910" priority="121">
      <formula>IF(H33="Quitté",5)</formula>
    </cfRule>
  </conditionalFormatting>
  <conditionalFormatting sqref="H34">
    <cfRule type="expression" dxfId="3909" priority="120">
      <formula>IF(H34="Quitté",5)</formula>
    </cfRule>
  </conditionalFormatting>
  <conditionalFormatting sqref="H35">
    <cfRule type="expression" dxfId="3908" priority="119">
      <formula>IF(H35="Quitté",5)</formula>
    </cfRule>
  </conditionalFormatting>
  <conditionalFormatting sqref="H36">
    <cfRule type="expression" dxfId="3907" priority="118">
      <formula>IF(H36="Quitté",5)</formula>
    </cfRule>
  </conditionalFormatting>
  <conditionalFormatting sqref="H37">
    <cfRule type="expression" dxfId="3906" priority="117">
      <formula>IF(H37="Quitté",5)</formula>
    </cfRule>
  </conditionalFormatting>
  <conditionalFormatting sqref="H38">
    <cfRule type="expression" dxfId="3905" priority="116">
      <formula>IF(H38="Quitté",5)</formula>
    </cfRule>
  </conditionalFormatting>
  <conditionalFormatting sqref="H39">
    <cfRule type="expression" dxfId="3904" priority="115">
      <formula>IF(H39="Quitté",5)</formula>
    </cfRule>
  </conditionalFormatting>
  <conditionalFormatting sqref="H40">
    <cfRule type="expression" dxfId="3903" priority="114">
      <formula>IF(H40="Quitté",5)</formula>
    </cfRule>
  </conditionalFormatting>
  <conditionalFormatting sqref="H41">
    <cfRule type="expression" dxfId="3902" priority="113">
      <formula>IF(H41="Quitté",5)</formula>
    </cfRule>
  </conditionalFormatting>
  <conditionalFormatting sqref="H42">
    <cfRule type="expression" dxfId="3901" priority="112">
      <formula>IF(H42="Quitté",5)</formula>
    </cfRule>
  </conditionalFormatting>
  <conditionalFormatting sqref="H43">
    <cfRule type="expression" dxfId="3900" priority="111">
      <formula>IF(H43="Quitté",5)</formula>
    </cfRule>
  </conditionalFormatting>
  <conditionalFormatting sqref="H45">
    <cfRule type="expression" dxfId="3899" priority="110">
      <formula>IF(H45="Quitté",5)</formula>
    </cfRule>
  </conditionalFormatting>
  <conditionalFormatting sqref="H46">
    <cfRule type="expression" dxfId="3898" priority="109">
      <formula>IF(H46="Quitté",5)</formula>
    </cfRule>
  </conditionalFormatting>
  <conditionalFormatting sqref="H47">
    <cfRule type="expression" dxfId="3897" priority="108">
      <formula>IF(H47="Quitté",5)</formula>
    </cfRule>
  </conditionalFormatting>
  <conditionalFormatting sqref="H48">
    <cfRule type="expression" dxfId="3896" priority="107">
      <formula>IF(H48="Quitté",5)</formula>
    </cfRule>
  </conditionalFormatting>
  <conditionalFormatting sqref="H49">
    <cfRule type="expression" dxfId="3895" priority="106">
      <formula>IF(H49="Quitté",5)</formula>
    </cfRule>
  </conditionalFormatting>
  <conditionalFormatting sqref="H50">
    <cfRule type="expression" dxfId="3894" priority="105">
      <formula>IF(H50="Quitté",5)</formula>
    </cfRule>
  </conditionalFormatting>
  <conditionalFormatting sqref="H51">
    <cfRule type="expression" dxfId="3893" priority="104">
      <formula>IF(H51="Quitté",5)</formula>
    </cfRule>
  </conditionalFormatting>
  <conditionalFormatting sqref="H52">
    <cfRule type="expression" dxfId="3892" priority="103">
      <formula>IF(H52="Quitté",5)</formula>
    </cfRule>
  </conditionalFormatting>
  <conditionalFormatting sqref="H53">
    <cfRule type="expression" dxfId="3891" priority="102">
      <formula>IF(H53="Quitté",5)</formula>
    </cfRule>
  </conditionalFormatting>
  <conditionalFormatting sqref="H54">
    <cfRule type="expression" dxfId="3890" priority="101">
      <formula>IF(H54="Quitté",5)</formula>
    </cfRule>
  </conditionalFormatting>
  <conditionalFormatting sqref="H55">
    <cfRule type="expression" dxfId="3889" priority="100">
      <formula>IF(H55="Quitté",5)</formula>
    </cfRule>
  </conditionalFormatting>
  <conditionalFormatting sqref="H56">
    <cfRule type="expression" dxfId="3888" priority="99">
      <formula>IF(H56="Quitté",5)</formula>
    </cfRule>
  </conditionalFormatting>
  <conditionalFormatting sqref="H57">
    <cfRule type="expression" dxfId="3887" priority="98">
      <formula>IF(H57="Quitté",5)</formula>
    </cfRule>
  </conditionalFormatting>
  <conditionalFormatting sqref="H58">
    <cfRule type="expression" dxfId="3886" priority="97">
      <formula>IF(H58="Quitté",5)</formula>
    </cfRule>
  </conditionalFormatting>
  <conditionalFormatting sqref="H59">
    <cfRule type="expression" dxfId="3885" priority="96">
      <formula>IF(H59="Quitté",5)</formula>
    </cfRule>
  </conditionalFormatting>
  <conditionalFormatting sqref="H60">
    <cfRule type="expression" dxfId="3884" priority="95">
      <formula>IF(H60="Quitté",5)</formula>
    </cfRule>
  </conditionalFormatting>
  <conditionalFormatting sqref="H61">
    <cfRule type="expression" dxfId="3883" priority="94">
      <formula>IF(H61="Quitté",5)</formula>
    </cfRule>
  </conditionalFormatting>
  <conditionalFormatting sqref="H62">
    <cfRule type="expression" dxfId="3882" priority="93">
      <formula>IF(H62="Quitté",5)</formula>
    </cfRule>
  </conditionalFormatting>
  <conditionalFormatting sqref="H63">
    <cfRule type="expression" dxfId="3881" priority="92">
      <formula>IF(H63="Quitté",5)</formula>
    </cfRule>
  </conditionalFormatting>
  <conditionalFormatting sqref="H64">
    <cfRule type="expression" dxfId="3880" priority="91">
      <formula>IF(H64="Quitté",5)</formula>
    </cfRule>
  </conditionalFormatting>
  <conditionalFormatting sqref="H65">
    <cfRule type="expression" dxfId="3879" priority="90">
      <formula>IF(H65="Quitté",5)</formula>
    </cfRule>
  </conditionalFormatting>
  <conditionalFormatting sqref="H66">
    <cfRule type="expression" dxfId="3878" priority="89">
      <formula>IF(H66="Quitté",5)</formula>
    </cfRule>
  </conditionalFormatting>
  <conditionalFormatting sqref="H67">
    <cfRule type="expression" dxfId="3877" priority="88">
      <formula>IF(H67="Quitté",5)</formula>
    </cfRule>
  </conditionalFormatting>
  <conditionalFormatting sqref="H68">
    <cfRule type="expression" dxfId="3876" priority="87">
      <formula>IF(H68="Quitté",5)</formula>
    </cfRule>
  </conditionalFormatting>
  <conditionalFormatting sqref="H69">
    <cfRule type="expression" dxfId="3875" priority="86">
      <formula>IF(H69="Quitté",5)</formula>
    </cfRule>
  </conditionalFormatting>
  <conditionalFormatting sqref="H70">
    <cfRule type="expression" dxfId="3874" priority="85">
      <formula>IF(H70="Quitté",5)</formula>
    </cfRule>
  </conditionalFormatting>
  <conditionalFormatting sqref="H71">
    <cfRule type="expression" dxfId="3873" priority="84">
      <formula>IF(H71="Quitté",5)</formula>
    </cfRule>
  </conditionalFormatting>
  <conditionalFormatting sqref="H72">
    <cfRule type="expression" dxfId="3872" priority="83">
      <formula>IF(H72="Quitté",5)</formula>
    </cfRule>
  </conditionalFormatting>
  <conditionalFormatting sqref="H73">
    <cfRule type="expression" dxfId="3871" priority="82">
      <formula>IF(H73="Quitté",5)</formula>
    </cfRule>
  </conditionalFormatting>
  <conditionalFormatting sqref="H74">
    <cfRule type="expression" dxfId="3870" priority="81">
      <formula>IF(H74="Quitté",5)</formula>
    </cfRule>
  </conditionalFormatting>
  <conditionalFormatting sqref="H75">
    <cfRule type="expression" dxfId="3869" priority="80">
      <formula>IF(H75="Quitté",5)</formula>
    </cfRule>
  </conditionalFormatting>
  <conditionalFormatting sqref="H76">
    <cfRule type="expression" dxfId="3868" priority="79">
      <formula>IF(H76="Quitté",5)</formula>
    </cfRule>
  </conditionalFormatting>
  <conditionalFormatting sqref="G3">
    <cfRule type="expression" dxfId="3867" priority="77">
      <formula>IF(G3="Quitté",5)</formula>
    </cfRule>
  </conditionalFormatting>
  <conditionalFormatting sqref="G4">
    <cfRule type="expression" dxfId="3866" priority="76">
      <formula>IF(G4="Quitté",5)</formula>
    </cfRule>
  </conditionalFormatting>
  <conditionalFormatting sqref="G5">
    <cfRule type="expression" dxfId="3865" priority="75">
      <formula>IF(G5="Quitté",5)</formula>
    </cfRule>
  </conditionalFormatting>
  <conditionalFormatting sqref="G6">
    <cfRule type="expression" dxfId="3864" priority="74">
      <formula>IF(G6="Quitté",5)</formula>
    </cfRule>
  </conditionalFormatting>
  <conditionalFormatting sqref="G7">
    <cfRule type="expression" dxfId="3863" priority="73">
      <formula>IF(G7="Quitté",5)</formula>
    </cfRule>
  </conditionalFormatting>
  <conditionalFormatting sqref="G8">
    <cfRule type="expression" dxfId="3862" priority="72">
      <formula>IF(G8="Quitté",5)</formula>
    </cfRule>
  </conditionalFormatting>
  <conditionalFormatting sqref="G9">
    <cfRule type="expression" dxfId="3861" priority="71">
      <formula>IF(G9="Quitté",5)</formula>
    </cfRule>
  </conditionalFormatting>
  <conditionalFormatting sqref="G10">
    <cfRule type="expression" dxfId="3860" priority="70">
      <formula>IF(G10="Quitté",5)</formula>
    </cfRule>
  </conditionalFormatting>
  <conditionalFormatting sqref="G11">
    <cfRule type="expression" dxfId="3859" priority="69">
      <formula>IF(G11="Quitté",5)</formula>
    </cfRule>
  </conditionalFormatting>
  <conditionalFormatting sqref="G12">
    <cfRule type="expression" dxfId="3858" priority="68">
      <formula>IF(G12="Quitté",5)</formula>
    </cfRule>
  </conditionalFormatting>
  <conditionalFormatting sqref="G13">
    <cfRule type="expression" dxfId="3857" priority="67">
      <formula>IF(G13="Quitté",5)</formula>
    </cfRule>
  </conditionalFormatting>
  <conditionalFormatting sqref="G14">
    <cfRule type="expression" dxfId="3856" priority="66">
      <formula>IF(G14="Quitté",5)</formula>
    </cfRule>
  </conditionalFormatting>
  <conditionalFormatting sqref="G15">
    <cfRule type="expression" dxfId="3855" priority="65">
      <formula>IF(G15="Quitté",5)</formula>
    </cfRule>
  </conditionalFormatting>
  <conditionalFormatting sqref="G16">
    <cfRule type="expression" dxfId="3854" priority="64">
      <formula>IF(G16="Quitté",5)</formula>
    </cfRule>
  </conditionalFormatting>
  <conditionalFormatting sqref="G17">
    <cfRule type="expression" dxfId="3853" priority="63">
      <formula>IF(G17="Quitté",5)</formula>
    </cfRule>
  </conditionalFormatting>
  <conditionalFormatting sqref="G19">
    <cfRule type="expression" dxfId="3852" priority="62">
      <formula>IF(G19="Quitté",5)</formula>
    </cfRule>
  </conditionalFormatting>
  <conditionalFormatting sqref="G20">
    <cfRule type="expression" dxfId="3851" priority="61">
      <formula>IF(G20="Quitté",5)</formula>
    </cfRule>
  </conditionalFormatting>
  <conditionalFormatting sqref="G21">
    <cfRule type="expression" dxfId="3850" priority="60">
      <formula>IF(G21="Quitté",5)</formula>
    </cfRule>
  </conditionalFormatting>
  <conditionalFormatting sqref="G22">
    <cfRule type="expression" dxfId="3849" priority="59">
      <formula>IF(G22="Quitté",5)</formula>
    </cfRule>
  </conditionalFormatting>
  <conditionalFormatting sqref="G23">
    <cfRule type="expression" dxfId="3848" priority="58">
      <formula>IF(G23="Quitté",5)</formula>
    </cfRule>
  </conditionalFormatting>
  <conditionalFormatting sqref="G24">
    <cfRule type="expression" dxfId="3847" priority="57">
      <formula>IF(G24="Quitté",5)</formula>
    </cfRule>
  </conditionalFormatting>
  <conditionalFormatting sqref="G25">
    <cfRule type="expression" dxfId="3846" priority="56">
      <formula>IF(G25="Quitté",5)</formula>
    </cfRule>
  </conditionalFormatting>
  <conditionalFormatting sqref="G26">
    <cfRule type="expression" dxfId="3845" priority="55">
      <formula>IF(G26="Quitté",5)</formula>
    </cfRule>
  </conditionalFormatting>
  <conditionalFormatting sqref="G27">
    <cfRule type="expression" dxfId="3844" priority="54">
      <formula>IF(G27="Quitté",5)</formula>
    </cfRule>
  </conditionalFormatting>
  <conditionalFormatting sqref="G28">
    <cfRule type="expression" dxfId="3843" priority="53">
      <formula>IF(G28="Quitté",5)</formula>
    </cfRule>
  </conditionalFormatting>
  <conditionalFormatting sqref="G29">
    <cfRule type="expression" dxfId="3842" priority="52">
      <formula>IF(G29="Quitté",5)</formula>
    </cfRule>
  </conditionalFormatting>
  <conditionalFormatting sqref="G30">
    <cfRule type="expression" dxfId="3841" priority="51">
      <formula>IF(G30="Quitté",5)</formula>
    </cfRule>
  </conditionalFormatting>
  <conditionalFormatting sqref="G31">
    <cfRule type="expression" dxfId="3840" priority="50">
      <formula>IF(G31="Quitté",5)</formula>
    </cfRule>
  </conditionalFormatting>
  <conditionalFormatting sqref="G32">
    <cfRule type="expression" dxfId="3839" priority="49">
      <formula>IF(G32="Quitté",5)</formula>
    </cfRule>
  </conditionalFormatting>
  <conditionalFormatting sqref="G33">
    <cfRule type="expression" dxfId="3838" priority="48">
      <formula>IF(G33="Quitté",5)</formula>
    </cfRule>
  </conditionalFormatting>
  <conditionalFormatting sqref="G34">
    <cfRule type="expression" dxfId="3837" priority="47">
      <formula>IF(G34="Quitté",5)</formula>
    </cfRule>
  </conditionalFormatting>
  <conditionalFormatting sqref="G35">
    <cfRule type="expression" dxfId="3836" priority="46">
      <formula>IF(G35="Quitté",5)</formula>
    </cfRule>
  </conditionalFormatting>
  <conditionalFormatting sqref="G36">
    <cfRule type="expression" dxfId="3835" priority="45">
      <formula>IF(G36="Quitté",5)</formula>
    </cfRule>
  </conditionalFormatting>
  <conditionalFormatting sqref="G37">
    <cfRule type="expression" dxfId="3834" priority="44">
      <formula>IF(G37="Quitté",5)</formula>
    </cfRule>
  </conditionalFormatting>
  <conditionalFormatting sqref="G38">
    <cfRule type="expression" dxfId="3833" priority="43">
      <formula>IF(G38="Quitté",5)</formula>
    </cfRule>
  </conditionalFormatting>
  <conditionalFormatting sqref="G39">
    <cfRule type="expression" dxfId="3832" priority="42">
      <formula>IF(G39="Quitté",5)</formula>
    </cfRule>
  </conditionalFormatting>
  <conditionalFormatting sqref="G40">
    <cfRule type="expression" dxfId="3831" priority="41">
      <formula>IF(G40="Quitté",5)</formula>
    </cfRule>
  </conditionalFormatting>
  <conditionalFormatting sqref="G41">
    <cfRule type="expression" dxfId="3830" priority="40">
      <formula>IF(G41="Quitté",5)</formula>
    </cfRule>
  </conditionalFormatting>
  <conditionalFormatting sqref="G42">
    <cfRule type="expression" dxfId="3829" priority="39">
      <formula>IF(G42="Quitté",5)</formula>
    </cfRule>
  </conditionalFormatting>
  <conditionalFormatting sqref="G43">
    <cfRule type="expression" dxfId="3828" priority="38">
      <formula>IF(G43="Quitté",5)</formula>
    </cfRule>
  </conditionalFormatting>
  <conditionalFormatting sqref="G45">
    <cfRule type="expression" dxfId="3827" priority="37">
      <formula>IF(G45="Quitté",5)</formula>
    </cfRule>
  </conditionalFormatting>
  <conditionalFormatting sqref="G46">
    <cfRule type="expression" dxfId="3826" priority="36">
      <formula>IF(G46="Quitté",5)</formula>
    </cfRule>
  </conditionalFormatting>
  <conditionalFormatting sqref="G47">
    <cfRule type="expression" dxfId="3825" priority="35">
      <formula>IF(G47="Quitté",5)</formula>
    </cfRule>
  </conditionalFormatting>
  <conditionalFormatting sqref="G48">
    <cfRule type="expression" dxfId="3824" priority="34">
      <formula>IF(G48="Quitté",5)</formula>
    </cfRule>
  </conditionalFormatting>
  <conditionalFormatting sqref="G49">
    <cfRule type="expression" dxfId="3823" priority="33">
      <formula>IF(G49="Quitté",5)</formula>
    </cfRule>
  </conditionalFormatting>
  <conditionalFormatting sqref="G50">
    <cfRule type="expression" dxfId="3822" priority="32">
      <formula>IF(G50="Quitté",5)</formula>
    </cfRule>
  </conditionalFormatting>
  <conditionalFormatting sqref="G51">
    <cfRule type="expression" dxfId="3821" priority="31">
      <formula>IF(G51="Quitté",5)</formula>
    </cfRule>
  </conditionalFormatting>
  <conditionalFormatting sqref="G52">
    <cfRule type="expression" dxfId="3820" priority="30">
      <formula>IF(G52="Quitté",5)</formula>
    </cfRule>
  </conditionalFormatting>
  <conditionalFormatting sqref="G53">
    <cfRule type="expression" dxfId="3819" priority="29">
      <formula>IF(G53="Quitté",5)</formula>
    </cfRule>
  </conditionalFormatting>
  <conditionalFormatting sqref="G54">
    <cfRule type="expression" dxfId="3818" priority="28">
      <formula>IF(G54="Quitté",5)</formula>
    </cfRule>
  </conditionalFormatting>
  <conditionalFormatting sqref="G55">
    <cfRule type="expression" dxfId="3817" priority="27">
      <formula>IF(G55="Quitté",5)</formula>
    </cfRule>
  </conditionalFormatting>
  <conditionalFormatting sqref="G56">
    <cfRule type="expression" dxfId="3816" priority="26">
      <formula>IF(G56="Quitté",5)</formula>
    </cfRule>
  </conditionalFormatting>
  <conditionalFormatting sqref="G57">
    <cfRule type="expression" dxfId="3815" priority="25">
      <formula>IF(G57="Quitté",5)</formula>
    </cfRule>
  </conditionalFormatting>
  <conditionalFormatting sqref="G58">
    <cfRule type="expression" dxfId="3814" priority="24">
      <formula>IF(G58="Quitté",5)</formula>
    </cfRule>
  </conditionalFormatting>
  <conditionalFormatting sqref="G59">
    <cfRule type="expression" dxfId="3813" priority="23">
      <formula>IF(G59="Quitté",5)</formula>
    </cfRule>
  </conditionalFormatting>
  <conditionalFormatting sqref="G60">
    <cfRule type="expression" dxfId="3812" priority="22">
      <formula>IF(G60="Quitté",5)</formula>
    </cfRule>
  </conditionalFormatting>
  <conditionalFormatting sqref="G61">
    <cfRule type="expression" dxfId="3811" priority="21">
      <formula>IF(G61="Quitté",5)</formula>
    </cfRule>
  </conditionalFormatting>
  <conditionalFormatting sqref="G62">
    <cfRule type="expression" dxfId="3810" priority="20">
      <formula>IF(G62="Quitté",5)</formula>
    </cfRule>
  </conditionalFormatting>
  <conditionalFormatting sqref="G63">
    <cfRule type="expression" dxfId="3809" priority="19">
      <formula>IF(G63="Quitté",5)</formula>
    </cfRule>
  </conditionalFormatting>
  <conditionalFormatting sqref="G64">
    <cfRule type="expression" dxfId="3808" priority="18">
      <formula>IF(G64="Quitté",5)</formula>
    </cfRule>
  </conditionalFormatting>
  <conditionalFormatting sqref="G65">
    <cfRule type="expression" dxfId="3807" priority="17">
      <formula>IF(G65="Quitté",5)</formula>
    </cfRule>
  </conditionalFormatting>
  <conditionalFormatting sqref="G66">
    <cfRule type="expression" dxfId="3806" priority="16">
      <formula>IF(G66="Quitté",5)</formula>
    </cfRule>
  </conditionalFormatting>
  <conditionalFormatting sqref="G67">
    <cfRule type="expression" dxfId="3805" priority="15">
      <formula>IF(G67="Quitté",5)</formula>
    </cfRule>
  </conditionalFormatting>
  <conditionalFormatting sqref="G68">
    <cfRule type="expression" dxfId="3804" priority="14">
      <formula>IF(G68="Quitté",5)</formula>
    </cfRule>
  </conditionalFormatting>
  <conditionalFormatting sqref="G69">
    <cfRule type="expression" dxfId="3803" priority="13">
      <formula>IF(G69="Quitté",5)</formula>
    </cfRule>
  </conditionalFormatting>
  <conditionalFormatting sqref="G70">
    <cfRule type="expression" dxfId="3802" priority="12">
      <formula>IF(G70="Quitté",5)</formula>
    </cfRule>
  </conditionalFormatting>
  <conditionalFormatting sqref="G71">
    <cfRule type="expression" dxfId="3801" priority="11">
      <formula>IF(G71="Quitté",5)</formula>
    </cfRule>
  </conditionalFormatting>
  <conditionalFormatting sqref="G72">
    <cfRule type="expression" dxfId="3800" priority="10">
      <formula>IF(G72="Quitté",5)</formula>
    </cfRule>
  </conditionalFormatting>
  <conditionalFormatting sqref="G73">
    <cfRule type="expression" dxfId="3799" priority="9">
      <formula>IF(G73="Quitté",5)</formula>
    </cfRule>
  </conditionalFormatting>
  <conditionalFormatting sqref="G74">
    <cfRule type="expression" dxfId="3798" priority="8">
      <formula>IF(G74="Quitté",5)</formula>
    </cfRule>
  </conditionalFormatting>
  <conditionalFormatting sqref="G75">
    <cfRule type="expression" dxfId="3797" priority="7">
      <formula>IF(G75="Quitté",5)</formula>
    </cfRule>
  </conditionalFormatting>
  <conditionalFormatting sqref="G76">
    <cfRule type="expression" dxfId="3796" priority="6">
      <formula>IF(G76="Quitté",5)</formula>
    </cfRule>
  </conditionalFormatting>
  <conditionalFormatting sqref="G77:G82 G84">
    <cfRule type="expression" dxfId="3795" priority="5">
      <formula>IF(G77="Quitté",5)</formula>
    </cfRule>
  </conditionalFormatting>
  <conditionalFormatting sqref="H44">
    <cfRule type="expression" dxfId="3794" priority="4">
      <formula>IF(H44="Quitté",5)</formula>
    </cfRule>
  </conditionalFormatting>
  <conditionalFormatting sqref="G44">
    <cfRule type="expression" dxfId="3793" priority="3">
      <formula>IF(G44="Quitté",5)</formula>
    </cfRule>
  </conditionalFormatting>
  <conditionalFormatting sqref="H77:H82 H84">
    <cfRule type="expression" dxfId="3792" priority="78">
      <formula>IF(H77="Quitté",5)</formula>
    </cfRule>
  </conditionalFormatting>
  <conditionalFormatting sqref="G83">
    <cfRule type="expression" dxfId="3791" priority="1">
      <formula>IF(G83="Quitté",5)</formula>
    </cfRule>
  </conditionalFormatting>
  <conditionalFormatting sqref="H83">
    <cfRule type="expression" dxfId="3790" priority="2">
      <formula>IF(H83="Quitté",5)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503"/>
  <sheetViews>
    <sheetView workbookViewId="0">
      <selection activeCell="X1" sqref="X1"/>
    </sheetView>
  </sheetViews>
  <sheetFormatPr baseColWidth="10" defaultRowHeight="15.6" x14ac:dyDescent="0.3"/>
  <cols>
    <col min="1" max="2" width="8.77734375" customWidth="1"/>
    <col min="3" max="3" width="19.77734375" customWidth="1"/>
    <col min="4" max="4" width="8.6640625" customWidth="1"/>
    <col min="5" max="5" width="10.109375" style="101" customWidth="1"/>
    <col min="6" max="6" width="9.5546875" customWidth="1"/>
    <col min="7" max="7" width="10.88671875" customWidth="1"/>
    <col min="8" max="11" width="8.77734375" customWidth="1"/>
    <col min="12" max="23" width="0.21875" customWidth="1"/>
    <col min="24" max="24" width="11.5546875" style="187"/>
  </cols>
  <sheetData>
    <row r="1" spans="1:55" ht="29.4" thickBot="1" x14ac:dyDescent="0.35">
      <c r="A1" s="72"/>
      <c r="B1" s="73" t="s">
        <v>26</v>
      </c>
      <c r="C1" s="74"/>
      <c r="D1" s="75" t="s">
        <v>27</v>
      </c>
      <c r="E1" s="76" t="s">
        <v>28</v>
      </c>
      <c r="F1" s="77"/>
      <c r="G1" s="76" t="s">
        <v>28</v>
      </c>
      <c r="H1" s="78" t="s">
        <v>29</v>
      </c>
      <c r="I1" s="78" t="s">
        <v>29</v>
      </c>
      <c r="J1" s="78" t="s">
        <v>30</v>
      </c>
      <c r="K1" s="76" t="s">
        <v>31</v>
      </c>
      <c r="X1" s="164">
        <v>5000</v>
      </c>
    </row>
    <row r="2" spans="1:55" ht="16.2" thickBot="1" x14ac:dyDescent="0.35">
      <c r="A2" s="79"/>
      <c r="B2" s="80" t="s">
        <v>32</v>
      </c>
      <c r="C2" s="81" t="s">
        <v>33</v>
      </c>
      <c r="D2" s="82" t="s">
        <v>34</v>
      </c>
      <c r="E2" s="82" t="s">
        <v>35</v>
      </c>
      <c r="F2" s="82" t="s">
        <v>36</v>
      </c>
      <c r="G2" s="82" t="s">
        <v>37</v>
      </c>
      <c r="H2" s="83" t="s">
        <v>38</v>
      </c>
      <c r="I2" s="83" t="s">
        <v>39</v>
      </c>
      <c r="J2" s="84" t="s">
        <v>40</v>
      </c>
      <c r="K2" s="76" t="s">
        <v>41</v>
      </c>
      <c r="X2" s="164" t="s">
        <v>136</v>
      </c>
    </row>
    <row r="3" spans="1:55" ht="16.2" thickBot="1" x14ac:dyDescent="0.35">
      <c r="A3" s="85">
        <v>1000</v>
      </c>
      <c r="B3" s="86">
        <f>'Informations personnelles'!B3</f>
        <v>0</v>
      </c>
      <c r="C3" s="87" t="str">
        <f>'Informations personnelles'!C3</f>
        <v>Pierrette Venne</v>
      </c>
      <c r="D3" s="88" t="str">
        <f>'Informations personnelles'!D3</f>
        <v>F</v>
      </c>
      <c r="E3" s="89">
        <v>133</v>
      </c>
      <c r="F3" s="90">
        <f>'Informations personnelles'!F3</f>
        <v>0</v>
      </c>
      <c r="G3" s="91">
        <f>IFERROR(H3/I3,0)</f>
        <v>135.16666666666666</v>
      </c>
      <c r="H3" s="92">
        <v>811</v>
      </c>
      <c r="I3" s="93">
        <v>6</v>
      </c>
      <c r="J3" s="94">
        <v>405</v>
      </c>
      <c r="K3" s="95">
        <v>26</v>
      </c>
      <c r="L3">
        <v>0</v>
      </c>
      <c r="M3">
        <v>184</v>
      </c>
      <c r="N3">
        <v>113</v>
      </c>
      <c r="O3">
        <v>108</v>
      </c>
      <c r="P3">
        <v>0</v>
      </c>
      <c r="X3" s="164" t="s">
        <v>28</v>
      </c>
      <c r="AE3" t="s">
        <v>48</v>
      </c>
      <c r="AF3">
        <v>605</v>
      </c>
      <c r="AH3" t="s">
        <v>87</v>
      </c>
      <c r="AI3">
        <v>686</v>
      </c>
      <c r="AK3" t="s">
        <v>48</v>
      </c>
      <c r="AL3">
        <v>186.5</v>
      </c>
      <c r="AN3" t="s">
        <v>49</v>
      </c>
      <c r="AO3">
        <v>221.83333333333334</v>
      </c>
      <c r="AQ3" t="s">
        <v>48</v>
      </c>
      <c r="AR3">
        <v>246</v>
      </c>
      <c r="AT3" t="s">
        <v>103</v>
      </c>
      <c r="AU3">
        <v>280</v>
      </c>
      <c r="AX3" t="s">
        <v>47</v>
      </c>
      <c r="AY3">
        <v>0</v>
      </c>
      <c r="BB3" t="s">
        <v>49</v>
      </c>
      <c r="BC3">
        <v>0</v>
      </c>
    </row>
    <row r="4" spans="1:55" ht="16.2" thickBot="1" x14ac:dyDescent="0.35">
      <c r="A4" s="85">
        <v>1001</v>
      </c>
      <c r="B4" s="86">
        <f>'Informations personnelles'!B4</f>
        <v>9</v>
      </c>
      <c r="C4" s="87" t="str">
        <f>'Informations personnelles'!C4</f>
        <v>Claire Lessard</v>
      </c>
      <c r="D4" s="88" t="str">
        <f>'Informations personnelles'!D4</f>
        <v>F</v>
      </c>
      <c r="E4" s="89">
        <f>'Informations personnelles'!E4</f>
        <v>170</v>
      </c>
      <c r="F4" s="90">
        <f>'Informations personnelles'!F4</f>
        <v>0</v>
      </c>
      <c r="G4" s="96">
        <f t="shared" ref="G4:G67" si="0">IFERROR(H4/I4,0)</f>
        <v>186.5</v>
      </c>
      <c r="H4" s="97">
        <v>1119</v>
      </c>
      <c r="I4" s="97">
        <v>6</v>
      </c>
      <c r="J4" s="98">
        <v>605</v>
      </c>
      <c r="K4" s="99">
        <v>26</v>
      </c>
      <c r="L4">
        <v>0</v>
      </c>
      <c r="M4">
        <v>190</v>
      </c>
      <c r="N4">
        <v>169</v>
      </c>
      <c r="O4">
        <v>246</v>
      </c>
      <c r="P4">
        <v>0</v>
      </c>
      <c r="X4" s="164">
        <v>130</v>
      </c>
      <c r="AE4" t="s">
        <v>90</v>
      </c>
      <c r="AF4">
        <v>506</v>
      </c>
      <c r="AH4" t="s">
        <v>49</v>
      </c>
      <c r="AI4">
        <v>660</v>
      </c>
      <c r="AK4" t="s">
        <v>90</v>
      </c>
      <c r="AL4">
        <v>180.33333333333334</v>
      </c>
      <c r="AN4" t="s">
        <v>103</v>
      </c>
      <c r="AO4">
        <v>221.83333333333334</v>
      </c>
      <c r="AQ4" t="s">
        <v>78</v>
      </c>
      <c r="AR4">
        <v>197</v>
      </c>
      <c r="AT4" t="s">
        <v>49</v>
      </c>
      <c r="AU4">
        <v>268</v>
      </c>
      <c r="AX4" t="s">
        <v>48</v>
      </c>
      <c r="AY4">
        <v>0</v>
      </c>
      <c r="BB4" t="s">
        <v>52</v>
      </c>
      <c r="BC4">
        <v>0</v>
      </c>
    </row>
    <row r="5" spans="1:55" ht="16.2" thickBot="1" x14ac:dyDescent="0.35">
      <c r="A5" s="85">
        <v>1002</v>
      </c>
      <c r="B5" s="86">
        <f>'Informations personnelles'!B5</f>
        <v>4</v>
      </c>
      <c r="C5" s="87" t="str">
        <f>'Informations personnelles'!C5</f>
        <v>Michel Taillon</v>
      </c>
      <c r="D5" s="88" t="str">
        <f>'Informations personnelles'!D5</f>
        <v>H</v>
      </c>
      <c r="E5" s="89">
        <f>'Informations personnelles'!E5</f>
        <v>223</v>
      </c>
      <c r="F5" s="90">
        <f>'Informations personnelles'!F5</f>
        <v>0</v>
      </c>
      <c r="G5" s="96">
        <f t="shared" si="0"/>
        <v>221.83333333333334</v>
      </c>
      <c r="H5" s="97">
        <v>1331</v>
      </c>
      <c r="I5" s="97">
        <v>6</v>
      </c>
      <c r="J5" s="98">
        <v>660</v>
      </c>
      <c r="K5" s="99">
        <v>26</v>
      </c>
      <c r="L5">
        <v>0</v>
      </c>
      <c r="M5">
        <v>222</v>
      </c>
      <c r="N5">
        <v>170</v>
      </c>
      <c r="O5">
        <v>268</v>
      </c>
      <c r="P5">
        <v>0</v>
      </c>
      <c r="X5" s="165" t="s">
        <v>137</v>
      </c>
      <c r="AE5" t="s">
        <v>61</v>
      </c>
      <c r="AF5">
        <v>504</v>
      </c>
      <c r="AH5" t="s">
        <v>103</v>
      </c>
      <c r="AI5">
        <v>659</v>
      </c>
      <c r="AK5" t="s">
        <v>94</v>
      </c>
      <c r="AL5">
        <v>176</v>
      </c>
      <c r="AN5" t="s">
        <v>87</v>
      </c>
      <c r="AO5">
        <v>205.66666666666666</v>
      </c>
      <c r="AQ5" t="s">
        <v>61</v>
      </c>
      <c r="AR5">
        <v>196</v>
      </c>
      <c r="AT5" t="s">
        <v>87</v>
      </c>
      <c r="AU5">
        <v>262</v>
      </c>
      <c r="AX5" t="s">
        <v>51</v>
      </c>
      <c r="AY5">
        <v>0</v>
      </c>
      <c r="BB5" t="s">
        <v>54</v>
      </c>
      <c r="BC5">
        <v>0</v>
      </c>
    </row>
    <row r="6" spans="1:55" ht="16.2" thickBot="1" x14ac:dyDescent="0.35">
      <c r="A6" s="85">
        <v>1003</v>
      </c>
      <c r="B6" s="86">
        <f>'Informations personnelles'!B6</f>
        <v>2</v>
      </c>
      <c r="C6" s="87" t="str">
        <f>'Informations personnelles'!C6</f>
        <v>Louise Robillard</v>
      </c>
      <c r="D6" s="88" t="str">
        <f>'Informations personnelles'!D6</f>
        <v>F</v>
      </c>
      <c r="E6" s="89">
        <f>'Informations personnelles'!E6</f>
        <v>138</v>
      </c>
      <c r="F6" s="90">
        <f>'Informations personnelles'!F6</f>
        <v>0</v>
      </c>
      <c r="G6" s="96">
        <f t="shared" si="0"/>
        <v>139.83333333333334</v>
      </c>
      <c r="H6" s="97">
        <v>839</v>
      </c>
      <c r="I6" s="97">
        <v>6</v>
      </c>
      <c r="J6" s="98">
        <v>355</v>
      </c>
      <c r="K6" s="99">
        <v>26</v>
      </c>
      <c r="L6">
        <v>0</v>
      </c>
      <c r="M6">
        <v>99</v>
      </c>
      <c r="N6">
        <v>122</v>
      </c>
      <c r="O6">
        <v>134</v>
      </c>
      <c r="P6">
        <v>0</v>
      </c>
      <c r="X6" s="165">
        <v>13</v>
      </c>
      <c r="AE6" t="s">
        <v>93</v>
      </c>
      <c r="AF6">
        <v>499</v>
      </c>
      <c r="AH6" t="s">
        <v>118</v>
      </c>
      <c r="AI6">
        <v>615</v>
      </c>
      <c r="AK6" t="s">
        <v>61</v>
      </c>
      <c r="AL6">
        <v>169.5</v>
      </c>
      <c r="AN6" t="s">
        <v>52</v>
      </c>
      <c r="AO6">
        <v>197.5</v>
      </c>
      <c r="AQ6" t="s">
        <v>79</v>
      </c>
      <c r="AR6">
        <v>194</v>
      </c>
      <c r="AT6" t="s">
        <v>80</v>
      </c>
      <c r="AU6">
        <v>242</v>
      </c>
      <c r="AX6" t="s">
        <v>53</v>
      </c>
      <c r="AY6">
        <v>0</v>
      </c>
      <c r="BB6" t="s">
        <v>56</v>
      </c>
      <c r="BC6">
        <v>0</v>
      </c>
    </row>
    <row r="7" spans="1:55" ht="16.2" thickBot="1" x14ac:dyDescent="0.35">
      <c r="A7" s="85">
        <v>1004</v>
      </c>
      <c r="B7" s="86">
        <f>'Informations personnelles'!B7</f>
        <v>0</v>
      </c>
      <c r="C7" s="87" t="str">
        <f>'Informations personnelles'!C7</f>
        <v>Émile Beauchesne</v>
      </c>
      <c r="D7" s="88" t="str">
        <f>'Informations personnelles'!D7</f>
        <v>H</v>
      </c>
      <c r="E7" s="89">
        <f>'Informations personnelles'!E7</f>
        <v>191</v>
      </c>
      <c r="F7" s="90">
        <f>'Informations personnelles'!F7</f>
        <v>0</v>
      </c>
      <c r="G7" s="96">
        <f t="shared" si="0"/>
        <v>197.5</v>
      </c>
      <c r="H7" s="97">
        <v>1185</v>
      </c>
      <c r="I7" s="97">
        <v>6</v>
      </c>
      <c r="J7" s="98">
        <v>552</v>
      </c>
      <c r="K7" s="99">
        <v>26</v>
      </c>
      <c r="L7">
        <v>0</v>
      </c>
      <c r="M7">
        <v>174</v>
      </c>
      <c r="N7">
        <v>188</v>
      </c>
      <c r="O7">
        <v>190</v>
      </c>
      <c r="P7">
        <v>0</v>
      </c>
      <c r="X7" s="166" t="s">
        <v>138</v>
      </c>
      <c r="AE7" t="s">
        <v>78</v>
      </c>
      <c r="AF7">
        <v>492</v>
      </c>
      <c r="AH7" t="s">
        <v>109</v>
      </c>
      <c r="AI7">
        <v>610</v>
      </c>
      <c r="AK7" t="s">
        <v>119</v>
      </c>
      <c r="AL7">
        <v>167.5</v>
      </c>
      <c r="AN7" t="s">
        <v>113</v>
      </c>
      <c r="AO7">
        <v>192</v>
      </c>
      <c r="AQ7" t="s">
        <v>130</v>
      </c>
      <c r="AR7">
        <v>193</v>
      </c>
      <c r="AT7" t="s">
        <v>57</v>
      </c>
      <c r="AU7">
        <v>227</v>
      </c>
      <c r="AX7" t="s">
        <v>55</v>
      </c>
      <c r="AY7">
        <v>0</v>
      </c>
      <c r="BB7" t="s">
        <v>57</v>
      </c>
      <c r="BC7">
        <v>0</v>
      </c>
    </row>
    <row r="8" spans="1:55" ht="16.2" thickBot="1" x14ac:dyDescent="0.35">
      <c r="A8" s="85">
        <v>1005</v>
      </c>
      <c r="B8" s="86">
        <f>'Informations personnelles'!B8</f>
        <v>0</v>
      </c>
      <c r="C8" s="87" t="str">
        <f>'Informations personnelles'!C8</f>
        <v>Martine Gagné</v>
      </c>
      <c r="D8" s="88" t="str">
        <f>'Informations personnelles'!D8</f>
        <v>F</v>
      </c>
      <c r="E8" s="89">
        <f>'Informations personnelles'!E8</f>
        <v>145</v>
      </c>
      <c r="F8" s="90">
        <f>'Informations personnelles'!F8</f>
        <v>0</v>
      </c>
      <c r="G8" s="96">
        <f t="shared" si="0"/>
        <v>159.83333333333334</v>
      </c>
      <c r="H8" s="97">
        <v>959</v>
      </c>
      <c r="I8" s="97">
        <v>6</v>
      </c>
      <c r="J8" s="98">
        <v>451</v>
      </c>
      <c r="K8" s="99">
        <v>26</v>
      </c>
      <c r="L8">
        <v>0</v>
      </c>
      <c r="M8">
        <v>160</v>
      </c>
      <c r="N8">
        <v>132</v>
      </c>
      <c r="O8">
        <v>159</v>
      </c>
      <c r="P8">
        <v>0</v>
      </c>
      <c r="X8" s="167">
        <v>10</v>
      </c>
      <c r="AE8" t="s">
        <v>119</v>
      </c>
      <c r="AF8">
        <v>486</v>
      </c>
      <c r="AH8" t="s">
        <v>57</v>
      </c>
      <c r="AI8">
        <v>596</v>
      </c>
      <c r="AK8" t="s">
        <v>78</v>
      </c>
      <c r="AL8">
        <v>163.66666666666666</v>
      </c>
      <c r="AN8" t="s">
        <v>57</v>
      </c>
      <c r="AO8">
        <v>187.83333333333334</v>
      </c>
      <c r="AQ8" t="s">
        <v>47</v>
      </c>
      <c r="AR8">
        <v>184</v>
      </c>
      <c r="AT8" t="s">
        <v>123</v>
      </c>
      <c r="AU8">
        <v>224</v>
      </c>
      <c r="AX8" t="s">
        <v>58</v>
      </c>
      <c r="AY8">
        <v>0</v>
      </c>
      <c r="BB8" t="s">
        <v>59</v>
      </c>
      <c r="BC8">
        <v>0</v>
      </c>
    </row>
    <row r="9" spans="1:55" ht="16.2" thickBot="1" x14ac:dyDescent="0.35">
      <c r="A9" s="85">
        <v>1006</v>
      </c>
      <c r="B9" s="86">
        <f>'Informations personnelles'!B9</f>
        <v>0</v>
      </c>
      <c r="C9" s="87" t="str">
        <f>'Informations personnelles'!C9</f>
        <v>Jean-Pierre Lapointe</v>
      </c>
      <c r="D9" s="88" t="str">
        <f>'Informations personnelles'!D9</f>
        <v>H</v>
      </c>
      <c r="E9" s="89">
        <f>'Informations personnelles'!E9</f>
        <v>152</v>
      </c>
      <c r="F9" s="90">
        <f>'Informations personnelles'!F9</f>
        <v>0</v>
      </c>
      <c r="G9" s="96">
        <f t="shared" si="0"/>
        <v>131.33333333333334</v>
      </c>
      <c r="H9" s="97">
        <v>788</v>
      </c>
      <c r="I9" s="97">
        <v>6</v>
      </c>
      <c r="J9" s="98">
        <v>395</v>
      </c>
      <c r="K9" s="99">
        <v>26</v>
      </c>
      <c r="L9">
        <v>0</v>
      </c>
      <c r="M9">
        <v>153</v>
      </c>
      <c r="N9">
        <v>111</v>
      </c>
      <c r="O9">
        <v>131</v>
      </c>
      <c r="P9">
        <v>0</v>
      </c>
      <c r="X9" s="168" t="s">
        <v>139</v>
      </c>
      <c r="AE9" t="s">
        <v>79</v>
      </c>
      <c r="AF9">
        <v>485</v>
      </c>
      <c r="AH9" t="s">
        <v>113</v>
      </c>
      <c r="AI9">
        <v>589</v>
      </c>
      <c r="AK9" t="s">
        <v>85</v>
      </c>
      <c r="AL9">
        <v>162.33333333333334</v>
      </c>
      <c r="AN9" t="s">
        <v>109</v>
      </c>
      <c r="AO9">
        <v>185.5</v>
      </c>
      <c r="AQ9" t="s">
        <v>90</v>
      </c>
      <c r="AR9">
        <v>179</v>
      </c>
      <c r="AT9" t="s">
        <v>118</v>
      </c>
      <c r="AU9">
        <v>219</v>
      </c>
      <c r="AX9" t="s">
        <v>61</v>
      </c>
      <c r="AY9">
        <v>0</v>
      </c>
      <c r="BB9" t="s">
        <v>60</v>
      </c>
      <c r="BC9">
        <v>0</v>
      </c>
    </row>
    <row r="10" spans="1:55" ht="16.2" thickBot="1" x14ac:dyDescent="0.35">
      <c r="A10" s="85">
        <v>1007</v>
      </c>
      <c r="B10" s="86">
        <f>'Informations personnelles'!B10</f>
        <v>0</v>
      </c>
      <c r="C10" s="87" t="str">
        <f>'Informations personnelles'!C10</f>
        <v xml:space="preserve">Louisette Croteau </v>
      </c>
      <c r="D10" s="88" t="str">
        <f>'Informations personnelles'!D10</f>
        <v>F</v>
      </c>
      <c r="E10" s="89">
        <f>'Informations personnelles'!E10</f>
        <v>168</v>
      </c>
      <c r="F10" s="90">
        <f>'Informations personnelles'!F10</f>
        <v>0</v>
      </c>
      <c r="G10" s="96">
        <f t="shared" si="0"/>
        <v>150.33333333333334</v>
      </c>
      <c r="H10" s="97">
        <v>902</v>
      </c>
      <c r="I10" s="97">
        <v>6</v>
      </c>
      <c r="J10" s="98">
        <v>449</v>
      </c>
      <c r="K10" s="99">
        <v>26</v>
      </c>
      <c r="L10">
        <v>0</v>
      </c>
      <c r="M10">
        <v>144</v>
      </c>
      <c r="N10">
        <v>140</v>
      </c>
      <c r="O10">
        <v>165</v>
      </c>
      <c r="P10">
        <v>0</v>
      </c>
      <c r="X10" s="169">
        <v>8.25</v>
      </c>
      <c r="AE10" t="s">
        <v>102</v>
      </c>
      <c r="AF10">
        <v>481</v>
      </c>
      <c r="AH10" t="s">
        <v>73</v>
      </c>
      <c r="AI10">
        <v>576</v>
      </c>
      <c r="AK10" t="s">
        <v>68</v>
      </c>
      <c r="AL10">
        <v>160.16666666666666</v>
      </c>
      <c r="AN10" t="s">
        <v>64</v>
      </c>
      <c r="AO10">
        <v>184.66666666666666</v>
      </c>
      <c r="AQ10" t="s">
        <v>93</v>
      </c>
      <c r="AR10">
        <v>178</v>
      </c>
      <c r="AT10" t="s">
        <v>64</v>
      </c>
      <c r="AU10">
        <v>214</v>
      </c>
      <c r="AX10" t="s">
        <v>68</v>
      </c>
      <c r="AY10">
        <v>0</v>
      </c>
      <c r="BB10" t="s">
        <v>62</v>
      </c>
      <c r="BC10">
        <v>0</v>
      </c>
    </row>
    <row r="11" spans="1:55" ht="16.2" thickBot="1" x14ac:dyDescent="0.35">
      <c r="A11" s="85">
        <v>1008</v>
      </c>
      <c r="B11" s="86">
        <f>'Informations personnelles'!B11</f>
        <v>0</v>
      </c>
      <c r="C11" s="87" t="str">
        <f>'Informations personnelles'!C11</f>
        <v>Claude Baril</v>
      </c>
      <c r="D11" s="88" t="str">
        <f>'Informations personnelles'!D11</f>
        <v>H</v>
      </c>
      <c r="E11" s="89">
        <f>'Informations personnelles'!E11</f>
        <v>173</v>
      </c>
      <c r="F11" s="90">
        <f>'Informations personnelles'!F11</f>
        <v>0</v>
      </c>
      <c r="G11" s="96">
        <f t="shared" si="0"/>
        <v>169.66666666666666</v>
      </c>
      <c r="H11" s="97">
        <v>509</v>
      </c>
      <c r="I11" s="97">
        <v>3</v>
      </c>
      <c r="J11" s="98">
        <v>0</v>
      </c>
      <c r="K11" s="99">
        <v>13</v>
      </c>
      <c r="L11">
        <v>0</v>
      </c>
      <c r="P11">
        <v>0</v>
      </c>
      <c r="X11" s="170" t="s">
        <v>140</v>
      </c>
      <c r="AE11" t="s">
        <v>130</v>
      </c>
      <c r="AF11">
        <v>478</v>
      </c>
      <c r="AH11" t="s">
        <v>64</v>
      </c>
      <c r="AI11">
        <v>569</v>
      </c>
      <c r="AK11" t="s">
        <v>53</v>
      </c>
      <c r="AL11">
        <v>159.83333333333334</v>
      </c>
      <c r="AN11" t="s">
        <v>77</v>
      </c>
      <c r="AO11">
        <v>184.66666666666666</v>
      </c>
      <c r="AQ11" t="s">
        <v>94</v>
      </c>
      <c r="AR11">
        <v>177</v>
      </c>
      <c r="AT11" t="s">
        <v>73</v>
      </c>
      <c r="AU11">
        <v>214</v>
      </c>
      <c r="AX11" t="s">
        <v>75</v>
      </c>
      <c r="AY11">
        <v>0</v>
      </c>
      <c r="BB11" t="s">
        <v>64</v>
      </c>
      <c r="BC11">
        <v>0</v>
      </c>
    </row>
    <row r="12" spans="1:55" ht="16.2" thickBot="1" x14ac:dyDescent="0.35">
      <c r="A12" s="85">
        <v>1009</v>
      </c>
      <c r="B12" s="86">
        <f>'Informations personnelles'!B12</f>
        <v>5</v>
      </c>
      <c r="C12" s="87" t="str">
        <f>'Informations personnelles'!C12</f>
        <v>Yves Chapdelaine</v>
      </c>
      <c r="D12" s="88" t="str">
        <f>'Informations personnelles'!D12</f>
        <v>H</v>
      </c>
      <c r="E12" s="89">
        <f>'Informations personnelles'!E12</f>
        <v>205</v>
      </c>
      <c r="F12" s="90">
        <f>'Informations personnelles'!F12</f>
        <v>0</v>
      </c>
      <c r="G12" s="96">
        <f t="shared" si="0"/>
        <v>187.83333333333334</v>
      </c>
      <c r="H12" s="97">
        <v>1127</v>
      </c>
      <c r="I12" s="97">
        <v>6</v>
      </c>
      <c r="J12" s="98">
        <v>596</v>
      </c>
      <c r="K12" s="99">
        <v>26</v>
      </c>
      <c r="L12">
        <v>0</v>
      </c>
      <c r="M12">
        <v>227</v>
      </c>
      <c r="N12">
        <v>166</v>
      </c>
      <c r="O12">
        <v>203</v>
      </c>
      <c r="P12">
        <v>0</v>
      </c>
      <c r="X12" s="171">
        <v>10</v>
      </c>
      <c r="AE12" t="s">
        <v>94</v>
      </c>
      <c r="AF12">
        <v>475</v>
      </c>
      <c r="AH12" t="s">
        <v>123</v>
      </c>
      <c r="AI12">
        <v>568</v>
      </c>
      <c r="AK12" t="s">
        <v>104</v>
      </c>
      <c r="AL12">
        <v>159.16666666666666</v>
      </c>
      <c r="AN12" t="s">
        <v>98</v>
      </c>
      <c r="AO12">
        <v>182.16666666666666</v>
      </c>
      <c r="AQ12" t="s">
        <v>102</v>
      </c>
      <c r="AR12">
        <v>173</v>
      </c>
      <c r="AT12" t="s">
        <v>77</v>
      </c>
      <c r="AU12">
        <v>214</v>
      </c>
      <c r="AX12" t="s">
        <v>78</v>
      </c>
      <c r="AY12">
        <v>0</v>
      </c>
      <c r="BB12" t="s">
        <v>66</v>
      </c>
      <c r="BC12">
        <v>0</v>
      </c>
    </row>
    <row r="13" spans="1:55" ht="16.2" thickBot="1" x14ac:dyDescent="0.35">
      <c r="A13" s="85">
        <v>1010</v>
      </c>
      <c r="B13" s="86">
        <f>'Informations personnelles'!B13</f>
        <v>0</v>
      </c>
      <c r="C13" s="87" t="str">
        <f>'Informations personnelles'!C13</f>
        <v>Louise Sarrazin</v>
      </c>
      <c r="D13" s="88" t="str">
        <f>'Informations personnelles'!D13</f>
        <v>F</v>
      </c>
      <c r="E13" s="89">
        <f>'Informations personnelles'!E13</f>
        <v>130</v>
      </c>
      <c r="F13" s="90">
        <f>'Informations personnelles'!F13</f>
        <v>0</v>
      </c>
      <c r="G13" s="96">
        <f t="shared" si="0"/>
        <v>128.66666666666666</v>
      </c>
      <c r="H13" s="97">
        <v>772</v>
      </c>
      <c r="I13" s="97">
        <v>6</v>
      </c>
      <c r="J13" s="98">
        <v>387</v>
      </c>
      <c r="K13" s="99">
        <v>26</v>
      </c>
      <c r="L13">
        <v>0</v>
      </c>
      <c r="M13">
        <v>133</v>
      </c>
      <c r="N13">
        <v>137</v>
      </c>
      <c r="O13">
        <v>117</v>
      </c>
      <c r="P13">
        <v>0</v>
      </c>
      <c r="X13" s="172" t="s">
        <v>141</v>
      </c>
      <c r="AE13" t="s">
        <v>85</v>
      </c>
      <c r="AF13">
        <v>470</v>
      </c>
      <c r="AH13" t="s">
        <v>77</v>
      </c>
      <c r="AI13">
        <v>566</v>
      </c>
      <c r="AK13" t="s">
        <v>79</v>
      </c>
      <c r="AL13">
        <v>158.16666666666666</v>
      </c>
      <c r="AN13" t="s">
        <v>118</v>
      </c>
      <c r="AO13">
        <v>182</v>
      </c>
      <c r="AQ13" t="s">
        <v>119</v>
      </c>
      <c r="AR13">
        <v>173</v>
      </c>
      <c r="AT13" t="s">
        <v>109</v>
      </c>
      <c r="AU13">
        <v>209</v>
      </c>
      <c r="AX13" t="s">
        <v>79</v>
      </c>
      <c r="AY13">
        <v>0</v>
      </c>
      <c r="BB13" t="s">
        <v>67</v>
      </c>
      <c r="BC13">
        <v>0</v>
      </c>
    </row>
    <row r="14" spans="1:55" ht="16.2" thickBot="1" x14ac:dyDescent="0.35">
      <c r="A14" s="85">
        <v>1011</v>
      </c>
      <c r="B14" s="86">
        <f>'Informations personnelles'!B14</f>
        <v>0</v>
      </c>
      <c r="C14" s="87" t="str">
        <f>'Informations personnelles'!C14</f>
        <v>Réal Nolet</v>
      </c>
      <c r="D14" s="88" t="str">
        <f>'Informations personnelles'!D14</f>
        <v>H</v>
      </c>
      <c r="E14" s="89">
        <f>'Informations personnelles'!E14</f>
        <v>154</v>
      </c>
      <c r="F14" s="90">
        <f>'Informations personnelles'!F14</f>
        <v>0</v>
      </c>
      <c r="G14" s="96">
        <f t="shared" si="0"/>
        <v>158</v>
      </c>
      <c r="H14" s="97">
        <v>948</v>
      </c>
      <c r="I14" s="97">
        <v>6</v>
      </c>
      <c r="J14" s="98">
        <v>446</v>
      </c>
      <c r="K14" s="99">
        <v>26</v>
      </c>
      <c r="L14">
        <v>0</v>
      </c>
      <c r="M14">
        <v>147</v>
      </c>
      <c r="N14">
        <v>151</v>
      </c>
      <c r="O14">
        <v>148</v>
      </c>
      <c r="P14">
        <v>0</v>
      </c>
      <c r="X14" s="172">
        <v>84</v>
      </c>
      <c r="AE14" t="s">
        <v>104</v>
      </c>
      <c r="AF14">
        <v>454</v>
      </c>
      <c r="AH14" t="s">
        <v>80</v>
      </c>
      <c r="AI14">
        <v>560</v>
      </c>
      <c r="AK14" t="s">
        <v>130</v>
      </c>
      <c r="AL14">
        <v>156.5</v>
      </c>
      <c r="AN14" t="s">
        <v>111</v>
      </c>
      <c r="AO14">
        <v>180.5</v>
      </c>
      <c r="AQ14" t="s">
        <v>88</v>
      </c>
      <c r="AR14">
        <v>169</v>
      </c>
      <c r="AT14" t="s">
        <v>113</v>
      </c>
      <c r="AU14">
        <v>209</v>
      </c>
      <c r="AX14" t="s">
        <v>82</v>
      </c>
      <c r="AY14">
        <v>0</v>
      </c>
      <c r="BB14" t="s">
        <v>69</v>
      </c>
      <c r="BC14">
        <v>0</v>
      </c>
    </row>
    <row r="15" spans="1:55" ht="16.2" thickBot="1" x14ac:dyDescent="0.35">
      <c r="A15" s="85">
        <v>1012</v>
      </c>
      <c r="B15" s="86">
        <f>'Informations personnelles'!B15</f>
        <v>0</v>
      </c>
      <c r="C15" s="87" t="str">
        <f>'Informations personnelles'!C15</f>
        <v>Maurice Chartrand</v>
      </c>
      <c r="D15" s="88" t="str">
        <f>'Informations personnelles'!D15</f>
        <v>H</v>
      </c>
      <c r="E15" s="89">
        <f>'Informations personnelles'!E15</f>
        <v>160</v>
      </c>
      <c r="F15" s="90">
        <f>'Informations personnelles'!F15</f>
        <v>0</v>
      </c>
      <c r="G15" s="96">
        <f t="shared" si="0"/>
        <v>121.83333333333333</v>
      </c>
      <c r="H15" s="97">
        <v>731</v>
      </c>
      <c r="I15" s="97">
        <v>6</v>
      </c>
      <c r="J15" s="98">
        <v>396</v>
      </c>
      <c r="K15" s="99">
        <v>26</v>
      </c>
      <c r="L15">
        <v>0</v>
      </c>
      <c r="M15">
        <v>121</v>
      </c>
      <c r="N15">
        <v>164</v>
      </c>
      <c r="O15">
        <v>111</v>
      </c>
      <c r="P15">
        <v>0</v>
      </c>
      <c r="X15" s="173" t="s">
        <v>142</v>
      </c>
      <c r="AE15" t="s">
        <v>53</v>
      </c>
      <c r="AF15">
        <v>451</v>
      </c>
      <c r="AH15" t="s">
        <v>52</v>
      </c>
      <c r="AI15">
        <v>552</v>
      </c>
      <c r="AK15" t="s">
        <v>102</v>
      </c>
      <c r="AL15">
        <v>155.33333333333334</v>
      </c>
      <c r="AN15" t="s">
        <v>73</v>
      </c>
      <c r="AO15">
        <v>180</v>
      </c>
      <c r="AQ15" t="s">
        <v>85</v>
      </c>
      <c r="AR15">
        <v>166</v>
      </c>
      <c r="AT15" t="s">
        <v>62</v>
      </c>
      <c r="AU15">
        <v>208</v>
      </c>
      <c r="AX15" t="s">
        <v>85</v>
      </c>
      <c r="AY15">
        <v>0</v>
      </c>
      <c r="BB15" t="s">
        <v>73</v>
      </c>
      <c r="BC15">
        <v>0</v>
      </c>
    </row>
    <row r="16" spans="1:55" ht="16.2" thickBot="1" x14ac:dyDescent="0.35">
      <c r="A16" s="85">
        <v>1013</v>
      </c>
      <c r="B16" s="86">
        <f>'Informations personnelles'!B16</f>
        <v>0</v>
      </c>
      <c r="C16" s="87" t="str">
        <f>'Informations personnelles'!C16</f>
        <v>Nicole Sarrazin</v>
      </c>
      <c r="D16" s="88" t="str">
        <f>'Informations personnelles'!D16</f>
        <v>F</v>
      </c>
      <c r="E16" s="89">
        <f>'Informations personnelles'!E16</f>
        <v>188</v>
      </c>
      <c r="F16" s="90">
        <f>'Informations personnelles'!F16</f>
        <v>0</v>
      </c>
      <c r="G16" s="96">
        <f t="shared" si="0"/>
        <v>169.5</v>
      </c>
      <c r="H16" s="97">
        <v>1017</v>
      </c>
      <c r="I16" s="97">
        <v>6</v>
      </c>
      <c r="J16" s="98">
        <v>504</v>
      </c>
      <c r="K16" s="99">
        <v>26</v>
      </c>
      <c r="L16">
        <v>0</v>
      </c>
      <c r="M16">
        <v>147</v>
      </c>
      <c r="N16">
        <v>196</v>
      </c>
      <c r="O16">
        <v>161</v>
      </c>
      <c r="P16">
        <v>0</v>
      </c>
      <c r="X16" s="174">
        <v>20</v>
      </c>
      <c r="AE16" t="s">
        <v>55</v>
      </c>
      <c r="AF16">
        <v>449</v>
      </c>
      <c r="AH16" t="s">
        <v>62</v>
      </c>
      <c r="AI16">
        <v>531</v>
      </c>
      <c r="AK16" t="s">
        <v>82</v>
      </c>
      <c r="AL16">
        <v>152.33333333333334</v>
      </c>
      <c r="AN16" t="s">
        <v>80</v>
      </c>
      <c r="AO16">
        <v>176.16666666666666</v>
      </c>
      <c r="AQ16" t="s">
        <v>55</v>
      </c>
      <c r="AR16">
        <v>165</v>
      </c>
      <c r="AT16" t="s">
        <v>98</v>
      </c>
      <c r="AU16">
        <v>201</v>
      </c>
      <c r="AX16" t="s">
        <v>88</v>
      </c>
      <c r="AY16">
        <v>0</v>
      </c>
      <c r="BB16" t="s">
        <v>74</v>
      </c>
      <c r="BC16">
        <v>0</v>
      </c>
    </row>
    <row r="17" spans="1:55" ht="16.2" thickBot="1" x14ac:dyDescent="0.35">
      <c r="A17" s="85">
        <v>1014</v>
      </c>
      <c r="B17" s="86">
        <f>'Informations personnelles'!B17</f>
        <v>13</v>
      </c>
      <c r="C17" s="87" t="str">
        <f>'Informations personnelles'!C17</f>
        <v>Michel Moreau</v>
      </c>
      <c r="D17" s="88" t="str">
        <f>'Informations personnelles'!D17</f>
        <v>H</v>
      </c>
      <c r="E17" s="89">
        <f>'Informations personnelles'!E17</f>
        <v>192</v>
      </c>
      <c r="F17" s="90">
        <f>'Informations personnelles'!F17</f>
        <v>0</v>
      </c>
      <c r="G17" s="96">
        <f t="shared" si="0"/>
        <v>175.66666666666666</v>
      </c>
      <c r="H17" s="97">
        <v>1054</v>
      </c>
      <c r="I17" s="97">
        <v>6</v>
      </c>
      <c r="J17" s="98">
        <v>531</v>
      </c>
      <c r="K17" s="99">
        <v>26</v>
      </c>
      <c r="L17">
        <v>0</v>
      </c>
      <c r="M17">
        <v>208</v>
      </c>
      <c r="N17">
        <v>178</v>
      </c>
      <c r="O17">
        <v>145</v>
      </c>
      <c r="P17">
        <v>0</v>
      </c>
      <c r="X17" s="173" t="s">
        <v>143</v>
      </c>
      <c r="AE17" t="s">
        <v>82</v>
      </c>
      <c r="AF17">
        <v>440</v>
      </c>
      <c r="AH17" t="s">
        <v>108</v>
      </c>
      <c r="AI17">
        <v>526</v>
      </c>
      <c r="AK17" t="s">
        <v>93</v>
      </c>
      <c r="AL17">
        <v>150.66666666666666</v>
      </c>
      <c r="AN17" t="s">
        <v>62</v>
      </c>
      <c r="AO17">
        <v>175.66666666666666</v>
      </c>
      <c r="AQ17" t="s">
        <v>82</v>
      </c>
      <c r="AR17">
        <v>163</v>
      </c>
      <c r="AT17" t="s">
        <v>69</v>
      </c>
      <c r="AU17">
        <v>194</v>
      </c>
      <c r="AX17" t="s">
        <v>90</v>
      </c>
      <c r="AY17">
        <v>0</v>
      </c>
      <c r="BB17" t="s">
        <v>77</v>
      </c>
      <c r="BC17">
        <v>0</v>
      </c>
    </row>
    <row r="18" spans="1:55" ht="16.2" thickBot="1" x14ac:dyDescent="0.35">
      <c r="A18" s="85">
        <v>1015</v>
      </c>
      <c r="B18" s="86">
        <f>'Informations personnelles'!B18</f>
        <v>0</v>
      </c>
      <c r="C18" s="87" t="str">
        <f>'Informations personnelles'!C18</f>
        <v xml:space="preserve">Jocelyne Cadotte </v>
      </c>
      <c r="D18" s="88">
        <f>'Informations personnelles'!D18</f>
        <v>0</v>
      </c>
      <c r="E18" s="89">
        <f>'Informations personnelles'!E18</f>
        <v>0</v>
      </c>
      <c r="F18" s="90">
        <f>'Informations personnelles'!F18</f>
        <v>0</v>
      </c>
      <c r="G18" s="96">
        <f t="shared" si="0"/>
        <v>0</v>
      </c>
      <c r="H18" s="97"/>
      <c r="I18" s="97"/>
      <c r="J18" s="98"/>
      <c r="K18" s="99"/>
      <c r="X18" s="174">
        <v>20</v>
      </c>
      <c r="AE18" t="s">
        <v>88</v>
      </c>
      <c r="AF18">
        <v>440</v>
      </c>
      <c r="AH18" t="s">
        <v>111</v>
      </c>
      <c r="AI18">
        <v>519</v>
      </c>
      <c r="AK18" t="s">
        <v>55</v>
      </c>
      <c r="AL18">
        <v>150.33333333333334</v>
      </c>
      <c r="AN18" t="s">
        <v>123</v>
      </c>
      <c r="AO18">
        <v>172.33333333333334</v>
      </c>
      <c r="AQ18" t="s">
        <v>127</v>
      </c>
      <c r="AR18">
        <v>161</v>
      </c>
      <c r="AT18" t="s">
        <v>74</v>
      </c>
      <c r="AU18">
        <v>194</v>
      </c>
      <c r="AX18" t="s">
        <v>93</v>
      </c>
      <c r="AY18">
        <v>0</v>
      </c>
      <c r="BB18" t="s">
        <v>80</v>
      </c>
      <c r="BC18">
        <v>0</v>
      </c>
    </row>
    <row r="19" spans="1:55" ht="16.2" thickBot="1" x14ac:dyDescent="0.35">
      <c r="A19" s="85">
        <v>1016</v>
      </c>
      <c r="B19" s="86">
        <f>'Informations personnelles'!B19</f>
        <v>1</v>
      </c>
      <c r="C19" s="87" t="str">
        <f>'Informations personnelles'!C19</f>
        <v>Denis Lauzon</v>
      </c>
      <c r="D19" s="88" t="str">
        <f>'Informations personnelles'!D19</f>
        <v>H</v>
      </c>
      <c r="E19" s="89">
        <f>'Informations personnelles'!E19</f>
        <v>172</v>
      </c>
      <c r="F19" s="90">
        <f>'Informations personnelles'!F19</f>
        <v>0</v>
      </c>
      <c r="G19" s="96">
        <f t="shared" si="0"/>
        <v>184.66666666666666</v>
      </c>
      <c r="H19" s="97">
        <v>1108</v>
      </c>
      <c r="I19" s="97">
        <v>6</v>
      </c>
      <c r="J19" s="98">
        <v>569</v>
      </c>
      <c r="K19" s="99">
        <v>26</v>
      </c>
      <c r="L19">
        <v>0</v>
      </c>
      <c r="M19">
        <v>214</v>
      </c>
      <c r="N19">
        <v>160</v>
      </c>
      <c r="O19">
        <v>195</v>
      </c>
      <c r="P19">
        <v>0</v>
      </c>
      <c r="X19" s="165">
        <f>X6*33</f>
        <v>429</v>
      </c>
      <c r="AE19" t="s">
        <v>125</v>
      </c>
      <c r="AF19">
        <v>414</v>
      </c>
      <c r="AH19" t="s">
        <v>74</v>
      </c>
      <c r="AI19">
        <v>510</v>
      </c>
      <c r="AK19" t="s">
        <v>47</v>
      </c>
      <c r="AL19">
        <v>149.33333333333334</v>
      </c>
      <c r="AN19" t="s">
        <v>67</v>
      </c>
      <c r="AO19">
        <v>170.33333333333334</v>
      </c>
      <c r="AQ19" t="s">
        <v>53</v>
      </c>
      <c r="AR19">
        <v>160</v>
      </c>
      <c r="AT19" t="s">
        <v>107</v>
      </c>
      <c r="AU19">
        <v>192</v>
      </c>
      <c r="AX19" t="s">
        <v>94</v>
      </c>
      <c r="AY19">
        <v>0</v>
      </c>
      <c r="BB19" t="s">
        <v>81</v>
      </c>
      <c r="BC19">
        <v>0</v>
      </c>
    </row>
    <row r="20" spans="1:55" ht="16.2" thickBot="1" x14ac:dyDescent="0.35">
      <c r="A20" s="85">
        <v>1017</v>
      </c>
      <c r="B20" s="86" t="str">
        <f>'Informations personnelles'!B20</f>
        <v>A2</v>
      </c>
      <c r="C20" s="87" t="str">
        <f>'Informations personnelles'!C20</f>
        <v>Jacques Charlebois</v>
      </c>
      <c r="D20" s="88" t="str">
        <f>'Informations personnelles'!D20</f>
        <v>H</v>
      </c>
      <c r="E20" s="89">
        <f>'Informations personnelles'!E20</f>
        <v>168</v>
      </c>
      <c r="F20" s="90">
        <f>'Informations personnelles'!F20</f>
        <v>0</v>
      </c>
      <c r="G20" s="96">
        <f t="shared" si="0"/>
        <v>120.16666666666667</v>
      </c>
      <c r="H20" s="97">
        <v>721</v>
      </c>
      <c r="I20" s="97">
        <v>6</v>
      </c>
      <c r="J20" s="98">
        <v>354</v>
      </c>
      <c r="K20" s="99">
        <v>26</v>
      </c>
      <c r="L20">
        <v>0</v>
      </c>
      <c r="M20">
        <v>138</v>
      </c>
      <c r="N20">
        <v>133</v>
      </c>
      <c r="O20">
        <v>83</v>
      </c>
      <c r="P20">
        <v>0</v>
      </c>
      <c r="X20" s="175" t="s">
        <v>144</v>
      </c>
      <c r="AE20" t="s">
        <v>68</v>
      </c>
      <c r="AF20">
        <v>411</v>
      </c>
      <c r="AH20" t="s">
        <v>122</v>
      </c>
      <c r="AI20">
        <v>510</v>
      </c>
      <c r="AK20" t="s">
        <v>125</v>
      </c>
      <c r="AL20">
        <v>147.66666666666666</v>
      </c>
      <c r="AN20" t="s">
        <v>56</v>
      </c>
      <c r="AO20">
        <v>169.66666666666666</v>
      </c>
      <c r="AQ20" t="s">
        <v>117</v>
      </c>
      <c r="AR20">
        <v>160</v>
      </c>
      <c r="AT20" t="s">
        <v>112</v>
      </c>
      <c r="AU20">
        <v>192</v>
      </c>
      <c r="AX20" t="s">
        <v>99</v>
      </c>
      <c r="AY20">
        <v>0</v>
      </c>
      <c r="BB20" t="s">
        <v>83</v>
      </c>
      <c r="BC20">
        <v>0</v>
      </c>
    </row>
    <row r="21" spans="1:55" ht="16.2" thickBot="1" x14ac:dyDescent="0.35">
      <c r="A21" s="85">
        <v>1018</v>
      </c>
      <c r="B21" s="86">
        <f>'Informations personnelles'!B21</f>
        <v>0</v>
      </c>
      <c r="C21" s="87" t="str">
        <f>'Informations personnelles'!C21</f>
        <v>Roland Gariépy</v>
      </c>
      <c r="D21" s="88" t="str">
        <f>'Informations personnelles'!D21</f>
        <v>H</v>
      </c>
      <c r="E21" s="89">
        <f>'Informations personnelles'!E21</f>
        <v>175</v>
      </c>
      <c r="F21" s="90">
        <f>'Informations personnelles'!F21</f>
        <v>0</v>
      </c>
      <c r="G21" s="96">
        <f t="shared" si="0"/>
        <v>170.33333333333334</v>
      </c>
      <c r="H21" s="97">
        <v>511</v>
      </c>
      <c r="I21" s="97">
        <v>3</v>
      </c>
      <c r="J21" s="98">
        <v>0</v>
      </c>
      <c r="K21" s="99">
        <v>13</v>
      </c>
      <c r="L21">
        <v>0</v>
      </c>
      <c r="P21">
        <v>0</v>
      </c>
      <c r="X21" s="176">
        <v>25</v>
      </c>
      <c r="AE21" t="s">
        <v>121</v>
      </c>
      <c r="AF21">
        <v>411</v>
      </c>
      <c r="AH21" t="s">
        <v>112</v>
      </c>
      <c r="AI21">
        <v>504</v>
      </c>
      <c r="AK21" t="s">
        <v>117</v>
      </c>
      <c r="AL21">
        <v>146.66666666666666</v>
      </c>
      <c r="AN21" t="s">
        <v>81</v>
      </c>
      <c r="AO21">
        <v>166.5</v>
      </c>
      <c r="AQ21" t="s">
        <v>104</v>
      </c>
      <c r="AR21">
        <v>158</v>
      </c>
      <c r="AT21" t="s">
        <v>52</v>
      </c>
      <c r="AU21">
        <v>190</v>
      </c>
      <c r="AX21" t="s">
        <v>100</v>
      </c>
      <c r="AY21">
        <v>0</v>
      </c>
      <c r="BB21" t="s">
        <v>84</v>
      </c>
      <c r="BC21">
        <v>0</v>
      </c>
    </row>
    <row r="22" spans="1:55" ht="15" thickBot="1" x14ac:dyDescent="0.35">
      <c r="A22" s="85">
        <v>1019</v>
      </c>
      <c r="B22" s="86">
        <f>'Informations personnelles'!B22</f>
        <v>0</v>
      </c>
      <c r="C22" s="87" t="str">
        <f>'Informations personnelles'!C22</f>
        <v>Louise Arbour</v>
      </c>
      <c r="D22" s="88" t="str">
        <f>'Informations personnelles'!D22</f>
        <v>F</v>
      </c>
      <c r="E22" s="89">
        <f>'Informations personnelles'!E22</f>
        <v>125</v>
      </c>
      <c r="F22" s="90">
        <f>'Informations personnelles'!F22</f>
        <v>0</v>
      </c>
      <c r="G22" s="96">
        <f t="shared" si="0"/>
        <v>160.16666666666666</v>
      </c>
      <c r="H22" s="97">
        <v>961</v>
      </c>
      <c r="I22" s="97">
        <v>6</v>
      </c>
      <c r="J22" s="98">
        <v>411</v>
      </c>
      <c r="K22" s="99">
        <v>26</v>
      </c>
      <c r="L22">
        <v>0</v>
      </c>
      <c r="M22">
        <v>146</v>
      </c>
      <c r="N22">
        <v>122</v>
      </c>
      <c r="O22">
        <v>143</v>
      </c>
      <c r="P22">
        <v>0</v>
      </c>
      <c r="X22" s="177" t="s">
        <v>145</v>
      </c>
      <c r="AE22" t="s">
        <v>117</v>
      </c>
      <c r="AF22">
        <v>407</v>
      </c>
      <c r="AH22" t="s">
        <v>98</v>
      </c>
      <c r="AI22">
        <v>499</v>
      </c>
      <c r="AK22" t="s">
        <v>114</v>
      </c>
      <c r="AL22">
        <v>146.5</v>
      </c>
      <c r="AN22" t="s">
        <v>107</v>
      </c>
      <c r="AO22">
        <v>161.16666666666666</v>
      </c>
      <c r="AQ22" t="s">
        <v>125</v>
      </c>
      <c r="AR22">
        <v>158</v>
      </c>
      <c r="AT22" t="s">
        <v>111</v>
      </c>
      <c r="AU22">
        <v>190</v>
      </c>
      <c r="AX22" t="s">
        <v>102</v>
      </c>
      <c r="AY22">
        <v>0</v>
      </c>
      <c r="BB22" t="s">
        <v>87</v>
      </c>
      <c r="BC22">
        <v>0</v>
      </c>
    </row>
    <row r="23" spans="1:55" ht="16.2" thickBot="1" x14ac:dyDescent="0.35">
      <c r="A23" s="85">
        <v>1020</v>
      </c>
      <c r="B23" s="86">
        <f>'Informations personnelles'!B23</f>
        <v>0</v>
      </c>
      <c r="C23" s="87" t="str">
        <f>'Informations personnelles'!C23</f>
        <v>Alain Lamy</v>
      </c>
      <c r="D23" s="88" t="str">
        <f>'Informations personnelles'!D23</f>
        <v>H</v>
      </c>
      <c r="E23" s="89">
        <f>'Informations personnelles'!E23</f>
        <v>151</v>
      </c>
      <c r="F23" s="90">
        <f>'Informations personnelles'!F23</f>
        <v>0</v>
      </c>
      <c r="G23" s="96">
        <f t="shared" si="0"/>
        <v>150.83333333333334</v>
      </c>
      <c r="H23" s="97">
        <v>905</v>
      </c>
      <c r="I23" s="97">
        <v>6</v>
      </c>
      <c r="J23" s="98">
        <v>459</v>
      </c>
      <c r="K23" s="99">
        <v>26</v>
      </c>
      <c r="L23">
        <v>0</v>
      </c>
      <c r="M23">
        <v>169</v>
      </c>
      <c r="N23">
        <v>194</v>
      </c>
      <c r="O23">
        <v>96</v>
      </c>
      <c r="P23">
        <v>0</v>
      </c>
      <c r="X23" s="178">
        <v>25</v>
      </c>
      <c r="AE23" t="s">
        <v>47</v>
      </c>
      <c r="AF23">
        <v>405</v>
      </c>
      <c r="AH23" t="s">
        <v>81</v>
      </c>
      <c r="AI23">
        <v>478</v>
      </c>
      <c r="AK23" t="s">
        <v>127</v>
      </c>
      <c r="AL23">
        <v>146.33333333333334</v>
      </c>
      <c r="AN23" t="s">
        <v>128</v>
      </c>
      <c r="AO23">
        <v>160.66666666666666</v>
      </c>
      <c r="AQ23" t="s">
        <v>110</v>
      </c>
      <c r="AR23">
        <v>150</v>
      </c>
      <c r="AT23" t="s">
        <v>108</v>
      </c>
      <c r="AU23">
        <v>187</v>
      </c>
      <c r="AX23" t="s">
        <v>104</v>
      </c>
      <c r="AY23">
        <v>0</v>
      </c>
      <c r="BB23" t="s">
        <v>89</v>
      </c>
      <c r="BC23">
        <v>0</v>
      </c>
    </row>
    <row r="24" spans="1:55" ht="15" thickBot="1" x14ac:dyDescent="0.35">
      <c r="A24" s="85">
        <v>1021</v>
      </c>
      <c r="B24" s="86">
        <f>'Informations personnelles'!B24</f>
        <v>0</v>
      </c>
      <c r="C24" s="87" t="str">
        <f>'Informations personnelles'!C24</f>
        <v>Suzanne Turcotte</v>
      </c>
      <c r="D24" s="88">
        <f>'Informations personnelles'!D24</f>
        <v>0</v>
      </c>
      <c r="E24" s="89">
        <f>'Informations personnelles'!E24</f>
        <v>0</v>
      </c>
      <c r="F24" s="90">
        <f>'Informations personnelles'!F24</f>
        <v>0</v>
      </c>
      <c r="G24" s="96">
        <f t="shared" si="0"/>
        <v>0</v>
      </c>
      <c r="H24" s="97"/>
      <c r="I24" s="97"/>
      <c r="J24" s="98"/>
      <c r="K24" s="99"/>
      <c r="X24" s="179" t="s">
        <v>146</v>
      </c>
      <c r="AE24" t="s">
        <v>127</v>
      </c>
      <c r="AF24">
        <v>405</v>
      </c>
      <c r="AH24" t="s">
        <v>133</v>
      </c>
      <c r="AI24">
        <v>477</v>
      </c>
      <c r="AK24" t="s">
        <v>110</v>
      </c>
      <c r="AL24">
        <v>142.16666666666666</v>
      </c>
      <c r="AN24" t="s">
        <v>122</v>
      </c>
      <c r="AO24">
        <v>159.16666666666666</v>
      </c>
      <c r="AQ24" t="s">
        <v>68</v>
      </c>
      <c r="AR24">
        <v>146</v>
      </c>
      <c r="AT24" t="s">
        <v>133</v>
      </c>
      <c r="AU24">
        <v>187</v>
      </c>
      <c r="AX24" t="s">
        <v>105</v>
      </c>
      <c r="AY24">
        <v>0</v>
      </c>
      <c r="BB24" t="s">
        <v>96</v>
      </c>
      <c r="BC24">
        <v>0</v>
      </c>
    </row>
    <row r="25" spans="1:55" ht="16.2" thickBot="1" x14ac:dyDescent="0.35">
      <c r="A25" s="85">
        <v>1022</v>
      </c>
      <c r="B25" s="86">
        <f>'Informations personnelles'!B25</f>
        <v>0</v>
      </c>
      <c r="C25" s="87" t="str">
        <f>'Informations personnelles'!C25</f>
        <v>Marie Deslauriers</v>
      </c>
      <c r="D25" s="88">
        <f>'Informations personnelles'!D25</f>
        <v>0</v>
      </c>
      <c r="E25" s="89">
        <f>'Informations personnelles'!E25</f>
        <v>0</v>
      </c>
      <c r="F25" s="90">
        <f>'Informations personnelles'!F25</f>
        <v>0</v>
      </c>
      <c r="G25" s="96">
        <f t="shared" si="0"/>
        <v>0</v>
      </c>
      <c r="H25" s="97"/>
      <c r="I25" s="97"/>
      <c r="J25" s="98"/>
      <c r="K25" s="99"/>
      <c r="X25" s="180">
        <v>10</v>
      </c>
      <c r="AE25" t="s">
        <v>75</v>
      </c>
      <c r="AF25">
        <v>396</v>
      </c>
      <c r="AH25" t="s">
        <v>107</v>
      </c>
      <c r="AI25">
        <v>475</v>
      </c>
      <c r="AK25" t="s">
        <v>51</v>
      </c>
      <c r="AL25">
        <v>139.83333333333334</v>
      </c>
      <c r="AN25" t="s">
        <v>59</v>
      </c>
      <c r="AO25">
        <v>158</v>
      </c>
      <c r="AQ25" t="s">
        <v>131</v>
      </c>
      <c r="AR25">
        <v>144</v>
      </c>
      <c r="AT25" t="s">
        <v>122</v>
      </c>
      <c r="AU25">
        <v>186</v>
      </c>
      <c r="AX25" t="s">
        <v>110</v>
      </c>
      <c r="AY25">
        <v>0</v>
      </c>
      <c r="BB25" t="s">
        <v>98</v>
      </c>
      <c r="BC25">
        <v>0</v>
      </c>
    </row>
    <row r="26" spans="1:55" ht="15" thickBot="1" x14ac:dyDescent="0.35">
      <c r="A26" s="85">
        <v>1023</v>
      </c>
      <c r="B26" s="86">
        <f>'Informations personnelles'!B26</f>
        <v>0</v>
      </c>
      <c r="C26" s="87" t="str">
        <f>'Informations personnelles'!C26</f>
        <v>Aimé Dagenais</v>
      </c>
      <c r="D26" s="88">
        <f>'Informations personnelles'!D26</f>
        <v>0</v>
      </c>
      <c r="E26" s="89">
        <f>'Informations personnelles'!E26</f>
        <v>0</v>
      </c>
      <c r="F26" s="90">
        <f>'Informations personnelles'!F26</f>
        <v>0</v>
      </c>
      <c r="G26" s="96">
        <f t="shared" si="0"/>
        <v>0</v>
      </c>
      <c r="H26" s="97"/>
      <c r="I26" s="97"/>
      <c r="J26" s="98"/>
      <c r="K26" s="99"/>
      <c r="X26" s="181" t="s">
        <v>147</v>
      </c>
      <c r="AE26" t="s">
        <v>110</v>
      </c>
      <c r="AF26">
        <v>389</v>
      </c>
      <c r="AH26" t="s">
        <v>83</v>
      </c>
      <c r="AI26">
        <v>468</v>
      </c>
      <c r="AK26" t="s">
        <v>75</v>
      </c>
      <c r="AL26">
        <v>139.33333333333334</v>
      </c>
      <c r="AN26" t="s">
        <v>108</v>
      </c>
      <c r="AO26">
        <v>157.83333333333334</v>
      </c>
      <c r="AQ26" t="s">
        <v>121</v>
      </c>
      <c r="AR26">
        <v>143</v>
      </c>
      <c r="AT26" t="s">
        <v>84</v>
      </c>
      <c r="AU26">
        <v>184</v>
      </c>
      <c r="AX26" t="s">
        <v>114</v>
      </c>
      <c r="AY26">
        <v>0</v>
      </c>
      <c r="BB26" t="s">
        <v>103</v>
      </c>
      <c r="BC26">
        <v>0</v>
      </c>
    </row>
    <row r="27" spans="1:55" ht="16.2" thickBot="1" x14ac:dyDescent="0.35">
      <c r="A27" s="85">
        <v>1024</v>
      </c>
      <c r="B27" s="86">
        <f>'Informations personnelles'!B27</f>
        <v>14</v>
      </c>
      <c r="C27" s="87" t="str">
        <f>'Informations personnelles'!C27</f>
        <v>Gilles Martin</v>
      </c>
      <c r="D27" s="88" t="str">
        <f>'Informations personnelles'!D27</f>
        <v>H</v>
      </c>
      <c r="E27" s="89">
        <f>'Informations personnelles'!E27</f>
        <v>166</v>
      </c>
      <c r="F27" s="90">
        <f>'Informations personnelles'!F27</f>
        <v>0</v>
      </c>
      <c r="G27" s="96">
        <f t="shared" si="0"/>
        <v>180</v>
      </c>
      <c r="H27" s="97">
        <v>1080</v>
      </c>
      <c r="I27" s="97">
        <v>6</v>
      </c>
      <c r="J27" s="98">
        <v>576</v>
      </c>
      <c r="K27" s="99">
        <v>26</v>
      </c>
      <c r="L27">
        <v>0</v>
      </c>
      <c r="M27">
        <v>203</v>
      </c>
      <c r="N27">
        <v>159</v>
      </c>
      <c r="O27">
        <v>214</v>
      </c>
      <c r="P27">
        <v>0</v>
      </c>
      <c r="X27" s="182">
        <v>25</v>
      </c>
      <c r="AE27" t="s">
        <v>58</v>
      </c>
      <c r="AF27">
        <v>387</v>
      </c>
      <c r="AH27" t="s">
        <v>69</v>
      </c>
      <c r="AI27">
        <v>459</v>
      </c>
      <c r="AK27" t="s">
        <v>88</v>
      </c>
      <c r="AL27">
        <v>135.16666666666666</v>
      </c>
      <c r="AN27" t="s">
        <v>74</v>
      </c>
      <c r="AO27">
        <v>154.83333333333334</v>
      </c>
      <c r="AQ27" t="s">
        <v>75</v>
      </c>
      <c r="AR27">
        <v>140</v>
      </c>
      <c r="AT27" t="s">
        <v>81</v>
      </c>
      <c r="AU27">
        <v>174</v>
      </c>
      <c r="AX27" t="s">
        <v>117</v>
      </c>
      <c r="AY27">
        <v>0</v>
      </c>
      <c r="BB27" t="s">
        <v>106</v>
      </c>
      <c r="BC27">
        <v>0</v>
      </c>
    </row>
    <row r="28" spans="1:55" ht="16.2" thickBot="1" x14ac:dyDescent="0.35">
      <c r="A28" s="85">
        <v>1025</v>
      </c>
      <c r="B28" s="86">
        <f>'Informations personnelles'!B28</f>
        <v>0</v>
      </c>
      <c r="C28" s="87" t="str">
        <f>'Informations personnelles'!C28</f>
        <v>Claude Chaumont</v>
      </c>
      <c r="D28" s="88" t="str">
        <f>'Informations personnelles'!D28</f>
        <v>H</v>
      </c>
      <c r="E28" s="89">
        <f>'Informations personnelles'!E28</f>
        <v>136</v>
      </c>
      <c r="F28" s="90">
        <f>'Informations personnelles'!F28</f>
        <v>0</v>
      </c>
      <c r="G28" s="96">
        <f t="shared" si="0"/>
        <v>154.83333333333334</v>
      </c>
      <c r="H28" s="97">
        <v>929</v>
      </c>
      <c r="I28" s="97">
        <v>6</v>
      </c>
      <c r="J28" s="98">
        <v>510</v>
      </c>
      <c r="K28" s="99">
        <v>26</v>
      </c>
      <c r="L28">
        <v>0</v>
      </c>
      <c r="M28">
        <v>147</v>
      </c>
      <c r="N28">
        <v>194</v>
      </c>
      <c r="O28">
        <v>169</v>
      </c>
      <c r="P28">
        <v>0</v>
      </c>
      <c r="X28" s="182">
        <v>20</v>
      </c>
      <c r="AE28" t="s">
        <v>51</v>
      </c>
      <c r="AF28">
        <v>355</v>
      </c>
      <c r="AH28" t="s">
        <v>59</v>
      </c>
      <c r="AI28">
        <v>446</v>
      </c>
      <c r="AK28" t="s">
        <v>58</v>
      </c>
      <c r="AL28">
        <v>128.66666666666666</v>
      </c>
      <c r="AN28" t="s">
        <v>89</v>
      </c>
      <c r="AO28">
        <v>154</v>
      </c>
      <c r="AQ28" t="s">
        <v>58</v>
      </c>
      <c r="AR28">
        <v>137</v>
      </c>
      <c r="AT28" t="s">
        <v>106</v>
      </c>
      <c r="AU28">
        <v>173</v>
      </c>
      <c r="AX28" t="s">
        <v>119</v>
      </c>
      <c r="AY28">
        <v>0</v>
      </c>
      <c r="BB28" t="s">
        <v>107</v>
      </c>
      <c r="BC28">
        <v>0</v>
      </c>
    </row>
    <row r="29" spans="1:55" ht="16.2" thickBot="1" x14ac:dyDescent="0.35">
      <c r="A29" s="85">
        <v>1026</v>
      </c>
      <c r="B29" s="86">
        <f>'Informations personnelles'!B29</f>
        <v>0</v>
      </c>
      <c r="C29" s="87" t="str">
        <f>'Informations personnelles'!C29</f>
        <v>Lucie Trudel</v>
      </c>
      <c r="D29" s="88" t="str">
        <f>'Informations personnelles'!D29</f>
        <v>F</v>
      </c>
      <c r="E29" s="89">
        <f>'Informations personnelles'!E29</f>
        <v>157</v>
      </c>
      <c r="F29" s="90">
        <f>'Informations personnelles'!F29</f>
        <v>0</v>
      </c>
      <c r="G29" s="96">
        <f t="shared" si="0"/>
        <v>139.33333333333334</v>
      </c>
      <c r="H29" s="97">
        <v>836</v>
      </c>
      <c r="I29" s="97">
        <v>6</v>
      </c>
      <c r="J29" s="98">
        <v>396</v>
      </c>
      <c r="K29" s="99">
        <v>26</v>
      </c>
      <c r="L29">
        <v>0</v>
      </c>
      <c r="M29">
        <v>140</v>
      </c>
      <c r="N29">
        <v>137</v>
      </c>
      <c r="O29">
        <v>119</v>
      </c>
      <c r="P29">
        <v>0</v>
      </c>
      <c r="X29" s="182">
        <v>15</v>
      </c>
      <c r="AE29" t="s">
        <v>114</v>
      </c>
      <c r="AF29">
        <v>353</v>
      </c>
      <c r="AH29" t="s">
        <v>106</v>
      </c>
      <c r="AI29">
        <v>441</v>
      </c>
      <c r="AK29" t="s">
        <v>121</v>
      </c>
      <c r="AL29">
        <v>127.33333333333333</v>
      </c>
      <c r="AN29" t="s">
        <v>112</v>
      </c>
      <c r="AO29">
        <v>151.16666666666666</v>
      </c>
      <c r="AQ29" t="s">
        <v>51</v>
      </c>
      <c r="AR29">
        <v>134</v>
      </c>
      <c r="AT29" t="s">
        <v>89</v>
      </c>
      <c r="AU29">
        <v>166</v>
      </c>
      <c r="AX29" t="s">
        <v>121</v>
      </c>
      <c r="AY29">
        <v>0</v>
      </c>
      <c r="BB29" t="s">
        <v>108</v>
      </c>
      <c r="BC29">
        <v>0</v>
      </c>
    </row>
    <row r="30" spans="1:55" ht="16.2" thickBot="1" x14ac:dyDescent="0.35">
      <c r="A30" s="85">
        <v>1027</v>
      </c>
      <c r="B30" s="86">
        <f>'Informations personnelles'!B30</f>
        <v>0</v>
      </c>
      <c r="C30" s="87" t="str">
        <f>'Informations personnelles'!C30</f>
        <v>Janice Clarke</v>
      </c>
      <c r="D30" s="88">
        <f>'Informations personnelles'!D30</f>
        <v>0</v>
      </c>
      <c r="E30" s="89">
        <f>'Informations personnelles'!E30</f>
        <v>0</v>
      </c>
      <c r="F30" s="90">
        <f>'Informations personnelles'!F30</f>
        <v>0</v>
      </c>
      <c r="G30" s="96">
        <f t="shared" si="0"/>
        <v>0</v>
      </c>
      <c r="H30" s="97"/>
      <c r="I30" s="97"/>
      <c r="J30" s="98"/>
      <c r="K30" s="99"/>
      <c r="X30" s="183" t="s">
        <v>39</v>
      </c>
      <c r="AE30" t="s">
        <v>99</v>
      </c>
      <c r="AF30">
        <v>349</v>
      </c>
      <c r="AH30" t="s">
        <v>89</v>
      </c>
      <c r="AI30">
        <v>435</v>
      </c>
      <c r="AK30" t="s">
        <v>131</v>
      </c>
      <c r="AL30">
        <v>124.83333333333333</v>
      </c>
      <c r="AN30" t="s">
        <v>69</v>
      </c>
      <c r="AO30">
        <v>150.83333333333334</v>
      </c>
      <c r="AQ30" t="s">
        <v>99</v>
      </c>
      <c r="AR30">
        <v>129</v>
      </c>
      <c r="AT30" t="s">
        <v>60</v>
      </c>
      <c r="AU30">
        <v>164</v>
      </c>
      <c r="AX30" t="s">
        <v>125</v>
      </c>
      <c r="AY30">
        <v>0</v>
      </c>
      <c r="BB30" t="s">
        <v>109</v>
      </c>
      <c r="BC30">
        <v>0</v>
      </c>
    </row>
    <row r="31" spans="1:55" ht="16.2" thickBot="1" x14ac:dyDescent="0.35">
      <c r="A31" s="85">
        <v>1028</v>
      </c>
      <c r="B31" s="86">
        <f>'Informations personnelles'!B31</f>
        <v>0</v>
      </c>
      <c r="C31" s="87" t="str">
        <f>'Informations personnelles'!C31</f>
        <v>Gilles Dussault</v>
      </c>
      <c r="D31" s="88" t="str">
        <f>'Informations personnelles'!D31</f>
        <v>H</v>
      </c>
      <c r="E31" s="89">
        <f>'Informations personnelles'!E31</f>
        <v>168</v>
      </c>
      <c r="F31" s="90">
        <f>'Informations personnelles'!F31</f>
        <v>0</v>
      </c>
      <c r="G31" s="96">
        <f t="shared" si="0"/>
        <v>184.66666666666666</v>
      </c>
      <c r="H31" s="97">
        <v>1108</v>
      </c>
      <c r="I31" s="97">
        <v>6</v>
      </c>
      <c r="J31" s="98">
        <v>566</v>
      </c>
      <c r="K31" s="99">
        <v>26</v>
      </c>
      <c r="L31">
        <v>0</v>
      </c>
      <c r="M31">
        <v>161</v>
      </c>
      <c r="N31">
        <v>214</v>
      </c>
      <c r="O31">
        <v>191</v>
      </c>
      <c r="P31">
        <v>0</v>
      </c>
      <c r="X31" s="184">
        <v>33</v>
      </c>
      <c r="AE31" t="s">
        <v>131</v>
      </c>
      <c r="AF31">
        <v>323</v>
      </c>
      <c r="AH31" t="s">
        <v>84</v>
      </c>
      <c r="AI31">
        <v>422</v>
      </c>
      <c r="AK31" t="s">
        <v>99</v>
      </c>
      <c r="AL31">
        <v>118.33333333333333</v>
      </c>
      <c r="AN31" t="s">
        <v>133</v>
      </c>
      <c r="AO31">
        <v>146</v>
      </c>
      <c r="AQ31" t="s">
        <v>114</v>
      </c>
      <c r="AR31">
        <v>127</v>
      </c>
      <c r="AT31" t="s">
        <v>83</v>
      </c>
      <c r="AU31">
        <v>160</v>
      </c>
      <c r="AX31" t="s">
        <v>127</v>
      </c>
      <c r="AY31">
        <v>0</v>
      </c>
      <c r="BB31" t="s">
        <v>111</v>
      </c>
      <c r="BC31">
        <v>0</v>
      </c>
    </row>
    <row r="32" spans="1:55" ht="16.2" thickBot="1" x14ac:dyDescent="0.35">
      <c r="A32" s="85">
        <v>1029</v>
      </c>
      <c r="B32" s="86">
        <f>'Informations personnelles'!B32</f>
        <v>11</v>
      </c>
      <c r="C32" s="87" t="str">
        <f>'Informations personnelles'!C32</f>
        <v>Gilberte Caron</v>
      </c>
      <c r="D32" s="88" t="str">
        <f>'Informations personnelles'!D32</f>
        <v>F</v>
      </c>
      <c r="E32" s="89">
        <f>'Informations personnelles'!E32</f>
        <v>180</v>
      </c>
      <c r="F32" s="90">
        <f>'Informations personnelles'!F32</f>
        <v>0</v>
      </c>
      <c r="G32" s="96">
        <f t="shared" si="0"/>
        <v>163.66666666666666</v>
      </c>
      <c r="H32" s="97">
        <v>982</v>
      </c>
      <c r="I32" s="97">
        <v>6</v>
      </c>
      <c r="J32" s="98">
        <v>492</v>
      </c>
      <c r="K32" s="99">
        <v>26</v>
      </c>
      <c r="L32">
        <v>0</v>
      </c>
      <c r="M32">
        <v>154</v>
      </c>
      <c r="N32">
        <v>141</v>
      </c>
      <c r="O32">
        <v>197</v>
      </c>
      <c r="P32">
        <v>0</v>
      </c>
      <c r="X32" s="185"/>
      <c r="AE32" t="s">
        <v>132</v>
      </c>
      <c r="AF32">
        <v>265</v>
      </c>
      <c r="AH32" t="s">
        <v>128</v>
      </c>
      <c r="AI32">
        <v>412</v>
      </c>
      <c r="AK32" t="s">
        <v>105</v>
      </c>
      <c r="AL32">
        <v>98</v>
      </c>
      <c r="AN32" t="s">
        <v>84</v>
      </c>
      <c r="AO32">
        <v>140.66666666666666</v>
      </c>
      <c r="AQ32" t="s">
        <v>132</v>
      </c>
      <c r="AR32">
        <v>107</v>
      </c>
      <c r="AT32" t="s">
        <v>128</v>
      </c>
      <c r="AU32">
        <v>159</v>
      </c>
      <c r="AX32" t="s">
        <v>130</v>
      </c>
      <c r="AY32">
        <v>0</v>
      </c>
      <c r="BB32" t="s">
        <v>112</v>
      </c>
      <c r="BC32">
        <v>0</v>
      </c>
    </row>
    <row r="33" spans="1:55" ht="16.2" thickBot="1" x14ac:dyDescent="0.35">
      <c r="A33" s="85">
        <v>1030</v>
      </c>
      <c r="B33" s="86">
        <f>'Informations personnelles'!B33</f>
        <v>0</v>
      </c>
      <c r="C33" s="87" t="str">
        <f>'Informations personnelles'!C33</f>
        <v>Colette Dagenais</v>
      </c>
      <c r="D33" s="88" t="str">
        <f>'Informations personnelles'!D33</f>
        <v>F</v>
      </c>
      <c r="E33" s="89">
        <f>'Informations personnelles'!E33</f>
        <v>162</v>
      </c>
      <c r="F33" s="90">
        <f>'Informations personnelles'!F33</f>
        <v>0</v>
      </c>
      <c r="G33" s="96">
        <f t="shared" si="0"/>
        <v>158.16666666666666</v>
      </c>
      <c r="H33" s="97">
        <v>949</v>
      </c>
      <c r="I33" s="97">
        <v>6</v>
      </c>
      <c r="J33" s="98">
        <v>485</v>
      </c>
      <c r="K33" s="99">
        <v>26</v>
      </c>
      <c r="L33">
        <v>0</v>
      </c>
      <c r="M33">
        <v>157</v>
      </c>
      <c r="N33">
        <v>194</v>
      </c>
      <c r="O33">
        <v>134</v>
      </c>
      <c r="P33">
        <v>0</v>
      </c>
      <c r="X33" s="185"/>
      <c r="AE33" t="s">
        <v>100</v>
      </c>
      <c r="AF33">
        <v>0</v>
      </c>
      <c r="AH33" t="s">
        <v>60</v>
      </c>
      <c r="AI33">
        <v>396</v>
      </c>
      <c r="AK33" t="s">
        <v>132</v>
      </c>
      <c r="AL33">
        <v>96.333333333333329</v>
      </c>
      <c r="AN33" t="s">
        <v>83</v>
      </c>
      <c r="AO33">
        <v>138</v>
      </c>
      <c r="AQ33" t="s">
        <v>95</v>
      </c>
      <c r="AR33">
        <v>0</v>
      </c>
      <c r="AT33" t="s">
        <v>54</v>
      </c>
      <c r="AU33">
        <v>153</v>
      </c>
      <c r="AX33" t="s">
        <v>131</v>
      </c>
      <c r="AY33">
        <v>0</v>
      </c>
      <c r="BB33" t="s">
        <v>113</v>
      </c>
      <c r="BC33">
        <v>0</v>
      </c>
    </row>
    <row r="34" spans="1:55" ht="16.2" thickBot="1" x14ac:dyDescent="0.35">
      <c r="A34" s="85">
        <v>1031</v>
      </c>
      <c r="B34" s="86">
        <f>'Informations personnelles'!B34</f>
        <v>0</v>
      </c>
      <c r="C34" s="87" t="str">
        <f>'Informations personnelles'!C34</f>
        <v>Paul Barrette</v>
      </c>
      <c r="D34" s="88" t="str">
        <f>'Informations personnelles'!D34</f>
        <v>H</v>
      </c>
      <c r="E34" s="89">
        <f>'Informations personnelles'!E34</f>
        <v>163</v>
      </c>
      <c r="F34" s="90">
        <f>'Informations personnelles'!F34</f>
        <v>0</v>
      </c>
      <c r="G34" s="96">
        <f t="shared" si="0"/>
        <v>176.16666666666666</v>
      </c>
      <c r="H34" s="97">
        <v>1057</v>
      </c>
      <c r="I34" s="97">
        <v>6</v>
      </c>
      <c r="J34" s="98">
        <v>560</v>
      </c>
      <c r="K34" s="99">
        <v>26</v>
      </c>
      <c r="L34">
        <v>0</v>
      </c>
      <c r="M34">
        <v>145</v>
      </c>
      <c r="N34">
        <v>242</v>
      </c>
      <c r="O34">
        <v>173</v>
      </c>
      <c r="P34">
        <v>0</v>
      </c>
      <c r="X34" s="185"/>
      <c r="AE34" t="s">
        <v>105</v>
      </c>
      <c r="AF34">
        <v>0</v>
      </c>
      <c r="AH34" t="s">
        <v>54</v>
      </c>
      <c r="AI34">
        <v>395</v>
      </c>
      <c r="AK34" t="s">
        <v>95</v>
      </c>
      <c r="AL34">
        <v>0</v>
      </c>
      <c r="AN34" t="s">
        <v>106</v>
      </c>
      <c r="AO34">
        <v>132</v>
      </c>
      <c r="AQ34" t="s">
        <v>100</v>
      </c>
      <c r="AR34">
        <v>0</v>
      </c>
      <c r="AT34" t="s">
        <v>59</v>
      </c>
      <c r="AU34">
        <v>151</v>
      </c>
      <c r="AX34" t="s">
        <v>132</v>
      </c>
      <c r="AY34">
        <v>0</v>
      </c>
      <c r="BB34" t="s">
        <v>116</v>
      </c>
      <c r="BC34">
        <v>0</v>
      </c>
    </row>
    <row r="35" spans="1:55" ht="16.2" thickBot="1" x14ac:dyDescent="0.35">
      <c r="A35" s="85">
        <v>1032</v>
      </c>
      <c r="B35" s="86">
        <f>'Informations personnelles'!B35</f>
        <v>0</v>
      </c>
      <c r="C35" s="87" t="str">
        <f>'Informations personnelles'!C35</f>
        <v>Claude Cyr</v>
      </c>
      <c r="D35" s="88" t="str">
        <f>'Informations personnelles'!D35</f>
        <v>H</v>
      </c>
      <c r="E35" s="89">
        <f>'Informations personnelles'!E35</f>
        <v>190</v>
      </c>
      <c r="F35" s="90">
        <f>'Informations personnelles'!F35</f>
        <v>0</v>
      </c>
      <c r="G35" s="96">
        <f t="shared" si="0"/>
        <v>166.5</v>
      </c>
      <c r="H35" s="97">
        <v>999</v>
      </c>
      <c r="I35" s="97">
        <v>6</v>
      </c>
      <c r="J35" s="98">
        <v>478</v>
      </c>
      <c r="K35" s="99">
        <v>26</v>
      </c>
      <c r="L35">
        <v>0</v>
      </c>
      <c r="M35">
        <v>174</v>
      </c>
      <c r="N35">
        <v>172</v>
      </c>
      <c r="O35">
        <v>132</v>
      </c>
      <c r="P35">
        <v>0</v>
      </c>
      <c r="X35" s="185"/>
      <c r="AE35" t="s">
        <v>95</v>
      </c>
      <c r="AH35" t="s">
        <v>66</v>
      </c>
      <c r="AI35">
        <v>354</v>
      </c>
      <c r="AK35" t="s">
        <v>100</v>
      </c>
      <c r="AL35">
        <v>0</v>
      </c>
      <c r="AN35" t="s">
        <v>54</v>
      </c>
      <c r="AO35">
        <v>131.33333333333334</v>
      </c>
      <c r="AQ35" t="s">
        <v>105</v>
      </c>
      <c r="AR35">
        <v>0</v>
      </c>
      <c r="AT35" t="s">
        <v>66</v>
      </c>
      <c r="AU35">
        <v>138</v>
      </c>
      <c r="AX35" t="s">
        <v>95</v>
      </c>
      <c r="BB35" t="s">
        <v>118</v>
      </c>
      <c r="BC35">
        <v>0</v>
      </c>
    </row>
    <row r="36" spans="1:55" ht="16.2" thickBot="1" x14ac:dyDescent="0.35">
      <c r="A36" s="85">
        <v>1033</v>
      </c>
      <c r="B36" s="86">
        <f>'Informations personnelles'!B36</f>
        <v>6</v>
      </c>
      <c r="C36" s="87" t="str">
        <f>'Informations personnelles'!C36</f>
        <v>Jeannine Chartré</v>
      </c>
      <c r="D36" s="88" t="str">
        <f>'Informations personnelles'!D36</f>
        <v>F</v>
      </c>
      <c r="E36" s="89">
        <f>'Informations personnelles'!E36</f>
        <v>177</v>
      </c>
      <c r="F36" s="90">
        <f>'Informations personnelles'!F36</f>
        <v>0</v>
      </c>
      <c r="G36" s="96">
        <f t="shared" si="0"/>
        <v>152.33333333333334</v>
      </c>
      <c r="H36" s="97">
        <v>914</v>
      </c>
      <c r="I36" s="97">
        <v>6</v>
      </c>
      <c r="J36" s="98">
        <v>440</v>
      </c>
      <c r="K36" s="99">
        <v>26</v>
      </c>
      <c r="L36">
        <v>0</v>
      </c>
      <c r="M36">
        <v>127</v>
      </c>
      <c r="N36">
        <v>150</v>
      </c>
      <c r="O36">
        <v>163</v>
      </c>
      <c r="P36">
        <v>0</v>
      </c>
      <c r="X36" s="185"/>
      <c r="AH36" t="s">
        <v>116</v>
      </c>
      <c r="AI36">
        <v>347</v>
      </c>
      <c r="AN36" t="s">
        <v>116</v>
      </c>
      <c r="AO36">
        <v>128.5</v>
      </c>
      <c r="AT36" t="s">
        <v>116</v>
      </c>
      <c r="AU36">
        <v>134</v>
      </c>
      <c r="BB36" t="s">
        <v>122</v>
      </c>
      <c r="BC36">
        <v>0</v>
      </c>
    </row>
    <row r="37" spans="1:55" ht="16.2" thickBot="1" x14ac:dyDescent="0.35">
      <c r="A37" s="85">
        <v>1034</v>
      </c>
      <c r="B37" s="86">
        <f>'Informations personnelles'!B37</f>
        <v>0</v>
      </c>
      <c r="C37" s="87" t="str">
        <f>'Informations personnelles'!C37</f>
        <v>Mario Nolet</v>
      </c>
      <c r="D37" s="88" t="str">
        <f>'Informations personnelles'!D37</f>
        <v>H</v>
      </c>
      <c r="E37" s="89">
        <f>'Informations personnelles'!E37</f>
        <v>147</v>
      </c>
      <c r="F37" s="90">
        <f>'Informations personnelles'!F37</f>
        <v>0</v>
      </c>
      <c r="G37" s="96">
        <f t="shared" si="0"/>
        <v>138</v>
      </c>
      <c r="H37" s="97">
        <v>828</v>
      </c>
      <c r="I37" s="97">
        <v>6</v>
      </c>
      <c r="J37" s="98">
        <v>468</v>
      </c>
      <c r="K37" s="99">
        <v>26</v>
      </c>
      <c r="L37">
        <v>0</v>
      </c>
      <c r="M37">
        <v>160</v>
      </c>
      <c r="N37">
        <v>155</v>
      </c>
      <c r="O37">
        <v>153</v>
      </c>
      <c r="P37">
        <v>0</v>
      </c>
      <c r="X37" s="185"/>
      <c r="AH37" t="s">
        <v>56</v>
      </c>
      <c r="AI37">
        <v>0</v>
      </c>
      <c r="AN37" t="s">
        <v>60</v>
      </c>
      <c r="AO37">
        <v>121.83333333333333</v>
      </c>
      <c r="AT37" t="s">
        <v>56</v>
      </c>
      <c r="AU37">
        <v>0</v>
      </c>
      <c r="BB37" t="s">
        <v>123</v>
      </c>
      <c r="BC37">
        <v>0</v>
      </c>
    </row>
    <row r="38" spans="1:55" ht="16.2" thickBot="1" x14ac:dyDescent="0.35">
      <c r="A38" s="85">
        <v>1035</v>
      </c>
      <c r="B38" s="86">
        <f>'Informations personnelles'!B38</f>
        <v>0</v>
      </c>
      <c r="C38" s="87" t="str">
        <f>'Informations personnelles'!C38</f>
        <v>Michel Tremblay</v>
      </c>
      <c r="D38" s="88" t="str">
        <f>'Informations personnelles'!D38</f>
        <v>H</v>
      </c>
      <c r="E38" s="89">
        <f>'Informations personnelles'!E38</f>
        <v>156</v>
      </c>
      <c r="F38" s="90">
        <f>'Informations personnelles'!F38</f>
        <v>0</v>
      </c>
      <c r="G38" s="96">
        <f t="shared" si="0"/>
        <v>140.66666666666666</v>
      </c>
      <c r="H38" s="97">
        <v>422</v>
      </c>
      <c r="I38" s="97">
        <v>3</v>
      </c>
      <c r="J38" s="98">
        <v>422</v>
      </c>
      <c r="K38" s="99">
        <v>13</v>
      </c>
      <c r="L38">
        <v>0</v>
      </c>
      <c r="M38">
        <v>143</v>
      </c>
      <c r="N38">
        <v>95</v>
      </c>
      <c r="O38">
        <v>184</v>
      </c>
      <c r="P38">
        <v>0</v>
      </c>
      <c r="X38" s="185"/>
      <c r="AH38" t="s">
        <v>67</v>
      </c>
      <c r="AI38">
        <v>0</v>
      </c>
      <c r="AN38" t="s">
        <v>66</v>
      </c>
      <c r="AO38">
        <v>120.16666666666667</v>
      </c>
      <c r="AT38" t="s">
        <v>67</v>
      </c>
      <c r="AU38">
        <v>0</v>
      </c>
      <c r="BB38" t="s">
        <v>128</v>
      </c>
      <c r="BC38">
        <v>0</v>
      </c>
    </row>
    <row r="39" spans="1:55" ht="16.2" thickBot="1" x14ac:dyDescent="0.35">
      <c r="A39" s="85">
        <v>1036</v>
      </c>
      <c r="B39" s="86">
        <f>'Informations personnelles'!B39</f>
        <v>0</v>
      </c>
      <c r="C39" s="87" t="str">
        <f>'Informations personnelles'!C39</f>
        <v>Marie-Josée Bouchard</v>
      </c>
      <c r="D39" s="88" t="str">
        <f>'Informations personnelles'!D39</f>
        <v>F</v>
      </c>
      <c r="E39" s="89">
        <f>'Informations personnelles'!E39</f>
        <v>161</v>
      </c>
      <c r="F39" s="90">
        <f>'Informations personnelles'!F39</f>
        <v>0</v>
      </c>
      <c r="G39" s="96">
        <f t="shared" si="0"/>
        <v>162.33333333333334</v>
      </c>
      <c r="H39" s="97">
        <v>974</v>
      </c>
      <c r="I39" s="97">
        <v>6</v>
      </c>
      <c r="J39" s="98">
        <v>470</v>
      </c>
      <c r="K39" s="99">
        <v>26</v>
      </c>
      <c r="L39">
        <v>0</v>
      </c>
      <c r="M39">
        <v>166</v>
      </c>
      <c r="N39">
        <v>165</v>
      </c>
      <c r="O39">
        <v>139</v>
      </c>
      <c r="P39">
        <v>0</v>
      </c>
      <c r="X39" s="185"/>
      <c r="AH39" t="s">
        <v>96</v>
      </c>
      <c r="AI39">
        <v>0</v>
      </c>
      <c r="AN39" t="s">
        <v>96</v>
      </c>
      <c r="AO39">
        <v>0</v>
      </c>
      <c r="AT39" t="s">
        <v>96</v>
      </c>
      <c r="AU39">
        <v>0</v>
      </c>
      <c r="BB39" t="s">
        <v>129</v>
      </c>
      <c r="BC39">
        <v>0</v>
      </c>
    </row>
    <row r="40" spans="1:55" ht="16.2" thickBot="1" x14ac:dyDescent="0.35">
      <c r="A40" s="85">
        <v>1037</v>
      </c>
      <c r="B40" s="86">
        <f>'Informations personnelles'!B40</f>
        <v>0</v>
      </c>
      <c r="C40" s="87" t="str">
        <f>'Informations personnelles'!C40</f>
        <v>Rita Julien</v>
      </c>
      <c r="D40" s="88">
        <f>'Informations personnelles'!D40</f>
        <v>0</v>
      </c>
      <c r="E40" s="89">
        <f>'Informations personnelles'!E40</f>
        <v>0</v>
      </c>
      <c r="F40" s="90">
        <f>'Informations personnelles'!F40</f>
        <v>0</v>
      </c>
      <c r="G40" s="96">
        <f t="shared" si="0"/>
        <v>0</v>
      </c>
      <c r="H40" s="97"/>
      <c r="I40" s="97"/>
      <c r="J40" s="98"/>
      <c r="K40" s="99"/>
      <c r="X40" s="185"/>
      <c r="AH40" t="s">
        <v>129</v>
      </c>
      <c r="AI40">
        <v>0</v>
      </c>
      <c r="AN40" t="s">
        <v>97</v>
      </c>
      <c r="AO40">
        <v>0</v>
      </c>
      <c r="AT40" t="s">
        <v>97</v>
      </c>
      <c r="AU40">
        <v>0</v>
      </c>
      <c r="BB40" t="s">
        <v>133</v>
      </c>
      <c r="BC40">
        <v>0</v>
      </c>
    </row>
    <row r="41" spans="1:55" ht="16.2" thickBot="1" x14ac:dyDescent="0.35">
      <c r="A41" s="85">
        <v>1038</v>
      </c>
      <c r="B41" s="86">
        <f>'Informations personnelles'!B41</f>
        <v>10</v>
      </c>
      <c r="C41" s="87" t="str">
        <f>'Informations personnelles'!C41</f>
        <v>Raymond Chartré</v>
      </c>
      <c r="D41" s="88" t="str">
        <f>'Informations personnelles'!D41</f>
        <v>H</v>
      </c>
      <c r="E41" s="89">
        <f>'Informations personnelles'!E41</f>
        <v>190</v>
      </c>
      <c r="F41" s="90">
        <f>'Informations personnelles'!F41</f>
        <v>0</v>
      </c>
      <c r="G41" s="96">
        <f t="shared" si="0"/>
        <v>205.66666666666666</v>
      </c>
      <c r="H41" s="97">
        <v>1234</v>
      </c>
      <c r="I41" s="97">
        <v>6</v>
      </c>
      <c r="J41" s="98">
        <v>686</v>
      </c>
      <c r="K41" s="99">
        <v>26</v>
      </c>
      <c r="L41">
        <v>0</v>
      </c>
      <c r="M41">
        <v>200</v>
      </c>
      <c r="N41">
        <v>224</v>
      </c>
      <c r="O41">
        <v>262</v>
      </c>
      <c r="P41">
        <v>0</v>
      </c>
      <c r="X41" s="185"/>
      <c r="AH41" t="s">
        <v>97</v>
      </c>
      <c r="AN41" t="s">
        <v>129</v>
      </c>
      <c r="AO41">
        <v>0</v>
      </c>
      <c r="AT41" t="s">
        <v>129</v>
      </c>
      <c r="AU41">
        <v>0</v>
      </c>
      <c r="BB41" t="s">
        <v>97</v>
      </c>
    </row>
    <row r="42" spans="1:55" ht="16.2" thickBot="1" x14ac:dyDescent="0.35">
      <c r="A42" s="85">
        <v>1039</v>
      </c>
      <c r="B42" s="86">
        <f>'Informations personnelles'!B42</f>
        <v>0</v>
      </c>
      <c r="C42" s="87" t="str">
        <f>'Informations personnelles'!C42</f>
        <v>Johanne Champagne</v>
      </c>
      <c r="D42" s="88" t="str">
        <f>'Informations personnelles'!D42</f>
        <v>F</v>
      </c>
      <c r="E42" s="89">
        <v>163</v>
      </c>
      <c r="F42" s="90">
        <f>'Informations personnelles'!F42</f>
        <v>0</v>
      </c>
      <c r="G42" s="96">
        <f t="shared" si="0"/>
        <v>149.33333333333334</v>
      </c>
      <c r="H42" s="97">
        <v>896</v>
      </c>
      <c r="I42" s="97">
        <v>6</v>
      </c>
      <c r="J42" s="98">
        <v>440</v>
      </c>
      <c r="K42" s="99">
        <v>26</v>
      </c>
      <c r="L42">
        <v>0</v>
      </c>
      <c r="M42">
        <v>142</v>
      </c>
      <c r="N42">
        <v>169</v>
      </c>
      <c r="O42">
        <v>129</v>
      </c>
      <c r="P42">
        <v>0</v>
      </c>
      <c r="X42" s="185"/>
      <c r="AH42" t="s">
        <v>134</v>
      </c>
      <c r="AN42" t="s">
        <v>134</v>
      </c>
      <c r="AO42">
        <v>0</v>
      </c>
      <c r="AT42" t="s">
        <v>134</v>
      </c>
      <c r="AU42">
        <v>0</v>
      </c>
      <c r="BB42" t="s">
        <v>134</v>
      </c>
    </row>
    <row r="43" spans="1:55" ht="16.2" thickBot="1" x14ac:dyDescent="0.35">
      <c r="A43" s="85">
        <v>1040</v>
      </c>
      <c r="B43" s="86">
        <f>'Informations personnelles'!B43</f>
        <v>0</v>
      </c>
      <c r="C43" s="87" t="str">
        <f>'Informations personnelles'!C43</f>
        <v>Yvon Cyr</v>
      </c>
      <c r="D43" s="88" t="str">
        <f>'Informations personnelles'!D43</f>
        <v>H</v>
      </c>
      <c r="E43" s="89">
        <f>'Informations personnelles'!E43</f>
        <v>164</v>
      </c>
      <c r="F43" s="90">
        <f>'Informations personnelles'!F43</f>
        <v>0</v>
      </c>
      <c r="G43" s="96">
        <f t="shared" si="0"/>
        <v>154</v>
      </c>
      <c r="H43" s="97">
        <v>924</v>
      </c>
      <c r="I43" s="97">
        <v>6</v>
      </c>
      <c r="J43" s="98">
        <v>435</v>
      </c>
      <c r="K43" s="99">
        <v>26</v>
      </c>
      <c r="L43">
        <v>0</v>
      </c>
      <c r="M43">
        <v>116</v>
      </c>
      <c r="N43">
        <v>153</v>
      </c>
      <c r="O43">
        <v>166</v>
      </c>
      <c r="P43">
        <v>0</v>
      </c>
      <c r="X43" s="185"/>
      <c r="AH43" t="s">
        <v>135</v>
      </c>
      <c r="AN43" t="s">
        <v>135</v>
      </c>
      <c r="AO43">
        <v>0</v>
      </c>
      <c r="AT43" t="s">
        <v>135</v>
      </c>
      <c r="AU43">
        <v>0</v>
      </c>
      <c r="BB43" t="s">
        <v>135</v>
      </c>
    </row>
    <row r="44" spans="1:55" ht="16.2" thickBot="1" x14ac:dyDescent="0.35">
      <c r="A44" s="85">
        <v>1041</v>
      </c>
      <c r="B44" s="86">
        <f>'Informations personnelles'!B44</f>
        <v>0</v>
      </c>
      <c r="C44" s="87" t="str">
        <f>'Informations personnelles'!C44</f>
        <v>Thérèse Robert</v>
      </c>
      <c r="D44" s="88" t="str">
        <f>'Informations personnelles'!D44</f>
        <v>F</v>
      </c>
      <c r="E44" s="89">
        <f>'Informations personnelles'!E44</f>
        <v>182</v>
      </c>
      <c r="F44" s="90">
        <f>'Informations personnelles'!F44</f>
        <v>0</v>
      </c>
      <c r="G44" s="96">
        <f t="shared" si="0"/>
        <v>180.33333333333334</v>
      </c>
      <c r="H44" s="97">
        <v>1082</v>
      </c>
      <c r="I44" s="97">
        <v>6</v>
      </c>
      <c r="J44" s="98">
        <v>506</v>
      </c>
      <c r="K44" s="99">
        <v>26</v>
      </c>
      <c r="L44">
        <v>0</v>
      </c>
      <c r="M44">
        <v>179</v>
      </c>
      <c r="N44">
        <v>163</v>
      </c>
      <c r="O44">
        <v>164</v>
      </c>
      <c r="P44">
        <v>0</v>
      </c>
      <c r="X44" s="185"/>
    </row>
    <row r="45" spans="1:55" ht="16.2" thickBot="1" x14ac:dyDescent="0.35">
      <c r="A45" s="85">
        <v>1042</v>
      </c>
      <c r="B45" s="86">
        <f>'Informations personnelles'!B45</f>
        <v>0</v>
      </c>
      <c r="C45" s="87" t="str">
        <f>'Informations personnelles'!C45</f>
        <v>Marcel Legault</v>
      </c>
      <c r="D45" s="88">
        <f>'Informations personnelles'!D45</f>
        <v>0</v>
      </c>
      <c r="E45" s="89">
        <f>'Informations personnelles'!E45</f>
        <v>0</v>
      </c>
      <c r="F45" s="90">
        <f>'Informations personnelles'!F45</f>
        <v>0</v>
      </c>
      <c r="G45" s="96">
        <f t="shared" si="0"/>
        <v>0</v>
      </c>
      <c r="H45" s="97"/>
      <c r="I45" s="97"/>
      <c r="J45" s="98"/>
      <c r="K45" s="99"/>
      <c r="X45" s="185"/>
    </row>
    <row r="46" spans="1:55" ht="16.2" thickBot="1" x14ac:dyDescent="0.35">
      <c r="A46" s="85">
        <v>1043</v>
      </c>
      <c r="B46" s="86" t="str">
        <f>'Informations personnelles'!B46</f>
        <v>A4</v>
      </c>
      <c r="C46" s="87" t="str">
        <f>'Informations personnelles'!C46</f>
        <v>Colombe Nolet</v>
      </c>
      <c r="D46" s="88" t="str">
        <f>'Informations personnelles'!D46</f>
        <v>F</v>
      </c>
      <c r="E46" s="89">
        <f>'Informations personnelles'!E46</f>
        <v>145</v>
      </c>
      <c r="F46" s="90">
        <f>'Informations personnelles'!F46</f>
        <v>0</v>
      </c>
      <c r="G46" s="96">
        <f t="shared" si="0"/>
        <v>150.66666666666666</v>
      </c>
      <c r="H46" s="97">
        <v>904</v>
      </c>
      <c r="I46" s="97">
        <v>6</v>
      </c>
      <c r="J46" s="98">
        <v>499</v>
      </c>
      <c r="K46" s="99">
        <v>26</v>
      </c>
      <c r="L46">
        <v>0</v>
      </c>
      <c r="M46">
        <v>178</v>
      </c>
      <c r="N46">
        <v>170</v>
      </c>
      <c r="O46">
        <v>151</v>
      </c>
      <c r="P46">
        <v>0</v>
      </c>
      <c r="X46" s="185"/>
    </row>
    <row r="47" spans="1:55" ht="16.2" thickBot="1" x14ac:dyDescent="0.35">
      <c r="A47" s="85">
        <v>1044</v>
      </c>
      <c r="B47" s="86">
        <f>'Informations personnelles'!B47</f>
        <v>0</v>
      </c>
      <c r="C47" s="87" t="str">
        <f>'Informations personnelles'!C47</f>
        <v>Suzanne Gaudreau</v>
      </c>
      <c r="D47" s="88" t="str">
        <f>'Informations personnelles'!D47</f>
        <v>F</v>
      </c>
      <c r="E47" s="89">
        <f>'Informations personnelles'!E47</f>
        <v>162</v>
      </c>
      <c r="F47" s="90">
        <f>'Informations personnelles'!F47</f>
        <v>0</v>
      </c>
      <c r="G47" s="96">
        <f t="shared" si="0"/>
        <v>176</v>
      </c>
      <c r="H47" s="97">
        <v>1056</v>
      </c>
      <c r="I47" s="97">
        <v>6</v>
      </c>
      <c r="J47" s="98">
        <v>475</v>
      </c>
      <c r="K47" s="99">
        <v>26</v>
      </c>
      <c r="L47">
        <v>0</v>
      </c>
      <c r="M47">
        <v>150</v>
      </c>
      <c r="N47">
        <v>177</v>
      </c>
      <c r="O47">
        <v>148</v>
      </c>
      <c r="P47">
        <v>0</v>
      </c>
      <c r="X47" s="185"/>
    </row>
    <row r="48" spans="1:55" ht="16.2" thickBot="1" x14ac:dyDescent="0.35">
      <c r="A48" s="85">
        <v>1045</v>
      </c>
      <c r="B48" s="86">
        <f>'Informations personnelles'!B48</f>
        <v>0</v>
      </c>
      <c r="C48" s="87" t="str">
        <f>'Informations personnelles'!C48</f>
        <v xml:space="preserve">Thérèse Maynard </v>
      </c>
      <c r="D48" s="88" t="str">
        <f>'Informations personnelles'!D48</f>
        <v>F</v>
      </c>
      <c r="E48" s="89">
        <f>'Informations personnelles'!E48</f>
        <v>0</v>
      </c>
      <c r="F48" s="90">
        <f>'Informations personnelles'!F48</f>
        <v>0</v>
      </c>
      <c r="G48" s="96">
        <f t="shared" si="0"/>
        <v>0</v>
      </c>
      <c r="H48" s="97"/>
      <c r="I48" s="97"/>
      <c r="J48" s="98"/>
      <c r="K48" s="99"/>
      <c r="X48" s="185"/>
    </row>
    <row r="49" spans="1:24" ht="16.2" thickBot="1" x14ac:dyDescent="0.35">
      <c r="A49" s="85">
        <v>1046</v>
      </c>
      <c r="B49" s="86">
        <f>'Informations personnelles'!B49</f>
        <v>0</v>
      </c>
      <c r="C49" s="87" t="str">
        <f>'Informations personnelles'!C49</f>
        <v xml:space="preserve">Élie Issa </v>
      </c>
      <c r="D49" s="88" t="str">
        <f>'Informations personnelles'!D49</f>
        <v>H</v>
      </c>
      <c r="E49" s="89">
        <f>'Informations personnelles'!E49</f>
        <v>172</v>
      </c>
      <c r="F49" s="90">
        <f>'Informations personnelles'!F49</f>
        <v>0</v>
      </c>
      <c r="G49" s="96">
        <f t="shared" si="0"/>
        <v>0</v>
      </c>
      <c r="H49" s="97">
        <v>0</v>
      </c>
      <c r="I49" s="97">
        <v>0</v>
      </c>
      <c r="J49" s="98">
        <v>0</v>
      </c>
      <c r="K49" s="99">
        <v>0</v>
      </c>
      <c r="L49">
        <v>0</v>
      </c>
      <c r="P49">
        <v>0</v>
      </c>
      <c r="X49" s="185"/>
    </row>
    <row r="50" spans="1:24" ht="16.2" thickBot="1" x14ac:dyDescent="0.35">
      <c r="A50" s="85">
        <v>1047</v>
      </c>
      <c r="B50" s="86">
        <f>'Informations personnelles'!B50</f>
        <v>0</v>
      </c>
      <c r="C50" s="87" t="str">
        <f>'Informations personnelles'!C50</f>
        <v>Joël Gravel</v>
      </c>
      <c r="D50" s="88" t="str">
        <f>'Informations personnelles'!D50</f>
        <v>H</v>
      </c>
      <c r="E50" s="89">
        <f>'Informations personnelles'!E50</f>
        <v>0</v>
      </c>
      <c r="F50" s="90">
        <f>'Informations personnelles'!F50</f>
        <v>0</v>
      </c>
      <c r="G50" s="96">
        <f t="shared" si="0"/>
        <v>0</v>
      </c>
      <c r="H50" s="97"/>
      <c r="I50" s="97"/>
      <c r="J50" s="98"/>
      <c r="K50" s="99"/>
      <c r="X50" s="185"/>
    </row>
    <row r="51" spans="1:24" ht="16.2" thickBot="1" x14ac:dyDescent="0.35">
      <c r="A51" s="85">
        <v>1048</v>
      </c>
      <c r="B51" s="86">
        <f>'Informations personnelles'!B51</f>
        <v>3</v>
      </c>
      <c r="C51" s="87" t="str">
        <f>'Informations personnelles'!C51</f>
        <v>Jacques Robillard</v>
      </c>
      <c r="D51" s="88" t="str">
        <f>'Informations personnelles'!D51</f>
        <v>H</v>
      </c>
      <c r="E51" s="89">
        <f>'Informations personnelles'!E51</f>
        <v>182</v>
      </c>
      <c r="F51" s="90">
        <f>'Informations personnelles'!F51</f>
        <v>0</v>
      </c>
      <c r="G51" s="96">
        <f t="shared" si="0"/>
        <v>182.16666666666666</v>
      </c>
      <c r="H51" s="97">
        <v>1093</v>
      </c>
      <c r="I51" s="97">
        <v>6</v>
      </c>
      <c r="J51" s="98">
        <v>499</v>
      </c>
      <c r="K51" s="99">
        <v>26</v>
      </c>
      <c r="L51">
        <v>0</v>
      </c>
      <c r="M51">
        <v>114</v>
      </c>
      <c r="N51">
        <v>184</v>
      </c>
      <c r="O51">
        <v>201</v>
      </c>
      <c r="P51">
        <v>0</v>
      </c>
      <c r="X51" s="185"/>
    </row>
    <row r="52" spans="1:24" ht="16.2" thickBot="1" x14ac:dyDescent="0.35">
      <c r="A52" s="85">
        <v>1049</v>
      </c>
      <c r="B52" s="86">
        <f>'Informations personnelles'!B52</f>
        <v>0</v>
      </c>
      <c r="C52" s="87" t="str">
        <f>'Informations personnelles'!C52</f>
        <v>Juliette Lavallée</v>
      </c>
      <c r="D52" s="88" t="str">
        <f>'Informations personnelles'!D52</f>
        <v>F</v>
      </c>
      <c r="E52" s="89">
        <f>'Informations personnelles'!E52</f>
        <v>126</v>
      </c>
      <c r="F52" s="90">
        <f>'Informations personnelles'!F52</f>
        <v>0</v>
      </c>
      <c r="G52" s="96">
        <f t="shared" si="0"/>
        <v>118.33333333333333</v>
      </c>
      <c r="H52" s="97">
        <v>710</v>
      </c>
      <c r="I52" s="97">
        <v>6</v>
      </c>
      <c r="J52" s="98">
        <v>349</v>
      </c>
      <c r="K52" s="99">
        <v>26</v>
      </c>
      <c r="L52">
        <v>0</v>
      </c>
      <c r="M52">
        <v>104</v>
      </c>
      <c r="N52">
        <v>129</v>
      </c>
      <c r="O52">
        <v>116</v>
      </c>
      <c r="P52">
        <v>0</v>
      </c>
      <c r="X52" s="185"/>
    </row>
    <row r="53" spans="1:24" ht="16.2" thickBot="1" x14ac:dyDescent="0.35">
      <c r="A53" s="85">
        <v>1050</v>
      </c>
      <c r="B53" s="86">
        <f>'Informations personnelles'!B53</f>
        <v>0</v>
      </c>
      <c r="C53" s="87" t="str">
        <f>'Informations personnelles'!C53</f>
        <v>Lisette Issa</v>
      </c>
      <c r="D53" s="88" t="str">
        <f>'Informations personnelles'!D53</f>
        <v>F</v>
      </c>
      <c r="E53" s="89">
        <f>'Informations personnelles'!E53</f>
        <v>151</v>
      </c>
      <c r="F53" s="90">
        <f>'Informations personnelles'!F53</f>
        <v>0</v>
      </c>
      <c r="G53" s="96">
        <f t="shared" si="0"/>
        <v>0</v>
      </c>
      <c r="H53" s="97">
        <v>0</v>
      </c>
      <c r="I53" s="97">
        <v>0</v>
      </c>
      <c r="J53" s="98">
        <v>0</v>
      </c>
      <c r="K53" s="99">
        <v>0</v>
      </c>
      <c r="L53">
        <v>0</v>
      </c>
      <c r="P53">
        <v>0</v>
      </c>
      <c r="X53" s="185"/>
    </row>
    <row r="54" spans="1:24" ht="16.2" thickBot="1" x14ac:dyDescent="0.35">
      <c r="A54" s="85">
        <v>1051</v>
      </c>
      <c r="B54" s="86" t="str">
        <f>'Informations personnelles'!B54</f>
        <v>A1</v>
      </c>
      <c r="C54" s="87" t="str">
        <f>'Informations personnelles'!C54</f>
        <v>Huguette Charron</v>
      </c>
      <c r="D54" s="88" t="s">
        <v>42</v>
      </c>
      <c r="E54" s="89">
        <v>166</v>
      </c>
      <c r="F54" s="90">
        <f>'Informations personnelles'!F54</f>
        <v>0</v>
      </c>
      <c r="G54" s="96">
        <f t="shared" si="0"/>
        <v>155.33333333333334</v>
      </c>
      <c r="H54" s="97">
        <v>932</v>
      </c>
      <c r="I54" s="97">
        <v>6</v>
      </c>
      <c r="J54" s="98">
        <v>481</v>
      </c>
      <c r="K54" s="99">
        <v>26</v>
      </c>
      <c r="L54">
        <v>0</v>
      </c>
      <c r="M54">
        <v>160</v>
      </c>
      <c r="N54">
        <v>148</v>
      </c>
      <c r="O54">
        <v>173</v>
      </c>
      <c r="P54">
        <v>0</v>
      </c>
      <c r="X54" s="185"/>
    </row>
    <row r="55" spans="1:24" ht="16.2" thickBot="1" x14ac:dyDescent="0.35">
      <c r="A55" s="85">
        <v>1052</v>
      </c>
      <c r="B55" s="86">
        <f>'Informations personnelles'!B55</f>
        <v>0</v>
      </c>
      <c r="C55" s="87" t="str">
        <f>'Informations personnelles'!C55</f>
        <v>Richard Champagne</v>
      </c>
      <c r="D55" s="88" t="str">
        <f>'Informations personnelles'!D55</f>
        <v>H</v>
      </c>
      <c r="E55" s="89">
        <f>'Informations personnelles'!E55</f>
        <v>202</v>
      </c>
      <c r="F55" s="90">
        <f>'Informations personnelles'!F55</f>
        <v>0</v>
      </c>
      <c r="G55" s="96">
        <f t="shared" si="0"/>
        <v>221.83333333333334</v>
      </c>
      <c r="H55" s="97">
        <v>1331</v>
      </c>
      <c r="I55" s="97">
        <v>6</v>
      </c>
      <c r="J55" s="98">
        <v>659</v>
      </c>
      <c r="K55" s="99">
        <v>26</v>
      </c>
      <c r="L55">
        <v>0</v>
      </c>
      <c r="M55">
        <v>201</v>
      </c>
      <c r="N55">
        <v>280</v>
      </c>
      <c r="O55">
        <v>178</v>
      </c>
      <c r="P55">
        <v>0</v>
      </c>
      <c r="X55" s="185"/>
    </row>
    <row r="56" spans="1:24" ht="16.2" thickBot="1" x14ac:dyDescent="0.35">
      <c r="A56" s="85">
        <v>1053</v>
      </c>
      <c r="B56" s="86">
        <f>'Informations personnelles'!B56</f>
        <v>8</v>
      </c>
      <c r="C56" s="87" t="str">
        <f>'Informations personnelles'!C56</f>
        <v>Dorothée Beauchesne</v>
      </c>
      <c r="D56" s="88" t="str">
        <f>'Informations personnelles'!D56</f>
        <v>F</v>
      </c>
      <c r="E56" s="89">
        <f>'Informations personnelles'!E56</f>
        <v>179</v>
      </c>
      <c r="F56" s="90">
        <f>'Informations personnelles'!F56</f>
        <v>0</v>
      </c>
      <c r="G56" s="96">
        <f t="shared" si="0"/>
        <v>159.16666666666666</v>
      </c>
      <c r="H56" s="97">
        <v>955</v>
      </c>
      <c r="I56" s="97">
        <v>6</v>
      </c>
      <c r="J56" s="98">
        <v>454</v>
      </c>
      <c r="K56" s="99">
        <v>26</v>
      </c>
      <c r="L56">
        <v>0</v>
      </c>
      <c r="M56">
        <v>145</v>
      </c>
      <c r="N56">
        <v>151</v>
      </c>
      <c r="O56">
        <v>158</v>
      </c>
      <c r="P56">
        <v>0</v>
      </c>
      <c r="X56" s="185"/>
    </row>
    <row r="57" spans="1:24" ht="16.2" thickBot="1" x14ac:dyDescent="0.35">
      <c r="A57" s="85">
        <v>1054</v>
      </c>
      <c r="B57" s="86">
        <f>'Informations personnelles'!B57</f>
        <v>0</v>
      </c>
      <c r="C57" s="87" t="str">
        <f>'Informations personnelles'!C57</f>
        <v>Pauline Morin</v>
      </c>
      <c r="D57" s="88" t="str">
        <f>'Informations personnelles'!D57</f>
        <v>F</v>
      </c>
      <c r="E57" s="89">
        <f>'Informations personnelles'!E57</f>
        <v>126</v>
      </c>
      <c r="F57" s="90">
        <f>'Informations personnelles'!F57</f>
        <v>0</v>
      </c>
      <c r="G57" s="96">
        <f t="shared" si="0"/>
        <v>98</v>
      </c>
      <c r="H57" s="97">
        <v>294</v>
      </c>
      <c r="I57" s="97">
        <v>3</v>
      </c>
      <c r="J57" s="98">
        <v>0</v>
      </c>
      <c r="K57" s="99">
        <v>13</v>
      </c>
      <c r="L57">
        <v>0</v>
      </c>
      <c r="P57">
        <v>0</v>
      </c>
      <c r="X57" s="185"/>
    </row>
    <row r="58" spans="1:24" ht="16.2" thickBot="1" x14ac:dyDescent="0.35">
      <c r="A58" s="85">
        <v>1055</v>
      </c>
      <c r="B58" s="86">
        <f>'Informations personnelles'!B58</f>
        <v>0</v>
      </c>
      <c r="C58" s="87" t="str">
        <f>'Informations personnelles'!C58</f>
        <v>Pierre Clermont</v>
      </c>
      <c r="D58" s="88" t="str">
        <f>'Informations personnelles'!D58</f>
        <v>H</v>
      </c>
      <c r="E58" s="89">
        <f>'Informations personnelles'!E58</f>
        <v>146</v>
      </c>
      <c r="F58" s="90">
        <f>'Informations personnelles'!F58</f>
        <v>0</v>
      </c>
      <c r="G58" s="96">
        <f t="shared" si="0"/>
        <v>132</v>
      </c>
      <c r="H58" s="97">
        <v>792</v>
      </c>
      <c r="I58" s="97">
        <v>6</v>
      </c>
      <c r="J58" s="98">
        <v>441</v>
      </c>
      <c r="K58" s="99">
        <v>26</v>
      </c>
      <c r="L58">
        <v>0</v>
      </c>
      <c r="M58">
        <v>173</v>
      </c>
      <c r="N58">
        <v>120</v>
      </c>
      <c r="O58">
        <v>148</v>
      </c>
      <c r="P58">
        <v>0</v>
      </c>
      <c r="X58" s="185"/>
    </row>
    <row r="59" spans="1:24" ht="16.2" thickBot="1" x14ac:dyDescent="0.35">
      <c r="A59" s="85">
        <v>1056</v>
      </c>
      <c r="B59" s="86">
        <f>'Informations personnelles'!B59</f>
        <v>0</v>
      </c>
      <c r="C59" s="87" t="str">
        <f>'Informations personnelles'!C59</f>
        <v>Philippe Vignis</v>
      </c>
      <c r="D59" s="88" t="str">
        <f>'Informations personnelles'!D59</f>
        <v>H</v>
      </c>
      <c r="E59" s="89">
        <f>'Informations personnelles'!E59</f>
        <v>193</v>
      </c>
      <c r="F59" s="90">
        <f>'Informations personnelles'!F59</f>
        <v>0</v>
      </c>
      <c r="G59" s="96">
        <f t="shared" si="0"/>
        <v>161.16666666666666</v>
      </c>
      <c r="H59" s="97">
        <v>967</v>
      </c>
      <c r="I59" s="97">
        <v>6</v>
      </c>
      <c r="J59" s="98">
        <v>475</v>
      </c>
      <c r="K59" s="99">
        <v>26</v>
      </c>
      <c r="L59">
        <v>0</v>
      </c>
      <c r="M59">
        <v>115</v>
      </c>
      <c r="N59">
        <v>192</v>
      </c>
      <c r="O59">
        <v>168</v>
      </c>
      <c r="P59">
        <v>0</v>
      </c>
      <c r="X59" s="185"/>
    </row>
    <row r="60" spans="1:24" ht="16.2" thickBot="1" x14ac:dyDescent="0.35">
      <c r="A60" s="85">
        <v>1057</v>
      </c>
      <c r="B60" s="86">
        <f>'Informations personnelles'!B60</f>
        <v>0</v>
      </c>
      <c r="C60" s="87" t="str">
        <f>'Informations personnelles'!C60</f>
        <v>Jacques Croteau</v>
      </c>
      <c r="D60" s="88" t="str">
        <f>'Informations personnelles'!D60</f>
        <v>H</v>
      </c>
      <c r="E60" s="89">
        <f>'Informations personnelles'!E60</f>
        <v>171</v>
      </c>
      <c r="F60" s="90">
        <f>'Informations personnelles'!F60</f>
        <v>0</v>
      </c>
      <c r="G60" s="96">
        <f t="shared" si="0"/>
        <v>157.83333333333334</v>
      </c>
      <c r="H60" s="97">
        <v>947</v>
      </c>
      <c r="I60" s="97">
        <v>6</v>
      </c>
      <c r="J60" s="98">
        <v>526</v>
      </c>
      <c r="K60" s="99">
        <v>26</v>
      </c>
      <c r="L60">
        <v>0</v>
      </c>
      <c r="M60">
        <v>177</v>
      </c>
      <c r="N60">
        <v>187</v>
      </c>
      <c r="O60">
        <v>162</v>
      </c>
      <c r="P60">
        <v>0</v>
      </c>
      <c r="X60" s="185"/>
    </row>
    <row r="61" spans="1:24" ht="16.2" thickBot="1" x14ac:dyDescent="0.35">
      <c r="A61" s="85">
        <v>1058</v>
      </c>
      <c r="B61" s="86">
        <f>'Informations personnelles'!B61</f>
        <v>7</v>
      </c>
      <c r="C61" s="87" t="str">
        <f>'Informations personnelles'!C61</f>
        <v>André Cyr</v>
      </c>
      <c r="D61" s="88" t="str">
        <f>'Informations personnelles'!D61</f>
        <v>H</v>
      </c>
      <c r="E61" s="89">
        <f>'Informations personnelles'!E61</f>
        <v>201</v>
      </c>
      <c r="F61" s="90">
        <f>'Informations personnelles'!F61</f>
        <v>0</v>
      </c>
      <c r="G61" s="96">
        <f t="shared" si="0"/>
        <v>185.5</v>
      </c>
      <c r="H61" s="97">
        <v>1113</v>
      </c>
      <c r="I61" s="100">
        <v>6</v>
      </c>
      <c r="J61" s="98">
        <v>610</v>
      </c>
      <c r="K61" s="99">
        <v>26</v>
      </c>
      <c r="L61">
        <v>0</v>
      </c>
      <c r="M61">
        <v>198</v>
      </c>
      <c r="N61">
        <v>203</v>
      </c>
      <c r="O61">
        <v>209</v>
      </c>
      <c r="P61">
        <v>0</v>
      </c>
      <c r="X61" s="185"/>
    </row>
    <row r="62" spans="1:24" ht="16.2" thickBot="1" x14ac:dyDescent="0.35">
      <c r="A62" s="85">
        <v>1059</v>
      </c>
      <c r="B62" s="86">
        <f>'Informations personnelles'!B62</f>
        <v>0</v>
      </c>
      <c r="C62" s="87" t="str">
        <f>'Informations personnelles'!C62</f>
        <v>Suzanne Marinier</v>
      </c>
      <c r="D62" s="88" t="str">
        <f>'Informations personnelles'!D62</f>
        <v>F</v>
      </c>
      <c r="E62" s="89">
        <f>'Informations personnelles'!E62</f>
        <v>152</v>
      </c>
      <c r="F62" s="90">
        <f>'Informations personnelles'!F62</f>
        <v>0</v>
      </c>
      <c r="G62" s="96">
        <f t="shared" si="0"/>
        <v>142.16666666666666</v>
      </c>
      <c r="H62" s="97">
        <v>853</v>
      </c>
      <c r="I62" s="97">
        <v>6</v>
      </c>
      <c r="J62" s="98">
        <v>389</v>
      </c>
      <c r="K62" s="99">
        <v>26</v>
      </c>
      <c r="L62">
        <v>0</v>
      </c>
      <c r="M62">
        <v>111</v>
      </c>
      <c r="N62">
        <v>150</v>
      </c>
      <c r="O62">
        <v>128</v>
      </c>
      <c r="P62">
        <v>0</v>
      </c>
      <c r="X62" s="185"/>
    </row>
    <row r="63" spans="1:24" ht="16.2" thickBot="1" x14ac:dyDescent="0.35">
      <c r="A63" s="85">
        <v>1060</v>
      </c>
      <c r="B63" s="86">
        <f>'Informations personnelles'!B63</f>
        <v>0</v>
      </c>
      <c r="C63" s="87" t="str">
        <f>'Informations personnelles'!C63</f>
        <v>Jean-Claude Matte</v>
      </c>
      <c r="D63" s="88" t="str">
        <f>'Informations personnelles'!D63</f>
        <v>H</v>
      </c>
      <c r="E63" s="89">
        <f>'Informations personnelles'!E63</f>
        <v>172</v>
      </c>
      <c r="F63" s="90">
        <f>'Informations personnelles'!F63</f>
        <v>0</v>
      </c>
      <c r="G63" s="96">
        <f t="shared" si="0"/>
        <v>180.5</v>
      </c>
      <c r="H63" s="97">
        <v>1083</v>
      </c>
      <c r="I63" s="97">
        <v>6</v>
      </c>
      <c r="J63" s="98">
        <v>519</v>
      </c>
      <c r="K63" s="99">
        <v>26</v>
      </c>
      <c r="L63">
        <v>0</v>
      </c>
      <c r="M63">
        <v>190</v>
      </c>
      <c r="N63">
        <v>163</v>
      </c>
      <c r="O63">
        <v>166</v>
      </c>
      <c r="P63">
        <v>0</v>
      </c>
      <c r="X63" s="185"/>
    </row>
    <row r="64" spans="1:24" ht="16.2" thickBot="1" x14ac:dyDescent="0.35">
      <c r="A64" s="85">
        <v>1061</v>
      </c>
      <c r="B64" s="86">
        <f>'Informations personnelles'!B64</f>
        <v>0</v>
      </c>
      <c r="C64" s="87" t="str">
        <f>'Informations personnelles'!C64</f>
        <v>Serge Belleau</v>
      </c>
      <c r="D64" s="88" t="str">
        <f>'Informations personnelles'!D64</f>
        <v>H</v>
      </c>
      <c r="E64" s="89">
        <f>'Informations personnelles'!E64</f>
        <v>142</v>
      </c>
      <c r="F64" s="90">
        <f>'Informations personnelles'!F64</f>
        <v>0</v>
      </c>
      <c r="G64" s="96">
        <f t="shared" si="0"/>
        <v>151.16666666666666</v>
      </c>
      <c r="H64" s="97">
        <v>907</v>
      </c>
      <c r="I64" s="97">
        <v>6</v>
      </c>
      <c r="J64" s="98">
        <v>504</v>
      </c>
      <c r="K64" s="99">
        <v>26</v>
      </c>
      <c r="L64">
        <v>0</v>
      </c>
      <c r="M64">
        <v>138</v>
      </c>
      <c r="N64">
        <v>174</v>
      </c>
      <c r="O64">
        <v>192</v>
      </c>
      <c r="P64">
        <v>0</v>
      </c>
      <c r="X64" s="185"/>
    </row>
    <row r="65" spans="1:24" ht="16.2" thickBot="1" x14ac:dyDescent="0.35">
      <c r="A65" s="85">
        <v>1062</v>
      </c>
      <c r="B65" s="86">
        <f>'Informations personnelles'!B65</f>
        <v>12</v>
      </c>
      <c r="C65" s="87" t="str">
        <f>'Informations personnelles'!C65</f>
        <v>Serge Lemieux</v>
      </c>
      <c r="D65" s="88" t="str">
        <f>'Informations personnelles'!D65</f>
        <v>H</v>
      </c>
      <c r="E65" s="89">
        <f>'Informations personnelles'!E65</f>
        <v>209</v>
      </c>
      <c r="F65" s="90">
        <f>'Informations personnelles'!F65</f>
        <v>0</v>
      </c>
      <c r="G65" s="96">
        <f t="shared" si="0"/>
        <v>192</v>
      </c>
      <c r="H65" s="97">
        <v>1152</v>
      </c>
      <c r="I65" s="97">
        <v>6</v>
      </c>
      <c r="J65" s="98">
        <v>589</v>
      </c>
      <c r="K65" s="99">
        <v>26</v>
      </c>
      <c r="L65">
        <v>0</v>
      </c>
      <c r="M65">
        <v>202</v>
      </c>
      <c r="N65">
        <v>209</v>
      </c>
      <c r="O65">
        <v>178</v>
      </c>
      <c r="P65">
        <v>0</v>
      </c>
      <c r="X65" s="185"/>
    </row>
    <row r="66" spans="1:24" ht="16.2" thickBot="1" x14ac:dyDescent="0.35">
      <c r="A66" s="85">
        <v>1063</v>
      </c>
      <c r="B66" s="86">
        <f>'Informations personnelles'!B66</f>
        <v>0</v>
      </c>
      <c r="C66" s="87" t="str">
        <f>'Informations personnelles'!C66</f>
        <v>Nicole Joly</v>
      </c>
      <c r="D66" s="88" t="str">
        <f>'Informations personnelles'!D66</f>
        <v>F</v>
      </c>
      <c r="E66" s="89">
        <f>'Informations personnelles'!E66</f>
        <v>156</v>
      </c>
      <c r="F66" s="90">
        <f>'Informations personnelles'!F66</f>
        <v>0</v>
      </c>
      <c r="G66" s="96">
        <f t="shared" si="0"/>
        <v>146.5</v>
      </c>
      <c r="H66" s="97">
        <v>879</v>
      </c>
      <c r="I66" s="97">
        <v>6</v>
      </c>
      <c r="J66" s="98">
        <v>353</v>
      </c>
      <c r="K66" s="99">
        <v>26</v>
      </c>
      <c r="L66">
        <v>0</v>
      </c>
      <c r="M66">
        <v>107</v>
      </c>
      <c r="N66">
        <v>127</v>
      </c>
      <c r="O66">
        <v>119</v>
      </c>
      <c r="P66">
        <v>0</v>
      </c>
      <c r="X66" s="185"/>
    </row>
    <row r="67" spans="1:24" ht="16.2" thickBot="1" x14ac:dyDescent="0.35">
      <c r="A67" s="85">
        <v>1064</v>
      </c>
      <c r="B67" s="86" t="str">
        <f>'Informations personnelles'!B67</f>
        <v>A6</v>
      </c>
      <c r="C67" s="87" t="str">
        <f>'Informations personnelles'!C67</f>
        <v>Jean-Guy Brazeau</v>
      </c>
      <c r="D67" s="88" t="str">
        <f>'Informations personnelles'!D67</f>
        <v>H</v>
      </c>
      <c r="E67" s="89">
        <f>'Informations personnelles'!E67</f>
        <v>141</v>
      </c>
      <c r="F67" s="90">
        <f>'Informations personnelles'!F67</f>
        <v>0</v>
      </c>
      <c r="G67" s="96">
        <f t="shared" si="0"/>
        <v>128.5</v>
      </c>
      <c r="H67" s="97">
        <v>771</v>
      </c>
      <c r="I67" s="97">
        <v>6</v>
      </c>
      <c r="J67" s="98">
        <v>347</v>
      </c>
      <c r="K67" s="99">
        <v>26</v>
      </c>
      <c r="L67">
        <v>0</v>
      </c>
      <c r="M67">
        <v>98</v>
      </c>
      <c r="N67">
        <v>134</v>
      </c>
      <c r="O67">
        <v>115</v>
      </c>
      <c r="P67">
        <v>0</v>
      </c>
      <c r="X67" s="185"/>
    </row>
    <row r="68" spans="1:24" ht="16.2" thickBot="1" x14ac:dyDescent="0.35">
      <c r="A68" s="85">
        <v>1065</v>
      </c>
      <c r="B68" s="86">
        <f>'Informations personnelles'!B68</f>
        <v>0</v>
      </c>
      <c r="C68" s="87" t="str">
        <f>'Informations personnelles'!C68</f>
        <v>Diane Resler</v>
      </c>
      <c r="D68" s="88" t="str">
        <f>'Informations personnelles'!D68</f>
        <v>F</v>
      </c>
      <c r="E68" s="89">
        <f>'Informations personnelles'!E68</f>
        <v>142</v>
      </c>
      <c r="F68" s="90">
        <f>'Informations personnelles'!F68</f>
        <v>0</v>
      </c>
      <c r="G68" s="96">
        <f t="shared" ref="G68:G84" si="1">IFERROR(H68/I68,0)</f>
        <v>146.66666666666666</v>
      </c>
      <c r="H68" s="97">
        <v>880</v>
      </c>
      <c r="I68" s="97">
        <v>6</v>
      </c>
      <c r="J68" s="98">
        <v>407</v>
      </c>
      <c r="K68" s="99">
        <v>26</v>
      </c>
      <c r="L68">
        <v>0</v>
      </c>
      <c r="M68">
        <v>160</v>
      </c>
      <c r="N68">
        <v>118</v>
      </c>
      <c r="O68">
        <v>129</v>
      </c>
      <c r="P68">
        <v>0</v>
      </c>
      <c r="X68" s="185"/>
    </row>
    <row r="69" spans="1:24" ht="16.2" thickBot="1" x14ac:dyDescent="0.35">
      <c r="A69" s="85">
        <v>1066</v>
      </c>
      <c r="B69" s="86">
        <f>'Informations personnelles'!B69</f>
        <v>0</v>
      </c>
      <c r="C69" s="87" t="str">
        <f>'Informations personnelles'!C69</f>
        <v>Gilles Tremblay</v>
      </c>
      <c r="D69" s="88" t="str">
        <f>'Informations personnelles'!D69</f>
        <v>H</v>
      </c>
      <c r="E69" s="89">
        <f>'Informations personnelles'!E69</f>
        <v>183</v>
      </c>
      <c r="F69" s="90">
        <f>'Informations personnelles'!F69</f>
        <v>0</v>
      </c>
      <c r="G69" s="96">
        <f t="shared" si="1"/>
        <v>182</v>
      </c>
      <c r="H69" s="97">
        <v>1092</v>
      </c>
      <c r="I69" s="97">
        <v>6</v>
      </c>
      <c r="J69" s="98">
        <v>615</v>
      </c>
      <c r="K69" s="99">
        <v>26</v>
      </c>
      <c r="L69">
        <v>0</v>
      </c>
      <c r="M69">
        <v>218</v>
      </c>
      <c r="N69">
        <v>219</v>
      </c>
      <c r="O69">
        <v>178</v>
      </c>
      <c r="P69">
        <v>0</v>
      </c>
      <c r="X69" s="185"/>
    </row>
    <row r="70" spans="1:24" ht="16.2" thickBot="1" x14ac:dyDescent="0.35">
      <c r="A70" s="85">
        <v>1067</v>
      </c>
      <c r="B70" s="86">
        <f>'Informations personnelles'!B70</f>
        <v>0</v>
      </c>
      <c r="C70" s="87" t="str">
        <f>'Informations personnelles'!C70</f>
        <v>Monique Boucher</v>
      </c>
      <c r="D70" s="88" t="str">
        <f>'Informations personnelles'!D70</f>
        <v>F</v>
      </c>
      <c r="E70" s="89">
        <f>'Informations personnelles'!E70</f>
        <v>192</v>
      </c>
      <c r="F70" s="90">
        <f>'Informations personnelles'!F70</f>
        <v>0</v>
      </c>
      <c r="G70" s="96">
        <f t="shared" si="1"/>
        <v>167.5</v>
      </c>
      <c r="H70" s="97">
        <v>1005</v>
      </c>
      <c r="I70" s="97">
        <v>6</v>
      </c>
      <c r="J70" s="98">
        <v>486</v>
      </c>
      <c r="K70" s="99">
        <v>26</v>
      </c>
      <c r="L70">
        <v>0</v>
      </c>
      <c r="M70">
        <v>168</v>
      </c>
      <c r="N70">
        <v>145</v>
      </c>
      <c r="O70">
        <v>173</v>
      </c>
      <c r="P70">
        <v>0</v>
      </c>
      <c r="X70" s="185"/>
    </row>
    <row r="71" spans="1:24" ht="16.2" thickBot="1" x14ac:dyDescent="0.35">
      <c r="A71" s="85">
        <v>1068</v>
      </c>
      <c r="B71" s="86" t="str">
        <f>'Informations personnelles'!B71</f>
        <v>A5</v>
      </c>
      <c r="C71" s="87" t="str">
        <f>'Informations personnelles'!C71</f>
        <v>Lucille Dubois</v>
      </c>
      <c r="D71" s="88" t="str">
        <f>'Informations personnelles'!D71</f>
        <v>F</v>
      </c>
      <c r="E71" s="89">
        <f>'Informations personnelles'!E71</f>
        <v>140</v>
      </c>
      <c r="F71" s="90">
        <f>'Informations personnelles'!F71</f>
        <v>0</v>
      </c>
      <c r="G71" s="96">
        <f t="shared" si="1"/>
        <v>127.33333333333333</v>
      </c>
      <c r="H71" s="97">
        <v>764</v>
      </c>
      <c r="I71" s="97">
        <v>6</v>
      </c>
      <c r="J71" s="98">
        <v>411</v>
      </c>
      <c r="K71" s="99">
        <v>26</v>
      </c>
      <c r="L71">
        <v>0</v>
      </c>
      <c r="M71">
        <v>138</v>
      </c>
      <c r="N71">
        <v>143</v>
      </c>
      <c r="O71">
        <v>130</v>
      </c>
      <c r="P71">
        <v>0</v>
      </c>
      <c r="X71" s="185"/>
    </row>
    <row r="72" spans="1:24" ht="16.2" thickBot="1" x14ac:dyDescent="0.35">
      <c r="A72" s="85">
        <v>1069</v>
      </c>
      <c r="B72" s="86">
        <f>'Informations personnelles'!B72</f>
        <v>0</v>
      </c>
      <c r="C72" s="87" t="str">
        <f>'Informations personnelles'!C72</f>
        <v>Réjean Lemay</v>
      </c>
      <c r="D72" s="88" t="str">
        <f>'Informations personnelles'!D72</f>
        <v>H</v>
      </c>
      <c r="E72" s="89">
        <f>'Informations personnelles'!E72</f>
        <v>141</v>
      </c>
      <c r="F72" s="90">
        <f>'Informations personnelles'!F72</f>
        <v>0</v>
      </c>
      <c r="G72" s="96">
        <f t="shared" si="1"/>
        <v>159.16666666666666</v>
      </c>
      <c r="H72" s="97">
        <v>955</v>
      </c>
      <c r="I72" s="97">
        <v>6</v>
      </c>
      <c r="J72" s="98">
        <v>510</v>
      </c>
      <c r="K72" s="99">
        <v>26</v>
      </c>
      <c r="L72">
        <v>0</v>
      </c>
      <c r="M72">
        <v>185</v>
      </c>
      <c r="N72">
        <v>186</v>
      </c>
      <c r="O72">
        <v>139</v>
      </c>
      <c r="P72">
        <v>0</v>
      </c>
      <c r="X72" s="185"/>
    </row>
    <row r="73" spans="1:24" ht="16.2" thickBot="1" x14ac:dyDescent="0.35">
      <c r="A73" s="85">
        <v>1070</v>
      </c>
      <c r="B73" s="86">
        <f>'Informations personnelles'!B73</f>
        <v>0</v>
      </c>
      <c r="C73" s="87" t="str">
        <f>'Informations personnelles'!C73</f>
        <v>Gaétan Martin</v>
      </c>
      <c r="D73" s="88" t="str">
        <f>'Informations personnelles'!D73</f>
        <v>H</v>
      </c>
      <c r="E73" s="89">
        <f>'Informations personnelles'!E73</f>
        <v>177</v>
      </c>
      <c r="F73" s="90">
        <f>'Informations personnelles'!F73</f>
        <v>0</v>
      </c>
      <c r="G73" s="96">
        <f t="shared" si="1"/>
        <v>172.33333333333334</v>
      </c>
      <c r="H73" s="97">
        <v>1034</v>
      </c>
      <c r="I73" s="97">
        <v>6</v>
      </c>
      <c r="J73" s="98">
        <v>568</v>
      </c>
      <c r="K73" s="99">
        <v>26</v>
      </c>
      <c r="L73">
        <v>0</v>
      </c>
      <c r="M73">
        <v>157</v>
      </c>
      <c r="N73">
        <v>224</v>
      </c>
      <c r="O73">
        <v>187</v>
      </c>
      <c r="P73">
        <v>0</v>
      </c>
      <c r="X73" s="185"/>
    </row>
    <row r="74" spans="1:24" ht="16.2" thickBot="1" x14ac:dyDescent="0.35">
      <c r="A74" s="85">
        <v>1071</v>
      </c>
      <c r="B74" s="86" t="str">
        <f>'Informations personnelles'!B74</f>
        <v>A3</v>
      </c>
      <c r="C74" s="87" t="str">
        <f>'Informations personnelles'!C74</f>
        <v>Guylaine Desroches</v>
      </c>
      <c r="D74" s="88" t="str">
        <f>'Informations personnelles'!D74</f>
        <v>F</v>
      </c>
      <c r="E74" s="89">
        <f>'Informations personnelles'!E74</f>
        <v>160</v>
      </c>
      <c r="F74" s="90">
        <f>'Informations personnelles'!F74</f>
        <v>0</v>
      </c>
      <c r="G74" s="96">
        <f t="shared" si="1"/>
        <v>147.66666666666666</v>
      </c>
      <c r="H74" s="97">
        <v>886</v>
      </c>
      <c r="I74" s="97">
        <v>6</v>
      </c>
      <c r="J74" s="98">
        <v>414</v>
      </c>
      <c r="K74" s="99">
        <v>26</v>
      </c>
      <c r="L74">
        <v>0</v>
      </c>
      <c r="M74">
        <v>158</v>
      </c>
      <c r="N74">
        <v>114</v>
      </c>
      <c r="O74">
        <v>142</v>
      </c>
      <c r="P74">
        <v>0</v>
      </c>
      <c r="X74" s="185"/>
    </row>
    <row r="75" spans="1:24" ht="16.2" thickBot="1" x14ac:dyDescent="0.35">
      <c r="A75" s="85">
        <v>1072</v>
      </c>
      <c r="B75" s="86">
        <f>'Informations personnelles'!B75</f>
        <v>0</v>
      </c>
      <c r="C75" s="87" t="str">
        <f>'Informations personnelles'!C75</f>
        <v>Jean-Claude Marcoux</v>
      </c>
      <c r="D75" s="88">
        <f>'Informations personnelles'!D75</f>
        <v>0</v>
      </c>
      <c r="E75" s="89">
        <f>'Informations personnelles'!E75</f>
        <v>0</v>
      </c>
      <c r="F75" s="90">
        <f>'Informations personnelles'!F75</f>
        <v>0</v>
      </c>
      <c r="G75" s="96">
        <f t="shared" si="1"/>
        <v>0</v>
      </c>
      <c r="H75" s="97"/>
      <c r="I75" s="97"/>
      <c r="J75" s="98"/>
      <c r="K75" s="99"/>
      <c r="X75" s="185"/>
    </row>
    <row r="76" spans="1:24" ht="16.2" thickBot="1" x14ac:dyDescent="0.35">
      <c r="A76" s="85">
        <v>1073</v>
      </c>
      <c r="B76" s="86">
        <f>'Informations personnelles'!B76</f>
        <v>0</v>
      </c>
      <c r="C76" s="87" t="str">
        <f>'Informations personnelles'!C76</f>
        <v>Jeannine Rossini</v>
      </c>
      <c r="D76" s="88" t="str">
        <f>'Informations personnelles'!D76</f>
        <v>F</v>
      </c>
      <c r="E76" s="89">
        <f>'Informations personnelles'!E76</f>
        <v>140</v>
      </c>
      <c r="F76" s="90">
        <f>'Informations personnelles'!F76</f>
        <v>0</v>
      </c>
      <c r="G76" s="96">
        <f t="shared" si="1"/>
        <v>146.33333333333334</v>
      </c>
      <c r="H76" s="97">
        <v>878</v>
      </c>
      <c r="I76" s="97">
        <v>6</v>
      </c>
      <c r="J76" s="98">
        <v>405</v>
      </c>
      <c r="K76" s="99">
        <v>26</v>
      </c>
      <c r="L76">
        <v>0</v>
      </c>
      <c r="M76">
        <v>103</v>
      </c>
      <c r="N76">
        <v>141</v>
      </c>
      <c r="O76">
        <v>161</v>
      </c>
      <c r="P76">
        <v>0</v>
      </c>
      <c r="X76" s="185"/>
    </row>
    <row r="77" spans="1:24" ht="16.2" thickBot="1" x14ac:dyDescent="0.35">
      <c r="A77" s="85">
        <v>1074</v>
      </c>
      <c r="B77" s="86">
        <f>'Informations personnelles'!B77</f>
        <v>0</v>
      </c>
      <c r="C77" s="87" t="str">
        <f>'Informations personnelles'!C77</f>
        <v>Serge Goupil</v>
      </c>
      <c r="D77" s="88" t="str">
        <f>'Informations personnelles'!D77</f>
        <v>H</v>
      </c>
      <c r="E77" s="89">
        <f>'Informations personnelles'!E77</f>
        <v>179</v>
      </c>
      <c r="F77" s="90">
        <f>'Informations personnelles'!F77</f>
        <v>0</v>
      </c>
      <c r="G77" s="96">
        <f t="shared" si="1"/>
        <v>160.66666666666666</v>
      </c>
      <c r="H77" s="97">
        <v>964</v>
      </c>
      <c r="I77" s="97">
        <v>6</v>
      </c>
      <c r="J77" s="98">
        <v>412</v>
      </c>
      <c r="K77" s="99">
        <v>26</v>
      </c>
      <c r="L77">
        <v>0</v>
      </c>
      <c r="M77">
        <v>159</v>
      </c>
      <c r="N77">
        <v>114</v>
      </c>
      <c r="O77">
        <v>139</v>
      </c>
      <c r="P77">
        <v>0</v>
      </c>
      <c r="X77" s="185"/>
    </row>
    <row r="78" spans="1:24" ht="16.2" thickBot="1" x14ac:dyDescent="0.35">
      <c r="A78" s="85">
        <v>1075</v>
      </c>
      <c r="B78" s="86">
        <f>'Informations personnelles'!B78</f>
        <v>0</v>
      </c>
      <c r="C78" s="87" t="str">
        <f>'Informations personnelles'!C78</f>
        <v>Gilles Thériault</v>
      </c>
      <c r="D78" s="88" t="str">
        <f>'Informations personnelles'!D78</f>
        <v>H</v>
      </c>
      <c r="E78" s="89">
        <f>'Informations personnelles'!E78</f>
        <v>198</v>
      </c>
      <c r="F78" s="90">
        <f>'Informations personnelles'!F78</f>
        <v>0</v>
      </c>
      <c r="G78" s="96">
        <f t="shared" si="1"/>
        <v>0</v>
      </c>
      <c r="H78" s="97">
        <v>0</v>
      </c>
      <c r="I78" s="97">
        <v>0</v>
      </c>
      <c r="J78" s="98">
        <v>0</v>
      </c>
      <c r="K78" s="99">
        <v>0</v>
      </c>
      <c r="L78">
        <v>0</v>
      </c>
      <c r="P78">
        <v>0</v>
      </c>
      <c r="X78" s="185"/>
    </row>
    <row r="79" spans="1:24" ht="16.2" thickBot="1" x14ac:dyDescent="0.35">
      <c r="A79" s="85">
        <v>1076</v>
      </c>
      <c r="B79" s="86">
        <f>'Informations personnelles'!B79</f>
        <v>0</v>
      </c>
      <c r="C79" s="87" t="str">
        <f>'Informations personnelles'!C79</f>
        <v>Denise Allard</v>
      </c>
      <c r="D79" s="88" t="str">
        <f>'Informations personnelles'!D79</f>
        <v>F</v>
      </c>
      <c r="E79" s="89">
        <f>'Informations personnelles'!E79</f>
        <v>144</v>
      </c>
      <c r="F79" s="90">
        <f>'Informations personnelles'!F79</f>
        <v>0</v>
      </c>
      <c r="G79" s="96">
        <f t="shared" si="1"/>
        <v>156.5</v>
      </c>
      <c r="H79" s="97">
        <v>939</v>
      </c>
      <c r="I79" s="97">
        <v>6</v>
      </c>
      <c r="J79" s="98">
        <v>478</v>
      </c>
      <c r="K79" s="99">
        <v>26</v>
      </c>
      <c r="L79">
        <v>0</v>
      </c>
      <c r="M79">
        <v>145</v>
      </c>
      <c r="N79">
        <v>140</v>
      </c>
      <c r="O79">
        <v>193</v>
      </c>
      <c r="P79">
        <v>0</v>
      </c>
      <c r="X79" s="185"/>
    </row>
    <row r="80" spans="1:24" ht="16.2" thickBot="1" x14ac:dyDescent="0.35">
      <c r="A80" s="85">
        <v>1077</v>
      </c>
      <c r="B80" s="86">
        <f>'Informations personnelles'!B80</f>
        <v>0</v>
      </c>
      <c r="C80" s="87" t="str">
        <f>'Informations personnelles'!C80</f>
        <v>M.-Hélène Hamelin</v>
      </c>
      <c r="D80" s="88" t="str">
        <f>'Informations personnelles'!D80</f>
        <v>F</v>
      </c>
      <c r="E80" s="89">
        <f>'Informations personnelles'!E80</f>
        <v>134</v>
      </c>
      <c r="F80" s="90">
        <f>'Informations personnelles'!F80</f>
        <v>0</v>
      </c>
      <c r="G80" s="96">
        <f t="shared" si="1"/>
        <v>124.83333333333333</v>
      </c>
      <c r="H80" s="97">
        <v>749</v>
      </c>
      <c r="I80" s="97">
        <v>6</v>
      </c>
      <c r="J80" s="98">
        <v>323</v>
      </c>
      <c r="K80" s="99">
        <v>26</v>
      </c>
      <c r="L80">
        <v>0</v>
      </c>
      <c r="M80">
        <v>99</v>
      </c>
      <c r="N80">
        <v>80</v>
      </c>
      <c r="O80">
        <v>144</v>
      </c>
      <c r="P80">
        <v>0</v>
      </c>
      <c r="X80" s="185"/>
    </row>
    <row r="81" spans="1:24" ht="16.2" thickBot="1" x14ac:dyDescent="0.35">
      <c r="A81" s="85">
        <v>1078</v>
      </c>
      <c r="B81" s="86">
        <f>'Informations personnelles'!B81</f>
        <v>0</v>
      </c>
      <c r="C81" s="87" t="str">
        <f>'Informations personnelles'!C81</f>
        <v>Jeanne d'Arc Collard</v>
      </c>
      <c r="D81" s="88" t="str">
        <f>'Informations personnelles'!D81</f>
        <v>F</v>
      </c>
      <c r="E81" s="89">
        <f>'Informations personnelles'!E81</f>
        <v>150</v>
      </c>
      <c r="F81" s="90">
        <f>'Informations personnelles'!F81</f>
        <v>0</v>
      </c>
      <c r="G81" s="96">
        <f t="shared" si="1"/>
        <v>96.333333333333329</v>
      </c>
      <c r="H81" s="97">
        <v>578</v>
      </c>
      <c r="I81" s="97">
        <v>6</v>
      </c>
      <c r="J81" s="98">
        <v>265</v>
      </c>
      <c r="K81" s="99">
        <v>26</v>
      </c>
      <c r="L81">
        <v>0</v>
      </c>
      <c r="M81">
        <v>56</v>
      </c>
      <c r="N81">
        <v>107</v>
      </c>
      <c r="O81">
        <v>102</v>
      </c>
      <c r="P81">
        <v>0</v>
      </c>
      <c r="X81" s="185"/>
    </row>
    <row r="82" spans="1:24" ht="16.2" thickBot="1" x14ac:dyDescent="0.35">
      <c r="A82" s="85">
        <v>1079</v>
      </c>
      <c r="B82" s="86">
        <f>'Informations personnelles'!B82</f>
        <v>0</v>
      </c>
      <c r="C82" s="87" t="str">
        <f>'Informations personnelles'!C82</f>
        <v>Jean-Pierre Beaulieu</v>
      </c>
      <c r="D82" s="88" t="str">
        <f>'Informations personnelles'!D82</f>
        <v>H</v>
      </c>
      <c r="E82" s="89">
        <f>'Informations personnelles'!E82</f>
        <v>191</v>
      </c>
      <c r="F82" s="90">
        <f>'Informations personnelles'!F82</f>
        <v>0</v>
      </c>
      <c r="G82" s="96">
        <f t="shared" si="1"/>
        <v>146</v>
      </c>
      <c r="H82" s="97">
        <v>730</v>
      </c>
      <c r="I82" s="97">
        <v>5</v>
      </c>
      <c r="J82" s="98">
        <v>477</v>
      </c>
      <c r="K82" s="99">
        <v>26</v>
      </c>
      <c r="L82">
        <v>0</v>
      </c>
      <c r="M82">
        <v>157</v>
      </c>
      <c r="N82">
        <v>187</v>
      </c>
      <c r="O82">
        <v>133</v>
      </c>
      <c r="P82">
        <v>0</v>
      </c>
      <c r="X82" s="185"/>
    </row>
    <row r="83" spans="1:24" ht="16.2" thickBot="1" x14ac:dyDescent="0.35">
      <c r="A83" s="85">
        <v>1080</v>
      </c>
      <c r="B83" s="86">
        <f>'Informations personnelles'!B83</f>
        <v>0</v>
      </c>
      <c r="C83" s="87" t="str">
        <f>'Informations personnelles'!C83</f>
        <v>Claude Dubuc</v>
      </c>
      <c r="D83" s="88" t="str">
        <f>'Informations personnelles'!D83</f>
        <v>H</v>
      </c>
      <c r="E83" s="89">
        <f>'Informations personnelles'!E83</f>
        <v>154</v>
      </c>
      <c r="F83" s="90">
        <f>'Informations personnelles'!F83</f>
        <v>0</v>
      </c>
      <c r="G83" s="96">
        <f t="shared" si="1"/>
        <v>0</v>
      </c>
      <c r="H83" s="97"/>
      <c r="I83" s="97"/>
      <c r="J83" s="98"/>
      <c r="K83" s="99"/>
      <c r="X83" s="185"/>
    </row>
    <row r="84" spans="1:24" x14ac:dyDescent="0.3">
      <c r="A84" s="85">
        <v>1081</v>
      </c>
      <c r="B84" s="86">
        <f>'Informations personnelles'!B84</f>
        <v>0</v>
      </c>
      <c r="C84" s="87" t="str">
        <f>'Informations personnelles'!C84</f>
        <v>Gérald Lavoie</v>
      </c>
      <c r="D84" s="88" t="str">
        <f>'Informations personnelles'!D84</f>
        <v>H</v>
      </c>
      <c r="E84" s="89">
        <f>'Informations personnelles'!E84</f>
        <v>130</v>
      </c>
      <c r="F84" s="90">
        <f>'Informations personnelles'!F84</f>
        <v>0</v>
      </c>
      <c r="G84" s="96">
        <f t="shared" si="1"/>
        <v>0</v>
      </c>
      <c r="H84" s="97"/>
      <c r="I84" s="97"/>
      <c r="J84" s="98"/>
      <c r="K84" s="99"/>
      <c r="X84" s="185"/>
    </row>
    <row r="85" spans="1:24" x14ac:dyDescent="0.3">
      <c r="X85" s="185"/>
    </row>
    <row r="86" spans="1:24" x14ac:dyDescent="0.3">
      <c r="X86" s="185"/>
    </row>
    <row r="87" spans="1:24" x14ac:dyDescent="0.3">
      <c r="X87" s="185"/>
    </row>
    <row r="88" spans="1:24" x14ac:dyDescent="0.3">
      <c r="X88" s="185"/>
    </row>
    <row r="89" spans="1:24" x14ac:dyDescent="0.3">
      <c r="X89" s="185"/>
    </row>
    <row r="90" spans="1:24" x14ac:dyDescent="0.3">
      <c r="X90" s="185"/>
    </row>
    <row r="91" spans="1:24" x14ac:dyDescent="0.3">
      <c r="X91" s="185"/>
    </row>
    <row r="92" spans="1:24" x14ac:dyDescent="0.3">
      <c r="X92" s="185"/>
    </row>
    <row r="93" spans="1:24" x14ac:dyDescent="0.3">
      <c r="X93" s="185"/>
    </row>
    <row r="94" spans="1:24" x14ac:dyDescent="0.3">
      <c r="X94" s="185"/>
    </row>
    <row r="95" spans="1:24" x14ac:dyDescent="0.3">
      <c r="X95" s="185"/>
    </row>
    <row r="96" spans="1:24" x14ac:dyDescent="0.3">
      <c r="X96" s="185"/>
    </row>
    <row r="97" spans="24:24" x14ac:dyDescent="0.3">
      <c r="X97" s="185"/>
    </row>
    <row r="98" spans="24:24" x14ac:dyDescent="0.3">
      <c r="X98" s="185"/>
    </row>
    <row r="99" spans="24:24" x14ac:dyDescent="0.3">
      <c r="X99" s="185"/>
    </row>
    <row r="100" spans="24:24" x14ac:dyDescent="0.3">
      <c r="X100" s="185"/>
    </row>
    <row r="101" spans="24:24" x14ac:dyDescent="0.3">
      <c r="X101" s="185"/>
    </row>
    <row r="102" spans="24:24" x14ac:dyDescent="0.3">
      <c r="X102" s="185"/>
    </row>
    <row r="103" spans="24:24" x14ac:dyDescent="0.3">
      <c r="X103" s="185"/>
    </row>
    <row r="104" spans="24:24" x14ac:dyDescent="0.3">
      <c r="X104" s="185"/>
    </row>
    <row r="105" spans="24:24" x14ac:dyDescent="0.3">
      <c r="X105" s="185"/>
    </row>
    <row r="106" spans="24:24" x14ac:dyDescent="0.3">
      <c r="X106" s="185"/>
    </row>
    <row r="107" spans="24:24" x14ac:dyDescent="0.3">
      <c r="X107" s="185"/>
    </row>
    <row r="108" spans="24:24" x14ac:dyDescent="0.3">
      <c r="X108" s="185"/>
    </row>
    <row r="109" spans="24:24" x14ac:dyDescent="0.3">
      <c r="X109" s="185"/>
    </row>
    <row r="110" spans="24:24" x14ac:dyDescent="0.3">
      <c r="X110" s="185"/>
    </row>
    <row r="111" spans="24:24" x14ac:dyDescent="0.3">
      <c r="X111" s="185"/>
    </row>
    <row r="112" spans="24:24" x14ac:dyDescent="0.3">
      <c r="X112" s="185"/>
    </row>
    <row r="113" spans="24:24" x14ac:dyDescent="0.3">
      <c r="X113" s="185"/>
    </row>
    <row r="114" spans="24:24" x14ac:dyDescent="0.3">
      <c r="X114" s="185"/>
    </row>
    <row r="115" spans="24:24" x14ac:dyDescent="0.3">
      <c r="X115" s="185"/>
    </row>
    <row r="116" spans="24:24" x14ac:dyDescent="0.3">
      <c r="X116" s="185"/>
    </row>
    <row r="117" spans="24:24" x14ac:dyDescent="0.3">
      <c r="X117" s="185"/>
    </row>
    <row r="118" spans="24:24" x14ac:dyDescent="0.3">
      <c r="X118" s="185"/>
    </row>
    <row r="119" spans="24:24" x14ac:dyDescent="0.3">
      <c r="X119" s="185"/>
    </row>
    <row r="120" spans="24:24" x14ac:dyDescent="0.3">
      <c r="X120" s="185"/>
    </row>
    <row r="121" spans="24:24" x14ac:dyDescent="0.3">
      <c r="X121" s="185"/>
    </row>
    <row r="122" spans="24:24" x14ac:dyDescent="0.3">
      <c r="X122" s="185"/>
    </row>
    <row r="123" spans="24:24" x14ac:dyDescent="0.3">
      <c r="X123" s="185"/>
    </row>
    <row r="124" spans="24:24" x14ac:dyDescent="0.3">
      <c r="X124" s="185"/>
    </row>
    <row r="125" spans="24:24" x14ac:dyDescent="0.3">
      <c r="X125" s="185"/>
    </row>
    <row r="126" spans="24:24" x14ac:dyDescent="0.3">
      <c r="X126" s="185"/>
    </row>
    <row r="127" spans="24:24" x14ac:dyDescent="0.3">
      <c r="X127" s="185"/>
    </row>
    <row r="128" spans="24:24" x14ac:dyDescent="0.3">
      <c r="X128" s="185"/>
    </row>
    <row r="129" spans="24:24" x14ac:dyDescent="0.3">
      <c r="X129" s="185"/>
    </row>
    <row r="130" spans="24:24" x14ac:dyDescent="0.3">
      <c r="X130" s="185"/>
    </row>
    <row r="131" spans="24:24" x14ac:dyDescent="0.3">
      <c r="X131" s="185"/>
    </row>
    <row r="132" spans="24:24" x14ac:dyDescent="0.3">
      <c r="X132" s="185"/>
    </row>
    <row r="133" spans="24:24" x14ac:dyDescent="0.3">
      <c r="X133" s="185"/>
    </row>
    <row r="134" spans="24:24" x14ac:dyDescent="0.3">
      <c r="X134" s="185"/>
    </row>
    <row r="135" spans="24:24" x14ac:dyDescent="0.3">
      <c r="X135" s="185"/>
    </row>
    <row r="136" spans="24:24" x14ac:dyDescent="0.3">
      <c r="X136" s="185"/>
    </row>
    <row r="137" spans="24:24" x14ac:dyDescent="0.3">
      <c r="X137" s="185"/>
    </row>
    <row r="138" spans="24:24" x14ac:dyDescent="0.3">
      <c r="X138" s="185"/>
    </row>
    <row r="139" spans="24:24" x14ac:dyDescent="0.3">
      <c r="X139" s="185"/>
    </row>
    <row r="140" spans="24:24" x14ac:dyDescent="0.3">
      <c r="X140" s="185"/>
    </row>
    <row r="141" spans="24:24" x14ac:dyDescent="0.3">
      <c r="X141" s="185"/>
    </row>
    <row r="142" spans="24:24" x14ac:dyDescent="0.3">
      <c r="X142" s="185"/>
    </row>
    <row r="143" spans="24:24" x14ac:dyDescent="0.3">
      <c r="X143" s="185"/>
    </row>
    <row r="144" spans="24:24" x14ac:dyDescent="0.3">
      <c r="X144" s="185"/>
    </row>
    <row r="145" spans="24:24" x14ac:dyDescent="0.3">
      <c r="X145" s="185"/>
    </row>
    <row r="146" spans="24:24" x14ac:dyDescent="0.3">
      <c r="X146" s="185"/>
    </row>
    <row r="147" spans="24:24" x14ac:dyDescent="0.3">
      <c r="X147" s="185"/>
    </row>
    <row r="148" spans="24:24" x14ac:dyDescent="0.3">
      <c r="X148" s="185"/>
    </row>
    <row r="149" spans="24:24" x14ac:dyDescent="0.3">
      <c r="X149" s="185"/>
    </row>
    <row r="150" spans="24:24" x14ac:dyDescent="0.3">
      <c r="X150" s="185"/>
    </row>
    <row r="151" spans="24:24" x14ac:dyDescent="0.3">
      <c r="X151" s="185"/>
    </row>
    <row r="152" spans="24:24" x14ac:dyDescent="0.3">
      <c r="X152" s="185"/>
    </row>
    <row r="153" spans="24:24" x14ac:dyDescent="0.3">
      <c r="X153" s="185"/>
    </row>
    <row r="154" spans="24:24" x14ac:dyDescent="0.3">
      <c r="X154" s="185"/>
    </row>
    <row r="155" spans="24:24" x14ac:dyDescent="0.3">
      <c r="X155" s="185"/>
    </row>
    <row r="156" spans="24:24" x14ac:dyDescent="0.3">
      <c r="X156" s="185"/>
    </row>
    <row r="157" spans="24:24" x14ac:dyDescent="0.3">
      <c r="X157" s="185"/>
    </row>
    <row r="158" spans="24:24" x14ac:dyDescent="0.3">
      <c r="X158" s="185"/>
    </row>
    <row r="159" spans="24:24" x14ac:dyDescent="0.3">
      <c r="X159" s="185"/>
    </row>
    <row r="160" spans="24:24" x14ac:dyDescent="0.3">
      <c r="X160" s="185"/>
    </row>
    <row r="161" spans="24:24" x14ac:dyDescent="0.3">
      <c r="X161" s="185"/>
    </row>
    <row r="162" spans="24:24" x14ac:dyDescent="0.3">
      <c r="X162" s="185"/>
    </row>
    <row r="163" spans="24:24" x14ac:dyDescent="0.3">
      <c r="X163" s="185"/>
    </row>
    <row r="164" spans="24:24" x14ac:dyDescent="0.3">
      <c r="X164" s="185"/>
    </row>
    <row r="165" spans="24:24" x14ac:dyDescent="0.3">
      <c r="X165" s="185"/>
    </row>
    <row r="166" spans="24:24" x14ac:dyDescent="0.3">
      <c r="X166" s="185"/>
    </row>
    <row r="167" spans="24:24" x14ac:dyDescent="0.3">
      <c r="X167" s="185"/>
    </row>
    <row r="168" spans="24:24" x14ac:dyDescent="0.3">
      <c r="X168" s="185"/>
    </row>
    <row r="169" spans="24:24" x14ac:dyDescent="0.3">
      <c r="X169" s="185"/>
    </row>
    <row r="170" spans="24:24" x14ac:dyDescent="0.3">
      <c r="X170" s="185"/>
    </row>
    <row r="171" spans="24:24" x14ac:dyDescent="0.3">
      <c r="X171" s="185"/>
    </row>
    <row r="172" spans="24:24" x14ac:dyDescent="0.3">
      <c r="X172" s="185"/>
    </row>
    <row r="173" spans="24:24" x14ac:dyDescent="0.3">
      <c r="X173" s="185"/>
    </row>
    <row r="174" spans="24:24" x14ac:dyDescent="0.3">
      <c r="X174" s="185"/>
    </row>
    <row r="175" spans="24:24" x14ac:dyDescent="0.3">
      <c r="X175" s="185"/>
    </row>
    <row r="176" spans="24:24" x14ac:dyDescent="0.3">
      <c r="X176" s="185"/>
    </row>
    <row r="177" spans="24:24" x14ac:dyDescent="0.3">
      <c r="X177" s="185"/>
    </row>
    <row r="178" spans="24:24" x14ac:dyDescent="0.3">
      <c r="X178" s="185"/>
    </row>
    <row r="179" spans="24:24" x14ac:dyDescent="0.3">
      <c r="X179" s="185"/>
    </row>
    <row r="180" spans="24:24" x14ac:dyDescent="0.3">
      <c r="X180" s="185"/>
    </row>
    <row r="181" spans="24:24" x14ac:dyDescent="0.3">
      <c r="X181" s="185"/>
    </row>
    <row r="182" spans="24:24" x14ac:dyDescent="0.3">
      <c r="X182" s="185"/>
    </row>
    <row r="183" spans="24:24" x14ac:dyDescent="0.3">
      <c r="X183" s="185"/>
    </row>
    <row r="184" spans="24:24" x14ac:dyDescent="0.3">
      <c r="X184" s="185"/>
    </row>
    <row r="185" spans="24:24" x14ac:dyDescent="0.3">
      <c r="X185" s="185"/>
    </row>
    <row r="186" spans="24:24" x14ac:dyDescent="0.3">
      <c r="X186" s="185"/>
    </row>
    <row r="187" spans="24:24" x14ac:dyDescent="0.3">
      <c r="X187" s="185"/>
    </row>
    <row r="188" spans="24:24" x14ac:dyDescent="0.3">
      <c r="X188" s="185"/>
    </row>
    <row r="189" spans="24:24" x14ac:dyDescent="0.3">
      <c r="X189" s="185"/>
    </row>
    <row r="190" spans="24:24" x14ac:dyDescent="0.3">
      <c r="X190" s="185"/>
    </row>
    <row r="191" spans="24:24" x14ac:dyDescent="0.3">
      <c r="X191" s="185"/>
    </row>
    <row r="192" spans="24:24" x14ac:dyDescent="0.3">
      <c r="X192" s="185"/>
    </row>
    <row r="193" spans="24:24" x14ac:dyDescent="0.3">
      <c r="X193" s="185"/>
    </row>
    <row r="194" spans="24:24" x14ac:dyDescent="0.3">
      <c r="X194" s="185"/>
    </row>
    <row r="195" spans="24:24" x14ac:dyDescent="0.3">
      <c r="X195" s="185"/>
    </row>
    <row r="196" spans="24:24" x14ac:dyDescent="0.3">
      <c r="X196" s="185"/>
    </row>
    <row r="197" spans="24:24" x14ac:dyDescent="0.3">
      <c r="X197" s="185"/>
    </row>
    <row r="198" spans="24:24" x14ac:dyDescent="0.3">
      <c r="X198" s="185"/>
    </row>
    <row r="199" spans="24:24" x14ac:dyDescent="0.3">
      <c r="X199" s="185"/>
    </row>
    <row r="200" spans="24:24" x14ac:dyDescent="0.3">
      <c r="X200" s="185"/>
    </row>
    <row r="201" spans="24:24" x14ac:dyDescent="0.3">
      <c r="X201" s="185"/>
    </row>
    <row r="202" spans="24:24" x14ac:dyDescent="0.3">
      <c r="X202" s="185"/>
    </row>
    <row r="203" spans="24:24" x14ac:dyDescent="0.3">
      <c r="X203" s="185"/>
    </row>
    <row r="204" spans="24:24" x14ac:dyDescent="0.3">
      <c r="X204" s="185"/>
    </row>
    <row r="205" spans="24:24" x14ac:dyDescent="0.3">
      <c r="X205" s="185"/>
    </row>
    <row r="206" spans="24:24" x14ac:dyDescent="0.3">
      <c r="X206" s="185"/>
    </row>
    <row r="207" spans="24:24" x14ac:dyDescent="0.3">
      <c r="X207" s="185"/>
    </row>
    <row r="208" spans="24:24" x14ac:dyDescent="0.3">
      <c r="X208" s="185"/>
    </row>
    <row r="209" spans="24:24" x14ac:dyDescent="0.3">
      <c r="X209" s="185"/>
    </row>
    <row r="210" spans="24:24" x14ac:dyDescent="0.3">
      <c r="X210" s="185"/>
    </row>
    <row r="211" spans="24:24" x14ac:dyDescent="0.3">
      <c r="X211" s="185"/>
    </row>
    <row r="212" spans="24:24" x14ac:dyDescent="0.3">
      <c r="X212" s="185"/>
    </row>
    <row r="213" spans="24:24" x14ac:dyDescent="0.3">
      <c r="X213" s="185"/>
    </row>
    <row r="214" spans="24:24" x14ac:dyDescent="0.3">
      <c r="X214" s="185"/>
    </row>
    <row r="215" spans="24:24" x14ac:dyDescent="0.3">
      <c r="X215" s="185"/>
    </row>
    <row r="216" spans="24:24" x14ac:dyDescent="0.3">
      <c r="X216" s="185"/>
    </row>
    <row r="217" spans="24:24" x14ac:dyDescent="0.3">
      <c r="X217" s="185"/>
    </row>
    <row r="218" spans="24:24" x14ac:dyDescent="0.3">
      <c r="X218" s="185"/>
    </row>
    <row r="219" spans="24:24" x14ac:dyDescent="0.3">
      <c r="X219" s="185"/>
    </row>
    <row r="220" spans="24:24" x14ac:dyDescent="0.3">
      <c r="X220" s="185"/>
    </row>
    <row r="221" spans="24:24" x14ac:dyDescent="0.3">
      <c r="X221" s="185"/>
    </row>
    <row r="222" spans="24:24" x14ac:dyDescent="0.3">
      <c r="X222" s="185"/>
    </row>
    <row r="223" spans="24:24" x14ac:dyDescent="0.3">
      <c r="X223" s="185"/>
    </row>
    <row r="224" spans="24:24" x14ac:dyDescent="0.3">
      <c r="X224" s="185"/>
    </row>
    <row r="225" spans="24:24" x14ac:dyDescent="0.3">
      <c r="X225" s="185"/>
    </row>
    <row r="226" spans="24:24" x14ac:dyDescent="0.3">
      <c r="X226" s="185"/>
    </row>
    <row r="227" spans="24:24" x14ac:dyDescent="0.3">
      <c r="X227" s="185"/>
    </row>
    <row r="228" spans="24:24" x14ac:dyDescent="0.3">
      <c r="X228" s="185"/>
    </row>
    <row r="229" spans="24:24" x14ac:dyDescent="0.3">
      <c r="X229" s="185"/>
    </row>
    <row r="230" spans="24:24" x14ac:dyDescent="0.3">
      <c r="X230" s="185"/>
    </row>
    <row r="231" spans="24:24" x14ac:dyDescent="0.3">
      <c r="X231" s="185"/>
    </row>
    <row r="232" spans="24:24" x14ac:dyDescent="0.3">
      <c r="X232" s="185"/>
    </row>
    <row r="233" spans="24:24" x14ac:dyDescent="0.3">
      <c r="X233" s="185"/>
    </row>
    <row r="234" spans="24:24" x14ac:dyDescent="0.3">
      <c r="X234" s="185"/>
    </row>
    <row r="235" spans="24:24" x14ac:dyDescent="0.3">
      <c r="X235" s="185"/>
    </row>
    <row r="236" spans="24:24" x14ac:dyDescent="0.3">
      <c r="X236" s="185"/>
    </row>
    <row r="237" spans="24:24" x14ac:dyDescent="0.3">
      <c r="X237" s="185"/>
    </row>
    <row r="238" spans="24:24" x14ac:dyDescent="0.3">
      <c r="X238" s="185"/>
    </row>
    <row r="239" spans="24:24" x14ac:dyDescent="0.3">
      <c r="X239" s="185"/>
    </row>
    <row r="240" spans="24:24" x14ac:dyDescent="0.3">
      <c r="X240" s="185"/>
    </row>
    <row r="241" spans="24:24" x14ac:dyDescent="0.3">
      <c r="X241" s="185"/>
    </row>
    <row r="242" spans="24:24" x14ac:dyDescent="0.3">
      <c r="X242" s="185"/>
    </row>
    <row r="243" spans="24:24" x14ac:dyDescent="0.3">
      <c r="X243" s="185"/>
    </row>
    <row r="244" spans="24:24" x14ac:dyDescent="0.3">
      <c r="X244" s="185"/>
    </row>
    <row r="245" spans="24:24" x14ac:dyDescent="0.3">
      <c r="X245" s="185"/>
    </row>
    <row r="246" spans="24:24" x14ac:dyDescent="0.3">
      <c r="X246" s="185"/>
    </row>
    <row r="247" spans="24:24" x14ac:dyDescent="0.3">
      <c r="X247" s="185"/>
    </row>
    <row r="248" spans="24:24" x14ac:dyDescent="0.3">
      <c r="X248" s="185"/>
    </row>
    <row r="249" spans="24:24" x14ac:dyDescent="0.3">
      <c r="X249" s="185"/>
    </row>
    <row r="250" spans="24:24" x14ac:dyDescent="0.3">
      <c r="X250" s="185"/>
    </row>
    <row r="251" spans="24:24" x14ac:dyDescent="0.3">
      <c r="X251" s="185"/>
    </row>
    <row r="252" spans="24:24" x14ac:dyDescent="0.3">
      <c r="X252" s="185"/>
    </row>
    <row r="253" spans="24:24" x14ac:dyDescent="0.3">
      <c r="X253" s="185"/>
    </row>
    <row r="254" spans="24:24" x14ac:dyDescent="0.3">
      <c r="X254" s="185"/>
    </row>
    <row r="255" spans="24:24" x14ac:dyDescent="0.3">
      <c r="X255" s="185"/>
    </row>
    <row r="256" spans="24:24" x14ac:dyDescent="0.3">
      <c r="X256" s="185"/>
    </row>
    <row r="257" spans="24:24" x14ac:dyDescent="0.3">
      <c r="X257" s="185"/>
    </row>
    <row r="258" spans="24:24" x14ac:dyDescent="0.3">
      <c r="X258" s="185"/>
    </row>
    <row r="259" spans="24:24" x14ac:dyDescent="0.3">
      <c r="X259" s="185"/>
    </row>
    <row r="260" spans="24:24" x14ac:dyDescent="0.3">
      <c r="X260" s="185"/>
    </row>
    <row r="261" spans="24:24" x14ac:dyDescent="0.3">
      <c r="X261" s="185"/>
    </row>
    <row r="262" spans="24:24" x14ac:dyDescent="0.3">
      <c r="X262" s="185"/>
    </row>
    <row r="263" spans="24:24" x14ac:dyDescent="0.3">
      <c r="X263" s="185"/>
    </row>
    <row r="264" spans="24:24" x14ac:dyDescent="0.3">
      <c r="X264" s="185"/>
    </row>
    <row r="265" spans="24:24" x14ac:dyDescent="0.3">
      <c r="X265" s="185"/>
    </row>
    <row r="266" spans="24:24" x14ac:dyDescent="0.3">
      <c r="X266" s="185"/>
    </row>
    <row r="267" spans="24:24" x14ac:dyDescent="0.3">
      <c r="X267" s="185"/>
    </row>
    <row r="268" spans="24:24" x14ac:dyDescent="0.3">
      <c r="X268" s="185"/>
    </row>
    <row r="269" spans="24:24" x14ac:dyDescent="0.3">
      <c r="X269" s="185"/>
    </row>
    <row r="270" spans="24:24" x14ac:dyDescent="0.3">
      <c r="X270" s="185"/>
    </row>
    <row r="271" spans="24:24" x14ac:dyDescent="0.3">
      <c r="X271" s="185"/>
    </row>
    <row r="272" spans="24:24" x14ac:dyDescent="0.3">
      <c r="X272" s="185"/>
    </row>
    <row r="273" spans="24:24" x14ac:dyDescent="0.3">
      <c r="X273" s="185"/>
    </row>
    <row r="274" spans="24:24" x14ac:dyDescent="0.3">
      <c r="X274" s="185"/>
    </row>
    <row r="275" spans="24:24" x14ac:dyDescent="0.3">
      <c r="X275" s="185"/>
    </row>
    <row r="276" spans="24:24" x14ac:dyDescent="0.3">
      <c r="X276" s="185"/>
    </row>
    <row r="277" spans="24:24" x14ac:dyDescent="0.3">
      <c r="X277" s="185"/>
    </row>
    <row r="278" spans="24:24" x14ac:dyDescent="0.3">
      <c r="X278" s="185"/>
    </row>
    <row r="279" spans="24:24" x14ac:dyDescent="0.3">
      <c r="X279" s="185"/>
    </row>
    <row r="280" spans="24:24" x14ac:dyDescent="0.3">
      <c r="X280" s="185"/>
    </row>
    <row r="281" spans="24:24" x14ac:dyDescent="0.3">
      <c r="X281" s="185"/>
    </row>
    <row r="282" spans="24:24" x14ac:dyDescent="0.3">
      <c r="X282" s="185"/>
    </row>
    <row r="283" spans="24:24" x14ac:dyDescent="0.3">
      <c r="X283" s="185"/>
    </row>
    <row r="284" spans="24:24" x14ac:dyDescent="0.3">
      <c r="X284" s="185"/>
    </row>
    <row r="285" spans="24:24" x14ac:dyDescent="0.3">
      <c r="X285" s="185"/>
    </row>
    <row r="286" spans="24:24" x14ac:dyDescent="0.3">
      <c r="X286" s="185"/>
    </row>
    <row r="287" spans="24:24" x14ac:dyDescent="0.3">
      <c r="X287" s="185"/>
    </row>
    <row r="288" spans="24:24" x14ac:dyDescent="0.3">
      <c r="X288" s="185"/>
    </row>
    <row r="289" spans="24:24" x14ac:dyDescent="0.3">
      <c r="X289" s="185"/>
    </row>
    <row r="290" spans="24:24" x14ac:dyDescent="0.3">
      <c r="X290" s="185"/>
    </row>
    <row r="291" spans="24:24" x14ac:dyDescent="0.3">
      <c r="X291" s="185"/>
    </row>
    <row r="292" spans="24:24" x14ac:dyDescent="0.3">
      <c r="X292" s="185"/>
    </row>
    <row r="293" spans="24:24" x14ac:dyDescent="0.3">
      <c r="X293" s="185"/>
    </row>
    <row r="294" spans="24:24" x14ac:dyDescent="0.3">
      <c r="X294" s="185"/>
    </row>
    <row r="295" spans="24:24" x14ac:dyDescent="0.3">
      <c r="X295" s="185"/>
    </row>
    <row r="296" spans="24:24" x14ac:dyDescent="0.3">
      <c r="X296" s="185"/>
    </row>
    <row r="297" spans="24:24" x14ac:dyDescent="0.3">
      <c r="X297" s="185"/>
    </row>
    <row r="298" spans="24:24" x14ac:dyDescent="0.3">
      <c r="X298" s="185"/>
    </row>
    <row r="299" spans="24:24" x14ac:dyDescent="0.3">
      <c r="X299" s="185"/>
    </row>
    <row r="300" spans="24:24" x14ac:dyDescent="0.3">
      <c r="X300" s="185"/>
    </row>
    <row r="301" spans="24:24" x14ac:dyDescent="0.3">
      <c r="X301" s="185"/>
    </row>
    <row r="302" spans="24:24" x14ac:dyDescent="0.3">
      <c r="X302" s="185"/>
    </row>
    <row r="303" spans="24:24" x14ac:dyDescent="0.3">
      <c r="X303" s="185"/>
    </row>
    <row r="304" spans="24:24" x14ac:dyDescent="0.3">
      <c r="X304" s="185"/>
    </row>
    <row r="305" spans="24:24" x14ac:dyDescent="0.3">
      <c r="X305" s="185"/>
    </row>
    <row r="306" spans="24:24" x14ac:dyDescent="0.3">
      <c r="X306" s="185"/>
    </row>
    <row r="307" spans="24:24" x14ac:dyDescent="0.3">
      <c r="X307" s="185"/>
    </row>
    <row r="308" spans="24:24" x14ac:dyDescent="0.3">
      <c r="X308" s="185"/>
    </row>
    <row r="309" spans="24:24" x14ac:dyDescent="0.3">
      <c r="X309" s="185"/>
    </row>
    <row r="310" spans="24:24" x14ac:dyDescent="0.3">
      <c r="X310" s="185"/>
    </row>
    <row r="311" spans="24:24" x14ac:dyDescent="0.3">
      <c r="X311" s="185"/>
    </row>
    <row r="312" spans="24:24" x14ac:dyDescent="0.3">
      <c r="X312" s="185"/>
    </row>
    <row r="313" spans="24:24" x14ac:dyDescent="0.3">
      <c r="X313" s="185"/>
    </row>
    <row r="314" spans="24:24" x14ac:dyDescent="0.3">
      <c r="X314" s="185"/>
    </row>
    <row r="315" spans="24:24" x14ac:dyDescent="0.3">
      <c r="X315" s="185"/>
    </row>
    <row r="316" spans="24:24" x14ac:dyDescent="0.3">
      <c r="X316" s="185"/>
    </row>
    <row r="317" spans="24:24" x14ac:dyDescent="0.3">
      <c r="X317" s="185"/>
    </row>
    <row r="318" spans="24:24" x14ac:dyDescent="0.3">
      <c r="X318" s="185"/>
    </row>
    <row r="319" spans="24:24" x14ac:dyDescent="0.3">
      <c r="X319" s="185"/>
    </row>
    <row r="320" spans="24:24" x14ac:dyDescent="0.3">
      <c r="X320" s="185"/>
    </row>
    <row r="321" spans="24:24" x14ac:dyDescent="0.3">
      <c r="X321" s="185"/>
    </row>
    <row r="322" spans="24:24" x14ac:dyDescent="0.3">
      <c r="X322" s="185"/>
    </row>
    <row r="323" spans="24:24" x14ac:dyDescent="0.3">
      <c r="X323" s="185"/>
    </row>
    <row r="324" spans="24:24" x14ac:dyDescent="0.3">
      <c r="X324" s="185"/>
    </row>
    <row r="325" spans="24:24" x14ac:dyDescent="0.3">
      <c r="X325" s="185"/>
    </row>
    <row r="326" spans="24:24" x14ac:dyDescent="0.3">
      <c r="X326" s="185"/>
    </row>
    <row r="327" spans="24:24" x14ac:dyDescent="0.3">
      <c r="X327" s="185"/>
    </row>
    <row r="328" spans="24:24" x14ac:dyDescent="0.3">
      <c r="X328" s="185"/>
    </row>
    <row r="329" spans="24:24" x14ac:dyDescent="0.3">
      <c r="X329" s="185"/>
    </row>
    <row r="330" spans="24:24" x14ac:dyDescent="0.3">
      <c r="X330" s="185"/>
    </row>
    <row r="331" spans="24:24" x14ac:dyDescent="0.3">
      <c r="X331" s="185"/>
    </row>
    <row r="332" spans="24:24" x14ac:dyDescent="0.3">
      <c r="X332" s="185"/>
    </row>
    <row r="333" spans="24:24" x14ac:dyDescent="0.3">
      <c r="X333" s="185"/>
    </row>
    <row r="334" spans="24:24" x14ac:dyDescent="0.3">
      <c r="X334" s="185"/>
    </row>
    <row r="335" spans="24:24" x14ac:dyDescent="0.3">
      <c r="X335" s="185"/>
    </row>
    <row r="336" spans="24:24" x14ac:dyDescent="0.3">
      <c r="X336" s="185"/>
    </row>
    <row r="337" spans="24:24" x14ac:dyDescent="0.3">
      <c r="X337" s="185"/>
    </row>
    <row r="338" spans="24:24" x14ac:dyDescent="0.3">
      <c r="X338" s="185"/>
    </row>
    <row r="339" spans="24:24" x14ac:dyDescent="0.3">
      <c r="X339" s="185"/>
    </row>
    <row r="340" spans="24:24" x14ac:dyDescent="0.3">
      <c r="X340" s="185"/>
    </row>
    <row r="341" spans="24:24" x14ac:dyDescent="0.3">
      <c r="X341" s="185"/>
    </row>
    <row r="342" spans="24:24" x14ac:dyDescent="0.3">
      <c r="X342" s="185"/>
    </row>
    <row r="343" spans="24:24" x14ac:dyDescent="0.3">
      <c r="X343" s="185"/>
    </row>
    <row r="344" spans="24:24" x14ac:dyDescent="0.3">
      <c r="X344" s="185"/>
    </row>
    <row r="345" spans="24:24" x14ac:dyDescent="0.3">
      <c r="X345" s="185"/>
    </row>
    <row r="346" spans="24:24" x14ac:dyDescent="0.3">
      <c r="X346" s="185"/>
    </row>
    <row r="347" spans="24:24" x14ac:dyDescent="0.3">
      <c r="X347" s="185"/>
    </row>
    <row r="348" spans="24:24" x14ac:dyDescent="0.3">
      <c r="X348" s="185"/>
    </row>
    <row r="349" spans="24:24" x14ac:dyDescent="0.3">
      <c r="X349" s="185"/>
    </row>
    <row r="350" spans="24:24" x14ac:dyDescent="0.3">
      <c r="X350" s="185"/>
    </row>
    <row r="351" spans="24:24" x14ac:dyDescent="0.3">
      <c r="X351" s="185"/>
    </row>
    <row r="352" spans="24:24" x14ac:dyDescent="0.3">
      <c r="X352" s="185"/>
    </row>
    <row r="353" spans="24:24" x14ac:dyDescent="0.3">
      <c r="X353" s="185"/>
    </row>
    <row r="354" spans="24:24" x14ac:dyDescent="0.3">
      <c r="X354" s="185"/>
    </row>
    <row r="355" spans="24:24" x14ac:dyDescent="0.3">
      <c r="X355" s="185"/>
    </row>
    <row r="356" spans="24:24" x14ac:dyDescent="0.3">
      <c r="X356" s="185"/>
    </row>
    <row r="357" spans="24:24" x14ac:dyDescent="0.3">
      <c r="X357" s="185"/>
    </row>
    <row r="358" spans="24:24" x14ac:dyDescent="0.3">
      <c r="X358" s="185"/>
    </row>
    <row r="359" spans="24:24" x14ac:dyDescent="0.3">
      <c r="X359" s="185"/>
    </row>
    <row r="360" spans="24:24" x14ac:dyDescent="0.3">
      <c r="X360" s="185"/>
    </row>
    <row r="361" spans="24:24" x14ac:dyDescent="0.3">
      <c r="X361" s="185"/>
    </row>
    <row r="362" spans="24:24" x14ac:dyDescent="0.3">
      <c r="X362" s="185"/>
    </row>
    <row r="363" spans="24:24" x14ac:dyDescent="0.3">
      <c r="X363" s="185"/>
    </row>
    <row r="364" spans="24:24" x14ac:dyDescent="0.3">
      <c r="X364" s="185"/>
    </row>
    <row r="365" spans="24:24" x14ac:dyDescent="0.3">
      <c r="X365" s="185"/>
    </row>
    <row r="366" spans="24:24" x14ac:dyDescent="0.3">
      <c r="X366" s="185"/>
    </row>
    <row r="367" spans="24:24" x14ac:dyDescent="0.3">
      <c r="X367" s="185"/>
    </row>
    <row r="368" spans="24:24" x14ac:dyDescent="0.3">
      <c r="X368" s="185"/>
    </row>
    <row r="369" spans="24:24" x14ac:dyDescent="0.3">
      <c r="X369" s="185"/>
    </row>
    <row r="370" spans="24:24" x14ac:dyDescent="0.3">
      <c r="X370" s="185"/>
    </row>
    <row r="371" spans="24:24" x14ac:dyDescent="0.3">
      <c r="X371" s="185"/>
    </row>
    <row r="372" spans="24:24" x14ac:dyDescent="0.3">
      <c r="X372" s="185"/>
    </row>
    <row r="373" spans="24:24" x14ac:dyDescent="0.3">
      <c r="X373" s="185"/>
    </row>
    <row r="374" spans="24:24" x14ac:dyDescent="0.3">
      <c r="X374" s="185"/>
    </row>
    <row r="375" spans="24:24" x14ac:dyDescent="0.3">
      <c r="X375" s="185"/>
    </row>
    <row r="376" spans="24:24" x14ac:dyDescent="0.3">
      <c r="X376" s="185"/>
    </row>
    <row r="377" spans="24:24" x14ac:dyDescent="0.3">
      <c r="X377" s="185"/>
    </row>
    <row r="378" spans="24:24" x14ac:dyDescent="0.3">
      <c r="X378" s="185"/>
    </row>
    <row r="379" spans="24:24" x14ac:dyDescent="0.3">
      <c r="X379" s="185"/>
    </row>
    <row r="380" spans="24:24" x14ac:dyDescent="0.3">
      <c r="X380" s="185"/>
    </row>
    <row r="381" spans="24:24" x14ac:dyDescent="0.3">
      <c r="X381" s="185"/>
    </row>
    <row r="382" spans="24:24" x14ac:dyDescent="0.3">
      <c r="X382" s="185"/>
    </row>
    <row r="383" spans="24:24" x14ac:dyDescent="0.3">
      <c r="X383" s="185"/>
    </row>
    <row r="384" spans="24:24" x14ac:dyDescent="0.3">
      <c r="X384" s="185"/>
    </row>
    <row r="385" spans="24:24" x14ac:dyDescent="0.3">
      <c r="X385" s="185"/>
    </row>
    <row r="386" spans="24:24" x14ac:dyDescent="0.3">
      <c r="X386" s="185"/>
    </row>
    <row r="387" spans="24:24" x14ac:dyDescent="0.3">
      <c r="X387" s="185"/>
    </row>
    <row r="388" spans="24:24" x14ac:dyDescent="0.3">
      <c r="X388" s="185"/>
    </row>
    <row r="389" spans="24:24" x14ac:dyDescent="0.3">
      <c r="X389" s="185"/>
    </row>
    <row r="390" spans="24:24" x14ac:dyDescent="0.3">
      <c r="X390" s="185"/>
    </row>
    <row r="391" spans="24:24" x14ac:dyDescent="0.3">
      <c r="X391" s="185"/>
    </row>
    <row r="392" spans="24:24" x14ac:dyDescent="0.3">
      <c r="X392" s="185"/>
    </row>
    <row r="393" spans="24:24" x14ac:dyDescent="0.3">
      <c r="X393" s="185"/>
    </row>
    <row r="394" spans="24:24" x14ac:dyDescent="0.3">
      <c r="X394" s="185"/>
    </row>
    <row r="395" spans="24:24" x14ac:dyDescent="0.3">
      <c r="X395" s="185"/>
    </row>
    <row r="396" spans="24:24" x14ac:dyDescent="0.3">
      <c r="X396" s="185"/>
    </row>
    <row r="397" spans="24:24" x14ac:dyDescent="0.3">
      <c r="X397" s="185"/>
    </row>
    <row r="398" spans="24:24" x14ac:dyDescent="0.3">
      <c r="X398" s="185"/>
    </row>
    <row r="399" spans="24:24" x14ac:dyDescent="0.3">
      <c r="X399" s="185"/>
    </row>
    <row r="400" spans="24:24" x14ac:dyDescent="0.3">
      <c r="X400" s="185"/>
    </row>
    <row r="401" spans="24:24" x14ac:dyDescent="0.3">
      <c r="X401" s="185"/>
    </row>
    <row r="402" spans="24:24" x14ac:dyDescent="0.3">
      <c r="X402" s="185"/>
    </row>
    <row r="403" spans="24:24" x14ac:dyDescent="0.3">
      <c r="X403" s="185"/>
    </row>
    <row r="404" spans="24:24" x14ac:dyDescent="0.3">
      <c r="X404" s="185"/>
    </row>
    <row r="405" spans="24:24" x14ac:dyDescent="0.3">
      <c r="X405" s="185"/>
    </row>
    <row r="406" spans="24:24" x14ac:dyDescent="0.3">
      <c r="X406" s="185"/>
    </row>
    <row r="407" spans="24:24" x14ac:dyDescent="0.3">
      <c r="X407" s="185"/>
    </row>
    <row r="408" spans="24:24" x14ac:dyDescent="0.3">
      <c r="X408" s="185"/>
    </row>
    <row r="409" spans="24:24" x14ac:dyDescent="0.3">
      <c r="X409" s="185"/>
    </row>
    <row r="410" spans="24:24" x14ac:dyDescent="0.3">
      <c r="X410" s="185"/>
    </row>
    <row r="411" spans="24:24" x14ac:dyDescent="0.3">
      <c r="X411" s="185"/>
    </row>
    <row r="412" spans="24:24" x14ac:dyDescent="0.3">
      <c r="X412" s="185"/>
    </row>
    <row r="413" spans="24:24" x14ac:dyDescent="0.3">
      <c r="X413" s="185"/>
    </row>
    <row r="414" spans="24:24" x14ac:dyDescent="0.3">
      <c r="X414" s="185"/>
    </row>
    <row r="415" spans="24:24" x14ac:dyDescent="0.3">
      <c r="X415" s="185"/>
    </row>
    <row r="416" spans="24:24" x14ac:dyDescent="0.3">
      <c r="X416" s="185"/>
    </row>
    <row r="417" spans="24:24" x14ac:dyDescent="0.3">
      <c r="X417" s="185"/>
    </row>
    <row r="418" spans="24:24" x14ac:dyDescent="0.3">
      <c r="X418" s="185"/>
    </row>
    <row r="419" spans="24:24" x14ac:dyDescent="0.3">
      <c r="X419" s="185"/>
    </row>
    <row r="420" spans="24:24" x14ac:dyDescent="0.3">
      <c r="X420" s="185"/>
    </row>
    <row r="421" spans="24:24" x14ac:dyDescent="0.3">
      <c r="X421" s="185"/>
    </row>
    <row r="422" spans="24:24" x14ac:dyDescent="0.3">
      <c r="X422" s="185"/>
    </row>
    <row r="423" spans="24:24" x14ac:dyDescent="0.3">
      <c r="X423" s="185"/>
    </row>
    <row r="424" spans="24:24" x14ac:dyDescent="0.3">
      <c r="X424" s="185"/>
    </row>
    <row r="425" spans="24:24" x14ac:dyDescent="0.3">
      <c r="X425" s="185"/>
    </row>
    <row r="426" spans="24:24" x14ac:dyDescent="0.3">
      <c r="X426" s="185"/>
    </row>
    <row r="427" spans="24:24" x14ac:dyDescent="0.3">
      <c r="X427" s="185"/>
    </row>
    <row r="428" spans="24:24" x14ac:dyDescent="0.3">
      <c r="X428" s="185"/>
    </row>
    <row r="429" spans="24:24" x14ac:dyDescent="0.3">
      <c r="X429" s="185"/>
    </row>
    <row r="430" spans="24:24" x14ac:dyDescent="0.3">
      <c r="X430" s="185"/>
    </row>
    <row r="431" spans="24:24" x14ac:dyDescent="0.3">
      <c r="X431" s="185"/>
    </row>
    <row r="432" spans="24:24" x14ac:dyDescent="0.3">
      <c r="X432" s="185"/>
    </row>
    <row r="433" spans="24:24" x14ac:dyDescent="0.3">
      <c r="X433" s="185"/>
    </row>
    <row r="434" spans="24:24" x14ac:dyDescent="0.3">
      <c r="X434" s="185"/>
    </row>
    <row r="435" spans="24:24" x14ac:dyDescent="0.3">
      <c r="X435" s="185"/>
    </row>
    <row r="436" spans="24:24" x14ac:dyDescent="0.3">
      <c r="X436" s="185"/>
    </row>
    <row r="437" spans="24:24" x14ac:dyDescent="0.3">
      <c r="X437" s="185"/>
    </row>
    <row r="438" spans="24:24" x14ac:dyDescent="0.3">
      <c r="X438" s="185"/>
    </row>
    <row r="439" spans="24:24" x14ac:dyDescent="0.3">
      <c r="X439" s="185"/>
    </row>
    <row r="440" spans="24:24" x14ac:dyDescent="0.3">
      <c r="X440" s="185"/>
    </row>
    <row r="441" spans="24:24" x14ac:dyDescent="0.3">
      <c r="X441" s="185"/>
    </row>
    <row r="442" spans="24:24" x14ac:dyDescent="0.3">
      <c r="X442" s="185"/>
    </row>
    <row r="443" spans="24:24" x14ac:dyDescent="0.3">
      <c r="X443" s="185"/>
    </row>
    <row r="444" spans="24:24" x14ac:dyDescent="0.3">
      <c r="X444" s="185"/>
    </row>
    <row r="445" spans="24:24" x14ac:dyDescent="0.3">
      <c r="X445" s="185"/>
    </row>
    <row r="446" spans="24:24" x14ac:dyDescent="0.3">
      <c r="X446" s="185"/>
    </row>
    <row r="447" spans="24:24" x14ac:dyDescent="0.3">
      <c r="X447" s="185"/>
    </row>
    <row r="448" spans="24:24" x14ac:dyDescent="0.3">
      <c r="X448" s="185"/>
    </row>
    <row r="449" spans="24:24" x14ac:dyDescent="0.3">
      <c r="X449" s="185"/>
    </row>
    <row r="450" spans="24:24" x14ac:dyDescent="0.3">
      <c r="X450" s="185"/>
    </row>
    <row r="451" spans="24:24" x14ac:dyDescent="0.3">
      <c r="X451" s="185"/>
    </row>
    <row r="452" spans="24:24" x14ac:dyDescent="0.3">
      <c r="X452" s="185"/>
    </row>
    <row r="453" spans="24:24" x14ac:dyDescent="0.3">
      <c r="X453" s="185"/>
    </row>
    <row r="454" spans="24:24" x14ac:dyDescent="0.3">
      <c r="X454" s="185"/>
    </row>
    <row r="455" spans="24:24" x14ac:dyDescent="0.3">
      <c r="X455" s="185"/>
    </row>
    <row r="456" spans="24:24" x14ac:dyDescent="0.3">
      <c r="X456" s="185"/>
    </row>
    <row r="457" spans="24:24" x14ac:dyDescent="0.3">
      <c r="X457" s="185"/>
    </row>
    <row r="458" spans="24:24" x14ac:dyDescent="0.3">
      <c r="X458" s="185"/>
    </row>
    <row r="459" spans="24:24" x14ac:dyDescent="0.3">
      <c r="X459" s="185"/>
    </row>
    <row r="460" spans="24:24" x14ac:dyDescent="0.3">
      <c r="X460" s="185"/>
    </row>
    <row r="461" spans="24:24" x14ac:dyDescent="0.3">
      <c r="X461" s="185"/>
    </row>
    <row r="462" spans="24:24" x14ac:dyDescent="0.3">
      <c r="X462" s="185"/>
    </row>
    <row r="463" spans="24:24" x14ac:dyDescent="0.3">
      <c r="X463" s="185"/>
    </row>
    <row r="464" spans="24:24" x14ac:dyDescent="0.3">
      <c r="X464" s="185"/>
    </row>
    <row r="465" spans="24:24" x14ac:dyDescent="0.3">
      <c r="X465" s="185"/>
    </row>
    <row r="466" spans="24:24" x14ac:dyDescent="0.3">
      <c r="X466" s="185"/>
    </row>
    <row r="467" spans="24:24" x14ac:dyDescent="0.3">
      <c r="X467" s="185"/>
    </row>
    <row r="468" spans="24:24" x14ac:dyDescent="0.3">
      <c r="X468" s="185"/>
    </row>
    <row r="469" spans="24:24" x14ac:dyDescent="0.3">
      <c r="X469" s="185"/>
    </row>
    <row r="470" spans="24:24" x14ac:dyDescent="0.3">
      <c r="X470" s="185"/>
    </row>
    <row r="471" spans="24:24" x14ac:dyDescent="0.3">
      <c r="X471" s="185"/>
    </row>
    <row r="472" spans="24:24" x14ac:dyDescent="0.3">
      <c r="X472" s="185"/>
    </row>
    <row r="473" spans="24:24" x14ac:dyDescent="0.3">
      <c r="X473" s="185"/>
    </row>
    <row r="474" spans="24:24" x14ac:dyDescent="0.3">
      <c r="X474" s="185"/>
    </row>
    <row r="475" spans="24:24" x14ac:dyDescent="0.3">
      <c r="X475" s="185"/>
    </row>
    <row r="476" spans="24:24" x14ac:dyDescent="0.3">
      <c r="X476" s="185"/>
    </row>
    <row r="477" spans="24:24" x14ac:dyDescent="0.3">
      <c r="X477" s="185"/>
    </row>
    <row r="478" spans="24:24" x14ac:dyDescent="0.3">
      <c r="X478" s="185"/>
    </row>
    <row r="479" spans="24:24" x14ac:dyDescent="0.3">
      <c r="X479" s="185"/>
    </row>
    <row r="480" spans="24:24" x14ac:dyDescent="0.3">
      <c r="X480" s="185"/>
    </row>
    <row r="481" spans="24:24" x14ac:dyDescent="0.3">
      <c r="X481" s="185"/>
    </row>
    <row r="482" spans="24:24" x14ac:dyDescent="0.3">
      <c r="X482" s="185"/>
    </row>
    <row r="483" spans="24:24" x14ac:dyDescent="0.3">
      <c r="X483" s="185"/>
    </row>
    <row r="484" spans="24:24" x14ac:dyDescent="0.3">
      <c r="X484" s="185"/>
    </row>
    <row r="485" spans="24:24" x14ac:dyDescent="0.3">
      <c r="X485" s="185"/>
    </row>
    <row r="486" spans="24:24" x14ac:dyDescent="0.3">
      <c r="X486" s="185"/>
    </row>
    <row r="487" spans="24:24" x14ac:dyDescent="0.3">
      <c r="X487" s="185"/>
    </row>
    <row r="488" spans="24:24" x14ac:dyDescent="0.3">
      <c r="X488" s="185"/>
    </row>
    <row r="489" spans="24:24" x14ac:dyDescent="0.3">
      <c r="X489" s="185"/>
    </row>
    <row r="490" spans="24:24" x14ac:dyDescent="0.3">
      <c r="X490" s="185"/>
    </row>
    <row r="491" spans="24:24" x14ac:dyDescent="0.3">
      <c r="X491" s="185"/>
    </row>
    <row r="492" spans="24:24" x14ac:dyDescent="0.3">
      <c r="X492" s="185"/>
    </row>
    <row r="493" spans="24:24" x14ac:dyDescent="0.3">
      <c r="X493" s="185"/>
    </row>
    <row r="494" spans="24:24" x14ac:dyDescent="0.3">
      <c r="X494" s="185"/>
    </row>
    <row r="495" spans="24:24" x14ac:dyDescent="0.3">
      <c r="X495" s="185"/>
    </row>
    <row r="496" spans="24:24" x14ac:dyDescent="0.3">
      <c r="X496" s="185"/>
    </row>
    <row r="497" spans="24:24" x14ac:dyDescent="0.3">
      <c r="X497" s="185"/>
    </row>
    <row r="498" spans="24:24" x14ac:dyDescent="0.3">
      <c r="X498" s="185"/>
    </row>
    <row r="499" spans="24:24" x14ac:dyDescent="0.3">
      <c r="X499" s="185"/>
    </row>
    <row r="500" spans="24:24" x14ac:dyDescent="0.3">
      <c r="X500" s="185"/>
    </row>
    <row r="501" spans="24:24" x14ac:dyDescent="0.3">
      <c r="X501" s="185"/>
    </row>
    <row r="502" spans="24:24" x14ac:dyDescent="0.3">
      <c r="X502" s="185"/>
    </row>
    <row r="503" spans="24:24" ht="16.2" thickBot="1" x14ac:dyDescent="0.35">
      <c r="X503" s="186"/>
    </row>
  </sheetData>
  <sortState ref="AT3:AU84">
    <sortCondition descending="1" ref="AU3"/>
  </sortState>
  <conditionalFormatting sqref="H3:K84 G1:K2">
    <cfRule type="cellIs" dxfId="3789" priority="4" operator="equal">
      <formula>0</formula>
    </cfRule>
    <cfRule type="containsErrors" dxfId="3788" priority="5">
      <formula>ISERROR(G1)</formula>
    </cfRule>
  </conditionalFormatting>
  <conditionalFormatting sqref="A1:F1 B2:F2">
    <cfRule type="cellIs" dxfId="3787" priority="3" operator="equal">
      <formula>0</formula>
    </cfRule>
  </conditionalFormatting>
  <conditionalFormatting sqref="A3:G84">
    <cfRule type="cellIs" dxfId="3786" priority="2" operator="equal">
      <formula>0</formula>
    </cfRule>
  </conditionalFormatting>
  <conditionalFormatting sqref="A2">
    <cfRule type="cellIs" dxfId="3785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A315"/>
  <sheetViews>
    <sheetView workbookViewId="0"/>
  </sheetViews>
  <sheetFormatPr baseColWidth="10" defaultRowHeight="14.4" x14ac:dyDescent="0.3"/>
  <cols>
    <col min="1" max="1" width="8.77734375" customWidth="1"/>
    <col min="2" max="2" width="7.77734375" customWidth="1"/>
    <col min="3" max="3" width="16.77734375" customWidth="1"/>
    <col min="4" max="8" width="6.77734375" customWidth="1"/>
    <col min="9" max="12" width="1.77734375" customWidth="1"/>
    <col min="13" max="14" width="6.77734375" customWidth="1"/>
    <col min="15" max="15" width="8.77734375" customWidth="1"/>
  </cols>
  <sheetData>
    <row r="1" spans="1:15" ht="52.8" customHeight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8"/>
      <c r="J1" s="9"/>
      <c r="K1" s="10"/>
      <c r="L1" s="11"/>
      <c r="M1" s="12" t="s">
        <v>8</v>
      </c>
      <c r="N1" s="13" t="s">
        <v>9</v>
      </c>
      <c r="O1" s="103"/>
    </row>
    <row r="2" spans="1:15" x14ac:dyDescent="0.3">
      <c r="A2" s="14" t="str">
        <f>VLOOKUP(B2,Données!$A$3:$I$1003,4)</f>
        <v>F</v>
      </c>
      <c r="B2" s="15">
        <v>1000</v>
      </c>
      <c r="C2" s="16" t="str">
        <f>IFERROR(IF(B2=Données!X$1,Données!$X$2,VLOOKUP(B2,Données!$A$3:$I$1003,3,FALSE)),"")</f>
        <v>Pierrette Venne</v>
      </c>
      <c r="D2" s="17">
        <f>IF(C2="Dummy",Données!$X$4,VLOOKUP(B2,Données!$A$3:$I$1003,5))</f>
        <v>133</v>
      </c>
      <c r="E2" s="18">
        <v>110</v>
      </c>
      <c r="F2" s="18">
        <v>85</v>
      </c>
      <c r="G2" s="18">
        <v>176</v>
      </c>
      <c r="H2" s="19"/>
      <c r="I2" s="20"/>
      <c r="J2" s="21"/>
      <c r="K2" s="22"/>
      <c r="L2" s="23"/>
      <c r="M2" s="24">
        <f>SUM(E2:G2)</f>
        <v>371</v>
      </c>
      <c r="N2" s="24">
        <f t="shared" ref="N2:N10" si="0">COUNTIF(E2:G2,"&gt;0")</f>
        <v>3</v>
      </c>
      <c r="O2" s="104">
        <f>IF(OR(E2&gt;0,F2&gt;0,G2&gt;0),Données!$X$6)</f>
        <v>13</v>
      </c>
    </row>
    <row r="3" spans="1:15" x14ac:dyDescent="0.3">
      <c r="A3" s="25" t="str">
        <f>VLOOKUP(B3,Données!$A$3:$I$1003,4)</f>
        <v>H</v>
      </c>
      <c r="B3" s="15">
        <v>1008</v>
      </c>
      <c r="C3" s="16" t="str">
        <f>IFERROR(IF(B3=Données!X$1,Données!$X$2,VLOOKUP(B3,Données!$A$3:$I$1003,3,FALSE)),"")</f>
        <v>Claude Baril</v>
      </c>
      <c r="D3" s="17">
        <f>IF(C3="Dummy",Données!$X$4,VLOOKUP(B3,Données!$A$3:$I$1003,5))</f>
        <v>173</v>
      </c>
      <c r="E3" s="18">
        <v>203</v>
      </c>
      <c r="F3" s="18">
        <v>139</v>
      </c>
      <c r="G3" s="18">
        <v>167</v>
      </c>
      <c r="H3" s="26"/>
      <c r="I3" s="27"/>
      <c r="J3" s="28"/>
      <c r="K3" s="29"/>
      <c r="L3" s="30"/>
      <c r="M3" s="24">
        <f t="shared" ref="M3:M10" si="1">SUM(E3:G3)</f>
        <v>509</v>
      </c>
      <c r="N3" s="31">
        <f t="shared" si="0"/>
        <v>3</v>
      </c>
      <c r="O3" s="104">
        <f>IF(OR(E3&gt;0,F3&gt;0,G3&gt;0),Données!$X$6)</f>
        <v>13</v>
      </c>
    </row>
    <row r="4" spans="1:15" x14ac:dyDescent="0.3">
      <c r="A4" s="25" t="str">
        <f>VLOOKUP(B4,Données!$A$3:$I$1003,4)</f>
        <v>F</v>
      </c>
      <c r="B4" s="15">
        <v>1043</v>
      </c>
      <c r="C4" s="16" t="str">
        <f>IFERROR(IF(B4=Données!X$1,Données!$X$2,VLOOKUP(B4,Données!$A$3:$I$1003,3,FALSE)),"")</f>
        <v>Colombe Nolet</v>
      </c>
      <c r="D4" s="17">
        <f>IF(C4="Dummy",Données!$X$4,VLOOKUP(B4,Données!$A$3:$I$1003,5))</f>
        <v>145</v>
      </c>
      <c r="E4" s="18">
        <v>137</v>
      </c>
      <c r="F4" s="18">
        <v>122</v>
      </c>
      <c r="G4" s="18">
        <v>146</v>
      </c>
      <c r="H4" s="26"/>
      <c r="I4" s="27"/>
      <c r="J4" s="28"/>
      <c r="K4" s="29"/>
      <c r="L4" s="30"/>
      <c r="M4" s="24">
        <f t="shared" si="1"/>
        <v>405</v>
      </c>
      <c r="N4" s="31">
        <f t="shared" si="0"/>
        <v>3</v>
      </c>
      <c r="O4" s="104">
        <f>IF(OR(E4&gt;0,F4&gt;0,G4&gt;0),Données!$X$6)</f>
        <v>13</v>
      </c>
    </row>
    <row r="5" spans="1:15" x14ac:dyDescent="0.3">
      <c r="A5" s="25" t="str">
        <f>VLOOKUP(B5,Données!$A$3:$I$1003,4)</f>
        <v>H</v>
      </c>
      <c r="B5" s="15">
        <v>1016</v>
      </c>
      <c r="C5" s="16" t="str">
        <f>IFERROR(IF(B5=Données!X$1,Données!$X$2,VLOOKUP(B5,Données!$A$3:$I$1003,3,FALSE)),"")</f>
        <v>Denis Lauzon</v>
      </c>
      <c r="D5" s="17">
        <f>IF(C5="Dummy",Données!$X$4,VLOOKUP(B5,Données!$A$3:$I$1003,5))</f>
        <v>172</v>
      </c>
      <c r="E5" s="18">
        <v>179</v>
      </c>
      <c r="F5" s="18">
        <v>164</v>
      </c>
      <c r="G5" s="18">
        <v>196</v>
      </c>
      <c r="H5" s="26"/>
      <c r="I5" s="27"/>
      <c r="J5" s="28"/>
      <c r="K5" s="29"/>
      <c r="L5" s="30"/>
      <c r="M5" s="24">
        <f t="shared" si="1"/>
        <v>539</v>
      </c>
      <c r="N5" s="31">
        <f t="shared" si="0"/>
        <v>3</v>
      </c>
      <c r="O5" s="104">
        <f>IF(OR(E5&gt;0,F5&gt;0,G5&gt;0),Données!$X$6)</f>
        <v>13</v>
      </c>
    </row>
    <row r="6" spans="1:15" x14ac:dyDescent="0.3">
      <c r="A6" s="25" t="str">
        <f>VLOOKUP(B6,Données!$A$3:$I$1003,4)</f>
        <v>H</v>
      </c>
      <c r="B6" s="15">
        <v>1075</v>
      </c>
      <c r="C6" s="16" t="str">
        <f>IFERROR(IF(B6=Données!X$1,Données!$X$2,VLOOKUP(B6,Données!$A$3:$I$1003,3,FALSE)),"")</f>
        <v>Gilles Thériault</v>
      </c>
      <c r="D6" s="17">
        <f>IF(C6="Dummy",Données!$X$4,VLOOKUP(B6,Données!$A$3:$I$1003,5))</f>
        <v>198</v>
      </c>
      <c r="E6" s="18"/>
      <c r="F6" s="18"/>
      <c r="G6" s="18"/>
      <c r="H6" s="26" t="s">
        <v>148</v>
      </c>
      <c r="I6" s="27"/>
      <c r="J6" s="28"/>
      <c r="K6" s="29"/>
      <c r="L6" s="30"/>
      <c r="M6" s="24">
        <f t="shared" si="1"/>
        <v>0</v>
      </c>
      <c r="N6" s="31">
        <f t="shared" si="0"/>
        <v>0</v>
      </c>
      <c r="O6" s="104" t="b">
        <f>IF(OR(E6&gt;0,F6&gt;0,G6&gt;0),Données!$X$6)</f>
        <v>0</v>
      </c>
    </row>
    <row r="7" spans="1:15" x14ac:dyDescent="0.3">
      <c r="A7" s="32" t="s">
        <v>10</v>
      </c>
      <c r="B7" s="33"/>
      <c r="C7" s="34" t="str">
        <f>IFERROR(IF(B7=Données!X$1,Données!$X$2,VLOOKUP(B7,Données!$A$3:$I$1003,3,FALSE)),"")</f>
        <v/>
      </c>
      <c r="D7" s="35" t="e">
        <f>IF(C7="Dummy",Données!$X$4,VLOOKUP(B7,Données!$A$3:$I$1003,5))</f>
        <v>#N/A</v>
      </c>
      <c r="E7" s="36"/>
      <c r="F7" s="36"/>
      <c r="G7" s="36"/>
      <c r="H7" s="26"/>
      <c r="I7" s="27"/>
      <c r="J7" s="28"/>
      <c r="K7" s="29"/>
      <c r="L7" s="30"/>
      <c r="M7" s="37">
        <f t="shared" si="1"/>
        <v>0</v>
      </c>
      <c r="N7" s="37">
        <f t="shared" si="0"/>
        <v>0</v>
      </c>
      <c r="O7" s="105" t="b">
        <f>IF(OR(E7&gt;0,F7&gt;0,G7&gt;0),Données!$X$6)</f>
        <v>0</v>
      </c>
    </row>
    <row r="8" spans="1:15" x14ac:dyDescent="0.3">
      <c r="A8" s="32" t="s">
        <v>10</v>
      </c>
      <c r="B8" s="33"/>
      <c r="C8" s="34" t="str">
        <f>IFERROR(IF(B8=Données!X$1,Données!$X$2,VLOOKUP(B8,Données!$A$3:$I$1003,3,FALSE)),"")</f>
        <v/>
      </c>
      <c r="D8" s="35" t="e">
        <f>IF(C8="Dummy",Données!$X$4,VLOOKUP(B8,Données!$A$3:$I$1003,5))</f>
        <v>#N/A</v>
      </c>
      <c r="E8" s="38"/>
      <c r="F8" s="38"/>
      <c r="G8" s="38"/>
      <c r="H8" s="26"/>
      <c r="I8" s="27"/>
      <c r="J8" s="28"/>
      <c r="K8" s="29"/>
      <c r="L8" s="30"/>
      <c r="M8" s="37">
        <f t="shared" si="1"/>
        <v>0</v>
      </c>
      <c r="N8" s="37">
        <f t="shared" si="0"/>
        <v>0</v>
      </c>
      <c r="O8" s="105" t="b">
        <f>IF(OR(E8&gt;0,F8&gt;0,G8&gt;0),Données!$X$6)</f>
        <v>0</v>
      </c>
    </row>
    <row r="9" spans="1:15" x14ac:dyDescent="0.3">
      <c r="A9" s="39" t="s">
        <v>11</v>
      </c>
      <c r="B9" s="40"/>
      <c r="C9" s="41" t="str">
        <f>IFERROR(VLOOKUP(B9,Données!$Q$3:$W$503,2,FALSE),"")</f>
        <v/>
      </c>
      <c r="D9" s="42" t="e">
        <f>VLOOKUP(B9,Données!$Q$3:$W$503,3)</f>
        <v>#N/A</v>
      </c>
      <c r="E9" s="38"/>
      <c r="F9" s="38"/>
      <c r="G9" s="38"/>
      <c r="H9" s="26"/>
      <c r="I9" s="27"/>
      <c r="J9" s="28"/>
      <c r="K9" s="29"/>
      <c r="L9" s="30"/>
      <c r="M9" s="43">
        <f t="shared" si="1"/>
        <v>0</v>
      </c>
      <c r="N9" s="43">
        <f t="shared" si="0"/>
        <v>0</v>
      </c>
      <c r="O9" s="106" t="b">
        <f>IF(OR(E9&gt;0,F9&gt;0,G9&gt;0),Données!$X$8)</f>
        <v>0</v>
      </c>
    </row>
    <row r="10" spans="1:15" ht="15" thickBot="1" x14ac:dyDescent="0.35">
      <c r="A10" s="44" t="s">
        <v>11</v>
      </c>
      <c r="B10" s="45"/>
      <c r="C10" s="41" t="str">
        <f>IFERROR(VLOOKUP(B10,Données!$Q$3:$W$503,2,FALSE),"")</f>
        <v/>
      </c>
      <c r="D10" s="46" t="e">
        <f>VLOOKUP(B10,Données!$Q$3:$W$503,3)</f>
        <v>#N/A</v>
      </c>
      <c r="E10" s="47"/>
      <c r="F10" s="47"/>
      <c r="G10" s="47"/>
      <c r="H10" s="26"/>
      <c r="I10" s="27"/>
      <c r="J10" s="28"/>
      <c r="K10" s="29"/>
      <c r="L10" s="30"/>
      <c r="M10" s="43">
        <f t="shared" si="1"/>
        <v>0</v>
      </c>
      <c r="N10" s="43">
        <f t="shared" si="0"/>
        <v>0</v>
      </c>
      <c r="O10" s="106" t="b">
        <f>IF(OR(E10&gt;0,F10&gt;0,G10&gt;0),Données!$X$8)</f>
        <v>0</v>
      </c>
    </row>
    <row r="11" spans="1:15" ht="16.2" thickBot="1" x14ac:dyDescent="0.35">
      <c r="A11" s="48">
        <f>$T$1-D11</f>
        <v>-821</v>
      </c>
      <c r="B11" s="49">
        <v>-821</v>
      </c>
      <c r="C11" s="50" t="s">
        <v>12</v>
      </c>
      <c r="D11" s="51">
        <f>SUM(D2:D6)</f>
        <v>821</v>
      </c>
      <c r="E11" s="52">
        <f>SUM(E2:E6)+SUMPRODUCT((E2:E6=0)*1,$D176:$D180)</f>
        <v>827</v>
      </c>
      <c r="F11" s="52">
        <f>SUM(F2:F6)+SUMPRODUCT((F2:F6=0)*1,$D176:$D180)</f>
        <v>708</v>
      </c>
      <c r="G11" s="52">
        <f>SUM(G2:G6)+SUMPRODUCT((G2:G6=0)*1,$D176:$D180)</f>
        <v>883</v>
      </c>
      <c r="H11" s="53"/>
      <c r="I11" s="54"/>
      <c r="J11" s="55"/>
      <c r="K11" s="56"/>
      <c r="L11" s="57"/>
      <c r="M11" s="58">
        <f>SUM(E11:G11)</f>
        <v>2418</v>
      </c>
      <c r="N11" s="59"/>
      <c r="O11" s="107"/>
    </row>
    <row r="12" spans="1:15" x14ac:dyDescent="0.3">
      <c r="A12" s="14" t="str">
        <f>VLOOKUP(B12,Données!$A$3:$I$1003,4)</f>
        <v>F</v>
      </c>
      <c r="B12" s="60">
        <v>1077</v>
      </c>
      <c r="C12" s="16" t="str">
        <f>IFERROR(IF(B12=Données!X$1,Données!$X$2,VLOOKUP(B12,Données!$A$3:$I$1003,3,FALSE)),"")</f>
        <v>M.-Hélène Hamelin</v>
      </c>
      <c r="D12" s="17">
        <f>IF(C12="Dummy",Données!$X$4,VLOOKUP(B12,Données!$A$3:$I$1003,5))</f>
        <v>134</v>
      </c>
      <c r="E12" s="18">
        <v>131</v>
      </c>
      <c r="F12" s="18">
        <v>156</v>
      </c>
      <c r="G12" s="18">
        <v>139</v>
      </c>
      <c r="H12" s="19"/>
      <c r="I12" s="20"/>
      <c r="J12" s="21"/>
      <c r="K12" s="22"/>
      <c r="L12" s="23"/>
      <c r="M12" s="31">
        <f t="shared" ref="M12:M20" si="2">SUM(E12:G12)</f>
        <v>426</v>
      </c>
      <c r="N12" s="31">
        <f t="shared" ref="N12:N20" si="3">COUNTIF(E12:G12,"&gt;0")</f>
        <v>3</v>
      </c>
      <c r="O12" s="104">
        <f>IF(OR(E12&gt;0,F12&gt;0,G12&gt;0),Données!$X$6)</f>
        <v>13</v>
      </c>
    </row>
    <row r="13" spans="1:15" x14ac:dyDescent="0.3">
      <c r="A13" s="25" t="str">
        <f>VLOOKUP(B13,Données!$A$3:$I$1003,4)</f>
        <v>F</v>
      </c>
      <c r="B13" s="60">
        <v>1071</v>
      </c>
      <c r="C13" s="16" t="str">
        <f>IFERROR(IF(B13=Données!X$1,Données!$X$2,VLOOKUP(B13,Données!$A$3:$I$1003,3,FALSE)),"")</f>
        <v>Guylaine Desroches</v>
      </c>
      <c r="D13" s="17">
        <f>IF(C13="Dummy",Données!$X$4,VLOOKUP(B13,Données!$A$3:$I$1003,5))</f>
        <v>160</v>
      </c>
      <c r="E13" s="18">
        <v>181</v>
      </c>
      <c r="F13" s="18">
        <v>154</v>
      </c>
      <c r="G13" s="18">
        <v>137</v>
      </c>
      <c r="H13" s="26"/>
      <c r="I13" s="27"/>
      <c r="J13" s="28"/>
      <c r="K13" s="29"/>
      <c r="L13" s="30"/>
      <c r="M13" s="31">
        <f t="shared" si="2"/>
        <v>472</v>
      </c>
      <c r="N13" s="31">
        <f t="shared" si="3"/>
        <v>3</v>
      </c>
      <c r="O13" s="104">
        <f>IF(OR(E13&gt;0,F13&gt;0,G13&gt;0),Données!$X$6)</f>
        <v>13</v>
      </c>
    </row>
    <row r="14" spans="1:15" x14ac:dyDescent="0.3">
      <c r="A14" s="25" t="str">
        <f>VLOOKUP(B14,Données!$A$3:$I$1003,4)</f>
        <v>F</v>
      </c>
      <c r="B14" s="60">
        <v>1003</v>
      </c>
      <c r="C14" s="16" t="str">
        <f>IFERROR(IF(B14=Données!X$1,Données!$X$2,VLOOKUP(B14,Données!$A$3:$I$1003,3,FALSE)),"")</f>
        <v>Louise Robillard</v>
      </c>
      <c r="D14" s="17">
        <f>IF(C14="Dummy",Données!$X$4,VLOOKUP(B14,Données!$A$3:$I$1003,5))</f>
        <v>138</v>
      </c>
      <c r="E14" s="18">
        <v>178</v>
      </c>
      <c r="F14" s="18">
        <v>182</v>
      </c>
      <c r="G14" s="18">
        <v>124</v>
      </c>
      <c r="H14" s="26"/>
      <c r="I14" s="27"/>
      <c r="J14" s="28"/>
      <c r="K14" s="29"/>
      <c r="L14" s="30"/>
      <c r="M14" s="31">
        <f t="shared" si="2"/>
        <v>484</v>
      </c>
      <c r="N14" s="31">
        <f t="shared" si="3"/>
        <v>3</v>
      </c>
      <c r="O14" s="104">
        <f>IF(OR(E14&gt;0,F14&gt;0,G14&gt;0),Données!$X$6)</f>
        <v>13</v>
      </c>
    </row>
    <row r="15" spans="1:15" x14ac:dyDescent="0.3">
      <c r="A15" s="25" t="str">
        <f>VLOOKUP(B15,Données!$A$3:$I$1003,4)</f>
        <v>H</v>
      </c>
      <c r="B15" s="60">
        <v>1012</v>
      </c>
      <c r="C15" s="16" t="str">
        <f>IFERROR(IF(B15=Données!X$1,Données!$X$2,VLOOKUP(B15,Données!$A$3:$I$1003,3,FALSE)),"")</f>
        <v>Maurice Chartrand</v>
      </c>
      <c r="D15" s="17">
        <f>IF(C15="Dummy",Données!$X$4,VLOOKUP(B15,Données!$A$3:$I$1003,5))</f>
        <v>160</v>
      </c>
      <c r="E15" s="18">
        <v>130</v>
      </c>
      <c r="F15" s="18">
        <v>127</v>
      </c>
      <c r="G15" s="18">
        <v>78</v>
      </c>
      <c r="H15" s="26"/>
      <c r="I15" s="27"/>
      <c r="J15" s="28"/>
      <c r="K15" s="29"/>
      <c r="L15" s="30"/>
      <c r="M15" s="31">
        <f t="shared" si="2"/>
        <v>335</v>
      </c>
      <c r="N15" s="31">
        <f t="shared" si="3"/>
        <v>3</v>
      </c>
      <c r="O15" s="104">
        <f>IF(OR(E15&gt;0,F15&gt;0,G15&gt;0),Données!$X$6)</f>
        <v>13</v>
      </c>
    </row>
    <row r="16" spans="1:15" x14ac:dyDescent="0.3">
      <c r="A16" s="25" t="str">
        <f>VLOOKUP(B16,Données!$A$3:$I$1003,4)</f>
        <v>H</v>
      </c>
      <c r="B16" s="60">
        <v>1052</v>
      </c>
      <c r="C16" s="16" t="str">
        <f>IFERROR(IF(B16=Données!X$1,Données!$X$2,VLOOKUP(B16,Données!$A$3:$I$1003,3,FALSE)),"")</f>
        <v>Richard Champagne</v>
      </c>
      <c r="D16" s="17">
        <f>IF(C16="Dummy",Données!$X$4,VLOOKUP(B16,Données!$A$3:$I$1003,5))</f>
        <v>202</v>
      </c>
      <c r="E16" s="18">
        <v>233</v>
      </c>
      <c r="F16" s="18">
        <v>248</v>
      </c>
      <c r="G16" s="18">
        <v>191</v>
      </c>
      <c r="H16" s="26"/>
      <c r="I16" s="27"/>
      <c r="J16" s="28"/>
      <c r="K16" s="29"/>
      <c r="L16" s="30"/>
      <c r="M16" s="31">
        <f t="shared" si="2"/>
        <v>672</v>
      </c>
      <c r="N16" s="31">
        <f t="shared" si="3"/>
        <v>3</v>
      </c>
      <c r="O16" s="104">
        <f>IF(OR(E16&gt;0,F16&gt;0,G16&gt;0),Données!$X$6)</f>
        <v>13</v>
      </c>
    </row>
    <row r="17" spans="1:15" x14ac:dyDescent="0.3">
      <c r="A17" s="32" t="s">
        <v>10</v>
      </c>
      <c r="B17" s="33"/>
      <c r="C17" s="34" t="str">
        <f>IFERROR(IF(B17=Données!X$1,Données!$X$2,VLOOKUP(B17,Données!$A$3:$I$1003,3,FALSE)),"")</f>
        <v/>
      </c>
      <c r="D17" s="35" t="e">
        <f>IF(C17="Dummy",Données!$X$4,VLOOKUP(B17,Données!$A$3:$I$1003,5))</f>
        <v>#N/A</v>
      </c>
      <c r="E17" s="36"/>
      <c r="F17" s="36"/>
      <c r="G17" s="36"/>
      <c r="H17" s="26"/>
      <c r="I17" s="27"/>
      <c r="J17" s="28"/>
      <c r="K17" s="29"/>
      <c r="L17" s="30"/>
      <c r="M17" s="37">
        <f t="shared" si="2"/>
        <v>0</v>
      </c>
      <c r="N17" s="37">
        <f t="shared" si="3"/>
        <v>0</v>
      </c>
      <c r="O17" s="105" t="b">
        <f>IF(OR(E17&gt;0,F17&gt;0,G17&gt;0),Données!$X$6)</f>
        <v>0</v>
      </c>
    </row>
    <row r="18" spans="1:15" x14ac:dyDescent="0.3">
      <c r="A18" s="32" t="s">
        <v>10</v>
      </c>
      <c r="B18" s="33"/>
      <c r="C18" s="34" t="str">
        <f>IFERROR(IF(B18=Données!X$1,Données!$X$2,VLOOKUP(B18,Données!$A$3:$I$1003,3,FALSE)),"")</f>
        <v/>
      </c>
      <c r="D18" s="35" t="e">
        <f>IF(C18="Dummy",Données!$X$4,VLOOKUP(B18,Données!$A$3:$I$1003,5))</f>
        <v>#N/A</v>
      </c>
      <c r="E18" s="38"/>
      <c r="F18" s="38"/>
      <c r="G18" s="38"/>
      <c r="H18" s="26"/>
      <c r="I18" s="27"/>
      <c r="J18" s="28"/>
      <c r="K18" s="29"/>
      <c r="L18" s="30"/>
      <c r="M18" s="37">
        <f t="shared" si="2"/>
        <v>0</v>
      </c>
      <c r="N18" s="37">
        <f t="shared" si="3"/>
        <v>0</v>
      </c>
      <c r="O18" s="105" t="b">
        <f>IF(OR(E18&gt;0,F18&gt;0,G18&gt;0),Données!$X$6)</f>
        <v>0</v>
      </c>
    </row>
    <row r="19" spans="1:15" x14ac:dyDescent="0.3">
      <c r="A19" s="39" t="s">
        <v>11</v>
      </c>
      <c r="B19" s="40"/>
      <c r="C19" s="41" t="str">
        <f>IFERROR(VLOOKUP(B19,Données!$Q$3:$W$503,2,FALSE),"")</f>
        <v/>
      </c>
      <c r="D19" s="42" t="e">
        <f>VLOOKUP(B19,Données!$Q$3:$W$503,3)</f>
        <v>#N/A</v>
      </c>
      <c r="E19" s="38"/>
      <c r="F19" s="38"/>
      <c r="G19" s="38"/>
      <c r="H19" s="26"/>
      <c r="I19" s="27"/>
      <c r="J19" s="28"/>
      <c r="K19" s="29"/>
      <c r="L19" s="30"/>
      <c r="M19" s="43">
        <f t="shared" si="2"/>
        <v>0</v>
      </c>
      <c r="N19" s="43">
        <f t="shared" si="3"/>
        <v>0</v>
      </c>
      <c r="O19" s="106" t="b">
        <f>IF(OR(E19&gt;0,F19&gt;0,G19&gt;0),Données!$X$8)</f>
        <v>0</v>
      </c>
    </row>
    <row r="20" spans="1:15" ht="15" thickBot="1" x14ac:dyDescent="0.35">
      <c r="A20" s="44" t="s">
        <v>11</v>
      </c>
      <c r="B20" s="45"/>
      <c r="C20" s="41" t="str">
        <f>IFERROR(VLOOKUP(B20,Données!$Q$3:$W$503,2,FALSE),"")</f>
        <v/>
      </c>
      <c r="D20" s="46" t="e">
        <f>VLOOKUP(B20,Données!$Q$3:$W$503,3)</f>
        <v>#N/A</v>
      </c>
      <c r="E20" s="47"/>
      <c r="F20" s="47"/>
      <c r="G20" s="47"/>
      <c r="H20" s="26"/>
      <c r="I20" s="27"/>
      <c r="J20" s="28"/>
      <c r="K20" s="29"/>
      <c r="L20" s="30"/>
      <c r="M20" s="43">
        <f t="shared" si="2"/>
        <v>0</v>
      </c>
      <c r="N20" s="43">
        <f t="shared" si="3"/>
        <v>0</v>
      </c>
      <c r="O20" s="106" t="b">
        <f>IF(OR(E20&gt;0,F20&gt;0,G20&gt;0),Données!$X$8)</f>
        <v>0</v>
      </c>
    </row>
    <row r="21" spans="1:15" ht="16.2" thickBot="1" x14ac:dyDescent="0.35">
      <c r="A21" s="48">
        <f>$T$1-D21</f>
        <v>-794</v>
      </c>
      <c r="B21" s="49">
        <v>-794</v>
      </c>
      <c r="C21" s="50" t="s">
        <v>13</v>
      </c>
      <c r="D21" s="51">
        <f>SUM(D12:D16)</f>
        <v>794</v>
      </c>
      <c r="E21" s="52">
        <f>SUM(E12:E16)+SUMPRODUCT((E12:E16=0)*1,$D186:$D190)</f>
        <v>853</v>
      </c>
      <c r="F21" s="52">
        <f>SUM(F12:F16)+SUMPRODUCT((F12:F16=0)*1,$D186:$D190)</f>
        <v>867</v>
      </c>
      <c r="G21" s="52">
        <f>SUM(G12:G16)+SUMPRODUCT((G12:G16=0)*1,$D186:$D190)</f>
        <v>669</v>
      </c>
      <c r="H21" s="53"/>
      <c r="I21" s="54"/>
      <c r="J21" s="55"/>
      <c r="K21" s="56"/>
      <c r="L21" s="57"/>
      <c r="M21" s="58">
        <f>SUM(E21:G21)</f>
        <v>2389</v>
      </c>
      <c r="N21" s="61"/>
      <c r="O21" s="107"/>
    </row>
    <row r="22" spans="1:15" x14ac:dyDescent="0.3">
      <c r="A22" s="14" t="str">
        <f>VLOOKUP(B22,Données!$A$3:$I$1003,4)</f>
        <v>H</v>
      </c>
      <c r="B22" s="33">
        <v>1025</v>
      </c>
      <c r="C22" s="16" t="str">
        <f>IFERROR(IF(B22=Données!X$1,Données!$X$2,VLOOKUP(B22,Données!$A$3:$I$1003,3,FALSE)),"")</f>
        <v>Claude Chaumont</v>
      </c>
      <c r="D22" s="17">
        <f>IF(C22="Dummy",Données!$X$4,VLOOKUP(B22,Données!$A$3:$I$1003,5))</f>
        <v>136</v>
      </c>
      <c r="E22" s="18">
        <v>127</v>
      </c>
      <c r="F22" s="18">
        <v>158</v>
      </c>
      <c r="G22" s="18">
        <v>134</v>
      </c>
      <c r="H22" s="19"/>
      <c r="I22" s="20"/>
      <c r="J22" s="21"/>
      <c r="K22" s="22"/>
      <c r="L22" s="23"/>
      <c r="M22" s="31">
        <f t="shared" ref="M22:M30" si="4">SUM(E22:G22)</f>
        <v>419</v>
      </c>
      <c r="N22" s="31">
        <f t="shared" ref="N22:N30" si="5">COUNTIF(E22:G22,"&gt;0")</f>
        <v>3</v>
      </c>
      <c r="O22" s="104">
        <f>IF(OR(E22&gt;0,F22&gt;0,G22&gt;0),Données!$X$6)</f>
        <v>13</v>
      </c>
    </row>
    <row r="23" spans="1:15" x14ac:dyDescent="0.3">
      <c r="A23" s="25" t="str">
        <f>VLOOKUP(B23,Données!$A$3:$I$1003,4)</f>
        <v>H</v>
      </c>
      <c r="B23" s="33">
        <v>1020</v>
      </c>
      <c r="C23" s="16" t="str">
        <f>IFERROR(IF(B23=Données!X$1,Données!$X$2,VLOOKUP(B23,Données!$A$3:$I$1003,3,FALSE)),"")</f>
        <v>Alain Lamy</v>
      </c>
      <c r="D23" s="17">
        <f>IF(C23="Dummy",Données!$X$4,VLOOKUP(B23,Données!$A$3:$I$1003,5))</f>
        <v>151</v>
      </c>
      <c r="E23" s="18">
        <v>145</v>
      </c>
      <c r="F23" s="18">
        <v>136</v>
      </c>
      <c r="G23" s="18">
        <v>165</v>
      </c>
      <c r="H23" s="26"/>
      <c r="I23" s="27"/>
      <c r="J23" s="28"/>
      <c r="K23" s="29"/>
      <c r="L23" s="30"/>
      <c r="M23" s="31">
        <f t="shared" si="4"/>
        <v>446</v>
      </c>
      <c r="N23" s="31">
        <f t="shared" si="5"/>
        <v>3</v>
      </c>
      <c r="O23" s="104">
        <f>IF(OR(E23&gt;0,F23&gt;0,G23&gt;0),Données!$X$6)</f>
        <v>13</v>
      </c>
    </row>
    <row r="24" spans="1:15" x14ac:dyDescent="0.3">
      <c r="A24" s="25" t="str">
        <f>VLOOKUP(B24,Données!$A$3:$I$1003,4)</f>
        <v>F</v>
      </c>
      <c r="B24" s="33">
        <v>1007</v>
      </c>
      <c r="C24" s="16" t="str">
        <f>IFERROR(IF(B24=Données!X$1,Données!$X$2,VLOOKUP(B24,Données!$A$3:$I$1003,3,FALSE)),"")</f>
        <v xml:space="preserve">Louisette Croteau </v>
      </c>
      <c r="D24" s="17">
        <f>IF(C24="Dummy",Données!$X$4,VLOOKUP(B24,Données!$A$3:$I$1003,5))</f>
        <v>168</v>
      </c>
      <c r="E24" s="18">
        <v>154</v>
      </c>
      <c r="F24" s="18">
        <v>143</v>
      </c>
      <c r="G24" s="18">
        <v>156</v>
      </c>
      <c r="H24" s="26"/>
      <c r="I24" s="27"/>
      <c r="J24" s="28"/>
      <c r="K24" s="29"/>
      <c r="L24" s="30"/>
      <c r="M24" s="31">
        <f>SUM(E24:H24)</f>
        <v>453</v>
      </c>
      <c r="N24" s="31">
        <f t="shared" si="5"/>
        <v>3</v>
      </c>
      <c r="O24" s="104">
        <f>IF(OR(E24&gt;0,F24&gt;0,G24&gt;0),Données!$X$6)</f>
        <v>13</v>
      </c>
    </row>
    <row r="25" spans="1:15" x14ac:dyDescent="0.3">
      <c r="A25" s="25" t="str">
        <f>VLOOKUP(B25,Données!$A$3:$I$1003,4)</f>
        <v>H</v>
      </c>
      <c r="B25" s="33">
        <v>1004</v>
      </c>
      <c r="C25" s="16" t="str">
        <f>IFERROR(IF(B25=Données!X$1,Données!$X$2,VLOOKUP(B25,Données!$A$3:$I$1003,3,FALSE)),"")</f>
        <v>Émile Beauchesne</v>
      </c>
      <c r="D25" s="17">
        <f>IF(C25="Dummy",Données!$X$4,VLOOKUP(B25,Données!$A$3:$I$1003,5))</f>
        <v>191</v>
      </c>
      <c r="E25" s="18">
        <v>194</v>
      </c>
      <c r="F25" s="18">
        <v>214</v>
      </c>
      <c r="G25" s="18">
        <v>225</v>
      </c>
      <c r="H25" s="26"/>
      <c r="I25" s="27"/>
      <c r="J25" s="28"/>
      <c r="K25" s="29"/>
      <c r="L25" s="30"/>
      <c r="M25" s="31">
        <f t="shared" si="4"/>
        <v>633</v>
      </c>
      <c r="N25" s="31">
        <f t="shared" si="5"/>
        <v>3</v>
      </c>
      <c r="O25" s="104">
        <f>IF(OR(E25&gt;0,F25&gt;0,G25&gt;0),Données!$X$6)</f>
        <v>13</v>
      </c>
    </row>
    <row r="26" spans="1:15" x14ac:dyDescent="0.3">
      <c r="A26" s="25" t="str">
        <f>VLOOKUP(B26,Données!$A$3:$I$1003,4)</f>
        <v>H</v>
      </c>
      <c r="B26" s="33">
        <v>1048</v>
      </c>
      <c r="C26" s="16" t="str">
        <f>IFERROR(IF(B26=Données!X$1,Données!$X$2,VLOOKUP(B26,Données!$A$3:$I$1003,3,FALSE)),"")</f>
        <v>Jacques Robillard</v>
      </c>
      <c r="D26" s="17">
        <f>IF(C26="Dummy",Données!$X$4,VLOOKUP(B26,Données!$A$3:$I$1003,5))</f>
        <v>182</v>
      </c>
      <c r="E26" s="18">
        <v>163</v>
      </c>
      <c r="F26" s="18">
        <v>227</v>
      </c>
      <c r="G26" s="18">
        <v>204</v>
      </c>
      <c r="H26" s="26"/>
      <c r="I26" s="27"/>
      <c r="J26" s="28"/>
      <c r="K26" s="29"/>
      <c r="L26" s="30"/>
      <c r="M26" s="31">
        <f t="shared" si="4"/>
        <v>594</v>
      </c>
      <c r="N26" s="31">
        <f t="shared" si="5"/>
        <v>3</v>
      </c>
      <c r="O26" s="104">
        <f>IF(OR(E26&gt;0,F26&gt;0,G26&gt;0),Données!$X$6)</f>
        <v>13</v>
      </c>
    </row>
    <row r="27" spans="1:15" x14ac:dyDescent="0.3">
      <c r="A27" s="32" t="s">
        <v>10</v>
      </c>
      <c r="B27" s="33"/>
      <c r="C27" s="34" t="str">
        <f>IFERROR(IF(B27=Données!X$1,Données!$X$2,VLOOKUP(B27,Données!$A$3:$I$1003,3,FALSE)),"")</f>
        <v/>
      </c>
      <c r="D27" s="35" t="e">
        <f>IF(C27="Dummy",Données!$X$4,VLOOKUP(B27,Données!$A$3:$I$1003,5))</f>
        <v>#N/A</v>
      </c>
      <c r="E27" s="36"/>
      <c r="F27" s="36"/>
      <c r="G27" s="36"/>
      <c r="H27" s="26"/>
      <c r="I27" s="27"/>
      <c r="J27" s="28"/>
      <c r="K27" s="29"/>
      <c r="L27" s="30"/>
      <c r="M27" s="37">
        <f t="shared" si="4"/>
        <v>0</v>
      </c>
      <c r="N27" s="37">
        <f t="shared" si="5"/>
        <v>0</v>
      </c>
      <c r="O27" s="105" t="b">
        <f>IF(OR(E27&gt;0,F27&gt;0,G27&gt;0),Données!$X$6)</f>
        <v>0</v>
      </c>
    </row>
    <row r="28" spans="1:15" x14ac:dyDescent="0.3">
      <c r="A28" s="32" t="s">
        <v>10</v>
      </c>
      <c r="B28" s="33"/>
      <c r="C28" s="34" t="str">
        <f>IFERROR(IF(B28=Données!X$1,Données!$X$2,VLOOKUP(B28,Données!$A$3:$I$1003,3,FALSE)),"")</f>
        <v/>
      </c>
      <c r="D28" s="35" t="e">
        <f>IF(C28="Dummy",Données!$X$4,VLOOKUP(B28,Données!$A$3:$I$1003,5))</f>
        <v>#N/A</v>
      </c>
      <c r="E28" s="38"/>
      <c r="F28" s="38"/>
      <c r="G28" s="38"/>
      <c r="H28" s="26"/>
      <c r="I28" s="27"/>
      <c r="J28" s="28"/>
      <c r="K28" s="29"/>
      <c r="L28" s="30"/>
      <c r="M28" s="37">
        <f t="shared" si="4"/>
        <v>0</v>
      </c>
      <c r="N28" s="37">
        <f t="shared" si="5"/>
        <v>0</v>
      </c>
      <c r="O28" s="105" t="b">
        <f>IF(OR(E28&gt;0,F28&gt;0,G28&gt;0),Données!$X$6)</f>
        <v>0</v>
      </c>
    </row>
    <row r="29" spans="1:15" x14ac:dyDescent="0.3">
      <c r="A29" s="39" t="s">
        <v>11</v>
      </c>
      <c r="B29" s="40"/>
      <c r="C29" s="41" t="str">
        <f>IFERROR(VLOOKUP(B29,Données!$Q$3:$W$503,2,FALSE),"")</f>
        <v/>
      </c>
      <c r="D29" s="42" t="e">
        <f>VLOOKUP(B29,Données!$Q$3:$W$503,3)</f>
        <v>#N/A</v>
      </c>
      <c r="E29" s="38"/>
      <c r="F29" s="38"/>
      <c r="G29" s="38"/>
      <c r="H29" s="26"/>
      <c r="I29" s="27"/>
      <c r="J29" s="28"/>
      <c r="K29" s="29"/>
      <c r="L29" s="30"/>
      <c r="M29" s="43">
        <f t="shared" si="4"/>
        <v>0</v>
      </c>
      <c r="N29" s="43">
        <f t="shared" si="5"/>
        <v>0</v>
      </c>
      <c r="O29" s="106" t="b">
        <f>IF(OR(E29&gt;0,F29&gt;0,G29&gt;0),Données!$X$8)</f>
        <v>0</v>
      </c>
    </row>
    <row r="30" spans="1:15" ht="15" thickBot="1" x14ac:dyDescent="0.35">
      <c r="A30" s="44" t="s">
        <v>11</v>
      </c>
      <c r="B30" s="45"/>
      <c r="C30" s="41" t="str">
        <f>IFERROR(VLOOKUP(B30,Données!$Q$3:$W$503,2,FALSE),"")</f>
        <v/>
      </c>
      <c r="D30" s="46" t="e">
        <f>VLOOKUP(B30,Données!$Q$3:$W$503,3)</f>
        <v>#N/A</v>
      </c>
      <c r="E30" s="47"/>
      <c r="F30" s="47"/>
      <c r="G30" s="47"/>
      <c r="H30" s="26"/>
      <c r="I30" s="27"/>
      <c r="J30" s="28"/>
      <c r="K30" s="29"/>
      <c r="L30" s="30"/>
      <c r="M30" s="43">
        <f t="shared" si="4"/>
        <v>0</v>
      </c>
      <c r="N30" s="43">
        <f t="shared" si="5"/>
        <v>0</v>
      </c>
      <c r="O30" s="106" t="b">
        <f>IF(OR(E30&gt;0,F30&gt;0,G30&gt;0),Données!$X$8)</f>
        <v>0</v>
      </c>
    </row>
    <row r="31" spans="1:15" ht="16.2" thickBot="1" x14ac:dyDescent="0.35">
      <c r="A31" s="48">
        <f>$T$1-D31</f>
        <v>-828</v>
      </c>
      <c r="B31" s="49">
        <v>-828</v>
      </c>
      <c r="C31" s="50" t="s">
        <v>14</v>
      </c>
      <c r="D31" s="51">
        <f>SUM(D22:D26)</f>
        <v>828</v>
      </c>
      <c r="E31" s="52">
        <f>SUM(E22:E26)+SUMPRODUCT((E22:E26=0)*1,$D196:$D200)</f>
        <v>783</v>
      </c>
      <c r="F31" s="52">
        <f>SUM(F22:F26)+SUMPRODUCT((F22:F26=0)*1,$D196:$D200)</f>
        <v>878</v>
      </c>
      <c r="G31" s="52">
        <f>SUM(G22:G26)+SUMPRODUCT((G22:G26=0)*1,$D196:$D200)</f>
        <v>884</v>
      </c>
      <c r="H31" s="53"/>
      <c r="I31" s="54"/>
      <c r="J31" s="55"/>
      <c r="K31" s="56"/>
      <c r="L31" s="57"/>
      <c r="M31" s="58">
        <f>SUM(E31:G31)</f>
        <v>2545</v>
      </c>
      <c r="N31" s="61"/>
      <c r="O31" s="107"/>
    </row>
    <row r="32" spans="1:15" x14ac:dyDescent="0.3">
      <c r="A32" s="14" t="str">
        <f>VLOOKUP(B32,Données!$A$3:$I$1003,4)</f>
        <v>F</v>
      </c>
      <c r="B32" s="33">
        <v>1078</v>
      </c>
      <c r="C32" s="16" t="str">
        <f>IFERROR(IF(B32=Données!X$1,Données!$X$2,VLOOKUP(B32,Données!$A$3:$I$1003,3,FALSE)),"")</f>
        <v>Jeanne d'Arc Collard</v>
      </c>
      <c r="D32" s="17">
        <f>IF(C32="Dummy",Données!$X$4,VLOOKUP(B32,Données!$A$3:$I$1003,5))</f>
        <v>150</v>
      </c>
      <c r="E32" s="18">
        <v>102</v>
      </c>
      <c r="F32" s="18">
        <v>122</v>
      </c>
      <c r="G32" s="18">
        <v>89</v>
      </c>
      <c r="H32" s="19"/>
      <c r="I32" s="20"/>
      <c r="J32" s="21"/>
      <c r="K32" s="22"/>
      <c r="L32" s="23"/>
      <c r="M32" s="31">
        <f t="shared" ref="M32:M40" si="6">SUM(E32:G32)</f>
        <v>313</v>
      </c>
      <c r="N32" s="31">
        <f t="shared" ref="N32:N40" si="7">COUNTIF(E32:G32,"&gt;0")</f>
        <v>3</v>
      </c>
      <c r="O32" s="104">
        <f>IF(OR(E32&gt;0,F32&gt;0,G32&gt;0),Données!$X$6)</f>
        <v>13</v>
      </c>
    </row>
    <row r="33" spans="1:15" x14ac:dyDescent="0.3">
      <c r="A33" s="25" t="str">
        <f>VLOOKUP(B33,Données!$A$3:$I$1003,4)</f>
        <v>F</v>
      </c>
      <c r="B33" s="33">
        <v>1005</v>
      </c>
      <c r="C33" s="16" t="str">
        <f>IFERROR(IF(B33=Données!X$1,Données!$X$2,VLOOKUP(B33,Données!$A$3:$I$1003,3,FALSE)),"")</f>
        <v>Martine Gagné</v>
      </c>
      <c r="D33" s="17">
        <f>IF(C33="Dummy",Données!$X$4,VLOOKUP(B33,Données!$A$3:$I$1003,5))</f>
        <v>145</v>
      </c>
      <c r="E33" s="18">
        <v>168</v>
      </c>
      <c r="F33" s="18">
        <v>180</v>
      </c>
      <c r="G33" s="18">
        <v>160</v>
      </c>
      <c r="H33" s="26"/>
      <c r="I33" s="27"/>
      <c r="J33" s="28"/>
      <c r="K33" s="29"/>
      <c r="L33" s="30"/>
      <c r="M33" s="31">
        <f t="shared" si="6"/>
        <v>508</v>
      </c>
      <c r="N33" s="31">
        <f t="shared" si="7"/>
        <v>3</v>
      </c>
      <c r="O33" s="104">
        <f>IF(OR(E33&gt;0,F33&gt;0,G33&gt;0),Données!$X$6)</f>
        <v>13</v>
      </c>
    </row>
    <row r="34" spans="1:15" x14ac:dyDescent="0.3">
      <c r="A34" s="25" t="str">
        <f>VLOOKUP(B34,Données!$A$3:$I$1003,4)</f>
        <v>F</v>
      </c>
      <c r="B34" s="33">
        <v>1039</v>
      </c>
      <c r="C34" s="16" t="str">
        <f>IFERROR(IF(B34=Données!X$1,Données!$X$2,VLOOKUP(B34,Données!$A$3:$I$1003,3,FALSE)),"")</f>
        <v>Johanne Champagne</v>
      </c>
      <c r="D34" s="17">
        <f>IF(C34="Dummy",Données!$X$4,VLOOKUP(B34,Données!$A$3:$I$1003,5))</f>
        <v>163</v>
      </c>
      <c r="E34" s="18">
        <v>191</v>
      </c>
      <c r="F34" s="18">
        <v>162</v>
      </c>
      <c r="G34" s="18">
        <v>138</v>
      </c>
      <c r="H34" s="26"/>
      <c r="I34" s="27"/>
      <c r="J34" s="28"/>
      <c r="K34" s="29"/>
      <c r="L34" s="30"/>
      <c r="M34" s="31">
        <f t="shared" si="6"/>
        <v>491</v>
      </c>
      <c r="N34" s="31">
        <f t="shared" si="7"/>
        <v>3</v>
      </c>
      <c r="O34" s="104">
        <f>IF(OR(E34&gt;0,F34&gt;0,G34&gt;0),Données!$X$6)</f>
        <v>13</v>
      </c>
    </row>
    <row r="35" spans="1:15" x14ac:dyDescent="0.3">
      <c r="A35" s="25" t="str">
        <f>VLOOKUP(B35,Données!$A$3:$I$1003,4)</f>
        <v>H</v>
      </c>
      <c r="B35" s="33">
        <v>1074</v>
      </c>
      <c r="C35" s="16" t="str">
        <f>IFERROR(IF(B35=Données!X$1,Données!$X$2,VLOOKUP(B35,Données!$A$3:$I$1003,3,FALSE)),"")</f>
        <v>Serge Goupil</v>
      </c>
      <c r="D35" s="17">
        <f>IF(C35="Dummy",Données!$X$4,VLOOKUP(B35,Données!$A$3:$I$1003,5))</f>
        <v>179</v>
      </c>
      <c r="E35" s="18">
        <v>205</v>
      </c>
      <c r="F35" s="18">
        <v>136</v>
      </c>
      <c r="G35" s="18">
        <v>211</v>
      </c>
      <c r="H35" s="26"/>
      <c r="I35" s="27"/>
      <c r="J35" s="28"/>
      <c r="K35" s="29"/>
      <c r="L35" s="30"/>
      <c r="M35" s="31">
        <f t="shared" si="6"/>
        <v>552</v>
      </c>
      <c r="N35" s="31">
        <f t="shared" si="7"/>
        <v>3</v>
      </c>
      <c r="O35" s="104">
        <f>IF(OR(E35&gt;0,F35&gt;0,G35&gt;0),Données!$X$6)</f>
        <v>13</v>
      </c>
    </row>
    <row r="36" spans="1:15" x14ac:dyDescent="0.3">
      <c r="A36" s="25" t="str">
        <f>VLOOKUP(B36,Données!$A$3:$I$1003,4)</f>
        <v>H</v>
      </c>
      <c r="B36" s="33">
        <v>1002</v>
      </c>
      <c r="C36" s="16" t="str">
        <f>IFERROR(IF(B36=Données!X$1,Données!$X$2,VLOOKUP(B36,Données!$A$3:$I$1003,3,FALSE)),"")</f>
        <v>Michel Taillon</v>
      </c>
      <c r="D36" s="17">
        <f>IF(C36="Dummy",Données!$X$4,VLOOKUP(B36,Données!$A$3:$I$1003,5))</f>
        <v>223</v>
      </c>
      <c r="E36" s="18">
        <v>266</v>
      </c>
      <c r="F36" s="18">
        <v>207</v>
      </c>
      <c r="G36" s="18">
        <v>198</v>
      </c>
      <c r="H36" s="26"/>
      <c r="I36" s="27"/>
      <c r="J36" s="28"/>
      <c r="K36" s="29"/>
      <c r="L36" s="30"/>
      <c r="M36" s="31">
        <f t="shared" si="6"/>
        <v>671</v>
      </c>
      <c r="N36" s="31">
        <f t="shared" si="7"/>
        <v>3</v>
      </c>
      <c r="O36" s="104">
        <f>IF(OR(E36&gt;0,F36&gt;0,G36&gt;0),Données!$X$6)</f>
        <v>13</v>
      </c>
    </row>
    <row r="37" spans="1:15" x14ac:dyDescent="0.3">
      <c r="A37" s="32" t="s">
        <v>10</v>
      </c>
      <c r="B37" s="33"/>
      <c r="C37" s="34" t="str">
        <f>IFERROR(IF(B37=Données!X$1,Données!$X$2,VLOOKUP(B37,Données!$A$3:$I$1003,3,FALSE)),"")</f>
        <v/>
      </c>
      <c r="D37" s="35" t="e">
        <f>IF(C37="Dummy",Données!$X$4,VLOOKUP(B37,Données!$A$3:$I$1003,5))</f>
        <v>#N/A</v>
      </c>
      <c r="E37" s="36"/>
      <c r="F37" s="36"/>
      <c r="G37" s="36"/>
      <c r="H37" s="26"/>
      <c r="I37" s="27"/>
      <c r="J37" s="28"/>
      <c r="K37" s="29"/>
      <c r="L37" s="30"/>
      <c r="M37" s="37">
        <f t="shared" si="6"/>
        <v>0</v>
      </c>
      <c r="N37" s="37">
        <f t="shared" si="7"/>
        <v>0</v>
      </c>
      <c r="O37" s="105" t="b">
        <f>IF(OR(E37&gt;0,F37&gt;0,G37&gt;0),Données!$X$6)</f>
        <v>0</v>
      </c>
    </row>
    <row r="38" spans="1:15" x14ac:dyDescent="0.3">
      <c r="A38" s="32" t="s">
        <v>10</v>
      </c>
      <c r="B38" s="33"/>
      <c r="C38" s="34" t="str">
        <f>IFERROR(IF(B38=Données!X$1,Données!$X$2,VLOOKUP(B38,Données!$A$3:$I$1003,3,FALSE)),"")</f>
        <v/>
      </c>
      <c r="D38" s="35" t="e">
        <f>IF(C38="Dummy",Données!$X$4,VLOOKUP(B38,Données!$A$3:$I$1003,5))</f>
        <v>#N/A</v>
      </c>
      <c r="E38" s="38"/>
      <c r="F38" s="38"/>
      <c r="G38" s="38"/>
      <c r="H38" s="26"/>
      <c r="I38" s="27"/>
      <c r="J38" s="28"/>
      <c r="K38" s="29"/>
      <c r="L38" s="30"/>
      <c r="M38" s="37">
        <f t="shared" si="6"/>
        <v>0</v>
      </c>
      <c r="N38" s="37">
        <f t="shared" si="7"/>
        <v>0</v>
      </c>
      <c r="O38" s="105" t="b">
        <f>IF(OR(E38&gt;0,F38&gt;0,G38&gt;0),Données!$X$6)</f>
        <v>0</v>
      </c>
    </row>
    <row r="39" spans="1:15" x14ac:dyDescent="0.3">
      <c r="A39" s="39" t="s">
        <v>11</v>
      </c>
      <c r="B39" s="40"/>
      <c r="C39" s="41" t="str">
        <f>IFERROR(VLOOKUP(B39,Données!$Q$3:$W$503,2,FALSE),"")</f>
        <v/>
      </c>
      <c r="D39" s="42" t="e">
        <f>VLOOKUP(B39,Données!$Q$3:$W$503,3)</f>
        <v>#N/A</v>
      </c>
      <c r="E39" s="38"/>
      <c r="F39" s="38"/>
      <c r="G39" s="38"/>
      <c r="H39" s="26"/>
      <c r="I39" s="27"/>
      <c r="J39" s="28"/>
      <c r="K39" s="29"/>
      <c r="L39" s="30"/>
      <c r="M39" s="43">
        <f t="shared" si="6"/>
        <v>0</v>
      </c>
      <c r="N39" s="43">
        <f t="shared" si="7"/>
        <v>0</v>
      </c>
      <c r="O39" s="106" t="b">
        <f>IF(OR(E39&gt;0,F39&gt;0,G39&gt;0),Données!$X$8)</f>
        <v>0</v>
      </c>
    </row>
    <row r="40" spans="1:15" ht="15" thickBot="1" x14ac:dyDescent="0.35">
      <c r="A40" s="44" t="s">
        <v>11</v>
      </c>
      <c r="B40" s="45"/>
      <c r="C40" s="41" t="str">
        <f>IFERROR(VLOOKUP(B40,Données!$Q$3:$W$503,2,FALSE),"")</f>
        <v/>
      </c>
      <c r="D40" s="46" t="e">
        <f>VLOOKUP(B40,Données!$Q$3:$W$503,3)</f>
        <v>#N/A</v>
      </c>
      <c r="E40" s="47"/>
      <c r="F40" s="47"/>
      <c r="G40" s="47"/>
      <c r="H40" s="26"/>
      <c r="I40" s="27"/>
      <c r="J40" s="28"/>
      <c r="K40" s="29"/>
      <c r="L40" s="30"/>
      <c r="M40" s="43">
        <f t="shared" si="6"/>
        <v>0</v>
      </c>
      <c r="N40" s="43">
        <f t="shared" si="7"/>
        <v>0</v>
      </c>
      <c r="O40" s="106" t="b">
        <f>IF(OR(E40&gt;0,F40&gt;0,G40&gt;0),Données!$X$8)</f>
        <v>0</v>
      </c>
    </row>
    <row r="41" spans="1:15" ht="16.2" thickBot="1" x14ac:dyDescent="0.35">
      <c r="A41" s="48">
        <f>$T$1-D41</f>
        <v>-860</v>
      </c>
      <c r="B41" s="49">
        <v>-860</v>
      </c>
      <c r="C41" s="50" t="s">
        <v>15</v>
      </c>
      <c r="D41" s="51">
        <f>SUM(D32:D36)</f>
        <v>860</v>
      </c>
      <c r="E41" s="52">
        <f>SUM(E32:E36)+SUMPRODUCT((E32:E36=0)*1,$D206:$D210)</f>
        <v>932</v>
      </c>
      <c r="F41" s="52">
        <f>SUM(F32:F36)+SUMPRODUCT((F32:F36=0)*1,$D206:$D210)</f>
        <v>807</v>
      </c>
      <c r="G41" s="52">
        <f>SUM(G32:G36)+SUMPRODUCT((G32:G36=0)*1,$D206:$D210)</f>
        <v>796</v>
      </c>
      <c r="H41" s="53"/>
      <c r="I41" s="54"/>
      <c r="J41" s="55"/>
      <c r="K41" s="56"/>
      <c r="L41" s="57"/>
      <c r="M41" s="58">
        <f>SUM(E41:G41)</f>
        <v>2535</v>
      </c>
      <c r="N41" s="61"/>
      <c r="O41" s="107"/>
    </row>
    <row r="42" spans="1:15" x14ac:dyDescent="0.3">
      <c r="A42" s="14" t="str">
        <f>VLOOKUP(B42,Données!$A$3:$I$1003,4)</f>
        <v>F</v>
      </c>
      <c r="B42" s="33">
        <v>1054</v>
      </c>
      <c r="C42" s="16" t="str">
        <f>IFERROR(IF(B42=Données!X$1,Données!$X$2,VLOOKUP(B42,Données!$A$3:$I$1003,3,FALSE)),"")</f>
        <v>Pauline Morin</v>
      </c>
      <c r="D42" s="17">
        <f>IF(C42="Dummy",Données!$X$4,VLOOKUP(B42,Données!$A$3:$I$1003,5))</f>
        <v>126</v>
      </c>
      <c r="E42" s="18">
        <v>94</v>
      </c>
      <c r="F42" s="18">
        <v>99</v>
      </c>
      <c r="G42" s="18">
        <v>101</v>
      </c>
      <c r="H42" s="19"/>
      <c r="I42" s="20"/>
      <c r="J42" s="21"/>
      <c r="K42" s="22"/>
      <c r="L42" s="23"/>
      <c r="M42" s="31">
        <f t="shared" ref="M42:M50" si="8">SUM(E42:G42)</f>
        <v>294</v>
      </c>
      <c r="N42" s="31">
        <f t="shared" ref="N42:N50" si="9">COUNTIF(E42:G42,"&gt;0")</f>
        <v>3</v>
      </c>
      <c r="O42" s="104">
        <f>IF(OR(E42&gt;0,F42&gt;0,G42&gt;0),Données!$X$6)</f>
        <v>13</v>
      </c>
    </row>
    <row r="43" spans="1:15" x14ac:dyDescent="0.3">
      <c r="A43" s="25" t="str">
        <f>VLOOKUP(B43,Données!$A$3:$I$1003,4)</f>
        <v>H</v>
      </c>
      <c r="B43" s="33">
        <v>1055</v>
      </c>
      <c r="C43" s="16" t="str">
        <f>IFERROR(IF(B43=Données!X$1,Données!$X$2,VLOOKUP(B43,Données!$A$3:$I$1003,3,FALSE)),"")</f>
        <v>Pierre Clermont</v>
      </c>
      <c r="D43" s="17">
        <f>IF(C43="Dummy",Données!$X$4,VLOOKUP(B43,Données!$A$3:$I$1003,5))</f>
        <v>146</v>
      </c>
      <c r="E43" s="18">
        <v>126</v>
      </c>
      <c r="F43" s="18">
        <v>119</v>
      </c>
      <c r="G43" s="18">
        <v>106</v>
      </c>
      <c r="H43" s="26"/>
      <c r="I43" s="27"/>
      <c r="J43" s="28"/>
      <c r="K43" s="29"/>
      <c r="L43" s="30"/>
      <c r="M43" s="31">
        <f t="shared" si="8"/>
        <v>351</v>
      </c>
      <c r="N43" s="31">
        <f t="shared" si="9"/>
        <v>3</v>
      </c>
      <c r="O43" s="104">
        <f>IF(OR(E43&gt;0,F43&gt;0,G43&gt;0),Données!$X$6)</f>
        <v>13</v>
      </c>
    </row>
    <row r="44" spans="1:15" x14ac:dyDescent="0.3">
      <c r="A44" s="25" t="str">
        <f>VLOOKUP(B44,Données!$A$3:$I$1003,4)</f>
        <v>F</v>
      </c>
      <c r="B44" s="33">
        <v>1030</v>
      </c>
      <c r="C44" s="16" t="str">
        <f>IFERROR(IF(B44=Données!X$1,Données!$X$2,VLOOKUP(B44,Données!$A$3:$I$1003,3,FALSE)),"")</f>
        <v>Colette Dagenais</v>
      </c>
      <c r="D44" s="17">
        <f>IF(C44="Dummy",Données!$X$4,VLOOKUP(B44,Données!$A$3:$I$1003,5))</f>
        <v>162</v>
      </c>
      <c r="E44" s="18">
        <v>168</v>
      </c>
      <c r="F44" s="18">
        <v>110</v>
      </c>
      <c r="G44" s="18">
        <v>186</v>
      </c>
      <c r="H44" s="26"/>
      <c r="I44" s="27"/>
      <c r="J44" s="28"/>
      <c r="K44" s="29"/>
      <c r="L44" s="30"/>
      <c r="M44" s="31">
        <f t="shared" si="8"/>
        <v>464</v>
      </c>
      <c r="N44" s="31">
        <f t="shared" si="9"/>
        <v>3</v>
      </c>
      <c r="O44" s="104">
        <f>IF(OR(E44&gt;0,F44&gt;0,G44&gt;0),Données!$X$6)</f>
        <v>13</v>
      </c>
    </row>
    <row r="45" spans="1:15" x14ac:dyDescent="0.3">
      <c r="A45" s="25" t="str">
        <f>VLOOKUP(B45,Données!$A$3:$I$1003,4)</f>
        <v>H</v>
      </c>
      <c r="B45" s="33">
        <v>1066</v>
      </c>
      <c r="C45" s="16" t="str">
        <f>IFERROR(IF(B45=Données!X$1,Données!$X$2,VLOOKUP(B45,Données!$A$3:$I$1003,3,FALSE)),"")</f>
        <v>Gilles Tremblay</v>
      </c>
      <c r="D45" s="17">
        <f>IF(C45="Dummy",Données!$X$4,VLOOKUP(B45,Données!$A$3:$I$1003,5))</f>
        <v>183</v>
      </c>
      <c r="E45" s="18">
        <v>171</v>
      </c>
      <c r="F45" s="18">
        <v>159</v>
      </c>
      <c r="G45" s="18">
        <v>147</v>
      </c>
      <c r="H45" s="26"/>
      <c r="I45" s="27"/>
      <c r="J45" s="28"/>
      <c r="K45" s="29"/>
      <c r="L45" s="30"/>
      <c r="M45" s="31">
        <f t="shared" si="8"/>
        <v>477</v>
      </c>
      <c r="N45" s="31">
        <f t="shared" si="9"/>
        <v>3</v>
      </c>
      <c r="O45" s="104">
        <f>IF(OR(E45&gt;0,F45&gt;0,G45&gt;0),Données!$X$6)</f>
        <v>13</v>
      </c>
    </row>
    <row r="46" spans="1:15" x14ac:dyDescent="0.3">
      <c r="A46" s="25" t="str">
        <f>VLOOKUP(B46,Données!$A$3:$I$1003,4)</f>
        <v>H</v>
      </c>
      <c r="B46" s="33">
        <v>1009</v>
      </c>
      <c r="C46" s="16" t="str">
        <f>IFERROR(IF(B46=Données!X$1,Données!$X$2,VLOOKUP(B46,Données!$A$3:$I$1003,3,FALSE)),"")</f>
        <v>Yves Chapdelaine</v>
      </c>
      <c r="D46" s="17">
        <f>IF(C46="Dummy",Données!$X$4,VLOOKUP(B46,Données!$A$3:$I$1003,5))</f>
        <v>205</v>
      </c>
      <c r="E46" s="18">
        <v>233</v>
      </c>
      <c r="F46" s="18">
        <v>201</v>
      </c>
      <c r="G46" s="18">
        <v>97</v>
      </c>
      <c r="H46" s="26"/>
      <c r="I46" s="27"/>
      <c r="J46" s="28"/>
      <c r="K46" s="29"/>
      <c r="L46" s="30"/>
      <c r="M46" s="31">
        <f t="shared" si="8"/>
        <v>531</v>
      </c>
      <c r="N46" s="31">
        <f t="shared" si="9"/>
        <v>3</v>
      </c>
      <c r="O46" s="104">
        <f>IF(OR(E46&gt;0,F46&gt;0,G46&gt;0),Données!$X$6)</f>
        <v>13</v>
      </c>
    </row>
    <row r="47" spans="1:15" x14ac:dyDescent="0.3">
      <c r="A47" s="32" t="s">
        <v>10</v>
      </c>
      <c r="B47" s="33"/>
      <c r="C47" s="34" t="str">
        <f>IFERROR(IF(B47=Données!X$1,Données!$X$2,VLOOKUP(B47,Données!$A$3:$I$1003,3,FALSE)),"")</f>
        <v/>
      </c>
      <c r="D47" s="35" t="e">
        <f>IF(C47="Dummy",Données!$X$4,VLOOKUP(B47,Données!$A$3:$I$1003,5))</f>
        <v>#N/A</v>
      </c>
      <c r="E47" s="36"/>
      <c r="F47" s="36"/>
      <c r="G47" s="36"/>
      <c r="H47" s="26"/>
      <c r="I47" s="27"/>
      <c r="J47" s="28"/>
      <c r="K47" s="29"/>
      <c r="L47" s="30"/>
      <c r="M47" s="37">
        <f t="shared" si="8"/>
        <v>0</v>
      </c>
      <c r="N47" s="37">
        <f t="shared" si="9"/>
        <v>0</v>
      </c>
      <c r="O47" s="105" t="b">
        <f>IF(OR(E47&gt;0,F47&gt;0,G47&gt;0),Données!$X$6)</f>
        <v>0</v>
      </c>
    </row>
    <row r="48" spans="1:15" x14ac:dyDescent="0.3">
      <c r="A48" s="32" t="s">
        <v>10</v>
      </c>
      <c r="B48" s="33"/>
      <c r="C48" s="34" t="str">
        <f>IFERROR(IF(B48=Données!X$1,Données!$X$2,VLOOKUP(B48,Données!$A$3:$I$1003,3,FALSE)),"")</f>
        <v/>
      </c>
      <c r="D48" s="35" t="e">
        <f>IF(C48="Dummy",Données!$X$4,VLOOKUP(B48,Données!$A$3:$I$1003,5))</f>
        <v>#N/A</v>
      </c>
      <c r="E48" s="38"/>
      <c r="F48" s="38"/>
      <c r="G48" s="38"/>
      <c r="H48" s="26"/>
      <c r="I48" s="27"/>
      <c r="J48" s="28"/>
      <c r="K48" s="29"/>
      <c r="L48" s="30"/>
      <c r="M48" s="37">
        <f t="shared" si="8"/>
        <v>0</v>
      </c>
      <c r="N48" s="37">
        <f t="shared" si="9"/>
        <v>0</v>
      </c>
      <c r="O48" s="105" t="b">
        <f>IF(OR(E48&gt;0,F48&gt;0,G48&gt;0),Données!$X$6)</f>
        <v>0</v>
      </c>
    </row>
    <row r="49" spans="1:15" x14ac:dyDescent="0.3">
      <c r="A49" s="39" t="s">
        <v>11</v>
      </c>
      <c r="B49" s="40"/>
      <c r="C49" s="41" t="str">
        <f>IFERROR(VLOOKUP(B49,Données!$Q$3:$W$503,2,FALSE),"")</f>
        <v/>
      </c>
      <c r="D49" s="42" t="e">
        <f>VLOOKUP(B49,Données!$Q$3:$W$503,3)</f>
        <v>#N/A</v>
      </c>
      <c r="E49" s="38"/>
      <c r="F49" s="38"/>
      <c r="G49" s="38"/>
      <c r="H49" s="26"/>
      <c r="I49" s="27"/>
      <c r="J49" s="28"/>
      <c r="K49" s="29"/>
      <c r="L49" s="30"/>
      <c r="M49" s="43">
        <f t="shared" si="8"/>
        <v>0</v>
      </c>
      <c r="N49" s="43">
        <f t="shared" si="9"/>
        <v>0</v>
      </c>
      <c r="O49" s="106" t="b">
        <f>IF(OR(E49&gt;0,F49&gt;0,G49&gt;0),Données!$X$8)</f>
        <v>0</v>
      </c>
    </row>
    <row r="50" spans="1:15" ht="15" thickBot="1" x14ac:dyDescent="0.35">
      <c r="A50" s="44" t="s">
        <v>11</v>
      </c>
      <c r="B50" s="45"/>
      <c r="C50" s="41" t="str">
        <f>IFERROR(VLOOKUP(B50,Données!$Q$3:$W$503,2,FALSE),"")</f>
        <v/>
      </c>
      <c r="D50" s="46" t="e">
        <f>VLOOKUP(B50,Données!$Q$3:$W$503,3)</f>
        <v>#N/A</v>
      </c>
      <c r="E50" s="47"/>
      <c r="F50" s="47"/>
      <c r="G50" s="47"/>
      <c r="H50" s="26"/>
      <c r="I50" s="27"/>
      <c r="J50" s="28"/>
      <c r="K50" s="29"/>
      <c r="L50" s="30"/>
      <c r="M50" s="43">
        <f t="shared" si="8"/>
        <v>0</v>
      </c>
      <c r="N50" s="43">
        <f t="shared" si="9"/>
        <v>0</v>
      </c>
      <c r="O50" s="106" t="b">
        <f>IF(OR(E50&gt;0,F50&gt;0,G50&gt;0),Données!$X$8)</f>
        <v>0</v>
      </c>
    </row>
    <row r="51" spans="1:15" ht="16.2" thickBot="1" x14ac:dyDescent="0.35">
      <c r="A51" s="48">
        <f>$T$1-D51</f>
        <v>-822</v>
      </c>
      <c r="B51" s="49">
        <v>-822</v>
      </c>
      <c r="C51" s="50" t="s">
        <v>16</v>
      </c>
      <c r="D51" s="51">
        <f>SUM(D42:D46)</f>
        <v>822</v>
      </c>
      <c r="E51" s="52">
        <f>SUM(E42:E46)+SUMPRODUCT((E42:E46=0)*1,$D216:$D220)</f>
        <v>792</v>
      </c>
      <c r="F51" s="52">
        <f>SUM(F42:F46)+SUMPRODUCT((F42:F46=0)*1,$D216:$D220)</f>
        <v>688</v>
      </c>
      <c r="G51" s="52">
        <f>SUM(G42:G46)+SUMPRODUCT((G42:G46=0)*1,$D216:$D220)</f>
        <v>637</v>
      </c>
      <c r="H51" s="53"/>
      <c r="I51" s="54"/>
      <c r="J51" s="55"/>
      <c r="K51" s="56"/>
      <c r="L51" s="57"/>
      <c r="M51" s="58">
        <f>SUM(E51:G51)</f>
        <v>2117</v>
      </c>
      <c r="N51" s="61"/>
      <c r="O51" s="107"/>
    </row>
    <row r="52" spans="1:15" x14ac:dyDescent="0.3">
      <c r="A52" s="14" t="str">
        <f>VLOOKUP(B52,Données!$A$3:$I$1003,4)</f>
        <v>H</v>
      </c>
      <c r="B52" s="33">
        <v>1034</v>
      </c>
      <c r="C52" s="16" t="str">
        <f>IFERROR(IF(B52=Données!X$1,Données!$X$2,VLOOKUP(B52,Données!$A$3:$I$1003,3,FALSE)),"")</f>
        <v>Mario Nolet</v>
      </c>
      <c r="D52" s="17">
        <f>IF(C52="Dummy",Données!$X$4,VLOOKUP(B52,Données!$A$3:$I$1003,5))</f>
        <v>147</v>
      </c>
      <c r="E52" s="18">
        <v>92</v>
      </c>
      <c r="F52" s="18">
        <v>142</v>
      </c>
      <c r="G52" s="18">
        <v>126</v>
      </c>
      <c r="H52" s="19"/>
      <c r="I52" s="20"/>
      <c r="J52" s="21"/>
      <c r="K52" s="22"/>
      <c r="L52" s="23"/>
      <c r="M52" s="31">
        <f t="shared" ref="M52:M60" si="10">SUM(E52:G52)</f>
        <v>360</v>
      </c>
      <c r="N52" s="31">
        <f t="shared" ref="N52:N60" si="11">COUNTIF(E52:G52,"&gt;0")</f>
        <v>3</v>
      </c>
      <c r="O52" s="104">
        <f>IF(OR(E52&gt;0,F52&gt;0,G52&gt;0),Données!$X$6)</f>
        <v>13</v>
      </c>
    </row>
    <row r="53" spans="1:15" x14ac:dyDescent="0.3">
      <c r="A53" s="25" t="str">
        <f>VLOOKUP(B53,Données!$A$3:$I$1003,4)</f>
        <v>H</v>
      </c>
      <c r="B53" s="33">
        <v>1017</v>
      </c>
      <c r="C53" s="16" t="str">
        <f>IFERROR(IF(B53=Données!X$1,Données!$X$2,VLOOKUP(B53,Données!$A$3:$I$1003,3,FALSE)),"")</f>
        <v>Jacques Charlebois</v>
      </c>
      <c r="D53" s="17">
        <f>IF(C53="Dummy",Données!$X$4,VLOOKUP(B53,Données!$A$3:$I$1003,5))</f>
        <v>168</v>
      </c>
      <c r="E53" s="18">
        <v>95</v>
      </c>
      <c r="F53" s="18">
        <v>134</v>
      </c>
      <c r="G53" s="18">
        <v>138</v>
      </c>
      <c r="H53" s="26"/>
      <c r="I53" s="27"/>
      <c r="J53" s="28"/>
      <c r="K53" s="29"/>
      <c r="L53" s="30"/>
      <c r="M53" s="31">
        <f t="shared" si="10"/>
        <v>367</v>
      </c>
      <c r="N53" s="31">
        <f t="shared" si="11"/>
        <v>3</v>
      </c>
      <c r="O53" s="104">
        <f>IF(OR(E53&gt;0,F53&gt;0,G53&gt;0),Données!$X$6)</f>
        <v>13</v>
      </c>
    </row>
    <row r="54" spans="1:15" x14ac:dyDescent="0.3">
      <c r="A54" s="25" t="str">
        <f>VLOOKUP(B54,Données!$A$3:$I$1003,4)</f>
        <v>H</v>
      </c>
      <c r="B54" s="33">
        <v>1060</v>
      </c>
      <c r="C54" s="16" t="str">
        <f>IFERROR(IF(B54=Données!X$1,Données!$X$2,VLOOKUP(B54,Données!$A$3:$I$1003,3,FALSE)),"")</f>
        <v>Jean-Claude Matte</v>
      </c>
      <c r="D54" s="17">
        <f>IF(C54="Dummy",Données!$X$4,VLOOKUP(B54,Données!$A$3:$I$1003,5))</f>
        <v>172</v>
      </c>
      <c r="E54" s="18">
        <v>139</v>
      </c>
      <c r="F54" s="18">
        <v>255</v>
      </c>
      <c r="G54" s="18">
        <v>170</v>
      </c>
      <c r="H54" s="26"/>
      <c r="I54" s="27"/>
      <c r="J54" s="28"/>
      <c r="K54" s="29"/>
      <c r="L54" s="30"/>
      <c r="M54" s="31">
        <f t="shared" si="10"/>
        <v>564</v>
      </c>
      <c r="N54" s="31">
        <f t="shared" si="11"/>
        <v>3</v>
      </c>
      <c r="O54" s="104">
        <f>IF(OR(E54&gt;0,F54&gt;0,G54&gt;0),Données!$X$6)</f>
        <v>13</v>
      </c>
    </row>
    <row r="55" spans="1:15" x14ac:dyDescent="0.3">
      <c r="A55" s="25" t="str">
        <f>VLOOKUP(B55,Données!$A$3:$I$1003,4)</f>
        <v>H</v>
      </c>
      <c r="B55" s="33">
        <v>1032</v>
      </c>
      <c r="C55" s="16" t="str">
        <f>IFERROR(IF(B55=Données!X$1,Données!$X$2,VLOOKUP(B55,Données!$A$3:$I$1003,3,FALSE)),"")</f>
        <v>Claude Cyr</v>
      </c>
      <c r="D55" s="17">
        <f>IF(C55="Dummy",Données!$X$4,VLOOKUP(B55,Données!$A$3:$I$1003,5))</f>
        <v>190</v>
      </c>
      <c r="E55" s="18">
        <v>199</v>
      </c>
      <c r="F55" s="18">
        <v>155</v>
      </c>
      <c r="G55" s="18">
        <v>167</v>
      </c>
      <c r="H55" s="26"/>
      <c r="I55" s="27"/>
      <c r="J55" s="28"/>
      <c r="K55" s="29"/>
      <c r="L55" s="30"/>
      <c r="M55" s="31">
        <f t="shared" si="10"/>
        <v>521</v>
      </c>
      <c r="N55" s="31">
        <f t="shared" si="11"/>
        <v>3</v>
      </c>
      <c r="O55" s="104">
        <f>IF(OR(E55&gt;0,F55&gt;0,G55&gt;0),Données!$X$6)</f>
        <v>13</v>
      </c>
    </row>
    <row r="56" spans="1:15" x14ac:dyDescent="0.3">
      <c r="A56" s="25" t="str">
        <f>VLOOKUP(B56,Données!$A$3:$I$1003,4)</f>
        <v>F</v>
      </c>
      <c r="B56" s="33">
        <v>1033</v>
      </c>
      <c r="C56" s="16" t="str">
        <f>IFERROR(IF(B56=Données!X$1,Données!$X$2,VLOOKUP(B56,Données!$A$3:$I$1003,3,FALSE)),"")</f>
        <v>Jeannine Chartré</v>
      </c>
      <c r="D56" s="17">
        <f>IF(C56="Dummy",Données!$X$4,VLOOKUP(B56,Données!$A$3:$I$1003,5))</f>
        <v>177</v>
      </c>
      <c r="E56" s="18">
        <v>173</v>
      </c>
      <c r="F56" s="18">
        <v>170</v>
      </c>
      <c r="G56" s="18">
        <v>131</v>
      </c>
      <c r="H56" s="26"/>
      <c r="I56" s="27"/>
      <c r="J56" s="28"/>
      <c r="K56" s="29"/>
      <c r="L56" s="30"/>
      <c r="M56" s="31">
        <f t="shared" si="10"/>
        <v>474</v>
      </c>
      <c r="N56" s="31">
        <f t="shared" si="11"/>
        <v>3</v>
      </c>
      <c r="O56" s="104">
        <f>IF(OR(E56&gt;0,F56&gt;0,G56&gt;0),Données!$X$6)</f>
        <v>13</v>
      </c>
    </row>
    <row r="57" spans="1:15" x14ac:dyDescent="0.3">
      <c r="A57" s="32" t="s">
        <v>10</v>
      </c>
      <c r="B57" s="33"/>
      <c r="C57" s="34" t="str">
        <f>IFERROR(IF(B57=Données!X$1,Données!$X$2,VLOOKUP(B57,Données!$A$3:$I$1003,3,FALSE)),"")</f>
        <v/>
      </c>
      <c r="D57" s="35" t="e">
        <f>IF(C57="Dummy",Données!$X$4,VLOOKUP(B57,Données!$A$3:$I$1003,5))</f>
        <v>#N/A</v>
      </c>
      <c r="E57" s="36"/>
      <c r="F57" s="36"/>
      <c r="G57" s="36"/>
      <c r="H57" s="26"/>
      <c r="I57" s="27"/>
      <c r="J57" s="28"/>
      <c r="K57" s="29"/>
      <c r="L57" s="30"/>
      <c r="M57" s="37">
        <f t="shared" si="10"/>
        <v>0</v>
      </c>
      <c r="N57" s="37">
        <f t="shared" si="11"/>
        <v>0</v>
      </c>
      <c r="O57" s="105" t="b">
        <f>IF(OR(E57&gt;0,F57&gt;0,G57&gt;0),Données!$X$6)</f>
        <v>0</v>
      </c>
    </row>
    <row r="58" spans="1:15" x14ac:dyDescent="0.3">
      <c r="A58" s="32" t="s">
        <v>10</v>
      </c>
      <c r="B58" s="33"/>
      <c r="C58" s="34" t="str">
        <f>IFERROR(IF(B58=Données!X$1,Données!$X$2,VLOOKUP(B58,Données!$A$3:$I$1003,3,FALSE)),"")</f>
        <v/>
      </c>
      <c r="D58" s="35" t="e">
        <f>IF(C58="Dummy",Données!$X$4,VLOOKUP(B58,Données!$A$3:$I$1003,5))</f>
        <v>#N/A</v>
      </c>
      <c r="E58" s="38"/>
      <c r="F58" s="38"/>
      <c r="G58" s="38"/>
      <c r="H58" s="26"/>
      <c r="I58" s="27"/>
      <c r="J58" s="28"/>
      <c r="K58" s="29"/>
      <c r="L58" s="30"/>
      <c r="M58" s="37">
        <f t="shared" si="10"/>
        <v>0</v>
      </c>
      <c r="N58" s="37">
        <f t="shared" si="11"/>
        <v>0</v>
      </c>
      <c r="O58" s="105" t="b">
        <f>IF(OR(E58&gt;0,F58&gt;0,G58&gt;0),Données!$X$6)</f>
        <v>0</v>
      </c>
    </row>
    <row r="59" spans="1:15" x14ac:dyDescent="0.3">
      <c r="A59" s="39" t="s">
        <v>11</v>
      </c>
      <c r="B59" s="40"/>
      <c r="C59" s="41" t="str">
        <f>IFERROR(VLOOKUP(B59,Données!$Q$3:$W$503,2,FALSE),"")</f>
        <v/>
      </c>
      <c r="D59" s="42" t="e">
        <f>VLOOKUP(B59,Données!$Q$3:$W$503,3)</f>
        <v>#N/A</v>
      </c>
      <c r="E59" s="38"/>
      <c r="F59" s="38"/>
      <c r="G59" s="38"/>
      <c r="H59" s="26"/>
      <c r="I59" s="27"/>
      <c r="J59" s="28"/>
      <c r="K59" s="29"/>
      <c r="L59" s="30"/>
      <c r="M59" s="43">
        <f t="shared" si="10"/>
        <v>0</v>
      </c>
      <c r="N59" s="43">
        <f t="shared" si="11"/>
        <v>0</v>
      </c>
      <c r="O59" s="106" t="b">
        <f>IF(OR(E59&gt;0,F59&gt;0,G59&gt;0),Données!$X$8)</f>
        <v>0</v>
      </c>
    </row>
    <row r="60" spans="1:15" ht="15" thickBot="1" x14ac:dyDescent="0.35">
      <c r="A60" s="44" t="s">
        <v>11</v>
      </c>
      <c r="B60" s="45"/>
      <c r="C60" s="41" t="str">
        <f>IFERROR(VLOOKUP(B60,Données!$Q$3:$W$503,2,FALSE),"")</f>
        <v/>
      </c>
      <c r="D60" s="46" t="e">
        <f>VLOOKUP(B60,Données!$Q$3:$W$503,3)</f>
        <v>#N/A</v>
      </c>
      <c r="E60" s="47"/>
      <c r="F60" s="47"/>
      <c r="G60" s="47"/>
      <c r="H60" s="26"/>
      <c r="I60" s="27"/>
      <c r="J60" s="28"/>
      <c r="K60" s="29"/>
      <c r="L60" s="30"/>
      <c r="M60" s="43">
        <f t="shared" si="10"/>
        <v>0</v>
      </c>
      <c r="N60" s="43">
        <f t="shared" si="11"/>
        <v>0</v>
      </c>
      <c r="O60" s="106" t="b">
        <f>IF(OR(E60&gt;0,F60&gt;0,G60&gt;0),Données!$X$8)</f>
        <v>0</v>
      </c>
    </row>
    <row r="61" spans="1:15" ht="16.2" thickBot="1" x14ac:dyDescent="0.35">
      <c r="A61" s="48">
        <f>$T$1-D61</f>
        <v>-854</v>
      </c>
      <c r="B61" s="49">
        <v>-854</v>
      </c>
      <c r="C61" s="50" t="s">
        <v>17</v>
      </c>
      <c r="D61" s="51">
        <f>SUM(D52:D56)</f>
        <v>854</v>
      </c>
      <c r="E61" s="52">
        <f>SUM(E52:E56)+SUMPRODUCT((E52:E56=0)*1,$D226:$D230)</f>
        <v>698</v>
      </c>
      <c r="F61" s="52">
        <f>SUM(F52:F56)+SUMPRODUCT((F52:F56=0)*1,$D226:$D230)</f>
        <v>856</v>
      </c>
      <c r="G61" s="52">
        <f>SUM(G52:G56)+SUMPRODUCT((G52:G56=0)*1,$D226:$D230)</f>
        <v>732</v>
      </c>
      <c r="H61" s="53"/>
      <c r="I61" s="54"/>
      <c r="J61" s="55"/>
      <c r="K61" s="56"/>
      <c r="L61" s="57"/>
      <c r="M61" s="58">
        <f>SUM(E61:G61)</f>
        <v>2286</v>
      </c>
      <c r="N61" s="61"/>
      <c r="O61" s="107"/>
    </row>
    <row r="62" spans="1:15" x14ac:dyDescent="0.3">
      <c r="A62" s="14" t="str">
        <f>VLOOKUP(B62,Données!$A$3:$I$1003,4)</f>
        <v>F</v>
      </c>
      <c r="B62" s="33">
        <v>1019</v>
      </c>
      <c r="C62" s="16" t="str">
        <f>IFERROR(IF(B62=Données!X$1,Données!$X$2,VLOOKUP(B62,Données!$A$3:$I$1003,3,FALSE)),"")</f>
        <v>Louise Arbour</v>
      </c>
      <c r="D62" s="17">
        <f>IF(C62="Dummy",Données!$X$4,VLOOKUP(B62,Données!$A$3:$I$1003,5))</f>
        <v>125</v>
      </c>
      <c r="E62" s="18">
        <v>203</v>
      </c>
      <c r="F62" s="18">
        <v>161</v>
      </c>
      <c r="G62" s="18">
        <v>186</v>
      </c>
      <c r="H62" s="19"/>
      <c r="I62" s="20"/>
      <c r="J62" s="21"/>
      <c r="K62" s="22"/>
      <c r="L62" s="23"/>
      <c r="M62" s="31">
        <f t="shared" ref="M62:M70" si="12">SUM(E62:G62)</f>
        <v>550</v>
      </c>
      <c r="N62" s="31">
        <f t="shared" ref="N62:N70" si="13">COUNTIF(E62:G62,"&gt;0")</f>
        <v>3</v>
      </c>
      <c r="O62" s="104">
        <f>IF(OR(E62&gt;0,F62&gt;0,G62&gt;0),Données!$X$6)</f>
        <v>13</v>
      </c>
    </row>
    <row r="63" spans="1:15" x14ac:dyDescent="0.3">
      <c r="A63" s="25" t="str">
        <f>VLOOKUP(B63,Données!$A$3:$I$1003,4)</f>
        <v>H</v>
      </c>
      <c r="B63" s="33">
        <v>1006</v>
      </c>
      <c r="C63" s="16" t="str">
        <f>IFERROR(IF(B63=Données!X$1,Données!$X$2,VLOOKUP(B63,Données!$A$3:$I$1003,3,FALSE)),"")</f>
        <v>Jean-Pierre Lapointe</v>
      </c>
      <c r="D63" s="17">
        <f>IF(C63="Dummy",Données!$X$4,VLOOKUP(B63,Données!$A$3:$I$1003,5))</f>
        <v>152</v>
      </c>
      <c r="E63" s="18">
        <v>135</v>
      </c>
      <c r="F63" s="18">
        <v>122</v>
      </c>
      <c r="G63" s="18">
        <v>136</v>
      </c>
      <c r="H63" s="26"/>
      <c r="I63" s="27"/>
      <c r="J63" s="28"/>
      <c r="K63" s="29"/>
      <c r="L63" s="30"/>
      <c r="M63" s="31">
        <f t="shared" si="12"/>
        <v>393</v>
      </c>
      <c r="N63" s="31">
        <f t="shared" si="13"/>
        <v>3</v>
      </c>
      <c r="O63" s="104">
        <f>IF(OR(E63&gt;0,F63&gt;0,G63&gt;0),Données!$X$6)</f>
        <v>13</v>
      </c>
    </row>
    <row r="64" spans="1:15" x14ac:dyDescent="0.3">
      <c r="A64" s="25" t="str">
        <f>VLOOKUP(B64,Données!$A$3:$I$1003,4)</f>
        <v>H</v>
      </c>
      <c r="B64" s="33">
        <v>1031</v>
      </c>
      <c r="C64" s="16" t="str">
        <f>IFERROR(IF(B64=Données!X$1,Données!$X$2,VLOOKUP(B64,Données!$A$3:$I$1003,3,FALSE)),"")</f>
        <v>Paul Barrette</v>
      </c>
      <c r="D64" s="17">
        <f>IF(C64="Dummy",Données!$X$4,VLOOKUP(B64,Données!$A$3:$I$1003,5))</f>
        <v>163</v>
      </c>
      <c r="E64" s="18">
        <v>160</v>
      </c>
      <c r="F64" s="18">
        <v>134</v>
      </c>
      <c r="G64" s="18">
        <v>203</v>
      </c>
      <c r="H64" s="26"/>
      <c r="I64" s="27"/>
      <c r="J64" s="28"/>
      <c r="K64" s="29"/>
      <c r="L64" s="30"/>
      <c r="M64" s="31">
        <f t="shared" si="12"/>
        <v>497</v>
      </c>
      <c r="N64" s="31">
        <f t="shared" si="13"/>
        <v>3</v>
      </c>
      <c r="O64" s="104">
        <f>IF(OR(E64&gt;0,F64&gt;0,G64&gt;0),Données!$X$6)</f>
        <v>13</v>
      </c>
    </row>
    <row r="65" spans="1:15" x14ac:dyDescent="0.3">
      <c r="A65" s="25" t="str">
        <f>VLOOKUP(B65,Données!$A$3:$I$1003,4)</f>
        <v>H</v>
      </c>
      <c r="B65" s="33">
        <v>1070</v>
      </c>
      <c r="C65" s="16" t="str">
        <f>IFERROR(IF(B65=Données!X$1,Données!$X$2,VLOOKUP(B65,Données!$A$3:$I$1003,3,FALSE)),"")</f>
        <v>Gaétan Martin</v>
      </c>
      <c r="D65" s="17">
        <f>IF(C65="Dummy",Données!$X$4,VLOOKUP(B65,Données!$A$3:$I$1003,5))</f>
        <v>177</v>
      </c>
      <c r="E65" s="18">
        <v>153</v>
      </c>
      <c r="F65" s="18">
        <v>135</v>
      </c>
      <c r="G65" s="18">
        <v>178</v>
      </c>
      <c r="H65" s="26"/>
      <c r="I65" s="27"/>
      <c r="J65" s="28"/>
      <c r="K65" s="29"/>
      <c r="L65" s="30"/>
      <c r="M65" s="31">
        <f t="shared" si="12"/>
        <v>466</v>
      </c>
      <c r="N65" s="31">
        <f t="shared" si="13"/>
        <v>3</v>
      </c>
      <c r="O65" s="104">
        <f>IF(OR(E65&gt;0,F65&gt;0,G65&gt;0),Données!$X$6)</f>
        <v>13</v>
      </c>
    </row>
    <row r="66" spans="1:15" x14ac:dyDescent="0.3">
      <c r="A66" s="25" t="str">
        <f>VLOOKUP(B66,Données!$A$3:$I$1003,4)</f>
        <v>H</v>
      </c>
      <c r="B66" s="33">
        <v>1058</v>
      </c>
      <c r="C66" s="16" t="str">
        <f>IFERROR(IF(B66=Données!X$1,Données!$X$2,VLOOKUP(B66,Données!$A$3:$I$1003,3,FALSE)),"")</f>
        <v>André Cyr</v>
      </c>
      <c r="D66" s="17">
        <f>IF(C66="Dummy",Données!$X$4,VLOOKUP(B66,Données!$A$3:$I$1003,5))</f>
        <v>201</v>
      </c>
      <c r="E66" s="18">
        <v>159</v>
      </c>
      <c r="F66" s="18">
        <v>193</v>
      </c>
      <c r="G66" s="18">
        <v>151</v>
      </c>
      <c r="H66" s="26"/>
      <c r="I66" s="27"/>
      <c r="J66" s="28"/>
      <c r="K66" s="29"/>
      <c r="L66" s="30"/>
      <c r="M66" s="31">
        <f t="shared" si="12"/>
        <v>503</v>
      </c>
      <c r="N66" s="31">
        <f t="shared" si="13"/>
        <v>3</v>
      </c>
      <c r="O66" s="104">
        <f>IF(OR(E66&gt;0,F66&gt;0,G66&gt;0),Données!$X$6)</f>
        <v>13</v>
      </c>
    </row>
    <row r="67" spans="1:15" x14ac:dyDescent="0.3">
      <c r="A67" s="32" t="s">
        <v>10</v>
      </c>
      <c r="B67" s="33"/>
      <c r="C67" s="34" t="str">
        <f>IFERROR(IF(B67=Données!X$1,Données!$X$2,VLOOKUP(B67,Données!$A$3:$I$1003,3,FALSE)),"")</f>
        <v/>
      </c>
      <c r="D67" s="35" t="e">
        <f>IF(C67="Dummy",Données!$X$4,VLOOKUP(B67,Données!$A$3:$I$1003,5))</f>
        <v>#N/A</v>
      </c>
      <c r="E67" s="36"/>
      <c r="F67" s="36"/>
      <c r="G67" s="36"/>
      <c r="H67" s="26"/>
      <c r="I67" s="27"/>
      <c r="J67" s="28"/>
      <c r="K67" s="29"/>
      <c r="L67" s="30"/>
      <c r="M67" s="37">
        <f t="shared" si="12"/>
        <v>0</v>
      </c>
      <c r="N67" s="37">
        <f t="shared" si="13"/>
        <v>0</v>
      </c>
      <c r="O67" s="105" t="b">
        <f>IF(OR(E67&gt;0,F67&gt;0,G67&gt;0),Données!$X$6)</f>
        <v>0</v>
      </c>
    </row>
    <row r="68" spans="1:15" x14ac:dyDescent="0.3">
      <c r="A68" s="32" t="s">
        <v>10</v>
      </c>
      <c r="B68" s="33"/>
      <c r="C68" s="34" t="str">
        <f>IFERROR(IF(B68=Données!X$1,Données!$X$2,VLOOKUP(B68,Données!$A$3:$I$1003,3,FALSE)),"")</f>
        <v/>
      </c>
      <c r="D68" s="35" t="e">
        <f>IF(C68="Dummy",Données!$X$4,VLOOKUP(B68,Données!$A$3:$I$1003,5))</f>
        <v>#N/A</v>
      </c>
      <c r="E68" s="38"/>
      <c r="F68" s="38"/>
      <c r="G68" s="38"/>
      <c r="H68" s="26"/>
      <c r="I68" s="27"/>
      <c r="J68" s="28"/>
      <c r="K68" s="29"/>
      <c r="L68" s="30"/>
      <c r="M68" s="37">
        <f t="shared" si="12"/>
        <v>0</v>
      </c>
      <c r="N68" s="37">
        <f t="shared" si="13"/>
        <v>0</v>
      </c>
      <c r="O68" s="105" t="b">
        <f>IF(OR(E68&gt;0,F68&gt;0,G68&gt;0),Données!$X$6)</f>
        <v>0</v>
      </c>
    </row>
    <row r="69" spans="1:15" x14ac:dyDescent="0.3">
      <c r="A69" s="39" t="s">
        <v>11</v>
      </c>
      <c r="B69" s="40"/>
      <c r="C69" s="41" t="str">
        <f>IFERROR(VLOOKUP(B69,Données!$Q$3:$W$503,2,FALSE),"")</f>
        <v/>
      </c>
      <c r="D69" s="42" t="e">
        <f>VLOOKUP(B69,Données!$Q$3:$W$503,3)</f>
        <v>#N/A</v>
      </c>
      <c r="E69" s="38"/>
      <c r="F69" s="38"/>
      <c r="G69" s="38"/>
      <c r="H69" s="26"/>
      <c r="I69" s="27"/>
      <c r="J69" s="28"/>
      <c r="K69" s="29"/>
      <c r="L69" s="30"/>
      <c r="M69" s="43">
        <f t="shared" si="12"/>
        <v>0</v>
      </c>
      <c r="N69" s="43">
        <f t="shared" si="13"/>
        <v>0</v>
      </c>
      <c r="O69" s="106" t="b">
        <f>IF(OR(E69&gt;0,F69&gt;0,G69&gt;0),Données!$X$8)</f>
        <v>0</v>
      </c>
    </row>
    <row r="70" spans="1:15" ht="15" thickBot="1" x14ac:dyDescent="0.35">
      <c r="A70" s="44" t="s">
        <v>11</v>
      </c>
      <c r="B70" s="45"/>
      <c r="C70" s="41" t="str">
        <f>IFERROR(VLOOKUP(B70,Données!$Q$3:$W$503,2,FALSE),"")</f>
        <v/>
      </c>
      <c r="D70" s="46" t="e">
        <f>VLOOKUP(B70,Données!$Q$3:$W$503,3)</f>
        <v>#N/A</v>
      </c>
      <c r="E70" s="47"/>
      <c r="F70" s="47"/>
      <c r="G70" s="47"/>
      <c r="H70" s="26"/>
      <c r="I70" s="27"/>
      <c r="J70" s="28"/>
      <c r="K70" s="29"/>
      <c r="L70" s="30"/>
      <c r="M70" s="43">
        <f t="shared" si="12"/>
        <v>0</v>
      </c>
      <c r="N70" s="43">
        <f t="shared" si="13"/>
        <v>0</v>
      </c>
      <c r="O70" s="106" t="b">
        <f>IF(OR(E70&gt;0,F70&gt;0,G70&gt;0),Données!$X$8)</f>
        <v>0</v>
      </c>
    </row>
    <row r="71" spans="1:15" ht="16.2" thickBot="1" x14ac:dyDescent="0.35">
      <c r="A71" s="48">
        <f>$T$1-D71</f>
        <v>-818</v>
      </c>
      <c r="B71" s="49">
        <v>-818</v>
      </c>
      <c r="C71" s="50" t="s">
        <v>18</v>
      </c>
      <c r="D71" s="51">
        <f>SUM(D62:D66)</f>
        <v>818</v>
      </c>
      <c r="E71" s="52">
        <f>SUM(E62:E66)+SUMPRODUCT((E62:E66=0)*1,$D236:$D240)</f>
        <v>810</v>
      </c>
      <c r="F71" s="52">
        <f>SUM(F62:F66)+SUMPRODUCT((F62:F66=0)*1,$D236:$D240)</f>
        <v>745</v>
      </c>
      <c r="G71" s="52">
        <f>SUM(G62:G66)+SUMPRODUCT((G62:G66=0)*1,$D236:$D240)</f>
        <v>854</v>
      </c>
      <c r="H71" s="53"/>
      <c r="I71" s="54"/>
      <c r="J71" s="55"/>
      <c r="K71" s="56"/>
      <c r="L71" s="57"/>
      <c r="M71" s="58">
        <f>SUM(E71:G71)</f>
        <v>2409</v>
      </c>
      <c r="N71" s="61"/>
      <c r="O71" s="107"/>
    </row>
    <row r="72" spans="1:15" x14ac:dyDescent="0.3">
      <c r="A72" s="14" t="str">
        <f>VLOOKUP(B72,Données!$A$3:$I$1003,4)</f>
        <v>H</v>
      </c>
      <c r="B72" s="33">
        <v>1069</v>
      </c>
      <c r="C72" s="16" t="str">
        <f>IFERROR(IF(B72=Données!X$1,Données!$X$2,VLOOKUP(B72,Données!$A$3:$I$1003,3,FALSE)),"")</f>
        <v>Réjean Lemay</v>
      </c>
      <c r="D72" s="17">
        <f>IF(C72="Dummy",Données!$X$4,VLOOKUP(B72,Données!$A$3:$I$1003,5))</f>
        <v>141</v>
      </c>
      <c r="E72" s="18">
        <v>148</v>
      </c>
      <c r="F72" s="18">
        <v>158</v>
      </c>
      <c r="G72" s="18">
        <v>139</v>
      </c>
      <c r="H72" s="19"/>
      <c r="I72" s="20"/>
      <c r="J72" s="21"/>
      <c r="K72" s="22"/>
      <c r="L72" s="23"/>
      <c r="M72" s="31">
        <f t="shared" ref="M72:M80" si="14">SUM(E72:G72)</f>
        <v>445</v>
      </c>
      <c r="N72" s="31">
        <f t="shared" ref="N72:N80" si="15">COUNTIF(E72:G72,"&gt;0")</f>
        <v>3</v>
      </c>
      <c r="O72" s="104">
        <f>IF(OR(E72&gt;0,F72&gt;0,G72&gt;0),Données!$X$6)</f>
        <v>13</v>
      </c>
    </row>
    <row r="73" spans="1:15" x14ac:dyDescent="0.3">
      <c r="A73" s="25" t="str">
        <f>VLOOKUP(B73,Données!$A$3:$I$1003,4)</f>
        <v>F</v>
      </c>
      <c r="B73" s="33">
        <v>1065</v>
      </c>
      <c r="C73" s="16" t="str">
        <f>IFERROR(IF(B73=Données!X$1,Données!$X$2,VLOOKUP(B73,Données!$A$3:$I$1003,3,FALSE)),"")</f>
        <v>Diane Resler</v>
      </c>
      <c r="D73" s="17">
        <f>IF(C73="Dummy",Données!$X$4,VLOOKUP(B73,Données!$A$3:$I$1003,5))</f>
        <v>142</v>
      </c>
      <c r="E73" s="18">
        <v>156</v>
      </c>
      <c r="F73" s="18">
        <v>157</v>
      </c>
      <c r="G73" s="18">
        <v>160</v>
      </c>
      <c r="H73" s="26"/>
      <c r="I73" s="27"/>
      <c r="J73" s="28"/>
      <c r="K73" s="29"/>
      <c r="L73" s="30"/>
      <c r="M73" s="31">
        <f t="shared" si="14"/>
        <v>473</v>
      </c>
      <c r="N73" s="31">
        <f t="shared" si="15"/>
        <v>3</v>
      </c>
      <c r="O73" s="104">
        <f>IF(OR(E73&gt;0,F73&gt;0,G73&gt;0),Données!$X$6)</f>
        <v>13</v>
      </c>
    </row>
    <row r="74" spans="1:15" x14ac:dyDescent="0.3">
      <c r="A74" s="25" t="str">
        <f>VLOOKUP(B74,Données!$A$3:$I$1003,4)</f>
        <v>H</v>
      </c>
      <c r="B74" s="33">
        <v>1057</v>
      </c>
      <c r="C74" s="16" t="str">
        <f>IFERROR(IF(B74=Données!X$1,Données!$X$2,VLOOKUP(B74,Données!$A$3:$I$1003,3,FALSE)),"")</f>
        <v>Jacques Croteau</v>
      </c>
      <c r="D74" s="17">
        <f>IF(C74="Dummy",Données!$X$4,VLOOKUP(B74,Données!$A$3:$I$1003,5))</f>
        <v>171</v>
      </c>
      <c r="E74" s="18">
        <v>158</v>
      </c>
      <c r="F74" s="18">
        <v>131</v>
      </c>
      <c r="G74" s="18">
        <v>132</v>
      </c>
      <c r="H74" s="26"/>
      <c r="I74" s="27"/>
      <c r="J74" s="28"/>
      <c r="K74" s="29"/>
      <c r="L74" s="30"/>
      <c r="M74" s="31">
        <f t="shared" si="14"/>
        <v>421</v>
      </c>
      <c r="N74" s="31">
        <f t="shared" si="15"/>
        <v>3</v>
      </c>
      <c r="O74" s="104">
        <f>IF(OR(E74&gt;0,F74&gt;0,G74&gt;0),Données!$X$6)</f>
        <v>13</v>
      </c>
    </row>
    <row r="75" spans="1:15" x14ac:dyDescent="0.3">
      <c r="A75" s="25" t="str">
        <f>VLOOKUP(B75,Données!$A$3:$I$1003,4)</f>
        <v>H</v>
      </c>
      <c r="B75" s="33">
        <v>1028</v>
      </c>
      <c r="C75" s="16" t="str">
        <f>IFERROR(IF(B75=Données!X$1,Données!$X$2,VLOOKUP(B75,Données!$A$3:$I$1003,3,FALSE)),"")</f>
        <v>Gilles Dussault</v>
      </c>
      <c r="D75" s="17">
        <f>IF(C75="Dummy",Données!$X$4,VLOOKUP(B75,Données!$A$3:$I$1003,5))</f>
        <v>168</v>
      </c>
      <c r="E75" s="18">
        <v>182</v>
      </c>
      <c r="F75" s="18">
        <v>201</v>
      </c>
      <c r="G75" s="18">
        <v>159</v>
      </c>
      <c r="H75" s="26"/>
      <c r="I75" s="27"/>
      <c r="J75" s="28"/>
      <c r="K75" s="29"/>
      <c r="L75" s="30"/>
      <c r="M75" s="31">
        <f t="shared" si="14"/>
        <v>542</v>
      </c>
      <c r="N75" s="31">
        <f t="shared" si="15"/>
        <v>3</v>
      </c>
      <c r="O75" s="104">
        <f>IF(OR(E75&gt;0,F75&gt;0,G75&gt;0),Données!$X$6)</f>
        <v>13</v>
      </c>
    </row>
    <row r="76" spans="1:15" x14ac:dyDescent="0.3">
      <c r="A76" s="25" t="str">
        <f>VLOOKUP(B76,Données!$A$3:$I$1003,4)</f>
        <v>F</v>
      </c>
      <c r="B76" s="33">
        <v>1053</v>
      </c>
      <c r="C76" s="16" t="str">
        <f>IFERROR(IF(B76=Données!X$1,Données!$X$2,VLOOKUP(B76,Données!$A$3:$I$1003,3,FALSE)),"")</f>
        <v>Dorothée Beauchesne</v>
      </c>
      <c r="D76" s="17">
        <f>IF(C76="Dummy",Données!$X$4,VLOOKUP(B76,Données!$A$3:$I$1003,5))</f>
        <v>179</v>
      </c>
      <c r="E76" s="18">
        <v>158</v>
      </c>
      <c r="F76" s="18">
        <v>173</v>
      </c>
      <c r="G76" s="18">
        <v>170</v>
      </c>
      <c r="H76" s="26"/>
      <c r="I76" s="27"/>
      <c r="J76" s="28"/>
      <c r="K76" s="29"/>
      <c r="L76" s="30"/>
      <c r="M76" s="31">
        <f t="shared" si="14"/>
        <v>501</v>
      </c>
      <c r="N76" s="31">
        <f t="shared" si="15"/>
        <v>3</v>
      </c>
      <c r="O76" s="104">
        <f>IF(OR(E76&gt;0,F76&gt;0,G76&gt;0),Données!$X$6)</f>
        <v>13</v>
      </c>
    </row>
    <row r="77" spans="1:15" x14ac:dyDescent="0.3">
      <c r="A77" s="32" t="s">
        <v>10</v>
      </c>
      <c r="B77" s="33"/>
      <c r="C77" s="34" t="str">
        <f>IFERROR(IF(B77=Données!X$1,Données!$X$2,VLOOKUP(B77,Données!$A$3:$I$1003,3,FALSE)),"")</f>
        <v/>
      </c>
      <c r="D77" s="35" t="e">
        <f>IF(C77="Dummy",Données!$X$4,VLOOKUP(B77,Données!$A$3:$I$1003,5))</f>
        <v>#N/A</v>
      </c>
      <c r="E77" s="36"/>
      <c r="F77" s="36"/>
      <c r="G77" s="36"/>
      <c r="H77" s="26"/>
      <c r="I77" s="27"/>
      <c r="J77" s="28"/>
      <c r="K77" s="29"/>
      <c r="L77" s="30"/>
      <c r="M77" s="37">
        <f t="shared" si="14"/>
        <v>0</v>
      </c>
      <c r="N77" s="37">
        <f t="shared" si="15"/>
        <v>0</v>
      </c>
      <c r="O77" s="105" t="b">
        <f>IF(OR(E77&gt;0,F77&gt;0,G77&gt;0),Données!$X$6)</f>
        <v>0</v>
      </c>
    </row>
    <row r="78" spans="1:15" x14ac:dyDescent="0.3">
      <c r="A78" s="32" t="s">
        <v>10</v>
      </c>
      <c r="B78" s="33"/>
      <c r="C78" s="34" t="str">
        <f>IFERROR(IF(B78=Données!X$1,Données!$X$2,VLOOKUP(B78,Données!$A$3:$I$1003,3,FALSE)),"")</f>
        <v/>
      </c>
      <c r="D78" s="35" t="e">
        <f>IF(C78="Dummy",Données!$X$4,VLOOKUP(B78,Données!$A$3:$I$1003,5))</f>
        <v>#N/A</v>
      </c>
      <c r="E78" s="38"/>
      <c r="F78" s="38"/>
      <c r="G78" s="38"/>
      <c r="H78" s="26"/>
      <c r="I78" s="27"/>
      <c r="J78" s="28"/>
      <c r="K78" s="29"/>
      <c r="L78" s="30"/>
      <c r="M78" s="37">
        <f t="shared" si="14"/>
        <v>0</v>
      </c>
      <c r="N78" s="37">
        <f t="shared" si="15"/>
        <v>0</v>
      </c>
      <c r="O78" s="105" t="b">
        <f>IF(OR(E78&gt;0,F78&gt;0,G78&gt;0),Données!$X$6)</f>
        <v>0</v>
      </c>
    </row>
    <row r="79" spans="1:15" x14ac:dyDescent="0.3">
      <c r="A79" s="39" t="s">
        <v>11</v>
      </c>
      <c r="B79" s="40"/>
      <c r="C79" s="41" t="str">
        <f>IFERROR(VLOOKUP(B79,Données!$Q$3:$W$503,2,FALSE),"")</f>
        <v/>
      </c>
      <c r="D79" s="42" t="e">
        <f>VLOOKUP(B79,Données!$Q$3:$W$503,3)</f>
        <v>#N/A</v>
      </c>
      <c r="E79" s="38"/>
      <c r="F79" s="38"/>
      <c r="G79" s="38"/>
      <c r="H79" s="26"/>
      <c r="I79" s="27"/>
      <c r="J79" s="28"/>
      <c r="K79" s="29"/>
      <c r="L79" s="30"/>
      <c r="M79" s="43">
        <f t="shared" si="14"/>
        <v>0</v>
      </c>
      <c r="N79" s="43">
        <f t="shared" si="15"/>
        <v>0</v>
      </c>
      <c r="O79" s="106" t="b">
        <f>IF(OR(E79&gt;0,F79&gt;0,G79&gt;0),Données!$X$8)</f>
        <v>0</v>
      </c>
    </row>
    <row r="80" spans="1:15" ht="15" thickBot="1" x14ac:dyDescent="0.35">
      <c r="A80" s="44" t="s">
        <v>11</v>
      </c>
      <c r="B80" s="45"/>
      <c r="C80" s="41" t="str">
        <f>IFERROR(VLOOKUP(B80,Données!$Q$3:$W$503,2,FALSE),"")</f>
        <v/>
      </c>
      <c r="D80" s="46" t="e">
        <f>VLOOKUP(B80,Données!$Q$3:$W$503,3)</f>
        <v>#N/A</v>
      </c>
      <c r="E80" s="47"/>
      <c r="F80" s="47"/>
      <c r="G80" s="47"/>
      <c r="H80" s="26"/>
      <c r="I80" s="27"/>
      <c r="J80" s="28"/>
      <c r="K80" s="29"/>
      <c r="L80" s="30"/>
      <c r="M80" s="43">
        <f t="shared" si="14"/>
        <v>0</v>
      </c>
      <c r="N80" s="43">
        <f t="shared" si="15"/>
        <v>0</v>
      </c>
      <c r="O80" s="106" t="b">
        <f>IF(OR(E80&gt;0,F80&gt;0,G80&gt;0),Données!$X$8)</f>
        <v>0</v>
      </c>
    </row>
    <row r="81" spans="1:15" ht="16.2" thickBot="1" x14ac:dyDescent="0.35">
      <c r="A81" s="48">
        <f>$T$1-D81</f>
        <v>-801</v>
      </c>
      <c r="B81" s="49">
        <v>-801</v>
      </c>
      <c r="C81" s="50" t="s">
        <v>19</v>
      </c>
      <c r="D81" s="51">
        <f>SUM(D72:D76)</f>
        <v>801</v>
      </c>
      <c r="E81" s="52">
        <f>SUM(E72:E76)+SUMPRODUCT((E72:E76=0)*1,$D246:$D250)</f>
        <v>802</v>
      </c>
      <c r="F81" s="52">
        <f>SUM(F72:F76)+SUMPRODUCT((F72:F76=0)*1,$D246:$D250)</f>
        <v>820</v>
      </c>
      <c r="G81" s="52">
        <f>SUM(G72:G76)+SUMPRODUCT((G72:G76=0)*1,$D246:$D250)</f>
        <v>760</v>
      </c>
      <c r="H81" s="53"/>
      <c r="I81" s="54"/>
      <c r="J81" s="55"/>
      <c r="K81" s="56"/>
      <c r="L81" s="57"/>
      <c r="M81" s="58">
        <f>SUM(E81:G81)</f>
        <v>2382</v>
      </c>
      <c r="N81" s="61"/>
      <c r="O81" s="107"/>
    </row>
    <row r="82" spans="1:15" x14ac:dyDescent="0.3">
      <c r="A82" s="14" t="str">
        <f>VLOOKUP(B82,Données!$A$3:$I$1003,4)</f>
        <v>F</v>
      </c>
      <c r="B82" s="33">
        <v>1073</v>
      </c>
      <c r="C82" s="16" t="str">
        <f>IFERROR(IF(B82=Données!X$1,Données!$X$2,VLOOKUP(B82,Données!$A$3:$I$1003,3,FALSE)),"")</f>
        <v>Jeannine Rossini</v>
      </c>
      <c r="D82" s="17">
        <f>IF(C82="Dummy",Données!$X$4,VLOOKUP(B82,Données!$A$3:$I$1003,5))</f>
        <v>140</v>
      </c>
      <c r="E82" s="18">
        <v>136</v>
      </c>
      <c r="F82" s="18">
        <v>161</v>
      </c>
      <c r="G82" s="18">
        <v>176</v>
      </c>
      <c r="H82" s="19"/>
      <c r="I82" s="20"/>
      <c r="J82" s="21"/>
      <c r="K82" s="22"/>
      <c r="L82" s="23"/>
      <c r="M82" s="31">
        <f t="shared" ref="M82:M90" si="16">SUM(E82:G82)</f>
        <v>473</v>
      </c>
      <c r="N82" s="31">
        <f t="shared" ref="N82:N90" si="17">COUNTIF(E82:G82,"&gt;0")</f>
        <v>3</v>
      </c>
      <c r="O82" s="104">
        <f>IF(OR(E82&gt;0,F82&gt;0,G82&gt;0),Données!$X$6)</f>
        <v>13</v>
      </c>
    </row>
    <row r="83" spans="1:15" x14ac:dyDescent="0.3">
      <c r="A83" s="25" t="str">
        <f>VLOOKUP(B83,Données!$A$3:$I$1003,4)</f>
        <v>F</v>
      </c>
      <c r="B83" s="33">
        <v>1076</v>
      </c>
      <c r="C83" s="16" t="str">
        <f>IFERROR(IF(B83=Données!X$1,Données!$X$2,VLOOKUP(B83,Données!$A$3:$I$1003,3,FALSE)),"")</f>
        <v>Denise Allard</v>
      </c>
      <c r="D83" s="17">
        <f>IF(C83="Dummy",Données!$X$4,VLOOKUP(B83,Données!$A$3:$I$1003,5))</f>
        <v>144</v>
      </c>
      <c r="E83" s="18">
        <v>151</v>
      </c>
      <c r="F83" s="18">
        <v>139</v>
      </c>
      <c r="G83" s="18">
        <v>171</v>
      </c>
      <c r="H83" s="26"/>
      <c r="I83" s="27"/>
      <c r="J83" s="28"/>
      <c r="K83" s="29"/>
      <c r="L83" s="30"/>
      <c r="M83" s="31">
        <f t="shared" si="16"/>
        <v>461</v>
      </c>
      <c r="N83" s="31">
        <f t="shared" si="17"/>
        <v>3</v>
      </c>
      <c r="O83" s="104">
        <f>IF(OR(E83&gt;0,F83&gt;0,G83&gt;0),Données!$X$6)</f>
        <v>13</v>
      </c>
    </row>
    <row r="84" spans="1:15" x14ac:dyDescent="0.3">
      <c r="A84" s="25" t="str">
        <f>VLOOKUP(B84,Données!$A$3:$I$1003,4)</f>
        <v>F</v>
      </c>
      <c r="B84" s="33">
        <v>1051</v>
      </c>
      <c r="C84" s="16" t="str">
        <f>IFERROR(IF(B84=Données!X$1,Données!$X$2,VLOOKUP(B84,Données!$A$3:$I$1003,3,FALSE)),"")</f>
        <v>Huguette Charron</v>
      </c>
      <c r="D84" s="17">
        <f>IF(C84="Dummy",Données!$X$4,VLOOKUP(B84,Données!$A$3:$I$1003,5))</f>
        <v>166</v>
      </c>
      <c r="E84" s="18">
        <v>150</v>
      </c>
      <c r="F84" s="18">
        <v>181</v>
      </c>
      <c r="G84" s="18">
        <v>120</v>
      </c>
      <c r="H84" s="26"/>
      <c r="I84" s="27"/>
      <c r="J84" s="28"/>
      <c r="K84" s="29"/>
      <c r="L84" s="30"/>
      <c r="M84" s="31">
        <f t="shared" si="16"/>
        <v>451</v>
      </c>
      <c r="N84" s="31">
        <f t="shared" si="17"/>
        <v>3</v>
      </c>
      <c r="O84" s="104">
        <f>IF(OR(E84&gt;0,F84&gt;0,G84&gt;0),Données!$X$6)</f>
        <v>13</v>
      </c>
    </row>
    <row r="85" spans="1:15" x14ac:dyDescent="0.3">
      <c r="A85" s="25" t="str">
        <f>VLOOKUP(B85,Données!$A$3:$I$1003,4)</f>
        <v>H</v>
      </c>
      <c r="B85" s="33">
        <v>1079</v>
      </c>
      <c r="C85" s="16" t="str">
        <f>IFERROR(IF(B85=Données!X$1,Données!$X$2,VLOOKUP(B85,Données!$A$3:$I$1003,3,FALSE)),"")</f>
        <v>Jean-Pierre Beaulieu</v>
      </c>
      <c r="D85" s="17">
        <f>IF(C85="Dummy",Données!$X$4,VLOOKUP(B85,Données!$A$3:$I$1003,5))</f>
        <v>191</v>
      </c>
      <c r="E85" s="18">
        <v>153</v>
      </c>
      <c r="F85" s="18">
        <v>100</v>
      </c>
      <c r="G85" s="18"/>
      <c r="H85" s="26"/>
      <c r="I85" s="27"/>
      <c r="J85" s="28"/>
      <c r="K85" s="29"/>
      <c r="L85" s="30"/>
      <c r="M85" s="31">
        <f t="shared" si="16"/>
        <v>253</v>
      </c>
      <c r="N85" s="31">
        <f t="shared" si="17"/>
        <v>2</v>
      </c>
      <c r="O85" s="104">
        <f>IF(OR(E85&gt;0,F85&gt;0,G85&gt;0),Données!$X$6)</f>
        <v>13</v>
      </c>
    </row>
    <row r="86" spans="1:15" x14ac:dyDescent="0.3">
      <c r="A86" s="25" t="str">
        <f>VLOOKUP(B86,Données!$A$3:$I$1003,4)</f>
        <v>F</v>
      </c>
      <c r="B86" s="33">
        <v>1001</v>
      </c>
      <c r="C86" s="16" t="str">
        <f>IFERROR(IF(B86=Données!X$1,Données!$X$2,VLOOKUP(B86,Données!$A$3:$I$1003,3,FALSE)),"")</f>
        <v>Claire Lessard</v>
      </c>
      <c r="D86" s="17">
        <f>IF(C86="Dummy",Données!$X$4,VLOOKUP(B86,Données!$A$3:$I$1003,5))</f>
        <v>170</v>
      </c>
      <c r="E86" s="18">
        <v>177</v>
      </c>
      <c r="F86" s="18">
        <v>214</v>
      </c>
      <c r="G86" s="18">
        <v>123</v>
      </c>
      <c r="H86" s="26"/>
      <c r="I86" s="27"/>
      <c r="J86" s="28"/>
      <c r="K86" s="29"/>
      <c r="L86" s="30"/>
      <c r="M86" s="31">
        <f t="shared" si="16"/>
        <v>514</v>
      </c>
      <c r="N86" s="31">
        <f t="shared" si="17"/>
        <v>3</v>
      </c>
      <c r="O86" s="104">
        <f>IF(OR(E86&gt;0,F86&gt;0,G86&gt;0),Données!$X$6)</f>
        <v>13</v>
      </c>
    </row>
    <row r="87" spans="1:15" x14ac:dyDescent="0.3">
      <c r="A87" s="32" t="s">
        <v>10</v>
      </c>
      <c r="B87" s="33"/>
      <c r="C87" s="34" t="str">
        <f>IFERROR(IF(B87=Données!X$1,Données!$X$2,VLOOKUP(B87,Données!$A$3:$I$1003,3,FALSE)),"")</f>
        <v/>
      </c>
      <c r="D87" s="35" t="e">
        <f>IF(C87="Dummy",Données!$X$4,VLOOKUP(B87,Données!$A$3:$I$1003,5))</f>
        <v>#N/A</v>
      </c>
      <c r="E87" s="36"/>
      <c r="F87" s="36"/>
      <c r="G87" s="36"/>
      <c r="H87" s="26"/>
      <c r="I87" s="27"/>
      <c r="J87" s="28"/>
      <c r="K87" s="29"/>
      <c r="L87" s="30"/>
      <c r="M87" s="37">
        <f t="shared" si="16"/>
        <v>0</v>
      </c>
      <c r="N87" s="37">
        <f t="shared" si="17"/>
        <v>0</v>
      </c>
      <c r="O87" s="105" t="b">
        <f>IF(OR(E87&gt;0,F87&gt;0,G87&gt;0),Données!$X$6)</f>
        <v>0</v>
      </c>
    </row>
    <row r="88" spans="1:15" x14ac:dyDescent="0.3">
      <c r="A88" s="32" t="s">
        <v>10</v>
      </c>
      <c r="B88" s="33"/>
      <c r="C88" s="34" t="str">
        <f>IFERROR(IF(B88=Données!X$1,Données!$X$2,VLOOKUP(B88,Données!$A$3:$I$1003,3,FALSE)),"")</f>
        <v/>
      </c>
      <c r="D88" s="35" t="e">
        <f>IF(C88="Dummy",Données!$X$4,VLOOKUP(B88,Données!$A$3:$I$1003,5))</f>
        <v>#N/A</v>
      </c>
      <c r="E88" s="38"/>
      <c r="F88" s="38"/>
      <c r="G88" s="38"/>
      <c r="H88" s="26"/>
      <c r="I88" s="27"/>
      <c r="J88" s="28"/>
      <c r="K88" s="29"/>
      <c r="L88" s="30"/>
      <c r="M88" s="37">
        <f t="shared" si="16"/>
        <v>0</v>
      </c>
      <c r="N88" s="37">
        <f t="shared" si="17"/>
        <v>0</v>
      </c>
      <c r="O88" s="105" t="b">
        <f>IF(OR(E88&gt;0,F88&gt;0,G88&gt;0),Données!$X$6)</f>
        <v>0</v>
      </c>
    </row>
    <row r="89" spans="1:15" x14ac:dyDescent="0.3">
      <c r="A89" s="39" t="s">
        <v>11</v>
      </c>
      <c r="B89" s="40"/>
      <c r="C89" s="41" t="str">
        <f>IFERROR(VLOOKUP(B89,Données!$Q$3:$W$503,2,FALSE),"")</f>
        <v/>
      </c>
      <c r="D89" s="42" t="e">
        <f>VLOOKUP(B89,Données!$Q$3:$W$503,3)</f>
        <v>#N/A</v>
      </c>
      <c r="E89" s="38"/>
      <c r="F89" s="38"/>
      <c r="G89" s="38"/>
      <c r="H89" s="26"/>
      <c r="I89" s="27"/>
      <c r="J89" s="28"/>
      <c r="K89" s="29"/>
      <c r="L89" s="30"/>
      <c r="M89" s="43">
        <f t="shared" si="16"/>
        <v>0</v>
      </c>
      <c r="N89" s="43">
        <f t="shared" si="17"/>
        <v>0</v>
      </c>
      <c r="O89" s="106" t="b">
        <f>IF(OR(E89&gt;0,F89&gt;0,G89&gt;0),Données!$X$8)</f>
        <v>0</v>
      </c>
    </row>
    <row r="90" spans="1:15" ht="15" thickBot="1" x14ac:dyDescent="0.35">
      <c r="A90" s="44" t="s">
        <v>11</v>
      </c>
      <c r="B90" s="45"/>
      <c r="C90" s="41" t="str">
        <f>IFERROR(VLOOKUP(B90,Données!$Q$3:$W$503,2,FALSE),"")</f>
        <v/>
      </c>
      <c r="D90" s="46" t="e">
        <f>VLOOKUP(B90,Données!$Q$3:$W$503,3)</f>
        <v>#N/A</v>
      </c>
      <c r="E90" s="47"/>
      <c r="F90" s="47"/>
      <c r="G90" s="47"/>
      <c r="H90" s="26"/>
      <c r="I90" s="27"/>
      <c r="J90" s="28"/>
      <c r="K90" s="29"/>
      <c r="L90" s="30"/>
      <c r="M90" s="43">
        <f t="shared" si="16"/>
        <v>0</v>
      </c>
      <c r="N90" s="43">
        <f t="shared" si="17"/>
        <v>0</v>
      </c>
      <c r="O90" s="106" t="b">
        <f>IF(OR(E90&gt;0,F90&gt;0,G90&gt;0),Données!$X$8)</f>
        <v>0</v>
      </c>
    </row>
    <row r="91" spans="1:15" ht="16.2" thickBot="1" x14ac:dyDescent="0.35">
      <c r="A91" s="48">
        <f>$T$1-D91</f>
        <v>-811</v>
      </c>
      <c r="B91" s="49">
        <v>-811</v>
      </c>
      <c r="C91" s="50" t="s">
        <v>20</v>
      </c>
      <c r="D91" s="51">
        <f>SUM(D82:D86)</f>
        <v>811</v>
      </c>
      <c r="E91" s="52">
        <f>SUM(E82:E86)+SUMPRODUCT((E82:E86=0)*1,$D256:$D260)</f>
        <v>767</v>
      </c>
      <c r="F91" s="52">
        <f>SUM(F82:F86)+SUMPRODUCT((F82:F86=0)*1,$D256:$D260)</f>
        <v>795</v>
      </c>
      <c r="G91" s="52">
        <f>SUM(G82:G86)+SUMPRODUCT((G82:G86=0)*1,$D256:$D260)</f>
        <v>781</v>
      </c>
      <c r="H91" s="53"/>
      <c r="I91" s="54"/>
      <c r="J91" s="55"/>
      <c r="K91" s="56"/>
      <c r="L91" s="57"/>
      <c r="M91" s="58">
        <f>SUM(E91:G91)</f>
        <v>2343</v>
      </c>
      <c r="N91" s="61"/>
      <c r="O91" s="107"/>
    </row>
    <row r="92" spans="1:15" x14ac:dyDescent="0.3">
      <c r="A92" s="14" t="str">
        <f>VLOOKUP(B92,Données!$A$3:$I$1003,4)</f>
        <v>F</v>
      </c>
      <c r="B92" s="33">
        <v>1049</v>
      </c>
      <c r="C92" s="16" t="str">
        <f>IFERROR(IF(B92=Données!X$1,Données!$X$2,VLOOKUP(B92,Données!$A$3:$I$1003,3,FALSE)),"")</f>
        <v>Juliette Lavallée</v>
      </c>
      <c r="D92" s="17">
        <f>IF(C92="Dummy",Données!$X$4,VLOOKUP(B92,Données!$A$3:$I$1003,5))</f>
        <v>126</v>
      </c>
      <c r="E92" s="18">
        <v>95</v>
      </c>
      <c r="F92" s="18">
        <v>135</v>
      </c>
      <c r="G92" s="18">
        <v>131</v>
      </c>
      <c r="H92" s="19"/>
      <c r="I92" s="20"/>
      <c r="J92" s="21"/>
      <c r="K92" s="22"/>
      <c r="L92" s="23"/>
      <c r="M92" s="31">
        <f t="shared" ref="M92:M100" si="18">SUM(E92:G92)</f>
        <v>361</v>
      </c>
      <c r="N92" s="31">
        <f t="shared" ref="N92:N100" si="19">COUNTIF(E92:G92,"&gt;0")</f>
        <v>3</v>
      </c>
      <c r="O92" s="104">
        <f>IF(OR(E92&gt;0,F92&gt;0,G92&gt;0),Données!$X$6)</f>
        <v>13</v>
      </c>
    </row>
    <row r="93" spans="1:15" x14ac:dyDescent="0.3">
      <c r="A93" s="25" t="str">
        <f>VLOOKUP(B93,Données!$A$3:$I$1003,4)</f>
        <v>F</v>
      </c>
      <c r="B93" s="33">
        <v>1050</v>
      </c>
      <c r="C93" s="16" t="str">
        <f>IFERROR(IF(B93=Données!X$1,Données!$X$2,VLOOKUP(B93,Données!$A$3:$I$1003,3,FALSE)),"")</f>
        <v>Lisette Issa</v>
      </c>
      <c r="D93" s="17">
        <f>IF(C93="Dummy",Données!$X$4,VLOOKUP(B93,Données!$A$3:$I$1003,5))</f>
        <v>151</v>
      </c>
      <c r="E93" s="18"/>
      <c r="F93" s="18"/>
      <c r="G93" s="18"/>
      <c r="H93" s="26" t="s">
        <v>148</v>
      </c>
      <c r="I93" s="27"/>
      <c r="J93" s="28"/>
      <c r="K93" s="29"/>
      <c r="L93" s="30"/>
      <c r="M93" s="31">
        <f t="shared" si="18"/>
        <v>0</v>
      </c>
      <c r="N93" s="31">
        <f t="shared" si="19"/>
        <v>0</v>
      </c>
      <c r="O93" s="104" t="b">
        <f>IF(OR(E93&gt;0,F93&gt;0,G93&gt;0),Données!$X$6)</f>
        <v>0</v>
      </c>
    </row>
    <row r="94" spans="1:15" x14ac:dyDescent="0.3">
      <c r="A94" s="25" t="str">
        <f>VLOOKUP(B94,Données!$A$3:$I$1003,4)</f>
        <v>H</v>
      </c>
      <c r="B94" s="33">
        <v>1040</v>
      </c>
      <c r="C94" s="16" t="str">
        <f>IFERROR(IF(B94=Données!X$1,Données!$X$2,VLOOKUP(B94,Données!$A$3:$I$1003,3,FALSE)),"")</f>
        <v>Yvon Cyr</v>
      </c>
      <c r="D94" s="17">
        <f>IF(C94="Dummy",Données!$X$4,VLOOKUP(B94,Données!$A$3:$I$1003,5))</f>
        <v>164</v>
      </c>
      <c r="E94" s="18">
        <v>124</v>
      </c>
      <c r="F94" s="18">
        <v>225</v>
      </c>
      <c r="G94" s="18">
        <v>140</v>
      </c>
      <c r="H94" s="26"/>
      <c r="I94" s="27"/>
      <c r="J94" s="28"/>
      <c r="K94" s="29"/>
      <c r="L94" s="30"/>
      <c r="M94" s="31">
        <f t="shared" si="18"/>
        <v>489</v>
      </c>
      <c r="N94" s="31">
        <f t="shared" si="19"/>
        <v>3</v>
      </c>
      <c r="O94" s="104">
        <f>IF(OR(E94&gt;0,F94&gt;0,G94&gt;0),Données!$X$6)</f>
        <v>13</v>
      </c>
    </row>
    <row r="95" spans="1:15" x14ac:dyDescent="0.3">
      <c r="A95" s="25" t="str">
        <f>VLOOKUP(B95,Données!$A$3:$I$1003,4)</f>
        <v>F</v>
      </c>
      <c r="B95" s="33">
        <v>1041</v>
      </c>
      <c r="C95" s="16" t="str">
        <f>IFERROR(IF(B95=Données!X$1,Données!$X$2,VLOOKUP(B95,Données!$A$3:$I$1003,3,FALSE)),"")</f>
        <v>Thérèse Robert</v>
      </c>
      <c r="D95" s="17">
        <f>IF(C95="Dummy",Données!$X$4,VLOOKUP(B95,Données!$A$3:$I$1003,5))</f>
        <v>182</v>
      </c>
      <c r="E95" s="18">
        <v>201</v>
      </c>
      <c r="F95" s="18">
        <v>186</v>
      </c>
      <c r="G95" s="18">
        <v>189</v>
      </c>
      <c r="H95" s="26"/>
      <c r="I95" s="27"/>
      <c r="J95" s="28"/>
      <c r="K95" s="29"/>
      <c r="L95" s="30"/>
      <c r="M95" s="31">
        <f t="shared" si="18"/>
        <v>576</v>
      </c>
      <c r="N95" s="31">
        <f t="shared" si="19"/>
        <v>3</v>
      </c>
      <c r="O95" s="104">
        <f>IF(OR(E95&gt;0,F95&gt;0,G95&gt;0),Données!$X$6)</f>
        <v>13</v>
      </c>
    </row>
    <row r="96" spans="1:15" x14ac:dyDescent="0.3">
      <c r="A96" s="25" t="str">
        <f>VLOOKUP(B96,Données!$A$3:$I$1003,4)</f>
        <v>H</v>
      </c>
      <c r="B96" s="33">
        <v>1038</v>
      </c>
      <c r="C96" s="16" t="str">
        <f>IFERROR(IF(B96=Données!X$1,Données!$X$2,VLOOKUP(B96,Données!$A$3:$I$1003,3,FALSE)),"")</f>
        <v>Raymond Chartré</v>
      </c>
      <c r="D96" s="17">
        <f>IF(C96="Dummy",Données!$X$4,VLOOKUP(B96,Données!$A$3:$I$1003,5))</f>
        <v>190</v>
      </c>
      <c r="E96" s="18">
        <v>180</v>
      </c>
      <c r="F96" s="18">
        <v>186</v>
      </c>
      <c r="G96" s="18">
        <v>182</v>
      </c>
      <c r="H96" s="26"/>
      <c r="I96" s="27"/>
      <c r="J96" s="28"/>
      <c r="K96" s="29"/>
      <c r="L96" s="30"/>
      <c r="M96" s="31">
        <f t="shared" si="18"/>
        <v>548</v>
      </c>
      <c r="N96" s="31">
        <f t="shared" si="19"/>
        <v>3</v>
      </c>
      <c r="O96" s="104">
        <f>IF(OR(E96&gt;0,F96&gt;0,G96&gt;0),Données!$X$6)</f>
        <v>13</v>
      </c>
    </row>
    <row r="97" spans="1:15" x14ac:dyDescent="0.3">
      <c r="A97" s="32" t="s">
        <v>10</v>
      </c>
      <c r="B97" s="33"/>
      <c r="C97" s="34" t="str">
        <f>IFERROR(IF(B97=Données!X$1,Données!$X$2,VLOOKUP(B97,Données!$A$3:$I$1003,3,FALSE)),"")</f>
        <v/>
      </c>
      <c r="D97" s="35" t="e">
        <f>IF(C97="Dummy",Données!$X$4,VLOOKUP(B97,Données!$A$3:$I$1003,5))</f>
        <v>#N/A</v>
      </c>
      <c r="E97" s="36"/>
      <c r="F97" s="36"/>
      <c r="G97" s="36"/>
      <c r="H97" s="26"/>
      <c r="I97" s="27"/>
      <c r="J97" s="28"/>
      <c r="K97" s="29"/>
      <c r="L97" s="30"/>
      <c r="M97" s="37">
        <f t="shared" si="18"/>
        <v>0</v>
      </c>
      <c r="N97" s="37">
        <f t="shared" si="19"/>
        <v>0</v>
      </c>
      <c r="O97" s="105" t="b">
        <f>IF(OR(E97&gt;0,F97&gt;0,G97&gt;0),Données!$X$6)</f>
        <v>0</v>
      </c>
    </row>
    <row r="98" spans="1:15" x14ac:dyDescent="0.3">
      <c r="A98" s="32" t="s">
        <v>10</v>
      </c>
      <c r="B98" s="33"/>
      <c r="C98" s="34" t="str">
        <f>IFERROR(IF(B98=Données!X$1,Données!$X$2,VLOOKUP(B98,Données!$A$3:$I$1003,3,FALSE)),"")</f>
        <v/>
      </c>
      <c r="D98" s="35" t="e">
        <f>IF(C98="Dummy",Données!$X$4,VLOOKUP(B98,Données!$A$3:$I$1003,5))</f>
        <v>#N/A</v>
      </c>
      <c r="E98" s="38"/>
      <c r="F98" s="38"/>
      <c r="G98" s="38"/>
      <c r="H98" s="26"/>
      <c r="I98" s="27"/>
      <c r="J98" s="28"/>
      <c r="K98" s="29"/>
      <c r="L98" s="30"/>
      <c r="M98" s="37">
        <f t="shared" si="18"/>
        <v>0</v>
      </c>
      <c r="N98" s="37">
        <f t="shared" si="19"/>
        <v>0</v>
      </c>
      <c r="O98" s="105" t="b">
        <f>IF(OR(E98&gt;0,F98&gt;0,G98&gt;0),Données!$X$6)</f>
        <v>0</v>
      </c>
    </row>
    <row r="99" spans="1:15" x14ac:dyDescent="0.3">
      <c r="A99" s="39" t="s">
        <v>11</v>
      </c>
      <c r="B99" s="40"/>
      <c r="C99" s="41" t="str">
        <f>IFERROR(VLOOKUP(B99,Données!$Q$3:$W$503,2,FALSE),"")</f>
        <v/>
      </c>
      <c r="D99" s="42" t="e">
        <f>VLOOKUP(B99,Données!$Q$3:$W$503,3)</f>
        <v>#N/A</v>
      </c>
      <c r="E99" s="38"/>
      <c r="F99" s="38"/>
      <c r="G99" s="38"/>
      <c r="H99" s="26"/>
      <c r="I99" s="27"/>
      <c r="J99" s="28"/>
      <c r="K99" s="29"/>
      <c r="L99" s="30"/>
      <c r="M99" s="43">
        <f t="shared" si="18"/>
        <v>0</v>
      </c>
      <c r="N99" s="43">
        <f t="shared" si="19"/>
        <v>0</v>
      </c>
      <c r="O99" s="106" t="b">
        <f>IF(OR(E99&gt;0,F99&gt;0,G99&gt;0),Données!$X$8)</f>
        <v>0</v>
      </c>
    </row>
    <row r="100" spans="1:15" ht="15" thickBot="1" x14ac:dyDescent="0.35">
      <c r="A100" s="44" t="s">
        <v>11</v>
      </c>
      <c r="B100" s="45"/>
      <c r="C100" s="41" t="str">
        <f>IFERROR(VLOOKUP(B100,Données!$Q$3:$W$503,2,FALSE),"")</f>
        <v/>
      </c>
      <c r="D100" s="46" t="e">
        <f>VLOOKUP(B100,Données!$Q$3:$W$503,3)</f>
        <v>#N/A</v>
      </c>
      <c r="E100" s="47"/>
      <c r="F100" s="47"/>
      <c r="G100" s="47"/>
      <c r="H100" s="26"/>
      <c r="I100" s="27"/>
      <c r="J100" s="28"/>
      <c r="K100" s="29"/>
      <c r="L100" s="30"/>
      <c r="M100" s="43">
        <f t="shared" si="18"/>
        <v>0</v>
      </c>
      <c r="N100" s="43">
        <f t="shared" si="19"/>
        <v>0</v>
      </c>
      <c r="O100" s="106" t="b">
        <f>IF(OR(E100&gt;0,F100&gt;0,G100&gt;0),Données!$X$8)</f>
        <v>0</v>
      </c>
    </row>
    <row r="101" spans="1:15" ht="16.2" thickBot="1" x14ac:dyDescent="0.35">
      <c r="A101" s="48">
        <f>$T$1-D101</f>
        <v>-813</v>
      </c>
      <c r="B101" s="49">
        <v>-813</v>
      </c>
      <c r="C101" s="50" t="s">
        <v>21</v>
      </c>
      <c r="D101" s="51">
        <f>SUM(D92:D96)</f>
        <v>813</v>
      </c>
      <c r="E101" s="52">
        <f>SUM(E92:E96)+SUMPRODUCT((E92:E96=0)*1,$D266:$D270)</f>
        <v>751</v>
      </c>
      <c r="F101" s="52">
        <f>SUM(F92:F96)+SUMPRODUCT((F92:F96=0)*1,$D266:$D270)</f>
        <v>883</v>
      </c>
      <c r="G101" s="52">
        <f>SUM(G92:G96)+SUMPRODUCT((G92:G96=0)*1,$D266:$D270)</f>
        <v>793</v>
      </c>
      <c r="H101" s="53"/>
      <c r="I101" s="54"/>
      <c r="J101" s="55"/>
      <c r="K101" s="56"/>
      <c r="L101" s="57"/>
      <c r="M101" s="58">
        <f>SUM(E101:G101)</f>
        <v>2427</v>
      </c>
      <c r="N101" s="61"/>
      <c r="O101" s="107"/>
    </row>
    <row r="102" spans="1:15" x14ac:dyDescent="0.3">
      <c r="A102" s="14" t="str">
        <f>VLOOKUP(B102,Données!$A$3:$I$1003,4)</f>
        <v>H</v>
      </c>
      <c r="B102" s="33">
        <v>1061</v>
      </c>
      <c r="C102" s="16" t="str">
        <f>IFERROR(IF(B102=Données!X$1,Données!$X$2,VLOOKUP(B102,Données!$A$3:$I$1003,3,FALSE)),"")</f>
        <v>Serge Belleau</v>
      </c>
      <c r="D102" s="17">
        <f>IF(C102="Dummy",Données!$X$4,VLOOKUP(B102,Données!$A$3:$I$1003,5))</f>
        <v>142</v>
      </c>
      <c r="E102" s="18">
        <v>134</v>
      </c>
      <c r="F102" s="18">
        <v>139</v>
      </c>
      <c r="G102" s="18">
        <v>130</v>
      </c>
      <c r="H102" s="19"/>
      <c r="I102" s="20"/>
      <c r="J102" s="21"/>
      <c r="K102" s="22"/>
      <c r="L102" s="23"/>
      <c r="M102" s="31">
        <f t="shared" ref="M102:M110" si="20">SUM(E102:G102)</f>
        <v>403</v>
      </c>
      <c r="N102" s="31">
        <f t="shared" ref="N102:N110" si="21">COUNTIF(E102:G102,"&gt;0")</f>
        <v>3</v>
      </c>
      <c r="O102" s="104">
        <f>IF(OR(E102&gt;0,F102&gt;0,G102&gt;0),Données!$X$6)</f>
        <v>13</v>
      </c>
    </row>
    <row r="103" spans="1:15" x14ac:dyDescent="0.3">
      <c r="A103" s="25" t="str">
        <f>VLOOKUP(B103,Données!$A$3:$I$1003,4)</f>
        <v>F</v>
      </c>
      <c r="B103" s="33">
        <v>1059</v>
      </c>
      <c r="C103" s="16" t="str">
        <f>IFERROR(IF(B103=Données!X$1,Données!$X$2,VLOOKUP(B103,Données!$A$3:$I$1003,3,FALSE)),"")</f>
        <v>Suzanne Marinier</v>
      </c>
      <c r="D103" s="17">
        <f>IF(C103="Dummy",Données!$X$4,VLOOKUP(B103,Données!$A$3:$I$1003,5))</f>
        <v>152</v>
      </c>
      <c r="E103" s="18">
        <v>185</v>
      </c>
      <c r="F103" s="18">
        <v>128</v>
      </c>
      <c r="G103" s="18">
        <v>151</v>
      </c>
      <c r="H103" s="26"/>
      <c r="I103" s="27"/>
      <c r="J103" s="28"/>
      <c r="K103" s="29"/>
      <c r="L103" s="30"/>
      <c r="M103" s="31">
        <f t="shared" si="20"/>
        <v>464</v>
      </c>
      <c r="N103" s="31">
        <f t="shared" si="21"/>
        <v>3</v>
      </c>
      <c r="O103" s="104">
        <f>IF(OR(E103&gt;0,F103&gt;0,G103&gt;0),Données!$X$6)</f>
        <v>13</v>
      </c>
    </row>
    <row r="104" spans="1:15" x14ac:dyDescent="0.3">
      <c r="A104" s="25" t="str">
        <f>VLOOKUP(B104,Données!$A$3:$I$1003,4)</f>
        <v>F</v>
      </c>
      <c r="B104" s="33">
        <v>1026</v>
      </c>
      <c r="C104" s="16" t="str">
        <f>IFERROR(IF(B104=Données!X$1,Données!$X$2,VLOOKUP(B104,Données!$A$3:$I$1003,3,FALSE)),"")</f>
        <v>Lucie Trudel</v>
      </c>
      <c r="D104" s="17">
        <f>IF(C104="Dummy",Données!$X$4,VLOOKUP(B104,Données!$A$3:$I$1003,5))</f>
        <v>157</v>
      </c>
      <c r="E104" s="18">
        <v>129</v>
      </c>
      <c r="F104" s="18">
        <v>188</v>
      </c>
      <c r="G104" s="18">
        <v>123</v>
      </c>
      <c r="H104" s="26"/>
      <c r="I104" s="27"/>
      <c r="J104" s="28"/>
      <c r="K104" s="29"/>
      <c r="L104" s="30"/>
      <c r="M104" s="31">
        <f t="shared" si="20"/>
        <v>440</v>
      </c>
      <c r="N104" s="31">
        <f t="shared" si="21"/>
        <v>3</v>
      </c>
      <c r="O104" s="104">
        <f>IF(OR(E104&gt;0,F104&gt;0,G104&gt;0),Données!$X$6)</f>
        <v>13</v>
      </c>
    </row>
    <row r="105" spans="1:15" x14ac:dyDescent="0.3">
      <c r="A105" s="25" t="str">
        <f>VLOOKUP(B105,Données!$A$3:$I$1003,4)</f>
        <v>F</v>
      </c>
      <c r="B105" s="33">
        <v>1029</v>
      </c>
      <c r="C105" s="16" t="str">
        <f>IFERROR(IF(B105=Données!X$1,Données!$X$2,VLOOKUP(B105,Données!$A$3:$I$1003,3,FALSE)),"")</f>
        <v>Gilberte Caron</v>
      </c>
      <c r="D105" s="17">
        <f>IF(C105="Dummy",Données!$X$4,VLOOKUP(B105,Données!$A$3:$I$1003,5))</f>
        <v>180</v>
      </c>
      <c r="E105" s="18">
        <v>133</v>
      </c>
      <c r="F105" s="18">
        <v>170</v>
      </c>
      <c r="G105" s="18">
        <v>187</v>
      </c>
      <c r="H105" s="26"/>
      <c r="I105" s="27"/>
      <c r="J105" s="28"/>
      <c r="K105" s="29"/>
      <c r="L105" s="30"/>
      <c r="M105" s="31">
        <f t="shared" si="20"/>
        <v>490</v>
      </c>
      <c r="N105" s="31">
        <f t="shared" si="21"/>
        <v>3</v>
      </c>
      <c r="O105" s="104">
        <f>IF(OR(E105&gt;0,F105&gt;0,G105&gt;0),Données!$X$6)</f>
        <v>13</v>
      </c>
    </row>
    <row r="106" spans="1:15" x14ac:dyDescent="0.3">
      <c r="A106" s="25" t="str">
        <f>VLOOKUP(B106,Données!$A$3:$I$1003,4)</f>
        <v>F</v>
      </c>
      <c r="B106" s="33">
        <v>1067</v>
      </c>
      <c r="C106" s="16" t="str">
        <f>IFERROR(IF(B106=Données!X$1,Données!$X$2,VLOOKUP(B106,Données!$A$3:$I$1003,3,FALSE)),"")</f>
        <v>Monique Boucher</v>
      </c>
      <c r="D106" s="17">
        <f>IF(C106="Dummy",Données!$X$4,VLOOKUP(B106,Données!$A$3:$I$1003,5))</f>
        <v>192</v>
      </c>
      <c r="E106" s="18">
        <v>155</v>
      </c>
      <c r="F106" s="18">
        <v>169</v>
      </c>
      <c r="G106" s="18">
        <v>195</v>
      </c>
      <c r="H106" s="26"/>
      <c r="I106" s="27"/>
      <c r="J106" s="28"/>
      <c r="K106" s="29"/>
      <c r="L106" s="30"/>
      <c r="M106" s="31">
        <f t="shared" si="20"/>
        <v>519</v>
      </c>
      <c r="N106" s="31">
        <f t="shared" si="21"/>
        <v>3</v>
      </c>
      <c r="O106" s="104">
        <f>IF(OR(E106&gt;0,F106&gt;0,G106&gt;0),Données!$X$6)</f>
        <v>13</v>
      </c>
    </row>
    <row r="107" spans="1:15" x14ac:dyDescent="0.3">
      <c r="A107" s="32" t="s">
        <v>10</v>
      </c>
      <c r="B107" s="33"/>
      <c r="C107" s="34" t="str">
        <f>IFERROR(IF(B107=Données!X$1,Données!$X$2,VLOOKUP(B107,Données!$A$3:$I$1003,3,FALSE)),"")</f>
        <v/>
      </c>
      <c r="D107" s="35" t="e">
        <f>IF(C107="Dummy",Données!$X$4,VLOOKUP(B107,Données!$A$3:$I$1003,5))</f>
        <v>#N/A</v>
      </c>
      <c r="E107" s="36"/>
      <c r="F107" s="36"/>
      <c r="G107" s="36"/>
      <c r="H107" s="26"/>
      <c r="I107" s="27"/>
      <c r="J107" s="28"/>
      <c r="K107" s="29"/>
      <c r="L107" s="30"/>
      <c r="M107" s="37">
        <f t="shared" si="20"/>
        <v>0</v>
      </c>
      <c r="N107" s="37">
        <f t="shared" si="21"/>
        <v>0</v>
      </c>
      <c r="O107" s="105" t="b">
        <f>IF(OR(E107&gt;0,F107&gt;0,G107&gt;0),Données!$X$6)</f>
        <v>0</v>
      </c>
    </row>
    <row r="108" spans="1:15" x14ac:dyDescent="0.3">
      <c r="A108" s="32" t="s">
        <v>10</v>
      </c>
      <c r="B108" s="33"/>
      <c r="C108" s="34" t="str">
        <f>IFERROR(IF(B108=Données!X$1,Données!$X$2,VLOOKUP(B108,Données!$A$3:$I$1003,3,FALSE)),"")</f>
        <v/>
      </c>
      <c r="D108" s="35" t="e">
        <f>IF(C108="Dummy",Données!$X$4,VLOOKUP(B108,Données!$A$3:$I$1003,5))</f>
        <v>#N/A</v>
      </c>
      <c r="E108" s="38"/>
      <c r="F108" s="38"/>
      <c r="G108" s="38"/>
      <c r="H108" s="26"/>
      <c r="I108" s="27"/>
      <c r="J108" s="28"/>
      <c r="K108" s="29"/>
      <c r="L108" s="30"/>
      <c r="M108" s="37">
        <f t="shared" si="20"/>
        <v>0</v>
      </c>
      <c r="N108" s="37">
        <f t="shared" si="21"/>
        <v>0</v>
      </c>
      <c r="O108" s="105" t="b">
        <f>IF(OR(E108&gt;0,F108&gt;0,G108&gt;0),Données!$X$6)</f>
        <v>0</v>
      </c>
    </row>
    <row r="109" spans="1:15" x14ac:dyDescent="0.3">
      <c r="A109" s="39" t="s">
        <v>11</v>
      </c>
      <c r="B109" s="40"/>
      <c r="C109" s="41" t="str">
        <f>IFERROR(VLOOKUP(B109,Données!$Q$3:$W$503,2,FALSE),"")</f>
        <v/>
      </c>
      <c r="D109" s="42" t="e">
        <f>VLOOKUP(B109,Données!$Q$3:$W$503,3)</f>
        <v>#N/A</v>
      </c>
      <c r="E109" s="38"/>
      <c r="F109" s="38"/>
      <c r="G109" s="38"/>
      <c r="H109" s="26"/>
      <c r="I109" s="27"/>
      <c r="J109" s="28"/>
      <c r="K109" s="29"/>
      <c r="L109" s="30"/>
      <c r="M109" s="43">
        <f t="shared" si="20"/>
        <v>0</v>
      </c>
      <c r="N109" s="43">
        <f t="shared" si="21"/>
        <v>0</v>
      </c>
      <c r="O109" s="106" t="b">
        <f>IF(OR(E109&gt;0,F109&gt;0,G109&gt;0),Données!$X$8)</f>
        <v>0</v>
      </c>
    </row>
    <row r="110" spans="1:15" ht="15" thickBot="1" x14ac:dyDescent="0.35">
      <c r="A110" s="44" t="s">
        <v>11</v>
      </c>
      <c r="B110" s="45"/>
      <c r="C110" s="41" t="str">
        <f>IFERROR(VLOOKUP(B110,Données!$Q$3:$W$503,2,FALSE),"")</f>
        <v/>
      </c>
      <c r="D110" s="46" t="e">
        <f>VLOOKUP(B110,Données!$Q$3:$W$503,3)</f>
        <v>#N/A</v>
      </c>
      <c r="E110" s="47"/>
      <c r="F110" s="47"/>
      <c r="G110" s="47"/>
      <c r="H110" s="26"/>
      <c r="I110" s="27"/>
      <c r="J110" s="28"/>
      <c r="K110" s="29"/>
      <c r="L110" s="30"/>
      <c r="M110" s="43">
        <f t="shared" si="20"/>
        <v>0</v>
      </c>
      <c r="N110" s="43">
        <f t="shared" si="21"/>
        <v>0</v>
      </c>
      <c r="O110" s="106" t="b">
        <f>IF(OR(E110&gt;0,F110&gt;0,G110&gt;0),Données!$X$8)</f>
        <v>0</v>
      </c>
    </row>
    <row r="111" spans="1:15" ht="16.2" thickBot="1" x14ac:dyDescent="0.35">
      <c r="A111" s="48">
        <f>$T$1-D111</f>
        <v>-823</v>
      </c>
      <c r="B111" s="49">
        <v>-823</v>
      </c>
      <c r="C111" s="50" t="s">
        <v>22</v>
      </c>
      <c r="D111" s="51">
        <f>SUM(D102:D106)</f>
        <v>823</v>
      </c>
      <c r="E111" s="52">
        <f>SUM(E102:E106)+SUMPRODUCT((E102:E106=0)*1,$D276:$D280)</f>
        <v>736</v>
      </c>
      <c r="F111" s="52">
        <f>SUM(F102:F106)+SUMPRODUCT((F102:F106=0)*1,$D276:$D280)</f>
        <v>794</v>
      </c>
      <c r="G111" s="52">
        <f>SUM(G102:G106)+SUMPRODUCT((G102:G106=0)*1,$D276:$D280)</f>
        <v>786</v>
      </c>
      <c r="H111" s="53"/>
      <c r="I111" s="54"/>
      <c r="J111" s="55"/>
      <c r="K111" s="56"/>
      <c r="L111" s="57"/>
      <c r="M111" s="58">
        <f>SUM(E111:G111)</f>
        <v>2316</v>
      </c>
      <c r="N111" s="61"/>
      <c r="O111" s="107"/>
    </row>
    <row r="112" spans="1:15" x14ac:dyDescent="0.3">
      <c r="A112" s="14" t="str">
        <f>VLOOKUP(B112,Données!$A$3:$I$1003,4)</f>
        <v>F</v>
      </c>
      <c r="B112" s="33">
        <v>1063</v>
      </c>
      <c r="C112" s="16" t="str">
        <f>IFERROR(IF(B112=Données!X$1,Données!$X$2,VLOOKUP(B112,Données!$A$3:$I$1003,3,FALSE)),"")</f>
        <v>Nicole Joly</v>
      </c>
      <c r="D112" s="17">
        <f>IF(C112="Dummy",Données!$X$4,VLOOKUP(B112,Données!$A$3:$I$1003,5))</f>
        <v>156</v>
      </c>
      <c r="E112" s="18">
        <v>179</v>
      </c>
      <c r="F112" s="18">
        <v>174</v>
      </c>
      <c r="G112" s="18">
        <v>173</v>
      </c>
      <c r="H112" s="19"/>
      <c r="I112" s="20"/>
      <c r="J112" s="21"/>
      <c r="K112" s="22"/>
      <c r="L112" s="23"/>
      <c r="M112" s="31">
        <f t="shared" ref="M112:M120" si="22">SUM(E112:G112)</f>
        <v>526</v>
      </c>
      <c r="N112" s="31">
        <f t="shared" ref="N112:N120" si="23">COUNTIF(E112:G112,"&gt;0")</f>
        <v>3</v>
      </c>
      <c r="O112" s="104">
        <f>IF(OR(E112&gt;0,F112&gt;0,G112&gt;0),Données!$X$6)</f>
        <v>13</v>
      </c>
    </row>
    <row r="113" spans="1:15" x14ac:dyDescent="0.3">
      <c r="A113" s="25" t="str">
        <f>VLOOKUP(B113,Données!$A$3:$I$1003,4)</f>
        <v>F</v>
      </c>
      <c r="B113" s="33">
        <v>1036</v>
      </c>
      <c r="C113" s="16" t="str">
        <f>IFERROR(IF(B113=Données!X$1,Données!$X$2,VLOOKUP(B113,Données!$A$3:$I$1003,3,FALSE)),"")</f>
        <v>Marie-Josée Bouchard</v>
      </c>
      <c r="D113" s="17">
        <f>IF(C113="Dummy",Données!$X$4,VLOOKUP(B113,Données!$A$3:$I$1003,5))</f>
        <v>161</v>
      </c>
      <c r="E113" s="18">
        <v>157</v>
      </c>
      <c r="F113" s="18">
        <v>150</v>
      </c>
      <c r="G113" s="18">
        <v>197</v>
      </c>
      <c r="H113" s="26"/>
      <c r="I113" s="27"/>
      <c r="J113" s="28"/>
      <c r="K113" s="29"/>
      <c r="L113" s="30"/>
      <c r="M113" s="31">
        <f t="shared" si="22"/>
        <v>504</v>
      </c>
      <c r="N113" s="31">
        <f t="shared" si="23"/>
        <v>3</v>
      </c>
      <c r="O113" s="104">
        <f>IF(OR(E113&gt;0,F113&gt;0,G113&gt;0),Données!$X$6)</f>
        <v>13</v>
      </c>
    </row>
    <row r="114" spans="1:15" x14ac:dyDescent="0.3">
      <c r="A114" s="25" t="str">
        <f>VLOOKUP(B114,Données!$A$3:$I$1003,4)</f>
        <v>H</v>
      </c>
      <c r="B114" s="33">
        <v>1018</v>
      </c>
      <c r="C114" s="16" t="str">
        <f>IFERROR(IF(B114=Données!X$1,Données!$X$2,VLOOKUP(B114,Données!$A$3:$I$1003,3,FALSE)),"")</f>
        <v>Roland Gariépy</v>
      </c>
      <c r="D114" s="17">
        <f>IF(C114="Dummy",Données!$X$4,VLOOKUP(B114,Données!$A$3:$I$1003,5))</f>
        <v>175</v>
      </c>
      <c r="E114" s="18">
        <v>164</v>
      </c>
      <c r="F114" s="18">
        <v>169</v>
      </c>
      <c r="G114" s="18">
        <v>178</v>
      </c>
      <c r="H114" s="26"/>
      <c r="I114" s="27"/>
      <c r="J114" s="28"/>
      <c r="K114" s="29"/>
      <c r="L114" s="30"/>
      <c r="M114" s="31">
        <f t="shared" si="22"/>
        <v>511</v>
      </c>
      <c r="N114" s="31">
        <f t="shared" si="23"/>
        <v>3</v>
      </c>
      <c r="O114" s="104">
        <f>IF(OR(E114&gt;0,F114&gt;0,G114&gt;0),Données!$X$6)</f>
        <v>13</v>
      </c>
    </row>
    <row r="115" spans="1:15" x14ac:dyDescent="0.3">
      <c r="A115" s="25" t="str">
        <f>VLOOKUP(B115,Données!$A$3:$I$1003,4)</f>
        <v>F</v>
      </c>
      <c r="B115" s="33">
        <v>1068</v>
      </c>
      <c r="C115" s="16" t="str">
        <f>IFERROR(IF(B115=Données!X$1,Données!$X$2,VLOOKUP(B115,Données!$A$3:$I$1003,3,FALSE)),"")</f>
        <v>Lucille Dubois</v>
      </c>
      <c r="D115" s="17">
        <f>IF(C115="Dummy",Données!$X$4,VLOOKUP(B115,Données!$A$3:$I$1003,5))</f>
        <v>140</v>
      </c>
      <c r="E115" s="18">
        <v>102</v>
      </c>
      <c r="F115" s="18">
        <v>135</v>
      </c>
      <c r="G115" s="18">
        <v>116</v>
      </c>
      <c r="H115" s="26"/>
      <c r="I115" s="27"/>
      <c r="J115" s="28"/>
      <c r="K115" s="29"/>
      <c r="L115" s="30"/>
      <c r="M115" s="31">
        <f t="shared" si="22"/>
        <v>353</v>
      </c>
      <c r="N115" s="31">
        <f t="shared" si="23"/>
        <v>3</v>
      </c>
      <c r="O115" s="104">
        <f>IF(OR(E115&gt;0,F115&gt;0,G115&gt;0),Données!$X$6)</f>
        <v>13</v>
      </c>
    </row>
    <row r="116" spans="1:15" x14ac:dyDescent="0.3">
      <c r="A116" s="25" t="str">
        <f>VLOOKUP(B116,Données!$A$3:$I$1003,4)</f>
        <v>H</v>
      </c>
      <c r="B116" s="33">
        <v>1062</v>
      </c>
      <c r="C116" s="16" t="str">
        <f>IFERROR(IF(B116=Données!X$1,Données!$X$2,VLOOKUP(B116,Données!$A$3:$I$1003,3,FALSE)),"")</f>
        <v>Serge Lemieux</v>
      </c>
      <c r="D116" s="17">
        <f>IF(C116="Dummy",Données!$X$4,VLOOKUP(B116,Données!$A$3:$I$1003,5))</f>
        <v>209</v>
      </c>
      <c r="E116" s="18">
        <v>185</v>
      </c>
      <c r="F116" s="18">
        <v>205</v>
      </c>
      <c r="G116" s="18">
        <v>173</v>
      </c>
      <c r="H116" s="26"/>
      <c r="I116" s="27"/>
      <c r="J116" s="28"/>
      <c r="K116" s="29"/>
      <c r="L116" s="30"/>
      <c r="M116" s="31">
        <f t="shared" si="22"/>
        <v>563</v>
      </c>
      <c r="N116" s="31">
        <f t="shared" si="23"/>
        <v>3</v>
      </c>
      <c r="O116" s="104">
        <f>IF(OR(E116&gt;0,F116&gt;0,G116&gt;0),Données!$X$6)</f>
        <v>13</v>
      </c>
    </row>
    <row r="117" spans="1:15" x14ac:dyDescent="0.3">
      <c r="A117" s="32" t="s">
        <v>10</v>
      </c>
      <c r="B117" s="33"/>
      <c r="C117" s="34" t="str">
        <f>IFERROR(IF(B117=Données!X$1,Données!$X$2,VLOOKUP(B117,Données!$A$3:$I$1003,3,FALSE)),"")</f>
        <v/>
      </c>
      <c r="D117" s="35" t="e">
        <f>IF(C117="Dummy",Données!$X$4,VLOOKUP(B117,Données!$A$3:$I$1003,5))</f>
        <v>#N/A</v>
      </c>
      <c r="E117" s="36"/>
      <c r="F117" s="36"/>
      <c r="G117" s="36"/>
      <c r="H117" s="26"/>
      <c r="I117" s="27"/>
      <c r="J117" s="28"/>
      <c r="K117" s="29"/>
      <c r="L117" s="30"/>
      <c r="M117" s="37">
        <f t="shared" si="22"/>
        <v>0</v>
      </c>
      <c r="N117" s="37">
        <f t="shared" si="23"/>
        <v>0</v>
      </c>
      <c r="O117" s="105" t="b">
        <f>IF(OR(E117&gt;0,F117&gt;0,G117&gt;0),Données!$X$6)</f>
        <v>0</v>
      </c>
    </row>
    <row r="118" spans="1:15" x14ac:dyDescent="0.3">
      <c r="A118" s="32" t="s">
        <v>10</v>
      </c>
      <c r="B118" s="33"/>
      <c r="C118" s="34" t="str">
        <f>IFERROR(IF(B118=Données!X$1,Données!$X$2,VLOOKUP(B118,Données!$A$3:$I$1003,3,FALSE)),"")</f>
        <v/>
      </c>
      <c r="D118" s="35" t="e">
        <f>IF(C118="Dummy",Données!$X$4,VLOOKUP(B118,Données!$A$3:$I$1003,5))</f>
        <v>#N/A</v>
      </c>
      <c r="E118" s="38"/>
      <c r="F118" s="38"/>
      <c r="G118" s="38"/>
      <c r="H118" s="26"/>
      <c r="I118" s="27"/>
      <c r="J118" s="28"/>
      <c r="K118" s="29"/>
      <c r="L118" s="30"/>
      <c r="M118" s="37">
        <f t="shared" si="22"/>
        <v>0</v>
      </c>
      <c r="N118" s="37">
        <f t="shared" si="23"/>
        <v>0</v>
      </c>
      <c r="O118" s="105" t="b">
        <f>IF(OR(E118&gt;0,F118&gt;0,G118&gt;0),Données!$X$6)</f>
        <v>0</v>
      </c>
    </row>
    <row r="119" spans="1:15" x14ac:dyDescent="0.3">
      <c r="A119" s="39" t="s">
        <v>11</v>
      </c>
      <c r="B119" s="40"/>
      <c r="C119" s="41" t="str">
        <f>IFERROR(VLOOKUP(B119,Données!$Q$3:$W$503,2,FALSE),"")</f>
        <v/>
      </c>
      <c r="D119" s="42" t="e">
        <f>VLOOKUP(B119,Données!$Q$3:$W$503,3)</f>
        <v>#N/A</v>
      </c>
      <c r="E119" s="38"/>
      <c r="F119" s="38"/>
      <c r="G119" s="38"/>
      <c r="H119" s="26"/>
      <c r="I119" s="27"/>
      <c r="J119" s="28"/>
      <c r="K119" s="29"/>
      <c r="L119" s="30"/>
      <c r="M119" s="43">
        <f t="shared" si="22"/>
        <v>0</v>
      </c>
      <c r="N119" s="43">
        <f t="shared" si="23"/>
        <v>0</v>
      </c>
      <c r="O119" s="106" t="b">
        <f>IF(OR(E119&gt;0,F119&gt;0,G119&gt;0),Données!$X$8)</f>
        <v>0</v>
      </c>
    </row>
    <row r="120" spans="1:15" ht="15" thickBot="1" x14ac:dyDescent="0.35">
      <c r="A120" s="44" t="s">
        <v>11</v>
      </c>
      <c r="B120" s="45"/>
      <c r="C120" s="41" t="str">
        <f>IFERROR(VLOOKUP(B120,Données!$Q$3:$W$503,2,FALSE),"")</f>
        <v/>
      </c>
      <c r="D120" s="46" t="e">
        <f>VLOOKUP(B120,Données!$Q$3:$W$503,3)</f>
        <v>#N/A</v>
      </c>
      <c r="E120" s="47"/>
      <c r="F120" s="47"/>
      <c r="G120" s="47"/>
      <c r="H120" s="26"/>
      <c r="I120" s="27"/>
      <c r="J120" s="28"/>
      <c r="K120" s="29"/>
      <c r="L120" s="30"/>
      <c r="M120" s="43">
        <f t="shared" si="22"/>
        <v>0</v>
      </c>
      <c r="N120" s="43">
        <f t="shared" si="23"/>
        <v>0</v>
      </c>
      <c r="O120" s="106" t="b">
        <f>IF(OR(E120&gt;0,F120&gt;0,G120&gt;0),Données!$X$8)</f>
        <v>0</v>
      </c>
    </row>
    <row r="121" spans="1:15" ht="16.2" thickBot="1" x14ac:dyDescent="0.35">
      <c r="A121" s="48">
        <f>$T$1-D121</f>
        <v>-841</v>
      </c>
      <c r="B121" s="49">
        <v>-841</v>
      </c>
      <c r="C121" s="50" t="s">
        <v>23</v>
      </c>
      <c r="D121" s="51">
        <f>SUM(D112:D116)</f>
        <v>841</v>
      </c>
      <c r="E121" s="52">
        <f>SUM(E112:E116)+SUMPRODUCT((E112:E116=0)*1,$D286:$D290)</f>
        <v>787</v>
      </c>
      <c r="F121" s="52">
        <f>SUM(F112:F116)+SUMPRODUCT((F112:F116=0)*1,$D286:$D290)</f>
        <v>833</v>
      </c>
      <c r="G121" s="52">
        <f>SUM(G112:G116)+SUMPRODUCT((G112:G116=0)*1,$D286:$D290)</f>
        <v>837</v>
      </c>
      <c r="H121" s="53"/>
      <c r="I121" s="54"/>
      <c r="J121" s="55"/>
      <c r="K121" s="56"/>
      <c r="L121" s="57"/>
      <c r="M121" s="58">
        <f>SUM(E121:G121)</f>
        <v>2457</v>
      </c>
      <c r="N121" s="61"/>
      <c r="O121" s="107"/>
    </row>
    <row r="122" spans="1:15" x14ac:dyDescent="0.3">
      <c r="A122" s="14" t="str">
        <f>VLOOKUP(B122,Données!$A$3:$I$1003,4)</f>
        <v>F</v>
      </c>
      <c r="B122" s="33">
        <v>1010</v>
      </c>
      <c r="C122" s="16" t="str">
        <f>IFERROR(IF(B122=Données!X$1,Données!$X$2,VLOOKUP(B122,Données!$A$3:$I$1003,3,FALSE)),"")</f>
        <v>Louise Sarrazin</v>
      </c>
      <c r="D122" s="17">
        <f>IF(C122="Dummy",Données!$X$4,VLOOKUP(B122,Données!$A$3:$I$1003,5))</f>
        <v>130</v>
      </c>
      <c r="E122" s="18">
        <v>123</v>
      </c>
      <c r="F122" s="18">
        <v>108</v>
      </c>
      <c r="G122" s="18">
        <v>154</v>
      </c>
      <c r="H122" s="19"/>
      <c r="I122" s="20"/>
      <c r="J122" s="21"/>
      <c r="K122" s="22"/>
      <c r="L122" s="23"/>
      <c r="M122" s="31">
        <f t="shared" ref="M122:M130" si="24">SUM(E122:G122)</f>
        <v>385</v>
      </c>
      <c r="N122" s="31">
        <f t="shared" ref="N122:N130" si="25">COUNTIF(E122:G122,"&gt;0")</f>
        <v>3</v>
      </c>
      <c r="O122" s="104">
        <f>IF(OR(E122&gt;0,F122&gt;0,G122&gt;0),Données!$X$6)</f>
        <v>13</v>
      </c>
    </row>
    <row r="123" spans="1:15" x14ac:dyDescent="0.3">
      <c r="A123" s="25" t="str">
        <f>VLOOKUP(B123,Données!$A$3:$I$1003,4)</f>
        <v>H</v>
      </c>
      <c r="B123" s="33">
        <v>1011</v>
      </c>
      <c r="C123" s="16" t="str">
        <f>IFERROR(IF(B123=Données!X$1,Données!$X$2,VLOOKUP(B123,Données!$A$3:$I$1003,3,FALSE)),"")</f>
        <v>Réal Nolet</v>
      </c>
      <c r="D123" s="17">
        <f>IF(C123="Dummy",Données!$X$4,VLOOKUP(B123,Données!$A$3:$I$1003,5))</f>
        <v>154</v>
      </c>
      <c r="E123" s="18">
        <v>187</v>
      </c>
      <c r="F123" s="18">
        <v>168</v>
      </c>
      <c r="G123" s="18">
        <v>147</v>
      </c>
      <c r="H123" s="26"/>
      <c r="I123" s="27"/>
      <c r="J123" s="28"/>
      <c r="K123" s="29"/>
      <c r="L123" s="30"/>
      <c r="M123" s="31">
        <f t="shared" si="24"/>
        <v>502</v>
      </c>
      <c r="N123" s="31">
        <f t="shared" si="25"/>
        <v>3</v>
      </c>
      <c r="O123" s="104">
        <f>IF(OR(E123&gt;0,F123&gt;0,G123&gt;0),Données!$X$6)</f>
        <v>13</v>
      </c>
    </row>
    <row r="124" spans="1:15" x14ac:dyDescent="0.3">
      <c r="A124" s="25" t="str">
        <f>VLOOKUP(B124,Données!$A$3:$I$1003,4)</f>
        <v>F</v>
      </c>
      <c r="B124" s="33">
        <v>1044</v>
      </c>
      <c r="C124" s="16" t="str">
        <f>IFERROR(IF(B124=Données!X$1,Données!$X$2,VLOOKUP(B124,Données!$A$3:$I$1003,3,FALSE)),"")</f>
        <v>Suzanne Gaudreau</v>
      </c>
      <c r="D124" s="17">
        <f>IF(C124="Dummy",Données!$X$4,VLOOKUP(B124,Données!$A$3:$I$1003,5))</f>
        <v>162</v>
      </c>
      <c r="E124" s="18">
        <v>181</v>
      </c>
      <c r="F124" s="18">
        <v>226</v>
      </c>
      <c r="G124" s="18">
        <v>174</v>
      </c>
      <c r="H124" s="26"/>
      <c r="I124" s="27"/>
      <c r="J124" s="28"/>
      <c r="K124" s="29"/>
      <c r="L124" s="30"/>
      <c r="M124" s="31">
        <f t="shared" si="24"/>
        <v>581</v>
      </c>
      <c r="N124" s="31">
        <f t="shared" si="25"/>
        <v>3</v>
      </c>
      <c r="O124" s="104">
        <f>IF(OR(E124&gt;0,F124&gt;0,G124&gt;0),Données!$X$6)</f>
        <v>13</v>
      </c>
    </row>
    <row r="125" spans="1:15" x14ac:dyDescent="0.3">
      <c r="A125" s="25" t="str">
        <f>VLOOKUP(B125,Données!$A$3:$I$1003,4)</f>
        <v>F</v>
      </c>
      <c r="B125" s="33">
        <v>1013</v>
      </c>
      <c r="C125" s="16" t="str">
        <f>IFERROR(IF(B125=Données!X$1,Données!$X$2,VLOOKUP(B125,Données!$A$3:$I$1003,3,FALSE)),"")</f>
        <v>Nicole Sarrazin</v>
      </c>
      <c r="D125" s="17">
        <f>IF(C125="Dummy",Données!$X$4,VLOOKUP(B125,Données!$A$3:$I$1003,5))</f>
        <v>188</v>
      </c>
      <c r="E125" s="18">
        <v>191</v>
      </c>
      <c r="F125" s="18">
        <v>173</v>
      </c>
      <c r="G125" s="18">
        <v>149</v>
      </c>
      <c r="H125" s="26"/>
      <c r="I125" s="27"/>
      <c r="J125" s="28"/>
      <c r="K125" s="29"/>
      <c r="L125" s="30"/>
      <c r="M125" s="31">
        <f t="shared" si="24"/>
        <v>513</v>
      </c>
      <c r="N125" s="31">
        <f t="shared" si="25"/>
        <v>3</v>
      </c>
      <c r="O125" s="104">
        <f>IF(OR(E125&gt;0,F125&gt;0,G125&gt;0),Données!$X$6)</f>
        <v>13</v>
      </c>
    </row>
    <row r="126" spans="1:15" x14ac:dyDescent="0.3">
      <c r="A126" s="25" t="str">
        <f>VLOOKUP(B126,Données!$A$3:$I$1003,4)</f>
        <v>H</v>
      </c>
      <c r="B126" s="33">
        <v>1014</v>
      </c>
      <c r="C126" s="16" t="str">
        <f>IFERROR(IF(B126=Données!X$1,Données!$X$2,VLOOKUP(B126,Données!$A$3:$I$1003,3,FALSE)),"")</f>
        <v>Michel Moreau</v>
      </c>
      <c r="D126" s="17">
        <f>IF(C126="Dummy",Données!$X$4,VLOOKUP(B126,Données!$A$3:$I$1003,5))</f>
        <v>192</v>
      </c>
      <c r="E126" s="18">
        <v>152</v>
      </c>
      <c r="F126" s="18">
        <v>184</v>
      </c>
      <c r="G126" s="18">
        <v>187</v>
      </c>
      <c r="H126" s="26"/>
      <c r="I126" s="27"/>
      <c r="J126" s="28"/>
      <c r="K126" s="29"/>
      <c r="L126" s="30"/>
      <c r="M126" s="31">
        <f t="shared" si="24"/>
        <v>523</v>
      </c>
      <c r="N126" s="31">
        <f t="shared" si="25"/>
        <v>3</v>
      </c>
      <c r="O126" s="108">
        <f>IF(OR(E126&gt;0,F126&gt;0,G126&gt;0),Données!$X$6)</f>
        <v>13</v>
      </c>
    </row>
    <row r="127" spans="1:15" x14ac:dyDescent="0.3">
      <c r="A127" s="32" t="s">
        <v>10</v>
      </c>
      <c r="B127" s="33"/>
      <c r="C127" s="34" t="str">
        <f>IFERROR(IF(B127=Données!X$1,Données!$X$2,VLOOKUP(B127,Données!$A$3:$I$1003,3,FALSE)),"")</f>
        <v/>
      </c>
      <c r="D127" s="35" t="e">
        <f>IF(C127="Dummy",Données!$X$4,VLOOKUP(B127,Données!$A$3:$I$1003,5))</f>
        <v>#N/A</v>
      </c>
      <c r="E127" s="36"/>
      <c r="F127" s="36"/>
      <c r="G127" s="36"/>
      <c r="H127" s="26"/>
      <c r="I127" s="27"/>
      <c r="J127" s="28"/>
      <c r="K127" s="29"/>
      <c r="L127" s="30"/>
      <c r="M127" s="37">
        <f t="shared" si="24"/>
        <v>0</v>
      </c>
      <c r="N127" s="37">
        <f t="shared" si="25"/>
        <v>0</v>
      </c>
      <c r="O127" s="109" t="b">
        <f>IF(OR(E127&gt;0,F127&gt;0,G127&gt;0),Données!$X$6)</f>
        <v>0</v>
      </c>
    </row>
    <row r="128" spans="1:15" x14ac:dyDescent="0.3">
      <c r="A128" s="32" t="s">
        <v>10</v>
      </c>
      <c r="B128" s="33"/>
      <c r="C128" s="34" t="str">
        <f>IFERROR(IF(B128=Données!X$1,Données!$X$2,VLOOKUP(B128,Données!$A$3:$I$1003,3,FALSE)),"")</f>
        <v/>
      </c>
      <c r="D128" s="35" t="e">
        <f>IF(C128="Dummy",Données!$X$4,VLOOKUP(B128,Données!$A$3:$I$1003,5))</f>
        <v>#N/A</v>
      </c>
      <c r="E128" s="38"/>
      <c r="F128" s="38"/>
      <c r="G128" s="38"/>
      <c r="H128" s="26"/>
      <c r="I128" s="27"/>
      <c r="J128" s="28"/>
      <c r="K128" s="29"/>
      <c r="L128" s="30"/>
      <c r="M128" s="37">
        <f t="shared" si="24"/>
        <v>0</v>
      </c>
      <c r="N128" s="37">
        <f t="shared" si="25"/>
        <v>0</v>
      </c>
      <c r="O128" s="105" t="b">
        <f>IF(OR(E128&gt;0,F128&gt;0,G128&gt;0),Données!$X$6)</f>
        <v>0</v>
      </c>
    </row>
    <row r="129" spans="1:339" x14ac:dyDescent="0.3">
      <c r="A129" s="39" t="s">
        <v>11</v>
      </c>
      <c r="B129" s="40"/>
      <c r="C129" s="41" t="str">
        <f>IFERROR(VLOOKUP(B129,Données!$Q$3:$W$503,2,FALSE),"")</f>
        <v/>
      </c>
      <c r="D129" s="42" t="e">
        <f>VLOOKUP(B129,Données!$Q$3:$W$503,3)</f>
        <v>#N/A</v>
      </c>
      <c r="E129" s="38"/>
      <c r="F129" s="38"/>
      <c r="G129" s="38"/>
      <c r="H129" s="26"/>
      <c r="I129" s="27"/>
      <c r="J129" s="28"/>
      <c r="K129" s="29"/>
      <c r="L129" s="30"/>
      <c r="M129" s="43">
        <f t="shared" si="24"/>
        <v>0</v>
      </c>
      <c r="N129" s="43">
        <f t="shared" si="25"/>
        <v>0</v>
      </c>
      <c r="O129" s="106" t="b">
        <f>IF(OR(E129&gt;0,F129&gt;0,G129&gt;0),Données!$X$8)</f>
        <v>0</v>
      </c>
    </row>
    <row r="130" spans="1:339" ht="15" thickBot="1" x14ac:dyDescent="0.35">
      <c r="A130" s="44" t="s">
        <v>11</v>
      </c>
      <c r="B130" s="45"/>
      <c r="C130" s="41" t="str">
        <f>IFERROR(VLOOKUP(B130,Données!$Q$3:$W$503,2,FALSE),"")</f>
        <v/>
      </c>
      <c r="D130" s="46" t="e">
        <f>VLOOKUP(B130,Données!$Q$3:$W$503,3)</f>
        <v>#N/A</v>
      </c>
      <c r="E130" s="47"/>
      <c r="F130" s="47"/>
      <c r="G130" s="47"/>
      <c r="H130" s="26"/>
      <c r="I130" s="27"/>
      <c r="J130" s="28"/>
      <c r="K130" s="29"/>
      <c r="L130" s="30"/>
      <c r="M130" s="43">
        <f t="shared" si="24"/>
        <v>0</v>
      </c>
      <c r="N130" s="43">
        <f t="shared" si="25"/>
        <v>0</v>
      </c>
      <c r="O130" s="106" t="b">
        <f>IF(OR(E130&gt;0,F130&gt;0,G130&gt;0),Données!$X$8)</f>
        <v>0</v>
      </c>
    </row>
    <row r="131" spans="1:339" ht="16.2" thickBot="1" x14ac:dyDescent="0.35">
      <c r="A131" s="48">
        <f>$T$1-D131</f>
        <v>-826</v>
      </c>
      <c r="B131" s="49">
        <v>-826</v>
      </c>
      <c r="C131" s="50" t="s">
        <v>24</v>
      </c>
      <c r="D131" s="51">
        <f>SUM(D122:D126)</f>
        <v>826</v>
      </c>
      <c r="E131" s="52">
        <f>SUM(E122:E126)+SUMPRODUCT((E122:E126=0)*1,$D296:$D300)</f>
        <v>834</v>
      </c>
      <c r="F131" s="52">
        <f>SUM(F122:F126)+SUMPRODUCT((F122:F126=0)*1,$D296:$D300)</f>
        <v>859</v>
      </c>
      <c r="G131" s="52">
        <f>SUM(G122:G126)+SUMPRODUCT((G122:G126=0)*1,$D296:$D300)</f>
        <v>811</v>
      </c>
      <c r="H131" s="53"/>
      <c r="I131" s="54"/>
      <c r="J131" s="55"/>
      <c r="K131" s="56"/>
      <c r="L131" s="57"/>
      <c r="M131" s="58">
        <f>SUM(E131:G131)</f>
        <v>2504</v>
      </c>
      <c r="N131" s="61"/>
      <c r="O131" s="107"/>
    </row>
    <row r="132" spans="1:339" x14ac:dyDescent="0.3">
      <c r="A132" s="14" t="str">
        <f>VLOOKUP(B132,Données!$A$3:$I$1003,4)</f>
        <v>H</v>
      </c>
      <c r="B132" s="33">
        <v>1064</v>
      </c>
      <c r="C132" s="16" t="str">
        <f>IFERROR(IF(B132=Données!X$1,Données!$X$2,VLOOKUP(B132,Données!$A$3:$I$1003,3,FALSE)),"")</f>
        <v>Jean-Guy Brazeau</v>
      </c>
      <c r="D132" s="17">
        <f>IF(C132="Dummy",Données!$X$4,VLOOKUP(B132,Données!$A$3:$I$1003,5))</f>
        <v>141</v>
      </c>
      <c r="E132" s="18">
        <v>138</v>
      </c>
      <c r="F132" s="18">
        <v>125</v>
      </c>
      <c r="G132" s="18">
        <v>161</v>
      </c>
      <c r="H132" s="19"/>
      <c r="I132" s="20"/>
      <c r="J132" s="21"/>
      <c r="K132" s="22"/>
      <c r="L132" s="23"/>
      <c r="M132" s="31">
        <f t="shared" ref="M132:M140" si="26">SUM(E132:G132)</f>
        <v>424</v>
      </c>
      <c r="N132" s="31">
        <f t="shared" ref="N132:N140" si="27">COUNTIF(E132:G132,"&gt;0")</f>
        <v>3</v>
      </c>
      <c r="O132" s="104">
        <f>IF(OR(E132&gt;0,F132&gt;0,G132&gt;0),Données!$X$6)</f>
        <v>13</v>
      </c>
    </row>
    <row r="133" spans="1:339" x14ac:dyDescent="0.3">
      <c r="A133" s="25" t="str">
        <f>VLOOKUP(B133,Données!$A$3:$I$1003,4)</f>
        <v>H</v>
      </c>
      <c r="B133" s="33">
        <v>1035</v>
      </c>
      <c r="C133" s="16" t="str">
        <f>IFERROR(IF(B133=Données!X$1,Données!$X$2,VLOOKUP(B133,Données!$A$3:$I$1003,3,FALSE)),"")</f>
        <v>Michel Tremblay</v>
      </c>
      <c r="D133" s="17">
        <f>IF(C133="Dummy",Données!$X$4,VLOOKUP(B133,Données!$A$3:$I$1003,5))</f>
        <v>156</v>
      </c>
      <c r="E133" s="18"/>
      <c r="F133" s="18"/>
      <c r="G133" s="18"/>
      <c r="H133" s="26" t="s">
        <v>148</v>
      </c>
      <c r="I133" s="27"/>
      <c r="J133" s="28"/>
      <c r="K133" s="29"/>
      <c r="L133" s="30"/>
      <c r="M133" s="31">
        <f t="shared" si="26"/>
        <v>0</v>
      </c>
      <c r="N133" s="31">
        <f t="shared" si="27"/>
        <v>0</v>
      </c>
      <c r="O133" s="104" t="b">
        <f>IF(OR(E133&gt;0,F133&gt;0,G133&gt;0),Données!$X$6)</f>
        <v>0</v>
      </c>
    </row>
    <row r="134" spans="1:339" x14ac:dyDescent="0.3">
      <c r="A134" s="25" t="str">
        <f>VLOOKUP(B134,Données!$A$3:$I$1003,4)</f>
        <v>H</v>
      </c>
      <c r="B134" s="33">
        <v>1046</v>
      </c>
      <c r="C134" s="16" t="str">
        <f>IFERROR(IF(B134=Données!X$1,Données!$X$2,VLOOKUP(B134,Données!$A$3:$I$1003,3,FALSE)),"")</f>
        <v xml:space="preserve">Élie Issa </v>
      </c>
      <c r="D134" s="17">
        <f>IF(C134="Dummy",Données!$X$4,VLOOKUP(B134,Données!$A$3:$I$1003,5))</f>
        <v>172</v>
      </c>
      <c r="E134" s="18"/>
      <c r="F134" s="18"/>
      <c r="G134" s="18"/>
      <c r="H134" s="26" t="s">
        <v>148</v>
      </c>
      <c r="I134" s="27"/>
      <c r="J134" s="28"/>
      <c r="K134" s="29"/>
      <c r="L134" s="30"/>
      <c r="M134" s="31">
        <f t="shared" si="26"/>
        <v>0</v>
      </c>
      <c r="N134" s="31">
        <f t="shared" si="27"/>
        <v>0</v>
      </c>
      <c r="O134" s="104" t="b">
        <f>IF(OR(E134&gt;0,F134&gt;0,G134&gt;0),Données!$X$6)</f>
        <v>0</v>
      </c>
    </row>
    <row r="135" spans="1:339" x14ac:dyDescent="0.3">
      <c r="A135" s="25" t="str">
        <f>VLOOKUP(B135,Données!$A$3:$I$1003,4)</f>
        <v>H</v>
      </c>
      <c r="B135" s="33">
        <v>1056</v>
      </c>
      <c r="C135" s="16" t="str">
        <f>IFERROR(IF(B135=Données!X$1,Données!$X$2,VLOOKUP(B135,Données!$A$3:$I$1003,3,FALSE)),"")</f>
        <v>Philippe Vignis</v>
      </c>
      <c r="D135" s="17">
        <f>IF(C135="Dummy",Données!$X$4,VLOOKUP(B135,Données!$A$3:$I$1003,5))</f>
        <v>193</v>
      </c>
      <c r="E135" s="18">
        <v>151</v>
      </c>
      <c r="F135" s="18">
        <v>156</v>
      </c>
      <c r="G135" s="18">
        <v>185</v>
      </c>
      <c r="H135" s="26"/>
      <c r="I135" s="27"/>
      <c r="J135" s="28"/>
      <c r="K135" s="29"/>
      <c r="L135" s="30"/>
      <c r="M135" s="31">
        <f t="shared" si="26"/>
        <v>492</v>
      </c>
      <c r="N135" s="31">
        <f t="shared" si="27"/>
        <v>3</v>
      </c>
      <c r="O135" s="104">
        <f>IF(OR(E135&gt;0,F135&gt;0,G135&gt;0),Données!$X$6)</f>
        <v>13</v>
      </c>
    </row>
    <row r="136" spans="1:339" x14ac:dyDescent="0.3">
      <c r="A136" s="25" t="str">
        <f>VLOOKUP(B136,Données!$A$3:$I$1003,4)</f>
        <v>H</v>
      </c>
      <c r="B136" s="33">
        <v>1024</v>
      </c>
      <c r="C136" s="16" t="str">
        <f>IFERROR(IF(B136=Données!X$1,Données!$X$2,VLOOKUP(B136,Données!$A$3:$I$1003,3,FALSE)),"")</f>
        <v>Gilles Martin</v>
      </c>
      <c r="D136" s="17">
        <f>IF(C136="Dummy",Données!$X$4,VLOOKUP(B136,Données!$A$3:$I$1003,5))</f>
        <v>166</v>
      </c>
      <c r="E136" s="18">
        <v>153</v>
      </c>
      <c r="F136" s="18">
        <v>206</v>
      </c>
      <c r="G136" s="18">
        <v>145</v>
      </c>
      <c r="H136" s="26"/>
      <c r="I136" s="27"/>
      <c r="J136" s="28"/>
      <c r="K136" s="29"/>
      <c r="L136" s="30"/>
      <c r="M136" s="31">
        <f t="shared" si="26"/>
        <v>504</v>
      </c>
      <c r="N136" s="31">
        <f t="shared" si="27"/>
        <v>3</v>
      </c>
      <c r="O136" s="104">
        <f>IF(OR(E136&gt;0,F136&gt;0,G136&gt;0),Données!$X$6)</f>
        <v>13</v>
      </c>
    </row>
    <row r="137" spans="1:339" x14ac:dyDescent="0.3">
      <c r="A137" s="32" t="s">
        <v>10</v>
      </c>
      <c r="B137" s="33"/>
      <c r="C137" s="34" t="str">
        <f>IFERROR(IF(B137=Données!X$1,Données!$X$2,VLOOKUP(B137,Données!$A$3:$I$1003,3,FALSE)),"")</f>
        <v/>
      </c>
      <c r="D137" s="35" t="e">
        <f>IF(C137="Dummy",Données!$X$4,VLOOKUP(B137,Données!$A$3:$I$1003,5))</f>
        <v>#N/A</v>
      </c>
      <c r="E137" s="36"/>
      <c r="F137" s="36"/>
      <c r="G137" s="36"/>
      <c r="H137" s="26"/>
      <c r="I137" s="27"/>
      <c r="J137" s="28"/>
      <c r="K137" s="29"/>
      <c r="L137" s="30"/>
      <c r="M137" s="37">
        <f t="shared" si="26"/>
        <v>0</v>
      </c>
      <c r="N137" s="37">
        <f t="shared" si="27"/>
        <v>0</v>
      </c>
      <c r="O137" s="105" t="b">
        <f>IF(OR(E137&gt;0,F137&gt;0,G137&gt;0),Données!$X$6)</f>
        <v>0</v>
      </c>
    </row>
    <row r="138" spans="1:339" x14ac:dyDescent="0.3">
      <c r="A138" s="32" t="s">
        <v>10</v>
      </c>
      <c r="B138" s="33"/>
      <c r="C138" s="34" t="str">
        <f>IFERROR(IF(B138=Données!X$1,Données!$X$2,VLOOKUP(B138,Données!$A$3:$I$1003,3,FALSE)),"")</f>
        <v/>
      </c>
      <c r="D138" s="35" t="e">
        <f>IF(C138="Dummy",Données!$X$4,VLOOKUP(B138,Données!$A$3:$I$1003,5))</f>
        <v>#N/A</v>
      </c>
      <c r="E138" s="38"/>
      <c r="F138" s="38"/>
      <c r="G138" s="38"/>
      <c r="H138" s="26"/>
      <c r="I138" s="27"/>
      <c r="J138" s="28"/>
      <c r="K138" s="29"/>
      <c r="L138" s="30"/>
      <c r="M138" s="37">
        <f t="shared" si="26"/>
        <v>0</v>
      </c>
      <c r="N138" s="37">
        <f t="shared" si="27"/>
        <v>0</v>
      </c>
      <c r="O138" s="105" t="b">
        <f>IF(OR(E138&gt;0,F138&gt;0,G138&gt;0),Données!$X$6)</f>
        <v>0</v>
      </c>
    </row>
    <row r="139" spans="1:339" x14ac:dyDescent="0.3">
      <c r="A139" s="39" t="s">
        <v>11</v>
      </c>
      <c r="B139" s="40">
        <v>3000</v>
      </c>
      <c r="C139" s="41" t="str">
        <f>IFERROR(VLOOKUP(B139,Données!$Q$3:$W$503,2,FALSE),"")</f>
        <v/>
      </c>
      <c r="D139" s="42" t="e">
        <f>VLOOKUP(B139,Données!$Q$3:$W$503,3)</f>
        <v>#N/A</v>
      </c>
      <c r="E139" s="38">
        <v>53</v>
      </c>
      <c r="F139" s="38">
        <v>128</v>
      </c>
      <c r="G139" s="38">
        <v>89</v>
      </c>
      <c r="H139" s="26"/>
      <c r="I139" s="27"/>
      <c r="J139" s="28"/>
      <c r="K139" s="29"/>
      <c r="L139" s="30"/>
      <c r="M139" s="43">
        <f t="shared" si="26"/>
        <v>270</v>
      </c>
      <c r="N139" s="43">
        <f t="shared" si="27"/>
        <v>3</v>
      </c>
      <c r="O139" s="106">
        <f>IF(OR(E139&gt;0,F139&gt;0,G139&gt;0),Données!$X$8)</f>
        <v>10</v>
      </c>
    </row>
    <row r="140" spans="1:339" ht="15" thickBot="1" x14ac:dyDescent="0.35">
      <c r="A140" s="44" t="s">
        <v>11</v>
      </c>
      <c r="B140" s="45"/>
      <c r="C140" s="41" t="str">
        <f>IFERROR(VLOOKUP(B140,Données!$Q$3:$W$503,2,FALSE),"")</f>
        <v/>
      </c>
      <c r="D140" s="46" t="e">
        <f>VLOOKUP(B140,Données!$Q$3:$W$503,3)</f>
        <v>#N/A</v>
      </c>
      <c r="E140" s="47"/>
      <c r="F140" s="47"/>
      <c r="G140" s="47"/>
      <c r="H140" s="26"/>
      <c r="I140" s="27"/>
      <c r="J140" s="28"/>
      <c r="K140" s="29"/>
      <c r="L140" s="30"/>
      <c r="M140" s="43">
        <f t="shared" si="26"/>
        <v>0</v>
      </c>
      <c r="N140" s="43">
        <f t="shared" si="27"/>
        <v>0</v>
      </c>
      <c r="O140" s="106" t="b">
        <f>IF(OR(E140&gt;0,F140&gt;0,G140&gt;0),Données!$X$8)</f>
        <v>0</v>
      </c>
    </row>
    <row r="141" spans="1:339" ht="16.2" thickBot="1" x14ac:dyDescent="0.35">
      <c r="A141" s="48">
        <f>$T$1-D141</f>
        <v>-828</v>
      </c>
      <c r="B141" s="110">
        <v>-828</v>
      </c>
      <c r="C141" s="111" t="s">
        <v>25</v>
      </c>
      <c r="D141" s="51">
        <f>SUM(D132:D136)</f>
        <v>828</v>
      </c>
      <c r="E141" s="52">
        <f>SUM(E132:E136)+SUMPRODUCT((E132:E136=0)*1,$D306:$D310)</f>
        <v>770</v>
      </c>
      <c r="F141" s="52">
        <f>SUM(F132:F136)+SUMPRODUCT((F132:F136=0)*1,$D306:$D310)</f>
        <v>815</v>
      </c>
      <c r="G141" s="52">
        <f>SUM(G132:G136)+SUMPRODUCT((G132:G136=0)*1,$D306:$D310)</f>
        <v>819</v>
      </c>
      <c r="H141" s="53"/>
      <c r="I141" s="54"/>
      <c r="J141" s="55"/>
      <c r="K141" s="56"/>
      <c r="L141" s="57"/>
      <c r="M141" s="58">
        <f>SUM(E141:G141)</f>
        <v>2404</v>
      </c>
      <c r="N141" s="117"/>
      <c r="O141" s="118"/>
      <c r="MA141">
        <v>0</v>
      </c>
    </row>
    <row r="142" spans="1:339" ht="15" thickBot="1" x14ac:dyDescent="0.35">
      <c r="A142" s="62"/>
      <c r="B142" s="62"/>
      <c r="C142" s="63"/>
      <c r="D142" s="64"/>
      <c r="E142" s="65"/>
      <c r="F142" s="65"/>
      <c r="G142" s="65"/>
      <c r="H142" s="66">
        <f>COUNTIF(H2:H141,"x")</f>
        <v>4</v>
      </c>
      <c r="I142" s="67"/>
      <c r="J142" s="68"/>
      <c r="K142" s="69"/>
      <c r="L142" s="102"/>
      <c r="M142" s="70"/>
      <c r="N142" s="70"/>
      <c r="O142" s="71"/>
    </row>
    <row r="176" spans="4:7" x14ac:dyDescent="0.3">
      <c r="D176">
        <v>133</v>
      </c>
      <c r="E176">
        <v>110</v>
      </c>
      <c r="F176">
        <v>85</v>
      </c>
      <c r="G176">
        <v>176</v>
      </c>
    </row>
    <row r="177" spans="4:7" x14ac:dyDescent="0.3">
      <c r="D177">
        <v>173</v>
      </c>
      <c r="E177">
        <v>203</v>
      </c>
      <c r="F177">
        <v>139</v>
      </c>
      <c r="G177">
        <v>167</v>
      </c>
    </row>
    <row r="178" spans="4:7" x14ac:dyDescent="0.3">
      <c r="D178">
        <v>145</v>
      </c>
      <c r="E178">
        <v>137</v>
      </c>
      <c r="F178">
        <v>122</v>
      </c>
      <c r="G178">
        <v>146</v>
      </c>
    </row>
    <row r="179" spans="4:7" x14ac:dyDescent="0.3">
      <c r="D179">
        <v>172</v>
      </c>
      <c r="E179">
        <v>179</v>
      </c>
      <c r="F179">
        <v>164</v>
      </c>
      <c r="G179">
        <v>196</v>
      </c>
    </row>
    <row r="180" spans="4:7" x14ac:dyDescent="0.3">
      <c r="D180">
        <v>198</v>
      </c>
    </row>
    <row r="181" spans="4:7" x14ac:dyDescent="0.3">
      <c r="D181" t="e">
        <v>#N/A</v>
      </c>
    </row>
    <row r="182" spans="4:7" x14ac:dyDescent="0.3">
      <c r="D182" t="e">
        <v>#N/A</v>
      </c>
    </row>
    <row r="183" spans="4:7" x14ac:dyDescent="0.3">
      <c r="D183" t="e">
        <v>#N/A</v>
      </c>
    </row>
    <row r="184" spans="4:7" x14ac:dyDescent="0.3">
      <c r="D184" t="e">
        <v>#N/A</v>
      </c>
    </row>
    <row r="185" spans="4:7" x14ac:dyDescent="0.3">
      <c r="D185">
        <v>821</v>
      </c>
    </row>
    <row r="186" spans="4:7" x14ac:dyDescent="0.3">
      <c r="D186">
        <v>134</v>
      </c>
      <c r="E186">
        <v>131</v>
      </c>
      <c r="F186">
        <v>156</v>
      </c>
      <c r="G186">
        <v>139</v>
      </c>
    </row>
    <row r="187" spans="4:7" x14ac:dyDescent="0.3">
      <c r="D187">
        <v>160</v>
      </c>
      <c r="E187">
        <v>181</v>
      </c>
      <c r="F187">
        <v>154</v>
      </c>
      <c r="G187">
        <v>137</v>
      </c>
    </row>
    <row r="188" spans="4:7" x14ac:dyDescent="0.3">
      <c r="D188">
        <v>138</v>
      </c>
      <c r="E188">
        <v>178</v>
      </c>
      <c r="F188">
        <v>182</v>
      </c>
      <c r="G188">
        <v>124</v>
      </c>
    </row>
    <row r="189" spans="4:7" x14ac:dyDescent="0.3">
      <c r="D189">
        <v>160</v>
      </c>
      <c r="E189">
        <v>130</v>
      </c>
      <c r="F189">
        <v>127</v>
      </c>
      <c r="G189">
        <v>78</v>
      </c>
    </row>
    <row r="190" spans="4:7" x14ac:dyDescent="0.3">
      <c r="D190">
        <v>202</v>
      </c>
      <c r="E190">
        <v>233</v>
      </c>
      <c r="F190">
        <v>248</v>
      </c>
      <c r="G190">
        <v>191</v>
      </c>
    </row>
    <row r="191" spans="4:7" x14ac:dyDescent="0.3">
      <c r="D191" t="e">
        <v>#N/A</v>
      </c>
    </row>
    <row r="192" spans="4:7" x14ac:dyDescent="0.3">
      <c r="D192" t="e">
        <v>#N/A</v>
      </c>
    </row>
    <row r="193" spans="4:7" x14ac:dyDescent="0.3">
      <c r="D193" t="e">
        <v>#N/A</v>
      </c>
    </row>
    <row r="194" spans="4:7" x14ac:dyDescent="0.3">
      <c r="D194" t="e">
        <v>#N/A</v>
      </c>
    </row>
    <row r="195" spans="4:7" x14ac:dyDescent="0.3">
      <c r="D195">
        <v>794</v>
      </c>
    </row>
    <row r="196" spans="4:7" x14ac:dyDescent="0.3">
      <c r="D196">
        <v>136</v>
      </c>
      <c r="E196">
        <v>127</v>
      </c>
      <c r="F196">
        <v>158</v>
      </c>
      <c r="G196">
        <v>134</v>
      </c>
    </row>
    <row r="197" spans="4:7" x14ac:dyDescent="0.3">
      <c r="D197">
        <v>151</v>
      </c>
      <c r="E197">
        <v>145</v>
      </c>
      <c r="F197">
        <v>136</v>
      </c>
      <c r="G197">
        <v>165</v>
      </c>
    </row>
    <row r="198" spans="4:7" x14ac:dyDescent="0.3">
      <c r="D198">
        <v>168</v>
      </c>
      <c r="E198">
        <v>154</v>
      </c>
      <c r="F198">
        <v>143</v>
      </c>
      <c r="G198">
        <v>156</v>
      </c>
    </row>
    <row r="199" spans="4:7" x14ac:dyDescent="0.3">
      <c r="D199">
        <v>191</v>
      </c>
      <c r="E199">
        <v>194</v>
      </c>
      <c r="F199">
        <v>214</v>
      </c>
      <c r="G199">
        <v>225</v>
      </c>
    </row>
    <row r="200" spans="4:7" x14ac:dyDescent="0.3">
      <c r="D200">
        <v>182</v>
      </c>
      <c r="E200">
        <v>163</v>
      </c>
      <c r="F200">
        <v>227</v>
      </c>
      <c r="G200">
        <v>204</v>
      </c>
    </row>
    <row r="201" spans="4:7" x14ac:dyDescent="0.3">
      <c r="D201" t="e">
        <v>#N/A</v>
      </c>
    </row>
    <row r="202" spans="4:7" x14ac:dyDescent="0.3">
      <c r="D202" t="e">
        <v>#N/A</v>
      </c>
    </row>
    <row r="203" spans="4:7" x14ac:dyDescent="0.3">
      <c r="D203" t="e">
        <v>#N/A</v>
      </c>
    </row>
    <row r="204" spans="4:7" x14ac:dyDescent="0.3">
      <c r="D204" t="e">
        <v>#N/A</v>
      </c>
    </row>
    <row r="205" spans="4:7" x14ac:dyDescent="0.3">
      <c r="D205">
        <v>828</v>
      </c>
    </row>
    <row r="206" spans="4:7" x14ac:dyDescent="0.3">
      <c r="D206">
        <v>150</v>
      </c>
      <c r="E206">
        <v>102</v>
      </c>
      <c r="F206">
        <v>122</v>
      </c>
      <c r="G206">
        <v>89</v>
      </c>
    </row>
    <row r="207" spans="4:7" x14ac:dyDescent="0.3">
      <c r="D207">
        <v>145</v>
      </c>
      <c r="E207">
        <v>168</v>
      </c>
      <c r="F207">
        <v>180</v>
      </c>
      <c r="G207">
        <v>160</v>
      </c>
    </row>
    <row r="208" spans="4:7" x14ac:dyDescent="0.3">
      <c r="D208">
        <v>163</v>
      </c>
      <c r="E208">
        <v>191</v>
      </c>
      <c r="F208">
        <v>162</v>
      </c>
      <c r="G208">
        <v>138</v>
      </c>
    </row>
    <row r="209" spans="4:7" x14ac:dyDescent="0.3">
      <c r="D209">
        <v>179</v>
      </c>
      <c r="E209">
        <v>205</v>
      </c>
      <c r="F209">
        <v>136</v>
      </c>
      <c r="G209">
        <v>211</v>
      </c>
    </row>
    <row r="210" spans="4:7" x14ac:dyDescent="0.3">
      <c r="D210">
        <v>223</v>
      </c>
      <c r="E210">
        <v>266</v>
      </c>
      <c r="F210">
        <v>207</v>
      </c>
      <c r="G210">
        <v>198</v>
      </c>
    </row>
    <row r="211" spans="4:7" x14ac:dyDescent="0.3">
      <c r="D211" t="e">
        <v>#N/A</v>
      </c>
    </row>
    <row r="212" spans="4:7" x14ac:dyDescent="0.3">
      <c r="D212" t="e">
        <v>#N/A</v>
      </c>
    </row>
    <row r="213" spans="4:7" x14ac:dyDescent="0.3">
      <c r="D213" t="e">
        <v>#N/A</v>
      </c>
    </row>
    <row r="214" spans="4:7" x14ac:dyDescent="0.3">
      <c r="D214" t="e">
        <v>#N/A</v>
      </c>
    </row>
    <row r="215" spans="4:7" x14ac:dyDescent="0.3">
      <c r="D215">
        <v>860</v>
      </c>
    </row>
    <row r="216" spans="4:7" x14ac:dyDescent="0.3">
      <c r="D216">
        <v>126</v>
      </c>
      <c r="E216">
        <v>94</v>
      </c>
      <c r="F216">
        <v>99</v>
      </c>
      <c r="G216">
        <v>101</v>
      </c>
    </row>
    <row r="217" spans="4:7" x14ac:dyDescent="0.3">
      <c r="D217">
        <v>146</v>
      </c>
      <c r="E217">
        <v>126</v>
      </c>
      <c r="F217">
        <v>119</v>
      </c>
      <c r="G217">
        <v>106</v>
      </c>
    </row>
    <row r="218" spans="4:7" x14ac:dyDescent="0.3">
      <c r="D218">
        <v>162</v>
      </c>
      <c r="E218">
        <v>168</v>
      </c>
      <c r="F218">
        <v>110</v>
      </c>
      <c r="G218">
        <v>186</v>
      </c>
    </row>
    <row r="219" spans="4:7" x14ac:dyDescent="0.3">
      <c r="D219">
        <v>183</v>
      </c>
      <c r="E219">
        <v>171</v>
      </c>
      <c r="F219">
        <v>159</v>
      </c>
      <c r="G219">
        <v>147</v>
      </c>
    </row>
    <row r="220" spans="4:7" x14ac:dyDescent="0.3">
      <c r="D220">
        <v>205</v>
      </c>
      <c r="E220">
        <v>233</v>
      </c>
      <c r="F220">
        <v>201</v>
      </c>
      <c r="G220">
        <v>97</v>
      </c>
    </row>
    <row r="221" spans="4:7" x14ac:dyDescent="0.3">
      <c r="D221" t="e">
        <v>#N/A</v>
      </c>
    </row>
    <row r="222" spans="4:7" x14ac:dyDescent="0.3">
      <c r="D222" t="e">
        <v>#N/A</v>
      </c>
    </row>
    <row r="223" spans="4:7" x14ac:dyDescent="0.3">
      <c r="D223" t="e">
        <v>#N/A</v>
      </c>
    </row>
    <row r="224" spans="4:7" x14ac:dyDescent="0.3">
      <c r="D224" t="e">
        <v>#N/A</v>
      </c>
    </row>
    <row r="225" spans="4:7" x14ac:dyDescent="0.3">
      <c r="D225">
        <v>822</v>
      </c>
    </row>
    <row r="226" spans="4:7" x14ac:dyDescent="0.3">
      <c r="D226">
        <v>147</v>
      </c>
      <c r="E226">
        <v>92</v>
      </c>
      <c r="F226">
        <v>142</v>
      </c>
      <c r="G226">
        <v>126</v>
      </c>
    </row>
    <row r="227" spans="4:7" x14ac:dyDescent="0.3">
      <c r="D227">
        <v>168</v>
      </c>
      <c r="E227">
        <v>95</v>
      </c>
      <c r="F227">
        <v>134</v>
      </c>
      <c r="G227">
        <v>138</v>
      </c>
    </row>
    <row r="228" spans="4:7" x14ac:dyDescent="0.3">
      <c r="D228">
        <v>172</v>
      </c>
      <c r="E228">
        <v>139</v>
      </c>
      <c r="F228">
        <v>255</v>
      </c>
      <c r="G228">
        <v>170</v>
      </c>
    </row>
    <row r="229" spans="4:7" x14ac:dyDescent="0.3">
      <c r="D229">
        <v>190</v>
      </c>
      <c r="E229">
        <v>199</v>
      </c>
      <c r="F229">
        <v>155</v>
      </c>
      <c r="G229">
        <v>167</v>
      </c>
    </row>
    <row r="230" spans="4:7" x14ac:dyDescent="0.3">
      <c r="D230">
        <v>177</v>
      </c>
      <c r="E230">
        <v>173</v>
      </c>
      <c r="F230">
        <v>170</v>
      </c>
      <c r="G230">
        <v>131</v>
      </c>
    </row>
    <row r="231" spans="4:7" x14ac:dyDescent="0.3">
      <c r="D231" t="e">
        <v>#N/A</v>
      </c>
    </row>
    <row r="232" spans="4:7" x14ac:dyDescent="0.3">
      <c r="D232" t="e">
        <v>#N/A</v>
      </c>
    </row>
    <row r="233" spans="4:7" x14ac:dyDescent="0.3">
      <c r="D233" t="e">
        <v>#N/A</v>
      </c>
    </row>
    <row r="234" spans="4:7" x14ac:dyDescent="0.3">
      <c r="D234" t="e">
        <v>#N/A</v>
      </c>
    </row>
    <row r="235" spans="4:7" x14ac:dyDescent="0.3">
      <c r="D235">
        <v>854</v>
      </c>
    </row>
    <row r="236" spans="4:7" x14ac:dyDescent="0.3">
      <c r="D236">
        <v>125</v>
      </c>
      <c r="E236">
        <v>203</v>
      </c>
      <c r="F236">
        <v>161</v>
      </c>
      <c r="G236">
        <v>186</v>
      </c>
    </row>
    <row r="237" spans="4:7" x14ac:dyDescent="0.3">
      <c r="D237">
        <v>152</v>
      </c>
      <c r="E237">
        <v>135</v>
      </c>
      <c r="F237">
        <v>122</v>
      </c>
      <c r="G237">
        <v>136</v>
      </c>
    </row>
    <row r="238" spans="4:7" x14ac:dyDescent="0.3">
      <c r="D238">
        <v>163</v>
      </c>
      <c r="E238">
        <v>160</v>
      </c>
      <c r="F238">
        <v>134</v>
      </c>
      <c r="G238">
        <v>203</v>
      </c>
    </row>
    <row r="239" spans="4:7" x14ac:dyDescent="0.3">
      <c r="D239">
        <v>177</v>
      </c>
      <c r="E239">
        <v>153</v>
      </c>
      <c r="F239">
        <v>135</v>
      </c>
      <c r="G239">
        <v>178</v>
      </c>
    </row>
    <row r="240" spans="4:7" x14ac:dyDescent="0.3">
      <c r="D240">
        <v>201</v>
      </c>
      <c r="E240">
        <v>159</v>
      </c>
      <c r="F240">
        <v>193</v>
      </c>
      <c r="G240">
        <v>151</v>
      </c>
    </row>
    <row r="241" spans="4:7" x14ac:dyDescent="0.3">
      <c r="D241" t="e">
        <v>#N/A</v>
      </c>
    </row>
    <row r="242" spans="4:7" x14ac:dyDescent="0.3">
      <c r="D242" t="e">
        <v>#N/A</v>
      </c>
    </row>
    <row r="243" spans="4:7" x14ac:dyDescent="0.3">
      <c r="D243" t="e">
        <v>#N/A</v>
      </c>
    </row>
    <row r="244" spans="4:7" x14ac:dyDescent="0.3">
      <c r="D244" t="e">
        <v>#N/A</v>
      </c>
    </row>
    <row r="245" spans="4:7" x14ac:dyDescent="0.3">
      <c r="D245">
        <v>818</v>
      </c>
    </row>
    <row r="246" spans="4:7" x14ac:dyDescent="0.3">
      <c r="D246">
        <v>141</v>
      </c>
      <c r="E246">
        <v>148</v>
      </c>
      <c r="F246">
        <v>158</v>
      </c>
      <c r="G246">
        <v>139</v>
      </c>
    </row>
    <row r="247" spans="4:7" x14ac:dyDescent="0.3">
      <c r="D247">
        <v>142</v>
      </c>
      <c r="E247">
        <v>156</v>
      </c>
      <c r="F247">
        <v>157</v>
      </c>
      <c r="G247">
        <v>160</v>
      </c>
    </row>
    <row r="248" spans="4:7" x14ac:dyDescent="0.3">
      <c r="D248">
        <v>171</v>
      </c>
      <c r="E248">
        <v>158</v>
      </c>
      <c r="F248">
        <v>131</v>
      </c>
      <c r="G248">
        <v>132</v>
      </c>
    </row>
    <row r="249" spans="4:7" x14ac:dyDescent="0.3">
      <c r="D249">
        <v>168</v>
      </c>
      <c r="E249">
        <v>182</v>
      </c>
      <c r="F249">
        <v>201</v>
      </c>
      <c r="G249">
        <v>159</v>
      </c>
    </row>
    <row r="250" spans="4:7" x14ac:dyDescent="0.3">
      <c r="D250">
        <v>179</v>
      </c>
      <c r="E250">
        <v>158</v>
      </c>
      <c r="F250">
        <v>173</v>
      </c>
      <c r="G250">
        <v>170</v>
      </c>
    </row>
    <row r="251" spans="4:7" x14ac:dyDescent="0.3">
      <c r="D251" t="e">
        <v>#N/A</v>
      </c>
    </row>
    <row r="252" spans="4:7" x14ac:dyDescent="0.3">
      <c r="D252" t="e">
        <v>#N/A</v>
      </c>
    </row>
    <row r="253" spans="4:7" x14ac:dyDescent="0.3">
      <c r="D253" t="e">
        <v>#N/A</v>
      </c>
    </row>
    <row r="254" spans="4:7" x14ac:dyDescent="0.3">
      <c r="D254" t="e">
        <v>#N/A</v>
      </c>
    </row>
    <row r="255" spans="4:7" x14ac:dyDescent="0.3">
      <c r="D255">
        <v>801</v>
      </c>
    </row>
    <row r="256" spans="4:7" x14ac:dyDescent="0.3">
      <c r="D256">
        <v>140</v>
      </c>
      <c r="E256">
        <v>136</v>
      </c>
      <c r="F256">
        <v>161</v>
      </c>
      <c r="G256">
        <v>176</v>
      </c>
    </row>
    <row r="257" spans="4:7" x14ac:dyDescent="0.3">
      <c r="D257">
        <v>144</v>
      </c>
      <c r="E257">
        <v>151</v>
      </c>
      <c r="F257">
        <v>139</v>
      </c>
      <c r="G257">
        <v>171</v>
      </c>
    </row>
    <row r="258" spans="4:7" x14ac:dyDescent="0.3">
      <c r="D258">
        <v>166</v>
      </c>
      <c r="E258">
        <v>150</v>
      </c>
      <c r="F258">
        <v>181</v>
      </c>
      <c r="G258">
        <v>120</v>
      </c>
    </row>
    <row r="259" spans="4:7" x14ac:dyDescent="0.3">
      <c r="D259">
        <v>191</v>
      </c>
      <c r="E259">
        <v>153</v>
      </c>
      <c r="F259">
        <v>100</v>
      </c>
    </row>
    <row r="260" spans="4:7" x14ac:dyDescent="0.3">
      <c r="D260">
        <v>170</v>
      </c>
      <c r="E260">
        <v>177</v>
      </c>
      <c r="F260">
        <v>214</v>
      </c>
      <c r="G260">
        <v>123</v>
      </c>
    </row>
    <row r="261" spans="4:7" x14ac:dyDescent="0.3">
      <c r="D261" t="e">
        <v>#N/A</v>
      </c>
    </row>
    <row r="262" spans="4:7" x14ac:dyDescent="0.3">
      <c r="D262" t="e">
        <v>#N/A</v>
      </c>
    </row>
    <row r="263" spans="4:7" x14ac:dyDescent="0.3">
      <c r="D263" t="e">
        <v>#N/A</v>
      </c>
    </row>
    <row r="264" spans="4:7" x14ac:dyDescent="0.3">
      <c r="D264" t="e">
        <v>#N/A</v>
      </c>
    </row>
    <row r="265" spans="4:7" x14ac:dyDescent="0.3">
      <c r="D265">
        <v>811</v>
      </c>
    </row>
    <row r="266" spans="4:7" x14ac:dyDescent="0.3">
      <c r="D266">
        <v>126</v>
      </c>
      <c r="E266">
        <v>95</v>
      </c>
      <c r="F266">
        <v>135</v>
      </c>
      <c r="G266">
        <v>131</v>
      </c>
    </row>
    <row r="267" spans="4:7" x14ac:dyDescent="0.3">
      <c r="D267">
        <v>151</v>
      </c>
    </row>
    <row r="268" spans="4:7" x14ac:dyDescent="0.3">
      <c r="D268">
        <v>164</v>
      </c>
      <c r="E268">
        <v>124</v>
      </c>
      <c r="F268">
        <v>225</v>
      </c>
      <c r="G268">
        <v>140</v>
      </c>
    </row>
    <row r="269" spans="4:7" x14ac:dyDescent="0.3">
      <c r="D269">
        <v>182</v>
      </c>
      <c r="E269">
        <v>201</v>
      </c>
      <c r="F269">
        <v>186</v>
      </c>
      <c r="G269">
        <v>189</v>
      </c>
    </row>
    <row r="270" spans="4:7" x14ac:dyDescent="0.3">
      <c r="D270">
        <v>190</v>
      </c>
      <c r="E270">
        <v>180</v>
      </c>
      <c r="F270">
        <v>186</v>
      </c>
      <c r="G270">
        <v>182</v>
      </c>
    </row>
    <row r="271" spans="4:7" x14ac:dyDescent="0.3">
      <c r="D271" t="e">
        <v>#N/A</v>
      </c>
    </row>
    <row r="272" spans="4:7" x14ac:dyDescent="0.3">
      <c r="D272" t="e">
        <v>#N/A</v>
      </c>
    </row>
    <row r="273" spans="4:7" x14ac:dyDescent="0.3">
      <c r="D273" t="e">
        <v>#N/A</v>
      </c>
    </row>
    <row r="274" spans="4:7" x14ac:dyDescent="0.3">
      <c r="D274" t="e">
        <v>#N/A</v>
      </c>
    </row>
    <row r="275" spans="4:7" x14ac:dyDescent="0.3">
      <c r="D275">
        <v>813</v>
      </c>
    </row>
    <row r="276" spans="4:7" x14ac:dyDescent="0.3">
      <c r="D276">
        <v>142</v>
      </c>
      <c r="E276">
        <v>134</v>
      </c>
      <c r="F276">
        <v>139</v>
      </c>
      <c r="G276">
        <v>130</v>
      </c>
    </row>
    <row r="277" spans="4:7" x14ac:dyDescent="0.3">
      <c r="D277">
        <v>152</v>
      </c>
      <c r="E277">
        <v>185</v>
      </c>
      <c r="F277">
        <v>128</v>
      </c>
      <c r="G277">
        <v>151</v>
      </c>
    </row>
    <row r="278" spans="4:7" x14ac:dyDescent="0.3">
      <c r="D278">
        <v>157</v>
      </c>
      <c r="E278">
        <v>129</v>
      </c>
      <c r="F278">
        <v>188</v>
      </c>
      <c r="G278">
        <v>123</v>
      </c>
    </row>
    <row r="279" spans="4:7" x14ac:dyDescent="0.3">
      <c r="D279">
        <v>180</v>
      </c>
      <c r="E279">
        <v>133</v>
      </c>
      <c r="F279">
        <v>170</v>
      </c>
      <c r="G279">
        <v>187</v>
      </c>
    </row>
    <row r="280" spans="4:7" x14ac:dyDescent="0.3">
      <c r="D280">
        <v>192</v>
      </c>
      <c r="E280">
        <v>155</v>
      </c>
      <c r="F280">
        <v>169</v>
      </c>
      <c r="G280">
        <v>195</v>
      </c>
    </row>
    <row r="281" spans="4:7" x14ac:dyDescent="0.3">
      <c r="D281" t="e">
        <v>#N/A</v>
      </c>
    </row>
    <row r="282" spans="4:7" x14ac:dyDescent="0.3">
      <c r="D282" t="e">
        <v>#N/A</v>
      </c>
    </row>
    <row r="283" spans="4:7" x14ac:dyDescent="0.3">
      <c r="D283" t="e">
        <v>#N/A</v>
      </c>
    </row>
    <row r="284" spans="4:7" x14ac:dyDescent="0.3">
      <c r="D284" t="e">
        <v>#N/A</v>
      </c>
    </row>
    <row r="285" spans="4:7" x14ac:dyDescent="0.3">
      <c r="D285">
        <v>823</v>
      </c>
    </row>
    <row r="286" spans="4:7" x14ac:dyDescent="0.3">
      <c r="D286">
        <v>156</v>
      </c>
      <c r="E286">
        <v>179</v>
      </c>
      <c r="F286">
        <v>174</v>
      </c>
      <c r="G286">
        <v>173</v>
      </c>
    </row>
    <row r="287" spans="4:7" x14ac:dyDescent="0.3">
      <c r="D287">
        <v>161</v>
      </c>
      <c r="E287">
        <v>157</v>
      </c>
      <c r="F287">
        <v>150</v>
      </c>
      <c r="G287">
        <v>197</v>
      </c>
    </row>
    <row r="288" spans="4:7" x14ac:dyDescent="0.3">
      <c r="D288">
        <v>175</v>
      </c>
      <c r="E288">
        <v>164</v>
      </c>
      <c r="F288">
        <v>169</v>
      </c>
      <c r="G288">
        <v>178</v>
      </c>
    </row>
    <row r="289" spans="4:7" x14ac:dyDescent="0.3">
      <c r="D289">
        <v>140</v>
      </c>
      <c r="E289">
        <v>102</v>
      </c>
      <c r="F289">
        <v>135</v>
      </c>
      <c r="G289">
        <v>116</v>
      </c>
    </row>
    <row r="290" spans="4:7" x14ac:dyDescent="0.3">
      <c r="D290">
        <v>209</v>
      </c>
      <c r="E290">
        <v>185</v>
      </c>
      <c r="F290">
        <v>205</v>
      </c>
      <c r="G290">
        <v>173</v>
      </c>
    </row>
    <row r="291" spans="4:7" x14ac:dyDescent="0.3">
      <c r="D291" t="e">
        <v>#N/A</v>
      </c>
    </row>
    <row r="292" spans="4:7" x14ac:dyDescent="0.3">
      <c r="D292" t="e">
        <v>#N/A</v>
      </c>
    </row>
    <row r="293" spans="4:7" x14ac:dyDescent="0.3">
      <c r="D293" t="e">
        <v>#N/A</v>
      </c>
    </row>
    <row r="294" spans="4:7" x14ac:dyDescent="0.3">
      <c r="D294" t="e">
        <v>#N/A</v>
      </c>
    </row>
    <row r="295" spans="4:7" x14ac:dyDescent="0.3">
      <c r="D295">
        <v>841</v>
      </c>
    </row>
    <row r="296" spans="4:7" x14ac:dyDescent="0.3">
      <c r="D296">
        <v>130</v>
      </c>
      <c r="E296">
        <v>123</v>
      </c>
      <c r="F296">
        <v>108</v>
      </c>
      <c r="G296">
        <v>154</v>
      </c>
    </row>
    <row r="297" spans="4:7" x14ac:dyDescent="0.3">
      <c r="D297">
        <v>154</v>
      </c>
      <c r="E297">
        <v>187</v>
      </c>
      <c r="F297">
        <v>168</v>
      </c>
      <c r="G297">
        <v>147</v>
      </c>
    </row>
    <row r="298" spans="4:7" x14ac:dyDescent="0.3">
      <c r="D298">
        <v>162</v>
      </c>
      <c r="E298">
        <v>181</v>
      </c>
      <c r="F298">
        <v>226</v>
      </c>
      <c r="G298">
        <v>174</v>
      </c>
    </row>
    <row r="299" spans="4:7" x14ac:dyDescent="0.3">
      <c r="D299">
        <v>188</v>
      </c>
      <c r="E299">
        <v>191</v>
      </c>
      <c r="F299">
        <v>173</v>
      </c>
      <c r="G299">
        <v>149</v>
      </c>
    </row>
    <row r="300" spans="4:7" x14ac:dyDescent="0.3">
      <c r="D300">
        <v>192</v>
      </c>
      <c r="E300">
        <v>152</v>
      </c>
      <c r="F300">
        <v>184</v>
      </c>
      <c r="G300">
        <v>187</v>
      </c>
    </row>
    <row r="301" spans="4:7" x14ac:dyDescent="0.3">
      <c r="D301" t="e">
        <v>#N/A</v>
      </c>
    </row>
    <row r="302" spans="4:7" x14ac:dyDescent="0.3">
      <c r="D302" t="e">
        <v>#N/A</v>
      </c>
    </row>
    <row r="303" spans="4:7" x14ac:dyDescent="0.3">
      <c r="D303" t="e">
        <v>#N/A</v>
      </c>
    </row>
    <row r="304" spans="4:7" x14ac:dyDescent="0.3">
      <c r="D304" t="e">
        <v>#N/A</v>
      </c>
    </row>
    <row r="305" spans="4:7" x14ac:dyDescent="0.3">
      <c r="D305">
        <v>826</v>
      </c>
    </row>
    <row r="306" spans="4:7" x14ac:dyDescent="0.3">
      <c r="D306">
        <v>141</v>
      </c>
      <c r="E306">
        <v>138</v>
      </c>
      <c r="F306">
        <v>125</v>
      </c>
      <c r="G306">
        <v>161</v>
      </c>
    </row>
    <row r="307" spans="4:7" x14ac:dyDescent="0.3">
      <c r="D307">
        <v>156</v>
      </c>
    </row>
    <row r="308" spans="4:7" x14ac:dyDescent="0.3">
      <c r="D308">
        <v>172</v>
      </c>
    </row>
    <row r="309" spans="4:7" x14ac:dyDescent="0.3">
      <c r="D309">
        <v>193</v>
      </c>
      <c r="E309">
        <v>151</v>
      </c>
      <c r="F309">
        <v>156</v>
      </c>
      <c r="G309">
        <v>185</v>
      </c>
    </row>
    <row r="310" spans="4:7" x14ac:dyDescent="0.3">
      <c r="D310">
        <v>166</v>
      </c>
      <c r="E310">
        <v>153</v>
      </c>
      <c r="F310">
        <v>206</v>
      </c>
      <c r="G310">
        <v>145</v>
      </c>
    </row>
    <row r="311" spans="4:7" x14ac:dyDescent="0.3">
      <c r="D311" t="e">
        <v>#N/A</v>
      </c>
    </row>
    <row r="312" spans="4:7" x14ac:dyDescent="0.3">
      <c r="D312" t="e">
        <v>#N/A</v>
      </c>
    </row>
    <row r="313" spans="4:7" x14ac:dyDescent="0.3">
      <c r="D313" t="e">
        <v>#N/A</v>
      </c>
    </row>
    <row r="314" spans="4:7" x14ac:dyDescent="0.3">
      <c r="D314" t="e">
        <v>#N/A</v>
      </c>
    </row>
    <row r="315" spans="4:7" x14ac:dyDescent="0.3">
      <c r="D315">
        <v>828</v>
      </c>
    </row>
  </sheetData>
  <conditionalFormatting sqref="A2:A6 E1:N1 M2:M6">
    <cfRule type="containsErrors" dxfId="3784" priority="1169">
      <formula>ISERROR(A1)</formula>
    </cfRule>
  </conditionalFormatting>
  <conditionalFormatting sqref="M1:M6">
    <cfRule type="containsErrors" dxfId="3783" priority="1166">
      <formula>ISERROR(M1)</formula>
    </cfRule>
  </conditionalFormatting>
  <conditionalFormatting sqref="M1:N1 M2:M6">
    <cfRule type="cellIs" dxfId="3782" priority="1165" operator="equal">
      <formula>0</formula>
    </cfRule>
  </conditionalFormatting>
  <conditionalFormatting sqref="A1">
    <cfRule type="containsErrors" dxfId="3781" priority="1164">
      <formula>ISERROR(A1)</formula>
    </cfRule>
  </conditionalFormatting>
  <conditionalFormatting sqref="N2:O6">
    <cfRule type="cellIs" dxfId="3780" priority="1162" operator="equal">
      <formula>0</formula>
    </cfRule>
    <cfRule type="containsErrors" dxfId="3779" priority="1163">
      <formula>ISERROR(N2)</formula>
    </cfRule>
  </conditionalFormatting>
  <conditionalFormatting sqref="A7:A8">
    <cfRule type="cellIs" dxfId="3778" priority="1160" operator="equal">
      <formula>0</formula>
    </cfRule>
    <cfRule type="containsErrors" dxfId="3777" priority="1161">
      <formula>ISERROR(A7)</formula>
    </cfRule>
  </conditionalFormatting>
  <conditionalFormatting sqref="A9:A10">
    <cfRule type="cellIs" dxfId="3776" priority="1158" operator="equal">
      <formula>0</formula>
    </cfRule>
    <cfRule type="containsErrors" dxfId="3775" priority="1159">
      <formula>ISERROR(A9)</formula>
    </cfRule>
  </conditionalFormatting>
  <conditionalFormatting sqref="O7:O8">
    <cfRule type="cellIs" dxfId="3774" priority="1154" operator="equal">
      <formula>0</formula>
    </cfRule>
    <cfRule type="containsErrors" dxfId="3773" priority="1155">
      <formula>ISERROR(O7)</formula>
    </cfRule>
  </conditionalFormatting>
  <conditionalFormatting sqref="M22:M26">
    <cfRule type="containsErrors" dxfId="3772" priority="1146">
      <formula>ISERROR(M22)</formula>
    </cfRule>
  </conditionalFormatting>
  <conditionalFormatting sqref="M7:N8">
    <cfRule type="cellIs" dxfId="3771" priority="1156" operator="equal">
      <formula>0</formula>
    </cfRule>
    <cfRule type="containsErrors" dxfId="3770" priority="1157">
      <formula>ISERROR(M7)</formula>
    </cfRule>
  </conditionalFormatting>
  <conditionalFormatting sqref="M57:N58">
    <cfRule type="cellIs" dxfId="3769" priority="1119" operator="equal">
      <formula>0</formula>
    </cfRule>
    <cfRule type="containsErrors" dxfId="3768" priority="1120">
      <formula>ISERROR(M57)</formula>
    </cfRule>
  </conditionalFormatting>
  <conditionalFormatting sqref="M92:M96">
    <cfRule type="containsErrors" dxfId="3767" priority="1097">
      <formula>ISERROR(M92)</formula>
    </cfRule>
  </conditionalFormatting>
  <conditionalFormatting sqref="M92:M96">
    <cfRule type="containsErrors" dxfId="3766" priority="1096">
      <formula>ISERROR(M92)</formula>
    </cfRule>
  </conditionalFormatting>
  <conditionalFormatting sqref="M92:M96">
    <cfRule type="cellIs" dxfId="3765" priority="1095" operator="equal">
      <formula>0</formula>
    </cfRule>
  </conditionalFormatting>
  <conditionalFormatting sqref="N92:N96">
    <cfRule type="cellIs" dxfId="3764" priority="1093" operator="equal">
      <formula>0</formula>
    </cfRule>
    <cfRule type="containsErrors" dxfId="3763" priority="1094">
      <formula>ISERROR(N92)</formula>
    </cfRule>
  </conditionalFormatting>
  <conditionalFormatting sqref="M12:M16">
    <cfRule type="containsErrors" dxfId="3762" priority="1153">
      <formula>ISERROR(M12)</formula>
    </cfRule>
  </conditionalFormatting>
  <conditionalFormatting sqref="M12:M16">
    <cfRule type="containsErrors" dxfId="3761" priority="1152">
      <formula>ISERROR(M12)</formula>
    </cfRule>
  </conditionalFormatting>
  <conditionalFormatting sqref="M12:M16">
    <cfRule type="cellIs" dxfId="3760" priority="1151" operator="equal">
      <formula>0</formula>
    </cfRule>
  </conditionalFormatting>
  <conditionalFormatting sqref="N12:N16">
    <cfRule type="cellIs" dxfId="3759" priority="1149" operator="equal">
      <formula>0</formula>
    </cfRule>
    <cfRule type="containsErrors" dxfId="3758" priority="1150">
      <formula>ISERROR(N12)</formula>
    </cfRule>
  </conditionalFormatting>
  <conditionalFormatting sqref="M17:N18">
    <cfRule type="cellIs" dxfId="3757" priority="1147" operator="equal">
      <formula>0</formula>
    </cfRule>
    <cfRule type="containsErrors" dxfId="3756" priority="1148">
      <formula>ISERROR(M17)</formula>
    </cfRule>
  </conditionalFormatting>
  <conditionalFormatting sqref="M22:M26">
    <cfRule type="containsErrors" dxfId="3755" priority="1145">
      <formula>ISERROR(M22)</formula>
    </cfRule>
  </conditionalFormatting>
  <conditionalFormatting sqref="M22:M26">
    <cfRule type="cellIs" dxfId="3754" priority="1144" operator="equal">
      <formula>0</formula>
    </cfRule>
  </conditionalFormatting>
  <conditionalFormatting sqref="N22:N26">
    <cfRule type="cellIs" dxfId="3753" priority="1142" operator="equal">
      <formula>0</formula>
    </cfRule>
    <cfRule type="containsErrors" dxfId="3752" priority="1143">
      <formula>ISERROR(N22)</formula>
    </cfRule>
  </conditionalFormatting>
  <conditionalFormatting sqref="M27:N28">
    <cfRule type="cellIs" dxfId="3751" priority="1140" operator="equal">
      <formula>0</formula>
    </cfRule>
    <cfRule type="containsErrors" dxfId="3750" priority="1141">
      <formula>ISERROR(M27)</formula>
    </cfRule>
  </conditionalFormatting>
  <conditionalFormatting sqref="M32:M36">
    <cfRule type="containsErrors" dxfId="3749" priority="1139">
      <formula>ISERROR(M32)</formula>
    </cfRule>
  </conditionalFormatting>
  <conditionalFormatting sqref="M32:M36">
    <cfRule type="containsErrors" dxfId="3748" priority="1138">
      <formula>ISERROR(M32)</formula>
    </cfRule>
  </conditionalFormatting>
  <conditionalFormatting sqref="M32:M36">
    <cfRule type="cellIs" dxfId="3747" priority="1137" operator="equal">
      <formula>0</formula>
    </cfRule>
  </conditionalFormatting>
  <conditionalFormatting sqref="N32:N36">
    <cfRule type="cellIs" dxfId="3746" priority="1135" operator="equal">
      <formula>0</formula>
    </cfRule>
    <cfRule type="containsErrors" dxfId="3745" priority="1136">
      <formula>ISERROR(N32)</formula>
    </cfRule>
  </conditionalFormatting>
  <conditionalFormatting sqref="M37:N38">
    <cfRule type="cellIs" dxfId="3744" priority="1133" operator="equal">
      <formula>0</formula>
    </cfRule>
    <cfRule type="containsErrors" dxfId="3743" priority="1134">
      <formula>ISERROR(M37)</formula>
    </cfRule>
  </conditionalFormatting>
  <conditionalFormatting sqref="M42:M46">
    <cfRule type="containsErrors" dxfId="3742" priority="1132">
      <formula>ISERROR(M42)</formula>
    </cfRule>
  </conditionalFormatting>
  <conditionalFormatting sqref="M42:M46">
    <cfRule type="containsErrors" dxfId="3741" priority="1131">
      <formula>ISERROR(M42)</formula>
    </cfRule>
  </conditionalFormatting>
  <conditionalFormatting sqref="M42:M46">
    <cfRule type="cellIs" dxfId="3740" priority="1130" operator="equal">
      <formula>0</formula>
    </cfRule>
  </conditionalFormatting>
  <conditionalFormatting sqref="N42:N46">
    <cfRule type="cellIs" dxfId="3739" priority="1128" operator="equal">
      <formula>0</formula>
    </cfRule>
    <cfRule type="containsErrors" dxfId="3738" priority="1129">
      <formula>ISERROR(N42)</formula>
    </cfRule>
  </conditionalFormatting>
  <conditionalFormatting sqref="M47:N48">
    <cfRule type="cellIs" dxfId="3737" priority="1126" operator="equal">
      <formula>0</formula>
    </cfRule>
    <cfRule type="containsErrors" dxfId="3736" priority="1127">
      <formula>ISERROR(M47)</formula>
    </cfRule>
  </conditionalFormatting>
  <conditionalFormatting sqref="M52:M56">
    <cfRule type="containsErrors" dxfId="3735" priority="1125">
      <formula>ISERROR(M52)</formula>
    </cfRule>
  </conditionalFormatting>
  <conditionalFormatting sqref="M52:M56">
    <cfRule type="containsErrors" dxfId="3734" priority="1124">
      <formula>ISERROR(M52)</formula>
    </cfRule>
  </conditionalFormatting>
  <conditionalFormatting sqref="M52:M56">
    <cfRule type="cellIs" dxfId="3733" priority="1123" operator="equal">
      <formula>0</formula>
    </cfRule>
  </conditionalFormatting>
  <conditionalFormatting sqref="N52:N56">
    <cfRule type="cellIs" dxfId="3732" priority="1121" operator="equal">
      <formula>0</formula>
    </cfRule>
    <cfRule type="containsErrors" dxfId="3731" priority="1122">
      <formula>ISERROR(N52)</formula>
    </cfRule>
  </conditionalFormatting>
  <conditionalFormatting sqref="M62:M66">
    <cfRule type="containsErrors" dxfId="3730" priority="1118">
      <formula>ISERROR(M62)</formula>
    </cfRule>
  </conditionalFormatting>
  <conditionalFormatting sqref="M62:M66">
    <cfRule type="containsErrors" dxfId="3729" priority="1117">
      <formula>ISERROR(M62)</formula>
    </cfRule>
  </conditionalFormatting>
  <conditionalFormatting sqref="M62:M66">
    <cfRule type="cellIs" dxfId="3728" priority="1116" operator="equal">
      <formula>0</formula>
    </cfRule>
  </conditionalFormatting>
  <conditionalFormatting sqref="N62:N66">
    <cfRule type="cellIs" dxfId="3727" priority="1114" operator="equal">
      <formula>0</formula>
    </cfRule>
    <cfRule type="containsErrors" dxfId="3726" priority="1115">
      <formula>ISERROR(N62)</formula>
    </cfRule>
  </conditionalFormatting>
  <conditionalFormatting sqref="M67:N68">
    <cfRule type="cellIs" dxfId="3725" priority="1112" operator="equal">
      <formula>0</formula>
    </cfRule>
    <cfRule type="containsErrors" dxfId="3724" priority="1113">
      <formula>ISERROR(M67)</formula>
    </cfRule>
  </conditionalFormatting>
  <conditionalFormatting sqref="M72:M76">
    <cfRule type="containsErrors" dxfId="3723" priority="1111">
      <formula>ISERROR(M72)</formula>
    </cfRule>
  </conditionalFormatting>
  <conditionalFormatting sqref="M72:M76">
    <cfRule type="containsErrors" dxfId="3722" priority="1110">
      <formula>ISERROR(M72)</formula>
    </cfRule>
  </conditionalFormatting>
  <conditionalFormatting sqref="M72:M76">
    <cfRule type="cellIs" dxfId="3721" priority="1109" operator="equal">
      <formula>0</formula>
    </cfRule>
  </conditionalFormatting>
  <conditionalFormatting sqref="N72:N76">
    <cfRule type="cellIs" dxfId="3720" priority="1107" operator="equal">
      <formula>0</formula>
    </cfRule>
    <cfRule type="containsErrors" dxfId="3719" priority="1108">
      <formula>ISERROR(N72)</formula>
    </cfRule>
  </conditionalFormatting>
  <conditionalFormatting sqref="M77:N78">
    <cfRule type="cellIs" dxfId="3718" priority="1105" operator="equal">
      <formula>0</formula>
    </cfRule>
    <cfRule type="containsErrors" dxfId="3717" priority="1106">
      <formula>ISERROR(M77)</formula>
    </cfRule>
  </conditionalFormatting>
  <conditionalFormatting sqref="M82:M86">
    <cfRule type="containsErrors" dxfId="3716" priority="1104">
      <formula>ISERROR(M82)</formula>
    </cfRule>
  </conditionalFormatting>
  <conditionalFormatting sqref="M82:M86">
    <cfRule type="containsErrors" dxfId="3715" priority="1103">
      <formula>ISERROR(M82)</formula>
    </cfRule>
  </conditionalFormatting>
  <conditionalFormatting sqref="M82:M86">
    <cfRule type="cellIs" dxfId="3714" priority="1102" operator="equal">
      <formula>0</formula>
    </cfRule>
  </conditionalFormatting>
  <conditionalFormatting sqref="N82:N86">
    <cfRule type="cellIs" dxfId="3713" priority="1100" operator="equal">
      <formula>0</formula>
    </cfRule>
    <cfRule type="containsErrors" dxfId="3712" priority="1101">
      <formula>ISERROR(N82)</formula>
    </cfRule>
  </conditionalFormatting>
  <conditionalFormatting sqref="M87:N88">
    <cfRule type="cellIs" dxfId="3711" priority="1098" operator="equal">
      <formula>0</formula>
    </cfRule>
    <cfRule type="containsErrors" dxfId="3710" priority="1099">
      <formula>ISERROR(M87)</formula>
    </cfRule>
  </conditionalFormatting>
  <conditionalFormatting sqref="M97:N98">
    <cfRule type="cellIs" dxfId="3709" priority="1091" operator="equal">
      <formula>0</formula>
    </cfRule>
    <cfRule type="containsErrors" dxfId="3708" priority="1092">
      <formula>ISERROR(M97)</formula>
    </cfRule>
  </conditionalFormatting>
  <conditionalFormatting sqref="M102:M106">
    <cfRule type="containsErrors" dxfId="3707" priority="1090">
      <formula>ISERROR(M102)</formula>
    </cfRule>
  </conditionalFormatting>
  <conditionalFormatting sqref="M102:M106">
    <cfRule type="containsErrors" dxfId="3706" priority="1089">
      <formula>ISERROR(M102)</formula>
    </cfRule>
  </conditionalFormatting>
  <conditionalFormatting sqref="M102:M106">
    <cfRule type="cellIs" dxfId="3705" priority="1088" operator="equal">
      <formula>0</formula>
    </cfRule>
  </conditionalFormatting>
  <conditionalFormatting sqref="N102:N106">
    <cfRule type="cellIs" dxfId="3704" priority="1086" operator="equal">
      <formula>0</formula>
    </cfRule>
    <cfRule type="containsErrors" dxfId="3703" priority="1087">
      <formula>ISERROR(N102)</formula>
    </cfRule>
  </conditionalFormatting>
  <conditionalFormatting sqref="M107:N108">
    <cfRule type="cellIs" dxfId="3702" priority="1084" operator="equal">
      <formula>0</formula>
    </cfRule>
    <cfRule type="containsErrors" dxfId="3701" priority="1085">
      <formula>ISERROR(M107)</formula>
    </cfRule>
  </conditionalFormatting>
  <conditionalFormatting sqref="M112:M116">
    <cfRule type="containsErrors" dxfId="3700" priority="1083">
      <formula>ISERROR(M112)</formula>
    </cfRule>
  </conditionalFormatting>
  <conditionalFormatting sqref="M112:M116">
    <cfRule type="containsErrors" dxfId="3699" priority="1082">
      <formula>ISERROR(M112)</formula>
    </cfRule>
  </conditionalFormatting>
  <conditionalFormatting sqref="M112:M116">
    <cfRule type="cellIs" dxfId="3698" priority="1081" operator="equal">
      <formula>0</formula>
    </cfRule>
  </conditionalFormatting>
  <conditionalFormatting sqref="N112:N116">
    <cfRule type="cellIs" dxfId="3697" priority="1079" operator="equal">
      <formula>0</formula>
    </cfRule>
    <cfRule type="containsErrors" dxfId="3696" priority="1080">
      <formula>ISERROR(N112)</formula>
    </cfRule>
  </conditionalFormatting>
  <conditionalFormatting sqref="M117:N118">
    <cfRule type="cellIs" dxfId="3695" priority="1077" operator="equal">
      <formula>0</formula>
    </cfRule>
    <cfRule type="containsErrors" dxfId="3694" priority="1078">
      <formula>ISERROR(M117)</formula>
    </cfRule>
  </conditionalFormatting>
  <conditionalFormatting sqref="M122:M126">
    <cfRule type="containsErrors" dxfId="3693" priority="1076">
      <formula>ISERROR(M122)</formula>
    </cfRule>
  </conditionalFormatting>
  <conditionalFormatting sqref="M122:M126">
    <cfRule type="containsErrors" dxfId="3692" priority="1075">
      <formula>ISERROR(M122)</formula>
    </cfRule>
  </conditionalFormatting>
  <conditionalFormatting sqref="M122:M126">
    <cfRule type="cellIs" dxfId="3691" priority="1074" operator="equal">
      <formula>0</formula>
    </cfRule>
  </conditionalFormatting>
  <conditionalFormatting sqref="N122:N126">
    <cfRule type="cellIs" dxfId="3690" priority="1072" operator="equal">
      <formula>0</formula>
    </cfRule>
    <cfRule type="containsErrors" dxfId="3689" priority="1073">
      <formula>ISERROR(N122)</formula>
    </cfRule>
  </conditionalFormatting>
  <conditionalFormatting sqref="M127:N128">
    <cfRule type="cellIs" dxfId="3688" priority="1070" operator="equal">
      <formula>0</formula>
    </cfRule>
    <cfRule type="containsErrors" dxfId="3687" priority="1071">
      <formula>ISERROR(M127)</formula>
    </cfRule>
  </conditionalFormatting>
  <conditionalFormatting sqref="M132:M136">
    <cfRule type="containsErrors" dxfId="3686" priority="1069">
      <formula>ISERROR(M132)</formula>
    </cfRule>
  </conditionalFormatting>
  <conditionalFormatting sqref="M132:M136">
    <cfRule type="containsErrors" dxfId="3685" priority="1068">
      <formula>ISERROR(M132)</formula>
    </cfRule>
  </conditionalFormatting>
  <conditionalFormatting sqref="M132:M136">
    <cfRule type="cellIs" dxfId="3684" priority="1067" operator="equal">
      <formula>0</formula>
    </cfRule>
  </conditionalFormatting>
  <conditionalFormatting sqref="N132:N136">
    <cfRule type="cellIs" dxfId="3683" priority="1065" operator="equal">
      <formula>0</formula>
    </cfRule>
    <cfRule type="containsErrors" dxfId="3682" priority="1066">
      <formula>ISERROR(N132)</formula>
    </cfRule>
  </conditionalFormatting>
  <conditionalFormatting sqref="M137:N138">
    <cfRule type="cellIs" dxfId="3681" priority="1063" operator="equal">
      <formula>0</formula>
    </cfRule>
    <cfRule type="containsErrors" dxfId="3680" priority="1064">
      <formula>ISERROR(M137)</formula>
    </cfRule>
  </conditionalFormatting>
  <conditionalFormatting sqref="A11">
    <cfRule type="containsErrors" dxfId="3679" priority="1170">
      <formula>ISERROR(A11)</formula>
    </cfRule>
  </conditionalFormatting>
  <conditionalFormatting sqref="O2:O6">
    <cfRule type="cellIs" dxfId="3678" priority="1062" operator="equal">
      <formula>FALSE</formula>
    </cfRule>
  </conditionalFormatting>
  <conditionalFormatting sqref="O7:O8">
    <cfRule type="cellIs" dxfId="3677" priority="1061" operator="equal">
      <formula>FALSE</formula>
    </cfRule>
  </conditionalFormatting>
  <conditionalFormatting sqref="B1">
    <cfRule type="containsErrors" dxfId="3676" priority="1060">
      <formula>ISERROR(B1)</formula>
    </cfRule>
  </conditionalFormatting>
  <conditionalFormatting sqref="E1:G1">
    <cfRule type="cellIs" dxfId="3675" priority="1167" operator="equal">
      <formula>0</formula>
    </cfRule>
    <cfRule type="containsErrors" dxfId="3674" priority="1168">
      <formula>ISERROR(E1)</formula>
    </cfRule>
  </conditionalFormatting>
  <conditionalFormatting sqref="O12:O16">
    <cfRule type="cellIs" dxfId="3673" priority="1058" operator="equal">
      <formula>0</formula>
    </cfRule>
    <cfRule type="containsErrors" dxfId="3672" priority="1059">
      <formula>ISERROR(O12)</formula>
    </cfRule>
  </conditionalFormatting>
  <conditionalFormatting sqref="O12:O16">
    <cfRule type="cellIs" dxfId="3671" priority="1057" operator="equal">
      <formula>FALSE</formula>
    </cfRule>
  </conditionalFormatting>
  <conditionalFormatting sqref="O22:O26">
    <cfRule type="cellIs" dxfId="3670" priority="1055" operator="equal">
      <formula>0</formula>
    </cfRule>
    <cfRule type="containsErrors" dxfId="3669" priority="1056">
      <formula>ISERROR(O22)</formula>
    </cfRule>
  </conditionalFormatting>
  <conditionalFormatting sqref="O22:O26">
    <cfRule type="cellIs" dxfId="3668" priority="1054" operator="equal">
      <formula>FALSE</formula>
    </cfRule>
  </conditionalFormatting>
  <conditionalFormatting sqref="O32:O36">
    <cfRule type="cellIs" dxfId="3667" priority="1052" operator="equal">
      <formula>0</formula>
    </cfRule>
    <cfRule type="containsErrors" dxfId="3666" priority="1053">
      <formula>ISERROR(O32)</formula>
    </cfRule>
  </conditionalFormatting>
  <conditionalFormatting sqref="O32:O36">
    <cfRule type="cellIs" dxfId="3665" priority="1051" operator="equal">
      <formula>FALSE</formula>
    </cfRule>
  </conditionalFormatting>
  <conditionalFormatting sqref="O42:O46">
    <cfRule type="cellIs" dxfId="3664" priority="1049" operator="equal">
      <formula>0</formula>
    </cfRule>
    <cfRule type="containsErrors" dxfId="3663" priority="1050">
      <formula>ISERROR(O42)</formula>
    </cfRule>
  </conditionalFormatting>
  <conditionalFormatting sqref="O42:O46">
    <cfRule type="cellIs" dxfId="3662" priority="1048" operator="equal">
      <formula>FALSE</formula>
    </cfRule>
  </conditionalFormatting>
  <conditionalFormatting sqref="O52:O56">
    <cfRule type="cellIs" dxfId="3661" priority="1046" operator="equal">
      <formula>0</formula>
    </cfRule>
    <cfRule type="containsErrors" dxfId="3660" priority="1047">
      <formula>ISERROR(O52)</formula>
    </cfRule>
  </conditionalFormatting>
  <conditionalFormatting sqref="O52:O56">
    <cfRule type="cellIs" dxfId="3659" priority="1045" operator="equal">
      <formula>FALSE</formula>
    </cfRule>
  </conditionalFormatting>
  <conditionalFormatting sqref="O62:O66">
    <cfRule type="cellIs" dxfId="3658" priority="1043" operator="equal">
      <formula>0</formula>
    </cfRule>
    <cfRule type="containsErrors" dxfId="3657" priority="1044">
      <formula>ISERROR(O62)</formula>
    </cfRule>
  </conditionalFormatting>
  <conditionalFormatting sqref="O62:O66">
    <cfRule type="cellIs" dxfId="3656" priority="1042" operator="equal">
      <formula>FALSE</formula>
    </cfRule>
  </conditionalFormatting>
  <conditionalFormatting sqref="O72:O76">
    <cfRule type="cellIs" dxfId="3655" priority="1040" operator="equal">
      <formula>0</formula>
    </cfRule>
    <cfRule type="containsErrors" dxfId="3654" priority="1041">
      <formula>ISERROR(O72)</formula>
    </cfRule>
  </conditionalFormatting>
  <conditionalFormatting sqref="O72:O76">
    <cfRule type="cellIs" dxfId="3653" priority="1039" operator="equal">
      <formula>FALSE</formula>
    </cfRule>
  </conditionalFormatting>
  <conditionalFormatting sqref="O82:O86">
    <cfRule type="cellIs" dxfId="3652" priority="1037" operator="equal">
      <formula>0</formula>
    </cfRule>
    <cfRule type="containsErrors" dxfId="3651" priority="1038">
      <formula>ISERROR(O82)</formula>
    </cfRule>
  </conditionalFormatting>
  <conditionalFormatting sqref="O82:O86">
    <cfRule type="cellIs" dxfId="3650" priority="1036" operator="equal">
      <formula>FALSE</formula>
    </cfRule>
  </conditionalFormatting>
  <conditionalFormatting sqref="O92:O96">
    <cfRule type="cellIs" dxfId="3649" priority="1034" operator="equal">
      <formula>0</formula>
    </cfRule>
    <cfRule type="containsErrors" dxfId="3648" priority="1035">
      <formula>ISERROR(O92)</formula>
    </cfRule>
  </conditionalFormatting>
  <conditionalFormatting sqref="O92:O96">
    <cfRule type="cellIs" dxfId="3647" priority="1033" operator="equal">
      <formula>FALSE</formula>
    </cfRule>
  </conditionalFormatting>
  <conditionalFormatting sqref="O102:O106">
    <cfRule type="cellIs" dxfId="3646" priority="1031" operator="equal">
      <formula>0</formula>
    </cfRule>
    <cfRule type="containsErrors" dxfId="3645" priority="1032">
      <formula>ISERROR(O102)</formula>
    </cfRule>
  </conditionalFormatting>
  <conditionalFormatting sqref="O102:O106">
    <cfRule type="cellIs" dxfId="3644" priority="1030" operator="equal">
      <formula>FALSE</formula>
    </cfRule>
  </conditionalFormatting>
  <conditionalFormatting sqref="O112:O116">
    <cfRule type="cellIs" dxfId="3643" priority="1028" operator="equal">
      <formula>0</formula>
    </cfRule>
    <cfRule type="containsErrors" dxfId="3642" priority="1029">
      <formula>ISERROR(O112)</formula>
    </cfRule>
  </conditionalFormatting>
  <conditionalFormatting sqref="O112:O116">
    <cfRule type="cellIs" dxfId="3641" priority="1027" operator="equal">
      <formula>FALSE</formula>
    </cfRule>
  </conditionalFormatting>
  <conditionalFormatting sqref="O122:O126">
    <cfRule type="cellIs" dxfId="3640" priority="1025" operator="equal">
      <formula>0</formula>
    </cfRule>
    <cfRule type="containsErrors" dxfId="3639" priority="1026">
      <formula>ISERROR(O122)</formula>
    </cfRule>
  </conditionalFormatting>
  <conditionalFormatting sqref="O122:O126">
    <cfRule type="cellIs" dxfId="3638" priority="1024" operator="equal">
      <formula>FALSE</formula>
    </cfRule>
  </conditionalFormatting>
  <conditionalFormatting sqref="O132:O136">
    <cfRule type="cellIs" dxfId="3637" priority="1022" operator="equal">
      <formula>0</formula>
    </cfRule>
    <cfRule type="containsErrors" dxfId="3636" priority="1023">
      <formula>ISERROR(O132)</formula>
    </cfRule>
  </conditionalFormatting>
  <conditionalFormatting sqref="O132:O136">
    <cfRule type="cellIs" dxfId="3635" priority="1021" operator="equal">
      <formula>FALSE</formula>
    </cfRule>
  </conditionalFormatting>
  <conditionalFormatting sqref="M11">
    <cfRule type="containsErrors" dxfId="3634" priority="1020">
      <formula>ISERROR(M11)</formula>
    </cfRule>
  </conditionalFormatting>
  <conditionalFormatting sqref="A21">
    <cfRule type="containsErrors" dxfId="3633" priority="1019">
      <formula>ISERROR(A21)</formula>
    </cfRule>
  </conditionalFormatting>
  <conditionalFormatting sqref="A31">
    <cfRule type="containsErrors" dxfId="3632" priority="1018">
      <formula>ISERROR(A31)</formula>
    </cfRule>
  </conditionalFormatting>
  <conditionalFormatting sqref="A41">
    <cfRule type="containsErrors" dxfId="3631" priority="1017">
      <formula>ISERROR(A41)</formula>
    </cfRule>
  </conditionalFormatting>
  <conditionalFormatting sqref="A51">
    <cfRule type="containsErrors" dxfId="3630" priority="1016">
      <formula>ISERROR(A51)</formula>
    </cfRule>
  </conditionalFormatting>
  <conditionalFormatting sqref="A61">
    <cfRule type="containsErrors" dxfId="3629" priority="1015">
      <formula>ISERROR(A61)</formula>
    </cfRule>
  </conditionalFormatting>
  <conditionalFormatting sqref="A71">
    <cfRule type="containsErrors" dxfId="3628" priority="1014">
      <formula>ISERROR(A71)</formula>
    </cfRule>
  </conditionalFormatting>
  <conditionalFormatting sqref="A81">
    <cfRule type="containsErrors" dxfId="3627" priority="1013">
      <formula>ISERROR(A81)</formula>
    </cfRule>
  </conditionalFormatting>
  <conditionalFormatting sqref="A91">
    <cfRule type="containsErrors" dxfId="3626" priority="1012">
      <formula>ISERROR(A91)</formula>
    </cfRule>
  </conditionalFormatting>
  <conditionalFormatting sqref="A101">
    <cfRule type="containsErrors" dxfId="3625" priority="1011">
      <formula>ISERROR(A101)</formula>
    </cfRule>
  </conditionalFormatting>
  <conditionalFormatting sqref="A111">
    <cfRule type="containsErrors" dxfId="3624" priority="1010">
      <formula>ISERROR(A111)</formula>
    </cfRule>
  </conditionalFormatting>
  <conditionalFormatting sqref="A121">
    <cfRule type="containsErrors" dxfId="3623" priority="1009">
      <formula>ISERROR(A121)</formula>
    </cfRule>
  </conditionalFormatting>
  <conditionalFormatting sqref="A131">
    <cfRule type="containsErrors" dxfId="3622" priority="1008">
      <formula>ISERROR(A131)</formula>
    </cfRule>
  </conditionalFormatting>
  <conditionalFormatting sqref="A141">
    <cfRule type="containsErrors" dxfId="3621" priority="1007">
      <formula>ISERROR(A141)</formula>
    </cfRule>
  </conditionalFormatting>
  <conditionalFormatting sqref="M21">
    <cfRule type="containsErrors" dxfId="3620" priority="1006">
      <formula>ISERROR(M21)</formula>
    </cfRule>
  </conditionalFormatting>
  <conditionalFormatting sqref="M31">
    <cfRule type="containsErrors" dxfId="3619" priority="1005">
      <formula>ISERROR(M31)</formula>
    </cfRule>
  </conditionalFormatting>
  <conditionalFormatting sqref="M41">
    <cfRule type="containsErrors" dxfId="3618" priority="1004">
      <formula>ISERROR(M41)</formula>
    </cfRule>
  </conditionalFormatting>
  <conditionalFormatting sqref="M51">
    <cfRule type="containsErrors" dxfId="3617" priority="1003">
      <formula>ISERROR(M51)</formula>
    </cfRule>
  </conditionalFormatting>
  <conditionalFormatting sqref="M61">
    <cfRule type="containsErrors" dxfId="3616" priority="1002">
      <formula>ISERROR(M61)</formula>
    </cfRule>
  </conditionalFormatting>
  <conditionalFormatting sqref="M71">
    <cfRule type="containsErrors" dxfId="3615" priority="1001">
      <formula>ISERROR(M71)</formula>
    </cfRule>
  </conditionalFormatting>
  <conditionalFormatting sqref="M81">
    <cfRule type="containsErrors" dxfId="3614" priority="1000">
      <formula>ISERROR(M81)</formula>
    </cfRule>
  </conditionalFormatting>
  <conditionalFormatting sqref="M91">
    <cfRule type="containsErrors" dxfId="3613" priority="999">
      <formula>ISERROR(M91)</formula>
    </cfRule>
  </conditionalFormatting>
  <conditionalFormatting sqref="M101">
    <cfRule type="containsErrors" dxfId="3612" priority="998">
      <formula>ISERROR(M101)</formula>
    </cfRule>
  </conditionalFormatting>
  <conditionalFormatting sqref="M111">
    <cfRule type="containsErrors" dxfId="3611" priority="997">
      <formula>ISERROR(M111)</formula>
    </cfRule>
  </conditionalFormatting>
  <conditionalFormatting sqref="M121">
    <cfRule type="containsErrors" dxfId="3610" priority="996">
      <formula>ISERROR(M121)</formula>
    </cfRule>
  </conditionalFormatting>
  <conditionalFormatting sqref="M131">
    <cfRule type="containsErrors" dxfId="3609" priority="995">
      <formula>ISERROR(M131)</formula>
    </cfRule>
  </conditionalFormatting>
  <conditionalFormatting sqref="M141">
    <cfRule type="containsErrors" dxfId="3608" priority="994">
      <formula>ISERROR(M141)</formula>
    </cfRule>
  </conditionalFormatting>
  <conditionalFormatting sqref="A17:A18">
    <cfRule type="cellIs" dxfId="3607" priority="992" operator="equal">
      <formula>0</formula>
    </cfRule>
    <cfRule type="containsErrors" dxfId="3606" priority="993">
      <formula>ISERROR(A17)</formula>
    </cfRule>
  </conditionalFormatting>
  <conditionalFormatting sqref="A27:A28">
    <cfRule type="cellIs" dxfId="3605" priority="990" operator="equal">
      <formula>0</formula>
    </cfRule>
    <cfRule type="containsErrors" dxfId="3604" priority="991">
      <formula>ISERROR(A27)</formula>
    </cfRule>
  </conditionalFormatting>
  <conditionalFormatting sqref="A37:A38">
    <cfRule type="cellIs" dxfId="3603" priority="988" operator="equal">
      <formula>0</formula>
    </cfRule>
    <cfRule type="containsErrors" dxfId="3602" priority="989">
      <formula>ISERROR(A37)</formula>
    </cfRule>
  </conditionalFormatting>
  <conditionalFormatting sqref="A47:A48">
    <cfRule type="cellIs" dxfId="3601" priority="986" operator="equal">
      <formula>0</formula>
    </cfRule>
    <cfRule type="containsErrors" dxfId="3600" priority="987">
      <formula>ISERROR(A47)</formula>
    </cfRule>
  </conditionalFormatting>
  <conditionalFormatting sqref="A57:A58">
    <cfRule type="cellIs" dxfId="3599" priority="984" operator="equal">
      <formula>0</formula>
    </cfRule>
    <cfRule type="containsErrors" dxfId="3598" priority="985">
      <formula>ISERROR(A57)</formula>
    </cfRule>
  </conditionalFormatting>
  <conditionalFormatting sqref="A67:A68">
    <cfRule type="cellIs" dxfId="3597" priority="982" operator="equal">
      <formula>0</formula>
    </cfRule>
    <cfRule type="containsErrors" dxfId="3596" priority="983">
      <formula>ISERROR(A67)</formula>
    </cfRule>
  </conditionalFormatting>
  <conditionalFormatting sqref="A77:A78">
    <cfRule type="cellIs" dxfId="3595" priority="980" operator="equal">
      <formula>0</formula>
    </cfRule>
    <cfRule type="containsErrors" dxfId="3594" priority="981">
      <formula>ISERROR(A77)</formula>
    </cfRule>
  </conditionalFormatting>
  <conditionalFormatting sqref="A87:A88">
    <cfRule type="cellIs" dxfId="3593" priority="978" operator="equal">
      <formula>0</formula>
    </cfRule>
    <cfRule type="containsErrors" dxfId="3592" priority="979">
      <formula>ISERROR(A87)</formula>
    </cfRule>
  </conditionalFormatting>
  <conditionalFormatting sqref="A97:A98">
    <cfRule type="cellIs" dxfId="3591" priority="976" operator="equal">
      <formula>0</formula>
    </cfRule>
    <cfRule type="containsErrors" dxfId="3590" priority="977">
      <formula>ISERROR(A97)</formula>
    </cfRule>
  </conditionalFormatting>
  <conditionalFormatting sqref="A107:A108">
    <cfRule type="cellIs" dxfId="3589" priority="974" operator="equal">
      <formula>0</formula>
    </cfRule>
    <cfRule type="containsErrors" dxfId="3588" priority="975">
      <formula>ISERROR(A107)</formula>
    </cfRule>
  </conditionalFormatting>
  <conditionalFormatting sqref="A117:A118">
    <cfRule type="cellIs" dxfId="3587" priority="972" operator="equal">
      <formula>0</formula>
    </cfRule>
    <cfRule type="containsErrors" dxfId="3586" priority="973">
      <formula>ISERROR(A117)</formula>
    </cfRule>
  </conditionalFormatting>
  <conditionalFormatting sqref="A127:A128">
    <cfRule type="cellIs" dxfId="3585" priority="970" operator="equal">
      <formula>0</formula>
    </cfRule>
    <cfRule type="containsErrors" dxfId="3584" priority="971">
      <formula>ISERROR(A127)</formula>
    </cfRule>
  </conditionalFormatting>
  <conditionalFormatting sqref="A137:A138">
    <cfRule type="cellIs" dxfId="3583" priority="968" operator="equal">
      <formula>0</formula>
    </cfRule>
    <cfRule type="containsErrors" dxfId="3582" priority="969">
      <formula>ISERROR(A137)</formula>
    </cfRule>
  </conditionalFormatting>
  <conditionalFormatting sqref="O17:O18">
    <cfRule type="cellIs" dxfId="3581" priority="966" operator="equal">
      <formula>0</formula>
    </cfRule>
    <cfRule type="containsErrors" dxfId="3580" priority="967">
      <formula>ISERROR(O17)</formula>
    </cfRule>
  </conditionalFormatting>
  <conditionalFormatting sqref="O17:O18">
    <cfRule type="cellIs" dxfId="3579" priority="965" operator="equal">
      <formula>FALSE</formula>
    </cfRule>
  </conditionalFormatting>
  <conditionalFormatting sqref="O27:O28">
    <cfRule type="cellIs" dxfId="3578" priority="963" operator="equal">
      <formula>0</formula>
    </cfRule>
    <cfRule type="containsErrors" dxfId="3577" priority="964">
      <formula>ISERROR(O27)</formula>
    </cfRule>
  </conditionalFormatting>
  <conditionalFormatting sqref="O27:O28">
    <cfRule type="cellIs" dxfId="3576" priority="962" operator="equal">
      <formula>FALSE</formula>
    </cfRule>
  </conditionalFormatting>
  <conditionalFormatting sqref="O37:O38">
    <cfRule type="cellIs" dxfId="3575" priority="960" operator="equal">
      <formula>0</formula>
    </cfRule>
    <cfRule type="containsErrors" dxfId="3574" priority="961">
      <formula>ISERROR(O37)</formula>
    </cfRule>
  </conditionalFormatting>
  <conditionalFormatting sqref="O37:O38">
    <cfRule type="cellIs" dxfId="3573" priority="959" operator="equal">
      <formula>FALSE</formula>
    </cfRule>
  </conditionalFormatting>
  <conditionalFormatting sqref="O47:O48">
    <cfRule type="cellIs" dxfId="3572" priority="957" operator="equal">
      <formula>0</formula>
    </cfRule>
    <cfRule type="containsErrors" dxfId="3571" priority="958">
      <formula>ISERROR(O47)</formula>
    </cfRule>
  </conditionalFormatting>
  <conditionalFormatting sqref="O47:O48">
    <cfRule type="cellIs" dxfId="3570" priority="956" operator="equal">
      <formula>FALSE</formula>
    </cfRule>
  </conditionalFormatting>
  <conditionalFormatting sqref="O57:O58">
    <cfRule type="cellIs" dxfId="3569" priority="954" operator="equal">
      <formula>0</formula>
    </cfRule>
    <cfRule type="containsErrors" dxfId="3568" priority="955">
      <formula>ISERROR(O57)</formula>
    </cfRule>
  </conditionalFormatting>
  <conditionalFormatting sqref="O57:O58">
    <cfRule type="cellIs" dxfId="3567" priority="953" operator="equal">
      <formula>FALSE</formula>
    </cfRule>
  </conditionalFormatting>
  <conditionalFormatting sqref="O67:O68">
    <cfRule type="cellIs" dxfId="3566" priority="951" operator="equal">
      <formula>0</formula>
    </cfRule>
    <cfRule type="containsErrors" dxfId="3565" priority="952">
      <formula>ISERROR(O67)</formula>
    </cfRule>
  </conditionalFormatting>
  <conditionalFormatting sqref="O67:O68">
    <cfRule type="cellIs" dxfId="3564" priority="950" operator="equal">
      <formula>FALSE</formula>
    </cfRule>
  </conditionalFormatting>
  <conditionalFormatting sqref="O77:O78">
    <cfRule type="cellIs" dxfId="3563" priority="948" operator="equal">
      <formula>0</formula>
    </cfRule>
    <cfRule type="containsErrors" dxfId="3562" priority="949">
      <formula>ISERROR(O77)</formula>
    </cfRule>
  </conditionalFormatting>
  <conditionalFormatting sqref="O77:O78">
    <cfRule type="cellIs" dxfId="3561" priority="947" operator="equal">
      <formula>FALSE</formula>
    </cfRule>
  </conditionalFormatting>
  <conditionalFormatting sqref="O87:O88">
    <cfRule type="cellIs" dxfId="3560" priority="945" operator="equal">
      <formula>0</formula>
    </cfRule>
    <cfRule type="containsErrors" dxfId="3559" priority="946">
      <formula>ISERROR(O87)</formula>
    </cfRule>
  </conditionalFormatting>
  <conditionalFormatting sqref="O87:O88">
    <cfRule type="cellIs" dxfId="3558" priority="944" operator="equal">
      <formula>FALSE</formula>
    </cfRule>
  </conditionalFormatting>
  <conditionalFormatting sqref="O97:O98">
    <cfRule type="cellIs" dxfId="3557" priority="942" operator="equal">
      <formula>0</formula>
    </cfRule>
    <cfRule type="containsErrors" dxfId="3556" priority="943">
      <formula>ISERROR(O97)</formula>
    </cfRule>
  </conditionalFormatting>
  <conditionalFormatting sqref="O97:O98">
    <cfRule type="cellIs" dxfId="3555" priority="941" operator="equal">
      <formula>FALSE</formula>
    </cfRule>
  </conditionalFormatting>
  <conditionalFormatting sqref="O107:O108">
    <cfRule type="cellIs" dxfId="3554" priority="939" operator="equal">
      <formula>0</formula>
    </cfRule>
    <cfRule type="containsErrors" dxfId="3553" priority="940">
      <formula>ISERROR(O107)</formula>
    </cfRule>
  </conditionalFormatting>
  <conditionalFormatting sqref="O107:O108">
    <cfRule type="cellIs" dxfId="3552" priority="938" operator="equal">
      <formula>FALSE</formula>
    </cfRule>
  </conditionalFormatting>
  <conditionalFormatting sqref="O117:O118">
    <cfRule type="cellIs" dxfId="3551" priority="936" operator="equal">
      <formula>0</formula>
    </cfRule>
    <cfRule type="containsErrors" dxfId="3550" priority="937">
      <formula>ISERROR(O117)</formula>
    </cfRule>
  </conditionalFormatting>
  <conditionalFormatting sqref="O117:O118">
    <cfRule type="cellIs" dxfId="3549" priority="935" operator="equal">
      <formula>FALSE</formula>
    </cfRule>
  </conditionalFormatting>
  <conditionalFormatting sqref="O127:O128">
    <cfRule type="cellIs" dxfId="3548" priority="933" operator="equal">
      <formula>0</formula>
    </cfRule>
    <cfRule type="containsErrors" dxfId="3547" priority="934">
      <formula>ISERROR(O127)</formula>
    </cfRule>
  </conditionalFormatting>
  <conditionalFormatting sqref="O127:O128">
    <cfRule type="cellIs" dxfId="3546" priority="932" operator="equal">
      <formula>FALSE</formula>
    </cfRule>
  </conditionalFormatting>
  <conditionalFormatting sqref="O137:O138">
    <cfRule type="cellIs" dxfId="3545" priority="930" operator="equal">
      <formula>0</formula>
    </cfRule>
    <cfRule type="containsErrors" dxfId="3544" priority="931">
      <formula>ISERROR(O137)</formula>
    </cfRule>
  </conditionalFormatting>
  <conditionalFormatting sqref="O137:O138">
    <cfRule type="cellIs" dxfId="3543" priority="929" operator="equal">
      <formula>FALSE</formula>
    </cfRule>
  </conditionalFormatting>
  <conditionalFormatting sqref="C1:D1">
    <cfRule type="containsErrors" dxfId="3542" priority="1171">
      <formula>ISERROR(C1)</formula>
    </cfRule>
  </conditionalFormatting>
  <conditionalFormatting sqref="C11">
    <cfRule type="containsErrors" dxfId="3541" priority="928">
      <formula>ISERROR(C11)</formula>
    </cfRule>
  </conditionalFormatting>
  <conditionalFormatting sqref="C21">
    <cfRule type="containsErrors" dxfId="3540" priority="927">
      <formula>ISERROR(C21)</formula>
    </cfRule>
  </conditionalFormatting>
  <conditionalFormatting sqref="C31">
    <cfRule type="containsErrors" dxfId="3539" priority="926">
      <formula>ISERROR(C31)</formula>
    </cfRule>
  </conditionalFormatting>
  <conditionalFormatting sqref="C41">
    <cfRule type="containsErrors" dxfId="3538" priority="925">
      <formula>ISERROR(C41)</formula>
    </cfRule>
  </conditionalFormatting>
  <conditionalFormatting sqref="C51">
    <cfRule type="containsErrors" dxfId="3537" priority="924">
      <formula>ISERROR(C51)</formula>
    </cfRule>
  </conditionalFormatting>
  <conditionalFormatting sqref="C61">
    <cfRule type="containsErrors" dxfId="3536" priority="923">
      <formula>ISERROR(C61)</formula>
    </cfRule>
  </conditionalFormatting>
  <conditionalFormatting sqref="C71">
    <cfRule type="containsErrors" dxfId="3535" priority="922">
      <formula>ISERROR(C71)</formula>
    </cfRule>
  </conditionalFormatting>
  <conditionalFormatting sqref="C81">
    <cfRule type="containsErrors" dxfId="3534" priority="921">
      <formula>ISERROR(C81)</formula>
    </cfRule>
  </conditionalFormatting>
  <conditionalFormatting sqref="C91">
    <cfRule type="containsErrors" dxfId="3533" priority="920">
      <formula>ISERROR(C91)</formula>
    </cfRule>
  </conditionalFormatting>
  <conditionalFormatting sqref="C101">
    <cfRule type="containsErrors" dxfId="3532" priority="919">
      <formula>ISERROR(C101)</formula>
    </cfRule>
  </conditionalFormatting>
  <conditionalFormatting sqref="C111">
    <cfRule type="containsErrors" dxfId="3531" priority="918">
      <formula>ISERROR(C111)</formula>
    </cfRule>
  </conditionalFormatting>
  <conditionalFormatting sqref="C121">
    <cfRule type="containsErrors" dxfId="3530" priority="917">
      <formula>ISERROR(C121)</formula>
    </cfRule>
  </conditionalFormatting>
  <conditionalFormatting sqref="C131">
    <cfRule type="containsErrors" dxfId="3529" priority="916">
      <formula>ISERROR(C131)</formula>
    </cfRule>
  </conditionalFormatting>
  <conditionalFormatting sqref="C141">
    <cfRule type="containsErrors" dxfId="3528" priority="915">
      <formula>ISERROR(C141)</formula>
    </cfRule>
  </conditionalFormatting>
  <conditionalFormatting sqref="D7:D8">
    <cfRule type="containsErrors" dxfId="3527" priority="913">
      <formula>ISERROR(D7)</formula>
    </cfRule>
  </conditionalFormatting>
  <conditionalFormatting sqref="C2:D2 D3:D6 C3:C8">
    <cfRule type="containsErrors" dxfId="3526" priority="914">
      <formula>ISERROR(C2)</formula>
    </cfRule>
  </conditionalFormatting>
  <conditionalFormatting sqref="D11">
    <cfRule type="containsErrors" dxfId="3525" priority="912">
      <formula>ISERROR(D11)</formula>
    </cfRule>
  </conditionalFormatting>
  <conditionalFormatting sqref="D21">
    <cfRule type="containsErrors" dxfId="3524" priority="911">
      <formula>ISERROR(D21)</formula>
    </cfRule>
  </conditionalFormatting>
  <conditionalFormatting sqref="D31">
    <cfRule type="containsErrors" dxfId="3523" priority="910">
      <formula>ISERROR(D31)</formula>
    </cfRule>
  </conditionalFormatting>
  <conditionalFormatting sqref="D41">
    <cfRule type="containsErrors" dxfId="3522" priority="909">
      <formula>ISERROR(D41)</formula>
    </cfRule>
  </conditionalFormatting>
  <conditionalFormatting sqref="D51">
    <cfRule type="containsErrors" dxfId="3521" priority="908">
      <formula>ISERROR(D51)</formula>
    </cfRule>
  </conditionalFormatting>
  <conditionalFormatting sqref="D61">
    <cfRule type="containsErrors" dxfId="3520" priority="907">
      <formula>ISERROR(D61)</formula>
    </cfRule>
  </conditionalFormatting>
  <conditionalFormatting sqref="D71">
    <cfRule type="containsErrors" dxfId="3519" priority="906">
      <formula>ISERROR(D71)</formula>
    </cfRule>
  </conditionalFormatting>
  <conditionalFormatting sqref="D81">
    <cfRule type="containsErrors" dxfId="3518" priority="905">
      <formula>ISERROR(D81)</formula>
    </cfRule>
  </conditionalFormatting>
  <conditionalFormatting sqref="D91">
    <cfRule type="containsErrors" dxfId="3517" priority="904">
      <formula>ISERROR(D91)</formula>
    </cfRule>
  </conditionalFormatting>
  <conditionalFormatting sqref="D101">
    <cfRule type="containsErrors" dxfId="3516" priority="903">
      <formula>ISERROR(D101)</formula>
    </cfRule>
  </conditionalFormatting>
  <conditionalFormatting sqref="D111">
    <cfRule type="containsErrors" dxfId="3515" priority="902">
      <formula>ISERROR(D111)</formula>
    </cfRule>
  </conditionalFormatting>
  <conditionalFormatting sqref="D121">
    <cfRule type="containsErrors" dxfId="3514" priority="901">
      <formula>ISERROR(D121)</formula>
    </cfRule>
  </conditionalFormatting>
  <conditionalFormatting sqref="D131">
    <cfRule type="containsErrors" dxfId="3513" priority="900">
      <formula>ISERROR(D131)</formula>
    </cfRule>
  </conditionalFormatting>
  <conditionalFormatting sqref="D141">
    <cfRule type="containsErrors" dxfId="3512" priority="899">
      <formula>ISERROR(D141)</formula>
    </cfRule>
  </conditionalFormatting>
  <conditionalFormatting sqref="D12:D16">
    <cfRule type="containsErrors" dxfId="3511" priority="898">
      <formula>ISERROR(D12)</formula>
    </cfRule>
  </conditionalFormatting>
  <conditionalFormatting sqref="D22:D26">
    <cfRule type="containsErrors" dxfId="3510" priority="897">
      <formula>ISERROR(D22)</formula>
    </cfRule>
  </conditionalFormatting>
  <conditionalFormatting sqref="D32:D36">
    <cfRule type="containsErrors" dxfId="3509" priority="896">
      <formula>ISERROR(D32)</formula>
    </cfRule>
  </conditionalFormatting>
  <conditionalFormatting sqref="D42:D46">
    <cfRule type="containsErrors" dxfId="3508" priority="895">
      <formula>ISERROR(D42)</formula>
    </cfRule>
  </conditionalFormatting>
  <conditionalFormatting sqref="D52:D56">
    <cfRule type="containsErrors" dxfId="3507" priority="894">
      <formula>ISERROR(D52)</formula>
    </cfRule>
  </conditionalFormatting>
  <conditionalFormatting sqref="D62:D66">
    <cfRule type="containsErrors" dxfId="3506" priority="893">
      <formula>ISERROR(D62)</formula>
    </cfRule>
  </conditionalFormatting>
  <conditionalFormatting sqref="D72:D76">
    <cfRule type="containsErrors" dxfId="3505" priority="892">
      <formula>ISERROR(D72)</formula>
    </cfRule>
  </conditionalFormatting>
  <conditionalFormatting sqref="D82:D86">
    <cfRule type="containsErrors" dxfId="3504" priority="891">
      <formula>ISERROR(D82)</formula>
    </cfRule>
  </conditionalFormatting>
  <conditionalFormatting sqref="D92:D96">
    <cfRule type="containsErrors" dxfId="3503" priority="890">
      <formula>ISERROR(D92)</formula>
    </cfRule>
  </conditionalFormatting>
  <conditionalFormatting sqref="D102:D106">
    <cfRule type="containsErrors" dxfId="3502" priority="889">
      <formula>ISERROR(D102)</formula>
    </cfRule>
  </conditionalFormatting>
  <conditionalFormatting sqref="D112:D116">
    <cfRule type="containsErrors" dxfId="3501" priority="888">
      <formula>ISERROR(D112)</formula>
    </cfRule>
  </conditionalFormatting>
  <conditionalFormatting sqref="D122:D126">
    <cfRule type="containsErrors" dxfId="3500" priority="887">
      <formula>ISERROR(D122)</formula>
    </cfRule>
  </conditionalFormatting>
  <conditionalFormatting sqref="D132:D136">
    <cfRule type="containsErrors" dxfId="3499" priority="886">
      <formula>ISERROR(D132)</formula>
    </cfRule>
  </conditionalFormatting>
  <conditionalFormatting sqref="M9:O10">
    <cfRule type="cellIs" dxfId="3498" priority="884" operator="equal">
      <formula>FALSE</formula>
    </cfRule>
    <cfRule type="cellIs" dxfId="3497" priority="885" operator="equal">
      <formula>0</formula>
    </cfRule>
  </conditionalFormatting>
  <conditionalFormatting sqref="A19:A20">
    <cfRule type="cellIs" dxfId="3496" priority="882" operator="equal">
      <formula>0</formula>
    </cfRule>
    <cfRule type="containsErrors" dxfId="3495" priority="883">
      <formula>ISERROR(A19)</formula>
    </cfRule>
  </conditionalFormatting>
  <conditionalFormatting sqref="M19:O20">
    <cfRule type="cellIs" dxfId="3494" priority="880" operator="equal">
      <formula>FALSE</formula>
    </cfRule>
    <cfRule type="cellIs" dxfId="3493" priority="881" operator="equal">
      <formula>0</formula>
    </cfRule>
  </conditionalFormatting>
  <conditionalFormatting sqref="A29:A30">
    <cfRule type="cellIs" dxfId="3492" priority="878" operator="equal">
      <formula>0</formula>
    </cfRule>
    <cfRule type="containsErrors" dxfId="3491" priority="879">
      <formula>ISERROR(A29)</formula>
    </cfRule>
  </conditionalFormatting>
  <conditionalFormatting sqref="M29:O30">
    <cfRule type="cellIs" dxfId="3490" priority="876" operator="equal">
      <formula>FALSE</formula>
    </cfRule>
    <cfRule type="cellIs" dxfId="3489" priority="877" operator="equal">
      <formula>0</formula>
    </cfRule>
  </conditionalFormatting>
  <conditionalFormatting sqref="A39:A40">
    <cfRule type="cellIs" dxfId="3488" priority="874" operator="equal">
      <formula>0</formula>
    </cfRule>
    <cfRule type="containsErrors" dxfId="3487" priority="875">
      <formula>ISERROR(A39)</formula>
    </cfRule>
  </conditionalFormatting>
  <conditionalFormatting sqref="M39:O40">
    <cfRule type="cellIs" dxfId="3486" priority="872" operator="equal">
      <formula>FALSE</formula>
    </cfRule>
    <cfRule type="cellIs" dxfId="3485" priority="873" operator="equal">
      <formula>0</formula>
    </cfRule>
  </conditionalFormatting>
  <conditionalFormatting sqref="A49:A50">
    <cfRule type="cellIs" dxfId="3484" priority="870" operator="equal">
      <formula>0</formula>
    </cfRule>
    <cfRule type="containsErrors" dxfId="3483" priority="871">
      <formula>ISERROR(A49)</formula>
    </cfRule>
  </conditionalFormatting>
  <conditionalFormatting sqref="M49:O50">
    <cfRule type="cellIs" dxfId="3482" priority="868" operator="equal">
      <formula>FALSE</formula>
    </cfRule>
    <cfRule type="cellIs" dxfId="3481" priority="869" operator="equal">
      <formula>0</formula>
    </cfRule>
  </conditionalFormatting>
  <conditionalFormatting sqref="A59:A60">
    <cfRule type="cellIs" dxfId="3480" priority="866" operator="equal">
      <formula>0</formula>
    </cfRule>
    <cfRule type="containsErrors" dxfId="3479" priority="867">
      <formula>ISERROR(A59)</formula>
    </cfRule>
  </conditionalFormatting>
  <conditionalFormatting sqref="M59:O60">
    <cfRule type="cellIs" dxfId="3478" priority="864" operator="equal">
      <formula>FALSE</formula>
    </cfRule>
    <cfRule type="cellIs" dxfId="3477" priority="865" operator="equal">
      <formula>0</formula>
    </cfRule>
  </conditionalFormatting>
  <conditionalFormatting sqref="A69:A70">
    <cfRule type="cellIs" dxfId="3476" priority="862" operator="equal">
      <formula>0</formula>
    </cfRule>
    <cfRule type="containsErrors" dxfId="3475" priority="863">
      <formula>ISERROR(A69)</formula>
    </cfRule>
  </conditionalFormatting>
  <conditionalFormatting sqref="M69:O70">
    <cfRule type="cellIs" dxfId="3474" priority="860" operator="equal">
      <formula>FALSE</formula>
    </cfRule>
    <cfRule type="cellIs" dxfId="3473" priority="861" operator="equal">
      <formula>0</formula>
    </cfRule>
  </conditionalFormatting>
  <conditionalFormatting sqref="A79:A80">
    <cfRule type="cellIs" dxfId="3472" priority="858" operator="equal">
      <formula>0</formula>
    </cfRule>
    <cfRule type="containsErrors" dxfId="3471" priority="859">
      <formula>ISERROR(A79)</formula>
    </cfRule>
  </conditionalFormatting>
  <conditionalFormatting sqref="M79:O80">
    <cfRule type="cellIs" dxfId="3470" priority="856" operator="equal">
      <formula>FALSE</formula>
    </cfRule>
    <cfRule type="cellIs" dxfId="3469" priority="857" operator="equal">
      <formula>0</formula>
    </cfRule>
  </conditionalFormatting>
  <conditionalFormatting sqref="A89:A90">
    <cfRule type="cellIs" dxfId="3468" priority="854" operator="equal">
      <formula>0</formula>
    </cfRule>
    <cfRule type="containsErrors" dxfId="3467" priority="855">
      <formula>ISERROR(A89)</formula>
    </cfRule>
  </conditionalFormatting>
  <conditionalFormatting sqref="M89:O90">
    <cfRule type="cellIs" dxfId="3466" priority="852" operator="equal">
      <formula>FALSE</formula>
    </cfRule>
    <cfRule type="cellIs" dxfId="3465" priority="853" operator="equal">
      <formula>0</formula>
    </cfRule>
  </conditionalFormatting>
  <conditionalFormatting sqref="A99:A100">
    <cfRule type="cellIs" dxfId="3464" priority="850" operator="equal">
      <formula>0</formula>
    </cfRule>
    <cfRule type="containsErrors" dxfId="3463" priority="851">
      <formula>ISERROR(A99)</formula>
    </cfRule>
  </conditionalFormatting>
  <conditionalFormatting sqref="M99:O100">
    <cfRule type="cellIs" dxfId="3462" priority="848" operator="equal">
      <formula>FALSE</formula>
    </cfRule>
    <cfRule type="cellIs" dxfId="3461" priority="849" operator="equal">
      <formula>0</formula>
    </cfRule>
  </conditionalFormatting>
  <conditionalFormatting sqref="A109:A110">
    <cfRule type="cellIs" dxfId="3460" priority="846" operator="equal">
      <formula>0</formula>
    </cfRule>
    <cfRule type="containsErrors" dxfId="3459" priority="847">
      <formula>ISERROR(A109)</formula>
    </cfRule>
  </conditionalFormatting>
  <conditionalFormatting sqref="M109:O110">
    <cfRule type="cellIs" dxfId="3458" priority="844" operator="equal">
      <formula>FALSE</formula>
    </cfRule>
    <cfRule type="cellIs" dxfId="3457" priority="845" operator="equal">
      <formula>0</formula>
    </cfRule>
  </conditionalFormatting>
  <conditionalFormatting sqref="A119:A120">
    <cfRule type="cellIs" dxfId="3456" priority="842" operator="equal">
      <formula>0</formula>
    </cfRule>
    <cfRule type="containsErrors" dxfId="3455" priority="843">
      <formula>ISERROR(A119)</formula>
    </cfRule>
  </conditionalFormatting>
  <conditionalFormatting sqref="M119:O120">
    <cfRule type="cellIs" dxfId="3454" priority="840" operator="equal">
      <formula>FALSE</formula>
    </cfRule>
    <cfRule type="cellIs" dxfId="3453" priority="841" operator="equal">
      <formula>0</formula>
    </cfRule>
  </conditionalFormatting>
  <conditionalFormatting sqref="A129:A130">
    <cfRule type="cellIs" dxfId="3452" priority="838" operator="equal">
      <formula>0</formula>
    </cfRule>
    <cfRule type="containsErrors" dxfId="3451" priority="839">
      <formula>ISERROR(A129)</formula>
    </cfRule>
  </conditionalFormatting>
  <conditionalFormatting sqref="M129:O130">
    <cfRule type="cellIs" dxfId="3450" priority="836" operator="equal">
      <formula>FALSE</formula>
    </cfRule>
    <cfRule type="cellIs" dxfId="3449" priority="837" operator="equal">
      <formula>0</formula>
    </cfRule>
  </conditionalFormatting>
  <conditionalFormatting sqref="A139:A140">
    <cfRule type="cellIs" dxfId="3448" priority="834" operator="equal">
      <formula>0</formula>
    </cfRule>
    <cfRule type="containsErrors" dxfId="3447" priority="835">
      <formula>ISERROR(A139)</formula>
    </cfRule>
  </conditionalFormatting>
  <conditionalFormatting sqref="M139:O140">
    <cfRule type="cellIs" dxfId="3446" priority="832" operator="equal">
      <formula>FALSE</formula>
    </cfRule>
    <cfRule type="cellIs" dxfId="3445" priority="833" operator="equal">
      <formula>0</formula>
    </cfRule>
  </conditionalFormatting>
  <conditionalFormatting sqref="C9:D10">
    <cfRule type="cellIs" dxfId="3444" priority="830" operator="equal">
      <formula>0</formula>
    </cfRule>
    <cfRule type="containsErrors" dxfId="3443" priority="831">
      <formula>ISERROR(C9)</formula>
    </cfRule>
  </conditionalFormatting>
  <conditionalFormatting sqref="A2:A6">
    <cfRule type="cellIs" dxfId="3442" priority="829" operator="equal">
      <formula>0</formula>
    </cfRule>
  </conditionalFormatting>
  <conditionalFormatting sqref="A12:A16">
    <cfRule type="containsErrors" dxfId="3441" priority="828">
      <formula>ISERROR(A12)</formula>
    </cfRule>
  </conditionalFormatting>
  <conditionalFormatting sqref="A12:A16">
    <cfRule type="cellIs" dxfId="3440" priority="827" operator="equal">
      <formula>0</formula>
    </cfRule>
  </conditionalFormatting>
  <conditionalFormatting sqref="A22:A26">
    <cfRule type="containsErrors" dxfId="3439" priority="826">
      <formula>ISERROR(A22)</formula>
    </cfRule>
  </conditionalFormatting>
  <conditionalFormatting sqref="A22:A26">
    <cfRule type="cellIs" dxfId="3438" priority="825" operator="equal">
      <formula>0</formula>
    </cfRule>
  </conditionalFormatting>
  <conditionalFormatting sqref="A32:A36">
    <cfRule type="containsErrors" dxfId="3437" priority="824">
      <formula>ISERROR(A32)</formula>
    </cfRule>
  </conditionalFormatting>
  <conditionalFormatting sqref="A32:A36">
    <cfRule type="cellIs" dxfId="3436" priority="823" operator="equal">
      <formula>0</formula>
    </cfRule>
  </conditionalFormatting>
  <conditionalFormatting sqref="A42:A46">
    <cfRule type="containsErrors" dxfId="3435" priority="822">
      <formula>ISERROR(A42)</formula>
    </cfRule>
  </conditionalFormatting>
  <conditionalFormatting sqref="A42:A46">
    <cfRule type="cellIs" dxfId="3434" priority="821" operator="equal">
      <formula>0</formula>
    </cfRule>
  </conditionalFormatting>
  <conditionalFormatting sqref="A52:A56">
    <cfRule type="containsErrors" dxfId="3433" priority="820">
      <formula>ISERROR(A52)</formula>
    </cfRule>
  </conditionalFormatting>
  <conditionalFormatting sqref="A52:A56">
    <cfRule type="cellIs" dxfId="3432" priority="819" operator="equal">
      <formula>0</formula>
    </cfRule>
  </conditionalFormatting>
  <conditionalFormatting sqref="A62:A66">
    <cfRule type="containsErrors" dxfId="3431" priority="818">
      <formula>ISERROR(A62)</formula>
    </cfRule>
  </conditionalFormatting>
  <conditionalFormatting sqref="A62:A66">
    <cfRule type="cellIs" dxfId="3430" priority="817" operator="equal">
      <formula>0</formula>
    </cfRule>
  </conditionalFormatting>
  <conditionalFormatting sqref="A72:A76">
    <cfRule type="containsErrors" dxfId="3429" priority="816">
      <formula>ISERROR(A72)</formula>
    </cfRule>
  </conditionalFormatting>
  <conditionalFormatting sqref="A72:A76">
    <cfRule type="cellIs" dxfId="3428" priority="815" operator="equal">
      <formula>0</formula>
    </cfRule>
  </conditionalFormatting>
  <conditionalFormatting sqref="A82:A86">
    <cfRule type="containsErrors" dxfId="3427" priority="814">
      <formula>ISERROR(A82)</formula>
    </cfRule>
  </conditionalFormatting>
  <conditionalFormatting sqref="A82:A86">
    <cfRule type="cellIs" dxfId="3426" priority="813" operator="equal">
      <formula>0</formula>
    </cfRule>
  </conditionalFormatting>
  <conditionalFormatting sqref="A92:A96">
    <cfRule type="containsErrors" dxfId="3425" priority="812">
      <formula>ISERROR(A92)</formula>
    </cfRule>
  </conditionalFormatting>
  <conditionalFormatting sqref="A92:A96">
    <cfRule type="cellIs" dxfId="3424" priority="811" operator="equal">
      <formula>0</formula>
    </cfRule>
  </conditionalFormatting>
  <conditionalFormatting sqref="A102:A106">
    <cfRule type="containsErrors" dxfId="3423" priority="810">
      <formula>ISERROR(A102)</formula>
    </cfRule>
  </conditionalFormatting>
  <conditionalFormatting sqref="A102:A106">
    <cfRule type="cellIs" dxfId="3422" priority="809" operator="equal">
      <formula>0</formula>
    </cfRule>
  </conditionalFormatting>
  <conditionalFormatting sqref="A112:A116">
    <cfRule type="containsErrors" dxfId="3421" priority="808">
      <formula>ISERROR(A112)</formula>
    </cfRule>
  </conditionalFormatting>
  <conditionalFormatting sqref="A112:A116">
    <cfRule type="cellIs" dxfId="3420" priority="807" operator="equal">
      <formula>0</formula>
    </cfRule>
  </conditionalFormatting>
  <conditionalFormatting sqref="A122:A126">
    <cfRule type="containsErrors" dxfId="3419" priority="806">
      <formula>ISERROR(A122)</formula>
    </cfRule>
  </conditionalFormatting>
  <conditionalFormatting sqref="A122:A126">
    <cfRule type="cellIs" dxfId="3418" priority="805" operator="equal">
      <formula>0</formula>
    </cfRule>
  </conditionalFormatting>
  <conditionalFormatting sqref="A132:A136">
    <cfRule type="containsErrors" dxfId="3417" priority="804">
      <formula>ISERROR(A132)</formula>
    </cfRule>
  </conditionalFormatting>
  <conditionalFormatting sqref="A132:A136">
    <cfRule type="cellIs" dxfId="3416" priority="803" operator="equal">
      <formula>0</formula>
    </cfRule>
  </conditionalFormatting>
  <conditionalFormatting sqref="D19:D20">
    <cfRule type="cellIs" dxfId="3415" priority="801" operator="equal">
      <formula>0</formula>
    </cfRule>
    <cfRule type="containsErrors" dxfId="3414" priority="802">
      <formula>ISERROR(D19)</formula>
    </cfRule>
  </conditionalFormatting>
  <conditionalFormatting sqref="D29:D30">
    <cfRule type="cellIs" dxfId="3413" priority="799" operator="equal">
      <formula>0</formula>
    </cfRule>
    <cfRule type="containsErrors" dxfId="3412" priority="800">
      <formula>ISERROR(D29)</formula>
    </cfRule>
  </conditionalFormatting>
  <conditionalFormatting sqref="D39:D40">
    <cfRule type="cellIs" dxfId="3411" priority="797" operator="equal">
      <formula>0</formula>
    </cfRule>
    <cfRule type="containsErrors" dxfId="3410" priority="798">
      <formula>ISERROR(D39)</formula>
    </cfRule>
  </conditionalFormatting>
  <conditionalFormatting sqref="D49:D50">
    <cfRule type="cellIs" dxfId="3409" priority="795" operator="equal">
      <formula>0</formula>
    </cfRule>
    <cfRule type="containsErrors" dxfId="3408" priority="796">
      <formula>ISERROR(D49)</formula>
    </cfRule>
  </conditionalFormatting>
  <conditionalFormatting sqref="D59:D60">
    <cfRule type="cellIs" dxfId="3407" priority="793" operator="equal">
      <formula>0</formula>
    </cfRule>
    <cfRule type="containsErrors" dxfId="3406" priority="794">
      <formula>ISERROR(D59)</formula>
    </cfRule>
  </conditionalFormatting>
  <conditionalFormatting sqref="D69:D70">
    <cfRule type="cellIs" dxfId="3405" priority="791" operator="equal">
      <formula>0</formula>
    </cfRule>
    <cfRule type="containsErrors" dxfId="3404" priority="792">
      <formula>ISERROR(D69)</formula>
    </cfRule>
  </conditionalFormatting>
  <conditionalFormatting sqref="D79:D80">
    <cfRule type="cellIs" dxfId="3403" priority="789" operator="equal">
      <formula>0</formula>
    </cfRule>
    <cfRule type="containsErrors" dxfId="3402" priority="790">
      <formula>ISERROR(D79)</formula>
    </cfRule>
  </conditionalFormatting>
  <conditionalFormatting sqref="D89:D90">
    <cfRule type="cellIs" dxfId="3401" priority="787" operator="equal">
      <formula>0</formula>
    </cfRule>
    <cfRule type="containsErrors" dxfId="3400" priority="788">
      <formula>ISERROR(D89)</formula>
    </cfRule>
  </conditionalFormatting>
  <conditionalFormatting sqref="D99:D100">
    <cfRule type="cellIs" dxfId="3399" priority="785" operator="equal">
      <formula>0</formula>
    </cfRule>
    <cfRule type="containsErrors" dxfId="3398" priority="786">
      <formula>ISERROR(D99)</formula>
    </cfRule>
  </conditionalFormatting>
  <conditionalFormatting sqref="D109:D110">
    <cfRule type="cellIs" dxfId="3397" priority="783" operator="equal">
      <formula>0</formula>
    </cfRule>
    <cfRule type="containsErrors" dxfId="3396" priority="784">
      <formula>ISERROR(D109)</formula>
    </cfRule>
  </conditionalFormatting>
  <conditionalFormatting sqref="D119:D120">
    <cfRule type="cellIs" dxfId="3395" priority="781" operator="equal">
      <formula>0</formula>
    </cfRule>
    <cfRule type="containsErrors" dxfId="3394" priority="782">
      <formula>ISERROR(D119)</formula>
    </cfRule>
  </conditionalFormatting>
  <conditionalFormatting sqref="D129:D130">
    <cfRule type="cellIs" dxfId="3393" priority="779" operator="equal">
      <formula>0</formula>
    </cfRule>
    <cfRule type="containsErrors" dxfId="3392" priority="780">
      <formula>ISERROR(D129)</formula>
    </cfRule>
  </conditionalFormatting>
  <conditionalFormatting sqref="D139:D140">
    <cfRule type="cellIs" dxfId="3391" priority="777" operator="equal">
      <formula>0</formula>
    </cfRule>
    <cfRule type="containsErrors" dxfId="3390" priority="778">
      <formula>ISERROR(D139)</formula>
    </cfRule>
  </conditionalFormatting>
  <conditionalFormatting sqref="B12:B16">
    <cfRule type="containsErrors" dxfId="3389" priority="776">
      <formula>ISERROR(B12)</formula>
    </cfRule>
  </conditionalFormatting>
  <conditionalFormatting sqref="B42:B46">
    <cfRule type="containsErrors" dxfId="3388" priority="773">
      <formula>ISERROR(B42)</formula>
    </cfRule>
  </conditionalFormatting>
  <conditionalFormatting sqref="B22:B26">
    <cfRule type="containsErrors" dxfId="3387" priority="775">
      <formula>ISERROR(B22)</formula>
    </cfRule>
  </conditionalFormatting>
  <conditionalFormatting sqref="B32:B36">
    <cfRule type="containsErrors" dxfId="3386" priority="774">
      <formula>ISERROR(B32)</formula>
    </cfRule>
  </conditionalFormatting>
  <conditionalFormatting sqref="B52:B56">
    <cfRule type="containsErrors" dxfId="3385" priority="772">
      <formula>ISERROR(B52)</formula>
    </cfRule>
  </conditionalFormatting>
  <conditionalFormatting sqref="B62:B66">
    <cfRule type="containsErrors" dxfId="3384" priority="771">
      <formula>ISERROR(B62)</formula>
    </cfRule>
  </conditionalFormatting>
  <conditionalFormatting sqref="B72:B76">
    <cfRule type="containsErrors" dxfId="3383" priority="770">
      <formula>ISERROR(B72)</formula>
    </cfRule>
  </conditionalFormatting>
  <conditionalFormatting sqref="B82:B86">
    <cfRule type="containsErrors" dxfId="3382" priority="769">
      <formula>ISERROR(B82)</formula>
    </cfRule>
  </conditionalFormatting>
  <conditionalFormatting sqref="B92:B96">
    <cfRule type="containsErrors" dxfId="3381" priority="768">
      <formula>ISERROR(B92)</formula>
    </cfRule>
  </conditionalFormatting>
  <conditionalFormatting sqref="B102:B106">
    <cfRule type="containsErrors" dxfId="3380" priority="767">
      <formula>ISERROR(B102)</formula>
    </cfRule>
  </conditionalFormatting>
  <conditionalFormatting sqref="B112:B116">
    <cfRule type="containsErrors" dxfId="3379" priority="766">
      <formula>ISERROR(B112)</formula>
    </cfRule>
  </conditionalFormatting>
  <conditionalFormatting sqref="B122:B126">
    <cfRule type="containsErrors" dxfId="3378" priority="765">
      <formula>ISERROR(B122)</formula>
    </cfRule>
  </conditionalFormatting>
  <conditionalFormatting sqref="B132:B136">
    <cfRule type="containsErrors" dxfId="3377" priority="764">
      <formula>ISERROR(B132)</formula>
    </cfRule>
  </conditionalFormatting>
  <conditionalFormatting sqref="B11">
    <cfRule type="cellIs" dxfId="3376" priority="735" operator="greaterThanOrEqual">
      <formula>0</formula>
    </cfRule>
  </conditionalFormatting>
  <conditionalFormatting sqref="B9:B10">
    <cfRule type="cellIs" dxfId="3375" priority="762" operator="equal">
      <formula>0</formula>
    </cfRule>
    <cfRule type="containsErrors" dxfId="3374" priority="763">
      <formula>ISERROR(B9)</formula>
    </cfRule>
  </conditionalFormatting>
  <conditionalFormatting sqref="B19:B20">
    <cfRule type="cellIs" dxfId="3373" priority="760" operator="equal">
      <formula>0</formula>
    </cfRule>
    <cfRule type="containsErrors" dxfId="3372" priority="761">
      <formula>ISERROR(B19)</formula>
    </cfRule>
  </conditionalFormatting>
  <conditionalFormatting sqref="B29:B30">
    <cfRule type="cellIs" dxfId="3371" priority="758" operator="equal">
      <formula>0</formula>
    </cfRule>
    <cfRule type="containsErrors" dxfId="3370" priority="759">
      <formula>ISERROR(B29)</formula>
    </cfRule>
  </conditionalFormatting>
  <conditionalFormatting sqref="B39:B40">
    <cfRule type="cellIs" dxfId="3369" priority="756" operator="equal">
      <formula>0</formula>
    </cfRule>
    <cfRule type="containsErrors" dxfId="3368" priority="757">
      <formula>ISERROR(B39)</formula>
    </cfRule>
  </conditionalFormatting>
  <conditionalFormatting sqref="B49:B50">
    <cfRule type="cellIs" dxfId="3367" priority="754" operator="equal">
      <formula>0</formula>
    </cfRule>
    <cfRule type="containsErrors" dxfId="3366" priority="755">
      <formula>ISERROR(B49)</formula>
    </cfRule>
  </conditionalFormatting>
  <conditionalFormatting sqref="B59:B60">
    <cfRule type="cellIs" dxfId="3365" priority="752" operator="equal">
      <formula>0</formula>
    </cfRule>
    <cfRule type="containsErrors" dxfId="3364" priority="753">
      <formula>ISERROR(B59)</formula>
    </cfRule>
  </conditionalFormatting>
  <conditionalFormatting sqref="B69:B70">
    <cfRule type="cellIs" dxfId="3363" priority="750" operator="equal">
      <formula>0</formula>
    </cfRule>
    <cfRule type="containsErrors" dxfId="3362" priority="751">
      <formula>ISERROR(B69)</formula>
    </cfRule>
  </conditionalFormatting>
  <conditionalFormatting sqref="B79:B80">
    <cfRule type="cellIs" dxfId="3361" priority="748" operator="equal">
      <formula>0</formula>
    </cfRule>
    <cfRule type="containsErrors" dxfId="3360" priority="749">
      <formula>ISERROR(B79)</formula>
    </cfRule>
  </conditionalFormatting>
  <conditionalFormatting sqref="B89:B90">
    <cfRule type="cellIs" dxfId="3359" priority="746" operator="equal">
      <formula>0</formula>
    </cfRule>
    <cfRule type="containsErrors" dxfId="3358" priority="747">
      <formula>ISERROR(B89)</formula>
    </cfRule>
  </conditionalFormatting>
  <conditionalFormatting sqref="B99:B100">
    <cfRule type="cellIs" dxfId="3357" priority="744" operator="equal">
      <formula>0</formula>
    </cfRule>
    <cfRule type="containsErrors" dxfId="3356" priority="745">
      <formula>ISERROR(B99)</formula>
    </cfRule>
  </conditionalFormatting>
  <conditionalFormatting sqref="B109:B110">
    <cfRule type="cellIs" dxfId="3355" priority="742" operator="equal">
      <formula>0</formula>
    </cfRule>
    <cfRule type="containsErrors" dxfId="3354" priority="743">
      <formula>ISERROR(B109)</formula>
    </cfRule>
  </conditionalFormatting>
  <conditionalFormatting sqref="B119:B120">
    <cfRule type="cellIs" dxfId="3353" priority="740" operator="equal">
      <formula>0</formula>
    </cfRule>
    <cfRule type="containsErrors" dxfId="3352" priority="741">
      <formula>ISERROR(B119)</formula>
    </cfRule>
  </conditionalFormatting>
  <conditionalFormatting sqref="B129:B130">
    <cfRule type="cellIs" dxfId="3351" priority="738" operator="equal">
      <formula>0</formula>
    </cfRule>
    <cfRule type="containsErrors" dxfId="3350" priority="739">
      <formula>ISERROR(B129)</formula>
    </cfRule>
  </conditionalFormatting>
  <conditionalFormatting sqref="B139:B140">
    <cfRule type="cellIs" dxfId="3349" priority="736" operator="equal">
      <formula>0</formula>
    </cfRule>
    <cfRule type="containsErrors" dxfId="3348" priority="737">
      <formula>ISERROR(B139)</formula>
    </cfRule>
  </conditionalFormatting>
  <conditionalFormatting sqref="B21">
    <cfRule type="cellIs" dxfId="3347" priority="734" operator="greaterThanOrEqual">
      <formula>0</formula>
    </cfRule>
  </conditionalFormatting>
  <conditionalFormatting sqref="B31">
    <cfRule type="cellIs" dxfId="3346" priority="733" operator="greaterThanOrEqual">
      <formula>0</formula>
    </cfRule>
  </conditionalFormatting>
  <conditionalFormatting sqref="B41">
    <cfRule type="cellIs" dxfId="3345" priority="732" operator="greaterThanOrEqual">
      <formula>0</formula>
    </cfRule>
  </conditionalFormatting>
  <conditionalFormatting sqref="B51">
    <cfRule type="cellIs" dxfId="3344" priority="731" operator="greaterThanOrEqual">
      <formula>0</formula>
    </cfRule>
  </conditionalFormatting>
  <conditionalFormatting sqref="B61">
    <cfRule type="cellIs" dxfId="3343" priority="730" operator="greaterThanOrEqual">
      <formula>0</formula>
    </cfRule>
  </conditionalFormatting>
  <conditionalFormatting sqref="B71">
    <cfRule type="cellIs" dxfId="3342" priority="729" operator="greaterThanOrEqual">
      <formula>0</formula>
    </cfRule>
  </conditionalFormatting>
  <conditionalFormatting sqref="B81">
    <cfRule type="cellIs" dxfId="3341" priority="728" operator="greaterThanOrEqual">
      <formula>0</formula>
    </cfRule>
  </conditionalFormatting>
  <conditionalFormatting sqref="B91">
    <cfRule type="cellIs" dxfId="3340" priority="727" operator="greaterThanOrEqual">
      <formula>0</formula>
    </cfRule>
  </conditionalFormatting>
  <conditionalFormatting sqref="B101">
    <cfRule type="cellIs" dxfId="3339" priority="726" operator="greaterThanOrEqual">
      <formula>0</formula>
    </cfRule>
  </conditionalFormatting>
  <conditionalFormatting sqref="B111">
    <cfRule type="cellIs" dxfId="3338" priority="725" operator="greaterThanOrEqual">
      <formula>0</formula>
    </cfRule>
  </conditionalFormatting>
  <conditionalFormatting sqref="B121">
    <cfRule type="cellIs" dxfId="3337" priority="724" operator="greaterThanOrEqual">
      <formula>0</formula>
    </cfRule>
  </conditionalFormatting>
  <conditionalFormatting sqref="B131">
    <cfRule type="cellIs" dxfId="3336" priority="723" operator="greaterThanOrEqual">
      <formula>0</formula>
    </cfRule>
  </conditionalFormatting>
  <conditionalFormatting sqref="B141">
    <cfRule type="cellIs" dxfId="3335" priority="722" operator="greaterThanOrEqual">
      <formula>0</formula>
    </cfRule>
  </conditionalFormatting>
  <conditionalFormatting sqref="C12:C16">
    <cfRule type="containsErrors" dxfId="3334" priority="721">
      <formula>ISERROR(C12)</formula>
    </cfRule>
  </conditionalFormatting>
  <conditionalFormatting sqref="C19:C20">
    <cfRule type="cellIs" dxfId="3333" priority="719" operator="equal">
      <formula>0</formula>
    </cfRule>
    <cfRule type="containsErrors" dxfId="3332" priority="720">
      <formula>ISERROR(C19)</formula>
    </cfRule>
  </conditionalFormatting>
  <conditionalFormatting sqref="C22:C26">
    <cfRule type="containsErrors" dxfId="3331" priority="718">
      <formula>ISERROR(C22)</formula>
    </cfRule>
  </conditionalFormatting>
  <conditionalFormatting sqref="C29:C30">
    <cfRule type="cellIs" dxfId="3330" priority="716" operator="equal">
      <formula>0</formula>
    </cfRule>
    <cfRule type="containsErrors" dxfId="3329" priority="717">
      <formula>ISERROR(C29)</formula>
    </cfRule>
  </conditionalFormatting>
  <conditionalFormatting sqref="C32:C36">
    <cfRule type="containsErrors" dxfId="3328" priority="715">
      <formula>ISERROR(C32)</formula>
    </cfRule>
  </conditionalFormatting>
  <conditionalFormatting sqref="C39:C40">
    <cfRule type="cellIs" dxfId="3327" priority="713" operator="equal">
      <formula>0</formula>
    </cfRule>
    <cfRule type="containsErrors" dxfId="3326" priority="714">
      <formula>ISERROR(C39)</formula>
    </cfRule>
  </conditionalFormatting>
  <conditionalFormatting sqref="C42:C46">
    <cfRule type="containsErrors" dxfId="3325" priority="712">
      <formula>ISERROR(C42)</formula>
    </cfRule>
  </conditionalFormatting>
  <conditionalFormatting sqref="C49:C50">
    <cfRule type="cellIs" dxfId="3324" priority="710" operator="equal">
      <formula>0</formula>
    </cfRule>
    <cfRule type="containsErrors" dxfId="3323" priority="711">
      <formula>ISERROR(C49)</formula>
    </cfRule>
  </conditionalFormatting>
  <conditionalFormatting sqref="C52:C56">
    <cfRule type="containsErrors" dxfId="3322" priority="709">
      <formula>ISERROR(C52)</formula>
    </cfRule>
  </conditionalFormatting>
  <conditionalFormatting sqref="C59:C60">
    <cfRule type="cellIs" dxfId="3321" priority="707" operator="equal">
      <formula>0</formula>
    </cfRule>
    <cfRule type="containsErrors" dxfId="3320" priority="708">
      <formula>ISERROR(C59)</formula>
    </cfRule>
  </conditionalFormatting>
  <conditionalFormatting sqref="C62:C66">
    <cfRule type="containsErrors" dxfId="3319" priority="706">
      <formula>ISERROR(C62)</formula>
    </cfRule>
  </conditionalFormatting>
  <conditionalFormatting sqref="C69:C70">
    <cfRule type="cellIs" dxfId="3318" priority="704" operator="equal">
      <formula>0</formula>
    </cfRule>
    <cfRule type="containsErrors" dxfId="3317" priority="705">
      <formula>ISERROR(C69)</formula>
    </cfRule>
  </conditionalFormatting>
  <conditionalFormatting sqref="C72:C76">
    <cfRule type="containsErrors" dxfId="3316" priority="703">
      <formula>ISERROR(C72)</formula>
    </cfRule>
  </conditionalFormatting>
  <conditionalFormatting sqref="C79:C80">
    <cfRule type="cellIs" dxfId="3315" priority="701" operator="equal">
      <formula>0</formula>
    </cfRule>
    <cfRule type="containsErrors" dxfId="3314" priority="702">
      <formula>ISERROR(C79)</formula>
    </cfRule>
  </conditionalFormatting>
  <conditionalFormatting sqref="C82:C86">
    <cfRule type="containsErrors" dxfId="3313" priority="700">
      <formula>ISERROR(C82)</formula>
    </cfRule>
  </conditionalFormatting>
  <conditionalFormatting sqref="C89:C90">
    <cfRule type="cellIs" dxfId="3312" priority="698" operator="equal">
      <formula>0</formula>
    </cfRule>
    <cfRule type="containsErrors" dxfId="3311" priority="699">
      <formula>ISERROR(C89)</formula>
    </cfRule>
  </conditionalFormatting>
  <conditionalFormatting sqref="C92:C96">
    <cfRule type="containsErrors" dxfId="3310" priority="697">
      <formula>ISERROR(C92)</formula>
    </cfRule>
  </conditionalFormatting>
  <conditionalFormatting sqref="C99:C100">
    <cfRule type="cellIs" dxfId="3309" priority="695" operator="equal">
      <formula>0</formula>
    </cfRule>
    <cfRule type="containsErrors" dxfId="3308" priority="696">
      <formula>ISERROR(C99)</formula>
    </cfRule>
  </conditionalFormatting>
  <conditionalFormatting sqref="C102:C106">
    <cfRule type="containsErrors" dxfId="3307" priority="694">
      <formula>ISERROR(C102)</formula>
    </cfRule>
  </conditionalFormatting>
  <conditionalFormatting sqref="C109:C110">
    <cfRule type="cellIs" dxfId="3306" priority="692" operator="equal">
      <formula>0</formula>
    </cfRule>
    <cfRule type="containsErrors" dxfId="3305" priority="693">
      <formula>ISERROR(C109)</formula>
    </cfRule>
  </conditionalFormatting>
  <conditionalFormatting sqref="C112:C116">
    <cfRule type="containsErrors" dxfId="3304" priority="691">
      <formula>ISERROR(C112)</formula>
    </cfRule>
  </conditionalFormatting>
  <conditionalFormatting sqref="C119:C120">
    <cfRule type="cellIs" dxfId="3303" priority="689" operator="equal">
      <formula>0</formula>
    </cfRule>
    <cfRule type="containsErrors" dxfId="3302" priority="690">
      <formula>ISERROR(C119)</formula>
    </cfRule>
  </conditionalFormatting>
  <conditionalFormatting sqref="C122:C126">
    <cfRule type="containsErrors" dxfId="3301" priority="688">
      <formula>ISERROR(C122)</formula>
    </cfRule>
  </conditionalFormatting>
  <conditionalFormatting sqref="C129:C130">
    <cfRule type="cellIs" dxfId="3300" priority="686" operator="equal">
      <formula>0</formula>
    </cfRule>
    <cfRule type="containsErrors" dxfId="3299" priority="687">
      <formula>ISERROR(C129)</formula>
    </cfRule>
  </conditionalFormatting>
  <conditionalFormatting sqref="C132:C136">
    <cfRule type="containsErrors" dxfId="3298" priority="685">
      <formula>ISERROR(C132)</formula>
    </cfRule>
  </conditionalFormatting>
  <conditionalFormatting sqref="C139:C140">
    <cfRule type="cellIs" dxfId="3297" priority="683" operator="equal">
      <formula>0</formula>
    </cfRule>
    <cfRule type="containsErrors" dxfId="3296" priority="684">
      <formula>ISERROR(C139)</formula>
    </cfRule>
  </conditionalFormatting>
  <conditionalFormatting sqref="D17:D18">
    <cfRule type="containsErrors" dxfId="3295" priority="681">
      <formula>ISERROR(D17)</formula>
    </cfRule>
  </conditionalFormatting>
  <conditionalFormatting sqref="C17:C18">
    <cfRule type="containsErrors" dxfId="3294" priority="682">
      <formula>ISERROR(C17)</formula>
    </cfRule>
  </conditionalFormatting>
  <conditionalFormatting sqref="D27:D28">
    <cfRule type="containsErrors" dxfId="3293" priority="679">
      <formula>ISERROR(D27)</formula>
    </cfRule>
  </conditionalFormatting>
  <conditionalFormatting sqref="C27:C28">
    <cfRule type="containsErrors" dxfId="3292" priority="680">
      <formula>ISERROR(C27)</formula>
    </cfRule>
  </conditionalFormatting>
  <conditionalFormatting sqref="D37:D38">
    <cfRule type="containsErrors" dxfId="3291" priority="677">
      <formula>ISERROR(D37)</formula>
    </cfRule>
  </conditionalFormatting>
  <conditionalFormatting sqref="C37:C38">
    <cfRule type="containsErrors" dxfId="3290" priority="678">
      <formula>ISERROR(C37)</formula>
    </cfRule>
  </conditionalFormatting>
  <conditionalFormatting sqref="D47:D48">
    <cfRule type="containsErrors" dxfId="3289" priority="675">
      <formula>ISERROR(D47)</formula>
    </cfRule>
  </conditionalFormatting>
  <conditionalFormatting sqref="C47:C48">
    <cfRule type="containsErrors" dxfId="3288" priority="676">
      <formula>ISERROR(C47)</formula>
    </cfRule>
  </conditionalFormatting>
  <conditionalFormatting sqref="D57:D58">
    <cfRule type="containsErrors" dxfId="3287" priority="673">
      <formula>ISERROR(D57)</formula>
    </cfRule>
  </conditionalFormatting>
  <conditionalFormatting sqref="C57:C58">
    <cfRule type="containsErrors" dxfId="3286" priority="674">
      <formula>ISERROR(C57)</formula>
    </cfRule>
  </conditionalFormatting>
  <conditionalFormatting sqref="D67:D68">
    <cfRule type="containsErrors" dxfId="3285" priority="671">
      <formula>ISERROR(D67)</formula>
    </cfRule>
  </conditionalFormatting>
  <conditionalFormatting sqref="C67:C68">
    <cfRule type="containsErrors" dxfId="3284" priority="672">
      <formula>ISERROR(C67)</formula>
    </cfRule>
  </conditionalFormatting>
  <conditionalFormatting sqref="D77:D78">
    <cfRule type="containsErrors" dxfId="3283" priority="669">
      <formula>ISERROR(D77)</formula>
    </cfRule>
  </conditionalFormatting>
  <conditionalFormatting sqref="C77:C78">
    <cfRule type="containsErrors" dxfId="3282" priority="670">
      <formula>ISERROR(C77)</formula>
    </cfRule>
  </conditionalFormatting>
  <conditionalFormatting sqref="D87:D88">
    <cfRule type="containsErrors" dxfId="3281" priority="667">
      <formula>ISERROR(D87)</formula>
    </cfRule>
  </conditionalFormatting>
  <conditionalFormatting sqref="C87:C88">
    <cfRule type="containsErrors" dxfId="3280" priority="668">
      <formula>ISERROR(C87)</formula>
    </cfRule>
  </conditionalFormatting>
  <conditionalFormatting sqref="D97:D98">
    <cfRule type="containsErrors" dxfId="3279" priority="665">
      <formula>ISERROR(D97)</formula>
    </cfRule>
  </conditionalFormatting>
  <conditionalFormatting sqref="C97:C98">
    <cfRule type="containsErrors" dxfId="3278" priority="666">
      <formula>ISERROR(C97)</formula>
    </cfRule>
  </conditionalFormatting>
  <conditionalFormatting sqref="D107:D108">
    <cfRule type="containsErrors" dxfId="3277" priority="663">
      <formula>ISERROR(D107)</formula>
    </cfRule>
  </conditionalFormatting>
  <conditionalFormatting sqref="C107:C108">
    <cfRule type="containsErrors" dxfId="3276" priority="664">
      <formula>ISERROR(C107)</formula>
    </cfRule>
  </conditionalFormatting>
  <conditionalFormatting sqref="D117:D118">
    <cfRule type="containsErrors" dxfId="3275" priority="661">
      <formula>ISERROR(D117)</formula>
    </cfRule>
  </conditionalFormatting>
  <conditionalFormatting sqref="C117:C118">
    <cfRule type="containsErrors" dxfId="3274" priority="662">
      <formula>ISERROR(C117)</formula>
    </cfRule>
  </conditionalFormatting>
  <conditionalFormatting sqref="D127:D128">
    <cfRule type="containsErrors" dxfId="3273" priority="659">
      <formula>ISERROR(D127)</formula>
    </cfRule>
  </conditionalFormatting>
  <conditionalFormatting sqref="C127:C128">
    <cfRule type="containsErrors" dxfId="3272" priority="660">
      <formula>ISERROR(C127)</formula>
    </cfRule>
  </conditionalFormatting>
  <conditionalFormatting sqref="D137:D138">
    <cfRule type="containsErrors" dxfId="3271" priority="657">
      <formula>ISERROR(D137)</formula>
    </cfRule>
  </conditionalFormatting>
  <conditionalFormatting sqref="C137:C138">
    <cfRule type="containsErrors" dxfId="3270" priority="658">
      <formula>ISERROR(C137)</formula>
    </cfRule>
  </conditionalFormatting>
  <conditionalFormatting sqref="E22">
    <cfRule type="expression" dxfId="3269" priority="180">
      <formula>IF(E22=300,5)</formula>
    </cfRule>
  </conditionalFormatting>
  <conditionalFormatting sqref="F22">
    <cfRule type="expression" dxfId="3268" priority="179">
      <formula>IF(F22=300,5)</formula>
    </cfRule>
  </conditionalFormatting>
  <conditionalFormatting sqref="G22">
    <cfRule type="expression" dxfId="3267" priority="178">
      <formula>IF(G22=300,5)</formula>
    </cfRule>
  </conditionalFormatting>
  <conditionalFormatting sqref="E23">
    <cfRule type="expression" dxfId="3266" priority="177">
      <formula>IF(E23=300,5)</formula>
    </cfRule>
  </conditionalFormatting>
  <conditionalFormatting sqref="F23">
    <cfRule type="expression" dxfId="3265" priority="176">
      <formula>IF(F23=300,5)</formula>
    </cfRule>
  </conditionalFormatting>
  <conditionalFormatting sqref="G23">
    <cfRule type="expression" dxfId="3264" priority="175">
      <formula>IF(G23=300,5)</formula>
    </cfRule>
  </conditionalFormatting>
  <conditionalFormatting sqref="E24">
    <cfRule type="expression" dxfId="3263" priority="174">
      <formula>IF(E24=300,5)</formula>
    </cfRule>
  </conditionalFormatting>
  <conditionalFormatting sqref="F24">
    <cfRule type="expression" dxfId="3262" priority="173">
      <formula>IF(F24=300,5)</formula>
    </cfRule>
  </conditionalFormatting>
  <conditionalFormatting sqref="G24">
    <cfRule type="expression" dxfId="3261" priority="172">
      <formula>IF(G24=300,5)</formula>
    </cfRule>
  </conditionalFormatting>
  <conditionalFormatting sqref="E25">
    <cfRule type="expression" dxfId="3260" priority="171">
      <formula>IF(E25=300,5)</formula>
    </cfRule>
  </conditionalFormatting>
  <conditionalFormatting sqref="F25">
    <cfRule type="expression" dxfId="3259" priority="170">
      <formula>IF(F25=300,5)</formula>
    </cfRule>
  </conditionalFormatting>
  <conditionalFormatting sqref="G25">
    <cfRule type="expression" dxfId="3258" priority="169">
      <formula>IF(G25=300,5)</formula>
    </cfRule>
  </conditionalFormatting>
  <conditionalFormatting sqref="E26">
    <cfRule type="expression" dxfId="3257" priority="168">
      <formula>IF(E26=300,5)</formula>
    </cfRule>
  </conditionalFormatting>
  <conditionalFormatting sqref="F26">
    <cfRule type="expression" dxfId="3256" priority="167">
      <formula>IF(F26=300,5)</formula>
    </cfRule>
  </conditionalFormatting>
  <conditionalFormatting sqref="G26">
    <cfRule type="expression" dxfId="3255" priority="166">
      <formula>IF(G26=300,5)</formula>
    </cfRule>
  </conditionalFormatting>
  <conditionalFormatting sqref="E32">
    <cfRule type="expression" dxfId="3254" priority="165">
      <formula>IF(E32=300,5)</formula>
    </cfRule>
  </conditionalFormatting>
  <conditionalFormatting sqref="F32">
    <cfRule type="expression" dxfId="3253" priority="164">
      <formula>IF(F32=300,5)</formula>
    </cfRule>
  </conditionalFormatting>
  <conditionalFormatting sqref="G32">
    <cfRule type="expression" dxfId="3252" priority="163">
      <formula>IF(G32=300,5)</formula>
    </cfRule>
  </conditionalFormatting>
  <conditionalFormatting sqref="E33">
    <cfRule type="expression" dxfId="3251" priority="162">
      <formula>IF(E33=300,5)</formula>
    </cfRule>
  </conditionalFormatting>
  <conditionalFormatting sqref="F33">
    <cfRule type="expression" dxfId="3250" priority="161">
      <formula>IF(F33=300,5)</formula>
    </cfRule>
  </conditionalFormatting>
  <conditionalFormatting sqref="G33">
    <cfRule type="expression" dxfId="3249" priority="160">
      <formula>IF(G33=300,5)</formula>
    </cfRule>
  </conditionalFormatting>
  <conditionalFormatting sqref="E34">
    <cfRule type="expression" dxfId="3248" priority="159">
      <formula>IF(E34=300,5)</formula>
    </cfRule>
  </conditionalFormatting>
  <conditionalFormatting sqref="F34">
    <cfRule type="expression" dxfId="3247" priority="158">
      <formula>IF(F34=300,5)</formula>
    </cfRule>
  </conditionalFormatting>
  <conditionalFormatting sqref="G34">
    <cfRule type="expression" dxfId="3246" priority="157">
      <formula>IF(G34=300,5)</formula>
    </cfRule>
  </conditionalFormatting>
  <conditionalFormatting sqref="E35">
    <cfRule type="expression" dxfId="3245" priority="156">
      <formula>IF(E35=300,5)</formula>
    </cfRule>
  </conditionalFormatting>
  <conditionalFormatting sqref="F35">
    <cfRule type="expression" dxfId="3244" priority="155">
      <formula>IF(F35=300,5)</formula>
    </cfRule>
  </conditionalFormatting>
  <conditionalFormatting sqref="G35">
    <cfRule type="expression" dxfId="3243" priority="154">
      <formula>IF(G35=300,5)</formula>
    </cfRule>
  </conditionalFormatting>
  <conditionalFormatting sqref="E36">
    <cfRule type="expression" dxfId="3242" priority="153">
      <formula>IF(E36=300,5)</formula>
    </cfRule>
  </conditionalFormatting>
  <conditionalFormatting sqref="F36">
    <cfRule type="expression" dxfId="3241" priority="152">
      <formula>IF(F36=300,5)</formula>
    </cfRule>
  </conditionalFormatting>
  <conditionalFormatting sqref="G36">
    <cfRule type="expression" dxfId="3240" priority="151">
      <formula>IF(G36=300,5)</formula>
    </cfRule>
  </conditionalFormatting>
  <conditionalFormatting sqref="E42">
    <cfRule type="expression" dxfId="3239" priority="150">
      <formula>IF(E42=300,5)</formula>
    </cfRule>
  </conditionalFormatting>
  <conditionalFormatting sqref="F42">
    <cfRule type="expression" dxfId="3238" priority="149">
      <formula>IF(F42=300,5)</formula>
    </cfRule>
  </conditionalFormatting>
  <conditionalFormatting sqref="G42">
    <cfRule type="expression" dxfId="3237" priority="148">
      <formula>IF(G42=300,5)</formula>
    </cfRule>
  </conditionalFormatting>
  <conditionalFormatting sqref="E43">
    <cfRule type="expression" dxfId="3236" priority="147">
      <formula>IF(E43=300,5)</formula>
    </cfRule>
  </conditionalFormatting>
  <conditionalFormatting sqref="F43">
    <cfRule type="expression" dxfId="3235" priority="146">
      <formula>IF(F43=300,5)</formula>
    </cfRule>
  </conditionalFormatting>
  <conditionalFormatting sqref="G43">
    <cfRule type="expression" dxfId="3234" priority="145">
      <formula>IF(G43=300,5)</formula>
    </cfRule>
  </conditionalFormatting>
  <conditionalFormatting sqref="E44">
    <cfRule type="expression" dxfId="3233" priority="144">
      <formula>IF(E44=300,5)</formula>
    </cfRule>
  </conditionalFormatting>
  <conditionalFormatting sqref="F44">
    <cfRule type="expression" dxfId="3232" priority="143">
      <formula>IF(F44=300,5)</formula>
    </cfRule>
  </conditionalFormatting>
  <conditionalFormatting sqref="G44">
    <cfRule type="expression" dxfId="3231" priority="142">
      <formula>IF(G44=300,5)</formula>
    </cfRule>
  </conditionalFormatting>
  <conditionalFormatting sqref="E45">
    <cfRule type="expression" dxfId="3230" priority="141">
      <formula>IF(E45=300,5)</formula>
    </cfRule>
  </conditionalFormatting>
  <conditionalFormatting sqref="F45">
    <cfRule type="expression" dxfId="3229" priority="140">
      <formula>IF(F45=300,5)</formula>
    </cfRule>
  </conditionalFormatting>
  <conditionalFormatting sqref="G45">
    <cfRule type="expression" dxfId="3228" priority="139">
      <formula>IF(G45=300,5)</formula>
    </cfRule>
  </conditionalFormatting>
  <conditionalFormatting sqref="E46">
    <cfRule type="expression" dxfId="3227" priority="138">
      <formula>IF(E46=300,5)</formula>
    </cfRule>
  </conditionalFormatting>
  <conditionalFormatting sqref="F46">
    <cfRule type="expression" dxfId="3226" priority="137">
      <formula>IF(F46=300,5)</formula>
    </cfRule>
  </conditionalFormatting>
  <conditionalFormatting sqref="G46">
    <cfRule type="expression" dxfId="3225" priority="136">
      <formula>IF(G46=300,5)</formula>
    </cfRule>
  </conditionalFormatting>
  <conditionalFormatting sqref="E52">
    <cfRule type="expression" dxfId="3224" priority="135">
      <formula>IF(E52=300,5)</formula>
    </cfRule>
  </conditionalFormatting>
  <conditionalFormatting sqref="F52">
    <cfRule type="expression" dxfId="3223" priority="134">
      <formula>IF(F52=300,5)</formula>
    </cfRule>
  </conditionalFormatting>
  <conditionalFormatting sqref="G52">
    <cfRule type="expression" dxfId="3222" priority="133">
      <formula>IF(G52=300,5)</formula>
    </cfRule>
  </conditionalFormatting>
  <conditionalFormatting sqref="E53">
    <cfRule type="expression" dxfId="3221" priority="132">
      <formula>IF(E53=300,5)</formula>
    </cfRule>
  </conditionalFormatting>
  <conditionalFormatting sqref="F53">
    <cfRule type="expression" dxfId="3220" priority="131">
      <formula>IF(F53=300,5)</formula>
    </cfRule>
  </conditionalFormatting>
  <conditionalFormatting sqref="G53">
    <cfRule type="expression" dxfId="3219" priority="130">
      <formula>IF(G53=300,5)</formula>
    </cfRule>
  </conditionalFormatting>
  <conditionalFormatting sqref="E54">
    <cfRule type="expression" dxfId="3218" priority="129">
      <formula>IF(E54=300,5)</formula>
    </cfRule>
  </conditionalFormatting>
  <conditionalFormatting sqref="F54">
    <cfRule type="expression" dxfId="3217" priority="128">
      <formula>IF(F54=300,5)</formula>
    </cfRule>
  </conditionalFormatting>
  <conditionalFormatting sqref="G54">
    <cfRule type="expression" dxfId="3216" priority="127">
      <formula>IF(G54=300,5)</formula>
    </cfRule>
  </conditionalFormatting>
  <conditionalFormatting sqref="E55">
    <cfRule type="expression" dxfId="3215" priority="126">
      <formula>IF(E55=300,5)</formula>
    </cfRule>
  </conditionalFormatting>
  <conditionalFormatting sqref="F55">
    <cfRule type="expression" dxfId="3214" priority="125">
      <formula>IF(F55=300,5)</formula>
    </cfRule>
  </conditionalFormatting>
  <conditionalFormatting sqref="G55">
    <cfRule type="expression" dxfId="3213" priority="124">
      <formula>IF(G55=300,5)</formula>
    </cfRule>
  </conditionalFormatting>
  <conditionalFormatting sqref="E56">
    <cfRule type="expression" dxfId="3212" priority="123">
      <formula>IF(E56=300,5)</formula>
    </cfRule>
  </conditionalFormatting>
  <conditionalFormatting sqref="F56">
    <cfRule type="expression" dxfId="3211" priority="122">
      <formula>IF(F56=300,5)</formula>
    </cfRule>
  </conditionalFormatting>
  <conditionalFormatting sqref="G56">
    <cfRule type="expression" dxfId="3210" priority="121">
      <formula>IF(G56=300,5)</formula>
    </cfRule>
  </conditionalFormatting>
  <conditionalFormatting sqref="E62">
    <cfRule type="expression" dxfId="3209" priority="120">
      <formula>IF(E62=300,5)</formula>
    </cfRule>
  </conditionalFormatting>
  <conditionalFormatting sqref="F62">
    <cfRule type="expression" dxfId="3208" priority="119">
      <formula>IF(F62=300,5)</formula>
    </cfRule>
  </conditionalFormatting>
  <conditionalFormatting sqref="G62">
    <cfRule type="expression" dxfId="3207" priority="118">
      <formula>IF(G62=300,5)</formula>
    </cfRule>
  </conditionalFormatting>
  <conditionalFormatting sqref="E63">
    <cfRule type="expression" dxfId="3206" priority="117">
      <formula>IF(E63=300,5)</formula>
    </cfRule>
  </conditionalFormatting>
  <conditionalFormatting sqref="F63">
    <cfRule type="expression" dxfId="3205" priority="116">
      <formula>IF(F63=300,5)</formula>
    </cfRule>
  </conditionalFormatting>
  <conditionalFormatting sqref="G63">
    <cfRule type="expression" dxfId="3204" priority="115">
      <formula>IF(G63=300,5)</formula>
    </cfRule>
  </conditionalFormatting>
  <conditionalFormatting sqref="E64">
    <cfRule type="expression" dxfId="3203" priority="114">
      <formula>IF(E64=300,5)</formula>
    </cfRule>
  </conditionalFormatting>
  <conditionalFormatting sqref="F64">
    <cfRule type="expression" dxfId="3202" priority="113">
      <formula>IF(F64=300,5)</formula>
    </cfRule>
  </conditionalFormatting>
  <conditionalFormatting sqref="G64">
    <cfRule type="expression" dxfId="3201" priority="112">
      <formula>IF(G64=300,5)</formula>
    </cfRule>
  </conditionalFormatting>
  <conditionalFormatting sqref="E65">
    <cfRule type="expression" dxfId="3200" priority="111">
      <formula>IF(E65=300,5)</formula>
    </cfRule>
  </conditionalFormatting>
  <conditionalFormatting sqref="F65">
    <cfRule type="expression" dxfId="3199" priority="110">
      <formula>IF(F65=300,5)</formula>
    </cfRule>
  </conditionalFormatting>
  <conditionalFormatting sqref="G65">
    <cfRule type="expression" dxfId="3198" priority="109">
      <formula>IF(G65=300,5)</formula>
    </cfRule>
  </conditionalFormatting>
  <conditionalFormatting sqref="E66">
    <cfRule type="expression" dxfId="3197" priority="108">
      <formula>IF(E66=300,5)</formula>
    </cfRule>
  </conditionalFormatting>
  <conditionalFormatting sqref="F66">
    <cfRule type="expression" dxfId="3196" priority="107">
      <formula>IF(F66=300,5)</formula>
    </cfRule>
  </conditionalFormatting>
  <conditionalFormatting sqref="G66">
    <cfRule type="expression" dxfId="3195" priority="106">
      <formula>IF(G66=300,5)</formula>
    </cfRule>
  </conditionalFormatting>
  <conditionalFormatting sqref="E72">
    <cfRule type="expression" dxfId="3194" priority="105">
      <formula>IF(E72=300,5)</formula>
    </cfRule>
  </conditionalFormatting>
  <conditionalFormatting sqref="F72">
    <cfRule type="expression" dxfId="3193" priority="104">
      <formula>IF(F72=300,5)</formula>
    </cfRule>
  </conditionalFormatting>
  <conditionalFormatting sqref="G72">
    <cfRule type="expression" dxfId="3192" priority="103">
      <formula>IF(G72=300,5)</formula>
    </cfRule>
  </conditionalFormatting>
  <conditionalFormatting sqref="E73">
    <cfRule type="expression" dxfId="3191" priority="102">
      <formula>IF(E73=300,5)</formula>
    </cfRule>
  </conditionalFormatting>
  <conditionalFormatting sqref="F73">
    <cfRule type="expression" dxfId="3190" priority="101">
      <formula>IF(F73=300,5)</formula>
    </cfRule>
  </conditionalFormatting>
  <conditionalFormatting sqref="G73">
    <cfRule type="expression" dxfId="3189" priority="100">
      <formula>IF(G73=300,5)</formula>
    </cfRule>
  </conditionalFormatting>
  <conditionalFormatting sqref="E74">
    <cfRule type="expression" dxfId="3188" priority="99">
      <formula>IF(E74=300,5)</formula>
    </cfRule>
  </conditionalFormatting>
  <conditionalFormatting sqref="F74">
    <cfRule type="expression" dxfId="3187" priority="98">
      <formula>IF(F74=300,5)</formula>
    </cfRule>
  </conditionalFormatting>
  <conditionalFormatting sqref="G74">
    <cfRule type="expression" dxfId="3186" priority="97">
      <formula>IF(G74=300,5)</formula>
    </cfRule>
  </conditionalFormatting>
  <conditionalFormatting sqref="E75">
    <cfRule type="expression" dxfId="3185" priority="96">
      <formula>IF(E75=300,5)</formula>
    </cfRule>
  </conditionalFormatting>
  <conditionalFormatting sqref="F75">
    <cfRule type="expression" dxfId="3184" priority="95">
      <formula>IF(F75=300,5)</formula>
    </cfRule>
  </conditionalFormatting>
  <conditionalFormatting sqref="G75">
    <cfRule type="expression" dxfId="3183" priority="94">
      <formula>IF(G75=300,5)</formula>
    </cfRule>
  </conditionalFormatting>
  <conditionalFormatting sqref="E76">
    <cfRule type="expression" dxfId="3182" priority="93">
      <formula>IF(E76=300,5)</formula>
    </cfRule>
  </conditionalFormatting>
  <conditionalFormatting sqref="F76">
    <cfRule type="expression" dxfId="3181" priority="92">
      <formula>IF(F76=300,5)</formula>
    </cfRule>
  </conditionalFormatting>
  <conditionalFormatting sqref="G76">
    <cfRule type="expression" dxfId="3180" priority="91">
      <formula>IF(G76=300,5)</formula>
    </cfRule>
  </conditionalFormatting>
  <conditionalFormatting sqref="E82">
    <cfRule type="expression" dxfId="3179" priority="90">
      <formula>IF(E82=300,5)</formula>
    </cfRule>
  </conditionalFormatting>
  <conditionalFormatting sqref="F82">
    <cfRule type="expression" dxfId="3178" priority="89">
      <formula>IF(F82=300,5)</formula>
    </cfRule>
  </conditionalFormatting>
  <conditionalFormatting sqref="G82">
    <cfRule type="expression" dxfId="3177" priority="88">
      <formula>IF(G82=300,5)</formula>
    </cfRule>
  </conditionalFormatting>
  <conditionalFormatting sqref="E83">
    <cfRule type="expression" dxfId="3176" priority="87">
      <formula>IF(E83=300,5)</formula>
    </cfRule>
  </conditionalFormatting>
  <conditionalFormatting sqref="F83">
    <cfRule type="expression" dxfId="3175" priority="86">
      <formula>IF(F83=300,5)</formula>
    </cfRule>
  </conditionalFormatting>
  <conditionalFormatting sqref="G83">
    <cfRule type="expression" dxfId="3174" priority="85">
      <formula>IF(G83=300,5)</formula>
    </cfRule>
  </conditionalFormatting>
  <conditionalFormatting sqref="E84">
    <cfRule type="expression" dxfId="3173" priority="84">
      <formula>IF(E84=300,5)</formula>
    </cfRule>
  </conditionalFormatting>
  <conditionalFormatting sqref="F84">
    <cfRule type="expression" dxfId="3172" priority="83">
      <formula>IF(F84=300,5)</formula>
    </cfRule>
  </conditionalFormatting>
  <conditionalFormatting sqref="G84">
    <cfRule type="expression" dxfId="3171" priority="82">
      <formula>IF(G84=300,5)</formula>
    </cfRule>
  </conditionalFormatting>
  <conditionalFormatting sqref="E85">
    <cfRule type="expression" dxfId="3170" priority="81">
      <formula>IF(E85=300,5)</formula>
    </cfRule>
  </conditionalFormatting>
  <conditionalFormatting sqref="F85">
    <cfRule type="expression" dxfId="3169" priority="80">
      <formula>IF(F85=300,5)</formula>
    </cfRule>
  </conditionalFormatting>
  <conditionalFormatting sqref="G85">
    <cfRule type="expression" dxfId="3168" priority="79">
      <formula>IF(G85=300,5)</formula>
    </cfRule>
  </conditionalFormatting>
  <conditionalFormatting sqref="E86">
    <cfRule type="expression" dxfId="3167" priority="78">
      <formula>IF(E86=300,5)</formula>
    </cfRule>
  </conditionalFormatting>
  <conditionalFormatting sqref="F86">
    <cfRule type="expression" dxfId="3166" priority="77">
      <formula>IF(F86=300,5)</formula>
    </cfRule>
  </conditionalFormatting>
  <conditionalFormatting sqref="G86">
    <cfRule type="expression" dxfId="3165" priority="76">
      <formula>IF(G86=300,5)</formula>
    </cfRule>
  </conditionalFormatting>
  <conditionalFormatting sqref="E92">
    <cfRule type="expression" dxfId="3164" priority="75">
      <formula>IF(E92=300,5)</formula>
    </cfRule>
  </conditionalFormatting>
  <conditionalFormatting sqref="F92">
    <cfRule type="expression" dxfId="3163" priority="74">
      <formula>IF(F92=300,5)</formula>
    </cfRule>
  </conditionalFormatting>
  <conditionalFormatting sqref="G92">
    <cfRule type="expression" dxfId="3162" priority="73">
      <formula>IF(G92=300,5)</formula>
    </cfRule>
  </conditionalFormatting>
  <conditionalFormatting sqref="E93">
    <cfRule type="expression" dxfId="3161" priority="72">
      <formula>IF(E93=300,5)</formula>
    </cfRule>
  </conditionalFormatting>
  <conditionalFormatting sqref="F93">
    <cfRule type="expression" dxfId="3160" priority="71">
      <formula>IF(F93=300,5)</formula>
    </cfRule>
  </conditionalFormatting>
  <conditionalFormatting sqref="G93">
    <cfRule type="expression" dxfId="3159" priority="70">
      <formula>IF(G93=300,5)</formula>
    </cfRule>
  </conditionalFormatting>
  <conditionalFormatting sqref="E94">
    <cfRule type="expression" dxfId="3158" priority="69">
      <formula>IF(E94=300,5)</formula>
    </cfRule>
  </conditionalFormatting>
  <conditionalFormatting sqref="F94">
    <cfRule type="expression" dxfId="3157" priority="68">
      <formula>IF(F94=300,5)</formula>
    </cfRule>
  </conditionalFormatting>
  <conditionalFormatting sqref="G94">
    <cfRule type="expression" dxfId="3156" priority="67">
      <formula>IF(G94=300,5)</formula>
    </cfRule>
  </conditionalFormatting>
  <conditionalFormatting sqref="E95">
    <cfRule type="expression" dxfId="3155" priority="66">
      <formula>IF(E95=300,5)</formula>
    </cfRule>
  </conditionalFormatting>
  <conditionalFormatting sqref="F95">
    <cfRule type="expression" dxfId="3154" priority="65">
      <formula>IF(F95=300,5)</formula>
    </cfRule>
  </conditionalFormatting>
  <conditionalFormatting sqref="G95">
    <cfRule type="expression" dxfId="3153" priority="64">
      <formula>IF(G95=300,5)</formula>
    </cfRule>
  </conditionalFormatting>
  <conditionalFormatting sqref="E96">
    <cfRule type="expression" dxfId="3152" priority="63">
      <formula>IF(E96=300,5)</formula>
    </cfRule>
  </conditionalFormatting>
  <conditionalFormatting sqref="F96">
    <cfRule type="expression" dxfId="3151" priority="62">
      <formula>IF(F96=300,5)</formula>
    </cfRule>
  </conditionalFormatting>
  <conditionalFormatting sqref="G96">
    <cfRule type="expression" dxfId="3150" priority="61">
      <formula>IF(G96=300,5)</formula>
    </cfRule>
  </conditionalFormatting>
  <conditionalFormatting sqref="E102">
    <cfRule type="expression" dxfId="3149" priority="60">
      <formula>IF(E102=300,5)</formula>
    </cfRule>
  </conditionalFormatting>
  <conditionalFormatting sqref="F102">
    <cfRule type="expression" dxfId="3148" priority="59">
      <formula>IF(F102=300,5)</formula>
    </cfRule>
  </conditionalFormatting>
  <conditionalFormatting sqref="G102">
    <cfRule type="expression" dxfId="3147" priority="58">
      <formula>IF(G102=300,5)</formula>
    </cfRule>
  </conditionalFormatting>
  <conditionalFormatting sqref="E103">
    <cfRule type="expression" dxfId="3146" priority="57">
      <formula>IF(E103=300,5)</formula>
    </cfRule>
  </conditionalFormatting>
  <conditionalFormatting sqref="F103">
    <cfRule type="expression" dxfId="3145" priority="56">
      <formula>IF(F103=300,5)</formula>
    </cfRule>
  </conditionalFormatting>
  <conditionalFormatting sqref="G103">
    <cfRule type="expression" dxfId="3144" priority="55">
      <formula>IF(G103=300,5)</formula>
    </cfRule>
  </conditionalFormatting>
  <conditionalFormatting sqref="E104">
    <cfRule type="expression" dxfId="3143" priority="54">
      <formula>IF(E104=300,5)</formula>
    </cfRule>
  </conditionalFormatting>
  <conditionalFormatting sqref="F104">
    <cfRule type="expression" dxfId="3142" priority="53">
      <formula>IF(F104=300,5)</formula>
    </cfRule>
  </conditionalFormatting>
  <conditionalFormatting sqref="G104">
    <cfRule type="expression" dxfId="3141" priority="52">
      <formula>IF(G104=300,5)</formula>
    </cfRule>
  </conditionalFormatting>
  <conditionalFormatting sqref="E105">
    <cfRule type="expression" dxfId="3140" priority="51">
      <formula>IF(E105=300,5)</formula>
    </cfRule>
  </conditionalFormatting>
  <conditionalFormatting sqref="F105">
    <cfRule type="expression" dxfId="3139" priority="50">
      <formula>IF(F105=300,5)</formula>
    </cfRule>
  </conditionalFormatting>
  <conditionalFormatting sqref="G105">
    <cfRule type="expression" dxfId="3138" priority="49">
      <formula>IF(G105=300,5)</formula>
    </cfRule>
  </conditionalFormatting>
  <conditionalFormatting sqref="E106">
    <cfRule type="expression" dxfId="3137" priority="48">
      <formula>IF(E106=300,5)</formula>
    </cfRule>
  </conditionalFormatting>
  <conditionalFormatting sqref="F106">
    <cfRule type="expression" dxfId="3136" priority="47">
      <formula>IF(F106=300,5)</formula>
    </cfRule>
  </conditionalFormatting>
  <conditionalFormatting sqref="G106">
    <cfRule type="expression" dxfId="3135" priority="46">
      <formula>IF(G106=300,5)</formula>
    </cfRule>
  </conditionalFormatting>
  <conditionalFormatting sqref="E112">
    <cfRule type="expression" dxfId="3134" priority="45">
      <formula>IF(E112=300,5)</formula>
    </cfRule>
  </conditionalFormatting>
  <conditionalFormatting sqref="F112">
    <cfRule type="expression" dxfId="3133" priority="44">
      <formula>IF(F112=300,5)</formula>
    </cfRule>
  </conditionalFormatting>
  <conditionalFormatting sqref="G112">
    <cfRule type="expression" dxfId="3132" priority="43">
      <formula>IF(G112=300,5)</formula>
    </cfRule>
  </conditionalFormatting>
  <conditionalFormatting sqref="E113">
    <cfRule type="expression" dxfId="3131" priority="42">
      <formula>IF(E113=300,5)</formula>
    </cfRule>
  </conditionalFormatting>
  <conditionalFormatting sqref="F113">
    <cfRule type="expression" dxfId="3130" priority="41">
      <formula>IF(F113=300,5)</formula>
    </cfRule>
  </conditionalFormatting>
  <conditionalFormatting sqref="G113">
    <cfRule type="expression" dxfId="3129" priority="40">
      <formula>IF(G113=300,5)</formula>
    </cfRule>
  </conditionalFormatting>
  <conditionalFormatting sqref="E114">
    <cfRule type="expression" dxfId="3128" priority="39">
      <formula>IF(E114=300,5)</formula>
    </cfRule>
  </conditionalFormatting>
  <conditionalFormatting sqref="F114">
    <cfRule type="expression" dxfId="3127" priority="38">
      <formula>IF(F114=300,5)</formula>
    </cfRule>
  </conditionalFormatting>
  <conditionalFormatting sqref="G114">
    <cfRule type="expression" dxfId="3126" priority="37">
      <formula>IF(G114=300,5)</formula>
    </cfRule>
  </conditionalFormatting>
  <conditionalFormatting sqref="E115">
    <cfRule type="expression" dxfId="3125" priority="36">
      <formula>IF(E115=300,5)</formula>
    </cfRule>
  </conditionalFormatting>
  <conditionalFormatting sqref="F115">
    <cfRule type="expression" dxfId="3124" priority="35">
      <formula>IF(F115=300,5)</formula>
    </cfRule>
  </conditionalFormatting>
  <conditionalFormatting sqref="G115">
    <cfRule type="expression" dxfId="3123" priority="34">
      <formula>IF(G115=300,5)</formula>
    </cfRule>
  </conditionalFormatting>
  <conditionalFormatting sqref="E116">
    <cfRule type="expression" dxfId="3122" priority="33">
      <formula>IF(E116=300,5)</formula>
    </cfRule>
  </conditionalFormatting>
  <conditionalFormatting sqref="F116">
    <cfRule type="expression" dxfId="3121" priority="32">
      <formula>IF(F116=300,5)</formula>
    </cfRule>
  </conditionalFormatting>
  <conditionalFormatting sqref="G116">
    <cfRule type="expression" dxfId="3120" priority="31">
      <formula>IF(G116=300,5)</formula>
    </cfRule>
  </conditionalFormatting>
  <conditionalFormatting sqref="E122">
    <cfRule type="expression" dxfId="3119" priority="30">
      <formula>IF(E122=300,5)</formula>
    </cfRule>
  </conditionalFormatting>
  <conditionalFormatting sqref="F122">
    <cfRule type="expression" dxfId="3118" priority="29">
      <formula>IF(F122=300,5)</formula>
    </cfRule>
  </conditionalFormatting>
  <conditionalFormatting sqref="G122">
    <cfRule type="expression" dxfId="3117" priority="28">
      <formula>IF(G122=300,5)</formula>
    </cfRule>
  </conditionalFormatting>
  <conditionalFormatting sqref="E123">
    <cfRule type="expression" dxfId="3116" priority="27">
      <formula>IF(E123=300,5)</formula>
    </cfRule>
  </conditionalFormatting>
  <conditionalFormatting sqref="F123">
    <cfRule type="expression" dxfId="3115" priority="26">
      <formula>IF(F123=300,5)</formula>
    </cfRule>
  </conditionalFormatting>
  <conditionalFormatting sqref="G123">
    <cfRule type="expression" dxfId="3114" priority="25">
      <formula>IF(G123=300,5)</formula>
    </cfRule>
  </conditionalFormatting>
  <conditionalFormatting sqref="E124">
    <cfRule type="expression" dxfId="3113" priority="24">
      <formula>IF(E124=300,5)</formula>
    </cfRule>
  </conditionalFormatting>
  <conditionalFormatting sqref="F124">
    <cfRule type="expression" dxfId="3112" priority="23">
      <formula>IF(F124=300,5)</formula>
    </cfRule>
  </conditionalFormatting>
  <conditionalFormatting sqref="G124">
    <cfRule type="expression" dxfId="3111" priority="22">
      <formula>IF(G124=300,5)</formula>
    </cfRule>
  </conditionalFormatting>
  <conditionalFormatting sqref="E125">
    <cfRule type="expression" dxfId="3110" priority="21">
      <formula>IF(E125=300,5)</formula>
    </cfRule>
  </conditionalFormatting>
  <conditionalFormatting sqref="F125">
    <cfRule type="expression" dxfId="3109" priority="20">
      <formula>IF(F125=300,5)</formula>
    </cfRule>
  </conditionalFormatting>
  <conditionalFormatting sqref="G125">
    <cfRule type="expression" dxfId="3108" priority="19">
      <formula>IF(G125=300,5)</formula>
    </cfRule>
  </conditionalFormatting>
  <conditionalFormatting sqref="E126">
    <cfRule type="expression" dxfId="3107" priority="18">
      <formula>IF(E126=300,5)</formula>
    </cfRule>
  </conditionalFormatting>
  <conditionalFormatting sqref="F126">
    <cfRule type="expression" dxfId="3106" priority="17">
      <formula>IF(F126=300,5)</formula>
    </cfRule>
  </conditionalFormatting>
  <conditionalFormatting sqref="G126">
    <cfRule type="expression" dxfId="3105" priority="16">
      <formula>IF(G126=300,5)</formula>
    </cfRule>
  </conditionalFormatting>
  <conditionalFormatting sqref="E132">
    <cfRule type="expression" dxfId="3104" priority="15">
      <formula>IF(E132=300,5)</formula>
    </cfRule>
  </conditionalFormatting>
  <conditionalFormatting sqref="F132">
    <cfRule type="expression" dxfId="3103" priority="14">
      <formula>IF(F132=300,5)</formula>
    </cfRule>
  </conditionalFormatting>
  <conditionalFormatting sqref="G132">
    <cfRule type="expression" dxfId="3102" priority="13">
      <formula>IF(G132=300,5)</formula>
    </cfRule>
  </conditionalFormatting>
  <conditionalFormatting sqref="E133">
    <cfRule type="expression" dxfId="3101" priority="12">
      <formula>IF(E133=300,5)</formula>
    </cfRule>
  </conditionalFormatting>
  <conditionalFormatting sqref="F133">
    <cfRule type="expression" dxfId="3100" priority="11">
      <formula>IF(F133=300,5)</formula>
    </cfRule>
  </conditionalFormatting>
  <conditionalFormatting sqref="G133">
    <cfRule type="expression" dxfId="3099" priority="10">
      <formula>IF(G133=300,5)</formula>
    </cfRule>
  </conditionalFormatting>
  <conditionalFormatting sqref="E134">
    <cfRule type="expression" dxfId="3098" priority="9">
      <formula>IF(E134=300,5)</formula>
    </cfRule>
  </conditionalFormatting>
  <conditionalFormatting sqref="F134">
    <cfRule type="expression" dxfId="3097" priority="8">
      <formula>IF(F134=300,5)</formula>
    </cfRule>
  </conditionalFormatting>
  <conditionalFormatting sqref="G134">
    <cfRule type="expression" dxfId="3096" priority="7">
      <formula>IF(G134=300,5)</formula>
    </cfRule>
  </conditionalFormatting>
  <conditionalFormatting sqref="E135">
    <cfRule type="expression" dxfId="3095" priority="6">
      <formula>IF(E135=300,5)</formula>
    </cfRule>
  </conditionalFormatting>
  <conditionalFormatting sqref="F135">
    <cfRule type="expression" dxfId="3094" priority="5">
      <formula>IF(F135=300,5)</formula>
    </cfRule>
  </conditionalFormatting>
  <conditionalFormatting sqref="G135">
    <cfRule type="expression" dxfId="3093" priority="4">
      <formula>IF(G135=300,5)</formula>
    </cfRule>
  </conditionalFormatting>
  <conditionalFormatting sqref="E136">
    <cfRule type="expression" dxfId="3092" priority="3">
      <formula>IF(E136=300,5)</formula>
    </cfRule>
  </conditionalFormatting>
  <conditionalFormatting sqref="F136">
    <cfRule type="expression" dxfId="3091" priority="2">
      <formula>IF(F136=300,5)</formula>
    </cfRule>
  </conditionalFormatting>
  <conditionalFormatting sqref="G136">
    <cfRule type="expression" dxfId="3090" priority="1">
      <formula>IF(G136=300,5)</formula>
    </cfRule>
  </conditionalFormatting>
  <conditionalFormatting sqref="E11:G11">
    <cfRule type="cellIs" dxfId="3089" priority="237" operator="equal">
      <formula>0</formula>
    </cfRule>
    <cfRule type="containsErrors" dxfId="3088" priority="238">
      <formula>ISERROR(E11)</formula>
    </cfRule>
  </conditionalFormatting>
  <conditionalFormatting sqref="E21:G21">
    <cfRule type="cellIs" dxfId="3087" priority="235" operator="equal">
      <formula>0</formula>
    </cfRule>
    <cfRule type="containsErrors" dxfId="3086" priority="236">
      <formula>ISERROR(E21)</formula>
    </cfRule>
  </conditionalFormatting>
  <conditionalFormatting sqref="E31:G31">
    <cfRule type="cellIs" dxfId="3085" priority="233" operator="equal">
      <formula>0</formula>
    </cfRule>
    <cfRule type="containsErrors" dxfId="3084" priority="234">
      <formula>ISERROR(E31)</formula>
    </cfRule>
  </conditionalFormatting>
  <conditionalFormatting sqref="E41:G41">
    <cfRule type="cellIs" dxfId="3083" priority="231" operator="equal">
      <formula>0</formula>
    </cfRule>
    <cfRule type="containsErrors" dxfId="3082" priority="232">
      <formula>ISERROR(E41)</formula>
    </cfRule>
  </conditionalFormatting>
  <conditionalFormatting sqref="E51:G51">
    <cfRule type="cellIs" dxfId="3081" priority="229" operator="equal">
      <formula>0</formula>
    </cfRule>
    <cfRule type="containsErrors" dxfId="3080" priority="230">
      <formula>ISERROR(E51)</formula>
    </cfRule>
  </conditionalFormatting>
  <conditionalFormatting sqref="E61:G61">
    <cfRule type="cellIs" dxfId="3079" priority="227" operator="equal">
      <formula>0</formula>
    </cfRule>
    <cfRule type="containsErrors" dxfId="3078" priority="228">
      <formula>ISERROR(E61)</formula>
    </cfRule>
  </conditionalFormatting>
  <conditionalFormatting sqref="E71:G71">
    <cfRule type="cellIs" dxfId="3077" priority="225" operator="equal">
      <formula>0</formula>
    </cfRule>
    <cfRule type="containsErrors" dxfId="3076" priority="226">
      <formula>ISERROR(E71)</formula>
    </cfRule>
  </conditionalFormatting>
  <conditionalFormatting sqref="E81:G81">
    <cfRule type="cellIs" dxfId="3075" priority="223" operator="equal">
      <formula>0</formula>
    </cfRule>
    <cfRule type="containsErrors" dxfId="3074" priority="224">
      <formula>ISERROR(E81)</formula>
    </cfRule>
  </conditionalFormatting>
  <conditionalFormatting sqref="E91:G91">
    <cfRule type="cellIs" dxfId="3073" priority="221" operator="equal">
      <formula>0</formula>
    </cfRule>
    <cfRule type="containsErrors" dxfId="3072" priority="222">
      <formula>ISERROR(E91)</formula>
    </cfRule>
  </conditionalFormatting>
  <conditionalFormatting sqref="E101:G101">
    <cfRule type="cellIs" dxfId="3071" priority="219" operator="equal">
      <formula>0</formula>
    </cfRule>
    <cfRule type="containsErrors" dxfId="3070" priority="220">
      <formula>ISERROR(E101)</formula>
    </cfRule>
  </conditionalFormatting>
  <conditionalFormatting sqref="E111:G111">
    <cfRule type="cellIs" dxfId="3069" priority="217" operator="equal">
      <formula>0</formula>
    </cfRule>
    <cfRule type="containsErrors" dxfId="3068" priority="218">
      <formula>ISERROR(E111)</formula>
    </cfRule>
  </conditionalFormatting>
  <conditionalFormatting sqref="E121:G121">
    <cfRule type="cellIs" dxfId="3067" priority="215" operator="equal">
      <formula>0</formula>
    </cfRule>
    <cfRule type="containsErrors" dxfId="3066" priority="216">
      <formula>ISERROR(E121)</formula>
    </cfRule>
  </conditionalFormatting>
  <conditionalFormatting sqref="E131:G131">
    <cfRule type="cellIs" dxfId="3065" priority="213" operator="equal">
      <formula>0</formula>
    </cfRule>
    <cfRule type="containsErrors" dxfId="3064" priority="214">
      <formula>ISERROR(E131)</formula>
    </cfRule>
  </conditionalFormatting>
  <conditionalFormatting sqref="E141:G141">
    <cfRule type="cellIs" dxfId="3063" priority="211" operator="equal">
      <formula>0</formula>
    </cfRule>
    <cfRule type="containsErrors" dxfId="3062" priority="212">
      <formula>ISERROR(E141)</formula>
    </cfRule>
  </conditionalFormatting>
  <conditionalFormatting sqref="E2">
    <cfRule type="expression" dxfId="3061" priority="210">
      <formula>IF(E2=300,5)</formula>
    </cfRule>
  </conditionalFormatting>
  <conditionalFormatting sqref="F2">
    <cfRule type="expression" dxfId="3060" priority="209">
      <formula>IF(F2=300,5)</formula>
    </cfRule>
  </conditionalFormatting>
  <conditionalFormatting sqref="G2">
    <cfRule type="expression" dxfId="3059" priority="208">
      <formula>IF(G2=300,5)</formula>
    </cfRule>
  </conditionalFormatting>
  <conditionalFormatting sqref="E3">
    <cfRule type="expression" dxfId="3058" priority="207">
      <formula>IF(E3=300,5)</formula>
    </cfRule>
  </conditionalFormatting>
  <conditionalFormatting sqref="F3">
    <cfRule type="expression" dxfId="3057" priority="206">
      <formula>IF(F3=300,5)</formula>
    </cfRule>
  </conditionalFormatting>
  <conditionalFormatting sqref="G3">
    <cfRule type="expression" dxfId="3056" priority="205">
      <formula>IF(G3=300,5)</formula>
    </cfRule>
  </conditionalFormatting>
  <conditionalFormatting sqref="E4">
    <cfRule type="expression" dxfId="3055" priority="204">
      <formula>IF(E4=300,5)</formula>
    </cfRule>
  </conditionalFormatting>
  <conditionalFormatting sqref="F4">
    <cfRule type="expression" dxfId="3054" priority="203">
      <formula>IF(F4=300,5)</formula>
    </cfRule>
  </conditionalFormatting>
  <conditionalFormatting sqref="G4">
    <cfRule type="expression" dxfId="3053" priority="202">
      <formula>IF(G4=300,5)</formula>
    </cfRule>
  </conditionalFormatting>
  <conditionalFormatting sqref="E5">
    <cfRule type="expression" dxfId="3052" priority="201">
      <formula>IF(E5=300,5)</formula>
    </cfRule>
  </conditionalFormatting>
  <conditionalFormatting sqref="F5">
    <cfRule type="expression" dxfId="3051" priority="200">
      <formula>IF(F5=300,5)</formula>
    </cfRule>
  </conditionalFormatting>
  <conditionalFormatting sqref="G5">
    <cfRule type="expression" dxfId="3050" priority="199">
      <formula>IF(G5=300,5)</formula>
    </cfRule>
  </conditionalFormatting>
  <conditionalFormatting sqref="E6">
    <cfRule type="expression" dxfId="3049" priority="198">
      <formula>IF(E6=300,5)</formula>
    </cfRule>
  </conditionalFormatting>
  <conditionalFormatting sqref="F6">
    <cfRule type="expression" dxfId="3048" priority="197">
      <formula>IF(F6=300,5)</formula>
    </cfRule>
  </conditionalFormatting>
  <conditionalFormatting sqref="G6">
    <cfRule type="expression" dxfId="3047" priority="196">
      <formula>IF(G6=300,5)</formula>
    </cfRule>
  </conditionalFormatting>
  <conditionalFormatting sqref="E12">
    <cfRule type="expression" dxfId="3046" priority="195">
      <formula>IF(E12=300,5)</formula>
    </cfRule>
  </conditionalFormatting>
  <conditionalFormatting sqref="F12">
    <cfRule type="expression" dxfId="3045" priority="194">
      <formula>IF(F12=300,5)</formula>
    </cfRule>
  </conditionalFormatting>
  <conditionalFormatting sqref="G12">
    <cfRule type="expression" dxfId="3044" priority="193">
      <formula>IF(G12=300,5)</formula>
    </cfRule>
  </conditionalFormatting>
  <conditionalFormatting sqref="E13">
    <cfRule type="expression" dxfId="3043" priority="192">
      <formula>IF(E13=300,5)</formula>
    </cfRule>
  </conditionalFormatting>
  <conditionalFormatting sqref="F13">
    <cfRule type="expression" dxfId="3042" priority="191">
      <formula>IF(F13=300,5)</formula>
    </cfRule>
  </conditionalFormatting>
  <conditionalFormatting sqref="G13">
    <cfRule type="expression" dxfId="3041" priority="190">
      <formula>IF(G13=300,5)</formula>
    </cfRule>
  </conditionalFormatting>
  <conditionalFormatting sqref="E14">
    <cfRule type="expression" dxfId="3040" priority="189">
      <formula>IF(E14=300,5)</formula>
    </cfRule>
  </conditionalFormatting>
  <conditionalFormatting sqref="F14">
    <cfRule type="expression" dxfId="3039" priority="188">
      <formula>IF(F14=300,5)</formula>
    </cfRule>
  </conditionalFormatting>
  <conditionalFormatting sqref="G14">
    <cfRule type="expression" dxfId="3038" priority="187">
      <formula>IF(G14=300,5)</formula>
    </cfRule>
  </conditionalFormatting>
  <conditionalFormatting sqref="E15">
    <cfRule type="expression" dxfId="3037" priority="186">
      <formula>IF(E15=300,5)</formula>
    </cfRule>
  </conditionalFormatting>
  <conditionalFormatting sqref="F15">
    <cfRule type="expression" dxfId="3036" priority="185">
      <formula>IF(F15=300,5)</formula>
    </cfRule>
  </conditionalFormatting>
  <conditionalFormatting sqref="G15">
    <cfRule type="expression" dxfId="3035" priority="184">
      <formula>IF(G15=300,5)</formula>
    </cfRule>
  </conditionalFormatting>
  <conditionalFormatting sqref="E16">
    <cfRule type="expression" dxfId="3034" priority="183">
      <formula>IF(E16=300,5)</formula>
    </cfRule>
  </conditionalFormatting>
  <conditionalFormatting sqref="F16">
    <cfRule type="expression" dxfId="3033" priority="182">
      <formula>IF(F16=300,5)</formula>
    </cfRule>
  </conditionalFormatting>
  <conditionalFormatting sqref="G16">
    <cfRule type="expression" dxfId="3032" priority="181">
      <formula>IF(G16=300,5)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A142"/>
  <sheetViews>
    <sheetView tabSelected="1" workbookViewId="0"/>
  </sheetViews>
  <sheetFormatPr baseColWidth="10" defaultRowHeight="14.4" x14ac:dyDescent="0.3"/>
  <cols>
    <col min="1" max="1" width="8.77734375" customWidth="1"/>
    <col min="2" max="2" width="7.77734375" customWidth="1"/>
    <col min="3" max="3" width="16.77734375" customWidth="1"/>
    <col min="4" max="8" width="6.77734375" customWidth="1"/>
    <col min="9" max="12" width="1.77734375" customWidth="1"/>
    <col min="13" max="14" width="6.77734375" customWidth="1"/>
    <col min="15" max="15" width="8.77734375" customWidth="1"/>
    <col min="16" max="17" width="6.77734375" customWidth="1"/>
  </cols>
  <sheetData>
    <row r="1" spans="1:15" ht="52.8" customHeight="1" thickBot="1" x14ac:dyDescent="0.35">
      <c r="A1" s="1" t="s">
        <v>43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8"/>
      <c r="J1" s="9"/>
      <c r="K1" s="10"/>
      <c r="L1" s="11"/>
      <c r="M1" s="12" t="s">
        <v>8</v>
      </c>
      <c r="N1" s="13" t="s">
        <v>9</v>
      </c>
      <c r="O1" s="163"/>
    </row>
    <row r="2" spans="1:15" x14ac:dyDescent="0.3">
      <c r="A2" s="14" t="str">
        <f>VLOOKUP(B2,Données!$A$3:$I$1003,4)</f>
        <v>F</v>
      </c>
      <c r="B2" s="15">
        <v>1000</v>
      </c>
      <c r="C2" s="16" t="str">
        <f>IFERROR(IF(B2=Données!X$1,Données!$X$2,VLOOKUP(B2,Données!$A$3:$I$1003,3,FALSE)),"")</f>
        <v>Pierrette Venne</v>
      </c>
      <c r="D2" s="191">
        <f>ROUNDDOWN(IF(C2="Dummy",Données!$X$4,IF(Sem.01!H2="x",Sem.01!D2,VLOOKUP(B2,Données!$A$3:$I$1003,7,FALSE))),0)</f>
        <v>135</v>
      </c>
      <c r="E2" s="18">
        <v>142</v>
      </c>
      <c r="F2" s="18">
        <v>169</v>
      </c>
      <c r="G2" s="18">
        <v>129</v>
      </c>
      <c r="H2" s="19"/>
      <c r="I2" s="20"/>
      <c r="J2" s="21"/>
      <c r="K2" s="22"/>
      <c r="L2" s="23"/>
      <c r="M2" s="24">
        <f t="shared" ref="M2:M10" si="0">SUM(E2:G2)</f>
        <v>440</v>
      </c>
      <c r="N2" s="24">
        <f>COUNTIF(E2:G2,"&gt;0")</f>
        <v>3</v>
      </c>
      <c r="O2" s="104">
        <f>IF(OR(E2&gt;0,F2&gt;0,G2&gt;0),Données!$X$6)</f>
        <v>13</v>
      </c>
    </row>
    <row r="3" spans="1:15" x14ac:dyDescent="0.3">
      <c r="A3" s="25" t="str">
        <f>VLOOKUP(B3,Données!$A$3:$I$1003,4)</f>
        <v>H</v>
      </c>
      <c r="B3" s="158">
        <v>1008</v>
      </c>
      <c r="C3" s="16" t="str">
        <f>IFERROR(IF(B3=Données!X$1,Données!$X$2,VLOOKUP(B3,Données!$A$3:$I$1003,3,FALSE)),"")</f>
        <v>Claude Baril</v>
      </c>
      <c r="D3" s="17">
        <f>ROUNDDOWN(IF(C3="Dummy",Données!$X$4,IF(Sem.01!H3="x",Sem.01!D3,VLOOKUP(B3,Données!$A$3:$I$1003,7,FALSE))),0)</f>
        <v>169</v>
      </c>
      <c r="E3" s="18"/>
      <c r="F3" s="18"/>
      <c r="G3" s="18"/>
      <c r="H3" s="26" t="s">
        <v>148</v>
      </c>
      <c r="I3" s="27"/>
      <c r="J3" s="28"/>
      <c r="K3" s="29"/>
      <c r="L3" s="30"/>
      <c r="M3" s="31">
        <f t="shared" si="0"/>
        <v>0</v>
      </c>
      <c r="N3" s="31">
        <f>COUNTIF(E3:G3,"&gt;0")</f>
        <v>0</v>
      </c>
      <c r="O3" s="104" t="b">
        <f>IF(OR(E3&gt;0,F3&gt;0,G3&gt;0),Données!$X$6)</f>
        <v>0</v>
      </c>
    </row>
    <row r="4" spans="1:15" x14ac:dyDescent="0.3">
      <c r="A4" s="25" t="str">
        <f>VLOOKUP(B4,Données!$A$3:$I$1003,4)</f>
        <v>F</v>
      </c>
      <c r="B4" s="158">
        <v>1043</v>
      </c>
      <c r="C4" s="16" t="str">
        <f>IFERROR(IF(B4=Données!X$1,Données!$X$2,VLOOKUP(B4,Données!$A$3:$I$1003,3,FALSE)),"")</f>
        <v>Colombe Nolet</v>
      </c>
      <c r="D4" s="17">
        <f>ROUNDDOWN(IF(C4="Dummy",Données!$X$4,IF(Sem.01!H4="x",Sem.01!D4,VLOOKUP(B4,Données!$A$3:$I$1003,7,FALSE))),0)</f>
        <v>150</v>
      </c>
      <c r="E4" s="18">
        <v>178</v>
      </c>
      <c r="F4" s="18">
        <v>170</v>
      </c>
      <c r="G4" s="18">
        <v>151</v>
      </c>
      <c r="H4" s="26"/>
      <c r="I4" s="27"/>
      <c r="J4" s="28"/>
      <c r="K4" s="29"/>
      <c r="L4" s="30"/>
      <c r="M4" s="31">
        <f t="shared" si="0"/>
        <v>499</v>
      </c>
      <c r="N4" s="31">
        <f>COUNTIF(E4:G4,"&gt;0")</f>
        <v>3</v>
      </c>
      <c r="O4" s="104">
        <f>IF(OR(E4&gt;0,F4&gt;0,G4&gt;0),Données!$X$6)</f>
        <v>13</v>
      </c>
    </row>
    <row r="5" spans="1:15" x14ac:dyDescent="0.3">
      <c r="A5" s="25" t="str">
        <f>VLOOKUP(B5,Données!$A$3:$I$1003,4)</f>
        <v>H</v>
      </c>
      <c r="B5" s="158">
        <v>1016</v>
      </c>
      <c r="C5" s="16" t="str">
        <f>IFERROR(IF(B5=Données!X$1,Données!$X$2,VLOOKUP(B5,Données!$A$3:$I$1003,3,FALSE)),"")</f>
        <v>Denis Lauzon</v>
      </c>
      <c r="D5" s="17">
        <f>ROUNDDOWN(IF(C5="Dummy",Données!$X$4,IF(Sem.01!H5="x",Sem.01!D5,VLOOKUP(B5,Données!$A$3:$I$1003,7,FALSE))),0)</f>
        <v>184</v>
      </c>
      <c r="E5" s="18">
        <v>214</v>
      </c>
      <c r="F5" s="18">
        <v>160</v>
      </c>
      <c r="G5" s="18">
        <v>195</v>
      </c>
      <c r="H5" s="26"/>
      <c r="I5" s="27"/>
      <c r="J5" s="28"/>
      <c r="K5" s="29"/>
      <c r="L5" s="30"/>
      <c r="M5" s="31">
        <f t="shared" si="0"/>
        <v>569</v>
      </c>
      <c r="N5" s="31">
        <f>COUNTIF(E5:G5,"&gt;0")</f>
        <v>3</v>
      </c>
      <c r="O5" s="104">
        <f>IF(OR(E5&gt;0,F5&gt;0,G5&gt;0),Données!$X$6)</f>
        <v>13</v>
      </c>
    </row>
    <row r="6" spans="1:15" x14ac:dyDescent="0.3">
      <c r="A6" s="25" t="str">
        <f>VLOOKUP(B6,Données!$A$3:$I$1003,4)</f>
        <v>H</v>
      </c>
      <c r="B6" s="158">
        <v>1075</v>
      </c>
      <c r="C6" s="16" t="str">
        <f>IFERROR(IF(B6=Données!X$1,Données!$X$2,VLOOKUP(B6,Données!$A$3:$I$1003,3,FALSE)),"")</f>
        <v>Gilles Thériault</v>
      </c>
      <c r="D6" s="17">
        <f>ROUNDDOWN(IF(C6="Dummy",Données!$X$4,IF(Sem.01!H6="x",Sem.01!D6,VLOOKUP(B6,Données!$A$3:$I$1003,7,FALSE))),0)</f>
        <v>198</v>
      </c>
      <c r="E6" s="18"/>
      <c r="F6" s="18"/>
      <c r="G6" s="18"/>
      <c r="H6" s="26" t="s">
        <v>148</v>
      </c>
      <c r="I6" s="27"/>
      <c r="J6" s="28"/>
      <c r="K6" s="29"/>
      <c r="L6" s="30"/>
      <c r="M6" s="31">
        <f t="shared" si="0"/>
        <v>0</v>
      </c>
      <c r="N6" s="31">
        <f>COUNTIF(E6:G6,"&gt;0")</f>
        <v>0</v>
      </c>
      <c r="O6" s="104" t="b">
        <f>IF(OR(E6&gt;0,F6&gt;0,G6&gt;0),Données!$X$6)</f>
        <v>0</v>
      </c>
    </row>
    <row r="7" spans="1:15" x14ac:dyDescent="0.3">
      <c r="A7" s="32" t="s">
        <v>10</v>
      </c>
      <c r="B7" s="33"/>
      <c r="C7" s="34" t="str">
        <f>IFERROR(IF(B7=Données!X$1,Données!$X$2,VLOOKUP(B7,Données!$A$3:$I$1003,3,FALSE)),"")</f>
        <v/>
      </c>
      <c r="D7" s="35" t="e">
        <f>ROUNDDOWN(IF(Sem.01!H7="x",Sem.01!D7,IF(C7="Dummy",Données!$X$4,VLOOKUP(B7,Données!$A$3:$I$1003,7,FALSE))),0)</f>
        <v>#N/A</v>
      </c>
      <c r="E7" s="36"/>
      <c r="F7" s="36"/>
      <c r="G7" s="36"/>
      <c r="H7" s="26"/>
      <c r="I7" s="27"/>
      <c r="J7" s="28"/>
      <c r="K7" s="29"/>
      <c r="L7" s="30"/>
      <c r="M7" s="37">
        <f t="shared" si="0"/>
        <v>0</v>
      </c>
      <c r="N7" s="37">
        <f>COUNTIF(E7:G7,("&gt;0"))</f>
        <v>0</v>
      </c>
      <c r="O7" s="105" t="b">
        <f>IF(OR(E7&gt;0,F7&gt;0,G7&gt;0),Données!$X$6)</f>
        <v>0</v>
      </c>
    </row>
    <row r="8" spans="1:15" x14ac:dyDescent="0.3">
      <c r="A8" s="32" t="s">
        <v>10</v>
      </c>
      <c r="B8" s="33"/>
      <c r="C8" s="34" t="str">
        <f>IFERROR(IF(B8=Données!X$1,Données!$X$2,VLOOKUP(B8,Données!$A$3:$I$1003,3,FALSE)),"")</f>
        <v/>
      </c>
      <c r="D8" s="35" t="e">
        <f>ROUNDDOWN(IF(Sem.01!H8="x",Sem.01!D8,IF(C8="Dummy",Données!$X$4,VLOOKUP(B8,Données!$A$3:$I$1003,7,FALSE))),0)</f>
        <v>#N/A</v>
      </c>
      <c r="E8" s="38"/>
      <c r="F8" s="38"/>
      <c r="G8" s="38"/>
      <c r="H8" s="26"/>
      <c r="I8" s="27"/>
      <c r="J8" s="28"/>
      <c r="K8" s="29"/>
      <c r="L8" s="30"/>
      <c r="M8" s="37">
        <f t="shared" si="0"/>
        <v>0</v>
      </c>
      <c r="N8" s="37">
        <f>COUNTIF(E8:G8,("&gt;0"))</f>
        <v>0</v>
      </c>
      <c r="O8" s="105" t="b">
        <f>IF(OR(E8&gt;0,F8&gt;0,G8&gt;0),Données!$X$6)</f>
        <v>0</v>
      </c>
    </row>
    <row r="9" spans="1:15" x14ac:dyDescent="0.3">
      <c r="A9" s="39" t="s">
        <v>11</v>
      </c>
      <c r="B9" s="40"/>
      <c r="C9" s="41" t="str">
        <f>IFERROR(VLOOKUP(B9,Données!$Q$3:$W$503,2,FALSE),"")</f>
        <v/>
      </c>
      <c r="D9" s="42" t="e">
        <f>VLOOKUP(B9,Données!$Q$3:$W$503,3)</f>
        <v>#N/A</v>
      </c>
      <c r="E9" s="38"/>
      <c r="F9" s="38"/>
      <c r="G9" s="38"/>
      <c r="H9" s="26"/>
      <c r="I9" s="27"/>
      <c r="J9" s="28"/>
      <c r="K9" s="29"/>
      <c r="L9" s="30"/>
      <c r="M9" s="43">
        <f t="shared" si="0"/>
        <v>0</v>
      </c>
      <c r="N9" s="43">
        <f>COUNTIF(E9:G9,("&gt;0"))</f>
        <v>0</v>
      </c>
      <c r="O9" s="106" t="b">
        <f>IF(OR(E9&gt;0,F9&gt;0,G9&gt;0),Données!$X$8)</f>
        <v>0</v>
      </c>
    </row>
    <row r="10" spans="1:15" ht="15" thickBot="1" x14ac:dyDescent="0.35">
      <c r="A10" s="44" t="s">
        <v>11</v>
      </c>
      <c r="B10" s="45"/>
      <c r="C10" s="41" t="str">
        <f>IFERROR(VLOOKUP(B10,Données!$Q$3:$W$503,2,FALSE),"")</f>
        <v/>
      </c>
      <c r="D10" s="46" t="e">
        <f>VLOOKUP(B10,Données!$Q$3:$W$503,3)</f>
        <v>#N/A</v>
      </c>
      <c r="E10" s="47"/>
      <c r="F10" s="47"/>
      <c r="G10" s="47"/>
      <c r="H10" s="26"/>
      <c r="I10" s="27"/>
      <c r="J10" s="28"/>
      <c r="K10" s="29"/>
      <c r="L10" s="30"/>
      <c r="M10" s="43">
        <f t="shared" si="0"/>
        <v>0</v>
      </c>
      <c r="N10" s="43">
        <f>COUNTIF(E10:G10,("&gt;0"))</f>
        <v>0</v>
      </c>
      <c r="O10" s="106" t="b">
        <f>IF(OR(E10&gt;0,F10&gt;0,G10&gt;0),Données!$X$8)</f>
        <v>0</v>
      </c>
    </row>
    <row r="11" spans="1:15" ht="16.2" thickBot="1" x14ac:dyDescent="0.35">
      <c r="A11" s="48">
        <f>$T$1-D11</f>
        <v>-836</v>
      </c>
      <c r="B11" s="49">
        <v>-821</v>
      </c>
      <c r="C11" s="50" t="s">
        <v>12</v>
      </c>
      <c r="D11" s="51">
        <f>SUM(D2:D6)</f>
        <v>836</v>
      </c>
      <c r="E11" s="52">
        <f>SUM(E2:E6)+SUMPRODUCT((E2:E6=0)*1,$D176:$D180)</f>
        <v>534</v>
      </c>
      <c r="F11" s="52">
        <f>SUM(F2:F6)+SUMPRODUCT((F2:F6=0)*1,$D176:$D180)</f>
        <v>499</v>
      </c>
      <c r="G11" s="52">
        <f>SUM(G2:G6)+SUMPRODUCT((G2:G6=0)*1,$D176:$D180)</f>
        <v>475</v>
      </c>
      <c r="H11" s="53"/>
      <c r="I11" s="54"/>
      <c r="J11" s="55"/>
      <c r="K11" s="56"/>
      <c r="L11" s="57"/>
      <c r="M11" s="58">
        <f>SUM(E11:G11)+B11*3</f>
        <v>-955</v>
      </c>
      <c r="N11" s="59"/>
      <c r="O11" s="107"/>
    </row>
    <row r="12" spans="1:15" x14ac:dyDescent="0.3">
      <c r="A12" s="14" t="str">
        <f>VLOOKUP(B12,Données!$A$3:$I$1003,4)</f>
        <v>F</v>
      </c>
      <c r="B12" s="60">
        <v>1077</v>
      </c>
      <c r="C12" s="16" t="str">
        <f>IFERROR(IF(B12=Données!X$1,Données!$X$2,VLOOKUP(B12,Données!$A$3:$I$1003,3,FALSE)),"")</f>
        <v>M.-Hélène Hamelin</v>
      </c>
      <c r="D12" s="17">
        <f>ROUNDDOWN(IF(C12="Dummy",Données!$X$4,IF(Sem.01!H12="x",Sem.01!D12,VLOOKUP(B12,Données!$A$3:$I$1003,7,FALSE))),0)</f>
        <v>124</v>
      </c>
      <c r="E12" s="18">
        <v>99</v>
      </c>
      <c r="F12" s="18">
        <v>80</v>
      </c>
      <c r="G12" s="18">
        <v>144</v>
      </c>
      <c r="H12" s="19"/>
      <c r="I12" s="20"/>
      <c r="J12" s="21"/>
      <c r="K12" s="22"/>
      <c r="L12" s="23"/>
      <c r="M12" s="31">
        <f t="shared" ref="M12:M20" si="1">SUM(E12:G12)</f>
        <v>323</v>
      </c>
      <c r="N12" s="31">
        <f>COUNTIF(E12:G12,"&gt;0")</f>
        <v>3</v>
      </c>
      <c r="O12" s="104">
        <f>IF(OR(E12&gt;0,F12&gt;0,G12&gt;0),Données!$X$6)</f>
        <v>13</v>
      </c>
    </row>
    <row r="13" spans="1:15" x14ac:dyDescent="0.3">
      <c r="A13" s="25" t="str">
        <f>VLOOKUP(B13,Données!$A$3:$I$1003,4)</f>
        <v>F</v>
      </c>
      <c r="B13" s="33">
        <v>1071</v>
      </c>
      <c r="C13" s="16" t="str">
        <f>IFERROR(IF(B13=Données!X$1,Données!$X$2,VLOOKUP(B13,Données!$A$3:$I$1003,3,FALSE)),"")</f>
        <v>Guylaine Desroches</v>
      </c>
      <c r="D13" s="17">
        <f>ROUNDDOWN(IF(C13="Dummy",Données!$X$4,IF(Sem.01!H13="x",Sem.01!D13,VLOOKUP(B13,Données!$A$3:$I$1003,7,FALSE))),0)</f>
        <v>147</v>
      </c>
      <c r="E13" s="18">
        <v>158</v>
      </c>
      <c r="F13" s="18">
        <v>114</v>
      </c>
      <c r="G13" s="18">
        <v>142</v>
      </c>
      <c r="H13" s="26"/>
      <c r="I13" s="27"/>
      <c r="J13" s="28"/>
      <c r="K13" s="29"/>
      <c r="L13" s="30"/>
      <c r="M13" s="31">
        <f t="shared" si="1"/>
        <v>414</v>
      </c>
      <c r="N13" s="31">
        <f>COUNTIF(E13:G13,"&gt;0")</f>
        <v>3</v>
      </c>
      <c r="O13" s="104">
        <f>IF(OR(E13&gt;0,F13&gt;0,G13&gt;0),Données!$X$6)</f>
        <v>13</v>
      </c>
    </row>
    <row r="14" spans="1:15" x14ac:dyDescent="0.3">
      <c r="A14" s="25" t="str">
        <f>VLOOKUP(B14,Données!$A$3:$I$1003,4)</f>
        <v>F</v>
      </c>
      <c r="B14" s="33">
        <v>1003</v>
      </c>
      <c r="C14" s="16" t="str">
        <f>IFERROR(IF(B14=Données!X$1,Données!$X$2,VLOOKUP(B14,Données!$A$3:$I$1003,3,FALSE)),"")</f>
        <v>Louise Robillard</v>
      </c>
      <c r="D14" s="17">
        <f>ROUNDDOWN(IF(C14="Dummy",Données!$X$4,IF(Sem.01!H14="x",Sem.01!D14,VLOOKUP(B14,Données!$A$3:$I$1003,7,FALSE))),0)</f>
        <v>139</v>
      </c>
      <c r="E14" s="18">
        <v>99</v>
      </c>
      <c r="F14" s="18">
        <v>122</v>
      </c>
      <c r="G14" s="18">
        <v>134</v>
      </c>
      <c r="H14" s="26"/>
      <c r="I14" s="27"/>
      <c r="J14" s="28"/>
      <c r="K14" s="29"/>
      <c r="L14" s="30"/>
      <c r="M14" s="31">
        <f t="shared" si="1"/>
        <v>355</v>
      </c>
      <c r="N14" s="31">
        <f>COUNTIF(E14:G14,"&gt;0")</f>
        <v>3</v>
      </c>
      <c r="O14" s="104">
        <f>IF(OR(E14&gt;0,F14&gt;0,G14&gt;0),Données!$X$6)</f>
        <v>13</v>
      </c>
    </row>
    <row r="15" spans="1:15" x14ac:dyDescent="0.3">
      <c r="A15" s="25" t="str">
        <f>VLOOKUP(B15,Données!$A$3:$I$1003,4)</f>
        <v>H</v>
      </c>
      <c r="B15" s="33">
        <v>1012</v>
      </c>
      <c r="C15" s="16" t="str">
        <f>IFERROR(IF(B15=Données!X$1,Données!$X$2,VLOOKUP(B15,Données!$A$3:$I$1003,3,FALSE)),"")</f>
        <v>Maurice Chartrand</v>
      </c>
      <c r="D15" s="17">
        <f>ROUNDDOWN(IF(C15="Dummy",Données!$X$4,IF(Sem.01!H15="x",Sem.01!D15,VLOOKUP(B15,Données!$A$3:$I$1003,7,FALSE))),0)</f>
        <v>121</v>
      </c>
      <c r="E15" s="18">
        <v>121</v>
      </c>
      <c r="F15" s="18">
        <v>164</v>
      </c>
      <c r="G15" s="18">
        <v>111</v>
      </c>
      <c r="H15" s="26"/>
      <c r="I15" s="27"/>
      <c r="J15" s="28"/>
      <c r="K15" s="29"/>
      <c r="L15" s="30"/>
      <c r="M15" s="31">
        <f t="shared" si="1"/>
        <v>396</v>
      </c>
      <c r="N15" s="31">
        <f>COUNTIF(E15:G15,"&gt;0")</f>
        <v>3</v>
      </c>
      <c r="O15" s="104">
        <f>IF(OR(E15&gt;0,F15&gt;0,G15&gt;0),Données!$X$6)</f>
        <v>13</v>
      </c>
    </row>
    <row r="16" spans="1:15" x14ac:dyDescent="0.3">
      <c r="A16" s="25" t="str">
        <f>VLOOKUP(B16,Données!$A$3:$I$1003,4)</f>
        <v>H</v>
      </c>
      <c r="B16" s="33">
        <v>1052</v>
      </c>
      <c r="C16" s="16" t="str">
        <f>IFERROR(IF(B16=Données!X$1,Données!$X$2,VLOOKUP(B16,Données!$A$3:$I$1003,3,FALSE)),"")</f>
        <v>Richard Champagne</v>
      </c>
      <c r="D16" s="17">
        <f>ROUNDDOWN(IF(C16="Dummy",Données!$X$4,IF(Sem.01!H16="x",Sem.01!D16,VLOOKUP(B16,Données!$A$3:$I$1003,7,FALSE))),0)</f>
        <v>221</v>
      </c>
      <c r="E16" s="18">
        <v>201</v>
      </c>
      <c r="F16" s="18">
        <v>280</v>
      </c>
      <c r="G16" s="18">
        <v>178</v>
      </c>
      <c r="H16" s="26"/>
      <c r="I16" s="27"/>
      <c r="J16" s="28"/>
      <c r="K16" s="29"/>
      <c r="L16" s="30"/>
      <c r="M16" s="31">
        <f t="shared" si="1"/>
        <v>659</v>
      </c>
      <c r="N16" s="31">
        <f>COUNTIF(E16:G16,"&gt;0")</f>
        <v>3</v>
      </c>
      <c r="O16" s="104">
        <f>IF(OR(E16&gt;0,F16&gt;0,G16&gt;0),Données!$X$6)</f>
        <v>13</v>
      </c>
    </row>
    <row r="17" spans="1:15" x14ac:dyDescent="0.3">
      <c r="A17" s="32" t="s">
        <v>10</v>
      </c>
      <c r="B17" s="33"/>
      <c r="C17" s="34" t="str">
        <f>IFERROR(IF(B17=Données!X$1,Données!$X$2,VLOOKUP(B17,Données!$A$3:$I$1003,3,FALSE)),"")</f>
        <v/>
      </c>
      <c r="D17" s="35" t="e">
        <f>ROUNDDOWN(IF(Sem.01!H17="x",Sem.01!D17,IF(C17="Dummy",Données!$X$4,VLOOKUP(B17,Données!$A$3:$I$1003,7,FALSE))),0)</f>
        <v>#N/A</v>
      </c>
      <c r="E17" s="36"/>
      <c r="F17" s="36"/>
      <c r="G17" s="36"/>
      <c r="H17" s="26"/>
      <c r="I17" s="27"/>
      <c r="J17" s="28"/>
      <c r="K17" s="29"/>
      <c r="L17" s="30"/>
      <c r="M17" s="37">
        <f t="shared" si="1"/>
        <v>0</v>
      </c>
      <c r="N17" s="37">
        <f>COUNTIF(E17:G17,("&gt;0"))</f>
        <v>0</v>
      </c>
      <c r="O17" s="105" t="b">
        <f>IF(OR(E17&gt;0,F17&gt;0,G17&gt;0),Données!$X$6)</f>
        <v>0</v>
      </c>
    </row>
    <row r="18" spans="1:15" x14ac:dyDescent="0.3">
      <c r="A18" s="32" t="s">
        <v>10</v>
      </c>
      <c r="B18" s="33"/>
      <c r="C18" s="34" t="str">
        <f>IFERROR(IF(B18=Données!X$1,Données!$X$2,VLOOKUP(B18,Données!$A$3:$I$1003,3,FALSE)),"")</f>
        <v/>
      </c>
      <c r="D18" s="35" t="e">
        <f>ROUNDDOWN(IF(Sem.01!H18="x",Sem.01!D18,IF(C18="Dummy",Données!$X$4,VLOOKUP(B18,Données!$A$3:$I$1003,7,FALSE))),0)</f>
        <v>#N/A</v>
      </c>
      <c r="E18" s="38"/>
      <c r="F18" s="38"/>
      <c r="G18" s="38"/>
      <c r="H18" s="26"/>
      <c r="I18" s="27"/>
      <c r="J18" s="28"/>
      <c r="K18" s="29"/>
      <c r="L18" s="30"/>
      <c r="M18" s="37">
        <f t="shared" si="1"/>
        <v>0</v>
      </c>
      <c r="N18" s="37">
        <f>COUNTIF(E18:G18,("&gt;0"))</f>
        <v>0</v>
      </c>
      <c r="O18" s="105" t="b">
        <f>IF(OR(E18&gt;0,F18&gt;0,G18&gt;0),Données!$X$6)</f>
        <v>0</v>
      </c>
    </row>
    <row r="19" spans="1:15" x14ac:dyDescent="0.3">
      <c r="A19" s="39" t="s">
        <v>11</v>
      </c>
      <c r="B19" s="40"/>
      <c r="C19" s="41" t="str">
        <f>IFERROR(VLOOKUP(B19,Données!$Q$3:$W$503,2,FALSE),"")</f>
        <v/>
      </c>
      <c r="D19" s="42" t="e">
        <f>VLOOKUP(B19,Données!$Q$3:$W$503,3)</f>
        <v>#N/A</v>
      </c>
      <c r="E19" s="38"/>
      <c r="F19" s="38"/>
      <c r="G19" s="38"/>
      <c r="H19" s="26"/>
      <c r="I19" s="27"/>
      <c r="J19" s="28"/>
      <c r="K19" s="29"/>
      <c r="L19" s="30"/>
      <c r="M19" s="43">
        <f t="shared" si="1"/>
        <v>0</v>
      </c>
      <c r="N19" s="43">
        <f>COUNTIF(E19:G19,("&gt;0"))</f>
        <v>0</v>
      </c>
      <c r="O19" s="106" t="b">
        <f>IF(OR(E19&gt;0,F19&gt;0,G19&gt;0),Données!$X$8)</f>
        <v>0</v>
      </c>
    </row>
    <row r="20" spans="1:15" ht="15" thickBot="1" x14ac:dyDescent="0.35">
      <c r="A20" s="44" t="s">
        <v>11</v>
      </c>
      <c r="B20" s="45"/>
      <c r="C20" s="41" t="str">
        <f>IFERROR(VLOOKUP(B20,Données!$Q$3:$W$503,2,FALSE),"")</f>
        <v/>
      </c>
      <c r="D20" s="46" t="e">
        <f>VLOOKUP(B20,Données!$Q$3:$W$503,3)</f>
        <v>#N/A</v>
      </c>
      <c r="E20" s="47"/>
      <c r="F20" s="47"/>
      <c r="G20" s="47"/>
      <c r="H20" s="26"/>
      <c r="I20" s="27"/>
      <c r="J20" s="28"/>
      <c r="K20" s="29"/>
      <c r="L20" s="30"/>
      <c r="M20" s="43">
        <f t="shared" si="1"/>
        <v>0</v>
      </c>
      <c r="N20" s="43">
        <f>COUNTIF(E20:G20,("&gt;0"))</f>
        <v>0</v>
      </c>
      <c r="O20" s="106" t="b">
        <f>IF(OR(E20&gt;0,F20&gt;0,G20&gt;0),Données!$X$8)</f>
        <v>0</v>
      </c>
    </row>
    <row r="21" spans="1:15" ht="16.2" thickBot="1" x14ac:dyDescent="0.35">
      <c r="A21" s="48">
        <f>$T$1-D21</f>
        <v>-752</v>
      </c>
      <c r="B21" s="49">
        <v>-794</v>
      </c>
      <c r="C21" s="50" t="s">
        <v>13</v>
      </c>
      <c r="D21" s="51">
        <f>SUM(D12:D16)</f>
        <v>752</v>
      </c>
      <c r="E21" s="52">
        <f>SUM(E12:E16)+SUMPRODUCT((E12:E16=0)*1,$D186:$D190)</f>
        <v>678</v>
      </c>
      <c r="F21" s="52">
        <f>SUM(F12:F16)+SUMPRODUCT((F12:F16=0)*1,$D186:$D190)</f>
        <v>760</v>
      </c>
      <c r="G21" s="52">
        <f>SUM(G12:G16)+SUMPRODUCT((G12:G16=0)*1,$D186:$D190)</f>
        <v>709</v>
      </c>
      <c r="H21" s="53"/>
      <c r="I21" s="54"/>
      <c r="J21" s="55"/>
      <c r="K21" s="56"/>
      <c r="L21" s="57"/>
      <c r="M21" s="58">
        <f>SUM(E21:G21)+B21*3</f>
        <v>-235</v>
      </c>
      <c r="N21" s="61"/>
      <c r="O21" s="107"/>
    </row>
    <row r="22" spans="1:15" x14ac:dyDescent="0.3">
      <c r="A22" s="14" t="str">
        <f>VLOOKUP(B22,Données!$A$3:$I$1003,4)</f>
        <v>H</v>
      </c>
      <c r="B22" s="33">
        <v>1025</v>
      </c>
      <c r="C22" s="16" t="str">
        <f>IFERROR(IF(B22=Données!X$1,Données!$X$2,VLOOKUP(B22,Données!$A$3:$I$1003,3,FALSE)),"")</f>
        <v>Claude Chaumont</v>
      </c>
      <c r="D22" s="17">
        <f>ROUNDDOWN(IF(C22="Dummy",Données!$X$4,IF(Sem.01!H22="x",Sem.01!D22,VLOOKUP(B22,Données!$A$3:$I$1003,7,FALSE))),0)</f>
        <v>154</v>
      </c>
      <c r="E22" s="18">
        <v>147</v>
      </c>
      <c r="F22" s="18">
        <v>194</v>
      </c>
      <c r="G22" s="18">
        <v>169</v>
      </c>
      <c r="H22" s="19"/>
      <c r="I22" s="20"/>
      <c r="J22" s="21"/>
      <c r="K22" s="22"/>
      <c r="L22" s="23"/>
      <c r="M22" s="31">
        <f t="shared" ref="M22:M30" si="2">SUM(E22:G22)</f>
        <v>510</v>
      </c>
      <c r="N22" s="31">
        <f>COUNTIF(E22:G22,"&gt;0")</f>
        <v>3</v>
      </c>
      <c r="O22" s="104">
        <f>IF(OR(E22&gt;0,F22&gt;0,G22&gt;0),Données!$X$6)</f>
        <v>13</v>
      </c>
    </row>
    <row r="23" spans="1:15" x14ac:dyDescent="0.3">
      <c r="A23" s="25" t="str">
        <f>VLOOKUP(B23,Données!$A$3:$I$1003,4)</f>
        <v>H</v>
      </c>
      <c r="B23" s="33">
        <v>1020</v>
      </c>
      <c r="C23" s="16" t="str">
        <f>IFERROR(IF(B23=Données!X$1,Données!$X$2,VLOOKUP(B23,Données!$A$3:$I$1003,3,FALSE)),"")</f>
        <v>Alain Lamy</v>
      </c>
      <c r="D23" s="17">
        <f>ROUNDDOWN(IF(C23="Dummy",Données!$X$4,IF(Sem.01!H23="x",Sem.01!D23,VLOOKUP(B23,Données!$A$3:$I$1003,7,FALSE))),0)</f>
        <v>150</v>
      </c>
      <c r="E23" s="18">
        <v>169</v>
      </c>
      <c r="F23" s="18">
        <v>194</v>
      </c>
      <c r="G23" s="18">
        <v>96</v>
      </c>
      <c r="H23" s="26"/>
      <c r="I23" s="27"/>
      <c r="J23" s="28"/>
      <c r="K23" s="29"/>
      <c r="L23" s="30"/>
      <c r="M23" s="31">
        <f t="shared" si="2"/>
        <v>459</v>
      </c>
      <c r="N23" s="31">
        <f>COUNTIF(E23:G23,"&gt;0")</f>
        <v>3</v>
      </c>
      <c r="O23" s="104">
        <f>IF(OR(E23&gt;0,F23&gt;0,G23&gt;0),Données!$X$6)</f>
        <v>13</v>
      </c>
    </row>
    <row r="24" spans="1:15" x14ac:dyDescent="0.3">
      <c r="A24" s="25" t="str">
        <f>VLOOKUP(B24,Données!$A$3:$I$1003,4)</f>
        <v>F</v>
      </c>
      <c r="B24" s="33">
        <v>1007</v>
      </c>
      <c r="C24" s="16" t="str">
        <f>IFERROR(IF(B24=Données!X$1,Données!$X$2,VLOOKUP(B24,Données!$A$3:$I$1003,3,FALSE)),"")</f>
        <v xml:space="preserve">Louisette Croteau </v>
      </c>
      <c r="D24" s="17">
        <f>ROUNDDOWN(IF(C24="Dummy",Données!$X$4,IF(Sem.01!H24="x",Sem.01!D24,VLOOKUP(B24,Données!$A$3:$I$1003,7,FALSE))),0)</f>
        <v>150</v>
      </c>
      <c r="E24" s="18">
        <v>144</v>
      </c>
      <c r="F24" s="18">
        <v>140</v>
      </c>
      <c r="G24" s="18">
        <v>165</v>
      </c>
      <c r="H24" s="26"/>
      <c r="I24" s="27"/>
      <c r="J24" s="28"/>
      <c r="K24" s="29"/>
      <c r="L24" s="30"/>
      <c r="M24" s="31">
        <f t="shared" si="2"/>
        <v>449</v>
      </c>
      <c r="N24" s="31">
        <f>COUNTIF(E24:G24,"&gt;0")</f>
        <v>3</v>
      </c>
      <c r="O24" s="104">
        <f>IF(OR(E24&gt;0,F24&gt;0,G24&gt;0),Données!$X$6)</f>
        <v>13</v>
      </c>
    </row>
    <row r="25" spans="1:15" x14ac:dyDescent="0.3">
      <c r="A25" s="25" t="str">
        <f>VLOOKUP(B25,Données!$A$3:$I$1003,4)</f>
        <v>H</v>
      </c>
      <c r="B25" s="33">
        <v>1004</v>
      </c>
      <c r="C25" s="16" t="str">
        <f>IFERROR(IF(B25=Données!X$1,Données!$X$2,VLOOKUP(B25,Données!$A$3:$I$1003,3,FALSE)),"")</f>
        <v>Émile Beauchesne</v>
      </c>
      <c r="D25" s="17">
        <f>ROUNDDOWN(IF(C25="Dummy",Données!$X$4,IF(Sem.01!H25="x",Sem.01!D25,VLOOKUP(B25,Données!$A$3:$I$1003,7,FALSE))),0)</f>
        <v>197</v>
      </c>
      <c r="E25" s="18">
        <v>174</v>
      </c>
      <c r="F25" s="18">
        <v>188</v>
      </c>
      <c r="G25" s="18">
        <v>190</v>
      </c>
      <c r="H25" s="26"/>
      <c r="I25" s="27"/>
      <c r="J25" s="28"/>
      <c r="K25" s="29"/>
      <c r="L25" s="30"/>
      <c r="M25" s="31">
        <f t="shared" si="2"/>
        <v>552</v>
      </c>
      <c r="N25" s="31">
        <f>COUNTIF(E25:G25,"&gt;0")</f>
        <v>3</v>
      </c>
      <c r="O25" s="104">
        <f>IF(OR(E25&gt;0,F25&gt;0,G25&gt;0),Données!$X$6)</f>
        <v>13</v>
      </c>
    </row>
    <row r="26" spans="1:15" x14ac:dyDescent="0.3">
      <c r="A26" s="25" t="str">
        <f>VLOOKUP(B26,Données!$A$3:$I$1003,4)</f>
        <v>H</v>
      </c>
      <c r="B26" s="33">
        <v>1048</v>
      </c>
      <c r="C26" s="16" t="str">
        <f>IFERROR(IF(B26=Données!X$1,Données!$X$2,VLOOKUP(B26,Données!$A$3:$I$1003,3,FALSE)),"")</f>
        <v>Jacques Robillard</v>
      </c>
      <c r="D26" s="17">
        <f>ROUNDDOWN(IF(C26="Dummy",Données!$X$4,IF(Sem.01!H26="x",Sem.01!D26,VLOOKUP(B26,Données!$A$3:$I$1003,7,FALSE))),0)</f>
        <v>182</v>
      </c>
      <c r="E26" s="18">
        <v>114</v>
      </c>
      <c r="F26" s="18">
        <v>184</v>
      </c>
      <c r="G26" s="18">
        <v>201</v>
      </c>
      <c r="H26" s="26"/>
      <c r="I26" s="27"/>
      <c r="J26" s="28"/>
      <c r="K26" s="29"/>
      <c r="L26" s="30"/>
      <c r="M26" s="31">
        <f t="shared" si="2"/>
        <v>499</v>
      </c>
      <c r="N26" s="31">
        <f>COUNTIF(E26:G26,"&gt;0")</f>
        <v>3</v>
      </c>
      <c r="O26" s="104">
        <f>IF(OR(E26&gt;0,F26&gt;0,G26&gt;0),Données!$X$6)</f>
        <v>13</v>
      </c>
    </row>
    <row r="27" spans="1:15" x14ac:dyDescent="0.3">
      <c r="A27" s="32" t="s">
        <v>10</v>
      </c>
      <c r="B27" s="33"/>
      <c r="C27" s="34" t="str">
        <f>IFERROR(IF(B27=Données!X$1,Données!$X$2,VLOOKUP(B27,Données!$A$3:$I$1003,3,FALSE)),"")</f>
        <v/>
      </c>
      <c r="D27" s="35" t="e">
        <f>ROUNDDOWN(IF(Sem.01!H27="x",Sem.01!D27,IF(C27="Dummy",Données!$X$4,VLOOKUP(B27,Données!$A$3:$I$1003,7,FALSE))),0)</f>
        <v>#N/A</v>
      </c>
      <c r="E27" s="36"/>
      <c r="F27" s="36"/>
      <c r="G27" s="36"/>
      <c r="H27" s="26"/>
      <c r="I27" s="27"/>
      <c r="J27" s="28"/>
      <c r="K27" s="29"/>
      <c r="L27" s="30"/>
      <c r="M27" s="37">
        <f t="shared" si="2"/>
        <v>0</v>
      </c>
      <c r="N27" s="37">
        <f>COUNTIF(E27:G27,("&gt;0"))</f>
        <v>0</v>
      </c>
      <c r="O27" s="105" t="b">
        <f>IF(OR(E27&gt;0,F27&gt;0,G27&gt;0),Données!$X$6)</f>
        <v>0</v>
      </c>
    </row>
    <row r="28" spans="1:15" x14ac:dyDescent="0.3">
      <c r="A28" s="32" t="s">
        <v>10</v>
      </c>
      <c r="B28" s="33"/>
      <c r="C28" s="34" t="str">
        <f>IFERROR(IF(B28=Données!X$1,Données!$X$2,VLOOKUP(B28,Données!$A$3:$I$1003,3,FALSE)),"")</f>
        <v/>
      </c>
      <c r="D28" s="35" t="e">
        <f>ROUNDDOWN(IF(Sem.01!H28="x",Sem.01!D28,IF(C28="Dummy",Données!$X$4,VLOOKUP(B28,Données!$A$3:$I$1003,7,FALSE))),0)</f>
        <v>#N/A</v>
      </c>
      <c r="E28" s="38"/>
      <c r="F28" s="38"/>
      <c r="G28" s="38"/>
      <c r="H28" s="26"/>
      <c r="I28" s="27"/>
      <c r="J28" s="28"/>
      <c r="K28" s="29"/>
      <c r="L28" s="30"/>
      <c r="M28" s="37">
        <f t="shared" si="2"/>
        <v>0</v>
      </c>
      <c r="N28" s="37">
        <f>COUNTIF(E28:G28,("&gt;0"))</f>
        <v>0</v>
      </c>
      <c r="O28" s="105" t="b">
        <f>IF(OR(E28&gt;0,F28&gt;0,G28&gt;0),Données!$X$6)</f>
        <v>0</v>
      </c>
    </row>
    <row r="29" spans="1:15" x14ac:dyDescent="0.3">
      <c r="A29" s="39" t="s">
        <v>11</v>
      </c>
      <c r="B29" s="40"/>
      <c r="C29" s="41" t="str">
        <f>IFERROR(VLOOKUP(B29,Données!$Q$3:$W$503,2,FALSE),"")</f>
        <v/>
      </c>
      <c r="D29" s="42" t="e">
        <f>VLOOKUP(B29,Données!$Q$3:$W$503,3)</f>
        <v>#N/A</v>
      </c>
      <c r="E29" s="38"/>
      <c r="F29" s="38"/>
      <c r="G29" s="38"/>
      <c r="H29" s="26"/>
      <c r="I29" s="27"/>
      <c r="J29" s="28"/>
      <c r="K29" s="29"/>
      <c r="L29" s="30"/>
      <c r="M29" s="43">
        <f t="shared" si="2"/>
        <v>0</v>
      </c>
      <c r="N29" s="43">
        <f>COUNTIF(E29:G29,("&gt;0"))</f>
        <v>0</v>
      </c>
      <c r="O29" s="106" t="b">
        <f>IF(OR(E29&gt;0,F29&gt;0,G29&gt;0),Données!$X$8)</f>
        <v>0</v>
      </c>
    </row>
    <row r="30" spans="1:15" ht="15" thickBot="1" x14ac:dyDescent="0.35">
      <c r="A30" s="44" t="s">
        <v>11</v>
      </c>
      <c r="B30" s="45"/>
      <c r="C30" s="41" t="str">
        <f>IFERROR(VLOOKUP(B30,Données!$Q$3:$W$503,2,FALSE),"")</f>
        <v/>
      </c>
      <c r="D30" s="46" t="e">
        <f>VLOOKUP(B30,Données!$Q$3:$W$503,3)</f>
        <v>#N/A</v>
      </c>
      <c r="E30" s="47"/>
      <c r="F30" s="47"/>
      <c r="G30" s="47"/>
      <c r="H30" s="26"/>
      <c r="I30" s="27"/>
      <c r="J30" s="28"/>
      <c r="K30" s="29"/>
      <c r="L30" s="30"/>
      <c r="M30" s="43">
        <f t="shared" si="2"/>
        <v>0</v>
      </c>
      <c r="N30" s="43">
        <f>COUNTIF(E30:G30,("&gt;0"))</f>
        <v>0</v>
      </c>
      <c r="O30" s="106" t="b">
        <f>IF(OR(E30&gt;0,F30&gt;0,G30&gt;0),Données!$X$8)</f>
        <v>0</v>
      </c>
    </row>
    <row r="31" spans="1:15" ht="16.2" thickBot="1" x14ac:dyDescent="0.35">
      <c r="A31" s="48">
        <f>$T$1-D31</f>
        <v>-833</v>
      </c>
      <c r="B31" s="49">
        <v>-828</v>
      </c>
      <c r="C31" s="50" t="s">
        <v>14</v>
      </c>
      <c r="D31" s="51">
        <f>SUM(D22:D26)</f>
        <v>833</v>
      </c>
      <c r="E31" s="52">
        <f>SUM(E22:E26)+SUMPRODUCT((E22:E26=0)*1,$D196:$D200)</f>
        <v>748</v>
      </c>
      <c r="F31" s="52">
        <f>SUM(F22:F26)+SUMPRODUCT((F22:F26=0)*1,$D196:$D200)</f>
        <v>900</v>
      </c>
      <c r="G31" s="52">
        <f>SUM(G22:G26)+SUMPRODUCT((G22:G26=0)*1,$D196:$D200)</f>
        <v>821</v>
      </c>
      <c r="H31" s="53"/>
      <c r="I31" s="54"/>
      <c r="J31" s="55"/>
      <c r="K31" s="56"/>
      <c r="L31" s="57"/>
      <c r="M31" s="58">
        <f>SUM(E31:G31)+B31*3</f>
        <v>-15</v>
      </c>
      <c r="N31" s="61"/>
      <c r="O31" s="107"/>
    </row>
    <row r="32" spans="1:15" x14ac:dyDescent="0.3">
      <c r="A32" s="14" t="str">
        <f>VLOOKUP(B32,Données!$A$3:$I$1003,4)</f>
        <v>F</v>
      </c>
      <c r="B32" s="33">
        <v>1078</v>
      </c>
      <c r="C32" s="16" t="str">
        <f>IFERROR(IF(B32=Données!X$1,Données!$X$2,VLOOKUP(B32,Données!$A$3:$I$1003,3,FALSE)),"")</f>
        <v>Jeanne d'Arc Collard</v>
      </c>
      <c r="D32" s="17">
        <f>ROUNDDOWN(IF(C32="Dummy",Données!$X$4,IF(Sem.01!H32="x",Sem.01!D32,VLOOKUP(B32,Données!$A$3:$I$1003,7,FALSE))),0)</f>
        <v>96</v>
      </c>
      <c r="E32" s="18">
        <v>56</v>
      </c>
      <c r="F32" s="18">
        <v>107</v>
      </c>
      <c r="G32" s="18">
        <v>102</v>
      </c>
      <c r="H32" s="19"/>
      <c r="I32" s="20"/>
      <c r="J32" s="21"/>
      <c r="K32" s="22"/>
      <c r="L32" s="23"/>
      <c r="M32" s="31">
        <f t="shared" ref="M32:M40" si="3">SUM(E32:G32)</f>
        <v>265</v>
      </c>
      <c r="N32" s="31">
        <f>COUNTIF(E32:G32,"&gt;0")</f>
        <v>3</v>
      </c>
      <c r="O32" s="104">
        <f>IF(OR(E32&gt;0,F32&gt;0,G32&gt;0),Données!$X$6)</f>
        <v>13</v>
      </c>
    </row>
    <row r="33" spans="1:15" x14ac:dyDescent="0.3">
      <c r="A33" s="25" t="str">
        <f>VLOOKUP(B33,Données!$A$3:$I$1003,4)</f>
        <v>F</v>
      </c>
      <c r="B33" s="33">
        <v>1005</v>
      </c>
      <c r="C33" s="16" t="str">
        <f>IFERROR(IF(B33=Données!X$1,Données!$X$2,VLOOKUP(B33,Données!$A$3:$I$1003,3,FALSE)),"")</f>
        <v>Martine Gagné</v>
      </c>
      <c r="D33" s="17">
        <f>ROUNDDOWN(IF(C33="Dummy",Données!$X$4,IF(Sem.01!H33="x",Sem.01!D33,VLOOKUP(B33,Données!$A$3:$I$1003,7,FALSE))),0)</f>
        <v>159</v>
      </c>
      <c r="E33" s="18">
        <v>160</v>
      </c>
      <c r="F33" s="18">
        <v>132</v>
      </c>
      <c r="G33" s="18">
        <v>159</v>
      </c>
      <c r="H33" s="26"/>
      <c r="I33" s="27"/>
      <c r="J33" s="28"/>
      <c r="K33" s="29"/>
      <c r="L33" s="30"/>
      <c r="M33" s="31">
        <f t="shared" si="3"/>
        <v>451</v>
      </c>
      <c r="N33" s="31">
        <f>COUNTIF(E33:G33,"&gt;0")</f>
        <v>3</v>
      </c>
      <c r="O33" s="104">
        <f>IF(OR(E33&gt;0,F33&gt;0,G33&gt;0),Données!$X$6)</f>
        <v>13</v>
      </c>
    </row>
    <row r="34" spans="1:15" x14ac:dyDescent="0.3">
      <c r="A34" s="25" t="str">
        <f>VLOOKUP(B34,Données!$A$3:$I$1003,4)</f>
        <v>F</v>
      </c>
      <c r="B34" s="33">
        <v>1039</v>
      </c>
      <c r="C34" s="16" t="str">
        <f>IFERROR(IF(B34=Données!X$1,Données!$X$2,VLOOKUP(B34,Données!$A$3:$I$1003,3,FALSE)),"")</f>
        <v>Johanne Champagne</v>
      </c>
      <c r="D34" s="17">
        <f>ROUNDDOWN(IF(C34="Dummy",Données!$X$4,IF(Sem.01!H34="x",Sem.01!D34,VLOOKUP(B34,Données!$A$3:$I$1003,7,FALSE))),0)</f>
        <v>149</v>
      </c>
      <c r="E34" s="18">
        <v>184</v>
      </c>
      <c r="F34" s="18">
        <v>113</v>
      </c>
      <c r="G34" s="18">
        <v>108</v>
      </c>
      <c r="H34" s="26"/>
      <c r="I34" s="27"/>
      <c r="J34" s="28"/>
      <c r="K34" s="29"/>
      <c r="L34" s="30"/>
      <c r="M34" s="31">
        <f t="shared" si="3"/>
        <v>405</v>
      </c>
      <c r="N34" s="31">
        <f>COUNTIF(E34:G34,"&gt;0")</f>
        <v>3</v>
      </c>
      <c r="O34" s="104">
        <f>IF(OR(E34&gt;0,F34&gt;0,G34&gt;0),Données!$X$6)</f>
        <v>13</v>
      </c>
    </row>
    <row r="35" spans="1:15" x14ac:dyDescent="0.3">
      <c r="A35" s="25" t="str">
        <f>VLOOKUP(B35,Données!$A$3:$I$1003,4)</f>
        <v>H</v>
      </c>
      <c r="B35" s="33">
        <v>1074</v>
      </c>
      <c r="C35" s="16" t="str">
        <f>IFERROR(IF(B35=Données!X$1,Données!$X$2,VLOOKUP(B35,Données!$A$3:$I$1003,3,FALSE)),"")</f>
        <v>Serge Goupil</v>
      </c>
      <c r="D35" s="17">
        <f>ROUNDDOWN(IF(C35="Dummy",Données!$X$4,IF(Sem.01!H35="x",Sem.01!D35,VLOOKUP(B35,Données!$A$3:$I$1003,7,FALSE))),0)</f>
        <v>160</v>
      </c>
      <c r="E35" s="18">
        <v>159</v>
      </c>
      <c r="F35" s="18">
        <v>114</v>
      </c>
      <c r="G35" s="18">
        <v>139</v>
      </c>
      <c r="H35" s="26"/>
      <c r="I35" s="27"/>
      <c r="J35" s="28"/>
      <c r="K35" s="29"/>
      <c r="L35" s="30"/>
      <c r="M35" s="31">
        <f t="shared" si="3"/>
        <v>412</v>
      </c>
      <c r="N35" s="31">
        <f>COUNTIF(E35:G35,"&gt;0")</f>
        <v>3</v>
      </c>
      <c r="O35" s="104">
        <f>IF(OR(E35&gt;0,F35&gt;0,G35&gt;0),Données!$X$6)</f>
        <v>13</v>
      </c>
    </row>
    <row r="36" spans="1:15" x14ac:dyDescent="0.3">
      <c r="A36" s="25" t="str">
        <f>VLOOKUP(B36,Données!$A$3:$I$1003,4)</f>
        <v>H</v>
      </c>
      <c r="B36" s="33">
        <v>1002</v>
      </c>
      <c r="C36" s="16" t="str">
        <f>IFERROR(IF(B36=Données!X$1,Données!$X$2,VLOOKUP(B36,Données!$A$3:$I$1003,3,FALSE)),"")</f>
        <v>Michel Taillon</v>
      </c>
      <c r="D36" s="17">
        <f>ROUNDDOWN(IF(C36="Dummy",Données!$X$4,IF(Sem.01!H36="x",Sem.01!D36,VLOOKUP(B36,Données!$A$3:$I$1003,7,FALSE))),0)</f>
        <v>221</v>
      </c>
      <c r="E36" s="18">
        <v>222</v>
      </c>
      <c r="F36" s="18">
        <v>170</v>
      </c>
      <c r="G36" s="18">
        <v>268</v>
      </c>
      <c r="H36" s="26"/>
      <c r="I36" s="27"/>
      <c r="J36" s="28"/>
      <c r="K36" s="29"/>
      <c r="L36" s="30"/>
      <c r="M36" s="31">
        <f t="shared" si="3"/>
        <v>660</v>
      </c>
      <c r="N36" s="31">
        <f>COUNTIF(E36:G36,"&gt;0")</f>
        <v>3</v>
      </c>
      <c r="O36" s="104">
        <f>IF(OR(E36&gt;0,F36&gt;0,G36&gt;0),Données!$X$6)</f>
        <v>13</v>
      </c>
    </row>
    <row r="37" spans="1:15" x14ac:dyDescent="0.3">
      <c r="A37" s="32" t="s">
        <v>10</v>
      </c>
      <c r="B37" s="33"/>
      <c r="C37" s="34" t="str">
        <f>IFERROR(IF(B37=Données!X$1,Données!$X$2,VLOOKUP(B37,Données!$A$3:$I$1003,3,FALSE)),"")</f>
        <v/>
      </c>
      <c r="D37" s="35" t="e">
        <f>ROUNDDOWN(IF(Sem.01!H37="x",Sem.01!D37,IF(C37="Dummy",Données!$X$4,VLOOKUP(B37,Données!$A$3:$I$1003,7,FALSE))),0)</f>
        <v>#N/A</v>
      </c>
      <c r="E37" s="36"/>
      <c r="F37" s="36"/>
      <c r="G37" s="36"/>
      <c r="H37" s="26"/>
      <c r="I37" s="27"/>
      <c r="J37" s="28"/>
      <c r="K37" s="29"/>
      <c r="L37" s="30"/>
      <c r="M37" s="37">
        <f t="shared" si="3"/>
        <v>0</v>
      </c>
      <c r="N37" s="37">
        <f>COUNTIF(E37:G37,("&gt;0"))</f>
        <v>0</v>
      </c>
      <c r="O37" s="105" t="b">
        <f>IF(OR(E37&gt;0,F37&gt;0,G37&gt;0),Données!$X$6)</f>
        <v>0</v>
      </c>
    </row>
    <row r="38" spans="1:15" x14ac:dyDescent="0.3">
      <c r="A38" s="32" t="s">
        <v>10</v>
      </c>
      <c r="B38" s="33"/>
      <c r="C38" s="34" t="str">
        <f>IFERROR(IF(B38=Données!X$1,Données!$X$2,VLOOKUP(B38,Données!$A$3:$I$1003,3,FALSE)),"")</f>
        <v/>
      </c>
      <c r="D38" s="35" t="e">
        <f>ROUNDDOWN(IF(Sem.01!H38="x",Sem.01!D38,IF(C38="Dummy",Données!$X$4,VLOOKUP(B38,Données!$A$3:$I$1003,7,FALSE))),0)</f>
        <v>#N/A</v>
      </c>
      <c r="E38" s="38"/>
      <c r="F38" s="38"/>
      <c r="G38" s="38"/>
      <c r="H38" s="26"/>
      <c r="I38" s="27"/>
      <c r="J38" s="28"/>
      <c r="K38" s="29"/>
      <c r="L38" s="30"/>
      <c r="M38" s="37">
        <f t="shared" si="3"/>
        <v>0</v>
      </c>
      <c r="N38" s="37">
        <f>COUNTIF(E38:G38,("&gt;0"))</f>
        <v>0</v>
      </c>
      <c r="O38" s="105" t="b">
        <f>IF(OR(E38&gt;0,F38&gt;0,G38&gt;0),Données!$X$6)</f>
        <v>0</v>
      </c>
    </row>
    <row r="39" spans="1:15" x14ac:dyDescent="0.3">
      <c r="A39" s="39" t="s">
        <v>11</v>
      </c>
      <c r="B39" s="40"/>
      <c r="C39" s="41" t="str">
        <f>IFERROR(VLOOKUP(B39,Données!$Q$3:$W$503,2,FALSE),"")</f>
        <v/>
      </c>
      <c r="D39" s="42" t="e">
        <f>VLOOKUP(B39,Données!$Q$3:$W$503,3)</f>
        <v>#N/A</v>
      </c>
      <c r="E39" s="38"/>
      <c r="F39" s="38"/>
      <c r="G39" s="38"/>
      <c r="H39" s="26"/>
      <c r="I39" s="27"/>
      <c r="J39" s="28"/>
      <c r="K39" s="29"/>
      <c r="L39" s="30"/>
      <c r="M39" s="43">
        <f t="shared" si="3"/>
        <v>0</v>
      </c>
      <c r="N39" s="43">
        <f>COUNTIF(E39:G39,("&gt;0"))</f>
        <v>0</v>
      </c>
      <c r="O39" s="106" t="b">
        <f>IF(OR(E39&gt;0,F39&gt;0,G39&gt;0),Données!$X$8)</f>
        <v>0</v>
      </c>
    </row>
    <row r="40" spans="1:15" ht="15" thickBot="1" x14ac:dyDescent="0.35">
      <c r="A40" s="44" t="s">
        <v>11</v>
      </c>
      <c r="B40" s="45"/>
      <c r="C40" s="41" t="str">
        <f>IFERROR(VLOOKUP(B40,Données!$Q$3:$W$503,2,FALSE),"")</f>
        <v/>
      </c>
      <c r="D40" s="46" t="e">
        <f>VLOOKUP(B40,Données!$Q$3:$W$503,3)</f>
        <v>#N/A</v>
      </c>
      <c r="E40" s="47"/>
      <c r="F40" s="47"/>
      <c r="G40" s="47"/>
      <c r="H40" s="26"/>
      <c r="I40" s="27"/>
      <c r="J40" s="28"/>
      <c r="K40" s="29"/>
      <c r="L40" s="30"/>
      <c r="M40" s="43">
        <f t="shared" si="3"/>
        <v>0</v>
      </c>
      <c r="N40" s="43">
        <f>COUNTIF(E40:G40,("&gt;0"))</f>
        <v>0</v>
      </c>
      <c r="O40" s="106" t="b">
        <f>IF(OR(E40&gt;0,F40&gt;0,G40&gt;0),Données!$X$8)</f>
        <v>0</v>
      </c>
    </row>
    <row r="41" spans="1:15" ht="16.2" thickBot="1" x14ac:dyDescent="0.35">
      <c r="A41" s="48">
        <f>$T$1-D41</f>
        <v>-785</v>
      </c>
      <c r="B41" s="49">
        <v>-860</v>
      </c>
      <c r="C41" s="50" t="s">
        <v>15</v>
      </c>
      <c r="D41" s="51">
        <f>SUM(D32:D36)</f>
        <v>785</v>
      </c>
      <c r="E41" s="52">
        <f>SUM(E32:E36)+SUMPRODUCT((E32:E36=0)*1,$D206:$D210)</f>
        <v>781</v>
      </c>
      <c r="F41" s="52">
        <f>SUM(F32:F36)+SUMPRODUCT((F32:F36=0)*1,$D206:$D210)</f>
        <v>636</v>
      </c>
      <c r="G41" s="52">
        <f>SUM(G32:G36)+SUMPRODUCT((G32:G36=0)*1,$D206:$D210)</f>
        <v>776</v>
      </c>
      <c r="H41" s="53"/>
      <c r="I41" s="54"/>
      <c r="J41" s="55"/>
      <c r="K41" s="56"/>
      <c r="L41" s="57"/>
      <c r="M41" s="58">
        <f>SUM(E41:G41)+B41*3</f>
        <v>-387</v>
      </c>
      <c r="N41" s="61"/>
      <c r="O41" s="107"/>
    </row>
    <row r="42" spans="1:15" x14ac:dyDescent="0.3">
      <c r="A42" s="14" t="str">
        <f>VLOOKUP(B42,Données!$A$3:$I$1003,4)</f>
        <v>F</v>
      </c>
      <c r="B42" s="33">
        <v>1054</v>
      </c>
      <c r="C42" s="16" t="str">
        <f>IFERROR(IF(B42=Données!X$1,Données!$X$2,VLOOKUP(B42,Données!$A$3:$I$1003,3,FALSE)),"")</f>
        <v>Pauline Morin</v>
      </c>
      <c r="D42" s="17">
        <f>ROUNDDOWN(IF(C42="Dummy",Données!$X$4,IF(Sem.01!H42="x",Sem.01!D42,VLOOKUP(B42,Données!$A$3:$I$1003,7,FALSE))),0)</f>
        <v>98</v>
      </c>
      <c r="E42" s="18"/>
      <c r="F42" s="18"/>
      <c r="G42" s="18"/>
      <c r="H42" s="19" t="s">
        <v>148</v>
      </c>
      <c r="I42" s="189"/>
      <c r="J42" s="190"/>
      <c r="K42" s="159"/>
      <c r="L42" s="159"/>
      <c r="M42" s="31">
        <f t="shared" ref="M42:M50" si="4">SUM(E42:G42)</f>
        <v>0</v>
      </c>
      <c r="N42" s="31">
        <f>COUNTIF(E42:G42,"&gt;0")</f>
        <v>0</v>
      </c>
      <c r="O42" s="104" t="b">
        <f>IF(OR(E42&gt;0,F42&gt;0,G42&gt;0),Données!$X$6)</f>
        <v>0</v>
      </c>
    </row>
    <row r="43" spans="1:15" x14ac:dyDescent="0.3">
      <c r="A43" s="25" t="str">
        <f>VLOOKUP(B43,Données!$A$3:$I$1003,4)</f>
        <v>H</v>
      </c>
      <c r="B43" s="33">
        <v>1055</v>
      </c>
      <c r="C43" s="16" t="str">
        <f>IFERROR(IF(B43=Données!X$1,Données!$X$2,VLOOKUP(B43,Données!$A$3:$I$1003,3,FALSE)),"")</f>
        <v>Pierre Clermont</v>
      </c>
      <c r="D43" s="17">
        <f>ROUNDDOWN(IF(C43="Dummy",Données!$X$4,IF(Sem.01!H43="x",Sem.01!D43,VLOOKUP(B43,Données!$A$3:$I$1003,7,FALSE))),0)</f>
        <v>132</v>
      </c>
      <c r="E43" s="18">
        <v>173</v>
      </c>
      <c r="F43" s="18">
        <v>120</v>
      </c>
      <c r="G43" s="18">
        <v>148</v>
      </c>
      <c r="H43" s="26"/>
      <c r="I43" s="189"/>
      <c r="J43" s="190"/>
      <c r="K43" s="159"/>
      <c r="L43" s="159"/>
      <c r="M43" s="31">
        <f t="shared" si="4"/>
        <v>441</v>
      </c>
      <c r="N43" s="31">
        <f>COUNTIF(E43:G43,"&gt;0")</f>
        <v>3</v>
      </c>
      <c r="O43" s="104">
        <f>IF(OR(E43&gt;0,F43&gt;0,G43&gt;0),Données!$X$6)</f>
        <v>13</v>
      </c>
    </row>
    <row r="44" spans="1:15" x14ac:dyDescent="0.3">
      <c r="A44" s="25" t="str">
        <f>VLOOKUP(B44,Données!$A$3:$I$1003,4)</f>
        <v>F</v>
      </c>
      <c r="B44" s="33">
        <v>1030</v>
      </c>
      <c r="C44" s="16" t="str">
        <f>IFERROR(IF(B44=Données!X$1,Données!$X$2,VLOOKUP(B44,Données!$A$3:$I$1003,3,FALSE)),"")</f>
        <v>Colette Dagenais</v>
      </c>
      <c r="D44" s="17">
        <f>ROUNDDOWN(IF(C44="Dummy",Données!$X$4,IF(Sem.01!H44="x",Sem.01!D44,VLOOKUP(B44,Données!$A$3:$I$1003,7,FALSE))),0)</f>
        <v>158</v>
      </c>
      <c r="E44" s="18">
        <v>157</v>
      </c>
      <c r="F44" s="18">
        <v>194</v>
      </c>
      <c r="G44" s="18">
        <v>134</v>
      </c>
      <c r="H44" s="26"/>
      <c r="I44" s="189"/>
      <c r="J44" s="190"/>
      <c r="K44" s="159"/>
      <c r="L44" s="159"/>
      <c r="M44" s="31">
        <f t="shared" si="4"/>
        <v>485</v>
      </c>
      <c r="N44" s="31">
        <f>COUNTIF(E44:G44,"&gt;0")</f>
        <v>3</v>
      </c>
      <c r="O44" s="104">
        <f>IF(OR(E44&gt;0,F44&gt;0,G44&gt;0),Données!$X$6)</f>
        <v>13</v>
      </c>
    </row>
    <row r="45" spans="1:15" x14ac:dyDescent="0.3">
      <c r="A45" s="25" t="str">
        <f>VLOOKUP(B45,Données!$A$3:$I$1003,4)</f>
        <v>H</v>
      </c>
      <c r="B45" s="33">
        <v>1066</v>
      </c>
      <c r="C45" s="16" t="str">
        <f>IFERROR(IF(B45=Données!X$1,Données!$X$2,VLOOKUP(B45,Données!$A$3:$I$1003,3,FALSE)),"")</f>
        <v>Gilles Tremblay</v>
      </c>
      <c r="D45" s="17">
        <f>ROUNDDOWN(IF(C45="Dummy",Données!$X$4,IF(Sem.01!H45="x",Sem.01!D45,VLOOKUP(B45,Données!$A$3:$I$1003,7,FALSE))),0)</f>
        <v>182</v>
      </c>
      <c r="E45" s="18">
        <v>218</v>
      </c>
      <c r="F45" s="18">
        <v>219</v>
      </c>
      <c r="G45" s="18">
        <v>178</v>
      </c>
      <c r="H45" s="26"/>
      <c r="I45" s="189"/>
      <c r="J45" s="190"/>
      <c r="K45" s="159"/>
      <c r="L45" s="159"/>
      <c r="M45" s="31">
        <f t="shared" si="4"/>
        <v>615</v>
      </c>
      <c r="N45" s="31">
        <f>COUNTIF(E45:G45,"&gt;0")</f>
        <v>3</v>
      </c>
      <c r="O45" s="104">
        <f>IF(OR(E45&gt;0,F45&gt;0,G45&gt;0),Données!$X$6)</f>
        <v>13</v>
      </c>
    </row>
    <row r="46" spans="1:15" x14ac:dyDescent="0.3">
      <c r="A46" s="25" t="str">
        <f>VLOOKUP(B46,Données!$A$3:$I$1003,4)</f>
        <v>H</v>
      </c>
      <c r="B46" s="33">
        <v>1009</v>
      </c>
      <c r="C46" s="16" t="str">
        <f>IFERROR(IF(B46=Données!X$1,Données!$X$2,VLOOKUP(B46,Données!$A$3:$I$1003,3,FALSE)),"")</f>
        <v>Yves Chapdelaine</v>
      </c>
      <c r="D46" s="17">
        <f>ROUNDDOWN(IF(C46="Dummy",Données!$X$4,IF(Sem.01!H46="x",Sem.01!D46,VLOOKUP(B46,Données!$A$3:$I$1003,7,FALSE))),0)</f>
        <v>187</v>
      </c>
      <c r="E46" s="18">
        <v>227</v>
      </c>
      <c r="F46" s="18">
        <v>166</v>
      </c>
      <c r="G46" s="18">
        <v>203</v>
      </c>
      <c r="H46" s="26"/>
      <c r="I46" s="189"/>
      <c r="J46" s="190"/>
      <c r="K46" s="159"/>
      <c r="L46" s="159"/>
      <c r="M46" s="31">
        <f t="shared" si="4"/>
        <v>596</v>
      </c>
      <c r="N46" s="31">
        <f>COUNTIF(E46:G46,"&gt;0")</f>
        <v>3</v>
      </c>
      <c r="O46" s="104">
        <f>IF(OR(E46&gt;0,F46&gt;0,G46&gt;0),Données!$X$6)</f>
        <v>13</v>
      </c>
    </row>
    <row r="47" spans="1:15" x14ac:dyDescent="0.3">
      <c r="A47" s="32" t="s">
        <v>10</v>
      </c>
      <c r="B47" s="33"/>
      <c r="C47" s="34" t="str">
        <f>IFERROR(IF(B47=Données!X$1,Données!$X$2,VLOOKUP(B47,Données!$A$3:$I$1003,3,FALSE)),"")</f>
        <v/>
      </c>
      <c r="D47" s="35" t="e">
        <f>ROUNDDOWN(IF(Sem.01!H47="x",Sem.01!D47,IF(C47="Dummy",Données!$X$4,VLOOKUP(B47,Données!$A$3:$I$1003,7,FALSE))),0)</f>
        <v>#N/A</v>
      </c>
      <c r="E47" s="36"/>
      <c r="F47" s="36"/>
      <c r="G47" s="36"/>
      <c r="H47" s="26"/>
      <c r="I47" s="27"/>
      <c r="J47" s="28"/>
      <c r="K47" s="29"/>
      <c r="L47" s="30"/>
      <c r="M47" s="37">
        <f t="shared" si="4"/>
        <v>0</v>
      </c>
      <c r="N47" s="37">
        <f>COUNTIF(E47:G47,("&gt;0"))</f>
        <v>0</v>
      </c>
      <c r="O47" s="105" t="b">
        <f>IF(OR(E47&gt;0,F47&gt;0,G47&gt;0),Données!$X$6)</f>
        <v>0</v>
      </c>
    </row>
    <row r="48" spans="1:15" x14ac:dyDescent="0.3">
      <c r="A48" s="32" t="s">
        <v>10</v>
      </c>
      <c r="B48" s="33"/>
      <c r="C48" s="34" t="str">
        <f>IFERROR(IF(B48=Données!X$1,Données!$X$2,VLOOKUP(B48,Données!$A$3:$I$1003,3,FALSE)),"")</f>
        <v/>
      </c>
      <c r="D48" s="35" t="e">
        <f>ROUNDDOWN(IF(Sem.01!H48="x",Sem.01!D48,IF(C48="Dummy",Données!$X$4,VLOOKUP(B48,Données!$A$3:$I$1003,7,FALSE))),0)</f>
        <v>#N/A</v>
      </c>
      <c r="E48" s="38"/>
      <c r="F48" s="38"/>
      <c r="G48" s="38"/>
      <c r="H48" s="26"/>
      <c r="I48" s="27"/>
      <c r="J48" s="28"/>
      <c r="K48" s="29"/>
      <c r="L48" s="30"/>
      <c r="M48" s="37">
        <f t="shared" si="4"/>
        <v>0</v>
      </c>
      <c r="N48" s="37">
        <f>COUNTIF(E48:G48,("&gt;0"))</f>
        <v>0</v>
      </c>
      <c r="O48" s="105" t="b">
        <f>IF(OR(E48&gt;0,F48&gt;0,G48&gt;0),Données!$X$6)</f>
        <v>0</v>
      </c>
    </row>
    <row r="49" spans="1:15" x14ac:dyDescent="0.3">
      <c r="A49" s="39" t="s">
        <v>11</v>
      </c>
      <c r="B49" s="40"/>
      <c r="C49" s="41" t="str">
        <f>IFERROR(VLOOKUP(B49,Données!$Q$3:$W$503,2,FALSE),"")</f>
        <v/>
      </c>
      <c r="D49" s="42" t="e">
        <f>VLOOKUP(B49,Données!$Q$3:$W$503,3)</f>
        <v>#N/A</v>
      </c>
      <c r="E49" s="38"/>
      <c r="F49" s="38"/>
      <c r="G49" s="38"/>
      <c r="H49" s="26"/>
      <c r="I49" s="27"/>
      <c r="J49" s="28"/>
      <c r="K49" s="29"/>
      <c r="L49" s="30"/>
      <c r="M49" s="43">
        <f t="shared" si="4"/>
        <v>0</v>
      </c>
      <c r="N49" s="43">
        <f>COUNTIF(E49:G49,("&gt;0"))</f>
        <v>0</v>
      </c>
      <c r="O49" s="106" t="b">
        <f>IF(OR(E49&gt;0,F49&gt;0,G49&gt;0),Données!$X$8)</f>
        <v>0</v>
      </c>
    </row>
    <row r="50" spans="1:15" ht="15" thickBot="1" x14ac:dyDescent="0.35">
      <c r="A50" s="44" t="s">
        <v>11</v>
      </c>
      <c r="B50" s="45"/>
      <c r="C50" s="41" t="str">
        <f>IFERROR(VLOOKUP(B50,Données!$Q$3:$W$503,2,FALSE),"")</f>
        <v/>
      </c>
      <c r="D50" s="46" t="e">
        <f>VLOOKUP(B50,Données!$Q$3:$W$503,3)</f>
        <v>#N/A</v>
      </c>
      <c r="E50" s="47"/>
      <c r="F50" s="47"/>
      <c r="G50" s="47"/>
      <c r="H50" s="26"/>
      <c r="I50" s="27"/>
      <c r="J50" s="28"/>
      <c r="K50" s="29"/>
      <c r="L50" s="30"/>
      <c r="M50" s="43">
        <f t="shared" si="4"/>
        <v>0</v>
      </c>
      <c r="N50" s="43">
        <f>COUNTIF(E50:G50,("&gt;0"))</f>
        <v>0</v>
      </c>
      <c r="O50" s="106" t="b">
        <f>IF(OR(E50&gt;0,F50&gt;0,G50&gt;0),Données!$X$8)</f>
        <v>0</v>
      </c>
    </row>
    <row r="51" spans="1:15" ht="16.2" thickBot="1" x14ac:dyDescent="0.35">
      <c r="A51" s="48">
        <f>$T$1-D51</f>
        <v>-757</v>
      </c>
      <c r="B51" s="49">
        <v>-822</v>
      </c>
      <c r="C51" s="50" t="s">
        <v>16</v>
      </c>
      <c r="D51" s="51">
        <f>SUM(D42:D46)</f>
        <v>757</v>
      </c>
      <c r="E51" s="52">
        <f>SUM(E42:E46)+SUMPRODUCT((E42:E46=0)*1,$D216:$D220)</f>
        <v>775</v>
      </c>
      <c r="F51" s="52">
        <f>SUM(F42:F46)+SUMPRODUCT((F42:F46=0)*1,$D216:$D220)</f>
        <v>699</v>
      </c>
      <c r="G51" s="52">
        <f>SUM(G42:G46)+SUMPRODUCT((G42:G46=0)*1,$D216:$D220)</f>
        <v>663</v>
      </c>
      <c r="H51" s="53"/>
      <c r="I51" s="54"/>
      <c r="J51" s="55"/>
      <c r="K51" s="56"/>
      <c r="L51" s="57"/>
      <c r="M51" s="58">
        <f>SUM(E51:G51)+B51*3</f>
        <v>-329</v>
      </c>
      <c r="N51" s="61"/>
      <c r="O51" s="107"/>
    </row>
    <row r="52" spans="1:15" x14ac:dyDescent="0.3">
      <c r="A52" s="14" t="str">
        <f>VLOOKUP(B52,Données!$A$3:$I$1003,4)</f>
        <v>H</v>
      </c>
      <c r="B52" s="33">
        <v>1034</v>
      </c>
      <c r="C52" s="16" t="str">
        <f>IFERROR(IF(B52=Données!X$1,Données!$X$2,VLOOKUP(B52,Données!$A$3:$I$1003,3,FALSE)),"")</f>
        <v>Mario Nolet</v>
      </c>
      <c r="D52" s="17">
        <f>ROUNDDOWN(IF(C52="Dummy",Données!$X$4,IF(Sem.01!H52="x",Sem.01!D52,VLOOKUP(B52,Données!$A$3:$I$1003,7,FALSE))),0)</f>
        <v>138</v>
      </c>
      <c r="E52" s="18">
        <v>160</v>
      </c>
      <c r="F52" s="18">
        <v>155</v>
      </c>
      <c r="G52" s="18">
        <v>153</v>
      </c>
      <c r="H52" s="19"/>
      <c r="I52" s="20"/>
      <c r="J52" s="21"/>
      <c r="K52" s="22"/>
      <c r="L52" s="23"/>
      <c r="M52" s="31">
        <f t="shared" ref="M52:M60" si="5">SUM(E52:G52)</f>
        <v>468</v>
      </c>
      <c r="N52" s="31">
        <f>COUNTIF(E52:G52,"&gt;0")</f>
        <v>3</v>
      </c>
      <c r="O52" s="104">
        <f>IF(OR(E52&gt;0,F52&gt;0,G52&gt;0),Données!$X$6)</f>
        <v>13</v>
      </c>
    </row>
    <row r="53" spans="1:15" x14ac:dyDescent="0.3">
      <c r="A53" s="25" t="str">
        <f>VLOOKUP(B53,Données!$A$3:$I$1003,4)</f>
        <v>H</v>
      </c>
      <c r="B53" s="33">
        <v>1017</v>
      </c>
      <c r="C53" s="16" t="str">
        <f>IFERROR(IF(B53=Données!X$1,Données!$X$2,VLOOKUP(B53,Données!$A$3:$I$1003,3,FALSE)),"")</f>
        <v>Jacques Charlebois</v>
      </c>
      <c r="D53" s="17">
        <f>ROUNDDOWN(IF(C53="Dummy",Données!$X$4,IF(Sem.01!H53="x",Sem.01!D53,VLOOKUP(B53,Données!$A$3:$I$1003,7,FALSE))),0)</f>
        <v>120</v>
      </c>
      <c r="E53" s="18">
        <v>138</v>
      </c>
      <c r="F53" s="18">
        <v>133</v>
      </c>
      <c r="G53" s="18">
        <v>83</v>
      </c>
      <c r="H53" s="26"/>
      <c r="I53" s="27"/>
      <c r="J53" s="28"/>
      <c r="K53" s="29"/>
      <c r="L53" s="30"/>
      <c r="M53" s="31">
        <f t="shared" si="5"/>
        <v>354</v>
      </c>
      <c r="N53" s="31">
        <f>COUNTIF(E53:G53,"&gt;0")</f>
        <v>3</v>
      </c>
      <c r="O53" s="104">
        <f>IF(OR(E53&gt;0,F53&gt;0,G53&gt;0),Données!$X$6)</f>
        <v>13</v>
      </c>
    </row>
    <row r="54" spans="1:15" x14ac:dyDescent="0.3">
      <c r="A54" s="25" t="str">
        <f>VLOOKUP(B54,Données!$A$3:$I$1003,4)</f>
        <v>H</v>
      </c>
      <c r="B54" s="33">
        <v>1060</v>
      </c>
      <c r="C54" s="16" t="str">
        <f>IFERROR(IF(B54=Données!X$1,Données!$X$2,VLOOKUP(B54,Données!$A$3:$I$1003,3,FALSE)),"")</f>
        <v>Jean-Claude Matte</v>
      </c>
      <c r="D54" s="17">
        <f>ROUNDDOWN(IF(C54="Dummy",Données!$X$4,IF(Sem.01!H54="x",Sem.01!D54,VLOOKUP(B54,Données!$A$3:$I$1003,7,FALSE))),0)</f>
        <v>180</v>
      </c>
      <c r="E54" s="18">
        <v>190</v>
      </c>
      <c r="F54" s="18">
        <v>163</v>
      </c>
      <c r="G54" s="18">
        <v>166</v>
      </c>
      <c r="H54" s="26"/>
      <c r="I54" s="27"/>
      <c r="J54" s="28"/>
      <c r="K54" s="29"/>
      <c r="L54" s="30"/>
      <c r="M54" s="31">
        <f t="shared" si="5"/>
        <v>519</v>
      </c>
      <c r="N54" s="31">
        <f>COUNTIF(E54:G54,"&gt;0")</f>
        <v>3</v>
      </c>
      <c r="O54" s="104">
        <f>IF(OR(E54&gt;0,F54&gt;0,G54&gt;0),Données!$X$6)</f>
        <v>13</v>
      </c>
    </row>
    <row r="55" spans="1:15" x14ac:dyDescent="0.3">
      <c r="A55" s="25" t="str">
        <f>VLOOKUP(B55,Données!$A$3:$I$1003,4)</f>
        <v>H</v>
      </c>
      <c r="B55" s="33">
        <v>1032</v>
      </c>
      <c r="C55" s="16" t="str">
        <f>IFERROR(IF(B55=Données!X$1,Données!$X$2,VLOOKUP(B55,Données!$A$3:$I$1003,3,FALSE)),"")</f>
        <v>Claude Cyr</v>
      </c>
      <c r="D55" s="17">
        <f>ROUNDDOWN(IF(C55="Dummy",Données!$X$4,IF(Sem.01!H55="x",Sem.01!D55,VLOOKUP(B55,Données!$A$3:$I$1003,7,FALSE))),0)</f>
        <v>166</v>
      </c>
      <c r="E55" s="18">
        <v>174</v>
      </c>
      <c r="F55" s="18">
        <v>172</v>
      </c>
      <c r="G55" s="18">
        <v>132</v>
      </c>
      <c r="H55" s="26"/>
      <c r="I55" s="27"/>
      <c r="J55" s="28"/>
      <c r="K55" s="29"/>
      <c r="L55" s="30"/>
      <c r="M55" s="31">
        <f t="shared" si="5"/>
        <v>478</v>
      </c>
      <c r="N55" s="31">
        <f>COUNTIF(E55:G55,"&gt;0")</f>
        <v>3</v>
      </c>
      <c r="O55" s="104">
        <f>IF(OR(E55&gt;0,F55&gt;0,G55&gt;0),Données!$X$6)</f>
        <v>13</v>
      </c>
    </row>
    <row r="56" spans="1:15" x14ac:dyDescent="0.3">
      <c r="A56" s="25" t="str">
        <f>VLOOKUP(B56,Données!$A$3:$I$1003,4)</f>
        <v>F</v>
      </c>
      <c r="B56" s="33">
        <v>1033</v>
      </c>
      <c r="C56" s="16" t="str">
        <f>IFERROR(IF(B56=Données!X$1,Données!$X$2,VLOOKUP(B56,Données!$A$3:$I$1003,3,FALSE)),"")</f>
        <v>Jeannine Chartré</v>
      </c>
      <c r="D56" s="17">
        <f>ROUNDDOWN(IF(C56="Dummy",Données!$X$4,IF(Sem.01!H56="x",Sem.01!D56,VLOOKUP(B56,Données!$A$3:$I$1003,7,FALSE))),0)</f>
        <v>152</v>
      </c>
      <c r="E56" s="18">
        <v>127</v>
      </c>
      <c r="F56" s="18">
        <v>150</v>
      </c>
      <c r="G56" s="18">
        <v>163</v>
      </c>
      <c r="H56" s="26"/>
      <c r="I56" s="27"/>
      <c r="J56" s="28"/>
      <c r="K56" s="29"/>
      <c r="L56" s="30"/>
      <c r="M56" s="31">
        <f t="shared" si="5"/>
        <v>440</v>
      </c>
      <c r="N56" s="31">
        <f>COUNTIF(E56:G56,"&gt;0")</f>
        <v>3</v>
      </c>
      <c r="O56" s="104">
        <f>IF(OR(E56&gt;0,F56&gt;0,G56&gt;0),Données!$X$6)</f>
        <v>13</v>
      </c>
    </row>
    <row r="57" spans="1:15" x14ac:dyDescent="0.3">
      <c r="A57" s="32" t="s">
        <v>10</v>
      </c>
      <c r="B57" s="33"/>
      <c r="C57" s="34" t="str">
        <f>IFERROR(IF(B57=Données!X$1,Données!$X$2,VLOOKUP(B57,Données!$A$3:$I$1003,3,FALSE)),"")</f>
        <v/>
      </c>
      <c r="D57" s="35" t="e">
        <f>ROUNDDOWN(IF(Sem.01!H57="x",Sem.01!D57,IF(C57="Dummy",Données!$X$4,VLOOKUP(B57,Données!$A$3:$I$1003,7,FALSE))),0)</f>
        <v>#N/A</v>
      </c>
      <c r="E57" s="36"/>
      <c r="F57" s="36"/>
      <c r="G57" s="36"/>
      <c r="H57" s="26"/>
      <c r="I57" s="27"/>
      <c r="J57" s="28"/>
      <c r="K57" s="29"/>
      <c r="L57" s="30"/>
      <c r="M57" s="37">
        <f t="shared" si="5"/>
        <v>0</v>
      </c>
      <c r="N57" s="37">
        <f>COUNTIF(E57:G57,("&gt;0"))</f>
        <v>0</v>
      </c>
      <c r="O57" s="105" t="b">
        <f>IF(OR(E57&gt;0,F57&gt;0,G57&gt;0),Données!$X$6)</f>
        <v>0</v>
      </c>
    </row>
    <row r="58" spans="1:15" x14ac:dyDescent="0.3">
      <c r="A58" s="32" t="s">
        <v>10</v>
      </c>
      <c r="B58" s="33"/>
      <c r="C58" s="34" t="str">
        <f>IFERROR(IF(B58=Données!X$1,Données!$X$2,VLOOKUP(B58,Données!$A$3:$I$1003,3,FALSE)),"")</f>
        <v/>
      </c>
      <c r="D58" s="35" t="e">
        <f>ROUNDDOWN(IF(Sem.01!H58="x",Sem.01!D58,IF(C58="Dummy",Données!$X$4,VLOOKUP(B58,Données!$A$3:$I$1003,7,FALSE))),0)</f>
        <v>#N/A</v>
      </c>
      <c r="E58" s="38"/>
      <c r="F58" s="38"/>
      <c r="G58" s="38"/>
      <c r="H58" s="26"/>
      <c r="I58" s="27"/>
      <c r="J58" s="28"/>
      <c r="K58" s="29"/>
      <c r="L58" s="30"/>
      <c r="M58" s="37">
        <f t="shared" si="5"/>
        <v>0</v>
      </c>
      <c r="N58" s="37">
        <f>COUNTIF(E58:G58,("&gt;0"))</f>
        <v>0</v>
      </c>
      <c r="O58" s="105" t="b">
        <f>IF(OR(E58&gt;0,F58&gt;0,G58&gt;0),Données!$X$6)</f>
        <v>0</v>
      </c>
    </row>
    <row r="59" spans="1:15" x14ac:dyDescent="0.3">
      <c r="A59" s="39" t="s">
        <v>11</v>
      </c>
      <c r="B59" s="40"/>
      <c r="C59" s="41" t="str">
        <f>IFERROR(VLOOKUP(B59,Données!$Q$3:$W$503,2,FALSE),"")</f>
        <v/>
      </c>
      <c r="D59" s="42" t="e">
        <f>VLOOKUP(B59,Données!$Q$3:$W$503,3)</f>
        <v>#N/A</v>
      </c>
      <c r="E59" s="38"/>
      <c r="F59" s="38"/>
      <c r="G59" s="38"/>
      <c r="H59" s="26"/>
      <c r="I59" s="27"/>
      <c r="J59" s="28"/>
      <c r="K59" s="29"/>
      <c r="L59" s="30"/>
      <c r="M59" s="43">
        <f t="shared" si="5"/>
        <v>0</v>
      </c>
      <c r="N59" s="43">
        <f>COUNTIF(E59:G59,("&gt;0"))</f>
        <v>0</v>
      </c>
      <c r="O59" s="106" t="b">
        <f>IF(OR(E59&gt;0,F59&gt;0,G59&gt;0),Données!$X$8)</f>
        <v>0</v>
      </c>
    </row>
    <row r="60" spans="1:15" ht="15" thickBot="1" x14ac:dyDescent="0.35">
      <c r="A60" s="44" t="s">
        <v>11</v>
      </c>
      <c r="B60" s="45"/>
      <c r="C60" s="41" t="str">
        <f>IFERROR(VLOOKUP(B60,Données!$Q$3:$W$503,2,FALSE),"")</f>
        <v/>
      </c>
      <c r="D60" s="46" t="e">
        <f>VLOOKUP(B60,Données!$Q$3:$W$503,3)</f>
        <v>#N/A</v>
      </c>
      <c r="E60" s="47"/>
      <c r="F60" s="47"/>
      <c r="G60" s="47"/>
      <c r="H60" s="26"/>
      <c r="I60" s="27"/>
      <c r="J60" s="28"/>
      <c r="K60" s="29"/>
      <c r="L60" s="30"/>
      <c r="M60" s="43">
        <f t="shared" si="5"/>
        <v>0</v>
      </c>
      <c r="N60" s="43">
        <f>COUNTIF(E60:G60,("&gt;0"))</f>
        <v>0</v>
      </c>
      <c r="O60" s="106" t="b">
        <f>IF(OR(E60&gt;0,F60&gt;0,G60&gt;0),Données!$X$8)</f>
        <v>0</v>
      </c>
    </row>
    <row r="61" spans="1:15" ht="16.2" thickBot="1" x14ac:dyDescent="0.35">
      <c r="A61" s="48">
        <f>$T$1-D61</f>
        <v>-756</v>
      </c>
      <c r="B61" s="49">
        <v>-854</v>
      </c>
      <c r="C61" s="50" t="s">
        <v>17</v>
      </c>
      <c r="D61" s="51">
        <f>SUM(D52:D56)</f>
        <v>756</v>
      </c>
      <c r="E61" s="52">
        <f>SUM(E52:E56)+SUMPRODUCT((E52:E56=0)*1,$D226:$D230)</f>
        <v>789</v>
      </c>
      <c r="F61" s="52">
        <f>SUM(F52:F56)+SUMPRODUCT((F52:F56=0)*1,$D226:$D230)</f>
        <v>773</v>
      </c>
      <c r="G61" s="52">
        <f>SUM(G52:G56)+SUMPRODUCT((G52:G56=0)*1,$D226:$D230)</f>
        <v>697</v>
      </c>
      <c r="H61" s="53"/>
      <c r="I61" s="54"/>
      <c r="J61" s="55"/>
      <c r="K61" s="56"/>
      <c r="L61" s="57"/>
      <c r="M61" s="58">
        <f>SUM(E61:G61)+B61*3</f>
        <v>-303</v>
      </c>
      <c r="N61" s="61"/>
      <c r="O61" s="107"/>
    </row>
    <row r="62" spans="1:15" x14ac:dyDescent="0.3">
      <c r="A62" s="14" t="str">
        <f>VLOOKUP(B62,Données!$A$3:$I$1003,4)</f>
        <v>F</v>
      </c>
      <c r="B62" s="33">
        <v>1019</v>
      </c>
      <c r="C62" s="16" t="str">
        <f>IFERROR(IF(B62=Données!X$1,Données!$X$2,VLOOKUP(B62,Données!$A$3:$I$1003,3,FALSE)),"")</f>
        <v>Louise Arbour</v>
      </c>
      <c r="D62" s="17">
        <f>ROUNDDOWN(IF(C62="Dummy",Données!$X$4,IF(Sem.01!H62="x",Sem.01!D62,VLOOKUP(B62,Données!$A$3:$I$1003,7,FALSE))),0)</f>
        <v>160</v>
      </c>
      <c r="E62" s="18">
        <v>146</v>
      </c>
      <c r="F62" s="18">
        <v>122</v>
      </c>
      <c r="G62" s="18">
        <v>143</v>
      </c>
      <c r="H62" s="19"/>
      <c r="I62" s="20"/>
      <c r="J62" s="21"/>
      <c r="K62" s="22"/>
      <c r="L62" s="23"/>
      <c r="M62" s="31">
        <f t="shared" ref="M62:M70" si="6">SUM(E62:G62)</f>
        <v>411</v>
      </c>
      <c r="N62" s="31">
        <f>COUNTIF(E62:G62,"&gt;0")</f>
        <v>3</v>
      </c>
      <c r="O62" s="104">
        <f>IF(OR(E62&gt;0,F62&gt;0,G62&gt;0),Données!$X$6)</f>
        <v>13</v>
      </c>
    </row>
    <row r="63" spans="1:15" x14ac:dyDescent="0.3">
      <c r="A63" s="25" t="str">
        <f>VLOOKUP(B63,Données!$A$3:$I$1003,4)</f>
        <v>H</v>
      </c>
      <c r="B63" s="33">
        <v>1006</v>
      </c>
      <c r="C63" s="16" t="str">
        <f>IFERROR(IF(B63=Données!X$1,Données!$X$2,VLOOKUP(B63,Données!$A$3:$I$1003,3,FALSE)),"")</f>
        <v>Jean-Pierre Lapointe</v>
      </c>
      <c r="D63" s="17">
        <f>ROUNDDOWN(IF(C63="Dummy",Données!$X$4,IF(Sem.01!H63="x",Sem.01!D63,VLOOKUP(B63,Données!$A$3:$I$1003,7,FALSE))),0)</f>
        <v>131</v>
      </c>
      <c r="E63" s="18">
        <v>153</v>
      </c>
      <c r="F63" s="18">
        <v>111</v>
      </c>
      <c r="G63" s="18">
        <v>131</v>
      </c>
      <c r="H63" s="26"/>
      <c r="I63" s="27"/>
      <c r="J63" s="28"/>
      <c r="K63" s="29"/>
      <c r="L63" s="30"/>
      <c r="M63" s="31">
        <f t="shared" si="6"/>
        <v>395</v>
      </c>
      <c r="N63" s="31">
        <f>COUNTIF(E63:G63,"&gt;0")</f>
        <v>3</v>
      </c>
      <c r="O63" s="104">
        <f>IF(OR(E63&gt;0,F63&gt;0,G63&gt;0),Données!$X$6)</f>
        <v>13</v>
      </c>
    </row>
    <row r="64" spans="1:15" x14ac:dyDescent="0.3">
      <c r="A64" s="25" t="str">
        <f>VLOOKUP(B64,Données!$A$3:$I$1003,4)</f>
        <v>H</v>
      </c>
      <c r="B64" s="33">
        <v>1031</v>
      </c>
      <c r="C64" s="16" t="str">
        <f>IFERROR(IF(B64=Données!X$1,Données!$X$2,VLOOKUP(B64,Données!$A$3:$I$1003,3,FALSE)),"")</f>
        <v>Paul Barrette</v>
      </c>
      <c r="D64" s="17">
        <f>ROUNDDOWN(IF(C64="Dummy",Données!$X$4,IF(Sem.01!H64="x",Sem.01!D64,VLOOKUP(B64,Données!$A$3:$I$1003,7,FALSE))),0)</f>
        <v>176</v>
      </c>
      <c r="E64" s="18">
        <v>145</v>
      </c>
      <c r="F64" s="18">
        <v>242</v>
      </c>
      <c r="G64" s="18">
        <v>173</v>
      </c>
      <c r="H64" s="26"/>
      <c r="I64" s="27"/>
      <c r="J64" s="28"/>
      <c r="K64" s="29"/>
      <c r="L64" s="30"/>
      <c r="M64" s="31">
        <f t="shared" si="6"/>
        <v>560</v>
      </c>
      <c r="N64" s="31">
        <f>COUNTIF(E64:G64,"&gt;0")</f>
        <v>3</v>
      </c>
      <c r="O64" s="104">
        <f>IF(OR(E64&gt;0,F64&gt;0,G64&gt;0),Données!$X$6)</f>
        <v>13</v>
      </c>
    </row>
    <row r="65" spans="1:15" x14ac:dyDescent="0.3">
      <c r="A65" s="25" t="str">
        <f>VLOOKUP(B65,Données!$A$3:$I$1003,4)</f>
        <v>H</v>
      </c>
      <c r="B65" s="33">
        <v>1070</v>
      </c>
      <c r="C65" s="16" t="str">
        <f>IFERROR(IF(B65=Données!X$1,Données!$X$2,VLOOKUP(B65,Données!$A$3:$I$1003,3,FALSE)),"")</f>
        <v>Gaétan Martin</v>
      </c>
      <c r="D65" s="17">
        <f>ROUNDDOWN(IF(C65="Dummy",Données!$X$4,IF(Sem.01!H65="x",Sem.01!D65,VLOOKUP(B65,Données!$A$3:$I$1003,7,FALSE))),0)</f>
        <v>172</v>
      </c>
      <c r="E65" s="18">
        <v>157</v>
      </c>
      <c r="F65" s="18">
        <v>224</v>
      </c>
      <c r="G65" s="18">
        <v>187</v>
      </c>
      <c r="H65" s="26"/>
      <c r="I65" s="27"/>
      <c r="J65" s="28"/>
      <c r="K65" s="29"/>
      <c r="L65" s="30"/>
      <c r="M65" s="31">
        <f t="shared" si="6"/>
        <v>568</v>
      </c>
      <c r="N65" s="31">
        <f>COUNTIF(E65:G65,"&gt;0")</f>
        <v>3</v>
      </c>
      <c r="O65" s="104">
        <f>IF(OR(E65&gt;0,F65&gt;0,G65&gt;0),Données!$X$6)</f>
        <v>13</v>
      </c>
    </row>
    <row r="66" spans="1:15" x14ac:dyDescent="0.3">
      <c r="A66" s="25" t="str">
        <f>VLOOKUP(B66,Données!$A$3:$I$1003,4)</f>
        <v>H</v>
      </c>
      <c r="B66" s="33">
        <v>1058</v>
      </c>
      <c r="C66" s="16" t="str">
        <f>IFERROR(IF(B66=Données!X$1,Données!$X$2,VLOOKUP(B66,Données!$A$3:$I$1003,3,FALSE)),"")</f>
        <v>André Cyr</v>
      </c>
      <c r="D66" s="17">
        <f>ROUNDDOWN(IF(C66="Dummy",Données!$X$4,IF(Sem.01!H66="x",Sem.01!D66,VLOOKUP(B66,Données!$A$3:$I$1003,7,FALSE))),0)</f>
        <v>185</v>
      </c>
      <c r="E66" s="18">
        <v>198</v>
      </c>
      <c r="F66" s="18">
        <v>203</v>
      </c>
      <c r="G66" s="18">
        <v>209</v>
      </c>
      <c r="H66" s="26"/>
      <c r="I66" s="27"/>
      <c r="J66" s="28"/>
      <c r="K66" s="29"/>
      <c r="L66" s="30"/>
      <c r="M66" s="31">
        <f t="shared" si="6"/>
        <v>610</v>
      </c>
      <c r="N66" s="31">
        <f>COUNTIF(E66:G66,"&gt;0")</f>
        <v>3</v>
      </c>
      <c r="O66" s="104">
        <f>IF(OR(E66&gt;0,F66&gt;0,G66&gt;0),Données!$X$6)</f>
        <v>13</v>
      </c>
    </row>
    <row r="67" spans="1:15" x14ac:dyDescent="0.3">
      <c r="A67" s="32" t="s">
        <v>10</v>
      </c>
      <c r="B67" s="33"/>
      <c r="C67" s="34" t="str">
        <f>IFERROR(IF(B67=Données!X$1,Données!$X$2,VLOOKUP(B67,Données!$A$3:$I$1003,3,FALSE)),"")</f>
        <v/>
      </c>
      <c r="D67" s="35" t="e">
        <f>ROUNDDOWN(IF(Sem.01!H67="x",Sem.01!D67,IF(C67="Dummy",Données!$X$4,VLOOKUP(B67,Données!$A$3:$I$1003,7,FALSE))),0)</f>
        <v>#N/A</v>
      </c>
      <c r="E67" s="36"/>
      <c r="F67" s="36"/>
      <c r="G67" s="36"/>
      <c r="H67" s="26"/>
      <c r="I67" s="27"/>
      <c r="J67" s="28"/>
      <c r="K67" s="29"/>
      <c r="L67" s="30"/>
      <c r="M67" s="37">
        <f t="shared" si="6"/>
        <v>0</v>
      </c>
      <c r="N67" s="37">
        <f>COUNTIF(E67:G67,("&gt;0"))</f>
        <v>0</v>
      </c>
      <c r="O67" s="105" t="b">
        <f>IF(OR(E67&gt;0,F67&gt;0,G67&gt;0),Données!$X$6)</f>
        <v>0</v>
      </c>
    </row>
    <row r="68" spans="1:15" x14ac:dyDescent="0.3">
      <c r="A68" s="32" t="s">
        <v>10</v>
      </c>
      <c r="B68" s="33"/>
      <c r="C68" s="34" t="str">
        <f>IFERROR(IF(B68=Données!X$1,Données!$X$2,VLOOKUP(B68,Données!$A$3:$I$1003,3,FALSE)),"")</f>
        <v/>
      </c>
      <c r="D68" s="35" t="e">
        <f>ROUNDDOWN(IF(Sem.01!H68="x",Sem.01!D68,IF(C68="Dummy",Données!$X$4,VLOOKUP(B68,Données!$A$3:$I$1003,7,FALSE))),0)</f>
        <v>#N/A</v>
      </c>
      <c r="E68" s="38"/>
      <c r="F68" s="38"/>
      <c r="G68" s="38"/>
      <c r="H68" s="26"/>
      <c r="I68" s="27"/>
      <c r="J68" s="28"/>
      <c r="K68" s="29"/>
      <c r="L68" s="30"/>
      <c r="M68" s="37">
        <f t="shared" si="6"/>
        <v>0</v>
      </c>
      <c r="N68" s="37">
        <f>COUNTIF(E68:G68,("&gt;0"))</f>
        <v>0</v>
      </c>
      <c r="O68" s="105" t="b">
        <f>IF(OR(E68&gt;0,F68&gt;0,G68&gt;0),Données!$X$6)</f>
        <v>0</v>
      </c>
    </row>
    <row r="69" spans="1:15" x14ac:dyDescent="0.3">
      <c r="A69" s="39" t="s">
        <v>11</v>
      </c>
      <c r="B69" s="40"/>
      <c r="C69" s="41" t="str">
        <f>IFERROR(VLOOKUP(B69,Données!$Q$3:$W$503,2,FALSE),"")</f>
        <v/>
      </c>
      <c r="D69" s="42" t="e">
        <f>VLOOKUP(B69,Données!$Q$3:$W$503,3)</f>
        <v>#N/A</v>
      </c>
      <c r="E69" s="38"/>
      <c r="F69" s="38"/>
      <c r="G69" s="38"/>
      <c r="H69" s="26"/>
      <c r="I69" s="27"/>
      <c r="J69" s="28"/>
      <c r="K69" s="29"/>
      <c r="L69" s="30"/>
      <c r="M69" s="43">
        <f t="shared" si="6"/>
        <v>0</v>
      </c>
      <c r="N69" s="43">
        <f>COUNTIF(E69:G69,("&gt;0"))</f>
        <v>0</v>
      </c>
      <c r="O69" s="106" t="b">
        <f>IF(OR(E69&gt;0,F69&gt;0,G69&gt;0),Données!$X$8)</f>
        <v>0</v>
      </c>
    </row>
    <row r="70" spans="1:15" ht="15" thickBot="1" x14ac:dyDescent="0.35">
      <c r="A70" s="44" t="s">
        <v>11</v>
      </c>
      <c r="B70" s="45"/>
      <c r="C70" s="41" t="str">
        <f>IFERROR(VLOOKUP(B70,Données!$Q$3:$W$503,2,FALSE),"")</f>
        <v/>
      </c>
      <c r="D70" s="46" t="e">
        <f>VLOOKUP(B70,Données!$Q$3:$W$503,3)</f>
        <v>#N/A</v>
      </c>
      <c r="E70" s="47"/>
      <c r="F70" s="47"/>
      <c r="G70" s="47"/>
      <c r="H70" s="26"/>
      <c r="I70" s="27"/>
      <c r="J70" s="28"/>
      <c r="K70" s="29"/>
      <c r="L70" s="30"/>
      <c r="M70" s="43">
        <f t="shared" si="6"/>
        <v>0</v>
      </c>
      <c r="N70" s="43">
        <f>COUNTIF(E70:G70,("&gt;0"))</f>
        <v>0</v>
      </c>
      <c r="O70" s="106" t="b">
        <f>IF(OR(E70&gt;0,F70&gt;0,G70&gt;0),Données!$X$8)</f>
        <v>0</v>
      </c>
    </row>
    <row r="71" spans="1:15" ht="16.2" thickBot="1" x14ac:dyDescent="0.35">
      <c r="A71" s="48">
        <f>$T$1-D71</f>
        <v>-824</v>
      </c>
      <c r="B71" s="49">
        <v>-818</v>
      </c>
      <c r="C71" s="50" t="s">
        <v>18</v>
      </c>
      <c r="D71" s="51">
        <f>SUM(D62:D66)</f>
        <v>824</v>
      </c>
      <c r="E71" s="52">
        <f>SUM(E62:E66)+SUMPRODUCT((E62:E66=0)*1,$D236:$D240)</f>
        <v>799</v>
      </c>
      <c r="F71" s="52">
        <f>SUM(F62:F66)+SUMPRODUCT((F62:F66=0)*1,$D236:$D240)</f>
        <v>902</v>
      </c>
      <c r="G71" s="52">
        <f>SUM(G62:G66)+SUMPRODUCT((G62:G66=0)*1,$D236:$D240)</f>
        <v>843</v>
      </c>
      <c r="H71" s="53"/>
      <c r="I71" s="54"/>
      <c r="J71" s="55"/>
      <c r="K71" s="56"/>
      <c r="L71" s="57"/>
      <c r="M71" s="58">
        <f>SUM(E71:G71)+B71*3</f>
        <v>90</v>
      </c>
      <c r="N71" s="61"/>
      <c r="O71" s="107"/>
    </row>
    <row r="72" spans="1:15" x14ac:dyDescent="0.3">
      <c r="A72" s="14" t="str">
        <f>VLOOKUP(B72,Données!$A$3:$I$1003,4)</f>
        <v>H</v>
      </c>
      <c r="B72" s="33">
        <v>1069</v>
      </c>
      <c r="C72" s="16" t="str">
        <f>IFERROR(IF(B72=Données!X$1,Données!$X$2,VLOOKUP(B72,Données!$A$3:$I$1003,3,FALSE)),"")</f>
        <v>Réjean Lemay</v>
      </c>
      <c r="D72" s="17">
        <f>ROUNDDOWN(IF(C72="Dummy",Données!$X$4,IF(Sem.01!H72="x",Sem.01!D72,VLOOKUP(B72,Données!$A$3:$I$1003,7,FALSE))),0)</f>
        <v>159</v>
      </c>
      <c r="E72" s="18">
        <v>185</v>
      </c>
      <c r="F72" s="18">
        <v>186</v>
      </c>
      <c r="G72" s="18">
        <v>139</v>
      </c>
      <c r="H72" s="19"/>
      <c r="I72" s="20"/>
      <c r="J72" s="21"/>
      <c r="K72" s="22"/>
      <c r="L72" s="23"/>
      <c r="M72" s="31">
        <f t="shared" ref="M72:M80" si="7">SUM(E72:G72)</f>
        <v>510</v>
      </c>
      <c r="N72" s="31">
        <f>COUNTIF(E72:G72,"&gt;0")</f>
        <v>3</v>
      </c>
      <c r="O72" s="104">
        <f>IF(OR(E72&gt;0,F72&gt;0,G72&gt;0),Données!$X$6)</f>
        <v>13</v>
      </c>
    </row>
    <row r="73" spans="1:15" x14ac:dyDescent="0.3">
      <c r="A73" s="25" t="str">
        <f>VLOOKUP(B73,Données!$A$3:$I$1003,4)</f>
        <v>F</v>
      </c>
      <c r="B73" s="33">
        <v>1065</v>
      </c>
      <c r="C73" s="16" t="str">
        <f>IFERROR(IF(B73=Données!X$1,Données!$X$2,VLOOKUP(B73,Données!$A$3:$I$1003,3,FALSE)),"")</f>
        <v>Diane Resler</v>
      </c>
      <c r="D73" s="17">
        <f>ROUNDDOWN(IF(C73="Dummy",Données!$X$4,IF(Sem.01!H73="x",Sem.01!D73,VLOOKUP(B73,Données!$A$3:$I$1003,7,FALSE))),0)</f>
        <v>146</v>
      </c>
      <c r="E73" s="18">
        <v>160</v>
      </c>
      <c r="F73" s="18">
        <v>118</v>
      </c>
      <c r="G73" s="18">
        <v>129</v>
      </c>
      <c r="H73" s="26"/>
      <c r="I73" s="27"/>
      <c r="J73" s="28"/>
      <c r="K73" s="29"/>
      <c r="L73" s="30"/>
      <c r="M73" s="31">
        <f t="shared" si="7"/>
        <v>407</v>
      </c>
      <c r="N73" s="31">
        <f>COUNTIF(E73:G73,"&gt;0")</f>
        <v>3</v>
      </c>
      <c r="O73" s="104">
        <f>IF(OR(E73&gt;0,F73&gt;0,G73&gt;0),Données!$X$6)</f>
        <v>13</v>
      </c>
    </row>
    <row r="74" spans="1:15" x14ac:dyDescent="0.3">
      <c r="A74" s="25" t="str">
        <f>VLOOKUP(B74,Données!$A$3:$I$1003,4)</f>
        <v>H</v>
      </c>
      <c r="B74" s="33">
        <v>1057</v>
      </c>
      <c r="C74" s="16" t="str">
        <f>IFERROR(IF(B74=Données!X$1,Données!$X$2,VLOOKUP(B74,Données!$A$3:$I$1003,3,FALSE)),"")</f>
        <v>Jacques Croteau</v>
      </c>
      <c r="D74" s="17">
        <f>ROUNDDOWN(IF(C74="Dummy",Données!$X$4,IF(Sem.01!H74="x",Sem.01!D74,VLOOKUP(B74,Données!$A$3:$I$1003,7,FALSE))),0)</f>
        <v>157</v>
      </c>
      <c r="E74" s="18">
        <v>177</v>
      </c>
      <c r="F74" s="18">
        <v>187</v>
      </c>
      <c r="G74" s="18">
        <v>162</v>
      </c>
      <c r="H74" s="26"/>
      <c r="I74" s="27"/>
      <c r="J74" s="28"/>
      <c r="K74" s="29"/>
      <c r="L74" s="30"/>
      <c r="M74" s="31">
        <f t="shared" si="7"/>
        <v>526</v>
      </c>
      <c r="N74" s="31">
        <f>COUNTIF(E74:G74,"&gt;0")</f>
        <v>3</v>
      </c>
      <c r="O74" s="104">
        <f>IF(OR(E74&gt;0,F74&gt;0,G74&gt;0),Données!$X$6)</f>
        <v>13</v>
      </c>
    </row>
    <row r="75" spans="1:15" x14ac:dyDescent="0.3">
      <c r="A75" s="25" t="str">
        <f>VLOOKUP(B75,Données!$A$3:$I$1003,4)</f>
        <v>H</v>
      </c>
      <c r="B75" s="33">
        <v>1028</v>
      </c>
      <c r="C75" s="16" t="str">
        <f>IFERROR(IF(B75=Données!X$1,Données!$X$2,VLOOKUP(B75,Données!$A$3:$I$1003,3,FALSE)),"")</f>
        <v>Gilles Dussault</v>
      </c>
      <c r="D75" s="17">
        <f>ROUNDDOWN(IF(C75="Dummy",Données!$X$4,IF(Sem.01!H75="x",Sem.01!D75,VLOOKUP(B75,Données!$A$3:$I$1003,7,FALSE))),0)</f>
        <v>184</v>
      </c>
      <c r="E75" s="18">
        <v>161</v>
      </c>
      <c r="F75" s="18">
        <v>214</v>
      </c>
      <c r="G75" s="18">
        <v>191</v>
      </c>
      <c r="H75" s="26"/>
      <c r="I75" s="27"/>
      <c r="J75" s="28"/>
      <c r="K75" s="29"/>
      <c r="L75" s="30"/>
      <c r="M75" s="31">
        <f t="shared" si="7"/>
        <v>566</v>
      </c>
      <c r="N75" s="31">
        <f>COUNTIF(E75:G75,"&gt;0")</f>
        <v>3</v>
      </c>
      <c r="O75" s="104">
        <f>IF(OR(E75&gt;0,F75&gt;0,G75&gt;0),Données!$X$6)</f>
        <v>13</v>
      </c>
    </row>
    <row r="76" spans="1:15" x14ac:dyDescent="0.3">
      <c r="A76" s="25" t="str">
        <f>VLOOKUP(B76,Données!$A$3:$I$1003,4)</f>
        <v>F</v>
      </c>
      <c r="B76" s="33">
        <v>1053</v>
      </c>
      <c r="C76" s="16" t="str">
        <f>IFERROR(IF(B76=Données!X$1,Données!$X$2,VLOOKUP(B76,Données!$A$3:$I$1003,3,FALSE)),"")</f>
        <v>Dorothée Beauchesne</v>
      </c>
      <c r="D76" s="17">
        <f>ROUNDDOWN(IF(C76="Dummy",Données!$X$4,IF(Sem.01!H76="x",Sem.01!D76,VLOOKUP(B76,Données!$A$3:$I$1003,7,FALSE))),0)</f>
        <v>159</v>
      </c>
      <c r="E76" s="18">
        <v>145</v>
      </c>
      <c r="F76" s="18">
        <v>151</v>
      </c>
      <c r="G76" s="18">
        <v>158</v>
      </c>
      <c r="H76" s="26"/>
      <c r="I76" s="27"/>
      <c r="J76" s="28"/>
      <c r="K76" s="29"/>
      <c r="L76" s="30"/>
      <c r="M76" s="31">
        <f t="shared" si="7"/>
        <v>454</v>
      </c>
      <c r="N76" s="31">
        <f>COUNTIF(E76:G76,"&gt;0")</f>
        <v>3</v>
      </c>
      <c r="O76" s="104">
        <f>IF(OR(E76&gt;0,F76&gt;0,G76&gt;0),Données!$X$6)</f>
        <v>13</v>
      </c>
    </row>
    <row r="77" spans="1:15" x14ac:dyDescent="0.3">
      <c r="A77" s="32" t="s">
        <v>10</v>
      </c>
      <c r="B77" s="33"/>
      <c r="C77" s="34" t="str">
        <f>IFERROR(IF(B77=Données!X$1,Données!$X$2,VLOOKUP(B77,Données!$A$3:$I$1003,3,FALSE)),"")</f>
        <v/>
      </c>
      <c r="D77" s="35" t="e">
        <f>ROUNDDOWN(IF(Sem.01!H77="x",Sem.01!D77,IF(C77="Dummy",Données!$X$4,VLOOKUP(B77,Données!$A$3:$I$1003,7,FALSE))),0)</f>
        <v>#N/A</v>
      </c>
      <c r="E77" s="36"/>
      <c r="F77" s="36"/>
      <c r="G77" s="36"/>
      <c r="H77" s="26"/>
      <c r="I77" s="27"/>
      <c r="J77" s="28"/>
      <c r="K77" s="29"/>
      <c r="L77" s="30"/>
      <c r="M77" s="37">
        <f t="shared" si="7"/>
        <v>0</v>
      </c>
      <c r="N77" s="37">
        <f>COUNTIF(E77:G77,("&gt;0"))</f>
        <v>0</v>
      </c>
      <c r="O77" s="105" t="b">
        <f>IF(OR(E77&gt;0,F77&gt;0,G77&gt;0),Données!$X$6)</f>
        <v>0</v>
      </c>
    </row>
    <row r="78" spans="1:15" x14ac:dyDescent="0.3">
      <c r="A78" s="32" t="s">
        <v>10</v>
      </c>
      <c r="B78" s="33"/>
      <c r="C78" s="34" t="str">
        <f>IFERROR(IF(B78=Données!X$1,Données!$X$2,VLOOKUP(B78,Données!$A$3:$I$1003,3,FALSE)),"")</f>
        <v/>
      </c>
      <c r="D78" s="35" t="e">
        <f>ROUNDDOWN(IF(Sem.01!H78="x",Sem.01!D78,IF(C78="Dummy",Données!$X$4,VLOOKUP(B78,Données!$A$3:$I$1003,7,FALSE))),0)</f>
        <v>#N/A</v>
      </c>
      <c r="E78" s="38"/>
      <c r="F78" s="38"/>
      <c r="G78" s="38"/>
      <c r="H78" s="26"/>
      <c r="I78" s="27"/>
      <c r="J78" s="28"/>
      <c r="K78" s="29"/>
      <c r="L78" s="30"/>
      <c r="M78" s="37">
        <f t="shared" si="7"/>
        <v>0</v>
      </c>
      <c r="N78" s="37">
        <f>COUNTIF(E78:G78,("&gt;0"))</f>
        <v>0</v>
      </c>
      <c r="O78" s="105" t="b">
        <f>IF(OR(E78&gt;0,F78&gt;0,G78&gt;0),Données!$X$6)</f>
        <v>0</v>
      </c>
    </row>
    <row r="79" spans="1:15" x14ac:dyDescent="0.3">
      <c r="A79" s="39" t="s">
        <v>11</v>
      </c>
      <c r="B79" s="40"/>
      <c r="C79" s="41" t="str">
        <f>IFERROR(VLOOKUP(B79,Données!$Q$3:$W$503,2,FALSE),"")</f>
        <v/>
      </c>
      <c r="D79" s="42" t="e">
        <f>VLOOKUP(B79,Données!$Q$3:$W$503,3)</f>
        <v>#N/A</v>
      </c>
      <c r="E79" s="38"/>
      <c r="F79" s="38"/>
      <c r="G79" s="38"/>
      <c r="H79" s="26"/>
      <c r="I79" s="27"/>
      <c r="J79" s="28"/>
      <c r="K79" s="29"/>
      <c r="L79" s="30"/>
      <c r="M79" s="43">
        <f t="shared" si="7"/>
        <v>0</v>
      </c>
      <c r="N79" s="43">
        <f>COUNTIF(E79:G79,("&gt;0"))</f>
        <v>0</v>
      </c>
      <c r="O79" s="106" t="b">
        <f>IF(OR(E79&gt;0,F79&gt;0,G79&gt;0),Données!$X$8)</f>
        <v>0</v>
      </c>
    </row>
    <row r="80" spans="1:15" ht="15" thickBot="1" x14ac:dyDescent="0.35">
      <c r="A80" s="44" t="s">
        <v>11</v>
      </c>
      <c r="B80" s="45"/>
      <c r="C80" s="41" t="str">
        <f>IFERROR(VLOOKUP(B80,Données!$Q$3:$W$503,2,FALSE),"")</f>
        <v/>
      </c>
      <c r="D80" s="46" t="e">
        <f>VLOOKUP(B80,Données!$Q$3:$W$503,3)</f>
        <v>#N/A</v>
      </c>
      <c r="E80" s="47"/>
      <c r="F80" s="47"/>
      <c r="G80" s="47"/>
      <c r="H80" s="26"/>
      <c r="I80" s="27"/>
      <c r="J80" s="28"/>
      <c r="K80" s="29"/>
      <c r="L80" s="30"/>
      <c r="M80" s="43">
        <f t="shared" si="7"/>
        <v>0</v>
      </c>
      <c r="N80" s="43">
        <f>COUNTIF(E80:G80,("&gt;0"))</f>
        <v>0</v>
      </c>
      <c r="O80" s="106" t="b">
        <f>IF(OR(E80&gt;0,F80&gt;0,G80&gt;0),Données!$X$8)</f>
        <v>0</v>
      </c>
    </row>
    <row r="81" spans="1:15" ht="16.2" thickBot="1" x14ac:dyDescent="0.35">
      <c r="A81" s="48">
        <f>$T$1-D81</f>
        <v>-805</v>
      </c>
      <c r="B81" s="49">
        <v>-801</v>
      </c>
      <c r="C81" s="50" t="s">
        <v>19</v>
      </c>
      <c r="D81" s="51">
        <f>SUM(D72:D76)</f>
        <v>805</v>
      </c>
      <c r="E81" s="52">
        <f>SUM(E72:E76)+SUMPRODUCT((E72:E76=0)*1,$D246:$D250)</f>
        <v>828</v>
      </c>
      <c r="F81" s="52">
        <f>SUM(F72:F76)+SUMPRODUCT((F72:F76=0)*1,$D246:$D250)</f>
        <v>856</v>
      </c>
      <c r="G81" s="52">
        <f>SUM(G72:G76)+SUMPRODUCT((G72:G76=0)*1,$D246:$D250)</f>
        <v>779</v>
      </c>
      <c r="H81" s="53"/>
      <c r="I81" s="54"/>
      <c r="J81" s="55"/>
      <c r="K81" s="56"/>
      <c r="L81" s="57"/>
      <c r="M81" s="58">
        <f>SUM(E81:G81)+B81*3</f>
        <v>60</v>
      </c>
      <c r="N81" s="61"/>
      <c r="O81" s="107"/>
    </row>
    <row r="82" spans="1:15" x14ac:dyDescent="0.3">
      <c r="A82" s="14" t="str">
        <f>VLOOKUP(B82,Données!$A$3:$I$1003,4)</f>
        <v>F</v>
      </c>
      <c r="B82" s="33">
        <v>1073</v>
      </c>
      <c r="C82" s="16" t="str">
        <f>IFERROR(IF(B82=Données!X$1,Données!$X$2,VLOOKUP(B82,Données!$A$3:$I$1003,3,FALSE)),"")</f>
        <v>Jeannine Rossini</v>
      </c>
      <c r="D82" s="17">
        <f>ROUNDDOWN(IF(C82="Dummy",Données!$X$4,IF(Sem.01!H82="x",Sem.01!D82,VLOOKUP(B82,Données!$A$3:$I$1003,7,FALSE))),0)</f>
        <v>146</v>
      </c>
      <c r="E82" s="18">
        <v>103</v>
      </c>
      <c r="F82" s="18">
        <v>141</v>
      </c>
      <c r="G82" s="18">
        <v>161</v>
      </c>
      <c r="H82" s="19"/>
      <c r="I82" s="20"/>
      <c r="J82" s="21"/>
      <c r="K82" s="22"/>
      <c r="L82" s="23"/>
      <c r="M82" s="31">
        <f t="shared" ref="M82:M90" si="8">SUM(E82:G82)</f>
        <v>405</v>
      </c>
      <c r="N82" s="31">
        <f>COUNTIF(E82:G82,"&gt;0")</f>
        <v>3</v>
      </c>
      <c r="O82" s="104">
        <f>IF(OR(E82&gt;0,F82&gt;0,G82&gt;0),Données!$X$6)</f>
        <v>13</v>
      </c>
    </row>
    <row r="83" spans="1:15" x14ac:dyDescent="0.3">
      <c r="A83" s="25" t="str">
        <f>VLOOKUP(B83,Données!$A$3:$I$1003,4)</f>
        <v>F</v>
      </c>
      <c r="B83" s="33">
        <v>1076</v>
      </c>
      <c r="C83" s="16" t="str">
        <f>IFERROR(IF(B83=Données!X$1,Données!$X$2,VLOOKUP(B83,Données!$A$3:$I$1003,3,FALSE)),"")</f>
        <v>Denise Allard</v>
      </c>
      <c r="D83" s="17">
        <f>ROUNDDOWN(IF(C83="Dummy",Données!$X$4,IF(Sem.01!H83="x",Sem.01!D83,VLOOKUP(B83,Données!$A$3:$I$1003,7,FALSE))),0)</f>
        <v>156</v>
      </c>
      <c r="E83" s="18">
        <v>145</v>
      </c>
      <c r="F83" s="18">
        <v>140</v>
      </c>
      <c r="G83" s="18">
        <v>193</v>
      </c>
      <c r="H83" s="26"/>
      <c r="I83" s="27"/>
      <c r="J83" s="28"/>
      <c r="K83" s="29"/>
      <c r="L83" s="30"/>
      <c r="M83" s="31">
        <f t="shared" si="8"/>
        <v>478</v>
      </c>
      <c r="N83" s="31">
        <f>COUNTIF(E83:G83,"&gt;0")</f>
        <v>3</v>
      </c>
      <c r="O83" s="104">
        <f>IF(OR(E83&gt;0,F83&gt;0,G83&gt;0),Données!$X$6)</f>
        <v>13</v>
      </c>
    </row>
    <row r="84" spans="1:15" x14ac:dyDescent="0.3">
      <c r="A84" s="25" t="str">
        <f>VLOOKUP(B84,Données!$A$3:$I$1003,4)</f>
        <v>F</v>
      </c>
      <c r="B84" s="33">
        <v>1051</v>
      </c>
      <c r="C84" s="16" t="str">
        <f>IFERROR(IF(B84=Données!X$1,Données!$X$2,VLOOKUP(B84,Données!$A$3:$I$1003,3,FALSE)),"")</f>
        <v>Huguette Charron</v>
      </c>
      <c r="D84" s="17">
        <f>ROUNDDOWN(IF(C84="Dummy",Données!$X$4,IF(Sem.01!H84="x",Sem.01!D84,VLOOKUP(B84,Données!$A$3:$I$1003,7,FALSE))),0)</f>
        <v>155</v>
      </c>
      <c r="E84" s="18">
        <v>160</v>
      </c>
      <c r="F84" s="18">
        <v>148</v>
      </c>
      <c r="G84" s="18">
        <v>173</v>
      </c>
      <c r="H84" s="26"/>
      <c r="I84" s="27"/>
      <c r="J84" s="28"/>
      <c r="K84" s="29"/>
      <c r="L84" s="30"/>
      <c r="M84" s="31">
        <f t="shared" si="8"/>
        <v>481</v>
      </c>
      <c r="N84" s="31">
        <f>COUNTIF(E84:G84,"&gt;0")</f>
        <v>3</v>
      </c>
      <c r="O84" s="104">
        <f>IF(OR(E84&gt;0,F84&gt;0,G84&gt;0),Données!$X$6)</f>
        <v>13</v>
      </c>
    </row>
    <row r="85" spans="1:15" x14ac:dyDescent="0.3">
      <c r="A85" s="25" t="str">
        <f>VLOOKUP(B85,Données!$A$3:$I$1003,4)</f>
        <v>H</v>
      </c>
      <c r="B85" s="33">
        <v>1079</v>
      </c>
      <c r="C85" s="16" t="str">
        <f>IFERROR(IF(B85=Données!X$1,Données!$X$2,VLOOKUP(B85,Données!$A$3:$I$1003,3,FALSE)),"")</f>
        <v>Jean-Pierre Beaulieu</v>
      </c>
      <c r="D85" s="17">
        <f>ROUNDDOWN(IF(C85="Dummy",Données!$X$4,IF(Sem.01!H85="x",Sem.01!D85,VLOOKUP(B85,Données!$A$3:$I$1003,7,FALSE))),0)</f>
        <v>146</v>
      </c>
      <c r="E85" s="18">
        <v>157</v>
      </c>
      <c r="F85" s="18">
        <v>187</v>
      </c>
      <c r="G85" s="18">
        <v>133</v>
      </c>
      <c r="H85" s="26"/>
      <c r="I85" s="27"/>
      <c r="J85" s="28"/>
      <c r="K85" s="29"/>
      <c r="L85" s="30"/>
      <c r="M85" s="31">
        <f t="shared" si="8"/>
        <v>477</v>
      </c>
      <c r="N85" s="31">
        <f>COUNTIF(E85:G85,"&gt;0")</f>
        <v>3</v>
      </c>
      <c r="O85" s="104">
        <f>IF(OR(E85&gt;0,F85&gt;0,G85&gt;0),Données!$X$6)</f>
        <v>13</v>
      </c>
    </row>
    <row r="86" spans="1:15" x14ac:dyDescent="0.3">
      <c r="A86" s="25" t="str">
        <f>VLOOKUP(B86,Données!$A$3:$I$1003,4)</f>
        <v>F</v>
      </c>
      <c r="B86" s="33">
        <v>1001</v>
      </c>
      <c r="C86" s="16" t="str">
        <f>IFERROR(IF(B86=Données!X$1,Données!$X$2,VLOOKUP(B86,Données!$A$3:$I$1003,3,FALSE)),"")</f>
        <v>Claire Lessard</v>
      </c>
      <c r="D86" s="17">
        <f>ROUNDDOWN(IF(C86="Dummy",Données!$X$4,IF(Sem.01!H86="x",Sem.01!D86,VLOOKUP(B86,Données!$A$3:$I$1003,7,FALSE))),0)</f>
        <v>186</v>
      </c>
      <c r="E86" s="18">
        <v>190</v>
      </c>
      <c r="F86" s="18">
        <v>169</v>
      </c>
      <c r="G86" s="18">
        <v>246</v>
      </c>
      <c r="H86" s="26"/>
      <c r="I86" s="27"/>
      <c r="J86" s="28"/>
      <c r="K86" s="29"/>
      <c r="L86" s="30"/>
      <c r="M86" s="31">
        <f t="shared" si="8"/>
        <v>605</v>
      </c>
      <c r="N86" s="31">
        <f>COUNTIF(E86:G86,"&gt;0")</f>
        <v>3</v>
      </c>
      <c r="O86" s="104">
        <f>IF(OR(E86&gt;0,F86&gt;0,G86&gt;0),Données!$X$6)</f>
        <v>13</v>
      </c>
    </row>
    <row r="87" spans="1:15" x14ac:dyDescent="0.3">
      <c r="A87" s="32" t="s">
        <v>10</v>
      </c>
      <c r="B87" s="33"/>
      <c r="C87" s="34" t="str">
        <f>IFERROR(IF(B87=Données!X$1,Données!$X$2,VLOOKUP(B87,Données!$A$3:$I$1003,3,FALSE)),"")</f>
        <v/>
      </c>
      <c r="D87" s="35" t="e">
        <f>ROUNDDOWN(IF(Sem.01!H87="x",Sem.01!D87,IF(C87="Dummy",Données!$X$4,VLOOKUP(B87,Données!$A$3:$I$1003,7,FALSE))),0)</f>
        <v>#N/A</v>
      </c>
      <c r="E87" s="36"/>
      <c r="F87" s="36"/>
      <c r="G87" s="36"/>
      <c r="H87" s="26"/>
      <c r="I87" s="27"/>
      <c r="J87" s="28"/>
      <c r="K87" s="29"/>
      <c r="L87" s="30"/>
      <c r="M87" s="37">
        <f t="shared" si="8"/>
        <v>0</v>
      </c>
      <c r="N87" s="37">
        <f>COUNTIF(E87:G87,("&gt;0"))</f>
        <v>0</v>
      </c>
      <c r="O87" s="105" t="b">
        <f>IF(OR(E87&gt;0,F87&gt;0,G87&gt;0),Données!$X$6)</f>
        <v>0</v>
      </c>
    </row>
    <row r="88" spans="1:15" x14ac:dyDescent="0.3">
      <c r="A88" s="32" t="s">
        <v>10</v>
      </c>
      <c r="B88" s="33"/>
      <c r="C88" s="34" t="str">
        <f>IFERROR(IF(B88=Données!X$1,Données!$X$2,VLOOKUP(B88,Données!$A$3:$I$1003,3,FALSE)),"")</f>
        <v/>
      </c>
      <c r="D88" s="35" t="e">
        <f>ROUNDDOWN(IF(Sem.01!H88="x",Sem.01!D88,IF(C88="Dummy",Données!$X$4,VLOOKUP(B88,Données!$A$3:$I$1003,7,FALSE))),0)</f>
        <v>#N/A</v>
      </c>
      <c r="E88" s="38"/>
      <c r="F88" s="38"/>
      <c r="G88" s="38"/>
      <c r="H88" s="26"/>
      <c r="I88" s="27"/>
      <c r="J88" s="28"/>
      <c r="K88" s="29"/>
      <c r="L88" s="30"/>
      <c r="M88" s="37">
        <f t="shared" si="8"/>
        <v>0</v>
      </c>
      <c r="N88" s="37">
        <f>COUNTIF(E88:G88,("&gt;0"))</f>
        <v>0</v>
      </c>
      <c r="O88" s="105" t="b">
        <f>IF(OR(E88&gt;0,F88&gt;0,G88&gt;0),Données!$X$6)</f>
        <v>0</v>
      </c>
    </row>
    <row r="89" spans="1:15" x14ac:dyDescent="0.3">
      <c r="A89" s="39" t="s">
        <v>11</v>
      </c>
      <c r="B89" s="40"/>
      <c r="C89" s="41" t="str">
        <f>IFERROR(VLOOKUP(B89,Données!$Q$3:$W$503,2,FALSE),"")</f>
        <v/>
      </c>
      <c r="D89" s="42" t="e">
        <f>VLOOKUP(B89,Données!$Q$3:$W$503,3)</f>
        <v>#N/A</v>
      </c>
      <c r="E89" s="38"/>
      <c r="F89" s="38"/>
      <c r="G89" s="38"/>
      <c r="H89" s="26"/>
      <c r="I89" s="27"/>
      <c r="J89" s="28"/>
      <c r="K89" s="29"/>
      <c r="L89" s="30"/>
      <c r="M89" s="43">
        <f t="shared" si="8"/>
        <v>0</v>
      </c>
      <c r="N89" s="43">
        <f>COUNTIF(E89:G89,("&gt;0"))</f>
        <v>0</v>
      </c>
      <c r="O89" s="106" t="b">
        <f>IF(OR(E89&gt;0,F89&gt;0,G89&gt;0),Données!$X$8)</f>
        <v>0</v>
      </c>
    </row>
    <row r="90" spans="1:15" ht="15" thickBot="1" x14ac:dyDescent="0.35">
      <c r="A90" s="44" t="s">
        <v>11</v>
      </c>
      <c r="B90" s="45"/>
      <c r="C90" s="41" t="str">
        <f>IFERROR(VLOOKUP(B90,Données!$Q$3:$W$503,2,FALSE),"")</f>
        <v/>
      </c>
      <c r="D90" s="46" t="e">
        <f>VLOOKUP(B90,Données!$Q$3:$W$503,3)</f>
        <v>#N/A</v>
      </c>
      <c r="E90" s="47"/>
      <c r="F90" s="47"/>
      <c r="G90" s="47"/>
      <c r="H90" s="26"/>
      <c r="I90" s="27"/>
      <c r="J90" s="28"/>
      <c r="K90" s="29"/>
      <c r="L90" s="30"/>
      <c r="M90" s="43">
        <f t="shared" si="8"/>
        <v>0</v>
      </c>
      <c r="N90" s="43">
        <f>COUNTIF(E90:G90,("&gt;0"))</f>
        <v>0</v>
      </c>
      <c r="O90" s="106" t="b">
        <f>IF(OR(E90&gt;0,F90&gt;0,G90&gt;0),Données!$X$8)</f>
        <v>0</v>
      </c>
    </row>
    <row r="91" spans="1:15" ht="16.2" thickBot="1" x14ac:dyDescent="0.35">
      <c r="A91" s="48">
        <f>$T$1-D91</f>
        <v>-789</v>
      </c>
      <c r="B91" s="49">
        <v>-811</v>
      </c>
      <c r="C91" s="50" t="s">
        <v>20</v>
      </c>
      <c r="D91" s="51">
        <f>SUM(D82:D86)</f>
        <v>789</v>
      </c>
      <c r="E91" s="52">
        <f>SUM(E82:E86)+SUMPRODUCT((E82:E86=0)*1,$D256:$D260)</f>
        <v>755</v>
      </c>
      <c r="F91" s="52">
        <f>SUM(F82:F86)+SUMPRODUCT((F82:F86=0)*1,$D256:$D260)</f>
        <v>785</v>
      </c>
      <c r="G91" s="52">
        <f>SUM(G82:G86)+SUMPRODUCT((G82:G86=0)*1,$D256:$D260)</f>
        <v>906</v>
      </c>
      <c r="H91" s="53"/>
      <c r="I91" s="54"/>
      <c r="J91" s="55"/>
      <c r="K91" s="56"/>
      <c r="L91" s="57"/>
      <c r="M91" s="58">
        <f>SUM(E91:G91)+B91*3</f>
        <v>13</v>
      </c>
      <c r="N91" s="61"/>
      <c r="O91" s="107"/>
    </row>
    <row r="92" spans="1:15" x14ac:dyDescent="0.3">
      <c r="A92" s="14" t="str">
        <f>VLOOKUP(B92,Données!$A$3:$I$1003,4)</f>
        <v>F</v>
      </c>
      <c r="B92" s="33">
        <v>1049</v>
      </c>
      <c r="C92" s="16" t="str">
        <f>IFERROR(IF(B92=Données!X$1,Données!$X$2,VLOOKUP(B92,Données!$A$3:$I$1003,3,FALSE)),"")</f>
        <v>Juliette Lavallée</v>
      </c>
      <c r="D92" s="17">
        <f>ROUNDDOWN(IF(C92="Dummy",Données!$X$4,IF(Sem.01!H92="x",Sem.01!D92,VLOOKUP(B92,Données!$A$3:$I$1003,7,FALSE))),0)</f>
        <v>118</v>
      </c>
      <c r="E92" s="18">
        <v>104</v>
      </c>
      <c r="F92" s="18">
        <v>129</v>
      </c>
      <c r="G92" s="18">
        <v>116</v>
      </c>
      <c r="H92" s="19"/>
      <c r="I92" s="20"/>
      <c r="J92" s="21"/>
      <c r="K92" s="22"/>
      <c r="L92" s="23"/>
      <c r="M92" s="31">
        <f t="shared" ref="M92:M100" si="9">SUM(E92:G92)</f>
        <v>349</v>
      </c>
      <c r="N92" s="31">
        <f>COUNTIF(E92:G92,"&gt;0")</f>
        <v>3</v>
      </c>
      <c r="O92" s="104">
        <f>IF(OR(E92&gt;0,F92&gt;0,G92&gt;0),Données!$X$6)</f>
        <v>13</v>
      </c>
    </row>
    <row r="93" spans="1:15" x14ac:dyDescent="0.3">
      <c r="A93" s="25" t="str">
        <f>VLOOKUP(B93,Données!$A$3:$I$1003,4)</f>
        <v>F</v>
      </c>
      <c r="B93" s="33">
        <v>1050</v>
      </c>
      <c r="C93" s="16" t="str">
        <f>IFERROR(IF(B93=Données!X$1,Données!$X$2,VLOOKUP(B93,Données!$A$3:$I$1003,3,FALSE)),"")</f>
        <v>Lisette Issa</v>
      </c>
      <c r="D93" s="17">
        <f>ROUNDDOWN(IF(C93="Dummy",Données!$X$4,IF(Sem.01!H93="x",Sem.01!D93,VLOOKUP(B93,Données!$A$3:$I$1003,7,FALSE))),0)</f>
        <v>151</v>
      </c>
      <c r="E93" s="18"/>
      <c r="F93" s="18"/>
      <c r="G93" s="18"/>
      <c r="H93" s="26" t="s">
        <v>148</v>
      </c>
      <c r="I93" s="27"/>
      <c r="J93" s="28"/>
      <c r="K93" s="29"/>
      <c r="L93" s="30"/>
      <c r="M93" s="31">
        <f t="shared" si="9"/>
        <v>0</v>
      </c>
      <c r="N93" s="31">
        <f>COUNTIF(E93:G93,"&gt;0")</f>
        <v>0</v>
      </c>
      <c r="O93" s="104" t="b">
        <f>IF(OR(E93&gt;0,F93&gt;0,G93&gt;0),Données!$X$6)</f>
        <v>0</v>
      </c>
    </row>
    <row r="94" spans="1:15" x14ac:dyDescent="0.3">
      <c r="A94" s="25" t="str">
        <f>VLOOKUP(B94,Données!$A$3:$I$1003,4)</f>
        <v>H</v>
      </c>
      <c r="B94" s="33">
        <v>1040</v>
      </c>
      <c r="C94" s="16" t="str">
        <f>IFERROR(IF(B94=Données!X$1,Données!$X$2,VLOOKUP(B94,Données!$A$3:$I$1003,3,FALSE)),"")</f>
        <v>Yvon Cyr</v>
      </c>
      <c r="D94" s="17">
        <f>ROUNDDOWN(IF(C94="Dummy",Données!$X$4,IF(Sem.01!H94="x",Sem.01!D94,VLOOKUP(B94,Données!$A$3:$I$1003,7,FALSE))),0)</f>
        <v>154</v>
      </c>
      <c r="E94" s="18">
        <v>116</v>
      </c>
      <c r="F94" s="18">
        <v>153</v>
      </c>
      <c r="G94" s="18">
        <v>166</v>
      </c>
      <c r="H94" s="26"/>
      <c r="I94" s="27"/>
      <c r="J94" s="28"/>
      <c r="K94" s="29"/>
      <c r="L94" s="30"/>
      <c r="M94" s="31">
        <f t="shared" si="9"/>
        <v>435</v>
      </c>
      <c r="N94" s="31">
        <f>COUNTIF(E94:G94,"&gt;0")</f>
        <v>3</v>
      </c>
      <c r="O94" s="104">
        <f>IF(OR(E94&gt;0,F94&gt;0,G94&gt;0),Données!$X$6)</f>
        <v>13</v>
      </c>
    </row>
    <row r="95" spans="1:15" x14ac:dyDescent="0.3">
      <c r="A95" s="25" t="str">
        <f>VLOOKUP(B95,Données!$A$3:$I$1003,4)</f>
        <v>F</v>
      </c>
      <c r="B95" s="33">
        <v>1041</v>
      </c>
      <c r="C95" s="16" t="str">
        <f>IFERROR(IF(B95=Données!X$1,Données!$X$2,VLOOKUP(B95,Données!$A$3:$I$1003,3,FALSE)),"")</f>
        <v>Thérèse Robert</v>
      </c>
      <c r="D95" s="17">
        <f>ROUNDDOWN(IF(C95="Dummy",Données!$X$4,IF(Sem.01!H95="x",Sem.01!D95,VLOOKUP(B95,Données!$A$3:$I$1003,7,FALSE))),0)</f>
        <v>180</v>
      </c>
      <c r="E95" s="18">
        <v>179</v>
      </c>
      <c r="F95" s="18">
        <v>163</v>
      </c>
      <c r="G95" s="18">
        <v>164</v>
      </c>
      <c r="H95" s="26"/>
      <c r="I95" s="27"/>
      <c r="J95" s="28"/>
      <c r="K95" s="29"/>
      <c r="L95" s="30"/>
      <c r="M95" s="31">
        <f t="shared" si="9"/>
        <v>506</v>
      </c>
      <c r="N95" s="31">
        <f>COUNTIF(E95:G95,"&gt;0")</f>
        <v>3</v>
      </c>
      <c r="O95" s="104">
        <f>IF(OR(E95&gt;0,F95&gt;0,G95&gt;0),Données!$X$6)</f>
        <v>13</v>
      </c>
    </row>
    <row r="96" spans="1:15" x14ac:dyDescent="0.3">
      <c r="A96" s="25" t="str">
        <f>VLOOKUP(B96,Données!$A$3:$I$1003,4)</f>
        <v>H</v>
      </c>
      <c r="B96" s="33">
        <v>1038</v>
      </c>
      <c r="C96" s="16" t="str">
        <f>IFERROR(IF(B96=Données!X$1,Données!$X$2,VLOOKUP(B96,Données!$A$3:$I$1003,3,FALSE)),"")</f>
        <v>Raymond Chartré</v>
      </c>
      <c r="D96" s="17">
        <f>ROUNDDOWN(IF(C96="Dummy",Données!$X$4,IF(Sem.01!H96="x",Sem.01!D96,VLOOKUP(B96,Données!$A$3:$I$1003,7,FALSE))),0)</f>
        <v>205</v>
      </c>
      <c r="E96" s="18">
        <v>200</v>
      </c>
      <c r="F96" s="18">
        <v>224</v>
      </c>
      <c r="G96" s="18">
        <v>262</v>
      </c>
      <c r="H96" s="26"/>
      <c r="I96" s="27"/>
      <c r="J96" s="28"/>
      <c r="K96" s="29"/>
      <c r="L96" s="30"/>
      <c r="M96" s="31">
        <f t="shared" si="9"/>
        <v>686</v>
      </c>
      <c r="N96" s="31">
        <f>COUNTIF(E96:G96,"&gt;0")</f>
        <v>3</v>
      </c>
      <c r="O96" s="104">
        <f>IF(OR(E96&gt;0,F96&gt;0,G96&gt;0),Données!$X$6)</f>
        <v>13</v>
      </c>
    </row>
    <row r="97" spans="1:15" x14ac:dyDescent="0.3">
      <c r="A97" s="32" t="s">
        <v>10</v>
      </c>
      <c r="B97" s="33"/>
      <c r="C97" s="34" t="str">
        <f>IFERROR(IF(B97=Données!X$1,Données!$X$2,VLOOKUP(B97,Données!$A$3:$I$1003,3,FALSE)),"")</f>
        <v/>
      </c>
      <c r="D97" s="35" t="e">
        <f>ROUNDDOWN(IF(Sem.01!H97="x",Sem.01!D97,IF(C97="Dummy",Données!$X$4,VLOOKUP(B97,Données!$A$3:$I$1003,7,FALSE))),0)</f>
        <v>#N/A</v>
      </c>
      <c r="E97" s="36"/>
      <c r="F97" s="36"/>
      <c r="G97" s="36"/>
      <c r="H97" s="26"/>
      <c r="I97" s="27"/>
      <c r="J97" s="28"/>
      <c r="K97" s="29"/>
      <c r="L97" s="30"/>
      <c r="M97" s="37">
        <f t="shared" si="9"/>
        <v>0</v>
      </c>
      <c r="N97" s="37">
        <f>COUNTIF(E97:G97,("&gt;0"))</f>
        <v>0</v>
      </c>
      <c r="O97" s="105" t="b">
        <f>IF(OR(E97&gt;0,F97&gt;0,G97&gt;0),Données!$X$6)</f>
        <v>0</v>
      </c>
    </row>
    <row r="98" spans="1:15" x14ac:dyDescent="0.3">
      <c r="A98" s="32" t="s">
        <v>10</v>
      </c>
      <c r="B98" s="33"/>
      <c r="C98" s="34" t="str">
        <f>IFERROR(IF(B98=Données!X$1,Données!$X$2,VLOOKUP(B98,Données!$A$3:$I$1003,3,FALSE)),"")</f>
        <v/>
      </c>
      <c r="D98" s="35" t="e">
        <f>ROUNDDOWN(IF(Sem.01!H98="x",Sem.01!D98,IF(C98="Dummy",Données!$X$4,VLOOKUP(B98,Données!$A$3:$I$1003,7,FALSE))),0)</f>
        <v>#N/A</v>
      </c>
      <c r="E98" s="38"/>
      <c r="F98" s="38"/>
      <c r="G98" s="38"/>
      <c r="H98" s="26"/>
      <c r="I98" s="27"/>
      <c r="J98" s="28"/>
      <c r="K98" s="29"/>
      <c r="L98" s="30"/>
      <c r="M98" s="37">
        <f t="shared" si="9"/>
        <v>0</v>
      </c>
      <c r="N98" s="37">
        <f>COUNTIF(E98:G98,("&gt;0"))</f>
        <v>0</v>
      </c>
      <c r="O98" s="105" t="b">
        <f>IF(OR(E98&gt;0,F98&gt;0,G98&gt;0),Données!$X$6)</f>
        <v>0</v>
      </c>
    </row>
    <row r="99" spans="1:15" x14ac:dyDescent="0.3">
      <c r="A99" s="39" t="s">
        <v>11</v>
      </c>
      <c r="B99" s="40"/>
      <c r="C99" s="41" t="str">
        <f>IFERROR(VLOOKUP(B99,Données!$Q$3:$W$503,2,FALSE),"")</f>
        <v/>
      </c>
      <c r="D99" s="42" t="e">
        <f>VLOOKUP(B99,Données!$Q$3:$W$503,3)</f>
        <v>#N/A</v>
      </c>
      <c r="E99" s="38"/>
      <c r="F99" s="38"/>
      <c r="G99" s="38"/>
      <c r="H99" s="26"/>
      <c r="I99" s="27"/>
      <c r="J99" s="28"/>
      <c r="K99" s="29"/>
      <c r="L99" s="30"/>
      <c r="M99" s="43">
        <f t="shared" si="9"/>
        <v>0</v>
      </c>
      <c r="N99" s="43">
        <f>COUNTIF(E99:G99,("&gt;0"))</f>
        <v>0</v>
      </c>
      <c r="O99" s="106" t="b">
        <f>IF(OR(E99&gt;0,F99&gt;0,G99&gt;0),Données!$X$8)</f>
        <v>0</v>
      </c>
    </row>
    <row r="100" spans="1:15" ht="15" thickBot="1" x14ac:dyDescent="0.35">
      <c r="A100" s="44" t="s">
        <v>11</v>
      </c>
      <c r="B100" s="45"/>
      <c r="C100" s="41" t="str">
        <f>IFERROR(VLOOKUP(B100,Données!$Q$3:$W$503,2,FALSE),"")</f>
        <v/>
      </c>
      <c r="D100" s="46" t="e">
        <f>VLOOKUP(B100,Données!$Q$3:$W$503,3)</f>
        <v>#N/A</v>
      </c>
      <c r="E100" s="47"/>
      <c r="F100" s="47"/>
      <c r="G100" s="47"/>
      <c r="H100" s="26"/>
      <c r="I100" s="27"/>
      <c r="J100" s="28"/>
      <c r="K100" s="29"/>
      <c r="L100" s="30"/>
      <c r="M100" s="43">
        <f t="shared" si="9"/>
        <v>0</v>
      </c>
      <c r="N100" s="43">
        <f>COUNTIF(E100:G100,("&gt;0"))</f>
        <v>0</v>
      </c>
      <c r="O100" s="106" t="b">
        <f>IF(OR(E100&gt;0,F100&gt;0,G100&gt;0),Données!$X$8)</f>
        <v>0</v>
      </c>
    </row>
    <row r="101" spans="1:15" ht="16.2" thickBot="1" x14ac:dyDescent="0.35">
      <c r="A101" s="48">
        <f>$T$1-D101</f>
        <v>-808</v>
      </c>
      <c r="B101" s="49">
        <v>-813</v>
      </c>
      <c r="C101" s="50" t="s">
        <v>21</v>
      </c>
      <c r="D101" s="51">
        <f>SUM(D92:D96)</f>
        <v>808</v>
      </c>
      <c r="E101" s="52">
        <f>SUM(E92:E96)+SUMPRODUCT((E92:E96=0)*1,$D266:$D270)</f>
        <v>599</v>
      </c>
      <c r="F101" s="52">
        <f>SUM(F92:F96)+SUMPRODUCT((F92:F96=0)*1,$D266:$D270)</f>
        <v>669</v>
      </c>
      <c r="G101" s="52">
        <f>SUM(G92:G96)+SUMPRODUCT((G92:G96=0)*1,$D266:$D270)</f>
        <v>708</v>
      </c>
      <c r="H101" s="53"/>
      <c r="I101" s="54"/>
      <c r="J101" s="55"/>
      <c r="K101" s="56"/>
      <c r="L101" s="57"/>
      <c r="M101" s="58">
        <f>SUM(E101:G101)+B101*3</f>
        <v>-463</v>
      </c>
      <c r="N101" s="61"/>
      <c r="O101" s="107"/>
    </row>
    <row r="102" spans="1:15" x14ac:dyDescent="0.3">
      <c r="A102" s="14" t="str">
        <f>VLOOKUP(B102,Données!$A$3:$I$1003,4)</f>
        <v>H</v>
      </c>
      <c r="B102" s="33">
        <v>1061</v>
      </c>
      <c r="C102" s="16" t="str">
        <f>IFERROR(IF(B102=Données!X$1,Données!$X$2,VLOOKUP(B102,Données!$A$3:$I$1003,3,FALSE)),"")</f>
        <v>Serge Belleau</v>
      </c>
      <c r="D102" s="17">
        <f>ROUNDDOWN(IF(C102="Dummy",Données!$X$4,IF(Sem.01!H102="x",Sem.01!D102,VLOOKUP(B102,Données!$A$3:$I$1003,7,FALSE))),0)</f>
        <v>151</v>
      </c>
      <c r="E102" s="18">
        <v>138</v>
      </c>
      <c r="F102" s="18">
        <v>174</v>
      </c>
      <c r="G102" s="18">
        <v>192</v>
      </c>
      <c r="H102" s="19"/>
      <c r="I102" s="20"/>
      <c r="J102" s="21"/>
      <c r="K102" s="22"/>
      <c r="L102" s="23"/>
      <c r="M102" s="31">
        <f t="shared" ref="M102:M110" si="10">SUM(E102:G102)</f>
        <v>504</v>
      </c>
      <c r="N102" s="31">
        <f>COUNTIF(E102:G102,"&gt;0")</f>
        <v>3</v>
      </c>
      <c r="O102" s="104">
        <f>IF(OR(E102&gt;0,F102&gt;0,G102&gt;0),Données!$X$6)</f>
        <v>13</v>
      </c>
    </row>
    <row r="103" spans="1:15" x14ac:dyDescent="0.3">
      <c r="A103" s="25" t="str">
        <f>VLOOKUP(B103,Données!$A$3:$I$1003,4)</f>
        <v>F</v>
      </c>
      <c r="B103" s="33">
        <v>1059</v>
      </c>
      <c r="C103" s="16" t="str">
        <f>IFERROR(IF(B103=Données!X$1,Données!$X$2,VLOOKUP(B103,Données!$A$3:$I$1003,3,FALSE)),"")</f>
        <v>Suzanne Marinier</v>
      </c>
      <c r="D103" s="17">
        <f>ROUNDDOWN(IF(C103="Dummy",Données!$X$4,IF(Sem.01!H103="x",Sem.01!D103,VLOOKUP(B103,Données!$A$3:$I$1003,7,FALSE))),0)</f>
        <v>142</v>
      </c>
      <c r="E103" s="18">
        <v>111</v>
      </c>
      <c r="F103" s="18">
        <v>150</v>
      </c>
      <c r="G103" s="18">
        <v>128</v>
      </c>
      <c r="H103" s="26"/>
      <c r="I103" s="27"/>
      <c r="J103" s="28"/>
      <c r="K103" s="29"/>
      <c r="L103" s="30"/>
      <c r="M103" s="31">
        <f t="shared" si="10"/>
        <v>389</v>
      </c>
      <c r="N103" s="31">
        <f>COUNTIF(E103:G103,"&gt;0")</f>
        <v>3</v>
      </c>
      <c r="O103" s="104">
        <f>IF(OR(E103&gt;0,F103&gt;0,G103&gt;0),Données!$X$6)</f>
        <v>13</v>
      </c>
    </row>
    <row r="104" spans="1:15" x14ac:dyDescent="0.3">
      <c r="A104" s="25" t="str">
        <f>VLOOKUP(B104,Données!$A$3:$I$1003,4)</f>
        <v>F</v>
      </c>
      <c r="B104" s="33">
        <v>1026</v>
      </c>
      <c r="C104" s="16" t="str">
        <f>IFERROR(IF(B104=Données!X$1,Données!$X$2,VLOOKUP(B104,Données!$A$3:$I$1003,3,FALSE)),"")</f>
        <v>Lucie Trudel</v>
      </c>
      <c r="D104" s="17">
        <f>ROUNDDOWN(IF(C104="Dummy",Données!$X$4,IF(Sem.01!H104="x",Sem.01!D104,VLOOKUP(B104,Données!$A$3:$I$1003,7,FALSE))),0)</f>
        <v>139</v>
      </c>
      <c r="E104" s="18">
        <v>140</v>
      </c>
      <c r="F104" s="18">
        <v>137</v>
      </c>
      <c r="G104" s="18">
        <v>119</v>
      </c>
      <c r="H104" s="26"/>
      <c r="I104" s="27"/>
      <c r="J104" s="28"/>
      <c r="K104" s="29"/>
      <c r="L104" s="30"/>
      <c r="M104" s="31">
        <f t="shared" si="10"/>
        <v>396</v>
      </c>
      <c r="N104" s="31">
        <f>COUNTIF(E104:G104,"&gt;0")</f>
        <v>3</v>
      </c>
      <c r="O104" s="104">
        <f>IF(OR(E104&gt;0,F104&gt;0,G104&gt;0),Données!$X$6)</f>
        <v>13</v>
      </c>
    </row>
    <row r="105" spans="1:15" x14ac:dyDescent="0.3">
      <c r="A105" s="25" t="str">
        <f>VLOOKUP(B105,Données!$A$3:$I$1003,4)</f>
        <v>F</v>
      </c>
      <c r="B105" s="33">
        <v>1029</v>
      </c>
      <c r="C105" s="16" t="str">
        <f>IFERROR(IF(B105=Données!X$1,Données!$X$2,VLOOKUP(B105,Données!$A$3:$I$1003,3,FALSE)),"")</f>
        <v>Gilberte Caron</v>
      </c>
      <c r="D105" s="17">
        <f>ROUNDDOWN(IF(C105="Dummy",Données!$X$4,IF(Sem.01!H105="x",Sem.01!D105,VLOOKUP(B105,Données!$A$3:$I$1003,7,FALSE))),0)</f>
        <v>163</v>
      </c>
      <c r="E105" s="18">
        <v>154</v>
      </c>
      <c r="F105" s="18">
        <v>141</v>
      </c>
      <c r="G105" s="18">
        <v>197</v>
      </c>
      <c r="H105" s="26"/>
      <c r="I105" s="27"/>
      <c r="J105" s="28"/>
      <c r="K105" s="29"/>
      <c r="L105" s="30"/>
      <c r="M105" s="31">
        <f t="shared" si="10"/>
        <v>492</v>
      </c>
      <c r="N105" s="31">
        <f>COUNTIF(E105:G105,"&gt;0")</f>
        <v>3</v>
      </c>
      <c r="O105" s="104">
        <f>IF(OR(E105&gt;0,F105&gt;0,G105&gt;0),Données!$X$6)</f>
        <v>13</v>
      </c>
    </row>
    <row r="106" spans="1:15" x14ac:dyDescent="0.3">
      <c r="A106" s="25" t="str">
        <f>VLOOKUP(B106,Données!$A$3:$I$1003,4)</f>
        <v>F</v>
      </c>
      <c r="B106" s="33">
        <v>1067</v>
      </c>
      <c r="C106" s="16" t="str">
        <f>IFERROR(IF(B106=Données!X$1,Données!$X$2,VLOOKUP(B106,Données!$A$3:$I$1003,3,FALSE)),"")</f>
        <v>Monique Boucher</v>
      </c>
      <c r="D106" s="17">
        <f>ROUNDDOWN(IF(C106="Dummy",Données!$X$4,IF(Sem.01!H106="x",Sem.01!D106,VLOOKUP(B106,Données!$A$3:$I$1003,7,FALSE))),0)</f>
        <v>167</v>
      </c>
      <c r="E106" s="18">
        <v>168</v>
      </c>
      <c r="F106" s="18">
        <v>145</v>
      </c>
      <c r="G106" s="18">
        <v>173</v>
      </c>
      <c r="H106" s="26"/>
      <c r="I106" s="27"/>
      <c r="J106" s="28"/>
      <c r="K106" s="29"/>
      <c r="L106" s="30"/>
      <c r="M106" s="31">
        <f t="shared" si="10"/>
        <v>486</v>
      </c>
      <c r="N106" s="31">
        <f>COUNTIF(E106:G106,"&gt;0")</f>
        <v>3</v>
      </c>
      <c r="O106" s="104">
        <f>IF(OR(E106&gt;0,F106&gt;0,G106&gt;0),Données!$X$6)</f>
        <v>13</v>
      </c>
    </row>
    <row r="107" spans="1:15" x14ac:dyDescent="0.3">
      <c r="A107" s="32" t="s">
        <v>10</v>
      </c>
      <c r="B107" s="33"/>
      <c r="C107" s="34" t="str">
        <f>IFERROR(IF(B107=Données!X$1,Données!$X$2,VLOOKUP(B107,Données!$A$3:$I$1003,3,FALSE)),"")</f>
        <v/>
      </c>
      <c r="D107" s="35" t="e">
        <f>ROUNDDOWN(IF(Sem.01!H107="x",Sem.01!D107,IF(C107="Dummy",Données!$X$4,VLOOKUP(B107,Données!$A$3:$I$1003,7,FALSE))),0)</f>
        <v>#N/A</v>
      </c>
      <c r="E107" s="36"/>
      <c r="F107" s="36"/>
      <c r="G107" s="36"/>
      <c r="H107" s="26"/>
      <c r="I107" s="27"/>
      <c r="J107" s="28"/>
      <c r="K107" s="29"/>
      <c r="L107" s="30"/>
      <c r="M107" s="37">
        <f t="shared" si="10"/>
        <v>0</v>
      </c>
      <c r="N107" s="37">
        <f>COUNTIF(E107:G107,("&gt;0"))</f>
        <v>0</v>
      </c>
      <c r="O107" s="105" t="b">
        <f>IF(OR(E107&gt;0,F107&gt;0,G107&gt;0),Données!$X$6)</f>
        <v>0</v>
      </c>
    </row>
    <row r="108" spans="1:15" x14ac:dyDescent="0.3">
      <c r="A108" s="32" t="s">
        <v>10</v>
      </c>
      <c r="B108" s="33"/>
      <c r="C108" s="34" t="str">
        <f>IFERROR(IF(B108=Données!X$1,Données!$X$2,VLOOKUP(B108,Données!$A$3:$I$1003,3,FALSE)),"")</f>
        <v/>
      </c>
      <c r="D108" s="35" t="e">
        <f>ROUNDDOWN(IF(Sem.01!H108="x",Sem.01!D108,IF(C108="Dummy",Données!$X$4,VLOOKUP(B108,Données!$A$3:$I$1003,7,FALSE))),0)</f>
        <v>#N/A</v>
      </c>
      <c r="E108" s="38"/>
      <c r="F108" s="38"/>
      <c r="G108" s="38"/>
      <c r="H108" s="26"/>
      <c r="I108" s="27"/>
      <c r="J108" s="28"/>
      <c r="K108" s="29"/>
      <c r="L108" s="30"/>
      <c r="M108" s="37">
        <f t="shared" si="10"/>
        <v>0</v>
      </c>
      <c r="N108" s="37">
        <f>COUNTIF(E108:G108,("&gt;0"))</f>
        <v>0</v>
      </c>
      <c r="O108" s="105" t="b">
        <f>IF(OR(E108&gt;0,F108&gt;0,G108&gt;0),Données!$X$6)</f>
        <v>0</v>
      </c>
    </row>
    <row r="109" spans="1:15" x14ac:dyDescent="0.3">
      <c r="A109" s="39" t="s">
        <v>11</v>
      </c>
      <c r="B109" s="40"/>
      <c r="C109" s="41" t="str">
        <f>IFERROR(VLOOKUP(B109,Données!$Q$3:$W$503,2,FALSE),"")</f>
        <v/>
      </c>
      <c r="D109" s="42" t="e">
        <f>VLOOKUP(B109,Données!$Q$3:$W$503,3)</f>
        <v>#N/A</v>
      </c>
      <c r="E109" s="38"/>
      <c r="F109" s="38"/>
      <c r="G109" s="38"/>
      <c r="H109" s="26"/>
      <c r="I109" s="27"/>
      <c r="J109" s="28"/>
      <c r="K109" s="29"/>
      <c r="L109" s="30"/>
      <c r="M109" s="43">
        <f t="shared" si="10"/>
        <v>0</v>
      </c>
      <c r="N109" s="43">
        <f>COUNTIF(E109:G109,("&gt;0"))</f>
        <v>0</v>
      </c>
      <c r="O109" s="106" t="b">
        <f>IF(OR(E109&gt;0,F109&gt;0,G109&gt;0),Données!$X$8)</f>
        <v>0</v>
      </c>
    </row>
    <row r="110" spans="1:15" ht="15" thickBot="1" x14ac:dyDescent="0.35">
      <c r="A110" s="44" t="s">
        <v>11</v>
      </c>
      <c r="B110" s="45"/>
      <c r="C110" s="41" t="str">
        <f>IFERROR(VLOOKUP(B110,Données!$Q$3:$W$503,2,FALSE),"")</f>
        <v/>
      </c>
      <c r="D110" s="46" t="e">
        <f>VLOOKUP(B110,Données!$Q$3:$W$503,3)</f>
        <v>#N/A</v>
      </c>
      <c r="E110" s="47"/>
      <c r="F110" s="47"/>
      <c r="G110" s="47"/>
      <c r="H110" s="26"/>
      <c r="I110" s="27"/>
      <c r="J110" s="28"/>
      <c r="K110" s="29"/>
      <c r="L110" s="30"/>
      <c r="M110" s="43">
        <f t="shared" si="10"/>
        <v>0</v>
      </c>
      <c r="N110" s="43">
        <f>COUNTIF(E110:G110,("&gt;0"))</f>
        <v>0</v>
      </c>
      <c r="O110" s="106" t="b">
        <f>IF(OR(E110&gt;0,F110&gt;0,G110&gt;0),Données!$X$8)</f>
        <v>0</v>
      </c>
    </row>
    <row r="111" spans="1:15" ht="16.2" thickBot="1" x14ac:dyDescent="0.35">
      <c r="A111" s="48">
        <f>$T$1-D111</f>
        <v>-762</v>
      </c>
      <c r="B111" s="49">
        <v>-823</v>
      </c>
      <c r="C111" s="50" t="s">
        <v>22</v>
      </c>
      <c r="D111" s="51">
        <f>SUM(D102:D106)</f>
        <v>762</v>
      </c>
      <c r="E111" s="52">
        <f>SUM(E102:E106)+SUMPRODUCT((E102:E106=0)*1,$D276:$D280)</f>
        <v>711</v>
      </c>
      <c r="F111" s="52">
        <f>SUM(F102:F106)+SUMPRODUCT((F102:F106=0)*1,$D276:$D280)</f>
        <v>747</v>
      </c>
      <c r="G111" s="52">
        <f>SUM(G102:G106)+SUMPRODUCT((G102:G106=0)*1,$D276:$D280)</f>
        <v>809</v>
      </c>
      <c r="H111" s="53"/>
      <c r="I111" s="54"/>
      <c r="J111" s="55"/>
      <c r="K111" s="56"/>
      <c r="L111" s="57"/>
      <c r="M111" s="58">
        <f>SUM(E111:G111)+B111*3</f>
        <v>-202</v>
      </c>
      <c r="N111" s="61"/>
      <c r="O111" s="107"/>
    </row>
    <row r="112" spans="1:15" x14ac:dyDescent="0.3">
      <c r="A112" s="14" t="str">
        <f>VLOOKUP(B112,Données!$A$3:$I$1003,4)</f>
        <v>F</v>
      </c>
      <c r="B112" s="33">
        <v>1063</v>
      </c>
      <c r="C112" s="16" t="str">
        <f>IFERROR(IF(B112=Données!X$1,Données!$X$2,VLOOKUP(B112,Données!$A$3:$I$1003,3,FALSE)),"")</f>
        <v>Nicole Joly</v>
      </c>
      <c r="D112" s="17">
        <f>ROUNDDOWN(IF(C112="Dummy",Données!$X$4,IF(Sem.01!H112="x",Sem.01!D112,VLOOKUP(B112,Données!$A$3:$I$1003,7,FALSE))),0)</f>
        <v>146</v>
      </c>
      <c r="E112" s="18">
        <v>107</v>
      </c>
      <c r="F112" s="18">
        <v>127</v>
      </c>
      <c r="G112" s="18">
        <v>119</v>
      </c>
      <c r="H112" s="19"/>
      <c r="I112" s="20"/>
      <c r="J112" s="21"/>
      <c r="K112" s="22"/>
      <c r="L112" s="23"/>
      <c r="M112" s="31">
        <f t="shared" ref="M112:M120" si="11">SUM(E112:G112)</f>
        <v>353</v>
      </c>
      <c r="N112" s="31">
        <f>COUNTIF(E112:G112,"&gt;0")</f>
        <v>3</v>
      </c>
      <c r="O112" s="104">
        <f>IF(OR(E112&gt;0,F112&gt;0,G112&gt;0),Données!$X$6)</f>
        <v>13</v>
      </c>
    </row>
    <row r="113" spans="1:15" x14ac:dyDescent="0.3">
      <c r="A113" s="25" t="str">
        <f>VLOOKUP(B113,Données!$A$3:$I$1003,4)</f>
        <v>F</v>
      </c>
      <c r="B113" s="33">
        <v>1036</v>
      </c>
      <c r="C113" s="16" t="str">
        <f>IFERROR(IF(B113=Données!X$1,Données!$X$2,VLOOKUP(B113,Données!$A$3:$I$1003,3,FALSE)),"")</f>
        <v>Marie-Josée Bouchard</v>
      </c>
      <c r="D113" s="17">
        <f>ROUNDDOWN(IF(C113="Dummy",Données!$X$4,IF(Sem.01!H113="x",Sem.01!D113,VLOOKUP(B113,Données!$A$3:$I$1003,7,FALSE))),0)</f>
        <v>162</v>
      </c>
      <c r="E113" s="18">
        <v>166</v>
      </c>
      <c r="F113" s="18">
        <v>165</v>
      </c>
      <c r="G113" s="18">
        <v>139</v>
      </c>
      <c r="H113" s="26"/>
      <c r="I113" s="27"/>
      <c r="J113" s="28"/>
      <c r="K113" s="29"/>
      <c r="L113" s="30"/>
      <c r="M113" s="31">
        <f t="shared" si="11"/>
        <v>470</v>
      </c>
      <c r="N113" s="31">
        <f>COUNTIF(E113:G113,"&gt;0")</f>
        <v>3</v>
      </c>
      <c r="O113" s="104">
        <f>IF(OR(E113&gt;0,F113&gt;0,G113&gt;0),Données!$X$6)</f>
        <v>13</v>
      </c>
    </row>
    <row r="114" spans="1:15" x14ac:dyDescent="0.3">
      <c r="A114" s="25" t="str">
        <f>VLOOKUP(B114,Données!$A$3:$I$1003,4)</f>
        <v>H</v>
      </c>
      <c r="B114" s="33">
        <v>1018</v>
      </c>
      <c r="C114" s="16" t="str">
        <f>IFERROR(IF(B114=Données!X$1,Données!$X$2,VLOOKUP(B114,Données!$A$3:$I$1003,3,FALSE)),"")</f>
        <v>Roland Gariépy</v>
      </c>
      <c r="D114" s="17">
        <f>ROUNDDOWN(IF(C114="Dummy",Données!$X$4,IF(Sem.01!H114="x",Sem.01!D114,VLOOKUP(B114,Données!$A$3:$I$1003,7,FALSE))),0)</f>
        <v>170</v>
      </c>
      <c r="E114" s="18"/>
      <c r="F114" s="18"/>
      <c r="G114" s="18"/>
      <c r="H114" s="26" t="s">
        <v>148</v>
      </c>
      <c r="I114" s="27"/>
      <c r="J114" s="28"/>
      <c r="K114" s="29"/>
      <c r="L114" s="30"/>
      <c r="M114" s="31">
        <f t="shared" si="11"/>
        <v>0</v>
      </c>
      <c r="N114" s="31">
        <f>COUNTIF(E114:G114,"&gt;0")</f>
        <v>0</v>
      </c>
      <c r="O114" s="104" t="b">
        <f>IF(OR(E114&gt;0,F114&gt;0,G114&gt;0),Données!$X$6)</f>
        <v>0</v>
      </c>
    </row>
    <row r="115" spans="1:15" x14ac:dyDescent="0.3">
      <c r="A115" s="25" t="str">
        <f>VLOOKUP(B115,Données!$A$3:$I$1003,4)</f>
        <v>F</v>
      </c>
      <c r="B115" s="33">
        <v>1068</v>
      </c>
      <c r="C115" s="16" t="str">
        <f>IFERROR(IF(B115=Données!X$1,Données!$X$2,VLOOKUP(B115,Données!$A$3:$I$1003,3,FALSE)),"")</f>
        <v>Lucille Dubois</v>
      </c>
      <c r="D115" s="17">
        <f>ROUNDDOWN(IF(C115="Dummy",Données!$X$4,IF(Sem.01!H115="x",Sem.01!D115,VLOOKUP(B115,Données!$A$3:$I$1003,7,FALSE))),0)</f>
        <v>127</v>
      </c>
      <c r="E115" s="18">
        <v>138</v>
      </c>
      <c r="F115" s="18">
        <v>143</v>
      </c>
      <c r="G115" s="18">
        <v>130</v>
      </c>
      <c r="H115" s="26"/>
      <c r="I115" s="27"/>
      <c r="J115" s="28"/>
      <c r="K115" s="29"/>
      <c r="L115" s="30"/>
      <c r="M115" s="31">
        <f t="shared" si="11"/>
        <v>411</v>
      </c>
      <c r="N115" s="31">
        <f>COUNTIF(E115:G115,"&gt;0")</f>
        <v>3</v>
      </c>
      <c r="O115" s="104">
        <f>IF(OR(E115&gt;0,F115&gt;0,G115&gt;0),Données!$X$6)</f>
        <v>13</v>
      </c>
    </row>
    <row r="116" spans="1:15" x14ac:dyDescent="0.3">
      <c r="A116" s="25" t="str">
        <f>VLOOKUP(B116,Données!$A$3:$I$1003,4)</f>
        <v>H</v>
      </c>
      <c r="B116" s="33">
        <v>1062</v>
      </c>
      <c r="C116" s="16" t="str">
        <f>IFERROR(IF(B116=Données!X$1,Données!$X$2,VLOOKUP(B116,Données!$A$3:$I$1003,3,FALSE)),"")</f>
        <v>Serge Lemieux</v>
      </c>
      <c r="D116" s="17">
        <f>ROUNDDOWN(IF(C116="Dummy",Données!$X$4,IF(Sem.01!H116="x",Sem.01!D116,VLOOKUP(B116,Données!$A$3:$I$1003,7,FALSE))),0)</f>
        <v>192</v>
      </c>
      <c r="E116" s="18">
        <v>202</v>
      </c>
      <c r="F116" s="18">
        <v>209</v>
      </c>
      <c r="G116" s="18">
        <v>178</v>
      </c>
      <c r="H116" s="26"/>
      <c r="I116" s="27"/>
      <c r="J116" s="28"/>
      <c r="K116" s="29"/>
      <c r="L116" s="30"/>
      <c r="M116" s="31">
        <f t="shared" si="11"/>
        <v>589</v>
      </c>
      <c r="N116" s="31">
        <f>COUNTIF(E116:G116,"&gt;0")</f>
        <v>3</v>
      </c>
      <c r="O116" s="104">
        <f>IF(OR(E116&gt;0,F116&gt;0,G116&gt;0),Données!$X$6)</f>
        <v>13</v>
      </c>
    </row>
    <row r="117" spans="1:15" x14ac:dyDescent="0.3">
      <c r="A117" s="32" t="s">
        <v>10</v>
      </c>
      <c r="B117" s="33"/>
      <c r="C117" s="34" t="str">
        <f>IFERROR(IF(B117=Données!X$1,Données!$X$2,VLOOKUP(B117,Données!$A$3:$I$1003,3,FALSE)),"")</f>
        <v/>
      </c>
      <c r="D117" s="35" t="e">
        <f>ROUNDDOWN(IF(Sem.01!H117="x",Sem.01!D117,IF(C117="Dummy",Données!$X$4,VLOOKUP(B117,Données!$A$3:$I$1003,7,FALSE))),0)</f>
        <v>#N/A</v>
      </c>
      <c r="E117" s="36"/>
      <c r="F117" s="36"/>
      <c r="G117" s="36"/>
      <c r="H117" s="26"/>
      <c r="I117" s="27"/>
      <c r="J117" s="28"/>
      <c r="K117" s="29"/>
      <c r="L117" s="30"/>
      <c r="M117" s="37">
        <f t="shared" si="11"/>
        <v>0</v>
      </c>
      <c r="N117" s="37">
        <f>COUNTIF(E117:G117,("&gt;0"))</f>
        <v>0</v>
      </c>
      <c r="O117" s="105" t="b">
        <f>IF(OR(E117&gt;0,F117&gt;0,G117&gt;0),Données!$X$6)</f>
        <v>0</v>
      </c>
    </row>
    <row r="118" spans="1:15" x14ac:dyDescent="0.3">
      <c r="A118" s="32" t="s">
        <v>10</v>
      </c>
      <c r="B118" s="33"/>
      <c r="C118" s="34" t="str">
        <f>IFERROR(IF(B118=Données!X$1,Données!$X$2,VLOOKUP(B118,Données!$A$3:$I$1003,3,FALSE)),"")</f>
        <v/>
      </c>
      <c r="D118" s="35" t="e">
        <f>ROUNDDOWN(IF(Sem.01!H118="x",Sem.01!D118,IF(C118="Dummy",Données!$X$4,VLOOKUP(B118,Données!$A$3:$I$1003,7,FALSE))),0)</f>
        <v>#N/A</v>
      </c>
      <c r="E118" s="38"/>
      <c r="F118" s="38"/>
      <c r="G118" s="38"/>
      <c r="H118" s="26"/>
      <c r="I118" s="27"/>
      <c r="J118" s="28"/>
      <c r="K118" s="29"/>
      <c r="L118" s="30"/>
      <c r="M118" s="37">
        <f t="shared" si="11"/>
        <v>0</v>
      </c>
      <c r="N118" s="37">
        <f>COUNTIF(E118:G118,("&gt;0"))</f>
        <v>0</v>
      </c>
      <c r="O118" s="105" t="b">
        <f>IF(OR(E118&gt;0,F118&gt;0,G118&gt;0),Données!$X$6)</f>
        <v>0</v>
      </c>
    </row>
    <row r="119" spans="1:15" x14ac:dyDescent="0.3">
      <c r="A119" s="39" t="s">
        <v>11</v>
      </c>
      <c r="B119" s="40"/>
      <c r="C119" s="41" t="str">
        <f>IFERROR(VLOOKUP(B119,Données!$Q$3:$W$503,2,FALSE),"")</f>
        <v/>
      </c>
      <c r="D119" s="42" t="e">
        <f>VLOOKUP(B119,Données!$Q$3:$W$503,3)</f>
        <v>#N/A</v>
      </c>
      <c r="E119" s="38"/>
      <c r="F119" s="38"/>
      <c r="G119" s="38"/>
      <c r="H119" s="26"/>
      <c r="I119" s="27"/>
      <c r="J119" s="28"/>
      <c r="K119" s="29"/>
      <c r="L119" s="30"/>
      <c r="M119" s="43">
        <f t="shared" si="11"/>
        <v>0</v>
      </c>
      <c r="N119" s="43">
        <f>COUNTIF(E119:G119,("&gt;0"))</f>
        <v>0</v>
      </c>
      <c r="O119" s="106" t="b">
        <f>IF(OR(E119&gt;0,F119&gt;0,G119&gt;0),Données!$X$8)</f>
        <v>0</v>
      </c>
    </row>
    <row r="120" spans="1:15" ht="15" thickBot="1" x14ac:dyDescent="0.35">
      <c r="A120" s="44" t="s">
        <v>11</v>
      </c>
      <c r="B120" s="45"/>
      <c r="C120" s="41" t="str">
        <f>IFERROR(VLOOKUP(B120,Données!$Q$3:$W$503,2,FALSE),"")</f>
        <v/>
      </c>
      <c r="D120" s="46" t="e">
        <f>VLOOKUP(B120,Données!$Q$3:$W$503,3)</f>
        <v>#N/A</v>
      </c>
      <c r="E120" s="47"/>
      <c r="F120" s="47"/>
      <c r="G120" s="47"/>
      <c r="H120" s="26"/>
      <c r="I120" s="27"/>
      <c r="J120" s="28"/>
      <c r="K120" s="29"/>
      <c r="L120" s="30"/>
      <c r="M120" s="43">
        <f t="shared" si="11"/>
        <v>0</v>
      </c>
      <c r="N120" s="43">
        <f>COUNTIF(E120:G120,("&gt;0"))</f>
        <v>0</v>
      </c>
      <c r="O120" s="106" t="b">
        <f>IF(OR(E120&gt;0,F120&gt;0,G120&gt;0),Données!$X$8)</f>
        <v>0</v>
      </c>
    </row>
    <row r="121" spans="1:15" ht="16.2" thickBot="1" x14ac:dyDescent="0.35">
      <c r="A121" s="48">
        <f>$T$1-D121</f>
        <v>-797</v>
      </c>
      <c r="B121" s="49">
        <v>-841</v>
      </c>
      <c r="C121" s="50" t="s">
        <v>23</v>
      </c>
      <c r="D121" s="51">
        <f>SUM(D112:D116)</f>
        <v>797</v>
      </c>
      <c r="E121" s="52">
        <f>SUM(E112:E116)+SUMPRODUCT((E112:E116=0)*1,$D286:$D290)</f>
        <v>613</v>
      </c>
      <c r="F121" s="52">
        <f>SUM(F112:F116)+SUMPRODUCT((F112:F116=0)*1,$D286:$D290)</f>
        <v>644</v>
      </c>
      <c r="G121" s="52">
        <f>SUM(G112:G116)+SUMPRODUCT((G112:G116=0)*1,$D286:$D290)</f>
        <v>566</v>
      </c>
      <c r="H121" s="53"/>
      <c r="I121" s="54"/>
      <c r="J121" s="55"/>
      <c r="K121" s="56"/>
      <c r="L121" s="57"/>
      <c r="M121" s="58">
        <f>SUM(E121:G121)+B121*3</f>
        <v>-700</v>
      </c>
      <c r="N121" s="61"/>
      <c r="O121" s="107"/>
    </row>
    <row r="122" spans="1:15" x14ac:dyDescent="0.3">
      <c r="A122" s="14" t="str">
        <f>VLOOKUP(B122,Données!$A$3:$I$1003,4)</f>
        <v>F</v>
      </c>
      <c r="B122" s="33">
        <v>1010</v>
      </c>
      <c r="C122" s="16" t="str">
        <f>IFERROR(IF(B122=Données!X$1,Données!$X$2,VLOOKUP(B122,Données!$A$3:$I$1003,3,FALSE)),"")</f>
        <v>Louise Sarrazin</v>
      </c>
      <c r="D122" s="17">
        <f>ROUNDDOWN(IF(C122="Dummy",Données!$X$4,IF(Sem.01!H122="x",Sem.01!D122,VLOOKUP(B122,Données!$A$3:$I$1003,7,FALSE))),0)</f>
        <v>128</v>
      </c>
      <c r="E122" s="18">
        <v>133</v>
      </c>
      <c r="F122" s="18">
        <v>137</v>
      </c>
      <c r="G122" s="18">
        <v>117</v>
      </c>
      <c r="H122" s="19"/>
      <c r="I122" s="20"/>
      <c r="J122" s="21"/>
      <c r="K122" s="22"/>
      <c r="L122" s="23"/>
      <c r="M122" s="31">
        <f t="shared" ref="M122:M130" si="12">SUM(E122:G122)</f>
        <v>387</v>
      </c>
      <c r="N122" s="31">
        <f>COUNTIF(E122:G122,"&gt;0")</f>
        <v>3</v>
      </c>
      <c r="O122" s="104">
        <f>IF(OR(E122&gt;0,F122&gt;0,G122&gt;0),Données!$X$6)</f>
        <v>13</v>
      </c>
    </row>
    <row r="123" spans="1:15" x14ac:dyDescent="0.3">
      <c r="A123" s="25" t="str">
        <f>VLOOKUP(B123,Données!$A$3:$I$1003,4)</f>
        <v>H</v>
      </c>
      <c r="B123" s="33">
        <v>1011</v>
      </c>
      <c r="C123" s="16" t="str">
        <f>IFERROR(IF(B123=Données!X$1,Données!$X$2,VLOOKUP(B123,Données!$A$3:$I$1003,3,FALSE)),"")</f>
        <v>Réal Nolet</v>
      </c>
      <c r="D123" s="17">
        <f>ROUNDDOWN(IF(C123="Dummy",Données!$X$4,IF(Sem.01!H123="x",Sem.01!D123,VLOOKUP(B123,Données!$A$3:$I$1003,7,FALSE))),0)</f>
        <v>158</v>
      </c>
      <c r="E123" s="18">
        <v>147</v>
      </c>
      <c r="F123" s="18">
        <v>151</v>
      </c>
      <c r="G123" s="18">
        <v>148</v>
      </c>
      <c r="H123" s="26"/>
      <c r="I123" s="27"/>
      <c r="J123" s="28"/>
      <c r="K123" s="29"/>
      <c r="L123" s="30"/>
      <c r="M123" s="31">
        <f t="shared" si="12"/>
        <v>446</v>
      </c>
      <c r="N123" s="31">
        <f>COUNTIF(E123:G123,"&gt;0")</f>
        <v>3</v>
      </c>
      <c r="O123" s="104">
        <f>IF(OR(E123&gt;0,F123&gt;0,G123&gt;0),Données!$X$6)</f>
        <v>13</v>
      </c>
    </row>
    <row r="124" spans="1:15" x14ac:dyDescent="0.3">
      <c r="A124" s="25" t="str">
        <f>VLOOKUP(B124,Données!$A$3:$I$1003,4)</f>
        <v>F</v>
      </c>
      <c r="B124" s="33">
        <v>1044</v>
      </c>
      <c r="C124" s="16" t="str">
        <f>IFERROR(IF(B124=Données!X$1,Données!$X$2,VLOOKUP(B124,Données!$A$3:$I$1003,3,FALSE)),"")</f>
        <v>Suzanne Gaudreau</v>
      </c>
      <c r="D124" s="17">
        <f>ROUNDDOWN(IF(C124="Dummy",Données!$X$4,IF(Sem.01!H124="x",Sem.01!D124,VLOOKUP(B124,Données!$A$3:$I$1003,7,FALSE))),0)</f>
        <v>176</v>
      </c>
      <c r="E124" s="18">
        <v>150</v>
      </c>
      <c r="F124" s="18">
        <v>177</v>
      </c>
      <c r="G124" s="18">
        <v>148</v>
      </c>
      <c r="H124" s="26"/>
      <c r="I124" s="27"/>
      <c r="J124" s="28"/>
      <c r="K124" s="29"/>
      <c r="L124" s="30"/>
      <c r="M124" s="31">
        <f t="shared" si="12"/>
        <v>475</v>
      </c>
      <c r="N124" s="31">
        <f>COUNTIF(E124:G124,"&gt;0")</f>
        <v>3</v>
      </c>
      <c r="O124" s="104">
        <f>IF(OR(E124&gt;0,F124&gt;0,G124&gt;0),Données!$X$6)</f>
        <v>13</v>
      </c>
    </row>
    <row r="125" spans="1:15" x14ac:dyDescent="0.3">
      <c r="A125" s="25" t="str">
        <f>VLOOKUP(B125,Données!$A$3:$I$1003,4)</f>
        <v>F</v>
      </c>
      <c r="B125" s="33">
        <v>1013</v>
      </c>
      <c r="C125" s="16" t="str">
        <f>IFERROR(IF(B125=Données!X$1,Données!$X$2,VLOOKUP(B125,Données!$A$3:$I$1003,3,FALSE)),"")</f>
        <v>Nicole Sarrazin</v>
      </c>
      <c r="D125" s="17">
        <f>ROUNDDOWN(IF(C125="Dummy",Données!$X$4,IF(Sem.01!H125="x",Sem.01!D125,VLOOKUP(B125,Données!$A$3:$I$1003,7,FALSE))),0)</f>
        <v>169</v>
      </c>
      <c r="E125" s="18">
        <v>147</v>
      </c>
      <c r="F125" s="18">
        <v>196</v>
      </c>
      <c r="G125" s="18">
        <v>161</v>
      </c>
      <c r="H125" s="26"/>
      <c r="I125" s="27"/>
      <c r="J125" s="28"/>
      <c r="K125" s="29"/>
      <c r="L125" s="30"/>
      <c r="M125" s="31">
        <f t="shared" si="12"/>
        <v>504</v>
      </c>
      <c r="N125" s="31">
        <f>COUNTIF(E125:G125,"&gt;0")</f>
        <v>3</v>
      </c>
      <c r="O125" s="104">
        <f>IF(OR(E125&gt;0,F125&gt;0,G125&gt;0),Données!$X$6)</f>
        <v>13</v>
      </c>
    </row>
    <row r="126" spans="1:15" x14ac:dyDescent="0.3">
      <c r="A126" s="25" t="str">
        <f>VLOOKUP(B126,Données!$A$3:$I$1003,4)</f>
        <v>H</v>
      </c>
      <c r="B126" s="33">
        <v>1014</v>
      </c>
      <c r="C126" s="16" t="str">
        <f>IFERROR(IF(B126=Données!X$1,Données!$X$2,VLOOKUP(B126,Données!$A$3:$I$1003,3,FALSE)),"")</f>
        <v>Michel Moreau</v>
      </c>
      <c r="D126" s="17">
        <f>ROUNDDOWN(IF(C126="Dummy",Données!$X$4,IF(Sem.01!H126="x",Sem.01!D126,VLOOKUP(B126,Données!$A$3:$I$1003,7,FALSE))),0)</f>
        <v>175</v>
      </c>
      <c r="E126" s="18">
        <v>208</v>
      </c>
      <c r="F126" s="18">
        <v>178</v>
      </c>
      <c r="G126" s="18">
        <v>145</v>
      </c>
      <c r="H126" s="26"/>
      <c r="I126" s="27"/>
      <c r="J126" s="28"/>
      <c r="K126" s="29"/>
      <c r="L126" s="30"/>
      <c r="M126" s="31">
        <f t="shared" si="12"/>
        <v>531</v>
      </c>
      <c r="N126" s="31">
        <f>COUNTIF(E126:G126,"&gt;0")</f>
        <v>3</v>
      </c>
      <c r="O126" s="108">
        <f>IF(OR(E126&gt;0,F126&gt;0,G126&gt;0),Données!$X$6)</f>
        <v>13</v>
      </c>
    </row>
    <row r="127" spans="1:15" x14ac:dyDescent="0.3">
      <c r="A127" s="32" t="s">
        <v>10</v>
      </c>
      <c r="B127" s="33"/>
      <c r="C127" s="34" t="str">
        <f>IFERROR(IF(B127=Données!X$1,Données!$X$2,VLOOKUP(B127,Données!$A$3:$I$1003,3,FALSE)),"")</f>
        <v/>
      </c>
      <c r="D127" s="35" t="e">
        <f>ROUNDDOWN(IF(Sem.01!H127="x",Sem.01!D127,IF(C127="Dummy",Données!$X$4,VLOOKUP(B127,Données!$A$3:$I$1003,7,FALSE))),0)</f>
        <v>#N/A</v>
      </c>
      <c r="E127" s="36"/>
      <c r="F127" s="36"/>
      <c r="G127" s="36"/>
      <c r="H127" s="26"/>
      <c r="I127" s="27"/>
      <c r="J127" s="28"/>
      <c r="K127" s="29"/>
      <c r="L127" s="30"/>
      <c r="M127" s="37">
        <f t="shared" si="12"/>
        <v>0</v>
      </c>
      <c r="N127" s="37">
        <f>COUNTIF(E127:G127,("&gt;0"))</f>
        <v>0</v>
      </c>
      <c r="O127" s="109" t="b">
        <f>IF(OR(E127&gt;0,F127&gt;0,G127&gt;0),Données!$X$6)</f>
        <v>0</v>
      </c>
    </row>
    <row r="128" spans="1:15" x14ac:dyDescent="0.3">
      <c r="A128" s="32" t="s">
        <v>10</v>
      </c>
      <c r="B128" s="33"/>
      <c r="C128" s="34" t="str">
        <f>IFERROR(IF(B128=Données!X$1,Données!$X$2,VLOOKUP(B128,Données!$A$3:$I$1003,3,FALSE)),"")</f>
        <v/>
      </c>
      <c r="D128" s="35" t="e">
        <f>ROUNDDOWN(IF(Sem.01!H128="x",Sem.01!D128,IF(C128="Dummy",Données!$X$4,VLOOKUP(B128,Données!$A$3:$I$1003,7,FALSE))),0)</f>
        <v>#N/A</v>
      </c>
      <c r="E128" s="38"/>
      <c r="F128" s="38"/>
      <c r="G128" s="38"/>
      <c r="H128" s="26"/>
      <c r="I128" s="27"/>
      <c r="J128" s="28"/>
      <c r="K128" s="29"/>
      <c r="L128" s="30"/>
      <c r="M128" s="37">
        <f t="shared" si="12"/>
        <v>0</v>
      </c>
      <c r="N128" s="37">
        <f>COUNTIF(E128:G128,("&gt;0"))</f>
        <v>0</v>
      </c>
      <c r="O128" s="105" t="b">
        <f>IF(OR(E128&gt;0,F128&gt;0,G128&gt;0),Données!$X$6)</f>
        <v>0</v>
      </c>
    </row>
    <row r="129" spans="1:339" x14ac:dyDescent="0.3">
      <c r="A129" s="39" t="s">
        <v>11</v>
      </c>
      <c r="B129" s="40"/>
      <c r="C129" s="41" t="str">
        <f>IFERROR(VLOOKUP(B129,Données!$Q$3:$W$503,2,FALSE),"")</f>
        <v/>
      </c>
      <c r="D129" s="42" t="e">
        <f>VLOOKUP(B129,Données!$Q$3:$W$503,3)</f>
        <v>#N/A</v>
      </c>
      <c r="E129" s="38"/>
      <c r="F129" s="38"/>
      <c r="G129" s="38"/>
      <c r="H129" s="26"/>
      <c r="I129" s="27"/>
      <c r="J129" s="28"/>
      <c r="K129" s="29"/>
      <c r="L129" s="30"/>
      <c r="M129" s="43">
        <f t="shared" si="12"/>
        <v>0</v>
      </c>
      <c r="N129" s="43">
        <f>COUNTIF(E129:G129,("&gt;0"))</f>
        <v>0</v>
      </c>
      <c r="O129" s="106" t="b">
        <f>IF(OR(E129&gt;0,F129&gt;0,G129&gt;0),Données!$X$8)</f>
        <v>0</v>
      </c>
    </row>
    <row r="130" spans="1:339" ht="15" thickBot="1" x14ac:dyDescent="0.35">
      <c r="A130" s="44" t="s">
        <v>11</v>
      </c>
      <c r="B130" s="45"/>
      <c r="C130" s="41" t="str">
        <f>IFERROR(VLOOKUP(B130,Données!$Q$3:$W$503,2,FALSE),"")</f>
        <v/>
      </c>
      <c r="D130" s="46" t="e">
        <f>VLOOKUP(B130,Données!$Q$3:$W$503,3)</f>
        <v>#N/A</v>
      </c>
      <c r="E130" s="47"/>
      <c r="F130" s="47"/>
      <c r="G130" s="47"/>
      <c r="H130" s="26"/>
      <c r="I130" s="27"/>
      <c r="J130" s="28"/>
      <c r="K130" s="29"/>
      <c r="L130" s="30"/>
      <c r="M130" s="43">
        <f t="shared" si="12"/>
        <v>0</v>
      </c>
      <c r="N130" s="43">
        <f>COUNTIF(E130:G130,("&gt;0"))</f>
        <v>0</v>
      </c>
      <c r="O130" s="106" t="b">
        <f>IF(OR(E130&gt;0,F130&gt;0,G130&gt;0),Données!$X$8)</f>
        <v>0</v>
      </c>
    </row>
    <row r="131" spans="1:339" ht="16.2" thickBot="1" x14ac:dyDescent="0.35">
      <c r="A131" s="48">
        <f>$T$1-D131</f>
        <v>-806</v>
      </c>
      <c r="B131" s="49">
        <v>-826</v>
      </c>
      <c r="C131" s="50" t="s">
        <v>24</v>
      </c>
      <c r="D131" s="51">
        <f>SUM(D122:D126)</f>
        <v>806</v>
      </c>
      <c r="E131" s="52">
        <f>SUM(E122:E126)+SUMPRODUCT((E122:E126=0)*1,$D296:$D300)</f>
        <v>785</v>
      </c>
      <c r="F131" s="52">
        <f>SUM(F122:F126)+SUMPRODUCT((F122:F126=0)*1,$D296:$D300)</f>
        <v>839</v>
      </c>
      <c r="G131" s="52">
        <f>SUM(G122:G126)+SUMPRODUCT((G122:G126=0)*1,$D296:$D300)</f>
        <v>719</v>
      </c>
      <c r="H131" s="53"/>
      <c r="I131" s="54"/>
      <c r="J131" s="55"/>
      <c r="K131" s="56"/>
      <c r="L131" s="57"/>
      <c r="M131" s="58">
        <f>SUM(E131:G131)+B131*3</f>
        <v>-135</v>
      </c>
      <c r="N131" s="61"/>
      <c r="O131" s="107"/>
    </row>
    <row r="132" spans="1:339" x14ac:dyDescent="0.3">
      <c r="A132" s="14" t="str">
        <f>VLOOKUP(B132,Données!$A$3:$I$1003,4)</f>
        <v>H</v>
      </c>
      <c r="B132" s="33">
        <v>1064</v>
      </c>
      <c r="C132" s="16" t="str">
        <f>IFERROR(IF(B132=Données!X$1,Données!$X$2,VLOOKUP(B132,Données!$A$3:$I$1003,3,FALSE)),"")</f>
        <v>Jean-Guy Brazeau</v>
      </c>
      <c r="D132" s="17">
        <f>ROUNDDOWN(IF(C132="Dummy",Données!$X$4,IF(Sem.01!H132="x",Sem.01!D132,VLOOKUP(B132,Données!$A$3:$I$1003,7,FALSE))),0)</f>
        <v>128</v>
      </c>
      <c r="E132" s="18">
        <v>98</v>
      </c>
      <c r="F132" s="18">
        <v>134</v>
      </c>
      <c r="G132" s="18">
        <v>115</v>
      </c>
      <c r="H132" s="19"/>
      <c r="I132" s="20"/>
      <c r="J132" s="21"/>
      <c r="K132" s="22"/>
      <c r="L132" s="23"/>
      <c r="M132" s="31">
        <f t="shared" ref="M132:M140" si="13">SUM(E132:G132)</f>
        <v>347</v>
      </c>
      <c r="N132" s="31">
        <f>COUNTIF(E132:G132,"&gt;0")</f>
        <v>3</v>
      </c>
      <c r="O132" s="104">
        <f>IF(OR(E132&gt;0,F132&gt;0,G132&gt;0),Données!$X$6)</f>
        <v>13</v>
      </c>
    </row>
    <row r="133" spans="1:339" x14ac:dyDescent="0.3">
      <c r="A133" s="25" t="str">
        <f>VLOOKUP(B133,Données!$A$3:$I$1003,4)</f>
        <v>H</v>
      </c>
      <c r="B133" s="33">
        <v>1035</v>
      </c>
      <c r="C133" s="16" t="str">
        <f>IFERROR(IF(B133=Données!X$1,Données!$X$2,VLOOKUP(B133,Données!$A$3:$I$1003,3,FALSE)),"")</f>
        <v>Michel Tremblay</v>
      </c>
      <c r="D133" s="17">
        <f>ROUNDDOWN(IF(C133="Dummy",Données!$X$4,IF(Sem.01!H133="x",Sem.01!D133,VLOOKUP(B133,Données!$A$3:$I$1003,7,FALSE))),0)</f>
        <v>156</v>
      </c>
      <c r="E133" s="18">
        <v>143</v>
      </c>
      <c r="F133" s="18">
        <v>95</v>
      </c>
      <c r="G133" s="18">
        <v>184</v>
      </c>
      <c r="H133" s="26"/>
      <c r="I133" s="27"/>
      <c r="J133" s="28"/>
      <c r="K133" s="29"/>
      <c r="L133" s="30"/>
      <c r="M133" s="31">
        <f t="shared" si="13"/>
        <v>422</v>
      </c>
      <c r="N133" s="31">
        <f>COUNTIF(E133:G133,"&gt;0")</f>
        <v>3</v>
      </c>
      <c r="O133" s="104">
        <f>IF(OR(E133&gt;0,F133&gt;0,G133&gt;0),Données!$X$6)</f>
        <v>13</v>
      </c>
    </row>
    <row r="134" spans="1:339" x14ac:dyDescent="0.3">
      <c r="A134" s="25" t="str">
        <f>VLOOKUP(B134,Données!$A$3:$I$1003,4)</f>
        <v>H</v>
      </c>
      <c r="B134" s="33">
        <v>1046</v>
      </c>
      <c r="C134" s="16" t="str">
        <f>IFERROR(IF(B134=Données!X$1,Données!$X$2,VLOOKUP(B134,Données!$A$3:$I$1003,3,FALSE)),"")</f>
        <v xml:space="preserve">Élie Issa </v>
      </c>
      <c r="D134" s="17">
        <f>ROUNDDOWN(IF(C134="Dummy",Données!$X$4,IF(Sem.01!H134="x",Sem.01!D134,VLOOKUP(B134,Données!$A$3:$I$1003,7,FALSE))),0)</f>
        <v>172</v>
      </c>
      <c r="E134" s="18"/>
      <c r="F134" s="18"/>
      <c r="G134" s="18"/>
      <c r="H134" s="26" t="s">
        <v>148</v>
      </c>
      <c r="I134" s="27"/>
      <c r="J134" s="28"/>
      <c r="K134" s="29"/>
      <c r="L134" s="30"/>
      <c r="M134" s="31">
        <f t="shared" si="13"/>
        <v>0</v>
      </c>
      <c r="N134" s="31">
        <f>COUNTIF(E134:G134,"&gt;0")</f>
        <v>0</v>
      </c>
      <c r="O134" s="104" t="b">
        <f>IF(OR(E134&gt;0,F134&gt;0,G134&gt;0),Données!$X$6)</f>
        <v>0</v>
      </c>
    </row>
    <row r="135" spans="1:339" x14ac:dyDescent="0.3">
      <c r="A135" s="25" t="str">
        <f>VLOOKUP(B135,Données!$A$3:$I$1003,4)</f>
        <v>H</v>
      </c>
      <c r="B135" s="33">
        <v>1056</v>
      </c>
      <c r="C135" s="16" t="str">
        <f>IFERROR(IF(B135=Données!X$1,Données!$X$2,VLOOKUP(B135,Données!$A$3:$I$1003,3,FALSE)),"")</f>
        <v>Philippe Vignis</v>
      </c>
      <c r="D135" s="17">
        <f>ROUNDDOWN(IF(C135="Dummy",Données!$X$4,IF(Sem.01!H135="x",Sem.01!D135,VLOOKUP(B135,Données!$A$3:$I$1003,7,FALSE))),0)</f>
        <v>161</v>
      </c>
      <c r="E135" s="18">
        <v>115</v>
      </c>
      <c r="F135" s="18">
        <v>192</v>
      </c>
      <c r="G135" s="18">
        <v>168</v>
      </c>
      <c r="H135" s="26"/>
      <c r="I135" s="27"/>
      <c r="J135" s="28"/>
      <c r="K135" s="29"/>
      <c r="L135" s="30"/>
      <c r="M135" s="31">
        <f t="shared" si="13"/>
        <v>475</v>
      </c>
      <c r="N135" s="31">
        <f>COUNTIF(E135:G135,"&gt;0")</f>
        <v>3</v>
      </c>
      <c r="O135" s="104">
        <f>IF(OR(E135&gt;0,F135&gt;0,G135&gt;0),Données!$X$6)</f>
        <v>13</v>
      </c>
    </row>
    <row r="136" spans="1:339" x14ac:dyDescent="0.3">
      <c r="A136" s="25" t="str">
        <f>VLOOKUP(B136,Données!$A$3:$I$1003,4)</f>
        <v>H</v>
      </c>
      <c r="B136" s="33">
        <v>1024</v>
      </c>
      <c r="C136" s="16" t="str">
        <f>IFERROR(IF(B136=Données!X$1,Données!$X$2,VLOOKUP(B136,Données!$A$3:$I$1003,3,FALSE)),"")</f>
        <v>Gilles Martin</v>
      </c>
      <c r="D136" s="17">
        <f>ROUNDDOWN(IF(C136="Dummy",Données!$X$4,IF(Sem.01!H136="x",Sem.01!D136,VLOOKUP(B136,Données!$A$3:$I$1003,7,FALSE))),0)</f>
        <v>180</v>
      </c>
      <c r="E136" s="18">
        <v>203</v>
      </c>
      <c r="F136" s="18">
        <v>159</v>
      </c>
      <c r="G136" s="18">
        <v>214</v>
      </c>
      <c r="H136" s="26"/>
      <c r="I136" s="27"/>
      <c r="J136" s="28"/>
      <c r="K136" s="29"/>
      <c r="L136" s="30"/>
      <c r="M136" s="31">
        <f t="shared" si="13"/>
        <v>576</v>
      </c>
      <c r="N136" s="31">
        <f>COUNTIF(E136:G136,"&gt;0")</f>
        <v>3</v>
      </c>
      <c r="O136" s="104">
        <f>IF(OR(E136&gt;0,F136&gt;0,G136&gt;0),Données!$X$6)</f>
        <v>13</v>
      </c>
    </row>
    <row r="137" spans="1:339" x14ac:dyDescent="0.3">
      <c r="A137" s="32" t="s">
        <v>10</v>
      </c>
      <c r="B137" s="33"/>
      <c r="C137" s="34" t="str">
        <f>IFERROR(IF(B137=Données!X$1,Données!$X$2,VLOOKUP(B137,Données!$A$3:$I$1003,3,FALSE)),"")</f>
        <v/>
      </c>
      <c r="D137" s="35" t="e">
        <f>ROUNDDOWN(IF(Sem.01!H137="x",Sem.01!D137,IF(C137="Dummy",Données!$X$4,VLOOKUP(B137,Données!$A$3:$I$1003,7,FALSE))),0)</f>
        <v>#N/A</v>
      </c>
      <c r="E137" s="36"/>
      <c r="F137" s="36"/>
      <c r="G137" s="36"/>
      <c r="H137" s="26"/>
      <c r="I137" s="27"/>
      <c r="J137" s="28"/>
      <c r="K137" s="29"/>
      <c r="L137" s="30"/>
      <c r="M137" s="37">
        <f t="shared" si="13"/>
        <v>0</v>
      </c>
      <c r="N137" s="37">
        <f>COUNTIF(E137:G137,("&gt;0"))</f>
        <v>0</v>
      </c>
      <c r="O137" s="105" t="b">
        <f>IF(OR(E137&gt;0,F137&gt;0,G137&gt;0),Données!$X$6)</f>
        <v>0</v>
      </c>
    </row>
    <row r="138" spans="1:339" x14ac:dyDescent="0.3">
      <c r="A138" s="32" t="s">
        <v>10</v>
      </c>
      <c r="B138" s="33"/>
      <c r="C138" s="34" t="str">
        <f>IFERROR(IF(B138=Données!X$1,Données!$X$2,VLOOKUP(B138,Données!$A$3:$I$1003,3,FALSE)),"")</f>
        <v/>
      </c>
      <c r="D138" s="35" t="e">
        <f>ROUNDDOWN(IF(Sem.01!H138="x",Sem.01!D138,IF(C138="Dummy",Données!$X$4,VLOOKUP(B138,Données!$A$3:$I$1003,7,FALSE))),0)</f>
        <v>#N/A</v>
      </c>
      <c r="E138" s="38"/>
      <c r="F138" s="38"/>
      <c r="G138" s="38"/>
      <c r="H138" s="26"/>
      <c r="I138" s="27"/>
      <c r="J138" s="28"/>
      <c r="K138" s="29"/>
      <c r="L138" s="30"/>
      <c r="M138" s="37">
        <f t="shared" si="13"/>
        <v>0</v>
      </c>
      <c r="N138" s="37">
        <f>COUNTIF(E138:G138,("&gt;0"))</f>
        <v>0</v>
      </c>
      <c r="O138" s="105" t="b">
        <f>IF(OR(E138&gt;0,F138&gt;0,G138&gt;0),Données!$X$6)</f>
        <v>0</v>
      </c>
    </row>
    <row r="139" spans="1:339" x14ac:dyDescent="0.3">
      <c r="A139" s="39" t="s">
        <v>11</v>
      </c>
      <c r="B139" s="40">
        <v>3000</v>
      </c>
      <c r="C139" s="41" t="str">
        <f>IFERROR(VLOOKUP(B139,Données!$Q$3:$W$503,2,FALSE),"")</f>
        <v/>
      </c>
      <c r="D139" s="42" t="e">
        <f>VLOOKUP(B139,Données!$Q$3:$W$503,3)</f>
        <v>#N/A</v>
      </c>
      <c r="E139" s="38"/>
      <c r="F139" s="38"/>
      <c r="G139" s="38"/>
      <c r="H139" s="26"/>
      <c r="I139" s="27"/>
      <c r="J139" s="28"/>
      <c r="K139" s="29"/>
      <c r="L139" s="30"/>
      <c r="M139" s="43">
        <f t="shared" si="13"/>
        <v>0</v>
      </c>
      <c r="N139" s="43">
        <f>COUNTIF(E139:G139,("&gt;0"))</f>
        <v>0</v>
      </c>
      <c r="O139" s="106" t="b">
        <f>IF(OR(E139&gt;0,F139&gt;0,G139&gt;0),Données!$X$8)</f>
        <v>0</v>
      </c>
    </row>
    <row r="140" spans="1:339" ht="15" thickBot="1" x14ac:dyDescent="0.35">
      <c r="A140" s="44" t="s">
        <v>11</v>
      </c>
      <c r="B140" s="45"/>
      <c r="C140" s="41" t="str">
        <f>IFERROR(VLOOKUP(B140,Données!$Q$3:$W$503,2,FALSE),"")</f>
        <v/>
      </c>
      <c r="D140" s="46" t="e">
        <f>VLOOKUP(B140,Données!$Q$3:$W$503,3)</f>
        <v>#N/A</v>
      </c>
      <c r="E140" s="47"/>
      <c r="F140" s="47"/>
      <c r="G140" s="47"/>
      <c r="H140" s="26"/>
      <c r="I140" s="27"/>
      <c r="J140" s="28"/>
      <c r="K140" s="29"/>
      <c r="L140" s="30"/>
      <c r="M140" s="43">
        <f t="shared" si="13"/>
        <v>0</v>
      </c>
      <c r="N140" s="43">
        <f>COUNTIF(E140:G140,("&gt;0"))</f>
        <v>0</v>
      </c>
      <c r="O140" s="106" t="b">
        <f>IF(OR(E140&gt;0,F140&gt;0,G140&gt;0),Données!$X$8)</f>
        <v>0</v>
      </c>
    </row>
    <row r="141" spans="1:339" ht="16.2" thickBot="1" x14ac:dyDescent="0.35">
      <c r="A141" s="48">
        <f>$T$1-D141</f>
        <v>-797</v>
      </c>
      <c r="B141" s="110"/>
      <c r="C141" s="111" t="s">
        <v>25</v>
      </c>
      <c r="D141" s="51">
        <f>SUM(D132:D136)</f>
        <v>797</v>
      </c>
      <c r="E141" s="52">
        <f>SUM(E132:E136)+SUMPRODUCT((E132:E136=0)*1,$D306:$D310)</f>
        <v>559</v>
      </c>
      <c r="F141" s="52">
        <f>SUM(F132:F136)+SUMPRODUCT((F132:F136=0)*1,$D306:$D310)</f>
        <v>580</v>
      </c>
      <c r="G141" s="52">
        <f>SUM(G132:G136)+SUMPRODUCT((G132:G136=0)*1,$D306:$D310)</f>
        <v>681</v>
      </c>
      <c r="H141" s="53"/>
      <c r="I141" s="54"/>
      <c r="J141" s="55"/>
      <c r="K141" s="56"/>
      <c r="L141" s="57"/>
      <c r="M141" s="58">
        <f>SUM(E141:G141)+B141*3</f>
        <v>1820</v>
      </c>
      <c r="N141" s="117"/>
      <c r="O141" s="118"/>
      <c r="MA141">
        <v>0</v>
      </c>
    </row>
    <row r="142" spans="1:339" ht="15" thickBot="1" x14ac:dyDescent="0.35">
      <c r="A142" s="160"/>
      <c r="B142" s="160"/>
      <c r="C142" s="63"/>
      <c r="D142" s="64"/>
      <c r="E142" s="65"/>
      <c r="F142" s="65"/>
      <c r="G142" s="65"/>
      <c r="H142" s="66">
        <f>COUNTIF(H2:H141,"x")</f>
        <v>6</v>
      </c>
      <c r="I142" s="67"/>
      <c r="J142" s="68"/>
      <c r="K142" s="69"/>
      <c r="L142" s="102"/>
      <c r="M142" s="64"/>
      <c r="N142" s="64"/>
      <c r="O142" s="161"/>
    </row>
  </sheetData>
  <conditionalFormatting sqref="E1:N1">
    <cfRule type="containsErrors" dxfId="3031" priority="1176">
      <formula>ISERROR(E1)</formula>
    </cfRule>
  </conditionalFormatting>
  <conditionalFormatting sqref="M1">
    <cfRule type="containsErrors" dxfId="3030" priority="1173">
      <formula>ISERROR(M1)</formula>
    </cfRule>
  </conditionalFormatting>
  <conditionalFormatting sqref="M1:N1">
    <cfRule type="cellIs" dxfId="3029" priority="1172" operator="equal">
      <formula>0</formula>
    </cfRule>
  </conditionalFormatting>
  <conditionalFormatting sqref="A1">
    <cfRule type="containsErrors" dxfId="3028" priority="1171">
      <formula>ISERROR(A1)</formula>
    </cfRule>
  </conditionalFormatting>
  <conditionalFormatting sqref="B1">
    <cfRule type="containsErrors" dxfId="3027" priority="1170">
      <formula>ISERROR(B1)</formula>
    </cfRule>
  </conditionalFormatting>
  <conditionalFormatting sqref="E1:G1">
    <cfRule type="cellIs" dxfId="3026" priority="1174" operator="equal">
      <formula>0</formula>
    </cfRule>
    <cfRule type="containsErrors" dxfId="3025" priority="1175">
      <formula>ISERROR(E1)</formula>
    </cfRule>
  </conditionalFormatting>
  <conditionalFormatting sqref="C1">
    <cfRule type="containsErrors" dxfId="3024" priority="1169">
      <formula>ISERROR(C1)</formula>
    </cfRule>
  </conditionalFormatting>
  <conditionalFormatting sqref="D1">
    <cfRule type="containsErrors" dxfId="3023" priority="1168">
      <formula>ISERROR(D1)</formula>
    </cfRule>
  </conditionalFormatting>
  <conditionalFormatting sqref="M2:M6">
    <cfRule type="containsErrors" dxfId="3022" priority="1167">
      <formula>ISERROR(M2)</formula>
    </cfRule>
  </conditionalFormatting>
  <conditionalFormatting sqref="M2:M6">
    <cfRule type="containsErrors" dxfId="3021" priority="1166">
      <formula>ISERROR(M2)</formula>
    </cfRule>
  </conditionalFormatting>
  <conditionalFormatting sqref="M2:M6">
    <cfRule type="cellIs" dxfId="3020" priority="1165" operator="equal">
      <formula>0</formula>
    </cfRule>
  </conditionalFormatting>
  <conditionalFormatting sqref="N2:O6">
    <cfRule type="cellIs" dxfId="3019" priority="1163" operator="equal">
      <formula>0</formula>
    </cfRule>
    <cfRule type="containsErrors" dxfId="3018" priority="1164">
      <formula>ISERROR(N2)</formula>
    </cfRule>
  </conditionalFormatting>
  <conditionalFormatting sqref="O7:O8">
    <cfRule type="cellIs" dxfId="3017" priority="1159" operator="equal">
      <formula>0</formula>
    </cfRule>
    <cfRule type="containsErrors" dxfId="3016" priority="1160">
      <formula>ISERROR(O7)</formula>
    </cfRule>
  </conditionalFormatting>
  <conditionalFormatting sqref="M22:M26">
    <cfRule type="containsErrors" dxfId="3015" priority="1151">
      <formula>ISERROR(M22)</formula>
    </cfRule>
  </conditionalFormatting>
  <conditionalFormatting sqref="M7:N8">
    <cfRule type="cellIs" dxfId="3014" priority="1161" operator="equal">
      <formula>0</formula>
    </cfRule>
    <cfRule type="containsErrors" dxfId="3013" priority="1162">
      <formula>ISERROR(M7)</formula>
    </cfRule>
  </conditionalFormatting>
  <conditionalFormatting sqref="M57:N58">
    <cfRule type="cellIs" dxfId="3012" priority="1124" operator="equal">
      <formula>0</formula>
    </cfRule>
    <cfRule type="containsErrors" dxfId="3011" priority="1125">
      <formula>ISERROR(M57)</formula>
    </cfRule>
  </conditionalFormatting>
  <conditionalFormatting sqref="M92:M96">
    <cfRule type="containsErrors" dxfId="3010" priority="1102">
      <formula>ISERROR(M92)</formula>
    </cfRule>
  </conditionalFormatting>
  <conditionalFormatting sqref="M92:M96">
    <cfRule type="containsErrors" dxfId="3009" priority="1101">
      <formula>ISERROR(M92)</formula>
    </cfRule>
  </conditionalFormatting>
  <conditionalFormatting sqref="M92:M96">
    <cfRule type="cellIs" dxfId="3008" priority="1100" operator="equal">
      <formula>0</formula>
    </cfRule>
  </conditionalFormatting>
  <conditionalFormatting sqref="N92:N96">
    <cfRule type="cellIs" dxfId="3007" priority="1098" operator="equal">
      <formula>0</formula>
    </cfRule>
    <cfRule type="containsErrors" dxfId="3006" priority="1099">
      <formula>ISERROR(N92)</formula>
    </cfRule>
  </conditionalFormatting>
  <conditionalFormatting sqref="M12:M16">
    <cfRule type="containsErrors" dxfId="3005" priority="1158">
      <formula>ISERROR(M12)</formula>
    </cfRule>
  </conditionalFormatting>
  <conditionalFormatting sqref="M12:M16">
    <cfRule type="containsErrors" dxfId="3004" priority="1157">
      <formula>ISERROR(M12)</formula>
    </cfRule>
  </conditionalFormatting>
  <conditionalFormatting sqref="M12:M16">
    <cfRule type="cellIs" dxfId="3003" priority="1156" operator="equal">
      <formula>0</formula>
    </cfRule>
  </conditionalFormatting>
  <conditionalFormatting sqref="N12:N16">
    <cfRule type="cellIs" dxfId="3002" priority="1154" operator="equal">
      <formula>0</formula>
    </cfRule>
    <cfRule type="containsErrors" dxfId="3001" priority="1155">
      <formula>ISERROR(N12)</formula>
    </cfRule>
  </conditionalFormatting>
  <conditionalFormatting sqref="M17:N18">
    <cfRule type="cellIs" dxfId="3000" priority="1152" operator="equal">
      <formula>0</formula>
    </cfRule>
    <cfRule type="containsErrors" dxfId="2999" priority="1153">
      <formula>ISERROR(M17)</formula>
    </cfRule>
  </conditionalFormatting>
  <conditionalFormatting sqref="M22:M26">
    <cfRule type="containsErrors" dxfId="2998" priority="1150">
      <formula>ISERROR(M22)</formula>
    </cfRule>
  </conditionalFormatting>
  <conditionalFormatting sqref="M22:M26">
    <cfRule type="cellIs" dxfId="2997" priority="1149" operator="equal">
      <formula>0</formula>
    </cfRule>
  </conditionalFormatting>
  <conditionalFormatting sqref="N22:N26">
    <cfRule type="cellIs" dxfId="2996" priority="1147" operator="equal">
      <formula>0</formula>
    </cfRule>
    <cfRule type="containsErrors" dxfId="2995" priority="1148">
      <formula>ISERROR(N22)</formula>
    </cfRule>
  </conditionalFormatting>
  <conditionalFormatting sqref="M27:N28">
    <cfRule type="cellIs" dxfId="2994" priority="1145" operator="equal">
      <formula>0</formula>
    </cfRule>
    <cfRule type="containsErrors" dxfId="2993" priority="1146">
      <formula>ISERROR(M27)</formula>
    </cfRule>
  </conditionalFormatting>
  <conditionalFormatting sqref="M32:M36">
    <cfRule type="containsErrors" dxfId="2992" priority="1144">
      <formula>ISERROR(M32)</formula>
    </cfRule>
  </conditionalFormatting>
  <conditionalFormatting sqref="M32:M36">
    <cfRule type="containsErrors" dxfId="2991" priority="1143">
      <formula>ISERROR(M32)</formula>
    </cfRule>
  </conditionalFormatting>
  <conditionalFormatting sqref="M32:M36">
    <cfRule type="cellIs" dxfId="2990" priority="1142" operator="equal">
      <formula>0</formula>
    </cfRule>
  </conditionalFormatting>
  <conditionalFormatting sqref="N32:N36">
    <cfRule type="cellIs" dxfId="2989" priority="1140" operator="equal">
      <formula>0</formula>
    </cfRule>
    <cfRule type="containsErrors" dxfId="2988" priority="1141">
      <formula>ISERROR(N32)</formula>
    </cfRule>
  </conditionalFormatting>
  <conditionalFormatting sqref="M37:N38">
    <cfRule type="cellIs" dxfId="2987" priority="1138" operator="equal">
      <formula>0</formula>
    </cfRule>
    <cfRule type="containsErrors" dxfId="2986" priority="1139">
      <formula>ISERROR(M37)</formula>
    </cfRule>
  </conditionalFormatting>
  <conditionalFormatting sqref="M42:M46">
    <cfRule type="containsErrors" dxfId="2985" priority="1137">
      <formula>ISERROR(M42)</formula>
    </cfRule>
  </conditionalFormatting>
  <conditionalFormatting sqref="M42:M46">
    <cfRule type="containsErrors" dxfId="2984" priority="1136">
      <formula>ISERROR(M42)</formula>
    </cfRule>
  </conditionalFormatting>
  <conditionalFormatting sqref="M42:M46">
    <cfRule type="cellIs" dxfId="2983" priority="1135" operator="equal">
      <formula>0</formula>
    </cfRule>
  </conditionalFormatting>
  <conditionalFormatting sqref="N42:N46">
    <cfRule type="cellIs" dxfId="2982" priority="1133" operator="equal">
      <formula>0</formula>
    </cfRule>
    <cfRule type="containsErrors" dxfId="2981" priority="1134">
      <formula>ISERROR(N42)</formula>
    </cfRule>
  </conditionalFormatting>
  <conditionalFormatting sqref="M47:N48">
    <cfRule type="cellIs" dxfId="2980" priority="1131" operator="equal">
      <formula>0</formula>
    </cfRule>
    <cfRule type="containsErrors" dxfId="2979" priority="1132">
      <formula>ISERROR(M47)</formula>
    </cfRule>
  </conditionalFormatting>
  <conditionalFormatting sqref="M52:M56">
    <cfRule type="containsErrors" dxfId="2978" priority="1130">
      <formula>ISERROR(M52)</formula>
    </cfRule>
  </conditionalFormatting>
  <conditionalFormatting sqref="M52:M56">
    <cfRule type="containsErrors" dxfId="2977" priority="1129">
      <formula>ISERROR(M52)</formula>
    </cfRule>
  </conditionalFormatting>
  <conditionalFormatting sqref="M52:M56">
    <cfRule type="cellIs" dxfId="2976" priority="1128" operator="equal">
      <formula>0</formula>
    </cfRule>
  </conditionalFormatting>
  <conditionalFormatting sqref="N52:N56">
    <cfRule type="cellIs" dxfId="2975" priority="1126" operator="equal">
      <formula>0</formula>
    </cfRule>
    <cfRule type="containsErrors" dxfId="2974" priority="1127">
      <formula>ISERROR(N52)</formula>
    </cfRule>
  </conditionalFormatting>
  <conditionalFormatting sqref="M62:M66">
    <cfRule type="containsErrors" dxfId="2973" priority="1123">
      <formula>ISERROR(M62)</formula>
    </cfRule>
  </conditionalFormatting>
  <conditionalFormatting sqref="M62:M66">
    <cfRule type="containsErrors" dxfId="2972" priority="1122">
      <formula>ISERROR(M62)</formula>
    </cfRule>
  </conditionalFormatting>
  <conditionalFormatting sqref="M62:M66">
    <cfRule type="cellIs" dxfId="2971" priority="1121" operator="equal">
      <formula>0</formula>
    </cfRule>
  </conditionalFormatting>
  <conditionalFormatting sqref="N62:N66">
    <cfRule type="cellIs" dxfId="2970" priority="1119" operator="equal">
      <formula>0</formula>
    </cfRule>
    <cfRule type="containsErrors" dxfId="2969" priority="1120">
      <formula>ISERROR(N62)</formula>
    </cfRule>
  </conditionalFormatting>
  <conditionalFormatting sqref="M67:N68">
    <cfRule type="cellIs" dxfId="2968" priority="1117" operator="equal">
      <formula>0</formula>
    </cfRule>
    <cfRule type="containsErrors" dxfId="2967" priority="1118">
      <formula>ISERROR(M67)</formula>
    </cfRule>
  </conditionalFormatting>
  <conditionalFormatting sqref="M72:M76">
    <cfRule type="containsErrors" dxfId="2966" priority="1116">
      <formula>ISERROR(M72)</formula>
    </cfRule>
  </conditionalFormatting>
  <conditionalFormatting sqref="M72:M76">
    <cfRule type="containsErrors" dxfId="2965" priority="1115">
      <formula>ISERROR(M72)</formula>
    </cfRule>
  </conditionalFormatting>
  <conditionalFormatting sqref="M72:M76">
    <cfRule type="cellIs" dxfId="2964" priority="1114" operator="equal">
      <formula>0</formula>
    </cfRule>
  </conditionalFormatting>
  <conditionalFormatting sqref="N72:N76">
    <cfRule type="cellIs" dxfId="2963" priority="1112" operator="equal">
      <formula>0</formula>
    </cfRule>
    <cfRule type="containsErrors" dxfId="2962" priority="1113">
      <formula>ISERROR(N72)</formula>
    </cfRule>
  </conditionalFormatting>
  <conditionalFormatting sqref="M77:N78">
    <cfRule type="cellIs" dxfId="2961" priority="1110" operator="equal">
      <formula>0</formula>
    </cfRule>
    <cfRule type="containsErrors" dxfId="2960" priority="1111">
      <formula>ISERROR(M77)</formula>
    </cfRule>
  </conditionalFormatting>
  <conditionalFormatting sqref="M82:M86">
    <cfRule type="containsErrors" dxfId="2959" priority="1109">
      <formula>ISERROR(M82)</formula>
    </cfRule>
  </conditionalFormatting>
  <conditionalFormatting sqref="M82:M86">
    <cfRule type="containsErrors" dxfId="2958" priority="1108">
      <formula>ISERROR(M82)</formula>
    </cfRule>
  </conditionalFormatting>
  <conditionalFormatting sqref="M82:M86">
    <cfRule type="cellIs" dxfId="2957" priority="1107" operator="equal">
      <formula>0</formula>
    </cfRule>
  </conditionalFormatting>
  <conditionalFormatting sqref="N82:N86">
    <cfRule type="cellIs" dxfId="2956" priority="1105" operator="equal">
      <formula>0</formula>
    </cfRule>
    <cfRule type="containsErrors" dxfId="2955" priority="1106">
      <formula>ISERROR(N82)</formula>
    </cfRule>
  </conditionalFormatting>
  <conditionalFormatting sqref="M87:N88">
    <cfRule type="cellIs" dxfId="2954" priority="1103" operator="equal">
      <formula>0</formula>
    </cfRule>
    <cfRule type="containsErrors" dxfId="2953" priority="1104">
      <formula>ISERROR(M87)</formula>
    </cfRule>
  </conditionalFormatting>
  <conditionalFormatting sqref="M97:N98">
    <cfRule type="cellIs" dxfId="2952" priority="1096" operator="equal">
      <formula>0</formula>
    </cfRule>
    <cfRule type="containsErrors" dxfId="2951" priority="1097">
      <formula>ISERROR(M97)</formula>
    </cfRule>
  </conditionalFormatting>
  <conditionalFormatting sqref="M102:M106">
    <cfRule type="containsErrors" dxfId="2950" priority="1095">
      <formula>ISERROR(M102)</formula>
    </cfRule>
  </conditionalFormatting>
  <conditionalFormatting sqref="M102:M106">
    <cfRule type="containsErrors" dxfId="2949" priority="1094">
      <formula>ISERROR(M102)</formula>
    </cfRule>
  </conditionalFormatting>
  <conditionalFormatting sqref="M102:M106">
    <cfRule type="cellIs" dxfId="2948" priority="1093" operator="equal">
      <formula>0</formula>
    </cfRule>
  </conditionalFormatting>
  <conditionalFormatting sqref="N102:N106">
    <cfRule type="cellIs" dxfId="2947" priority="1091" operator="equal">
      <formula>0</formula>
    </cfRule>
    <cfRule type="containsErrors" dxfId="2946" priority="1092">
      <formula>ISERROR(N102)</formula>
    </cfRule>
  </conditionalFormatting>
  <conditionalFormatting sqref="M107:N108">
    <cfRule type="cellIs" dxfId="2945" priority="1089" operator="equal">
      <formula>0</formula>
    </cfRule>
    <cfRule type="containsErrors" dxfId="2944" priority="1090">
      <formula>ISERROR(M107)</formula>
    </cfRule>
  </conditionalFormatting>
  <conditionalFormatting sqref="M112:M116">
    <cfRule type="containsErrors" dxfId="2943" priority="1088">
      <formula>ISERROR(M112)</formula>
    </cfRule>
  </conditionalFormatting>
  <conditionalFormatting sqref="M112:M116">
    <cfRule type="containsErrors" dxfId="2942" priority="1087">
      <formula>ISERROR(M112)</formula>
    </cfRule>
  </conditionalFormatting>
  <conditionalFormatting sqref="M112:M116">
    <cfRule type="cellIs" dxfId="2941" priority="1086" operator="equal">
      <formula>0</formula>
    </cfRule>
  </conditionalFormatting>
  <conditionalFormatting sqref="N112:N116">
    <cfRule type="cellIs" dxfId="2940" priority="1084" operator="equal">
      <formula>0</formula>
    </cfRule>
    <cfRule type="containsErrors" dxfId="2939" priority="1085">
      <formula>ISERROR(N112)</formula>
    </cfRule>
  </conditionalFormatting>
  <conditionalFormatting sqref="M117:N118">
    <cfRule type="cellIs" dxfId="2938" priority="1082" operator="equal">
      <formula>0</formula>
    </cfRule>
    <cfRule type="containsErrors" dxfId="2937" priority="1083">
      <formula>ISERROR(M117)</formula>
    </cfRule>
  </conditionalFormatting>
  <conditionalFormatting sqref="M122:M126">
    <cfRule type="containsErrors" dxfId="2936" priority="1081">
      <formula>ISERROR(M122)</formula>
    </cfRule>
  </conditionalFormatting>
  <conditionalFormatting sqref="M122:M126">
    <cfRule type="containsErrors" dxfId="2935" priority="1080">
      <formula>ISERROR(M122)</formula>
    </cfRule>
  </conditionalFormatting>
  <conditionalFormatting sqref="M122:M126">
    <cfRule type="cellIs" dxfId="2934" priority="1079" operator="equal">
      <formula>0</formula>
    </cfRule>
  </conditionalFormatting>
  <conditionalFormatting sqref="N122:N126">
    <cfRule type="cellIs" dxfId="2933" priority="1077" operator="equal">
      <formula>0</formula>
    </cfRule>
    <cfRule type="containsErrors" dxfId="2932" priority="1078">
      <formula>ISERROR(N122)</formula>
    </cfRule>
  </conditionalFormatting>
  <conditionalFormatting sqref="M127:N128">
    <cfRule type="cellIs" dxfId="2931" priority="1075" operator="equal">
      <formula>0</formula>
    </cfRule>
    <cfRule type="containsErrors" dxfId="2930" priority="1076">
      <formula>ISERROR(M127)</formula>
    </cfRule>
  </conditionalFormatting>
  <conditionalFormatting sqref="M132:M136">
    <cfRule type="containsErrors" dxfId="2929" priority="1074">
      <formula>ISERROR(M132)</formula>
    </cfRule>
  </conditionalFormatting>
  <conditionalFormatting sqref="M132:M136">
    <cfRule type="containsErrors" dxfId="2928" priority="1073">
      <formula>ISERROR(M132)</formula>
    </cfRule>
  </conditionalFormatting>
  <conditionalFormatting sqref="M132:M136">
    <cfRule type="cellIs" dxfId="2927" priority="1072" operator="equal">
      <formula>0</formula>
    </cfRule>
  </conditionalFormatting>
  <conditionalFormatting sqref="N132:N136">
    <cfRule type="cellIs" dxfId="2926" priority="1070" operator="equal">
      <formula>0</formula>
    </cfRule>
    <cfRule type="containsErrors" dxfId="2925" priority="1071">
      <formula>ISERROR(N132)</formula>
    </cfRule>
  </conditionalFormatting>
  <conditionalFormatting sqref="M137:N138">
    <cfRule type="cellIs" dxfId="2924" priority="1068" operator="equal">
      <formula>0</formula>
    </cfRule>
    <cfRule type="containsErrors" dxfId="2923" priority="1069">
      <formula>ISERROR(M137)</formula>
    </cfRule>
  </conditionalFormatting>
  <conditionalFormatting sqref="O2:O6">
    <cfRule type="cellIs" dxfId="2922" priority="1067" operator="equal">
      <formula>FALSE</formula>
    </cfRule>
  </conditionalFormatting>
  <conditionalFormatting sqref="O7:O8">
    <cfRule type="cellIs" dxfId="2921" priority="1066" operator="equal">
      <formula>FALSE</formula>
    </cfRule>
  </conditionalFormatting>
  <conditionalFormatting sqref="O12:O16">
    <cfRule type="cellIs" dxfId="2920" priority="1064" operator="equal">
      <formula>0</formula>
    </cfRule>
    <cfRule type="containsErrors" dxfId="2919" priority="1065">
      <formula>ISERROR(O12)</formula>
    </cfRule>
  </conditionalFormatting>
  <conditionalFormatting sqref="O12:O16">
    <cfRule type="cellIs" dxfId="2918" priority="1063" operator="equal">
      <formula>FALSE</formula>
    </cfRule>
  </conditionalFormatting>
  <conditionalFormatting sqref="O22:O26">
    <cfRule type="cellIs" dxfId="2917" priority="1061" operator="equal">
      <formula>0</formula>
    </cfRule>
    <cfRule type="containsErrors" dxfId="2916" priority="1062">
      <formula>ISERROR(O22)</formula>
    </cfRule>
  </conditionalFormatting>
  <conditionalFormatting sqref="O22:O26">
    <cfRule type="cellIs" dxfId="2915" priority="1060" operator="equal">
      <formula>FALSE</formula>
    </cfRule>
  </conditionalFormatting>
  <conditionalFormatting sqref="O32:O36">
    <cfRule type="cellIs" dxfId="2914" priority="1058" operator="equal">
      <formula>0</formula>
    </cfRule>
    <cfRule type="containsErrors" dxfId="2913" priority="1059">
      <formula>ISERROR(O32)</formula>
    </cfRule>
  </conditionalFormatting>
  <conditionalFormatting sqref="O32:O36">
    <cfRule type="cellIs" dxfId="2912" priority="1057" operator="equal">
      <formula>FALSE</formula>
    </cfRule>
  </conditionalFormatting>
  <conditionalFormatting sqref="O42:O46">
    <cfRule type="cellIs" dxfId="2911" priority="1055" operator="equal">
      <formula>0</formula>
    </cfRule>
    <cfRule type="containsErrors" dxfId="2910" priority="1056">
      <formula>ISERROR(O42)</formula>
    </cfRule>
  </conditionalFormatting>
  <conditionalFormatting sqref="O42:O46">
    <cfRule type="cellIs" dxfId="2909" priority="1054" operator="equal">
      <formula>FALSE</formula>
    </cfRule>
  </conditionalFormatting>
  <conditionalFormatting sqref="O52:O56">
    <cfRule type="cellIs" dxfId="2908" priority="1052" operator="equal">
      <formula>0</formula>
    </cfRule>
    <cfRule type="containsErrors" dxfId="2907" priority="1053">
      <formula>ISERROR(O52)</formula>
    </cfRule>
  </conditionalFormatting>
  <conditionalFormatting sqref="O52:O56">
    <cfRule type="cellIs" dxfId="2906" priority="1051" operator="equal">
      <formula>FALSE</formula>
    </cfRule>
  </conditionalFormatting>
  <conditionalFormatting sqref="O62:O66">
    <cfRule type="cellIs" dxfId="2905" priority="1049" operator="equal">
      <formula>0</formula>
    </cfRule>
    <cfRule type="containsErrors" dxfId="2904" priority="1050">
      <formula>ISERROR(O62)</formula>
    </cfRule>
  </conditionalFormatting>
  <conditionalFormatting sqref="O62:O66">
    <cfRule type="cellIs" dxfId="2903" priority="1048" operator="equal">
      <formula>FALSE</formula>
    </cfRule>
  </conditionalFormatting>
  <conditionalFormatting sqref="O72:O76">
    <cfRule type="cellIs" dxfId="2902" priority="1046" operator="equal">
      <formula>0</formula>
    </cfRule>
    <cfRule type="containsErrors" dxfId="2901" priority="1047">
      <formula>ISERROR(O72)</formula>
    </cfRule>
  </conditionalFormatting>
  <conditionalFormatting sqref="O72:O76">
    <cfRule type="cellIs" dxfId="2900" priority="1045" operator="equal">
      <formula>FALSE</formula>
    </cfRule>
  </conditionalFormatting>
  <conditionalFormatting sqref="O82:O86">
    <cfRule type="cellIs" dxfId="2899" priority="1043" operator="equal">
      <formula>0</formula>
    </cfRule>
    <cfRule type="containsErrors" dxfId="2898" priority="1044">
      <formula>ISERROR(O82)</formula>
    </cfRule>
  </conditionalFormatting>
  <conditionalFormatting sqref="O82:O86">
    <cfRule type="cellIs" dxfId="2897" priority="1042" operator="equal">
      <formula>FALSE</formula>
    </cfRule>
  </conditionalFormatting>
  <conditionalFormatting sqref="O92:O96">
    <cfRule type="cellIs" dxfId="2896" priority="1040" operator="equal">
      <formula>0</formula>
    </cfRule>
    <cfRule type="containsErrors" dxfId="2895" priority="1041">
      <formula>ISERROR(O92)</formula>
    </cfRule>
  </conditionalFormatting>
  <conditionalFormatting sqref="O92:O96">
    <cfRule type="cellIs" dxfId="2894" priority="1039" operator="equal">
      <formula>FALSE</formula>
    </cfRule>
  </conditionalFormatting>
  <conditionalFormatting sqref="O102:O106">
    <cfRule type="cellIs" dxfId="2893" priority="1037" operator="equal">
      <formula>0</formula>
    </cfRule>
    <cfRule type="containsErrors" dxfId="2892" priority="1038">
      <formula>ISERROR(O102)</formula>
    </cfRule>
  </conditionalFormatting>
  <conditionalFormatting sqref="O102:O106">
    <cfRule type="cellIs" dxfId="2891" priority="1036" operator="equal">
      <formula>FALSE</formula>
    </cfRule>
  </conditionalFormatting>
  <conditionalFormatting sqref="O112:O116">
    <cfRule type="cellIs" dxfId="2890" priority="1034" operator="equal">
      <formula>0</formula>
    </cfRule>
    <cfRule type="containsErrors" dxfId="2889" priority="1035">
      <formula>ISERROR(O112)</formula>
    </cfRule>
  </conditionalFormatting>
  <conditionalFormatting sqref="O112:O116">
    <cfRule type="cellIs" dxfId="2888" priority="1033" operator="equal">
      <formula>FALSE</formula>
    </cfRule>
  </conditionalFormatting>
  <conditionalFormatting sqref="O122:O126">
    <cfRule type="cellIs" dxfId="2887" priority="1031" operator="equal">
      <formula>0</formula>
    </cfRule>
    <cfRule type="containsErrors" dxfId="2886" priority="1032">
      <formula>ISERROR(O122)</formula>
    </cfRule>
  </conditionalFormatting>
  <conditionalFormatting sqref="O122:O126">
    <cfRule type="cellIs" dxfId="2885" priority="1030" operator="equal">
      <formula>FALSE</formula>
    </cfRule>
  </conditionalFormatting>
  <conditionalFormatting sqref="O132:O136">
    <cfRule type="cellIs" dxfId="2884" priority="1028" operator="equal">
      <formula>0</formula>
    </cfRule>
    <cfRule type="containsErrors" dxfId="2883" priority="1029">
      <formula>ISERROR(O132)</formula>
    </cfRule>
  </conditionalFormatting>
  <conditionalFormatting sqref="O132:O136">
    <cfRule type="cellIs" dxfId="2882" priority="1027" operator="equal">
      <formula>FALSE</formula>
    </cfRule>
  </conditionalFormatting>
  <conditionalFormatting sqref="M11">
    <cfRule type="containsErrors" dxfId="2881" priority="1026">
      <formula>ISERROR(M11)</formula>
    </cfRule>
  </conditionalFormatting>
  <conditionalFormatting sqref="M21">
    <cfRule type="containsErrors" dxfId="2880" priority="1025">
      <formula>ISERROR(M21)</formula>
    </cfRule>
  </conditionalFormatting>
  <conditionalFormatting sqref="O17:O18">
    <cfRule type="cellIs" dxfId="2879" priority="1023" operator="equal">
      <formula>0</formula>
    </cfRule>
    <cfRule type="containsErrors" dxfId="2878" priority="1024">
      <formula>ISERROR(O17)</formula>
    </cfRule>
  </conditionalFormatting>
  <conditionalFormatting sqref="O17:O18">
    <cfRule type="cellIs" dxfId="2877" priority="1022" operator="equal">
      <formula>FALSE</formula>
    </cfRule>
  </conditionalFormatting>
  <conditionalFormatting sqref="O27:O28">
    <cfRule type="cellIs" dxfId="2876" priority="1020" operator="equal">
      <formula>0</formula>
    </cfRule>
    <cfRule type="containsErrors" dxfId="2875" priority="1021">
      <formula>ISERROR(O27)</formula>
    </cfRule>
  </conditionalFormatting>
  <conditionalFormatting sqref="O27:O28">
    <cfRule type="cellIs" dxfId="2874" priority="1019" operator="equal">
      <formula>FALSE</formula>
    </cfRule>
  </conditionalFormatting>
  <conditionalFormatting sqref="O37:O38">
    <cfRule type="cellIs" dxfId="2873" priority="1017" operator="equal">
      <formula>0</formula>
    </cfRule>
    <cfRule type="containsErrors" dxfId="2872" priority="1018">
      <formula>ISERROR(O37)</formula>
    </cfRule>
  </conditionalFormatting>
  <conditionalFormatting sqref="O37:O38">
    <cfRule type="cellIs" dxfId="2871" priority="1016" operator="equal">
      <formula>FALSE</formula>
    </cfRule>
  </conditionalFormatting>
  <conditionalFormatting sqref="O47:O48">
    <cfRule type="cellIs" dxfId="2870" priority="1014" operator="equal">
      <formula>0</formula>
    </cfRule>
    <cfRule type="containsErrors" dxfId="2869" priority="1015">
      <formula>ISERROR(O47)</formula>
    </cfRule>
  </conditionalFormatting>
  <conditionalFormatting sqref="O47:O48">
    <cfRule type="cellIs" dxfId="2868" priority="1013" operator="equal">
      <formula>FALSE</formula>
    </cfRule>
  </conditionalFormatting>
  <conditionalFormatting sqref="O57:O58">
    <cfRule type="cellIs" dxfId="2867" priority="1011" operator="equal">
      <formula>0</formula>
    </cfRule>
    <cfRule type="containsErrors" dxfId="2866" priority="1012">
      <formula>ISERROR(O57)</formula>
    </cfRule>
  </conditionalFormatting>
  <conditionalFormatting sqref="O57:O58">
    <cfRule type="cellIs" dxfId="2865" priority="1010" operator="equal">
      <formula>FALSE</formula>
    </cfRule>
  </conditionalFormatting>
  <conditionalFormatting sqref="O67:O68">
    <cfRule type="cellIs" dxfId="2864" priority="1008" operator="equal">
      <formula>0</formula>
    </cfRule>
    <cfRule type="containsErrors" dxfId="2863" priority="1009">
      <formula>ISERROR(O67)</formula>
    </cfRule>
  </conditionalFormatting>
  <conditionalFormatting sqref="O67:O68">
    <cfRule type="cellIs" dxfId="2862" priority="1007" operator="equal">
      <formula>FALSE</formula>
    </cfRule>
  </conditionalFormatting>
  <conditionalFormatting sqref="O77:O78">
    <cfRule type="cellIs" dxfId="2861" priority="1005" operator="equal">
      <formula>0</formula>
    </cfRule>
    <cfRule type="containsErrors" dxfId="2860" priority="1006">
      <formula>ISERROR(O77)</formula>
    </cfRule>
  </conditionalFormatting>
  <conditionalFormatting sqref="O77:O78">
    <cfRule type="cellIs" dxfId="2859" priority="1004" operator="equal">
      <formula>FALSE</formula>
    </cfRule>
  </conditionalFormatting>
  <conditionalFormatting sqref="O87:O88">
    <cfRule type="cellIs" dxfId="2858" priority="1002" operator="equal">
      <formula>0</formula>
    </cfRule>
    <cfRule type="containsErrors" dxfId="2857" priority="1003">
      <formula>ISERROR(O87)</formula>
    </cfRule>
  </conditionalFormatting>
  <conditionalFormatting sqref="O87:O88">
    <cfRule type="cellIs" dxfId="2856" priority="1001" operator="equal">
      <formula>FALSE</formula>
    </cfRule>
  </conditionalFormatting>
  <conditionalFormatting sqref="O97:O98">
    <cfRule type="cellIs" dxfId="2855" priority="999" operator="equal">
      <formula>0</formula>
    </cfRule>
    <cfRule type="containsErrors" dxfId="2854" priority="1000">
      <formula>ISERROR(O97)</formula>
    </cfRule>
  </conditionalFormatting>
  <conditionalFormatting sqref="O97:O98">
    <cfRule type="cellIs" dxfId="2853" priority="998" operator="equal">
      <formula>FALSE</formula>
    </cfRule>
  </conditionalFormatting>
  <conditionalFormatting sqref="O107:O108">
    <cfRule type="cellIs" dxfId="2852" priority="996" operator="equal">
      <formula>0</formula>
    </cfRule>
    <cfRule type="containsErrors" dxfId="2851" priority="997">
      <formula>ISERROR(O107)</formula>
    </cfRule>
  </conditionalFormatting>
  <conditionalFormatting sqref="O107:O108">
    <cfRule type="cellIs" dxfId="2850" priority="995" operator="equal">
      <formula>FALSE</formula>
    </cfRule>
  </conditionalFormatting>
  <conditionalFormatting sqref="O117:O118">
    <cfRule type="cellIs" dxfId="2849" priority="993" operator="equal">
      <formula>0</formula>
    </cfRule>
    <cfRule type="containsErrors" dxfId="2848" priority="994">
      <formula>ISERROR(O117)</formula>
    </cfRule>
  </conditionalFormatting>
  <conditionalFormatting sqref="O117:O118">
    <cfRule type="cellIs" dxfId="2847" priority="992" operator="equal">
      <formula>FALSE</formula>
    </cfRule>
  </conditionalFormatting>
  <conditionalFormatting sqref="O127:O128">
    <cfRule type="cellIs" dxfId="2846" priority="990" operator="equal">
      <formula>0</formula>
    </cfRule>
    <cfRule type="containsErrors" dxfId="2845" priority="991">
      <formula>ISERROR(O127)</formula>
    </cfRule>
  </conditionalFormatting>
  <conditionalFormatting sqref="O127:O128">
    <cfRule type="cellIs" dxfId="2844" priority="989" operator="equal">
      <formula>FALSE</formula>
    </cfRule>
  </conditionalFormatting>
  <conditionalFormatting sqref="O137:O138">
    <cfRule type="cellIs" dxfId="2843" priority="987" operator="equal">
      <formula>0</formula>
    </cfRule>
    <cfRule type="containsErrors" dxfId="2842" priority="988">
      <formula>ISERROR(O137)</formula>
    </cfRule>
  </conditionalFormatting>
  <conditionalFormatting sqref="O137:O138">
    <cfRule type="cellIs" dxfId="2841" priority="986" operator="equal">
      <formula>FALSE</formula>
    </cfRule>
  </conditionalFormatting>
  <conditionalFormatting sqref="M9:O10">
    <cfRule type="cellIs" dxfId="2840" priority="984" operator="equal">
      <formula>FALSE</formula>
    </cfRule>
    <cfRule type="cellIs" dxfId="2839" priority="985" operator="equal">
      <formula>0</formula>
    </cfRule>
  </conditionalFormatting>
  <conditionalFormatting sqref="M19:O20">
    <cfRule type="cellIs" dxfId="2838" priority="982" operator="equal">
      <formula>FALSE</formula>
    </cfRule>
    <cfRule type="cellIs" dxfId="2837" priority="983" operator="equal">
      <formula>0</formula>
    </cfRule>
  </conditionalFormatting>
  <conditionalFormatting sqref="M29:O30">
    <cfRule type="cellIs" dxfId="2836" priority="980" operator="equal">
      <formula>FALSE</formula>
    </cfRule>
    <cfRule type="cellIs" dxfId="2835" priority="981" operator="equal">
      <formula>0</formula>
    </cfRule>
  </conditionalFormatting>
  <conditionalFormatting sqref="M39:O40">
    <cfRule type="cellIs" dxfId="2834" priority="978" operator="equal">
      <formula>FALSE</formula>
    </cfRule>
    <cfRule type="cellIs" dxfId="2833" priority="979" operator="equal">
      <formula>0</formula>
    </cfRule>
  </conditionalFormatting>
  <conditionalFormatting sqref="M49:O50">
    <cfRule type="cellIs" dxfId="2832" priority="976" operator="equal">
      <formula>FALSE</formula>
    </cfRule>
    <cfRule type="cellIs" dxfId="2831" priority="977" operator="equal">
      <formula>0</formula>
    </cfRule>
  </conditionalFormatting>
  <conditionalFormatting sqref="M59:O60">
    <cfRule type="cellIs" dxfId="2830" priority="974" operator="equal">
      <formula>FALSE</formula>
    </cfRule>
    <cfRule type="cellIs" dxfId="2829" priority="975" operator="equal">
      <formula>0</formula>
    </cfRule>
  </conditionalFormatting>
  <conditionalFormatting sqref="M69:O70">
    <cfRule type="cellIs" dxfId="2828" priority="972" operator="equal">
      <formula>FALSE</formula>
    </cfRule>
    <cfRule type="cellIs" dxfId="2827" priority="973" operator="equal">
      <formula>0</formula>
    </cfRule>
  </conditionalFormatting>
  <conditionalFormatting sqref="M79:O80">
    <cfRule type="cellIs" dxfId="2826" priority="970" operator="equal">
      <formula>FALSE</formula>
    </cfRule>
    <cfRule type="cellIs" dxfId="2825" priority="971" operator="equal">
      <formula>0</formula>
    </cfRule>
  </conditionalFormatting>
  <conditionalFormatting sqref="M89:O90">
    <cfRule type="cellIs" dxfId="2824" priority="968" operator="equal">
      <formula>FALSE</formula>
    </cfRule>
    <cfRule type="cellIs" dxfId="2823" priority="969" operator="equal">
      <formula>0</formula>
    </cfRule>
  </conditionalFormatting>
  <conditionalFormatting sqref="M99:O100">
    <cfRule type="cellIs" dxfId="2822" priority="966" operator="equal">
      <formula>FALSE</formula>
    </cfRule>
    <cfRule type="cellIs" dxfId="2821" priority="967" operator="equal">
      <formula>0</formula>
    </cfRule>
  </conditionalFormatting>
  <conditionalFormatting sqref="M109:O110">
    <cfRule type="cellIs" dxfId="2820" priority="964" operator="equal">
      <formula>FALSE</formula>
    </cfRule>
    <cfRule type="cellIs" dxfId="2819" priority="965" operator="equal">
      <formula>0</formula>
    </cfRule>
  </conditionalFormatting>
  <conditionalFormatting sqref="M119:O120">
    <cfRule type="cellIs" dxfId="2818" priority="962" operator="equal">
      <formula>FALSE</formula>
    </cfRule>
    <cfRule type="cellIs" dxfId="2817" priority="963" operator="equal">
      <formula>0</formula>
    </cfRule>
  </conditionalFormatting>
  <conditionalFormatting sqref="M129:O130">
    <cfRule type="cellIs" dxfId="2816" priority="960" operator="equal">
      <formula>FALSE</formula>
    </cfRule>
    <cfRule type="cellIs" dxfId="2815" priority="961" operator="equal">
      <formula>0</formula>
    </cfRule>
  </conditionalFormatting>
  <conditionalFormatting sqref="M139:O140">
    <cfRule type="cellIs" dxfId="2814" priority="958" operator="equal">
      <formula>FALSE</formula>
    </cfRule>
    <cfRule type="cellIs" dxfId="2813" priority="959" operator="equal">
      <formula>0</formula>
    </cfRule>
  </conditionalFormatting>
  <conditionalFormatting sqref="A2:A6">
    <cfRule type="containsErrors" dxfId="2812" priority="956">
      <formula>ISERROR(A2)</formula>
    </cfRule>
  </conditionalFormatting>
  <conditionalFormatting sqref="A7:A8">
    <cfRule type="cellIs" dxfId="2811" priority="954" operator="equal">
      <formula>0</formula>
    </cfRule>
    <cfRule type="containsErrors" dxfId="2810" priority="955">
      <formula>ISERROR(A7)</formula>
    </cfRule>
  </conditionalFormatting>
  <conditionalFormatting sqref="A9:A10">
    <cfRule type="cellIs" dxfId="2809" priority="952" operator="equal">
      <formula>0</formula>
    </cfRule>
    <cfRule type="containsErrors" dxfId="2808" priority="953">
      <formula>ISERROR(A9)</formula>
    </cfRule>
  </conditionalFormatting>
  <conditionalFormatting sqref="A11">
    <cfRule type="containsErrors" dxfId="2807" priority="957">
      <formula>ISERROR(A11)</formula>
    </cfRule>
  </conditionalFormatting>
  <conditionalFormatting sqref="A21">
    <cfRule type="containsErrors" dxfId="2806" priority="951">
      <formula>ISERROR(A21)</formula>
    </cfRule>
  </conditionalFormatting>
  <conditionalFormatting sqref="A31">
    <cfRule type="containsErrors" dxfId="2805" priority="950">
      <formula>ISERROR(A31)</formula>
    </cfRule>
  </conditionalFormatting>
  <conditionalFormatting sqref="A41">
    <cfRule type="containsErrors" dxfId="2804" priority="949">
      <formula>ISERROR(A41)</formula>
    </cfRule>
  </conditionalFormatting>
  <conditionalFormatting sqref="A51">
    <cfRule type="containsErrors" dxfId="2803" priority="948">
      <formula>ISERROR(A51)</formula>
    </cfRule>
  </conditionalFormatting>
  <conditionalFormatting sqref="A61">
    <cfRule type="containsErrors" dxfId="2802" priority="947">
      <formula>ISERROR(A61)</formula>
    </cfRule>
  </conditionalFormatting>
  <conditionalFormatting sqref="A71">
    <cfRule type="containsErrors" dxfId="2801" priority="946">
      <formula>ISERROR(A71)</formula>
    </cfRule>
  </conditionalFormatting>
  <conditionalFormatting sqref="A81">
    <cfRule type="containsErrors" dxfId="2800" priority="945">
      <formula>ISERROR(A81)</formula>
    </cfRule>
  </conditionalFormatting>
  <conditionalFormatting sqref="A91">
    <cfRule type="containsErrors" dxfId="2799" priority="944">
      <formula>ISERROR(A91)</formula>
    </cfRule>
  </conditionalFormatting>
  <conditionalFormatting sqref="A101">
    <cfRule type="containsErrors" dxfId="2798" priority="943">
      <formula>ISERROR(A101)</formula>
    </cfRule>
  </conditionalFormatting>
  <conditionalFormatting sqref="A111">
    <cfRule type="containsErrors" dxfId="2797" priority="942">
      <formula>ISERROR(A111)</formula>
    </cfRule>
  </conditionalFormatting>
  <conditionalFormatting sqref="A121">
    <cfRule type="containsErrors" dxfId="2796" priority="941">
      <formula>ISERROR(A121)</formula>
    </cfRule>
  </conditionalFormatting>
  <conditionalFormatting sqref="A131">
    <cfRule type="containsErrors" dxfId="2795" priority="940">
      <formula>ISERROR(A131)</formula>
    </cfRule>
  </conditionalFormatting>
  <conditionalFormatting sqref="A141">
    <cfRule type="containsErrors" dxfId="2794" priority="939">
      <formula>ISERROR(A141)</formula>
    </cfRule>
  </conditionalFormatting>
  <conditionalFormatting sqref="A17:A18">
    <cfRule type="cellIs" dxfId="2793" priority="937" operator="equal">
      <formula>0</formula>
    </cfRule>
    <cfRule type="containsErrors" dxfId="2792" priority="938">
      <formula>ISERROR(A17)</formula>
    </cfRule>
  </conditionalFormatting>
  <conditionalFormatting sqref="A27:A28">
    <cfRule type="cellIs" dxfId="2791" priority="935" operator="equal">
      <formula>0</formula>
    </cfRule>
    <cfRule type="containsErrors" dxfId="2790" priority="936">
      <formula>ISERROR(A27)</formula>
    </cfRule>
  </conditionalFormatting>
  <conditionalFormatting sqref="A37:A38">
    <cfRule type="cellIs" dxfId="2789" priority="933" operator="equal">
      <formula>0</formula>
    </cfRule>
    <cfRule type="containsErrors" dxfId="2788" priority="934">
      <formula>ISERROR(A37)</formula>
    </cfRule>
  </conditionalFormatting>
  <conditionalFormatting sqref="A47:A48">
    <cfRule type="cellIs" dxfId="2787" priority="931" operator="equal">
      <formula>0</formula>
    </cfRule>
    <cfRule type="containsErrors" dxfId="2786" priority="932">
      <formula>ISERROR(A47)</formula>
    </cfRule>
  </conditionalFormatting>
  <conditionalFormatting sqref="A57:A58">
    <cfRule type="cellIs" dxfId="2785" priority="929" operator="equal">
      <formula>0</formula>
    </cfRule>
    <cfRule type="containsErrors" dxfId="2784" priority="930">
      <formula>ISERROR(A57)</formula>
    </cfRule>
  </conditionalFormatting>
  <conditionalFormatting sqref="A67:A68">
    <cfRule type="cellIs" dxfId="2783" priority="927" operator="equal">
      <formula>0</formula>
    </cfRule>
    <cfRule type="containsErrors" dxfId="2782" priority="928">
      <formula>ISERROR(A67)</formula>
    </cfRule>
  </conditionalFormatting>
  <conditionalFormatting sqref="A77:A78">
    <cfRule type="cellIs" dxfId="2781" priority="925" operator="equal">
      <formula>0</formula>
    </cfRule>
    <cfRule type="containsErrors" dxfId="2780" priority="926">
      <formula>ISERROR(A77)</formula>
    </cfRule>
  </conditionalFormatting>
  <conditionalFormatting sqref="A87:A88">
    <cfRule type="cellIs" dxfId="2779" priority="923" operator="equal">
      <formula>0</formula>
    </cfRule>
    <cfRule type="containsErrors" dxfId="2778" priority="924">
      <formula>ISERROR(A87)</formula>
    </cfRule>
  </conditionalFormatting>
  <conditionalFormatting sqref="A97:A98">
    <cfRule type="cellIs" dxfId="2777" priority="921" operator="equal">
      <formula>0</formula>
    </cfRule>
    <cfRule type="containsErrors" dxfId="2776" priority="922">
      <formula>ISERROR(A97)</formula>
    </cfRule>
  </conditionalFormatting>
  <conditionalFormatting sqref="A107:A108">
    <cfRule type="cellIs" dxfId="2775" priority="919" operator="equal">
      <formula>0</formula>
    </cfRule>
    <cfRule type="containsErrors" dxfId="2774" priority="920">
      <formula>ISERROR(A107)</formula>
    </cfRule>
  </conditionalFormatting>
  <conditionalFormatting sqref="A117:A118">
    <cfRule type="cellIs" dxfId="2773" priority="917" operator="equal">
      <formula>0</formula>
    </cfRule>
    <cfRule type="containsErrors" dxfId="2772" priority="918">
      <formula>ISERROR(A117)</formula>
    </cfRule>
  </conditionalFormatting>
  <conditionalFormatting sqref="A127:A128">
    <cfRule type="cellIs" dxfId="2771" priority="915" operator="equal">
      <formula>0</formula>
    </cfRule>
    <cfRule type="containsErrors" dxfId="2770" priority="916">
      <formula>ISERROR(A127)</formula>
    </cfRule>
  </conditionalFormatting>
  <conditionalFormatting sqref="A137:A138">
    <cfRule type="cellIs" dxfId="2769" priority="913" operator="equal">
      <formula>0</formula>
    </cfRule>
    <cfRule type="containsErrors" dxfId="2768" priority="914">
      <formula>ISERROR(A137)</formula>
    </cfRule>
  </conditionalFormatting>
  <conditionalFormatting sqref="A19:A20">
    <cfRule type="cellIs" dxfId="2767" priority="911" operator="equal">
      <formula>0</formula>
    </cfRule>
    <cfRule type="containsErrors" dxfId="2766" priority="912">
      <formula>ISERROR(A19)</formula>
    </cfRule>
  </conditionalFormatting>
  <conditionalFormatting sqref="A29:A30">
    <cfRule type="cellIs" dxfId="2765" priority="909" operator="equal">
      <formula>0</formula>
    </cfRule>
    <cfRule type="containsErrors" dxfId="2764" priority="910">
      <formula>ISERROR(A29)</formula>
    </cfRule>
  </conditionalFormatting>
  <conditionalFormatting sqref="A39:A40">
    <cfRule type="cellIs" dxfId="2763" priority="907" operator="equal">
      <formula>0</formula>
    </cfRule>
    <cfRule type="containsErrors" dxfId="2762" priority="908">
      <formula>ISERROR(A39)</formula>
    </cfRule>
  </conditionalFormatting>
  <conditionalFormatting sqref="A49:A50">
    <cfRule type="cellIs" dxfId="2761" priority="905" operator="equal">
      <formula>0</formula>
    </cfRule>
    <cfRule type="containsErrors" dxfId="2760" priority="906">
      <formula>ISERROR(A49)</formula>
    </cfRule>
  </conditionalFormatting>
  <conditionalFormatting sqref="A59:A60">
    <cfRule type="cellIs" dxfId="2759" priority="903" operator="equal">
      <formula>0</formula>
    </cfRule>
    <cfRule type="containsErrors" dxfId="2758" priority="904">
      <formula>ISERROR(A59)</formula>
    </cfRule>
  </conditionalFormatting>
  <conditionalFormatting sqref="A69:A70">
    <cfRule type="cellIs" dxfId="2757" priority="901" operator="equal">
      <formula>0</formula>
    </cfRule>
    <cfRule type="containsErrors" dxfId="2756" priority="902">
      <formula>ISERROR(A69)</formula>
    </cfRule>
  </conditionalFormatting>
  <conditionalFormatting sqref="A79:A80">
    <cfRule type="cellIs" dxfId="2755" priority="899" operator="equal">
      <formula>0</formula>
    </cfRule>
    <cfRule type="containsErrors" dxfId="2754" priority="900">
      <formula>ISERROR(A79)</formula>
    </cfRule>
  </conditionalFormatting>
  <conditionalFormatting sqref="A89:A90">
    <cfRule type="cellIs" dxfId="2753" priority="897" operator="equal">
      <formula>0</formula>
    </cfRule>
    <cfRule type="containsErrors" dxfId="2752" priority="898">
      <formula>ISERROR(A89)</formula>
    </cfRule>
  </conditionalFormatting>
  <conditionalFormatting sqref="A99:A100">
    <cfRule type="cellIs" dxfId="2751" priority="895" operator="equal">
      <formula>0</formula>
    </cfRule>
    <cfRule type="containsErrors" dxfId="2750" priority="896">
      <formula>ISERROR(A99)</formula>
    </cfRule>
  </conditionalFormatting>
  <conditionalFormatting sqref="A109:A110">
    <cfRule type="cellIs" dxfId="2749" priority="893" operator="equal">
      <formula>0</formula>
    </cfRule>
    <cfRule type="containsErrors" dxfId="2748" priority="894">
      <formula>ISERROR(A109)</formula>
    </cfRule>
  </conditionalFormatting>
  <conditionalFormatting sqref="A119:A120">
    <cfRule type="cellIs" dxfId="2747" priority="891" operator="equal">
      <formula>0</formula>
    </cfRule>
    <cfRule type="containsErrors" dxfId="2746" priority="892">
      <formula>ISERROR(A119)</formula>
    </cfRule>
  </conditionalFormatting>
  <conditionalFormatting sqref="A129:A130">
    <cfRule type="cellIs" dxfId="2745" priority="889" operator="equal">
      <formula>0</formula>
    </cfRule>
    <cfRule type="containsErrors" dxfId="2744" priority="890">
      <formula>ISERROR(A129)</formula>
    </cfRule>
  </conditionalFormatting>
  <conditionalFormatting sqref="A139:A140">
    <cfRule type="cellIs" dxfId="2743" priority="887" operator="equal">
      <formula>0</formula>
    </cfRule>
    <cfRule type="containsErrors" dxfId="2742" priority="888">
      <formula>ISERROR(A139)</formula>
    </cfRule>
  </conditionalFormatting>
  <conditionalFormatting sqref="A2:A6">
    <cfRule type="cellIs" dxfId="2741" priority="886" operator="equal">
      <formula>0</formula>
    </cfRule>
  </conditionalFormatting>
  <conditionalFormatting sqref="A12:A16">
    <cfRule type="containsErrors" dxfId="2740" priority="885">
      <formula>ISERROR(A12)</formula>
    </cfRule>
  </conditionalFormatting>
  <conditionalFormatting sqref="A12:A16">
    <cfRule type="cellIs" dxfId="2739" priority="884" operator="equal">
      <formula>0</formula>
    </cfRule>
  </conditionalFormatting>
  <conditionalFormatting sqref="A22:A26">
    <cfRule type="containsErrors" dxfId="2738" priority="883">
      <formula>ISERROR(A22)</formula>
    </cfRule>
  </conditionalFormatting>
  <conditionalFormatting sqref="A22:A26">
    <cfRule type="cellIs" dxfId="2737" priority="882" operator="equal">
      <formula>0</formula>
    </cfRule>
  </conditionalFormatting>
  <conditionalFormatting sqref="A32:A36">
    <cfRule type="containsErrors" dxfId="2736" priority="881">
      <formula>ISERROR(A32)</formula>
    </cfRule>
  </conditionalFormatting>
  <conditionalFormatting sqref="A32:A36">
    <cfRule type="cellIs" dxfId="2735" priority="880" operator="equal">
      <formula>0</formula>
    </cfRule>
  </conditionalFormatting>
  <conditionalFormatting sqref="A42:A46">
    <cfRule type="containsErrors" dxfId="2734" priority="879">
      <formula>ISERROR(A42)</formula>
    </cfRule>
  </conditionalFormatting>
  <conditionalFormatting sqref="A42:A46">
    <cfRule type="cellIs" dxfId="2733" priority="878" operator="equal">
      <formula>0</formula>
    </cfRule>
  </conditionalFormatting>
  <conditionalFormatting sqref="A52:A56">
    <cfRule type="containsErrors" dxfId="2732" priority="877">
      <formula>ISERROR(A52)</formula>
    </cfRule>
  </conditionalFormatting>
  <conditionalFormatting sqref="A52:A56">
    <cfRule type="cellIs" dxfId="2731" priority="876" operator="equal">
      <formula>0</formula>
    </cfRule>
  </conditionalFormatting>
  <conditionalFormatting sqref="A62:A66">
    <cfRule type="containsErrors" dxfId="2730" priority="875">
      <formula>ISERROR(A62)</formula>
    </cfRule>
  </conditionalFormatting>
  <conditionalFormatting sqref="A62:A66">
    <cfRule type="cellIs" dxfId="2729" priority="874" operator="equal">
      <formula>0</formula>
    </cfRule>
  </conditionalFormatting>
  <conditionalFormatting sqref="A72:A76">
    <cfRule type="containsErrors" dxfId="2728" priority="873">
      <formula>ISERROR(A72)</formula>
    </cfRule>
  </conditionalFormatting>
  <conditionalFormatting sqref="A72:A76">
    <cfRule type="cellIs" dxfId="2727" priority="872" operator="equal">
      <formula>0</formula>
    </cfRule>
  </conditionalFormatting>
  <conditionalFormatting sqref="A82:A86">
    <cfRule type="containsErrors" dxfId="2726" priority="871">
      <formula>ISERROR(A82)</formula>
    </cfRule>
  </conditionalFormatting>
  <conditionalFormatting sqref="A82:A86">
    <cfRule type="cellIs" dxfId="2725" priority="870" operator="equal">
      <formula>0</formula>
    </cfRule>
  </conditionalFormatting>
  <conditionalFormatting sqref="A92:A96">
    <cfRule type="containsErrors" dxfId="2724" priority="869">
      <formula>ISERROR(A92)</formula>
    </cfRule>
  </conditionalFormatting>
  <conditionalFormatting sqref="A92:A96">
    <cfRule type="cellIs" dxfId="2723" priority="868" operator="equal">
      <formula>0</formula>
    </cfRule>
  </conditionalFormatting>
  <conditionalFormatting sqref="A102:A106">
    <cfRule type="containsErrors" dxfId="2722" priority="867">
      <formula>ISERROR(A102)</formula>
    </cfRule>
  </conditionalFormatting>
  <conditionalFormatting sqref="A102:A106">
    <cfRule type="cellIs" dxfId="2721" priority="866" operator="equal">
      <formula>0</formula>
    </cfRule>
  </conditionalFormatting>
  <conditionalFormatting sqref="A112:A116">
    <cfRule type="containsErrors" dxfId="2720" priority="865">
      <formula>ISERROR(A112)</formula>
    </cfRule>
  </conditionalFormatting>
  <conditionalFormatting sqref="A112:A116">
    <cfRule type="cellIs" dxfId="2719" priority="864" operator="equal">
      <formula>0</formula>
    </cfRule>
  </conditionalFormatting>
  <conditionalFormatting sqref="A122:A126">
    <cfRule type="containsErrors" dxfId="2718" priority="863">
      <formula>ISERROR(A122)</formula>
    </cfRule>
  </conditionalFormatting>
  <conditionalFormatting sqref="A122:A126">
    <cfRule type="cellIs" dxfId="2717" priority="862" operator="equal">
      <formula>0</formula>
    </cfRule>
  </conditionalFormatting>
  <conditionalFormatting sqref="A132:A136">
    <cfRule type="containsErrors" dxfId="2716" priority="861">
      <formula>ISERROR(A132)</formula>
    </cfRule>
  </conditionalFormatting>
  <conditionalFormatting sqref="A132:A136">
    <cfRule type="cellIs" dxfId="2715" priority="860" operator="equal">
      <formula>0</formula>
    </cfRule>
  </conditionalFormatting>
  <conditionalFormatting sqref="B12:B16">
    <cfRule type="containsErrors" dxfId="2714" priority="859">
      <formula>ISERROR(B12)</formula>
    </cfRule>
  </conditionalFormatting>
  <conditionalFormatting sqref="B42:B46">
    <cfRule type="containsErrors" dxfId="2713" priority="856">
      <formula>ISERROR(B42)</formula>
    </cfRule>
  </conditionalFormatting>
  <conditionalFormatting sqref="B22:B26">
    <cfRule type="containsErrors" dxfId="2712" priority="858">
      <formula>ISERROR(B22)</formula>
    </cfRule>
  </conditionalFormatting>
  <conditionalFormatting sqref="B32:B36">
    <cfRule type="containsErrors" dxfId="2711" priority="857">
      <formula>ISERROR(B32)</formula>
    </cfRule>
  </conditionalFormatting>
  <conditionalFormatting sqref="B52:B56">
    <cfRule type="containsErrors" dxfId="2710" priority="855">
      <formula>ISERROR(B52)</formula>
    </cfRule>
  </conditionalFormatting>
  <conditionalFormatting sqref="B62:B66">
    <cfRule type="containsErrors" dxfId="2709" priority="854">
      <formula>ISERROR(B62)</formula>
    </cfRule>
  </conditionalFormatting>
  <conditionalFormatting sqref="B72:B76">
    <cfRule type="containsErrors" dxfId="2708" priority="853">
      <formula>ISERROR(B72)</formula>
    </cfRule>
  </conditionalFormatting>
  <conditionalFormatting sqref="B82:B86">
    <cfRule type="containsErrors" dxfId="2707" priority="852">
      <formula>ISERROR(B82)</formula>
    </cfRule>
  </conditionalFormatting>
  <conditionalFormatting sqref="B92:B96">
    <cfRule type="containsErrors" dxfId="2706" priority="851">
      <formula>ISERROR(B92)</formula>
    </cfRule>
  </conditionalFormatting>
  <conditionalFormatting sqref="B102:B106">
    <cfRule type="containsErrors" dxfId="2705" priority="850">
      <formula>ISERROR(B102)</formula>
    </cfRule>
  </conditionalFormatting>
  <conditionalFormatting sqref="B112:B116">
    <cfRule type="containsErrors" dxfId="2704" priority="849">
      <formula>ISERROR(B112)</formula>
    </cfRule>
  </conditionalFormatting>
  <conditionalFormatting sqref="B122:B126">
    <cfRule type="containsErrors" dxfId="2703" priority="848">
      <formula>ISERROR(B122)</formula>
    </cfRule>
  </conditionalFormatting>
  <conditionalFormatting sqref="B132:B136">
    <cfRule type="containsErrors" dxfId="2702" priority="847">
      <formula>ISERROR(B132)</formula>
    </cfRule>
  </conditionalFormatting>
  <conditionalFormatting sqref="B11">
    <cfRule type="cellIs" dxfId="2701" priority="818" operator="greaterThanOrEqual">
      <formula>0</formula>
    </cfRule>
  </conditionalFormatting>
  <conditionalFormatting sqref="B9:B10">
    <cfRule type="cellIs" dxfId="2700" priority="845" operator="equal">
      <formula>0</formula>
    </cfRule>
    <cfRule type="containsErrors" dxfId="2699" priority="846">
      <formula>ISERROR(B9)</formula>
    </cfRule>
  </conditionalFormatting>
  <conditionalFormatting sqref="B19:B20">
    <cfRule type="cellIs" dxfId="2698" priority="843" operator="equal">
      <formula>0</formula>
    </cfRule>
    <cfRule type="containsErrors" dxfId="2697" priority="844">
      <formula>ISERROR(B19)</formula>
    </cfRule>
  </conditionalFormatting>
  <conditionalFormatting sqref="B29:B30">
    <cfRule type="cellIs" dxfId="2696" priority="841" operator="equal">
      <formula>0</formula>
    </cfRule>
    <cfRule type="containsErrors" dxfId="2695" priority="842">
      <formula>ISERROR(B29)</formula>
    </cfRule>
  </conditionalFormatting>
  <conditionalFormatting sqref="B39:B40">
    <cfRule type="cellIs" dxfId="2694" priority="839" operator="equal">
      <formula>0</formula>
    </cfRule>
    <cfRule type="containsErrors" dxfId="2693" priority="840">
      <formula>ISERROR(B39)</formula>
    </cfRule>
  </conditionalFormatting>
  <conditionalFormatting sqref="B49:B50">
    <cfRule type="cellIs" dxfId="2692" priority="837" operator="equal">
      <formula>0</formula>
    </cfRule>
    <cfRule type="containsErrors" dxfId="2691" priority="838">
      <formula>ISERROR(B49)</formula>
    </cfRule>
  </conditionalFormatting>
  <conditionalFormatting sqref="B59:B60">
    <cfRule type="cellIs" dxfId="2690" priority="835" operator="equal">
      <formula>0</formula>
    </cfRule>
    <cfRule type="containsErrors" dxfId="2689" priority="836">
      <formula>ISERROR(B59)</formula>
    </cfRule>
  </conditionalFormatting>
  <conditionalFormatting sqref="B69:B70">
    <cfRule type="cellIs" dxfId="2688" priority="833" operator="equal">
      <formula>0</formula>
    </cfRule>
    <cfRule type="containsErrors" dxfId="2687" priority="834">
      <formula>ISERROR(B69)</formula>
    </cfRule>
  </conditionalFormatting>
  <conditionalFormatting sqref="B79:B80">
    <cfRule type="cellIs" dxfId="2686" priority="831" operator="equal">
      <formula>0</formula>
    </cfRule>
    <cfRule type="containsErrors" dxfId="2685" priority="832">
      <formula>ISERROR(B79)</formula>
    </cfRule>
  </conditionalFormatting>
  <conditionalFormatting sqref="B89:B90">
    <cfRule type="cellIs" dxfId="2684" priority="829" operator="equal">
      <formula>0</formula>
    </cfRule>
    <cfRule type="containsErrors" dxfId="2683" priority="830">
      <formula>ISERROR(B89)</formula>
    </cfRule>
  </conditionalFormatting>
  <conditionalFormatting sqref="B99:B100">
    <cfRule type="cellIs" dxfId="2682" priority="827" operator="equal">
      <formula>0</formula>
    </cfRule>
    <cfRule type="containsErrors" dxfId="2681" priority="828">
      <formula>ISERROR(B99)</formula>
    </cfRule>
  </conditionalFormatting>
  <conditionalFormatting sqref="B109:B110">
    <cfRule type="cellIs" dxfId="2680" priority="825" operator="equal">
      <formula>0</formula>
    </cfRule>
    <cfRule type="containsErrors" dxfId="2679" priority="826">
      <formula>ISERROR(B109)</formula>
    </cfRule>
  </conditionalFormatting>
  <conditionalFormatting sqref="B119:B120">
    <cfRule type="cellIs" dxfId="2678" priority="823" operator="equal">
      <formula>0</formula>
    </cfRule>
    <cfRule type="containsErrors" dxfId="2677" priority="824">
      <formula>ISERROR(B119)</formula>
    </cfRule>
  </conditionalFormatting>
  <conditionalFormatting sqref="B129:B130">
    <cfRule type="cellIs" dxfId="2676" priority="821" operator="equal">
      <formula>0</formula>
    </cfRule>
    <cfRule type="containsErrors" dxfId="2675" priority="822">
      <formula>ISERROR(B129)</formula>
    </cfRule>
  </conditionalFormatting>
  <conditionalFormatting sqref="B139:B140">
    <cfRule type="cellIs" dxfId="2674" priority="819" operator="equal">
      <formula>0</formula>
    </cfRule>
    <cfRule type="containsErrors" dxfId="2673" priority="820">
      <formula>ISERROR(B139)</formula>
    </cfRule>
  </conditionalFormatting>
  <conditionalFormatting sqref="B21">
    <cfRule type="cellIs" dxfId="2672" priority="817" operator="greaterThanOrEqual">
      <formula>0</formula>
    </cfRule>
  </conditionalFormatting>
  <conditionalFormatting sqref="B31">
    <cfRule type="cellIs" dxfId="2671" priority="816" operator="greaterThanOrEqual">
      <formula>0</formula>
    </cfRule>
  </conditionalFormatting>
  <conditionalFormatting sqref="B41">
    <cfRule type="cellIs" dxfId="2670" priority="815" operator="greaterThanOrEqual">
      <formula>0</formula>
    </cfRule>
  </conditionalFormatting>
  <conditionalFormatting sqref="B51">
    <cfRule type="cellIs" dxfId="2669" priority="814" operator="greaterThanOrEqual">
      <formula>0</formula>
    </cfRule>
  </conditionalFormatting>
  <conditionalFormatting sqref="B61">
    <cfRule type="cellIs" dxfId="2668" priority="813" operator="greaterThanOrEqual">
      <formula>0</formula>
    </cfRule>
  </conditionalFormatting>
  <conditionalFormatting sqref="B71">
    <cfRule type="cellIs" dxfId="2667" priority="812" operator="greaterThanOrEqual">
      <formula>0</formula>
    </cfRule>
  </conditionalFormatting>
  <conditionalFormatting sqref="B81">
    <cfRule type="cellIs" dxfId="2666" priority="811" operator="greaterThanOrEqual">
      <formula>0</formula>
    </cfRule>
  </conditionalFormatting>
  <conditionalFormatting sqref="B91">
    <cfRule type="cellIs" dxfId="2665" priority="810" operator="greaterThanOrEqual">
      <formula>0</formula>
    </cfRule>
  </conditionalFormatting>
  <conditionalFormatting sqref="B101">
    <cfRule type="cellIs" dxfId="2664" priority="809" operator="greaterThanOrEqual">
      <formula>0</formula>
    </cfRule>
  </conditionalFormatting>
  <conditionalFormatting sqref="B111">
    <cfRule type="cellIs" dxfId="2663" priority="808" operator="greaterThanOrEqual">
      <formula>0</formula>
    </cfRule>
  </conditionalFormatting>
  <conditionalFormatting sqref="B121">
    <cfRule type="cellIs" dxfId="2662" priority="807" operator="greaterThanOrEqual">
      <formula>0</formula>
    </cfRule>
  </conditionalFormatting>
  <conditionalFormatting sqref="B131">
    <cfRule type="cellIs" dxfId="2661" priority="806" operator="greaterThanOrEqual">
      <formula>0</formula>
    </cfRule>
  </conditionalFormatting>
  <conditionalFormatting sqref="B141">
    <cfRule type="cellIs" dxfId="2660" priority="805" operator="greaterThanOrEqual">
      <formula>0</formula>
    </cfRule>
  </conditionalFormatting>
  <conditionalFormatting sqref="M31">
    <cfRule type="containsErrors" dxfId="2659" priority="804">
      <formula>ISERROR(M31)</formula>
    </cfRule>
  </conditionalFormatting>
  <conditionalFormatting sqref="M41">
    <cfRule type="containsErrors" dxfId="2658" priority="803">
      <formula>ISERROR(M41)</formula>
    </cfRule>
  </conditionalFormatting>
  <conditionalFormatting sqref="M51">
    <cfRule type="containsErrors" dxfId="2657" priority="802">
      <formula>ISERROR(M51)</formula>
    </cfRule>
  </conditionalFormatting>
  <conditionalFormatting sqref="M61">
    <cfRule type="containsErrors" dxfId="2656" priority="801">
      <formula>ISERROR(M61)</formula>
    </cfRule>
  </conditionalFormatting>
  <conditionalFormatting sqref="M71">
    <cfRule type="containsErrors" dxfId="2655" priority="800">
      <formula>ISERROR(M71)</formula>
    </cfRule>
  </conditionalFormatting>
  <conditionalFormatting sqref="M81">
    <cfRule type="containsErrors" dxfId="2654" priority="799">
      <formula>ISERROR(M81)</formula>
    </cfRule>
  </conditionalFormatting>
  <conditionalFormatting sqref="M91">
    <cfRule type="containsErrors" dxfId="2653" priority="798">
      <formula>ISERROR(M91)</formula>
    </cfRule>
  </conditionalFormatting>
  <conditionalFormatting sqref="M101">
    <cfRule type="containsErrors" dxfId="2652" priority="797">
      <formula>ISERROR(M101)</formula>
    </cfRule>
  </conditionalFormatting>
  <conditionalFormatting sqref="M111">
    <cfRule type="containsErrors" dxfId="2651" priority="796">
      <formula>ISERROR(M111)</formula>
    </cfRule>
  </conditionalFormatting>
  <conditionalFormatting sqref="M121">
    <cfRule type="containsErrors" dxfId="2650" priority="795">
      <formula>ISERROR(M121)</formula>
    </cfRule>
  </conditionalFormatting>
  <conditionalFormatting sqref="M131">
    <cfRule type="containsErrors" dxfId="2649" priority="794">
      <formula>ISERROR(M131)</formula>
    </cfRule>
  </conditionalFormatting>
  <conditionalFormatting sqref="M141">
    <cfRule type="containsErrors" dxfId="2648" priority="793">
      <formula>ISERROR(M141)</formula>
    </cfRule>
  </conditionalFormatting>
  <conditionalFormatting sqref="C11">
    <cfRule type="containsErrors" dxfId="2647" priority="792">
      <formula>ISERROR(C11)</formula>
    </cfRule>
  </conditionalFormatting>
  <conditionalFormatting sqref="C21">
    <cfRule type="containsErrors" dxfId="2646" priority="791">
      <formula>ISERROR(C21)</formula>
    </cfRule>
  </conditionalFormatting>
  <conditionalFormatting sqref="C31">
    <cfRule type="containsErrors" dxfId="2645" priority="790">
      <formula>ISERROR(C31)</formula>
    </cfRule>
  </conditionalFormatting>
  <conditionalFormatting sqref="C41">
    <cfRule type="containsErrors" dxfId="2644" priority="789">
      <formula>ISERROR(C41)</formula>
    </cfRule>
  </conditionalFormatting>
  <conditionalFormatting sqref="C51">
    <cfRule type="containsErrors" dxfId="2643" priority="788">
      <formula>ISERROR(C51)</formula>
    </cfRule>
  </conditionalFormatting>
  <conditionalFormatting sqref="C61">
    <cfRule type="containsErrors" dxfId="2642" priority="787">
      <formula>ISERROR(C61)</formula>
    </cfRule>
  </conditionalFormatting>
  <conditionalFormatting sqref="C71">
    <cfRule type="containsErrors" dxfId="2641" priority="786">
      <formula>ISERROR(C71)</formula>
    </cfRule>
  </conditionalFormatting>
  <conditionalFormatting sqref="C81">
    <cfRule type="containsErrors" dxfId="2640" priority="785">
      <formula>ISERROR(C81)</formula>
    </cfRule>
  </conditionalFormatting>
  <conditionalFormatting sqref="C91">
    <cfRule type="containsErrors" dxfId="2639" priority="784">
      <formula>ISERROR(C91)</formula>
    </cfRule>
  </conditionalFormatting>
  <conditionalFormatting sqref="C101">
    <cfRule type="containsErrors" dxfId="2638" priority="783">
      <formula>ISERROR(C101)</formula>
    </cfRule>
  </conditionalFormatting>
  <conditionalFormatting sqref="C111">
    <cfRule type="containsErrors" dxfId="2637" priority="782">
      <formula>ISERROR(C111)</formula>
    </cfRule>
  </conditionalFormatting>
  <conditionalFormatting sqref="C121">
    <cfRule type="containsErrors" dxfId="2636" priority="781">
      <formula>ISERROR(C121)</formula>
    </cfRule>
  </conditionalFormatting>
  <conditionalFormatting sqref="C131">
    <cfRule type="containsErrors" dxfId="2635" priority="780">
      <formula>ISERROR(C131)</formula>
    </cfRule>
  </conditionalFormatting>
  <conditionalFormatting sqref="C141">
    <cfRule type="containsErrors" dxfId="2634" priority="779">
      <formula>ISERROR(C141)</formula>
    </cfRule>
  </conditionalFormatting>
  <conditionalFormatting sqref="D7:D8">
    <cfRule type="containsErrors" dxfId="2633" priority="777">
      <formula>ISERROR(D7)</formula>
    </cfRule>
  </conditionalFormatting>
  <conditionalFormatting sqref="C2:D2 C3:C8 D3:D6">
    <cfRule type="containsErrors" dxfId="2632" priority="778">
      <formula>ISERROR(C2)</formula>
    </cfRule>
  </conditionalFormatting>
  <conditionalFormatting sqref="D11">
    <cfRule type="containsErrors" dxfId="2631" priority="776">
      <formula>ISERROR(D11)</formula>
    </cfRule>
  </conditionalFormatting>
  <conditionalFormatting sqref="D21">
    <cfRule type="containsErrors" dxfId="2630" priority="775">
      <formula>ISERROR(D21)</formula>
    </cfRule>
  </conditionalFormatting>
  <conditionalFormatting sqref="D31">
    <cfRule type="containsErrors" dxfId="2629" priority="774">
      <formula>ISERROR(D31)</formula>
    </cfRule>
  </conditionalFormatting>
  <conditionalFormatting sqref="D41">
    <cfRule type="containsErrors" dxfId="2628" priority="773">
      <formula>ISERROR(D41)</formula>
    </cfRule>
  </conditionalFormatting>
  <conditionalFormatting sqref="D51">
    <cfRule type="containsErrors" dxfId="2627" priority="772">
      <formula>ISERROR(D51)</formula>
    </cfRule>
  </conditionalFormatting>
  <conditionalFormatting sqref="D61">
    <cfRule type="containsErrors" dxfId="2626" priority="771">
      <formula>ISERROR(D61)</formula>
    </cfRule>
  </conditionalFormatting>
  <conditionalFormatting sqref="D71">
    <cfRule type="containsErrors" dxfId="2625" priority="770">
      <formula>ISERROR(D71)</formula>
    </cfRule>
  </conditionalFormatting>
  <conditionalFormatting sqref="D81">
    <cfRule type="containsErrors" dxfId="2624" priority="769">
      <formula>ISERROR(D81)</formula>
    </cfRule>
  </conditionalFormatting>
  <conditionalFormatting sqref="D91">
    <cfRule type="containsErrors" dxfId="2623" priority="768">
      <formula>ISERROR(D91)</formula>
    </cfRule>
  </conditionalFormatting>
  <conditionalFormatting sqref="D101">
    <cfRule type="containsErrors" dxfId="2622" priority="767">
      <formula>ISERROR(D101)</formula>
    </cfRule>
  </conditionalFormatting>
  <conditionalFormatting sqref="D111">
    <cfRule type="containsErrors" dxfId="2621" priority="766">
      <formula>ISERROR(D111)</formula>
    </cfRule>
  </conditionalFormatting>
  <conditionalFormatting sqref="D121">
    <cfRule type="containsErrors" dxfId="2620" priority="765">
      <formula>ISERROR(D121)</formula>
    </cfRule>
  </conditionalFormatting>
  <conditionalFormatting sqref="D131">
    <cfRule type="containsErrors" dxfId="2619" priority="764">
      <formula>ISERROR(D131)</formula>
    </cfRule>
  </conditionalFormatting>
  <conditionalFormatting sqref="D141">
    <cfRule type="containsErrors" dxfId="2618" priority="763">
      <formula>ISERROR(D141)</formula>
    </cfRule>
  </conditionalFormatting>
  <conditionalFormatting sqref="C9:D10">
    <cfRule type="cellIs" dxfId="2617" priority="761" operator="equal">
      <formula>0</formula>
    </cfRule>
    <cfRule type="containsErrors" dxfId="2616" priority="762">
      <formula>ISERROR(C9)</formula>
    </cfRule>
  </conditionalFormatting>
  <conditionalFormatting sqref="D19:D20">
    <cfRule type="cellIs" dxfId="2615" priority="759" operator="equal">
      <formula>0</formula>
    </cfRule>
    <cfRule type="containsErrors" dxfId="2614" priority="760">
      <formula>ISERROR(D19)</formula>
    </cfRule>
  </conditionalFormatting>
  <conditionalFormatting sqref="D29:D30">
    <cfRule type="cellIs" dxfId="2613" priority="757" operator="equal">
      <formula>0</formula>
    </cfRule>
    <cfRule type="containsErrors" dxfId="2612" priority="758">
      <formula>ISERROR(D29)</formula>
    </cfRule>
  </conditionalFormatting>
  <conditionalFormatting sqref="D39:D40">
    <cfRule type="cellIs" dxfId="2611" priority="755" operator="equal">
      <formula>0</formula>
    </cfRule>
    <cfRule type="containsErrors" dxfId="2610" priority="756">
      <formula>ISERROR(D39)</formula>
    </cfRule>
  </conditionalFormatting>
  <conditionalFormatting sqref="D49:D50">
    <cfRule type="cellIs" dxfId="2609" priority="753" operator="equal">
      <formula>0</formula>
    </cfRule>
    <cfRule type="containsErrors" dxfId="2608" priority="754">
      <formula>ISERROR(D49)</formula>
    </cfRule>
  </conditionalFormatting>
  <conditionalFormatting sqref="D59:D60">
    <cfRule type="cellIs" dxfId="2607" priority="751" operator="equal">
      <formula>0</formula>
    </cfRule>
    <cfRule type="containsErrors" dxfId="2606" priority="752">
      <formula>ISERROR(D59)</formula>
    </cfRule>
  </conditionalFormatting>
  <conditionalFormatting sqref="D69:D70">
    <cfRule type="cellIs" dxfId="2605" priority="749" operator="equal">
      <formula>0</formula>
    </cfRule>
    <cfRule type="containsErrors" dxfId="2604" priority="750">
      <formula>ISERROR(D69)</formula>
    </cfRule>
  </conditionalFormatting>
  <conditionalFormatting sqref="D79:D80">
    <cfRule type="cellIs" dxfId="2603" priority="747" operator="equal">
      <formula>0</formula>
    </cfRule>
    <cfRule type="containsErrors" dxfId="2602" priority="748">
      <formula>ISERROR(D79)</formula>
    </cfRule>
  </conditionalFormatting>
  <conditionalFormatting sqref="D89:D90">
    <cfRule type="cellIs" dxfId="2601" priority="745" operator="equal">
      <formula>0</formula>
    </cfRule>
    <cfRule type="containsErrors" dxfId="2600" priority="746">
      <formula>ISERROR(D89)</formula>
    </cfRule>
  </conditionalFormatting>
  <conditionalFormatting sqref="D99:D100">
    <cfRule type="cellIs" dxfId="2599" priority="743" operator="equal">
      <formula>0</formula>
    </cfRule>
    <cfRule type="containsErrors" dxfId="2598" priority="744">
      <formula>ISERROR(D99)</formula>
    </cfRule>
  </conditionalFormatting>
  <conditionalFormatting sqref="D109:D110">
    <cfRule type="cellIs" dxfId="2597" priority="741" operator="equal">
      <formula>0</formula>
    </cfRule>
    <cfRule type="containsErrors" dxfId="2596" priority="742">
      <formula>ISERROR(D109)</formula>
    </cfRule>
  </conditionalFormatting>
  <conditionalFormatting sqref="D119:D120">
    <cfRule type="cellIs" dxfId="2595" priority="739" operator="equal">
      <formula>0</formula>
    </cfRule>
    <cfRule type="containsErrors" dxfId="2594" priority="740">
      <formula>ISERROR(D119)</formula>
    </cfRule>
  </conditionalFormatting>
  <conditionalFormatting sqref="D129:D130">
    <cfRule type="cellIs" dxfId="2593" priority="737" operator="equal">
      <formula>0</formula>
    </cfRule>
    <cfRule type="containsErrors" dxfId="2592" priority="738">
      <formula>ISERROR(D129)</formula>
    </cfRule>
  </conditionalFormatting>
  <conditionalFormatting sqref="D139:D140">
    <cfRule type="cellIs" dxfId="2591" priority="735" operator="equal">
      <formula>0</formula>
    </cfRule>
    <cfRule type="containsErrors" dxfId="2590" priority="736">
      <formula>ISERROR(D139)</formula>
    </cfRule>
  </conditionalFormatting>
  <conditionalFormatting sqref="C12:C16">
    <cfRule type="containsErrors" dxfId="2589" priority="734">
      <formula>ISERROR(C12)</formula>
    </cfRule>
  </conditionalFormatting>
  <conditionalFormatting sqref="C19:C20">
    <cfRule type="cellIs" dxfId="2588" priority="732" operator="equal">
      <formula>0</formula>
    </cfRule>
    <cfRule type="containsErrors" dxfId="2587" priority="733">
      <formula>ISERROR(C19)</formula>
    </cfRule>
  </conditionalFormatting>
  <conditionalFormatting sqref="C22:C26">
    <cfRule type="containsErrors" dxfId="2586" priority="731">
      <formula>ISERROR(C22)</formula>
    </cfRule>
  </conditionalFormatting>
  <conditionalFormatting sqref="C29:C30">
    <cfRule type="cellIs" dxfId="2585" priority="729" operator="equal">
      <formula>0</formula>
    </cfRule>
    <cfRule type="containsErrors" dxfId="2584" priority="730">
      <formula>ISERROR(C29)</formula>
    </cfRule>
  </conditionalFormatting>
  <conditionalFormatting sqref="C32:C36">
    <cfRule type="containsErrors" dxfId="2583" priority="728">
      <formula>ISERROR(C32)</formula>
    </cfRule>
  </conditionalFormatting>
  <conditionalFormatting sqref="C39:C40">
    <cfRule type="cellIs" dxfId="2582" priority="726" operator="equal">
      <formula>0</formula>
    </cfRule>
    <cfRule type="containsErrors" dxfId="2581" priority="727">
      <formula>ISERROR(C39)</formula>
    </cfRule>
  </conditionalFormatting>
  <conditionalFormatting sqref="C42:C46">
    <cfRule type="containsErrors" dxfId="2580" priority="725">
      <formula>ISERROR(C42)</formula>
    </cfRule>
  </conditionalFormatting>
  <conditionalFormatting sqref="C49:C50">
    <cfRule type="cellIs" dxfId="2579" priority="723" operator="equal">
      <formula>0</formula>
    </cfRule>
    <cfRule type="containsErrors" dxfId="2578" priority="724">
      <formula>ISERROR(C49)</formula>
    </cfRule>
  </conditionalFormatting>
  <conditionalFormatting sqref="C52:C56">
    <cfRule type="containsErrors" dxfId="2577" priority="722">
      <formula>ISERROR(C52)</formula>
    </cfRule>
  </conditionalFormatting>
  <conditionalFormatting sqref="C59:C60">
    <cfRule type="cellIs" dxfId="2576" priority="720" operator="equal">
      <formula>0</formula>
    </cfRule>
    <cfRule type="containsErrors" dxfId="2575" priority="721">
      <formula>ISERROR(C59)</formula>
    </cfRule>
  </conditionalFormatting>
  <conditionalFormatting sqref="C62:C66">
    <cfRule type="containsErrors" dxfId="2574" priority="719">
      <formula>ISERROR(C62)</formula>
    </cfRule>
  </conditionalFormatting>
  <conditionalFormatting sqref="C69:C70">
    <cfRule type="cellIs" dxfId="2573" priority="717" operator="equal">
      <formula>0</formula>
    </cfRule>
    <cfRule type="containsErrors" dxfId="2572" priority="718">
      <formula>ISERROR(C69)</formula>
    </cfRule>
  </conditionalFormatting>
  <conditionalFormatting sqref="C72:C76">
    <cfRule type="containsErrors" dxfId="2571" priority="716">
      <formula>ISERROR(C72)</formula>
    </cfRule>
  </conditionalFormatting>
  <conditionalFormatting sqref="C79:C80">
    <cfRule type="cellIs" dxfId="2570" priority="714" operator="equal">
      <formula>0</formula>
    </cfRule>
    <cfRule type="containsErrors" dxfId="2569" priority="715">
      <formula>ISERROR(C79)</formula>
    </cfRule>
  </conditionalFormatting>
  <conditionalFormatting sqref="C82:C86">
    <cfRule type="containsErrors" dxfId="2568" priority="713">
      <formula>ISERROR(C82)</formula>
    </cfRule>
  </conditionalFormatting>
  <conditionalFormatting sqref="C89:C90">
    <cfRule type="cellIs" dxfId="2567" priority="711" operator="equal">
      <formula>0</formula>
    </cfRule>
    <cfRule type="containsErrors" dxfId="2566" priority="712">
      <formula>ISERROR(C89)</formula>
    </cfRule>
  </conditionalFormatting>
  <conditionalFormatting sqref="C92:C96">
    <cfRule type="containsErrors" dxfId="2565" priority="710">
      <formula>ISERROR(C92)</formula>
    </cfRule>
  </conditionalFormatting>
  <conditionalFormatting sqref="C99:C100">
    <cfRule type="cellIs" dxfId="2564" priority="708" operator="equal">
      <formula>0</formula>
    </cfRule>
    <cfRule type="containsErrors" dxfId="2563" priority="709">
      <formula>ISERROR(C99)</formula>
    </cfRule>
  </conditionalFormatting>
  <conditionalFormatting sqref="C102:C106">
    <cfRule type="containsErrors" dxfId="2562" priority="707">
      <formula>ISERROR(C102)</formula>
    </cfRule>
  </conditionalFormatting>
  <conditionalFormatting sqref="C109:C110">
    <cfRule type="cellIs" dxfId="2561" priority="705" operator="equal">
      <formula>0</formula>
    </cfRule>
    <cfRule type="containsErrors" dxfId="2560" priority="706">
      <formula>ISERROR(C109)</formula>
    </cfRule>
  </conditionalFormatting>
  <conditionalFormatting sqref="C112:C116">
    <cfRule type="containsErrors" dxfId="2559" priority="704">
      <formula>ISERROR(C112)</formula>
    </cfRule>
  </conditionalFormatting>
  <conditionalFormatting sqref="C119:C120">
    <cfRule type="cellIs" dxfId="2558" priority="702" operator="equal">
      <formula>0</formula>
    </cfRule>
    <cfRule type="containsErrors" dxfId="2557" priority="703">
      <formula>ISERROR(C119)</formula>
    </cfRule>
  </conditionalFormatting>
  <conditionalFormatting sqref="C122:C126">
    <cfRule type="containsErrors" dxfId="2556" priority="701">
      <formula>ISERROR(C122)</formula>
    </cfRule>
  </conditionalFormatting>
  <conditionalFormatting sqref="C129:C130">
    <cfRule type="cellIs" dxfId="2555" priority="699" operator="equal">
      <formula>0</formula>
    </cfRule>
    <cfRule type="containsErrors" dxfId="2554" priority="700">
      <formula>ISERROR(C129)</formula>
    </cfRule>
  </conditionalFormatting>
  <conditionalFormatting sqref="C132:C136">
    <cfRule type="containsErrors" dxfId="2553" priority="698">
      <formula>ISERROR(C132)</formula>
    </cfRule>
  </conditionalFormatting>
  <conditionalFormatting sqref="C139:C140">
    <cfRule type="cellIs" dxfId="2552" priority="696" operator="equal">
      <formula>0</formula>
    </cfRule>
    <cfRule type="containsErrors" dxfId="2551" priority="697">
      <formula>ISERROR(C139)</formula>
    </cfRule>
  </conditionalFormatting>
  <conditionalFormatting sqref="D17:D18">
    <cfRule type="containsErrors" dxfId="2550" priority="694">
      <formula>ISERROR(D17)</formula>
    </cfRule>
  </conditionalFormatting>
  <conditionalFormatting sqref="C17:C18">
    <cfRule type="containsErrors" dxfId="2549" priority="695">
      <formula>ISERROR(C17)</formula>
    </cfRule>
  </conditionalFormatting>
  <conditionalFormatting sqref="D27:D28">
    <cfRule type="containsErrors" dxfId="2548" priority="692">
      <formula>ISERROR(D27)</formula>
    </cfRule>
  </conditionalFormatting>
  <conditionalFormatting sqref="C27:C28">
    <cfRule type="containsErrors" dxfId="2547" priority="693">
      <formula>ISERROR(C27)</formula>
    </cfRule>
  </conditionalFormatting>
  <conditionalFormatting sqref="D37:D38">
    <cfRule type="containsErrors" dxfId="2546" priority="690">
      <formula>ISERROR(D37)</formula>
    </cfRule>
  </conditionalFormatting>
  <conditionalFormatting sqref="C37:C38">
    <cfRule type="containsErrors" dxfId="2545" priority="691">
      <formula>ISERROR(C37)</formula>
    </cfRule>
  </conditionalFormatting>
  <conditionalFormatting sqref="D47:D48">
    <cfRule type="containsErrors" dxfId="2544" priority="688">
      <formula>ISERROR(D47)</formula>
    </cfRule>
  </conditionalFormatting>
  <conditionalFormatting sqref="C47:C48">
    <cfRule type="containsErrors" dxfId="2543" priority="689">
      <formula>ISERROR(C47)</formula>
    </cfRule>
  </conditionalFormatting>
  <conditionalFormatting sqref="D57:D58">
    <cfRule type="containsErrors" dxfId="2542" priority="686">
      <formula>ISERROR(D57)</formula>
    </cfRule>
  </conditionalFormatting>
  <conditionalFormatting sqref="C57:C58">
    <cfRule type="containsErrors" dxfId="2541" priority="687">
      <formula>ISERROR(C57)</formula>
    </cfRule>
  </conditionalFormatting>
  <conditionalFormatting sqref="D67:D68">
    <cfRule type="containsErrors" dxfId="2540" priority="684">
      <formula>ISERROR(D67)</formula>
    </cfRule>
  </conditionalFormatting>
  <conditionalFormatting sqref="C67:C68">
    <cfRule type="containsErrors" dxfId="2539" priority="685">
      <formula>ISERROR(C67)</formula>
    </cfRule>
  </conditionalFormatting>
  <conditionalFormatting sqref="D77:D78">
    <cfRule type="containsErrors" dxfId="2538" priority="682">
      <formula>ISERROR(D77)</formula>
    </cfRule>
  </conditionalFormatting>
  <conditionalFormatting sqref="C77:C78">
    <cfRule type="containsErrors" dxfId="2537" priority="683">
      <formula>ISERROR(C77)</formula>
    </cfRule>
  </conditionalFormatting>
  <conditionalFormatting sqref="D87:D88">
    <cfRule type="containsErrors" dxfId="2536" priority="680">
      <formula>ISERROR(D87)</formula>
    </cfRule>
  </conditionalFormatting>
  <conditionalFormatting sqref="C87:C88">
    <cfRule type="containsErrors" dxfId="2535" priority="681">
      <formula>ISERROR(C87)</formula>
    </cfRule>
  </conditionalFormatting>
  <conditionalFormatting sqref="D97:D98">
    <cfRule type="containsErrors" dxfId="2534" priority="678">
      <formula>ISERROR(D97)</formula>
    </cfRule>
  </conditionalFormatting>
  <conditionalFormatting sqref="C97:C98">
    <cfRule type="containsErrors" dxfId="2533" priority="679">
      <formula>ISERROR(C97)</formula>
    </cfRule>
  </conditionalFormatting>
  <conditionalFormatting sqref="D107:D108">
    <cfRule type="containsErrors" dxfId="2532" priority="676">
      <formula>ISERROR(D107)</formula>
    </cfRule>
  </conditionalFormatting>
  <conditionalFormatting sqref="C107:C108">
    <cfRule type="containsErrors" dxfId="2531" priority="677">
      <formula>ISERROR(C107)</formula>
    </cfRule>
  </conditionalFormatting>
  <conditionalFormatting sqref="D117:D118">
    <cfRule type="containsErrors" dxfId="2530" priority="674">
      <formula>ISERROR(D117)</formula>
    </cfRule>
  </conditionalFormatting>
  <conditionalFormatting sqref="C117:C118">
    <cfRule type="containsErrors" dxfId="2529" priority="675">
      <formula>ISERROR(C117)</formula>
    </cfRule>
  </conditionalFormatting>
  <conditionalFormatting sqref="D127:D128">
    <cfRule type="containsErrors" dxfId="2528" priority="672">
      <formula>ISERROR(D127)</formula>
    </cfRule>
  </conditionalFormatting>
  <conditionalFormatting sqref="C127:C128">
    <cfRule type="containsErrors" dxfId="2527" priority="673">
      <formula>ISERROR(C127)</formula>
    </cfRule>
  </conditionalFormatting>
  <conditionalFormatting sqref="D137:D138">
    <cfRule type="containsErrors" dxfId="2526" priority="670">
      <formula>ISERROR(D137)</formula>
    </cfRule>
  </conditionalFormatting>
  <conditionalFormatting sqref="C137:C138">
    <cfRule type="containsErrors" dxfId="2525" priority="671">
      <formula>ISERROR(C137)</formula>
    </cfRule>
  </conditionalFormatting>
  <conditionalFormatting sqref="D12:D16">
    <cfRule type="containsErrors" dxfId="2524" priority="431">
      <formula>ISERROR(D12)</formula>
    </cfRule>
  </conditionalFormatting>
  <conditionalFormatting sqref="D22:D26">
    <cfRule type="containsErrors" dxfId="2523" priority="430">
      <formula>ISERROR(D22)</formula>
    </cfRule>
  </conditionalFormatting>
  <conditionalFormatting sqref="D32:D36">
    <cfRule type="containsErrors" dxfId="2522" priority="429">
      <formula>ISERROR(D32)</formula>
    </cfRule>
  </conditionalFormatting>
  <conditionalFormatting sqref="D42:D46">
    <cfRule type="containsErrors" dxfId="2521" priority="428">
      <formula>ISERROR(D42)</formula>
    </cfRule>
  </conditionalFormatting>
  <conditionalFormatting sqref="D52:D56">
    <cfRule type="containsErrors" dxfId="2520" priority="427">
      <formula>ISERROR(D52)</formula>
    </cfRule>
  </conditionalFormatting>
  <conditionalFormatting sqref="D62:D66">
    <cfRule type="containsErrors" dxfId="2519" priority="426">
      <formula>ISERROR(D62)</formula>
    </cfRule>
  </conditionalFormatting>
  <conditionalFormatting sqref="D72:D76">
    <cfRule type="containsErrors" dxfId="2518" priority="425">
      <formula>ISERROR(D72)</formula>
    </cfRule>
  </conditionalFormatting>
  <conditionalFormatting sqref="D82:D86">
    <cfRule type="containsErrors" dxfId="2517" priority="424">
      <formula>ISERROR(D82)</formula>
    </cfRule>
  </conditionalFormatting>
  <conditionalFormatting sqref="D92:D96">
    <cfRule type="containsErrors" dxfId="2516" priority="423">
      <formula>ISERROR(D92)</formula>
    </cfRule>
  </conditionalFormatting>
  <conditionalFormatting sqref="D102:D106">
    <cfRule type="containsErrors" dxfId="2515" priority="422">
      <formula>ISERROR(D102)</formula>
    </cfRule>
  </conditionalFormatting>
  <conditionalFormatting sqref="D112:D116">
    <cfRule type="containsErrors" dxfId="2514" priority="421">
      <formula>ISERROR(D112)</formula>
    </cfRule>
  </conditionalFormatting>
  <conditionalFormatting sqref="D122:D126">
    <cfRule type="containsErrors" dxfId="2513" priority="420">
      <formula>ISERROR(D122)</formula>
    </cfRule>
  </conditionalFormatting>
  <conditionalFormatting sqref="D132:D136">
    <cfRule type="containsErrors" dxfId="2512" priority="419">
      <formula>ISERROR(D132)</formula>
    </cfRule>
  </conditionalFormatting>
  <conditionalFormatting sqref="E22">
    <cfRule type="expression" dxfId="2511" priority="180">
      <formula>IF(E22=300,5)</formula>
    </cfRule>
  </conditionalFormatting>
  <conditionalFormatting sqref="F22">
    <cfRule type="expression" dxfId="2510" priority="179">
      <formula>IF(F22=300,5)</formula>
    </cfRule>
  </conditionalFormatting>
  <conditionalFormatting sqref="G22">
    <cfRule type="expression" dxfId="2509" priority="178">
      <formula>IF(G22=300,5)</formula>
    </cfRule>
  </conditionalFormatting>
  <conditionalFormatting sqref="E23">
    <cfRule type="expression" dxfId="2508" priority="177">
      <formula>IF(E23=300,5)</formula>
    </cfRule>
  </conditionalFormatting>
  <conditionalFormatting sqref="F23">
    <cfRule type="expression" dxfId="2507" priority="176">
      <formula>IF(F23=300,5)</formula>
    </cfRule>
  </conditionalFormatting>
  <conditionalFormatting sqref="G23">
    <cfRule type="expression" dxfId="2506" priority="175">
      <formula>IF(G23=300,5)</formula>
    </cfRule>
  </conditionalFormatting>
  <conditionalFormatting sqref="E24">
    <cfRule type="expression" dxfId="2505" priority="174">
      <formula>IF(E24=300,5)</formula>
    </cfRule>
  </conditionalFormatting>
  <conditionalFormatting sqref="F24">
    <cfRule type="expression" dxfId="2504" priority="173">
      <formula>IF(F24=300,5)</formula>
    </cfRule>
  </conditionalFormatting>
  <conditionalFormatting sqref="G24">
    <cfRule type="expression" dxfId="2503" priority="172">
      <formula>IF(G24=300,5)</formula>
    </cfRule>
  </conditionalFormatting>
  <conditionalFormatting sqref="E25">
    <cfRule type="expression" dxfId="2502" priority="171">
      <formula>IF(E25=300,5)</formula>
    </cfRule>
  </conditionalFormatting>
  <conditionalFormatting sqref="F25">
    <cfRule type="expression" dxfId="2501" priority="170">
      <formula>IF(F25=300,5)</formula>
    </cfRule>
  </conditionalFormatting>
  <conditionalFormatting sqref="G25">
    <cfRule type="expression" dxfId="2500" priority="169">
      <formula>IF(G25=300,5)</formula>
    </cfRule>
  </conditionalFormatting>
  <conditionalFormatting sqref="E26">
    <cfRule type="expression" dxfId="2499" priority="168">
      <formula>IF(E26=300,5)</formula>
    </cfRule>
  </conditionalFormatting>
  <conditionalFormatting sqref="F26">
    <cfRule type="expression" dxfId="2498" priority="167">
      <formula>IF(F26=300,5)</formula>
    </cfRule>
  </conditionalFormatting>
  <conditionalFormatting sqref="G26">
    <cfRule type="expression" dxfId="2497" priority="166">
      <formula>IF(G26=300,5)</formula>
    </cfRule>
  </conditionalFormatting>
  <conditionalFormatting sqref="E32">
    <cfRule type="expression" dxfId="2496" priority="165">
      <formula>IF(E32=300,5)</formula>
    </cfRule>
  </conditionalFormatting>
  <conditionalFormatting sqref="F32">
    <cfRule type="expression" dxfId="2495" priority="164">
      <formula>IF(F32=300,5)</formula>
    </cfRule>
  </conditionalFormatting>
  <conditionalFormatting sqref="G32">
    <cfRule type="expression" dxfId="2494" priority="163">
      <formula>IF(G32=300,5)</formula>
    </cfRule>
  </conditionalFormatting>
  <conditionalFormatting sqref="E33">
    <cfRule type="expression" dxfId="2493" priority="162">
      <formula>IF(E33=300,5)</formula>
    </cfRule>
  </conditionalFormatting>
  <conditionalFormatting sqref="F33">
    <cfRule type="expression" dxfId="2492" priority="161">
      <formula>IF(F33=300,5)</formula>
    </cfRule>
  </conditionalFormatting>
  <conditionalFormatting sqref="G33">
    <cfRule type="expression" dxfId="2491" priority="160">
      <formula>IF(G33=300,5)</formula>
    </cfRule>
  </conditionalFormatting>
  <conditionalFormatting sqref="E34">
    <cfRule type="expression" dxfId="2490" priority="159">
      <formula>IF(E34=300,5)</formula>
    </cfRule>
  </conditionalFormatting>
  <conditionalFormatting sqref="F34">
    <cfRule type="expression" dxfId="2489" priority="158">
      <formula>IF(F34=300,5)</formula>
    </cfRule>
  </conditionalFormatting>
  <conditionalFormatting sqref="G34">
    <cfRule type="expression" dxfId="2488" priority="157">
      <formula>IF(G34=300,5)</formula>
    </cfRule>
  </conditionalFormatting>
  <conditionalFormatting sqref="E35">
    <cfRule type="expression" dxfId="2487" priority="156">
      <formula>IF(E35=300,5)</formula>
    </cfRule>
  </conditionalFormatting>
  <conditionalFormatting sqref="F35">
    <cfRule type="expression" dxfId="2486" priority="155">
      <formula>IF(F35=300,5)</formula>
    </cfRule>
  </conditionalFormatting>
  <conditionalFormatting sqref="G35">
    <cfRule type="expression" dxfId="2485" priority="154">
      <formula>IF(G35=300,5)</formula>
    </cfRule>
  </conditionalFormatting>
  <conditionalFormatting sqref="E36">
    <cfRule type="expression" dxfId="2484" priority="153">
      <formula>IF(E36=300,5)</formula>
    </cfRule>
  </conditionalFormatting>
  <conditionalFormatting sqref="F36">
    <cfRule type="expression" dxfId="2483" priority="152">
      <formula>IF(F36=300,5)</formula>
    </cfRule>
  </conditionalFormatting>
  <conditionalFormatting sqref="G36">
    <cfRule type="expression" dxfId="2482" priority="151">
      <formula>IF(G36=300,5)</formula>
    </cfRule>
  </conditionalFormatting>
  <conditionalFormatting sqref="E42">
    <cfRule type="expression" dxfId="2481" priority="150">
      <formula>IF(E42=300,5)</formula>
    </cfRule>
  </conditionalFormatting>
  <conditionalFormatting sqref="F42">
    <cfRule type="expression" dxfId="2480" priority="149">
      <formula>IF(F42=300,5)</formula>
    </cfRule>
  </conditionalFormatting>
  <conditionalFormatting sqref="G42">
    <cfRule type="expression" dxfId="2479" priority="148">
      <formula>IF(G42=300,5)</formula>
    </cfRule>
  </conditionalFormatting>
  <conditionalFormatting sqref="E43">
    <cfRule type="expression" dxfId="2478" priority="147">
      <formula>IF(E43=300,5)</formula>
    </cfRule>
  </conditionalFormatting>
  <conditionalFormatting sqref="F43">
    <cfRule type="expression" dxfId="2477" priority="146">
      <formula>IF(F43=300,5)</formula>
    </cfRule>
  </conditionalFormatting>
  <conditionalFormatting sqref="G43">
    <cfRule type="expression" dxfId="2476" priority="145">
      <formula>IF(G43=300,5)</formula>
    </cfRule>
  </conditionalFormatting>
  <conditionalFormatting sqref="E44">
    <cfRule type="expression" dxfId="2475" priority="144">
      <formula>IF(E44=300,5)</formula>
    </cfRule>
  </conditionalFormatting>
  <conditionalFormatting sqref="F44">
    <cfRule type="expression" dxfId="2474" priority="143">
      <formula>IF(F44=300,5)</formula>
    </cfRule>
  </conditionalFormatting>
  <conditionalFormatting sqref="G44">
    <cfRule type="expression" dxfId="2473" priority="142">
      <formula>IF(G44=300,5)</formula>
    </cfRule>
  </conditionalFormatting>
  <conditionalFormatting sqref="E45">
    <cfRule type="expression" dxfId="2472" priority="141">
      <formula>IF(E45=300,5)</formula>
    </cfRule>
  </conditionalFormatting>
  <conditionalFormatting sqref="F45">
    <cfRule type="expression" dxfId="2471" priority="140">
      <formula>IF(F45=300,5)</formula>
    </cfRule>
  </conditionalFormatting>
  <conditionalFormatting sqref="G45">
    <cfRule type="expression" dxfId="2470" priority="139">
      <formula>IF(G45=300,5)</formula>
    </cfRule>
  </conditionalFormatting>
  <conditionalFormatting sqref="E46">
    <cfRule type="expression" dxfId="2469" priority="138">
      <formula>IF(E46=300,5)</formula>
    </cfRule>
  </conditionalFormatting>
  <conditionalFormatting sqref="F46">
    <cfRule type="expression" dxfId="2468" priority="137">
      <formula>IF(F46=300,5)</formula>
    </cfRule>
  </conditionalFormatting>
  <conditionalFormatting sqref="G46">
    <cfRule type="expression" dxfId="2467" priority="136">
      <formula>IF(G46=300,5)</formula>
    </cfRule>
  </conditionalFormatting>
  <conditionalFormatting sqref="E52">
    <cfRule type="expression" dxfId="2466" priority="135">
      <formula>IF(E52=300,5)</formula>
    </cfRule>
  </conditionalFormatting>
  <conditionalFormatting sqref="F52">
    <cfRule type="expression" dxfId="2465" priority="134">
      <formula>IF(F52=300,5)</formula>
    </cfRule>
  </conditionalFormatting>
  <conditionalFormatting sqref="G52">
    <cfRule type="expression" dxfId="2464" priority="133">
      <formula>IF(G52=300,5)</formula>
    </cfRule>
  </conditionalFormatting>
  <conditionalFormatting sqref="E53">
    <cfRule type="expression" dxfId="2463" priority="132">
      <formula>IF(E53=300,5)</formula>
    </cfRule>
  </conditionalFormatting>
  <conditionalFormatting sqref="F53">
    <cfRule type="expression" dxfId="2462" priority="131">
      <formula>IF(F53=300,5)</formula>
    </cfRule>
  </conditionalFormatting>
  <conditionalFormatting sqref="G53">
    <cfRule type="expression" dxfId="2461" priority="130">
      <formula>IF(G53=300,5)</formula>
    </cfRule>
  </conditionalFormatting>
  <conditionalFormatting sqref="E54">
    <cfRule type="expression" dxfId="2460" priority="129">
      <formula>IF(E54=300,5)</formula>
    </cfRule>
  </conditionalFormatting>
  <conditionalFormatting sqref="F54">
    <cfRule type="expression" dxfId="2459" priority="128">
      <formula>IF(F54=300,5)</formula>
    </cfRule>
  </conditionalFormatting>
  <conditionalFormatting sqref="G54">
    <cfRule type="expression" dxfId="2458" priority="127">
      <formula>IF(G54=300,5)</formula>
    </cfRule>
  </conditionalFormatting>
  <conditionalFormatting sqref="E55">
    <cfRule type="expression" dxfId="2457" priority="126">
      <formula>IF(E55=300,5)</formula>
    </cfRule>
  </conditionalFormatting>
  <conditionalFormatting sqref="F55">
    <cfRule type="expression" dxfId="2456" priority="125">
      <formula>IF(F55=300,5)</formula>
    </cfRule>
  </conditionalFormatting>
  <conditionalFormatting sqref="G55">
    <cfRule type="expression" dxfId="2455" priority="124">
      <formula>IF(G55=300,5)</formula>
    </cfRule>
  </conditionalFormatting>
  <conditionalFormatting sqref="E56">
    <cfRule type="expression" dxfId="2454" priority="123">
      <formula>IF(E56=300,5)</formula>
    </cfRule>
  </conditionalFormatting>
  <conditionalFormatting sqref="F56">
    <cfRule type="expression" dxfId="2453" priority="122">
      <formula>IF(F56=300,5)</formula>
    </cfRule>
  </conditionalFormatting>
  <conditionalFormatting sqref="G56">
    <cfRule type="expression" dxfId="2452" priority="121">
      <formula>IF(G56=300,5)</formula>
    </cfRule>
  </conditionalFormatting>
  <conditionalFormatting sqref="E62">
    <cfRule type="expression" dxfId="2451" priority="120">
      <formula>IF(E62=300,5)</formula>
    </cfRule>
  </conditionalFormatting>
  <conditionalFormatting sqref="F62">
    <cfRule type="expression" dxfId="2450" priority="119">
      <formula>IF(F62=300,5)</formula>
    </cfRule>
  </conditionalFormatting>
  <conditionalFormatting sqref="G62">
    <cfRule type="expression" dxfId="2449" priority="118">
      <formula>IF(G62=300,5)</formula>
    </cfRule>
  </conditionalFormatting>
  <conditionalFormatting sqref="E63">
    <cfRule type="expression" dxfId="2448" priority="117">
      <formula>IF(E63=300,5)</formula>
    </cfRule>
  </conditionalFormatting>
  <conditionalFormatting sqref="F63">
    <cfRule type="expression" dxfId="2447" priority="116">
      <formula>IF(F63=300,5)</formula>
    </cfRule>
  </conditionalFormatting>
  <conditionalFormatting sqref="G63">
    <cfRule type="expression" dxfId="2446" priority="115">
      <formula>IF(G63=300,5)</formula>
    </cfRule>
  </conditionalFormatting>
  <conditionalFormatting sqref="E64">
    <cfRule type="expression" dxfId="2445" priority="114">
      <formula>IF(E64=300,5)</formula>
    </cfRule>
  </conditionalFormatting>
  <conditionalFormatting sqref="F64">
    <cfRule type="expression" dxfId="2444" priority="113">
      <formula>IF(F64=300,5)</formula>
    </cfRule>
  </conditionalFormatting>
  <conditionalFormatting sqref="G64">
    <cfRule type="expression" dxfId="2443" priority="112">
      <formula>IF(G64=300,5)</formula>
    </cfRule>
  </conditionalFormatting>
  <conditionalFormatting sqref="E65">
    <cfRule type="expression" dxfId="2442" priority="111">
      <formula>IF(E65=300,5)</formula>
    </cfRule>
  </conditionalFormatting>
  <conditionalFormatting sqref="F65">
    <cfRule type="expression" dxfId="2441" priority="110">
      <formula>IF(F65=300,5)</formula>
    </cfRule>
  </conditionalFormatting>
  <conditionalFormatting sqref="G65">
    <cfRule type="expression" dxfId="2440" priority="109">
      <formula>IF(G65=300,5)</formula>
    </cfRule>
  </conditionalFormatting>
  <conditionalFormatting sqref="E66">
    <cfRule type="expression" dxfId="2439" priority="108">
      <formula>IF(E66=300,5)</formula>
    </cfRule>
  </conditionalFormatting>
  <conditionalFormatting sqref="F66">
    <cfRule type="expression" dxfId="2438" priority="107">
      <formula>IF(F66=300,5)</formula>
    </cfRule>
  </conditionalFormatting>
  <conditionalFormatting sqref="G66">
    <cfRule type="expression" dxfId="2437" priority="106">
      <formula>IF(G66=300,5)</formula>
    </cfRule>
  </conditionalFormatting>
  <conditionalFormatting sqref="E72">
    <cfRule type="expression" dxfId="2436" priority="105">
      <formula>IF(E72=300,5)</formula>
    </cfRule>
  </conditionalFormatting>
  <conditionalFormatting sqref="F72">
    <cfRule type="expression" dxfId="2435" priority="104">
      <formula>IF(F72=300,5)</formula>
    </cfRule>
  </conditionalFormatting>
  <conditionalFormatting sqref="G72">
    <cfRule type="expression" dxfId="2434" priority="103">
      <formula>IF(G72=300,5)</formula>
    </cfRule>
  </conditionalFormatting>
  <conditionalFormatting sqref="E73">
    <cfRule type="expression" dxfId="2433" priority="102">
      <formula>IF(E73=300,5)</formula>
    </cfRule>
  </conditionalFormatting>
  <conditionalFormatting sqref="F73">
    <cfRule type="expression" dxfId="2432" priority="101">
      <formula>IF(F73=300,5)</formula>
    </cfRule>
  </conditionalFormatting>
  <conditionalFormatting sqref="G73">
    <cfRule type="expression" dxfId="2431" priority="100">
      <formula>IF(G73=300,5)</formula>
    </cfRule>
  </conditionalFormatting>
  <conditionalFormatting sqref="E74">
    <cfRule type="expression" dxfId="2430" priority="99">
      <formula>IF(E74=300,5)</formula>
    </cfRule>
  </conditionalFormatting>
  <conditionalFormatting sqref="F74">
    <cfRule type="expression" dxfId="2429" priority="98">
      <formula>IF(F74=300,5)</formula>
    </cfRule>
  </conditionalFormatting>
  <conditionalFormatting sqref="G74">
    <cfRule type="expression" dxfId="2428" priority="97">
      <formula>IF(G74=300,5)</formula>
    </cfRule>
  </conditionalFormatting>
  <conditionalFormatting sqref="E75">
    <cfRule type="expression" dxfId="2427" priority="96">
      <formula>IF(E75=300,5)</formula>
    </cfRule>
  </conditionalFormatting>
  <conditionalFormatting sqref="F75">
    <cfRule type="expression" dxfId="2426" priority="95">
      <formula>IF(F75=300,5)</formula>
    </cfRule>
  </conditionalFormatting>
  <conditionalFormatting sqref="G75">
    <cfRule type="expression" dxfId="2425" priority="94">
      <formula>IF(G75=300,5)</formula>
    </cfRule>
  </conditionalFormatting>
  <conditionalFormatting sqref="E76">
    <cfRule type="expression" dxfId="2424" priority="93">
      <formula>IF(E76=300,5)</formula>
    </cfRule>
  </conditionalFormatting>
  <conditionalFormatting sqref="F76">
    <cfRule type="expression" dxfId="2423" priority="92">
      <formula>IF(F76=300,5)</formula>
    </cfRule>
  </conditionalFormatting>
  <conditionalFormatting sqref="G76">
    <cfRule type="expression" dxfId="2422" priority="91">
      <formula>IF(G76=300,5)</formula>
    </cfRule>
  </conditionalFormatting>
  <conditionalFormatting sqref="E82">
    <cfRule type="expression" dxfId="2421" priority="90">
      <formula>IF(E82=300,5)</formula>
    </cfRule>
  </conditionalFormatting>
  <conditionalFormatting sqref="F82">
    <cfRule type="expression" dxfId="2420" priority="89">
      <formula>IF(F82=300,5)</formula>
    </cfRule>
  </conditionalFormatting>
  <conditionalFormatting sqref="G82">
    <cfRule type="expression" dxfId="2419" priority="88">
      <formula>IF(G82=300,5)</formula>
    </cfRule>
  </conditionalFormatting>
  <conditionalFormatting sqref="E83">
    <cfRule type="expression" dxfId="2418" priority="87">
      <formula>IF(E83=300,5)</formula>
    </cfRule>
  </conditionalFormatting>
  <conditionalFormatting sqref="F83">
    <cfRule type="expression" dxfId="2417" priority="86">
      <formula>IF(F83=300,5)</formula>
    </cfRule>
  </conditionalFormatting>
  <conditionalFormatting sqref="G83">
    <cfRule type="expression" dxfId="2416" priority="85">
      <formula>IF(G83=300,5)</formula>
    </cfRule>
  </conditionalFormatting>
  <conditionalFormatting sqref="E84">
    <cfRule type="expression" dxfId="2415" priority="84">
      <formula>IF(E84=300,5)</formula>
    </cfRule>
  </conditionalFormatting>
  <conditionalFormatting sqref="F84">
    <cfRule type="expression" dxfId="2414" priority="83">
      <formula>IF(F84=300,5)</formula>
    </cfRule>
  </conditionalFormatting>
  <conditionalFormatting sqref="G84">
    <cfRule type="expression" dxfId="2413" priority="82">
      <formula>IF(G84=300,5)</formula>
    </cfRule>
  </conditionalFormatting>
  <conditionalFormatting sqref="E85">
    <cfRule type="expression" dxfId="2412" priority="81">
      <formula>IF(E85=300,5)</formula>
    </cfRule>
  </conditionalFormatting>
  <conditionalFormatting sqref="F85">
    <cfRule type="expression" dxfId="2411" priority="80">
      <formula>IF(F85=300,5)</formula>
    </cfRule>
  </conditionalFormatting>
  <conditionalFormatting sqref="G85">
    <cfRule type="expression" dxfId="2410" priority="79">
      <formula>IF(G85=300,5)</formula>
    </cfRule>
  </conditionalFormatting>
  <conditionalFormatting sqref="E86">
    <cfRule type="expression" dxfId="2409" priority="78">
      <formula>IF(E86=300,5)</formula>
    </cfRule>
  </conditionalFormatting>
  <conditionalFormatting sqref="F86">
    <cfRule type="expression" dxfId="2408" priority="77">
      <formula>IF(F86=300,5)</formula>
    </cfRule>
  </conditionalFormatting>
  <conditionalFormatting sqref="G86">
    <cfRule type="expression" dxfId="2407" priority="76">
      <formula>IF(G86=300,5)</formula>
    </cfRule>
  </conditionalFormatting>
  <conditionalFormatting sqref="E92">
    <cfRule type="expression" dxfId="2406" priority="75">
      <formula>IF(E92=300,5)</formula>
    </cfRule>
  </conditionalFormatting>
  <conditionalFormatting sqref="F92">
    <cfRule type="expression" dxfId="2405" priority="74">
      <formula>IF(F92=300,5)</formula>
    </cfRule>
  </conditionalFormatting>
  <conditionalFormatting sqref="G92">
    <cfRule type="expression" dxfId="2404" priority="73">
      <formula>IF(G92=300,5)</formula>
    </cfRule>
  </conditionalFormatting>
  <conditionalFormatting sqref="E93">
    <cfRule type="expression" dxfId="2403" priority="72">
      <formula>IF(E93=300,5)</formula>
    </cfRule>
  </conditionalFormatting>
  <conditionalFormatting sqref="F93">
    <cfRule type="expression" dxfId="2402" priority="71">
      <formula>IF(F93=300,5)</formula>
    </cfRule>
  </conditionalFormatting>
  <conditionalFormatting sqref="G93">
    <cfRule type="expression" dxfId="2401" priority="70">
      <formula>IF(G93=300,5)</formula>
    </cfRule>
  </conditionalFormatting>
  <conditionalFormatting sqref="E94">
    <cfRule type="expression" dxfId="2400" priority="69">
      <formula>IF(E94=300,5)</formula>
    </cfRule>
  </conditionalFormatting>
  <conditionalFormatting sqref="F94">
    <cfRule type="expression" dxfId="2399" priority="68">
      <formula>IF(F94=300,5)</formula>
    </cfRule>
  </conditionalFormatting>
  <conditionalFormatting sqref="G94">
    <cfRule type="expression" dxfId="2398" priority="67">
      <formula>IF(G94=300,5)</formula>
    </cfRule>
  </conditionalFormatting>
  <conditionalFormatting sqref="E95">
    <cfRule type="expression" dxfId="2397" priority="66">
      <formula>IF(E95=300,5)</formula>
    </cfRule>
  </conditionalFormatting>
  <conditionalFormatting sqref="F95">
    <cfRule type="expression" dxfId="2396" priority="65">
      <formula>IF(F95=300,5)</formula>
    </cfRule>
  </conditionalFormatting>
  <conditionalFormatting sqref="G95">
    <cfRule type="expression" dxfId="2395" priority="64">
      <formula>IF(G95=300,5)</formula>
    </cfRule>
  </conditionalFormatting>
  <conditionalFormatting sqref="E96">
    <cfRule type="expression" dxfId="2394" priority="63">
      <formula>IF(E96=300,5)</formula>
    </cfRule>
  </conditionalFormatting>
  <conditionalFormatting sqref="F96">
    <cfRule type="expression" dxfId="2393" priority="62">
      <formula>IF(F96=300,5)</formula>
    </cfRule>
  </conditionalFormatting>
  <conditionalFormatting sqref="G96">
    <cfRule type="expression" dxfId="2392" priority="61">
      <formula>IF(G96=300,5)</formula>
    </cfRule>
  </conditionalFormatting>
  <conditionalFormatting sqref="E102">
    <cfRule type="expression" dxfId="2391" priority="60">
      <formula>IF(E102=300,5)</formula>
    </cfRule>
  </conditionalFormatting>
  <conditionalFormatting sqref="F102">
    <cfRule type="expression" dxfId="2390" priority="59">
      <formula>IF(F102=300,5)</formula>
    </cfRule>
  </conditionalFormatting>
  <conditionalFormatting sqref="G102">
    <cfRule type="expression" dxfId="2389" priority="58">
      <formula>IF(G102=300,5)</formula>
    </cfRule>
  </conditionalFormatting>
  <conditionalFormatting sqref="E103">
    <cfRule type="expression" dxfId="2388" priority="57">
      <formula>IF(E103=300,5)</formula>
    </cfRule>
  </conditionalFormatting>
  <conditionalFormatting sqref="F103">
    <cfRule type="expression" dxfId="2387" priority="56">
      <formula>IF(F103=300,5)</formula>
    </cfRule>
  </conditionalFormatting>
  <conditionalFormatting sqref="G103">
    <cfRule type="expression" dxfId="2386" priority="55">
      <formula>IF(G103=300,5)</formula>
    </cfRule>
  </conditionalFormatting>
  <conditionalFormatting sqref="E104">
    <cfRule type="expression" dxfId="2385" priority="54">
      <formula>IF(E104=300,5)</formula>
    </cfRule>
  </conditionalFormatting>
  <conditionalFormatting sqref="F104">
    <cfRule type="expression" dxfId="2384" priority="53">
      <formula>IF(F104=300,5)</formula>
    </cfRule>
  </conditionalFormatting>
  <conditionalFormatting sqref="G104">
    <cfRule type="expression" dxfId="2383" priority="52">
      <formula>IF(G104=300,5)</formula>
    </cfRule>
  </conditionalFormatting>
  <conditionalFormatting sqref="E105">
    <cfRule type="expression" dxfId="2382" priority="51">
      <formula>IF(E105=300,5)</formula>
    </cfRule>
  </conditionalFormatting>
  <conditionalFormatting sqref="F105">
    <cfRule type="expression" dxfId="2381" priority="50">
      <formula>IF(F105=300,5)</formula>
    </cfRule>
  </conditionalFormatting>
  <conditionalFormatting sqref="G105">
    <cfRule type="expression" dxfId="2380" priority="49">
      <formula>IF(G105=300,5)</formula>
    </cfRule>
  </conditionalFormatting>
  <conditionalFormatting sqref="E106">
    <cfRule type="expression" dxfId="2379" priority="48">
      <formula>IF(E106=300,5)</formula>
    </cfRule>
  </conditionalFormatting>
  <conditionalFormatting sqref="F106">
    <cfRule type="expression" dxfId="2378" priority="47">
      <formula>IF(F106=300,5)</formula>
    </cfRule>
  </conditionalFormatting>
  <conditionalFormatting sqref="G106">
    <cfRule type="expression" dxfId="2377" priority="46">
      <formula>IF(G106=300,5)</formula>
    </cfRule>
  </conditionalFormatting>
  <conditionalFormatting sqref="E112">
    <cfRule type="expression" dxfId="2376" priority="45">
      <formula>IF(E112=300,5)</formula>
    </cfRule>
  </conditionalFormatting>
  <conditionalFormatting sqref="F112">
    <cfRule type="expression" dxfId="2375" priority="44">
      <formula>IF(F112=300,5)</formula>
    </cfRule>
  </conditionalFormatting>
  <conditionalFormatting sqref="G112">
    <cfRule type="expression" dxfId="2374" priority="43">
      <formula>IF(G112=300,5)</formula>
    </cfRule>
  </conditionalFormatting>
  <conditionalFormatting sqref="E113">
    <cfRule type="expression" dxfId="2373" priority="42">
      <formula>IF(E113=300,5)</formula>
    </cfRule>
  </conditionalFormatting>
  <conditionalFormatting sqref="F113">
    <cfRule type="expression" dxfId="2372" priority="41">
      <formula>IF(F113=300,5)</formula>
    </cfRule>
  </conditionalFormatting>
  <conditionalFormatting sqref="G113">
    <cfRule type="expression" dxfId="2371" priority="40">
      <formula>IF(G113=300,5)</formula>
    </cfRule>
  </conditionalFormatting>
  <conditionalFormatting sqref="E114">
    <cfRule type="expression" dxfId="2370" priority="39">
      <formula>IF(E114=300,5)</formula>
    </cfRule>
  </conditionalFormatting>
  <conditionalFormatting sqref="F114">
    <cfRule type="expression" dxfId="2369" priority="38">
      <formula>IF(F114=300,5)</formula>
    </cfRule>
  </conditionalFormatting>
  <conditionalFormatting sqref="G114">
    <cfRule type="expression" dxfId="2368" priority="37">
      <formula>IF(G114=300,5)</formula>
    </cfRule>
  </conditionalFormatting>
  <conditionalFormatting sqref="E115">
    <cfRule type="expression" dxfId="2367" priority="36">
      <formula>IF(E115=300,5)</formula>
    </cfRule>
  </conditionalFormatting>
  <conditionalFormatting sqref="F115">
    <cfRule type="expression" dxfId="2366" priority="35">
      <formula>IF(F115=300,5)</formula>
    </cfRule>
  </conditionalFormatting>
  <conditionalFormatting sqref="G115">
    <cfRule type="expression" dxfId="2365" priority="34">
      <formula>IF(G115=300,5)</formula>
    </cfRule>
  </conditionalFormatting>
  <conditionalFormatting sqref="E116">
    <cfRule type="expression" dxfId="2364" priority="33">
      <formula>IF(E116=300,5)</formula>
    </cfRule>
  </conditionalFormatting>
  <conditionalFormatting sqref="F116">
    <cfRule type="expression" dxfId="2363" priority="32">
      <formula>IF(F116=300,5)</formula>
    </cfRule>
  </conditionalFormatting>
  <conditionalFormatting sqref="G116">
    <cfRule type="expression" dxfId="2362" priority="31">
      <formula>IF(G116=300,5)</formula>
    </cfRule>
  </conditionalFormatting>
  <conditionalFormatting sqref="E122">
    <cfRule type="expression" dxfId="2361" priority="30">
      <formula>IF(E122=300,5)</formula>
    </cfRule>
  </conditionalFormatting>
  <conditionalFormatting sqref="F122">
    <cfRule type="expression" dxfId="2360" priority="29">
      <formula>IF(F122=300,5)</formula>
    </cfRule>
  </conditionalFormatting>
  <conditionalFormatting sqref="G122">
    <cfRule type="expression" dxfId="2359" priority="28">
      <formula>IF(G122=300,5)</formula>
    </cfRule>
  </conditionalFormatting>
  <conditionalFormatting sqref="E123">
    <cfRule type="expression" dxfId="2358" priority="27">
      <formula>IF(E123=300,5)</formula>
    </cfRule>
  </conditionalFormatting>
  <conditionalFormatting sqref="F123">
    <cfRule type="expression" dxfId="2357" priority="26">
      <formula>IF(F123=300,5)</formula>
    </cfRule>
  </conditionalFormatting>
  <conditionalFormatting sqref="G123">
    <cfRule type="expression" dxfId="2356" priority="25">
      <formula>IF(G123=300,5)</formula>
    </cfRule>
  </conditionalFormatting>
  <conditionalFormatting sqref="E124">
    <cfRule type="expression" dxfId="2355" priority="24">
      <formula>IF(E124=300,5)</formula>
    </cfRule>
  </conditionalFormatting>
  <conditionalFormatting sqref="F124">
    <cfRule type="expression" dxfId="2354" priority="23">
      <formula>IF(F124=300,5)</formula>
    </cfRule>
  </conditionalFormatting>
  <conditionalFormatting sqref="G124">
    <cfRule type="expression" dxfId="2353" priority="22">
      <formula>IF(G124=300,5)</formula>
    </cfRule>
  </conditionalFormatting>
  <conditionalFormatting sqref="E125">
    <cfRule type="expression" dxfId="2352" priority="21">
      <formula>IF(E125=300,5)</formula>
    </cfRule>
  </conditionalFormatting>
  <conditionalFormatting sqref="F125">
    <cfRule type="expression" dxfId="2351" priority="20">
      <formula>IF(F125=300,5)</formula>
    </cfRule>
  </conditionalFormatting>
  <conditionalFormatting sqref="G125">
    <cfRule type="expression" dxfId="2350" priority="19">
      <formula>IF(G125=300,5)</formula>
    </cfRule>
  </conditionalFormatting>
  <conditionalFormatting sqref="E126">
    <cfRule type="expression" dxfId="2349" priority="18">
      <formula>IF(E126=300,5)</formula>
    </cfRule>
  </conditionalFormatting>
  <conditionalFormatting sqref="F126">
    <cfRule type="expression" dxfId="2348" priority="17">
      <formula>IF(F126=300,5)</formula>
    </cfRule>
  </conditionalFormatting>
  <conditionalFormatting sqref="G126">
    <cfRule type="expression" dxfId="2347" priority="16">
      <formula>IF(G126=300,5)</formula>
    </cfRule>
  </conditionalFormatting>
  <conditionalFormatting sqref="E132">
    <cfRule type="expression" dxfId="2346" priority="15">
      <formula>IF(E132=300,5)</formula>
    </cfRule>
  </conditionalFormatting>
  <conditionalFormatting sqref="F132">
    <cfRule type="expression" dxfId="2345" priority="14">
      <formula>IF(F132=300,5)</formula>
    </cfRule>
  </conditionalFormatting>
  <conditionalFormatting sqref="G132">
    <cfRule type="expression" dxfId="2344" priority="13">
      <formula>IF(G132=300,5)</formula>
    </cfRule>
  </conditionalFormatting>
  <conditionalFormatting sqref="E133">
    <cfRule type="expression" dxfId="2343" priority="12">
      <formula>IF(E133=300,5)</formula>
    </cfRule>
  </conditionalFormatting>
  <conditionalFormatting sqref="F133">
    <cfRule type="expression" dxfId="2342" priority="11">
      <formula>IF(F133=300,5)</formula>
    </cfRule>
  </conditionalFormatting>
  <conditionalFormatting sqref="G133">
    <cfRule type="expression" dxfId="2341" priority="10">
      <formula>IF(G133=300,5)</formula>
    </cfRule>
  </conditionalFormatting>
  <conditionalFormatting sqref="E134">
    <cfRule type="expression" dxfId="2340" priority="9">
      <formula>IF(E134=300,5)</formula>
    </cfRule>
  </conditionalFormatting>
  <conditionalFormatting sqref="F134">
    <cfRule type="expression" dxfId="2339" priority="8">
      <formula>IF(F134=300,5)</formula>
    </cfRule>
  </conditionalFormatting>
  <conditionalFormatting sqref="G134">
    <cfRule type="expression" dxfId="2338" priority="7">
      <formula>IF(G134=300,5)</formula>
    </cfRule>
  </conditionalFormatting>
  <conditionalFormatting sqref="E135">
    <cfRule type="expression" dxfId="2337" priority="6">
      <formula>IF(E135=300,5)</formula>
    </cfRule>
  </conditionalFormatting>
  <conditionalFormatting sqref="F135">
    <cfRule type="expression" dxfId="2336" priority="5">
      <formula>IF(F135=300,5)</formula>
    </cfRule>
  </conditionalFormatting>
  <conditionalFormatting sqref="G135">
    <cfRule type="expression" dxfId="2335" priority="4">
      <formula>IF(G135=300,5)</formula>
    </cfRule>
  </conditionalFormatting>
  <conditionalFormatting sqref="E136">
    <cfRule type="expression" dxfId="2334" priority="3">
      <formula>IF(E136=300,5)</formula>
    </cfRule>
  </conditionalFormatting>
  <conditionalFormatting sqref="F136">
    <cfRule type="expression" dxfId="2333" priority="2">
      <formula>IF(F136=300,5)</formula>
    </cfRule>
  </conditionalFormatting>
  <conditionalFormatting sqref="G136">
    <cfRule type="expression" dxfId="2332" priority="1">
      <formula>IF(G136=300,5)</formula>
    </cfRule>
  </conditionalFormatting>
  <conditionalFormatting sqref="E11:G11">
    <cfRule type="cellIs" dxfId="2331" priority="237" operator="equal">
      <formula>0</formula>
    </cfRule>
    <cfRule type="containsErrors" dxfId="2330" priority="238">
      <formula>ISERROR(E11)</formula>
    </cfRule>
  </conditionalFormatting>
  <conditionalFormatting sqref="E21:G21">
    <cfRule type="cellIs" dxfId="2329" priority="235" operator="equal">
      <formula>0</formula>
    </cfRule>
    <cfRule type="containsErrors" dxfId="2328" priority="236">
      <formula>ISERROR(E21)</formula>
    </cfRule>
  </conditionalFormatting>
  <conditionalFormatting sqref="E31:G31">
    <cfRule type="cellIs" dxfId="2327" priority="233" operator="equal">
      <formula>0</formula>
    </cfRule>
    <cfRule type="containsErrors" dxfId="2326" priority="234">
      <formula>ISERROR(E31)</formula>
    </cfRule>
  </conditionalFormatting>
  <conditionalFormatting sqref="E41:G41">
    <cfRule type="cellIs" dxfId="2325" priority="231" operator="equal">
      <formula>0</formula>
    </cfRule>
    <cfRule type="containsErrors" dxfId="2324" priority="232">
      <formula>ISERROR(E41)</formula>
    </cfRule>
  </conditionalFormatting>
  <conditionalFormatting sqref="E51:G51">
    <cfRule type="cellIs" dxfId="2323" priority="229" operator="equal">
      <formula>0</formula>
    </cfRule>
    <cfRule type="containsErrors" dxfId="2322" priority="230">
      <formula>ISERROR(E51)</formula>
    </cfRule>
  </conditionalFormatting>
  <conditionalFormatting sqref="E61:G61">
    <cfRule type="cellIs" dxfId="2321" priority="227" operator="equal">
      <formula>0</formula>
    </cfRule>
    <cfRule type="containsErrors" dxfId="2320" priority="228">
      <formula>ISERROR(E61)</formula>
    </cfRule>
  </conditionalFormatting>
  <conditionalFormatting sqref="E71:G71">
    <cfRule type="cellIs" dxfId="2319" priority="225" operator="equal">
      <formula>0</formula>
    </cfRule>
    <cfRule type="containsErrors" dxfId="2318" priority="226">
      <formula>ISERROR(E71)</formula>
    </cfRule>
  </conditionalFormatting>
  <conditionalFormatting sqref="E81:G81">
    <cfRule type="cellIs" dxfId="2317" priority="223" operator="equal">
      <formula>0</formula>
    </cfRule>
    <cfRule type="containsErrors" dxfId="2316" priority="224">
      <formula>ISERROR(E81)</formula>
    </cfRule>
  </conditionalFormatting>
  <conditionalFormatting sqref="E91:G91">
    <cfRule type="cellIs" dxfId="2315" priority="221" operator="equal">
      <formula>0</formula>
    </cfRule>
    <cfRule type="containsErrors" dxfId="2314" priority="222">
      <formula>ISERROR(E91)</formula>
    </cfRule>
  </conditionalFormatting>
  <conditionalFormatting sqref="E101:G101">
    <cfRule type="cellIs" dxfId="2313" priority="219" operator="equal">
      <formula>0</formula>
    </cfRule>
    <cfRule type="containsErrors" dxfId="2312" priority="220">
      <formula>ISERROR(E101)</formula>
    </cfRule>
  </conditionalFormatting>
  <conditionalFormatting sqref="E111:G111">
    <cfRule type="cellIs" dxfId="2311" priority="217" operator="equal">
      <formula>0</formula>
    </cfRule>
    <cfRule type="containsErrors" dxfId="2310" priority="218">
      <formula>ISERROR(E111)</formula>
    </cfRule>
  </conditionalFormatting>
  <conditionalFormatting sqref="E121:G121">
    <cfRule type="cellIs" dxfId="2309" priority="215" operator="equal">
      <formula>0</formula>
    </cfRule>
    <cfRule type="containsErrors" dxfId="2308" priority="216">
      <formula>ISERROR(E121)</formula>
    </cfRule>
  </conditionalFormatting>
  <conditionalFormatting sqref="E131:G131">
    <cfRule type="cellIs" dxfId="2307" priority="213" operator="equal">
      <formula>0</formula>
    </cfRule>
    <cfRule type="containsErrors" dxfId="2306" priority="214">
      <formula>ISERROR(E131)</formula>
    </cfRule>
  </conditionalFormatting>
  <conditionalFormatting sqref="E141:G141">
    <cfRule type="cellIs" dxfId="2305" priority="211" operator="equal">
      <formula>0</formula>
    </cfRule>
    <cfRule type="containsErrors" dxfId="2304" priority="212">
      <formula>ISERROR(E141)</formula>
    </cfRule>
  </conditionalFormatting>
  <conditionalFormatting sqref="E12">
    <cfRule type="expression" dxfId="2303" priority="210">
      <formula>IF(E12=300,5)</formula>
    </cfRule>
  </conditionalFormatting>
  <conditionalFormatting sqref="F12">
    <cfRule type="expression" dxfId="2302" priority="209">
      <formula>IF(F12=300,5)</formula>
    </cfRule>
  </conditionalFormatting>
  <conditionalFormatting sqref="G12">
    <cfRule type="expression" dxfId="2301" priority="208">
      <formula>IF(G12=300,5)</formula>
    </cfRule>
  </conditionalFormatting>
  <conditionalFormatting sqref="E13">
    <cfRule type="expression" dxfId="2300" priority="207">
      <formula>IF(E13=300,5)</formula>
    </cfRule>
  </conditionalFormatting>
  <conditionalFormatting sqref="F13">
    <cfRule type="expression" dxfId="2299" priority="206">
      <formula>IF(F13=300,5)</formula>
    </cfRule>
  </conditionalFormatting>
  <conditionalFormatting sqref="G13">
    <cfRule type="expression" dxfId="2298" priority="205">
      <formula>IF(G13=300,5)</formula>
    </cfRule>
  </conditionalFormatting>
  <conditionalFormatting sqref="E14">
    <cfRule type="expression" dxfId="2297" priority="204">
      <formula>IF(E14=300,5)</formula>
    </cfRule>
  </conditionalFormatting>
  <conditionalFormatting sqref="F14">
    <cfRule type="expression" dxfId="2296" priority="203">
      <formula>IF(F14=300,5)</formula>
    </cfRule>
  </conditionalFormatting>
  <conditionalFormatting sqref="G14">
    <cfRule type="expression" dxfId="2295" priority="202">
      <formula>IF(G14=300,5)</formula>
    </cfRule>
  </conditionalFormatting>
  <conditionalFormatting sqref="E15">
    <cfRule type="expression" dxfId="2294" priority="201">
      <formula>IF(E15=300,5)</formula>
    </cfRule>
  </conditionalFormatting>
  <conditionalFormatting sqref="F15">
    <cfRule type="expression" dxfId="2293" priority="200">
      <formula>IF(F15=300,5)</formula>
    </cfRule>
  </conditionalFormatting>
  <conditionalFormatting sqref="G15">
    <cfRule type="expression" dxfId="2292" priority="199">
      <formula>IF(G15=300,5)</formula>
    </cfRule>
  </conditionalFormatting>
  <conditionalFormatting sqref="E16">
    <cfRule type="expression" dxfId="2291" priority="198">
      <formula>IF(E16=300,5)</formula>
    </cfRule>
  </conditionalFormatting>
  <conditionalFormatting sqref="F16">
    <cfRule type="expression" dxfId="2290" priority="197">
      <formula>IF(F16=300,5)</formula>
    </cfRule>
  </conditionalFormatting>
  <conditionalFormatting sqref="G16">
    <cfRule type="expression" dxfId="2289" priority="196">
      <formula>IF(G16=300,5)</formula>
    </cfRule>
  </conditionalFormatting>
  <conditionalFormatting sqref="E2">
    <cfRule type="expression" dxfId="2288" priority="195">
      <formula>IF(E2=300,5)</formula>
    </cfRule>
  </conditionalFormatting>
  <conditionalFormatting sqref="F2">
    <cfRule type="expression" dxfId="2287" priority="194">
      <formula>IF(F2=300,5)</formula>
    </cfRule>
  </conditionalFormatting>
  <conditionalFormatting sqref="G2">
    <cfRule type="expression" dxfId="2286" priority="193">
      <formula>IF(G2=300,5)</formula>
    </cfRule>
  </conditionalFormatting>
  <conditionalFormatting sqref="E3">
    <cfRule type="expression" dxfId="2285" priority="192">
      <formula>IF(E3=300,5)</formula>
    </cfRule>
  </conditionalFormatting>
  <conditionalFormatting sqref="F3">
    <cfRule type="expression" dxfId="2284" priority="191">
      <formula>IF(F3=300,5)</formula>
    </cfRule>
  </conditionalFormatting>
  <conditionalFormatting sqref="G3">
    <cfRule type="expression" dxfId="2283" priority="190">
      <formula>IF(G3=300,5)</formula>
    </cfRule>
  </conditionalFormatting>
  <conditionalFormatting sqref="E4">
    <cfRule type="expression" dxfId="2282" priority="189">
      <formula>IF(E4=300,5)</formula>
    </cfRule>
  </conditionalFormatting>
  <conditionalFormatting sqref="F4">
    <cfRule type="expression" dxfId="2281" priority="188">
      <formula>IF(F4=300,5)</formula>
    </cfRule>
  </conditionalFormatting>
  <conditionalFormatting sqref="G4">
    <cfRule type="expression" dxfId="2280" priority="187">
      <formula>IF(G4=300,5)</formula>
    </cfRule>
  </conditionalFormatting>
  <conditionalFormatting sqref="E5">
    <cfRule type="expression" dxfId="2279" priority="186">
      <formula>IF(E5=300,5)</formula>
    </cfRule>
  </conditionalFormatting>
  <conditionalFormatting sqref="F5">
    <cfRule type="expression" dxfId="2278" priority="185">
      <formula>IF(F5=300,5)</formula>
    </cfRule>
  </conditionalFormatting>
  <conditionalFormatting sqref="G5">
    <cfRule type="expression" dxfId="2277" priority="184">
      <formula>IF(G5=300,5)</formula>
    </cfRule>
  </conditionalFormatting>
  <conditionalFormatting sqref="E6">
    <cfRule type="expression" dxfId="2276" priority="183">
      <formula>IF(E6=300,5)</formula>
    </cfRule>
  </conditionalFormatting>
  <conditionalFormatting sqref="F6">
    <cfRule type="expression" dxfId="2275" priority="182">
      <formula>IF(F6=300,5)</formula>
    </cfRule>
  </conditionalFormatting>
  <conditionalFormatting sqref="G6">
    <cfRule type="expression" dxfId="2274" priority="181">
      <formula>IF(G6=300,5)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1143000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A142"/>
  <sheetViews>
    <sheetView workbookViewId="0"/>
  </sheetViews>
  <sheetFormatPr baseColWidth="10" defaultRowHeight="14.4" x14ac:dyDescent="0.3"/>
  <cols>
    <col min="1" max="1" width="8.77734375" customWidth="1"/>
    <col min="2" max="2" width="7.77734375" customWidth="1"/>
    <col min="3" max="3" width="16.77734375" customWidth="1"/>
    <col min="4" max="8" width="6.77734375" customWidth="1"/>
    <col min="9" max="12" width="1.77734375" customWidth="1"/>
    <col min="13" max="14" width="6.77734375" customWidth="1"/>
    <col min="15" max="15" width="8.77734375" customWidth="1"/>
    <col min="16" max="17" width="6.77734375" customWidth="1"/>
  </cols>
  <sheetData>
    <row r="1" spans="1:15" ht="52.8" customHeight="1" thickBot="1" x14ac:dyDescent="0.35">
      <c r="A1" s="1" t="s">
        <v>44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8"/>
      <c r="J1" s="9"/>
      <c r="K1" s="10"/>
      <c r="L1" s="11"/>
      <c r="M1" s="12" t="s">
        <v>8</v>
      </c>
      <c r="N1" s="13" t="s">
        <v>9</v>
      </c>
      <c r="O1" s="163"/>
    </row>
    <row r="2" spans="1:15" x14ac:dyDescent="0.3">
      <c r="A2" s="14" t="str">
        <f>VLOOKUP(B2,Données!$A$3:$I$1003,4)</f>
        <v>F</v>
      </c>
      <c r="B2" s="15">
        <v>1000</v>
      </c>
      <c r="C2" s="16" t="str">
        <f>IFERROR(IF(B2=Données!X$1,Données!$X$2,VLOOKUP(B2,Données!$A$3:$I$1003,3,FALSE)),"")</f>
        <v>Pierrette Venne</v>
      </c>
      <c r="D2" s="191">
        <f>ROUNDDOWN(IF(C2="Dummy",Données!$X$4,IF(Sem.02!H2="x",Sem.02!D2,VLOOKUP(B2,Données!$A$3:$I$1003,7,FALSE))),0)</f>
        <v>135</v>
      </c>
      <c r="E2" s="18">
        <v>135</v>
      </c>
      <c r="F2" s="18">
        <v>185</v>
      </c>
      <c r="G2" s="18">
        <v>139</v>
      </c>
      <c r="H2" s="19"/>
      <c r="I2" s="20"/>
      <c r="J2" s="21"/>
      <c r="K2" s="22"/>
      <c r="L2" s="23"/>
      <c r="M2" s="24">
        <f t="shared" ref="M2:M10" si="0">SUM(E2:G2)</f>
        <v>459</v>
      </c>
      <c r="N2" s="24">
        <f>COUNTIF(E2:G2,"&gt;0")</f>
        <v>3</v>
      </c>
      <c r="O2" s="104">
        <f>IF(OR(E2&gt;0,F2&gt;0,G2&gt;0),Données!$X$6)</f>
        <v>13</v>
      </c>
    </row>
    <row r="3" spans="1:15" x14ac:dyDescent="0.3">
      <c r="A3" s="25" t="str">
        <f>VLOOKUP(B3,Données!$A$3:$I$1003,4)</f>
        <v>H</v>
      </c>
      <c r="B3" s="158">
        <v>1008</v>
      </c>
      <c r="C3" s="16" t="str">
        <f>IFERROR(IF(B3=Données!X$1,Données!$X$2,VLOOKUP(B3,Données!$A$3:$I$1003,3,FALSE)),"")</f>
        <v>Claude Baril</v>
      </c>
      <c r="D3" s="17">
        <f>ROUNDDOWN(IF(C3="Dummy",Données!$X$4,IF(Sem.02!H3="x",Sem.02!D3,VLOOKUP(B3,Données!$A$3:$I$1003,7,FALSE))),0)</f>
        <v>169</v>
      </c>
      <c r="E3" s="18">
        <v>180</v>
      </c>
      <c r="F3" s="18">
        <v>154</v>
      </c>
      <c r="G3" s="18">
        <v>136</v>
      </c>
      <c r="H3" s="26"/>
      <c r="I3" s="27"/>
      <c r="J3" s="28"/>
      <c r="K3" s="29"/>
      <c r="L3" s="30"/>
      <c r="M3" s="31">
        <f t="shared" si="0"/>
        <v>470</v>
      </c>
      <c r="N3" s="31">
        <f>COUNTIF(E3:G3,"&gt;0")</f>
        <v>3</v>
      </c>
      <c r="O3" s="104">
        <f>IF(OR(E3&gt;0,F3&gt;0,G3&gt;0),Données!$X$6)</f>
        <v>13</v>
      </c>
    </row>
    <row r="4" spans="1:15" x14ac:dyDescent="0.3">
      <c r="A4" s="25" t="str">
        <f>VLOOKUP(B4,Données!$A$3:$I$1003,4)</f>
        <v>F</v>
      </c>
      <c r="B4" s="158">
        <v>1043</v>
      </c>
      <c r="C4" s="16" t="str">
        <f>IFERROR(IF(B4=Données!X$1,Données!$X$2,VLOOKUP(B4,Données!$A$3:$I$1003,3,FALSE)),"")</f>
        <v>Colombe Nolet</v>
      </c>
      <c r="D4" s="17">
        <f>ROUNDDOWN(IF(C4="Dummy",Données!$X$4,IF(Sem.02!H4="x",Sem.02!D4,VLOOKUP(B4,Données!$A$3:$I$1003,7,FALSE))),0)</f>
        <v>150</v>
      </c>
      <c r="E4" s="18">
        <v>117</v>
      </c>
      <c r="F4" s="18">
        <v>111</v>
      </c>
      <c r="G4" s="18">
        <v>172</v>
      </c>
      <c r="H4" s="26"/>
      <c r="I4" s="27"/>
      <c r="J4" s="28"/>
      <c r="K4" s="29"/>
      <c r="L4" s="30"/>
      <c r="M4" s="31">
        <f t="shared" si="0"/>
        <v>400</v>
      </c>
      <c r="N4" s="31">
        <f>COUNTIF(E4:G4,"&gt;0")</f>
        <v>3</v>
      </c>
      <c r="O4" s="104">
        <f>IF(OR(E4&gt;0,F4&gt;0,G4&gt;0),Données!$X$6)</f>
        <v>13</v>
      </c>
    </row>
    <row r="5" spans="1:15" x14ac:dyDescent="0.3">
      <c r="A5" s="25" t="str">
        <f>VLOOKUP(B5,Données!$A$3:$I$1003,4)</f>
        <v>H</v>
      </c>
      <c r="B5" s="158">
        <v>1016</v>
      </c>
      <c r="C5" s="16" t="str">
        <f>IFERROR(IF(B5=Données!X$1,Données!$X$2,VLOOKUP(B5,Données!$A$3:$I$1003,3,FALSE)),"")</f>
        <v>Denis Lauzon</v>
      </c>
      <c r="D5" s="17">
        <f>ROUNDDOWN(IF(C5="Dummy",Données!$X$4,IF(Sem.02!H5="x",Sem.02!D5,VLOOKUP(B5,Données!$A$3:$I$1003,7,FALSE))),0)</f>
        <v>184</v>
      </c>
      <c r="E5" s="18">
        <v>168</v>
      </c>
      <c r="F5" s="18">
        <v>203</v>
      </c>
      <c r="G5" s="18">
        <v>177</v>
      </c>
      <c r="H5" s="26"/>
      <c r="I5" s="27"/>
      <c r="J5" s="28"/>
      <c r="K5" s="29"/>
      <c r="L5" s="30"/>
      <c r="M5" s="31">
        <f t="shared" si="0"/>
        <v>548</v>
      </c>
      <c r="N5" s="31">
        <f>COUNTIF(E5:G5,"&gt;0")</f>
        <v>3</v>
      </c>
      <c r="O5" s="104">
        <f>IF(OR(E5&gt;0,F5&gt;0,G5&gt;0),Données!$X$6)</f>
        <v>13</v>
      </c>
    </row>
    <row r="6" spans="1:15" x14ac:dyDescent="0.3">
      <c r="A6" s="25" t="str">
        <f>VLOOKUP(B6,Données!$A$3:$I$1003,4)</f>
        <v>H</v>
      </c>
      <c r="B6" s="158">
        <v>1075</v>
      </c>
      <c r="C6" s="16" t="str">
        <f>IFERROR(IF(B6=Données!X$1,Données!$X$2,VLOOKUP(B6,Données!$A$3:$I$1003,3,FALSE)),"")</f>
        <v>Gilles Thériault</v>
      </c>
      <c r="D6" s="17">
        <f>ROUNDDOWN(IF(C6="Dummy",Données!$X$4,IF(Sem.02!H6="x",Sem.02!D6,VLOOKUP(B6,Données!$A$3:$I$1003,7,FALSE))),0)</f>
        <v>198</v>
      </c>
      <c r="E6" s="18">
        <v>195</v>
      </c>
      <c r="F6" s="18">
        <v>237</v>
      </c>
      <c r="G6" s="18">
        <v>279</v>
      </c>
      <c r="H6" s="26"/>
      <c r="I6" s="27"/>
      <c r="J6" s="28"/>
      <c r="K6" s="29"/>
      <c r="L6" s="30"/>
      <c r="M6" s="31">
        <f t="shared" si="0"/>
        <v>711</v>
      </c>
      <c r="N6" s="31">
        <f>COUNTIF(E6:G6,"&gt;0")</f>
        <v>3</v>
      </c>
      <c r="O6" s="104">
        <f>IF(OR(E6&gt;0,F6&gt;0,G6&gt;0),Données!$X$6)</f>
        <v>13</v>
      </c>
    </row>
    <row r="7" spans="1:15" x14ac:dyDescent="0.3">
      <c r="A7" s="32" t="s">
        <v>10</v>
      </c>
      <c r="B7" s="33"/>
      <c r="C7" s="34" t="str">
        <f>IFERROR(IF(B7=Données!X$1,Données!$X$2,VLOOKUP(B7,Données!$A$3:$I$1003,3,FALSE)),"")</f>
        <v/>
      </c>
      <c r="D7" s="35" t="e">
        <f>ROUNDDOWN(IF(C7="Dummy",Données!$X$4,VLOOKUP(B7,Données!$A$3:$I$1003,7,FALSE)),0)</f>
        <v>#N/A</v>
      </c>
      <c r="E7" s="36"/>
      <c r="F7" s="36"/>
      <c r="G7" s="36"/>
      <c r="H7" s="26"/>
      <c r="I7" s="27"/>
      <c r="J7" s="28"/>
      <c r="K7" s="29"/>
      <c r="L7" s="30"/>
      <c r="M7" s="37">
        <f t="shared" si="0"/>
        <v>0</v>
      </c>
      <c r="N7" s="37">
        <f>COUNTIF(E7:G7,("&gt;0"))</f>
        <v>0</v>
      </c>
      <c r="O7" s="105" t="b">
        <f>IF(OR(E7&gt;0,F7&gt;0,G7&gt;0),Données!$X$6)</f>
        <v>0</v>
      </c>
    </row>
    <row r="8" spans="1:15" x14ac:dyDescent="0.3">
      <c r="A8" s="32" t="s">
        <v>10</v>
      </c>
      <c r="B8" s="33"/>
      <c r="C8" s="34" t="str">
        <f>IFERROR(IF(B8=Données!X$1,Données!$X$2,VLOOKUP(B8,Données!$A$3:$I$1003,3,FALSE)),"")</f>
        <v/>
      </c>
      <c r="D8" s="35" t="e">
        <f>ROUNDDOWN(IF(C8="Dummy",Données!$X$4,VLOOKUP(B8,Données!$A$3:$I$1003,7,FALSE)),0)</f>
        <v>#N/A</v>
      </c>
      <c r="E8" s="38"/>
      <c r="F8" s="38"/>
      <c r="G8" s="38"/>
      <c r="H8" s="26"/>
      <c r="I8" s="27"/>
      <c r="J8" s="28"/>
      <c r="K8" s="29"/>
      <c r="L8" s="30"/>
      <c r="M8" s="37">
        <f t="shared" si="0"/>
        <v>0</v>
      </c>
      <c r="N8" s="37">
        <f>COUNTIF(E8:G8,("&gt;0"))</f>
        <v>0</v>
      </c>
      <c r="O8" s="105" t="b">
        <f>IF(OR(E8&gt;0,F8&gt;0,G8&gt;0),Données!$X$6)</f>
        <v>0</v>
      </c>
    </row>
    <row r="9" spans="1:15" x14ac:dyDescent="0.3">
      <c r="A9" s="39" t="s">
        <v>11</v>
      </c>
      <c r="B9" s="40"/>
      <c r="C9" s="41" t="str">
        <f>IFERROR(VLOOKUP(B9,Données!$Q$3:$W$503,2,FALSE),"")</f>
        <v/>
      </c>
      <c r="D9" s="42" t="e">
        <f>VLOOKUP(B9,Données!$Q$3:$W$503,3)</f>
        <v>#N/A</v>
      </c>
      <c r="E9" s="38"/>
      <c r="F9" s="38"/>
      <c r="G9" s="38"/>
      <c r="H9" s="26"/>
      <c r="I9" s="27"/>
      <c r="J9" s="28"/>
      <c r="K9" s="29"/>
      <c r="L9" s="30"/>
      <c r="M9" s="43">
        <f t="shared" si="0"/>
        <v>0</v>
      </c>
      <c r="N9" s="43">
        <f>COUNTIF(E9:G9,("&gt;0"))</f>
        <v>0</v>
      </c>
      <c r="O9" s="106" t="b">
        <f>IF(OR(E9&gt;0,F9&gt;0,G9&gt;0),Données!$X$8)</f>
        <v>0</v>
      </c>
    </row>
    <row r="10" spans="1:15" ht="15" thickBot="1" x14ac:dyDescent="0.35">
      <c r="A10" s="44" t="s">
        <v>11</v>
      </c>
      <c r="B10" s="45"/>
      <c r="C10" s="41" t="str">
        <f>IFERROR(VLOOKUP(B10,Données!$Q$3:$W$503,2,FALSE),"")</f>
        <v/>
      </c>
      <c r="D10" s="46" t="e">
        <f>VLOOKUP(B10,Données!$Q$3:$W$503,3)</f>
        <v>#N/A</v>
      </c>
      <c r="E10" s="47"/>
      <c r="F10" s="47"/>
      <c r="G10" s="47"/>
      <c r="H10" s="26"/>
      <c r="I10" s="27"/>
      <c r="J10" s="28"/>
      <c r="K10" s="29"/>
      <c r="L10" s="30"/>
      <c r="M10" s="43">
        <f t="shared" si="0"/>
        <v>0</v>
      </c>
      <c r="N10" s="43">
        <f>COUNTIF(E10:G10,("&gt;0"))</f>
        <v>0</v>
      </c>
      <c r="O10" s="106" t="b">
        <f>IF(OR(E10&gt;0,F10&gt;0,G10&gt;0),Données!$X$8)</f>
        <v>0</v>
      </c>
    </row>
    <row r="11" spans="1:15" ht="16.2" thickBot="1" x14ac:dyDescent="0.35">
      <c r="A11" s="48">
        <f>$T$1-D11</f>
        <v>-836</v>
      </c>
      <c r="B11" s="49">
        <v>-821</v>
      </c>
      <c r="C11" s="50" t="s">
        <v>12</v>
      </c>
      <c r="D11" s="51">
        <f>SUM(D2:D6)</f>
        <v>836</v>
      </c>
      <c r="E11" s="52">
        <f>SUM(E2:E6)+SUMPRODUCT((E2:E6=0)*1,$D176:$D180)</f>
        <v>795</v>
      </c>
      <c r="F11" s="52">
        <f>SUM(F2:F6)+SUMPRODUCT((F2:F6=0)*1,$D176:$D180)</f>
        <v>890</v>
      </c>
      <c r="G11" s="52">
        <f>SUM(G2:G6)+SUMPRODUCT((G2:G6=0)*1,$D176:$D180)</f>
        <v>903</v>
      </c>
      <c r="H11" s="53"/>
      <c r="I11" s="54"/>
      <c r="J11" s="55"/>
      <c r="K11" s="56"/>
      <c r="L11" s="57"/>
      <c r="M11" s="58">
        <f>SUM(E11:G11)+B11*3</f>
        <v>125</v>
      </c>
      <c r="N11" s="59"/>
      <c r="O11" s="107"/>
    </row>
    <row r="12" spans="1:15" x14ac:dyDescent="0.3">
      <c r="A12" s="14" t="str">
        <f>VLOOKUP(B12,Données!$A$3:$I$1003,4)</f>
        <v>F</v>
      </c>
      <c r="B12" s="60">
        <v>1077</v>
      </c>
      <c r="C12" s="16" t="str">
        <f>IFERROR(IF(B12=Données!X$1,Données!$X$2,VLOOKUP(B12,Données!$A$3:$I$1003,3,FALSE)),"")</f>
        <v>M.-Hélène Hamelin</v>
      </c>
      <c r="D12" s="17">
        <f>ROUNDDOWN(IF(C12="Dummy",Données!$X$4,IF(Sem.02!H12="x",Sem.02!D12,VLOOKUP(B12,Données!$A$3:$I$1003,7,FALSE))),0)</f>
        <v>124</v>
      </c>
      <c r="E12" s="18">
        <v>146</v>
      </c>
      <c r="F12" s="18">
        <v>128</v>
      </c>
      <c r="G12" s="18">
        <v>136</v>
      </c>
      <c r="H12" s="19"/>
      <c r="I12" s="20"/>
      <c r="J12" s="21"/>
      <c r="K12" s="22"/>
      <c r="L12" s="23"/>
      <c r="M12" s="31">
        <f t="shared" ref="M12:M20" si="1">SUM(E12:G12)</f>
        <v>410</v>
      </c>
      <c r="N12" s="31">
        <f>COUNTIF(E12:G12,"&gt;0")</f>
        <v>3</v>
      </c>
      <c r="O12" s="104">
        <f>IF(OR(E12&gt;0,F12&gt;0,G12&gt;0),Données!$X$6)</f>
        <v>13</v>
      </c>
    </row>
    <row r="13" spans="1:15" x14ac:dyDescent="0.3">
      <c r="A13" s="25" t="str">
        <f>VLOOKUP(B13,Données!$A$3:$I$1003,4)</f>
        <v>F</v>
      </c>
      <c r="B13" s="33">
        <v>1071</v>
      </c>
      <c r="C13" s="16" t="str">
        <f>IFERROR(IF(B13=Données!X$1,Données!$X$2,VLOOKUP(B13,Données!$A$3:$I$1003,3,FALSE)),"")</f>
        <v>Guylaine Desroches</v>
      </c>
      <c r="D13" s="17">
        <f>ROUNDDOWN(IF(C13="Dummy",Données!$X$4,IF(Sem.02!H13="x",Sem.02!D13,VLOOKUP(B13,Données!$A$3:$I$1003,7,FALSE))),0)</f>
        <v>147</v>
      </c>
      <c r="E13" s="18">
        <v>201</v>
      </c>
      <c r="F13" s="18">
        <v>169</v>
      </c>
      <c r="G13" s="18">
        <v>139</v>
      </c>
      <c r="H13" s="26"/>
      <c r="I13" s="27"/>
      <c r="J13" s="28"/>
      <c r="K13" s="29"/>
      <c r="L13" s="30"/>
      <c r="M13" s="31">
        <f t="shared" si="1"/>
        <v>509</v>
      </c>
      <c r="N13" s="31">
        <f>COUNTIF(E13:G13,"&gt;0")</f>
        <v>3</v>
      </c>
      <c r="O13" s="104">
        <f>IF(OR(E13&gt;0,F13&gt;0,G13&gt;0),Données!$X$6)</f>
        <v>13</v>
      </c>
    </row>
    <row r="14" spans="1:15" x14ac:dyDescent="0.3">
      <c r="A14" s="25" t="str">
        <f>VLOOKUP(B14,Données!$A$3:$I$1003,4)</f>
        <v>F</v>
      </c>
      <c r="B14" s="33">
        <v>1003</v>
      </c>
      <c r="C14" s="16" t="str">
        <f>IFERROR(IF(B14=Données!X$1,Données!$X$2,VLOOKUP(B14,Données!$A$3:$I$1003,3,FALSE)),"")</f>
        <v>Louise Robillard</v>
      </c>
      <c r="D14" s="17">
        <f>ROUNDDOWN(IF(C14="Dummy",Données!$X$4,IF(Sem.02!H14="x",Sem.02!D14,VLOOKUP(B14,Données!$A$3:$I$1003,7,FALSE))),0)</f>
        <v>139</v>
      </c>
      <c r="E14" s="18">
        <v>188</v>
      </c>
      <c r="F14" s="18">
        <v>151</v>
      </c>
      <c r="G14" s="18">
        <v>141</v>
      </c>
      <c r="H14" s="26"/>
      <c r="I14" s="27"/>
      <c r="J14" s="28"/>
      <c r="K14" s="29"/>
      <c r="L14" s="30"/>
      <c r="M14" s="31">
        <f t="shared" si="1"/>
        <v>480</v>
      </c>
      <c r="N14" s="31">
        <f>COUNTIF(E14:G14,"&gt;0")</f>
        <v>3</v>
      </c>
      <c r="O14" s="104">
        <f>IF(OR(E14&gt;0,F14&gt;0,G14&gt;0),Données!$X$6)</f>
        <v>13</v>
      </c>
    </row>
    <row r="15" spans="1:15" x14ac:dyDescent="0.3">
      <c r="A15" s="25" t="str">
        <f>VLOOKUP(B15,Données!$A$3:$I$1003,4)</f>
        <v>H</v>
      </c>
      <c r="B15" s="33">
        <v>1012</v>
      </c>
      <c r="C15" s="16" t="str">
        <f>IFERROR(IF(B15=Données!X$1,Données!$X$2,VLOOKUP(B15,Données!$A$3:$I$1003,3,FALSE)),"")</f>
        <v>Maurice Chartrand</v>
      </c>
      <c r="D15" s="17">
        <f>ROUNDDOWN(IF(C15="Dummy",Données!$X$4,IF(Sem.02!H15="x",Sem.02!D15,VLOOKUP(B15,Données!$A$3:$I$1003,7,FALSE))),0)</f>
        <v>121</v>
      </c>
      <c r="E15" s="18">
        <v>123</v>
      </c>
      <c r="F15" s="18">
        <v>122</v>
      </c>
      <c r="G15" s="18">
        <v>179</v>
      </c>
      <c r="H15" s="26"/>
      <c r="I15" s="27"/>
      <c r="J15" s="28"/>
      <c r="K15" s="29"/>
      <c r="L15" s="30"/>
      <c r="M15" s="31">
        <f t="shared" si="1"/>
        <v>424</v>
      </c>
      <c r="N15" s="31">
        <f>COUNTIF(E15:G15,"&gt;0")</f>
        <v>3</v>
      </c>
      <c r="O15" s="104">
        <f>IF(OR(E15&gt;0,F15&gt;0,G15&gt;0),Données!$X$6)</f>
        <v>13</v>
      </c>
    </row>
    <row r="16" spans="1:15" x14ac:dyDescent="0.3">
      <c r="A16" s="25" t="str">
        <f>VLOOKUP(B16,Données!$A$3:$I$1003,4)</f>
        <v>H</v>
      </c>
      <c r="B16" s="33">
        <v>1052</v>
      </c>
      <c r="C16" s="16" t="str">
        <f>IFERROR(IF(B16=Données!X$1,Données!$X$2,VLOOKUP(B16,Données!$A$3:$I$1003,3,FALSE)),"")</f>
        <v>Richard Champagne</v>
      </c>
      <c r="D16" s="17">
        <f>ROUNDDOWN(IF(C16="Dummy",Données!$X$4,IF(Sem.02!H16="x",Sem.02!D16,VLOOKUP(B16,Données!$A$3:$I$1003,7,FALSE))),0)</f>
        <v>221</v>
      </c>
      <c r="E16" s="18">
        <v>170</v>
      </c>
      <c r="F16" s="18">
        <v>241</v>
      </c>
      <c r="G16" s="18">
        <v>148</v>
      </c>
      <c r="H16" s="26"/>
      <c r="I16" s="27"/>
      <c r="J16" s="28"/>
      <c r="K16" s="29"/>
      <c r="L16" s="30"/>
      <c r="M16" s="31">
        <f t="shared" si="1"/>
        <v>559</v>
      </c>
      <c r="N16" s="31">
        <f>COUNTIF(E16:G16,"&gt;0")</f>
        <v>3</v>
      </c>
      <c r="O16" s="104">
        <f>IF(OR(E16&gt;0,F16&gt;0,G16&gt;0),Données!$X$6)</f>
        <v>13</v>
      </c>
    </row>
    <row r="17" spans="1:15" x14ac:dyDescent="0.3">
      <c r="A17" s="32" t="s">
        <v>10</v>
      </c>
      <c r="B17" s="33"/>
      <c r="C17" s="34" t="str">
        <f>IFERROR(IF(B17=Données!X$1,Données!$X$2,VLOOKUP(B17,Données!$A$3:$I$1003,3,FALSE)),"")</f>
        <v/>
      </c>
      <c r="D17" s="35" t="e">
        <f>ROUNDDOWN(IF(C17="Dummy",Données!$X$4,VLOOKUP(B17,Données!$A$3:$I$1003,7,FALSE)),0)</f>
        <v>#N/A</v>
      </c>
      <c r="E17" s="36"/>
      <c r="F17" s="36"/>
      <c r="G17" s="36"/>
      <c r="H17" s="26"/>
      <c r="I17" s="27"/>
      <c r="J17" s="28"/>
      <c r="K17" s="29"/>
      <c r="L17" s="30"/>
      <c r="M17" s="37">
        <f t="shared" si="1"/>
        <v>0</v>
      </c>
      <c r="N17" s="37">
        <f>COUNTIF(E17:G17,("&gt;0"))</f>
        <v>0</v>
      </c>
      <c r="O17" s="105" t="b">
        <f>IF(OR(E17&gt;0,F17&gt;0,G17&gt;0),Données!$X$6)</f>
        <v>0</v>
      </c>
    </row>
    <row r="18" spans="1:15" x14ac:dyDescent="0.3">
      <c r="A18" s="32" t="s">
        <v>10</v>
      </c>
      <c r="B18" s="33"/>
      <c r="C18" s="34" t="str">
        <f>IFERROR(IF(B18=Données!X$1,Données!$X$2,VLOOKUP(B18,Données!$A$3:$I$1003,3,FALSE)),"")</f>
        <v/>
      </c>
      <c r="D18" s="35" t="e">
        <f>ROUNDDOWN(IF(C18="Dummy",Données!$X$4,VLOOKUP(B18,Données!$A$3:$I$1003,7,FALSE)),0)</f>
        <v>#N/A</v>
      </c>
      <c r="E18" s="38"/>
      <c r="F18" s="38"/>
      <c r="G18" s="38"/>
      <c r="H18" s="26"/>
      <c r="I18" s="27"/>
      <c r="J18" s="28"/>
      <c r="K18" s="29"/>
      <c r="L18" s="30"/>
      <c r="M18" s="37">
        <f t="shared" si="1"/>
        <v>0</v>
      </c>
      <c r="N18" s="37">
        <f>COUNTIF(E18:G18,("&gt;0"))</f>
        <v>0</v>
      </c>
      <c r="O18" s="105" t="b">
        <f>IF(OR(E18&gt;0,F18&gt;0,G18&gt;0),Données!$X$6)</f>
        <v>0</v>
      </c>
    </row>
    <row r="19" spans="1:15" x14ac:dyDescent="0.3">
      <c r="A19" s="39" t="s">
        <v>11</v>
      </c>
      <c r="B19" s="40"/>
      <c r="C19" s="41" t="str">
        <f>IFERROR(VLOOKUP(B19,Données!$Q$3:$W$503,2,FALSE),"")</f>
        <v/>
      </c>
      <c r="D19" s="42" t="e">
        <f>VLOOKUP(B19,Données!$Q$3:$W$503,3)</f>
        <v>#N/A</v>
      </c>
      <c r="E19" s="38"/>
      <c r="F19" s="38"/>
      <c r="G19" s="38"/>
      <c r="H19" s="26"/>
      <c r="I19" s="27"/>
      <c r="J19" s="28"/>
      <c r="K19" s="29"/>
      <c r="L19" s="30"/>
      <c r="M19" s="43">
        <f t="shared" si="1"/>
        <v>0</v>
      </c>
      <c r="N19" s="43">
        <f>COUNTIF(E19:G19,("&gt;0"))</f>
        <v>0</v>
      </c>
      <c r="O19" s="106" t="b">
        <f>IF(OR(E19&gt;0,F19&gt;0,G19&gt;0),Données!$X$8)</f>
        <v>0</v>
      </c>
    </row>
    <row r="20" spans="1:15" ht="15" thickBot="1" x14ac:dyDescent="0.35">
      <c r="A20" s="44" t="s">
        <v>11</v>
      </c>
      <c r="B20" s="45"/>
      <c r="C20" s="41" t="str">
        <f>IFERROR(VLOOKUP(B20,Données!$Q$3:$W$503,2,FALSE),"")</f>
        <v/>
      </c>
      <c r="D20" s="46" t="e">
        <f>VLOOKUP(B20,Données!$Q$3:$W$503,3)</f>
        <v>#N/A</v>
      </c>
      <c r="E20" s="47"/>
      <c r="F20" s="47"/>
      <c r="G20" s="47"/>
      <c r="H20" s="26"/>
      <c r="I20" s="27"/>
      <c r="J20" s="28"/>
      <c r="K20" s="29"/>
      <c r="L20" s="30"/>
      <c r="M20" s="43">
        <f t="shared" si="1"/>
        <v>0</v>
      </c>
      <c r="N20" s="43">
        <f>COUNTIF(E20:G20,("&gt;0"))</f>
        <v>0</v>
      </c>
      <c r="O20" s="106" t="b">
        <f>IF(OR(E20&gt;0,F20&gt;0,G20&gt;0),Données!$X$8)</f>
        <v>0</v>
      </c>
    </row>
    <row r="21" spans="1:15" ht="16.2" thickBot="1" x14ac:dyDescent="0.35">
      <c r="A21" s="48">
        <f>$T$1-D21</f>
        <v>-752</v>
      </c>
      <c r="B21" s="49">
        <v>-794</v>
      </c>
      <c r="C21" s="50" t="s">
        <v>13</v>
      </c>
      <c r="D21" s="51">
        <f>SUM(D12:D16)</f>
        <v>752</v>
      </c>
      <c r="E21" s="52">
        <f>SUM(E12:E16)+SUMPRODUCT((E12:E16=0)*1,$D186:$D190)</f>
        <v>828</v>
      </c>
      <c r="F21" s="52">
        <f>SUM(F12:F16)+SUMPRODUCT((F12:F16=0)*1,$D186:$D190)</f>
        <v>811</v>
      </c>
      <c r="G21" s="52">
        <f>SUM(G12:G16)+SUMPRODUCT((G12:G16=0)*1,$D186:$D190)</f>
        <v>743</v>
      </c>
      <c r="H21" s="53"/>
      <c r="I21" s="54"/>
      <c r="J21" s="55"/>
      <c r="K21" s="56"/>
      <c r="L21" s="57"/>
      <c r="M21" s="58">
        <f>SUM(E21:G21)+B21*3</f>
        <v>0</v>
      </c>
      <c r="N21" s="61"/>
      <c r="O21" s="107"/>
    </row>
    <row r="22" spans="1:15" x14ac:dyDescent="0.3">
      <c r="A22" s="14" t="str">
        <f>VLOOKUP(B22,Données!$A$3:$I$1003,4)</f>
        <v>H</v>
      </c>
      <c r="B22" s="33">
        <v>1025</v>
      </c>
      <c r="C22" s="16" t="str">
        <f>IFERROR(IF(B22=Données!X$1,Données!$X$2,VLOOKUP(B22,Données!$A$3:$I$1003,3,FALSE)),"")</f>
        <v>Claude Chaumont</v>
      </c>
      <c r="D22" s="17">
        <f>ROUNDDOWN(IF(C22="Dummy",Données!$X$4,IF(Sem.02!H22="x",Sem.02!D22,VLOOKUP(B22,Données!$A$3:$I$1003,7,FALSE))),0)</f>
        <v>154</v>
      </c>
      <c r="E22" s="18">
        <v>124</v>
      </c>
      <c r="F22" s="18">
        <v>122</v>
      </c>
      <c r="G22" s="18">
        <v>189</v>
      </c>
      <c r="H22" s="19"/>
      <c r="I22" s="20"/>
      <c r="J22" s="21"/>
      <c r="K22" s="22"/>
      <c r="L22" s="23"/>
      <c r="M22" s="31">
        <f t="shared" ref="M22:M30" si="2">SUM(E22:G22)</f>
        <v>435</v>
      </c>
      <c r="N22" s="31">
        <f>COUNTIF(E22:G22,"&gt;0")</f>
        <v>3</v>
      </c>
      <c r="O22" s="104">
        <f>IF(OR(E22&gt;0,F22&gt;0,G22&gt;0),Données!$X$6)</f>
        <v>13</v>
      </c>
    </row>
    <row r="23" spans="1:15" x14ac:dyDescent="0.3">
      <c r="A23" s="25" t="str">
        <f>VLOOKUP(B23,Données!$A$3:$I$1003,4)</f>
        <v>H</v>
      </c>
      <c r="B23" s="33">
        <v>1020</v>
      </c>
      <c r="C23" s="16" t="str">
        <f>IFERROR(IF(B23=Données!X$1,Données!$X$2,VLOOKUP(B23,Données!$A$3:$I$1003,3,FALSE)),"")</f>
        <v>Alain Lamy</v>
      </c>
      <c r="D23" s="17">
        <f>ROUNDDOWN(IF(C23="Dummy",Données!$X$4,IF(Sem.02!H23="x",Sem.02!D23,VLOOKUP(B23,Données!$A$3:$I$1003,7,FALSE))),0)</f>
        <v>150</v>
      </c>
      <c r="E23" s="18">
        <v>128</v>
      </c>
      <c r="F23" s="18">
        <v>81</v>
      </c>
      <c r="G23" s="18">
        <v>104</v>
      </c>
      <c r="H23" s="26"/>
      <c r="I23" s="27"/>
      <c r="J23" s="28"/>
      <c r="K23" s="29"/>
      <c r="L23" s="30"/>
      <c r="M23" s="31">
        <f t="shared" si="2"/>
        <v>313</v>
      </c>
      <c r="N23" s="31">
        <f>COUNTIF(E23:G23,"&gt;0")</f>
        <v>3</v>
      </c>
      <c r="O23" s="104">
        <f>IF(OR(E23&gt;0,F23&gt;0,G23&gt;0),Données!$X$6)</f>
        <v>13</v>
      </c>
    </row>
    <row r="24" spans="1:15" x14ac:dyDescent="0.3">
      <c r="A24" s="25" t="str">
        <f>VLOOKUP(B24,Données!$A$3:$I$1003,4)</f>
        <v>F</v>
      </c>
      <c r="B24" s="33">
        <v>1007</v>
      </c>
      <c r="C24" s="16" t="str">
        <f>IFERROR(IF(B24=Données!X$1,Données!$X$2,VLOOKUP(B24,Données!$A$3:$I$1003,3,FALSE)),"")</f>
        <v xml:space="preserve">Louisette Croteau </v>
      </c>
      <c r="D24" s="17">
        <f>ROUNDDOWN(IF(C24="Dummy",Données!$X$4,IF(Sem.02!H24="x",Sem.02!D24,VLOOKUP(B24,Données!$A$3:$I$1003,7,FALSE))),0)</f>
        <v>150</v>
      </c>
      <c r="E24" s="18">
        <v>201</v>
      </c>
      <c r="F24" s="18">
        <v>130</v>
      </c>
      <c r="G24" s="18">
        <v>123</v>
      </c>
      <c r="H24" s="26"/>
      <c r="I24" s="27"/>
      <c r="J24" s="28"/>
      <c r="K24" s="29"/>
      <c r="L24" s="30"/>
      <c r="M24" s="31">
        <f t="shared" si="2"/>
        <v>454</v>
      </c>
      <c r="N24" s="31">
        <f>COUNTIF(E24:G24,"&gt;0")</f>
        <v>3</v>
      </c>
      <c r="O24" s="104">
        <f>IF(OR(E24&gt;0,F24&gt;0,G24&gt;0),Données!$X$6)</f>
        <v>13</v>
      </c>
    </row>
    <row r="25" spans="1:15" x14ac:dyDescent="0.3">
      <c r="A25" s="25" t="str">
        <f>VLOOKUP(B25,Données!$A$3:$I$1003,4)</f>
        <v>H</v>
      </c>
      <c r="B25" s="33">
        <v>1004</v>
      </c>
      <c r="C25" s="16" t="str">
        <f>IFERROR(IF(B25=Données!X$1,Données!$X$2,VLOOKUP(B25,Données!$A$3:$I$1003,3,FALSE)),"")</f>
        <v>Émile Beauchesne</v>
      </c>
      <c r="D25" s="17">
        <f>ROUNDDOWN(IF(C25="Dummy",Données!$X$4,IF(Sem.02!H25="x",Sem.02!D25,VLOOKUP(B25,Données!$A$3:$I$1003,7,FALSE))),0)</f>
        <v>197</v>
      </c>
      <c r="E25" s="18">
        <v>148</v>
      </c>
      <c r="F25" s="18">
        <v>184</v>
      </c>
      <c r="G25" s="18">
        <v>170</v>
      </c>
      <c r="H25" s="26"/>
      <c r="I25" s="27"/>
      <c r="J25" s="28"/>
      <c r="K25" s="29"/>
      <c r="L25" s="30"/>
      <c r="M25" s="31">
        <f t="shared" si="2"/>
        <v>502</v>
      </c>
      <c r="N25" s="31">
        <f>COUNTIF(E25:G25,"&gt;0")</f>
        <v>3</v>
      </c>
      <c r="O25" s="104">
        <f>IF(OR(E25&gt;0,F25&gt;0,G25&gt;0),Données!$X$6)</f>
        <v>13</v>
      </c>
    </row>
    <row r="26" spans="1:15" x14ac:dyDescent="0.3">
      <c r="A26" s="25" t="str">
        <f>VLOOKUP(B26,Données!$A$3:$I$1003,4)</f>
        <v>H</v>
      </c>
      <c r="B26" s="33">
        <v>1048</v>
      </c>
      <c r="C26" s="16" t="str">
        <f>IFERROR(IF(B26=Données!X$1,Données!$X$2,VLOOKUP(B26,Données!$A$3:$I$1003,3,FALSE)),"")</f>
        <v>Jacques Robillard</v>
      </c>
      <c r="D26" s="17">
        <f>ROUNDDOWN(IF(C26="Dummy",Données!$X$4,IF(Sem.02!H26="x",Sem.02!D26,VLOOKUP(B26,Données!$A$3:$I$1003,7,FALSE))),0)</f>
        <v>182</v>
      </c>
      <c r="E26" s="18">
        <v>141</v>
      </c>
      <c r="F26" s="18">
        <v>153</v>
      </c>
      <c r="G26" s="18">
        <v>187</v>
      </c>
      <c r="H26" s="26"/>
      <c r="I26" s="27"/>
      <c r="J26" s="28"/>
      <c r="K26" s="29"/>
      <c r="L26" s="30"/>
      <c r="M26" s="31">
        <f t="shared" si="2"/>
        <v>481</v>
      </c>
      <c r="N26" s="31">
        <f>COUNTIF(E26:G26,"&gt;0")</f>
        <v>3</v>
      </c>
      <c r="O26" s="104">
        <f>IF(OR(E26&gt;0,F26&gt;0,G26&gt;0),Données!$X$6)</f>
        <v>13</v>
      </c>
    </row>
    <row r="27" spans="1:15" x14ac:dyDescent="0.3">
      <c r="A27" s="32" t="s">
        <v>10</v>
      </c>
      <c r="B27" s="33"/>
      <c r="C27" s="34" t="str">
        <f>IFERROR(IF(B27=Données!X$1,Données!$X$2,VLOOKUP(B27,Données!$A$3:$I$1003,3,FALSE)),"")</f>
        <v/>
      </c>
      <c r="D27" s="35" t="e">
        <f>ROUNDDOWN(IF(C27="Dummy",Données!$X$4,VLOOKUP(B27,Données!$A$3:$I$1003,7,FALSE)),0)</f>
        <v>#N/A</v>
      </c>
      <c r="E27" s="36"/>
      <c r="F27" s="36"/>
      <c r="G27" s="36"/>
      <c r="H27" s="26"/>
      <c r="I27" s="27"/>
      <c r="J27" s="28"/>
      <c r="K27" s="29"/>
      <c r="L27" s="30"/>
      <c r="M27" s="37">
        <f t="shared" si="2"/>
        <v>0</v>
      </c>
      <c r="N27" s="37">
        <f>COUNTIF(E27:G27,("&gt;0"))</f>
        <v>0</v>
      </c>
      <c r="O27" s="105" t="b">
        <f>IF(OR(E27&gt;0,F27&gt;0,G27&gt;0),Données!$X$6)</f>
        <v>0</v>
      </c>
    </row>
    <row r="28" spans="1:15" x14ac:dyDescent="0.3">
      <c r="A28" s="32" t="s">
        <v>10</v>
      </c>
      <c r="B28" s="33"/>
      <c r="C28" s="34" t="str">
        <f>IFERROR(IF(B28=Données!X$1,Données!$X$2,VLOOKUP(B28,Données!$A$3:$I$1003,3,FALSE)),"")</f>
        <v/>
      </c>
      <c r="D28" s="35" t="e">
        <f>ROUNDDOWN(IF(C28="Dummy",Données!$X$4,VLOOKUP(B28,Données!$A$3:$I$1003,7,FALSE)),0)</f>
        <v>#N/A</v>
      </c>
      <c r="E28" s="38"/>
      <c r="F28" s="38"/>
      <c r="G28" s="38"/>
      <c r="H28" s="26"/>
      <c r="I28" s="27"/>
      <c r="J28" s="28"/>
      <c r="K28" s="29"/>
      <c r="L28" s="30"/>
      <c r="M28" s="37">
        <f t="shared" si="2"/>
        <v>0</v>
      </c>
      <c r="N28" s="37">
        <f>COUNTIF(E28:G28,("&gt;0"))</f>
        <v>0</v>
      </c>
      <c r="O28" s="105" t="b">
        <f>IF(OR(E28&gt;0,F28&gt;0,G28&gt;0),Données!$X$6)</f>
        <v>0</v>
      </c>
    </row>
    <row r="29" spans="1:15" x14ac:dyDescent="0.3">
      <c r="A29" s="39" t="s">
        <v>11</v>
      </c>
      <c r="B29" s="40"/>
      <c r="C29" s="41" t="str">
        <f>IFERROR(VLOOKUP(B29,Données!$Q$3:$W$503,2,FALSE),"")</f>
        <v/>
      </c>
      <c r="D29" s="42" t="e">
        <f>VLOOKUP(B29,Données!$Q$3:$W$503,3)</f>
        <v>#N/A</v>
      </c>
      <c r="E29" s="38"/>
      <c r="F29" s="38"/>
      <c r="G29" s="38"/>
      <c r="H29" s="26"/>
      <c r="I29" s="27"/>
      <c r="J29" s="28"/>
      <c r="K29" s="29"/>
      <c r="L29" s="30"/>
      <c r="M29" s="43">
        <f t="shared" si="2"/>
        <v>0</v>
      </c>
      <c r="N29" s="43">
        <f>COUNTIF(E29:G29,("&gt;0"))</f>
        <v>0</v>
      </c>
      <c r="O29" s="106" t="b">
        <f>IF(OR(E29&gt;0,F29&gt;0,G29&gt;0),Données!$X$8)</f>
        <v>0</v>
      </c>
    </row>
    <row r="30" spans="1:15" ht="15" thickBot="1" x14ac:dyDescent="0.35">
      <c r="A30" s="44" t="s">
        <v>11</v>
      </c>
      <c r="B30" s="45"/>
      <c r="C30" s="41" t="str">
        <f>IFERROR(VLOOKUP(B30,Données!$Q$3:$W$503,2,FALSE),"")</f>
        <v/>
      </c>
      <c r="D30" s="46" t="e">
        <f>VLOOKUP(B30,Données!$Q$3:$W$503,3)</f>
        <v>#N/A</v>
      </c>
      <c r="E30" s="47"/>
      <c r="F30" s="47"/>
      <c r="G30" s="47"/>
      <c r="H30" s="26"/>
      <c r="I30" s="27"/>
      <c r="J30" s="28"/>
      <c r="K30" s="29"/>
      <c r="L30" s="30"/>
      <c r="M30" s="43">
        <f t="shared" si="2"/>
        <v>0</v>
      </c>
      <c r="N30" s="43">
        <f>COUNTIF(E30:G30,("&gt;0"))</f>
        <v>0</v>
      </c>
      <c r="O30" s="106" t="b">
        <f>IF(OR(E30&gt;0,F30&gt;0,G30&gt;0),Données!$X$8)</f>
        <v>0</v>
      </c>
    </row>
    <row r="31" spans="1:15" ht="16.2" thickBot="1" x14ac:dyDescent="0.35">
      <c r="A31" s="48">
        <f>$T$1-D31</f>
        <v>-833</v>
      </c>
      <c r="B31" s="49">
        <v>-828</v>
      </c>
      <c r="C31" s="50" t="s">
        <v>14</v>
      </c>
      <c r="D31" s="51">
        <f>SUM(D22:D26)</f>
        <v>833</v>
      </c>
      <c r="E31" s="52">
        <f>SUM(E22:E26)+SUMPRODUCT((E22:E26=0)*1,$D196:$D200)</f>
        <v>742</v>
      </c>
      <c r="F31" s="52">
        <f>SUM(F22:F26)+SUMPRODUCT((F22:F26=0)*1,$D196:$D200)</f>
        <v>670</v>
      </c>
      <c r="G31" s="52">
        <f>SUM(G22:G26)+SUMPRODUCT((G22:G26=0)*1,$D196:$D200)</f>
        <v>773</v>
      </c>
      <c r="H31" s="53"/>
      <c r="I31" s="54"/>
      <c r="J31" s="55"/>
      <c r="K31" s="56"/>
      <c r="L31" s="57"/>
      <c r="M31" s="58">
        <f>SUM(E31:G31)+B31*3</f>
        <v>-299</v>
      </c>
      <c r="N31" s="61"/>
      <c r="O31" s="107"/>
    </row>
    <row r="32" spans="1:15" x14ac:dyDescent="0.3">
      <c r="A32" s="14" t="str">
        <f>VLOOKUP(B32,Données!$A$3:$I$1003,4)</f>
        <v>F</v>
      </c>
      <c r="B32" s="33">
        <v>1078</v>
      </c>
      <c r="C32" s="16" t="str">
        <f>IFERROR(IF(B32=Données!X$1,Données!$X$2,VLOOKUP(B32,Données!$A$3:$I$1003,3,FALSE)),"")</f>
        <v>Jeanne d'Arc Collard</v>
      </c>
      <c r="D32" s="17">
        <f>ROUNDDOWN(IF(C32="Dummy",Données!$X$4,IF(Sem.02!H32="x",Sem.02!D32,VLOOKUP(B32,Données!$A$3:$I$1003,7,FALSE))),0)</f>
        <v>96</v>
      </c>
      <c r="E32" s="18">
        <v>110</v>
      </c>
      <c r="F32" s="18">
        <v>116</v>
      </c>
      <c r="G32" s="18">
        <v>117</v>
      </c>
      <c r="H32" s="19"/>
      <c r="I32" s="20"/>
      <c r="J32" s="21"/>
      <c r="K32" s="22"/>
      <c r="L32" s="23"/>
      <c r="M32" s="31">
        <f t="shared" ref="M32:M40" si="3">SUM(E32:G32)</f>
        <v>343</v>
      </c>
      <c r="N32" s="31">
        <f>COUNTIF(E32:G32,"&gt;0")</f>
        <v>3</v>
      </c>
      <c r="O32" s="104">
        <f>IF(OR(E32&gt;0,F32&gt;0,G32&gt;0),Données!$X$6)</f>
        <v>13</v>
      </c>
    </row>
    <row r="33" spans="1:15" x14ac:dyDescent="0.3">
      <c r="A33" s="25" t="str">
        <f>VLOOKUP(B33,Données!$A$3:$I$1003,4)</f>
        <v>F</v>
      </c>
      <c r="B33" s="33">
        <v>1005</v>
      </c>
      <c r="C33" s="16" t="str">
        <f>IFERROR(IF(B33=Données!X$1,Données!$X$2,VLOOKUP(B33,Données!$A$3:$I$1003,3,FALSE)),"")</f>
        <v>Martine Gagné</v>
      </c>
      <c r="D33" s="17">
        <f>ROUNDDOWN(IF(C33="Dummy",Données!$X$4,IF(Sem.02!H33="x",Sem.02!D33,VLOOKUP(B33,Données!$A$3:$I$1003,7,FALSE))),0)</f>
        <v>159</v>
      </c>
      <c r="E33" s="18">
        <v>147</v>
      </c>
      <c r="F33" s="18">
        <v>192</v>
      </c>
      <c r="G33" s="18">
        <v>158</v>
      </c>
      <c r="H33" s="26"/>
      <c r="I33" s="27"/>
      <c r="J33" s="28"/>
      <c r="K33" s="29"/>
      <c r="L33" s="30"/>
      <c r="M33" s="31">
        <f t="shared" si="3"/>
        <v>497</v>
      </c>
      <c r="N33" s="31">
        <f>COUNTIF(E33:G33,"&gt;0")</f>
        <v>3</v>
      </c>
      <c r="O33" s="104">
        <f>IF(OR(E33&gt;0,F33&gt;0,G33&gt;0),Données!$X$6)</f>
        <v>13</v>
      </c>
    </row>
    <row r="34" spans="1:15" x14ac:dyDescent="0.3">
      <c r="A34" s="25" t="str">
        <f>VLOOKUP(B34,Données!$A$3:$I$1003,4)</f>
        <v>F</v>
      </c>
      <c r="B34" s="33">
        <v>1039</v>
      </c>
      <c r="C34" s="16" t="str">
        <f>IFERROR(IF(B34=Données!X$1,Données!$X$2,VLOOKUP(B34,Données!$A$3:$I$1003,3,FALSE)),"")</f>
        <v>Johanne Champagne</v>
      </c>
      <c r="D34" s="17">
        <f>ROUNDDOWN(IF(C34="Dummy",Données!$X$4,IF(Sem.02!H34="x",Sem.02!D34,VLOOKUP(B34,Données!$A$3:$I$1003,7,FALSE))),0)</f>
        <v>149</v>
      </c>
      <c r="E34" s="18">
        <v>126</v>
      </c>
      <c r="F34" s="18">
        <v>137</v>
      </c>
      <c r="G34" s="18">
        <v>160</v>
      </c>
      <c r="H34" s="26"/>
      <c r="I34" s="27"/>
      <c r="J34" s="28"/>
      <c r="K34" s="29"/>
      <c r="L34" s="30"/>
      <c r="M34" s="31">
        <f t="shared" si="3"/>
        <v>423</v>
      </c>
      <c r="N34" s="31">
        <f>COUNTIF(E34:G34,"&gt;0")</f>
        <v>3</v>
      </c>
      <c r="O34" s="104">
        <f>IF(OR(E34&gt;0,F34&gt;0,G34&gt;0),Données!$X$6)</f>
        <v>13</v>
      </c>
    </row>
    <row r="35" spans="1:15" x14ac:dyDescent="0.3">
      <c r="A35" s="25" t="str">
        <f>VLOOKUP(B35,Données!$A$3:$I$1003,4)</f>
        <v>H</v>
      </c>
      <c r="B35" s="33">
        <v>1074</v>
      </c>
      <c r="C35" s="16" t="str">
        <f>IFERROR(IF(B35=Données!X$1,Données!$X$2,VLOOKUP(B35,Données!$A$3:$I$1003,3,FALSE)),"")</f>
        <v>Serge Goupil</v>
      </c>
      <c r="D35" s="17">
        <f>ROUNDDOWN(IF(C35="Dummy",Données!$X$4,IF(Sem.02!H35="x",Sem.02!D35,VLOOKUP(B35,Données!$A$3:$I$1003,7,FALSE))),0)</f>
        <v>160</v>
      </c>
      <c r="E35" s="18"/>
      <c r="F35" s="18"/>
      <c r="G35" s="18"/>
      <c r="H35" s="26" t="s">
        <v>148</v>
      </c>
      <c r="I35" s="27"/>
      <c r="J35" s="28"/>
      <c r="K35" s="29"/>
      <c r="L35" s="30"/>
      <c r="M35" s="31">
        <f t="shared" si="3"/>
        <v>0</v>
      </c>
      <c r="N35" s="31">
        <f>COUNTIF(E35:G35,"&gt;0")</f>
        <v>0</v>
      </c>
      <c r="O35" s="104" t="b">
        <f>IF(OR(E35&gt;0,F35&gt;0,G35&gt;0),Données!$X$6)</f>
        <v>0</v>
      </c>
    </row>
    <row r="36" spans="1:15" x14ac:dyDescent="0.3">
      <c r="A36" s="25" t="str">
        <f>VLOOKUP(B36,Données!$A$3:$I$1003,4)</f>
        <v>H</v>
      </c>
      <c r="B36" s="33">
        <v>1002</v>
      </c>
      <c r="C36" s="16" t="str">
        <f>IFERROR(IF(B36=Données!X$1,Données!$X$2,VLOOKUP(B36,Données!$A$3:$I$1003,3,FALSE)),"")</f>
        <v>Michel Taillon</v>
      </c>
      <c r="D36" s="17">
        <f>ROUNDDOWN(IF(C36="Dummy",Données!$X$4,IF(Sem.02!H36="x",Sem.02!D36,VLOOKUP(B36,Données!$A$3:$I$1003,7,FALSE))),0)</f>
        <v>221</v>
      </c>
      <c r="E36" s="18">
        <v>225</v>
      </c>
      <c r="F36" s="18">
        <v>237</v>
      </c>
      <c r="G36" s="18">
        <v>198</v>
      </c>
      <c r="H36" s="26"/>
      <c r="I36" s="27"/>
      <c r="J36" s="28"/>
      <c r="K36" s="29"/>
      <c r="L36" s="30"/>
      <c r="M36" s="31">
        <f t="shared" si="3"/>
        <v>660</v>
      </c>
      <c r="N36" s="31">
        <f>COUNTIF(E36:G36,"&gt;0")</f>
        <v>3</v>
      </c>
      <c r="O36" s="104">
        <f>IF(OR(E36&gt;0,F36&gt;0,G36&gt;0),Données!$X$6)</f>
        <v>13</v>
      </c>
    </row>
    <row r="37" spans="1:15" x14ac:dyDescent="0.3">
      <c r="A37" s="32" t="s">
        <v>10</v>
      </c>
      <c r="B37" s="33"/>
      <c r="C37" s="34" t="str">
        <f>IFERROR(IF(B37=Données!X$1,Données!$X$2,VLOOKUP(B37,Données!$A$3:$I$1003,3,FALSE)),"")</f>
        <v/>
      </c>
      <c r="D37" s="35" t="e">
        <f>ROUNDDOWN(IF(C37="Dummy",Données!$X$4,VLOOKUP(B37,Données!$A$3:$I$1003,7,FALSE)),0)</f>
        <v>#N/A</v>
      </c>
      <c r="E37" s="36"/>
      <c r="F37" s="36"/>
      <c r="G37" s="36"/>
      <c r="H37" s="26"/>
      <c r="I37" s="27"/>
      <c r="J37" s="28"/>
      <c r="K37" s="29"/>
      <c r="L37" s="30"/>
      <c r="M37" s="37">
        <f t="shared" si="3"/>
        <v>0</v>
      </c>
      <c r="N37" s="37">
        <f>COUNTIF(E37:G37,("&gt;0"))</f>
        <v>0</v>
      </c>
      <c r="O37" s="105" t="b">
        <f>IF(OR(E37&gt;0,F37&gt;0,G37&gt;0),Données!$X$6)</f>
        <v>0</v>
      </c>
    </row>
    <row r="38" spans="1:15" x14ac:dyDescent="0.3">
      <c r="A38" s="32" t="s">
        <v>10</v>
      </c>
      <c r="B38" s="33"/>
      <c r="C38" s="34" t="str">
        <f>IFERROR(IF(B38=Données!X$1,Données!$X$2,VLOOKUP(B38,Données!$A$3:$I$1003,3,FALSE)),"")</f>
        <v/>
      </c>
      <c r="D38" s="35" t="e">
        <f>ROUNDDOWN(IF(C38="Dummy",Données!$X$4,VLOOKUP(B38,Données!$A$3:$I$1003,7,FALSE)),0)</f>
        <v>#N/A</v>
      </c>
      <c r="E38" s="38"/>
      <c r="F38" s="38"/>
      <c r="G38" s="38"/>
      <c r="H38" s="26"/>
      <c r="I38" s="27"/>
      <c r="J38" s="28"/>
      <c r="K38" s="29"/>
      <c r="L38" s="30"/>
      <c r="M38" s="37">
        <f t="shared" si="3"/>
        <v>0</v>
      </c>
      <c r="N38" s="37">
        <f>COUNTIF(E38:G38,("&gt;0"))</f>
        <v>0</v>
      </c>
      <c r="O38" s="105" t="b">
        <f>IF(OR(E38&gt;0,F38&gt;0,G38&gt;0),Données!$X$6)</f>
        <v>0</v>
      </c>
    </row>
    <row r="39" spans="1:15" x14ac:dyDescent="0.3">
      <c r="A39" s="39" t="s">
        <v>11</v>
      </c>
      <c r="B39" s="40"/>
      <c r="C39" s="41" t="str">
        <f>IFERROR(VLOOKUP(B39,Données!$Q$3:$W$503,2,FALSE),"")</f>
        <v/>
      </c>
      <c r="D39" s="42" t="e">
        <f>VLOOKUP(B39,Données!$Q$3:$W$503,3)</f>
        <v>#N/A</v>
      </c>
      <c r="E39" s="38"/>
      <c r="F39" s="38"/>
      <c r="G39" s="38"/>
      <c r="H39" s="26"/>
      <c r="I39" s="27"/>
      <c r="J39" s="28"/>
      <c r="K39" s="29"/>
      <c r="L39" s="30"/>
      <c r="M39" s="43">
        <f t="shared" si="3"/>
        <v>0</v>
      </c>
      <c r="N39" s="43">
        <f>COUNTIF(E39:G39,("&gt;0"))</f>
        <v>0</v>
      </c>
      <c r="O39" s="106" t="b">
        <f>IF(OR(E39&gt;0,F39&gt;0,G39&gt;0),Données!$X$8)</f>
        <v>0</v>
      </c>
    </row>
    <row r="40" spans="1:15" ht="15" thickBot="1" x14ac:dyDescent="0.35">
      <c r="A40" s="44" t="s">
        <v>11</v>
      </c>
      <c r="B40" s="45"/>
      <c r="C40" s="41" t="str">
        <f>IFERROR(VLOOKUP(B40,Données!$Q$3:$W$503,2,FALSE),"")</f>
        <v/>
      </c>
      <c r="D40" s="46" t="e">
        <f>VLOOKUP(B40,Données!$Q$3:$W$503,3)</f>
        <v>#N/A</v>
      </c>
      <c r="E40" s="47"/>
      <c r="F40" s="47"/>
      <c r="G40" s="47"/>
      <c r="H40" s="26"/>
      <c r="I40" s="27"/>
      <c r="J40" s="28"/>
      <c r="K40" s="29"/>
      <c r="L40" s="30"/>
      <c r="M40" s="43">
        <f t="shared" si="3"/>
        <v>0</v>
      </c>
      <c r="N40" s="43">
        <f>COUNTIF(E40:G40,("&gt;0"))</f>
        <v>0</v>
      </c>
      <c r="O40" s="106" t="b">
        <f>IF(OR(E40&gt;0,F40&gt;0,G40&gt;0),Données!$X$8)</f>
        <v>0</v>
      </c>
    </row>
    <row r="41" spans="1:15" ht="16.2" thickBot="1" x14ac:dyDescent="0.35">
      <c r="A41" s="48">
        <f>$T$1-D41</f>
        <v>-785</v>
      </c>
      <c r="B41" s="49">
        <v>-860</v>
      </c>
      <c r="C41" s="50" t="s">
        <v>15</v>
      </c>
      <c r="D41" s="51">
        <f>SUM(D32:D36)</f>
        <v>785</v>
      </c>
      <c r="E41" s="52">
        <f>SUM(E32:E36)+SUMPRODUCT((E32:E36=0)*1,$D206:$D210)</f>
        <v>608</v>
      </c>
      <c r="F41" s="52">
        <f>SUM(F32:F36)+SUMPRODUCT((F32:F36=0)*1,$D206:$D210)</f>
        <v>682</v>
      </c>
      <c r="G41" s="52">
        <f>SUM(G32:G36)+SUMPRODUCT((G32:G36=0)*1,$D206:$D210)</f>
        <v>633</v>
      </c>
      <c r="H41" s="53"/>
      <c r="I41" s="54"/>
      <c r="J41" s="55"/>
      <c r="K41" s="56"/>
      <c r="L41" s="57"/>
      <c r="M41" s="58">
        <f>SUM(E41:G41)+B41*3</f>
        <v>-657</v>
      </c>
      <c r="N41" s="61"/>
      <c r="O41" s="107"/>
    </row>
    <row r="42" spans="1:15" x14ac:dyDescent="0.3">
      <c r="A42" s="14" t="str">
        <f>VLOOKUP(B42,Données!$A$3:$I$1003,4)</f>
        <v>F</v>
      </c>
      <c r="B42" s="33">
        <v>1054</v>
      </c>
      <c r="C42" s="16" t="str">
        <f>IFERROR(IF(B42=Données!X$1,Données!$X$2,VLOOKUP(B42,Données!$A$3:$I$1003,3,FALSE)),"")</f>
        <v>Pauline Morin</v>
      </c>
      <c r="D42" s="17">
        <f>ROUNDDOWN(IF(C42="Dummy",Données!$X$4,IF(Sem.02!H42="x",Sem.02!D42,VLOOKUP(B42,Données!$A$3:$I$1003,7,FALSE))),0)</f>
        <v>98</v>
      </c>
      <c r="E42" s="18"/>
      <c r="F42" s="18"/>
      <c r="G42" s="18"/>
      <c r="H42" s="19" t="s">
        <v>148</v>
      </c>
      <c r="I42" s="20"/>
      <c r="J42" s="21"/>
      <c r="K42" s="162"/>
      <c r="L42" s="162"/>
      <c r="M42" s="31">
        <f t="shared" ref="M42:M50" si="4">SUM(E42:G42)</f>
        <v>0</v>
      </c>
      <c r="N42" s="31">
        <f>COUNTIF(E42:G42,"&gt;0")</f>
        <v>0</v>
      </c>
      <c r="O42" s="104" t="b">
        <f>IF(OR(E42&gt;0,F42&gt;0,G42&gt;0),Données!$X$6)</f>
        <v>0</v>
      </c>
    </row>
    <row r="43" spans="1:15" x14ac:dyDescent="0.3">
      <c r="A43" s="25" t="str">
        <f>VLOOKUP(B43,Données!$A$3:$I$1003,4)</f>
        <v>H</v>
      </c>
      <c r="B43" s="33">
        <v>1055</v>
      </c>
      <c r="C43" s="16" t="str">
        <f>IFERROR(IF(B43=Données!X$1,Données!$X$2,VLOOKUP(B43,Données!$A$3:$I$1003,3,FALSE)),"")</f>
        <v>Pierre Clermont</v>
      </c>
      <c r="D43" s="17">
        <f>ROUNDDOWN(IF(C43="Dummy",Données!$X$4,IF(Sem.02!H43="x",Sem.02!D43,VLOOKUP(B43,Données!$A$3:$I$1003,7,FALSE))),0)</f>
        <v>132</v>
      </c>
      <c r="E43" s="18">
        <v>198</v>
      </c>
      <c r="F43" s="18">
        <v>131</v>
      </c>
      <c r="G43" s="18">
        <v>165</v>
      </c>
      <c r="H43" s="26"/>
      <c r="I43" s="27"/>
      <c r="J43" s="28"/>
      <c r="K43" s="162"/>
      <c r="L43" s="162"/>
      <c r="M43" s="31">
        <f t="shared" si="4"/>
        <v>494</v>
      </c>
      <c r="N43" s="31">
        <f>COUNTIF(E43:G43,"&gt;0")</f>
        <v>3</v>
      </c>
      <c r="O43" s="104">
        <f>IF(OR(E43&gt;0,F43&gt;0,G43&gt;0),Données!$X$6)</f>
        <v>13</v>
      </c>
    </row>
    <row r="44" spans="1:15" x14ac:dyDescent="0.3">
      <c r="A44" s="25" t="str">
        <f>VLOOKUP(B44,Données!$A$3:$I$1003,4)</f>
        <v>F</v>
      </c>
      <c r="B44" s="33">
        <v>1030</v>
      </c>
      <c r="C44" s="16" t="str">
        <f>IFERROR(IF(B44=Données!X$1,Données!$X$2,VLOOKUP(B44,Données!$A$3:$I$1003,3,FALSE)),"")</f>
        <v>Colette Dagenais</v>
      </c>
      <c r="D44" s="17">
        <f>ROUNDDOWN(IF(C44="Dummy",Données!$X$4,IF(Sem.02!H44="x",Sem.02!D44,VLOOKUP(B44,Données!$A$3:$I$1003,7,FALSE))),0)</f>
        <v>158</v>
      </c>
      <c r="E44" s="18">
        <v>147</v>
      </c>
      <c r="F44" s="18">
        <v>220</v>
      </c>
      <c r="G44" s="18">
        <v>142</v>
      </c>
      <c r="H44" s="26"/>
      <c r="I44" s="27"/>
      <c r="J44" s="28"/>
      <c r="K44" s="162"/>
      <c r="L44" s="162"/>
      <c r="M44" s="31">
        <f t="shared" si="4"/>
        <v>509</v>
      </c>
      <c r="N44" s="31">
        <f>COUNTIF(E44:G44,"&gt;0")</f>
        <v>3</v>
      </c>
      <c r="O44" s="104">
        <f>IF(OR(E44&gt;0,F44&gt;0,G44&gt;0),Données!$X$6)</f>
        <v>13</v>
      </c>
    </row>
    <row r="45" spans="1:15" x14ac:dyDescent="0.3">
      <c r="A45" s="25" t="str">
        <f>VLOOKUP(B45,Données!$A$3:$I$1003,4)</f>
        <v>H</v>
      </c>
      <c r="B45" s="33">
        <v>1066</v>
      </c>
      <c r="C45" s="16" t="str">
        <f>IFERROR(IF(B45=Données!X$1,Données!$X$2,VLOOKUP(B45,Données!$A$3:$I$1003,3,FALSE)),"")</f>
        <v>Gilles Tremblay</v>
      </c>
      <c r="D45" s="17">
        <f>ROUNDDOWN(IF(C45="Dummy",Données!$X$4,IF(Sem.02!H45="x",Sem.02!D45,VLOOKUP(B45,Données!$A$3:$I$1003,7,FALSE))),0)</f>
        <v>182</v>
      </c>
      <c r="E45" s="18">
        <v>136</v>
      </c>
      <c r="F45" s="18">
        <v>155</v>
      </c>
      <c r="G45" s="18">
        <v>169</v>
      </c>
      <c r="H45" s="26"/>
      <c r="I45" s="27"/>
      <c r="J45" s="28"/>
      <c r="K45" s="162"/>
      <c r="L45" s="162"/>
      <c r="M45" s="31">
        <f t="shared" si="4"/>
        <v>460</v>
      </c>
      <c r="N45" s="31">
        <f>COUNTIF(E45:G45,"&gt;0")</f>
        <v>3</v>
      </c>
      <c r="O45" s="104">
        <f>IF(OR(E45&gt;0,F45&gt;0,G45&gt;0),Données!$X$6)</f>
        <v>13</v>
      </c>
    </row>
    <row r="46" spans="1:15" x14ac:dyDescent="0.3">
      <c r="A46" s="25" t="str">
        <f>VLOOKUP(B46,Données!$A$3:$I$1003,4)</f>
        <v>H</v>
      </c>
      <c r="B46" s="33">
        <v>1009</v>
      </c>
      <c r="C46" s="16" t="str">
        <f>IFERROR(IF(B46=Données!X$1,Données!$X$2,VLOOKUP(B46,Données!$A$3:$I$1003,3,FALSE)),"")</f>
        <v>Yves Chapdelaine</v>
      </c>
      <c r="D46" s="17">
        <f>ROUNDDOWN(IF(C46="Dummy",Données!$X$4,IF(Sem.02!H46="x",Sem.02!D46,VLOOKUP(B46,Données!$A$3:$I$1003,7,FALSE))),0)</f>
        <v>187</v>
      </c>
      <c r="E46" s="18">
        <v>229</v>
      </c>
      <c r="F46" s="18">
        <v>219</v>
      </c>
      <c r="G46" s="18">
        <v>223</v>
      </c>
      <c r="H46" s="26"/>
      <c r="I46" s="27"/>
      <c r="J46" s="28"/>
      <c r="K46" s="162"/>
      <c r="L46" s="162"/>
      <c r="M46" s="31">
        <f t="shared" si="4"/>
        <v>671</v>
      </c>
      <c r="N46" s="31">
        <f>COUNTIF(E46:G46,"&gt;0")</f>
        <v>3</v>
      </c>
      <c r="O46" s="104">
        <f>IF(OR(E46&gt;0,F46&gt;0,G46&gt;0),Données!$X$6)</f>
        <v>13</v>
      </c>
    </row>
    <row r="47" spans="1:15" x14ac:dyDescent="0.3">
      <c r="A47" s="32" t="s">
        <v>10</v>
      </c>
      <c r="B47" s="33"/>
      <c r="C47" s="34" t="str">
        <f>IFERROR(IF(B47=Données!X$1,Données!$X$2,VLOOKUP(B47,Données!$A$3:$I$1003,3,FALSE)),"")</f>
        <v/>
      </c>
      <c r="D47" s="35" t="e">
        <f>ROUNDDOWN(IF(C47="Dummy",Données!$X$4,VLOOKUP(B47,Données!$A$3:$I$1003,7,FALSE)),0)</f>
        <v>#N/A</v>
      </c>
      <c r="E47" s="36"/>
      <c r="F47" s="36"/>
      <c r="G47" s="36"/>
      <c r="H47" s="26"/>
      <c r="I47" s="27"/>
      <c r="J47" s="28"/>
      <c r="K47" s="29"/>
      <c r="L47" s="30"/>
      <c r="M47" s="37">
        <f t="shared" si="4"/>
        <v>0</v>
      </c>
      <c r="N47" s="37">
        <f>COUNTIF(E47:G47,("&gt;0"))</f>
        <v>0</v>
      </c>
      <c r="O47" s="105" t="b">
        <f>IF(OR(E47&gt;0,F47&gt;0,G47&gt;0),Données!$X$6)</f>
        <v>0</v>
      </c>
    </row>
    <row r="48" spans="1:15" x14ac:dyDescent="0.3">
      <c r="A48" s="32" t="s">
        <v>10</v>
      </c>
      <c r="B48" s="33"/>
      <c r="C48" s="34" t="str">
        <f>IFERROR(IF(B48=Données!X$1,Données!$X$2,VLOOKUP(B48,Données!$A$3:$I$1003,3,FALSE)),"")</f>
        <v/>
      </c>
      <c r="D48" s="35" t="e">
        <f>ROUNDDOWN(IF(C48="Dummy",Données!$X$4,VLOOKUP(B48,Données!$A$3:$I$1003,7,FALSE)),0)</f>
        <v>#N/A</v>
      </c>
      <c r="E48" s="38"/>
      <c r="F48" s="38"/>
      <c r="G48" s="38"/>
      <c r="H48" s="26"/>
      <c r="I48" s="27"/>
      <c r="J48" s="28"/>
      <c r="K48" s="29"/>
      <c r="L48" s="30"/>
      <c r="M48" s="37">
        <f t="shared" si="4"/>
        <v>0</v>
      </c>
      <c r="N48" s="37">
        <f>COUNTIF(E48:G48,("&gt;0"))</f>
        <v>0</v>
      </c>
      <c r="O48" s="105" t="b">
        <f>IF(OR(E48&gt;0,F48&gt;0,G48&gt;0),Données!$X$6)</f>
        <v>0</v>
      </c>
    </row>
    <row r="49" spans="1:15" x14ac:dyDescent="0.3">
      <c r="A49" s="39" t="s">
        <v>11</v>
      </c>
      <c r="B49" s="40"/>
      <c r="C49" s="41" t="str">
        <f>IFERROR(VLOOKUP(B49,Données!$Q$3:$W$503,2,FALSE),"")</f>
        <v/>
      </c>
      <c r="D49" s="42" t="e">
        <f>VLOOKUP(B49,Données!$Q$3:$W$503,3)</f>
        <v>#N/A</v>
      </c>
      <c r="E49" s="38"/>
      <c r="F49" s="38"/>
      <c r="G49" s="38"/>
      <c r="H49" s="26"/>
      <c r="I49" s="27"/>
      <c r="J49" s="28"/>
      <c r="K49" s="29"/>
      <c r="L49" s="30"/>
      <c r="M49" s="43">
        <f t="shared" si="4"/>
        <v>0</v>
      </c>
      <c r="N49" s="43">
        <f>COUNTIF(E49:G49,("&gt;0"))</f>
        <v>0</v>
      </c>
      <c r="O49" s="106" t="b">
        <f>IF(OR(E49&gt;0,F49&gt;0,G49&gt;0),Données!$X$8)</f>
        <v>0</v>
      </c>
    </row>
    <row r="50" spans="1:15" ht="15" thickBot="1" x14ac:dyDescent="0.35">
      <c r="A50" s="44" t="s">
        <v>11</v>
      </c>
      <c r="B50" s="45"/>
      <c r="C50" s="41" t="str">
        <f>IFERROR(VLOOKUP(B50,Données!$Q$3:$W$503,2,FALSE),"")</f>
        <v/>
      </c>
      <c r="D50" s="46" t="e">
        <f>VLOOKUP(B50,Données!$Q$3:$W$503,3)</f>
        <v>#N/A</v>
      </c>
      <c r="E50" s="47"/>
      <c r="F50" s="47"/>
      <c r="G50" s="47"/>
      <c r="H50" s="26"/>
      <c r="I50" s="27"/>
      <c r="J50" s="28"/>
      <c r="K50" s="29"/>
      <c r="L50" s="30"/>
      <c r="M50" s="43">
        <f t="shared" si="4"/>
        <v>0</v>
      </c>
      <c r="N50" s="43">
        <f>COUNTIF(E50:G50,("&gt;0"))</f>
        <v>0</v>
      </c>
      <c r="O50" s="106" t="b">
        <f>IF(OR(E50&gt;0,F50&gt;0,G50&gt;0),Données!$X$8)</f>
        <v>0</v>
      </c>
    </row>
    <row r="51" spans="1:15" ht="16.2" thickBot="1" x14ac:dyDescent="0.35">
      <c r="A51" s="48">
        <f>$T$1-D51</f>
        <v>-757</v>
      </c>
      <c r="B51" s="49">
        <v>-822</v>
      </c>
      <c r="C51" s="50" t="s">
        <v>16</v>
      </c>
      <c r="D51" s="51">
        <f>SUM(D42:D46)</f>
        <v>757</v>
      </c>
      <c r="E51" s="52">
        <f>SUM(E42:E46)+SUMPRODUCT((E42:E46=0)*1,$D216:$D220)</f>
        <v>710</v>
      </c>
      <c r="F51" s="52">
        <f>SUM(F42:F46)+SUMPRODUCT((F42:F46=0)*1,$D216:$D220)</f>
        <v>725</v>
      </c>
      <c r="G51" s="52">
        <f>SUM(G42:G46)+SUMPRODUCT((G42:G46=0)*1,$D216:$D220)</f>
        <v>699</v>
      </c>
      <c r="H51" s="53"/>
      <c r="I51" s="54"/>
      <c r="J51" s="55"/>
      <c r="K51" s="56"/>
      <c r="L51" s="57"/>
      <c r="M51" s="58">
        <f>SUM(E51:G51)+B51*3</f>
        <v>-332</v>
      </c>
      <c r="N51" s="61"/>
      <c r="O51" s="107"/>
    </row>
    <row r="52" spans="1:15" x14ac:dyDescent="0.3">
      <c r="A52" s="14" t="str">
        <f>VLOOKUP(B52,Données!$A$3:$I$1003,4)</f>
        <v>H</v>
      </c>
      <c r="B52" s="33">
        <v>1034</v>
      </c>
      <c r="C52" s="16" t="str">
        <f>IFERROR(IF(B52=Données!X$1,Données!$X$2,VLOOKUP(B52,Données!$A$3:$I$1003,3,FALSE)),"")</f>
        <v>Mario Nolet</v>
      </c>
      <c r="D52" s="17">
        <f>ROUNDDOWN(IF(C52="Dummy",Données!$X$4,IF(Sem.02!H52="x",Sem.02!D52,VLOOKUP(B52,Données!$A$3:$I$1003,7,FALSE))),0)</f>
        <v>138</v>
      </c>
      <c r="E52" s="18">
        <v>128</v>
      </c>
      <c r="F52" s="18">
        <v>136</v>
      </c>
      <c r="G52" s="18">
        <v>168</v>
      </c>
      <c r="H52" s="19"/>
      <c r="I52" s="20"/>
      <c r="J52" s="21"/>
      <c r="K52" s="22"/>
      <c r="L52" s="23"/>
      <c r="M52" s="31">
        <f t="shared" ref="M52:M60" si="5">SUM(E52:G52)</f>
        <v>432</v>
      </c>
      <c r="N52" s="31">
        <f>COUNTIF(E52:G52,"&gt;0")</f>
        <v>3</v>
      </c>
      <c r="O52" s="104">
        <f>IF(OR(E52&gt;0,F52&gt;0,G52&gt;0),Données!$X$6)</f>
        <v>13</v>
      </c>
    </row>
    <row r="53" spans="1:15" x14ac:dyDescent="0.3">
      <c r="A53" s="25" t="str">
        <f>VLOOKUP(B53,Données!$A$3:$I$1003,4)</f>
        <v>H</v>
      </c>
      <c r="B53" s="33">
        <v>1017</v>
      </c>
      <c r="C53" s="16" t="str">
        <f>IFERROR(IF(B53=Données!X$1,Données!$X$2,VLOOKUP(B53,Données!$A$3:$I$1003,3,FALSE)),"")</f>
        <v>Jacques Charlebois</v>
      </c>
      <c r="D53" s="17">
        <f>ROUNDDOWN(IF(C53="Dummy",Données!$X$4,IF(Sem.02!H53="x",Sem.02!D53,VLOOKUP(B53,Données!$A$3:$I$1003,7,FALSE))),0)</f>
        <v>120</v>
      </c>
      <c r="E53" s="18"/>
      <c r="F53" s="18"/>
      <c r="G53" s="18"/>
      <c r="H53" s="26" t="s">
        <v>148</v>
      </c>
      <c r="I53" s="27"/>
      <c r="J53" s="28"/>
      <c r="K53" s="29"/>
      <c r="L53" s="30"/>
      <c r="M53" s="31">
        <f t="shared" si="5"/>
        <v>0</v>
      </c>
      <c r="N53" s="31">
        <f>COUNTIF(E53:G53,"&gt;0")</f>
        <v>0</v>
      </c>
      <c r="O53" s="104" t="b">
        <f>IF(OR(E53&gt;0,F53&gt;0,G53&gt;0),Données!$X$6)</f>
        <v>0</v>
      </c>
    </row>
    <row r="54" spans="1:15" x14ac:dyDescent="0.3">
      <c r="A54" s="25" t="str">
        <f>VLOOKUP(B54,Données!$A$3:$I$1003,4)</f>
        <v>H</v>
      </c>
      <c r="B54" s="33">
        <v>1060</v>
      </c>
      <c r="C54" s="16" t="str">
        <f>IFERROR(IF(B54=Données!X$1,Données!$X$2,VLOOKUP(B54,Données!$A$3:$I$1003,3,FALSE)),"")</f>
        <v>Jean-Claude Matte</v>
      </c>
      <c r="D54" s="17">
        <f>ROUNDDOWN(IF(C54="Dummy",Données!$X$4,IF(Sem.02!H54="x",Sem.02!D54,VLOOKUP(B54,Données!$A$3:$I$1003,7,FALSE))),0)</f>
        <v>180</v>
      </c>
      <c r="E54" s="18">
        <v>163</v>
      </c>
      <c r="F54" s="18">
        <v>166</v>
      </c>
      <c r="G54" s="18">
        <v>151</v>
      </c>
      <c r="H54" s="26"/>
      <c r="I54" s="27"/>
      <c r="J54" s="28"/>
      <c r="K54" s="29"/>
      <c r="L54" s="30"/>
      <c r="M54" s="31">
        <f t="shared" si="5"/>
        <v>480</v>
      </c>
      <c r="N54" s="31">
        <f>COUNTIF(E54:G54,"&gt;0")</f>
        <v>3</v>
      </c>
      <c r="O54" s="104">
        <f>IF(OR(E54&gt;0,F54&gt;0,G54&gt;0),Données!$X$6)</f>
        <v>13</v>
      </c>
    </row>
    <row r="55" spans="1:15" x14ac:dyDescent="0.3">
      <c r="A55" s="25" t="str">
        <f>VLOOKUP(B55,Données!$A$3:$I$1003,4)</f>
        <v>H</v>
      </c>
      <c r="B55" s="33">
        <v>1032</v>
      </c>
      <c r="C55" s="16" t="str">
        <f>IFERROR(IF(B55=Données!X$1,Données!$X$2,VLOOKUP(B55,Données!$A$3:$I$1003,3,FALSE)),"")</f>
        <v>Claude Cyr</v>
      </c>
      <c r="D55" s="17">
        <f>ROUNDDOWN(IF(C55="Dummy",Données!$X$4,IF(Sem.02!H55="x",Sem.02!D55,VLOOKUP(B55,Données!$A$3:$I$1003,7,FALSE))),0)</f>
        <v>166</v>
      </c>
      <c r="E55" s="18">
        <v>174</v>
      </c>
      <c r="F55" s="18">
        <v>225</v>
      </c>
      <c r="G55" s="18">
        <v>214</v>
      </c>
      <c r="H55" s="26"/>
      <c r="I55" s="27"/>
      <c r="J55" s="28"/>
      <c r="K55" s="29"/>
      <c r="L55" s="30"/>
      <c r="M55" s="31">
        <f t="shared" si="5"/>
        <v>613</v>
      </c>
      <c r="N55" s="31">
        <f>COUNTIF(E55:G55,"&gt;0")</f>
        <v>3</v>
      </c>
      <c r="O55" s="104">
        <f>IF(OR(E55&gt;0,F55&gt;0,G55&gt;0),Données!$X$6)</f>
        <v>13</v>
      </c>
    </row>
    <row r="56" spans="1:15" x14ac:dyDescent="0.3">
      <c r="A56" s="25" t="str">
        <f>VLOOKUP(B56,Données!$A$3:$I$1003,4)</f>
        <v>F</v>
      </c>
      <c r="B56" s="33">
        <v>1033</v>
      </c>
      <c r="C56" s="16" t="str">
        <f>IFERROR(IF(B56=Données!X$1,Données!$X$2,VLOOKUP(B56,Données!$A$3:$I$1003,3,FALSE)),"")</f>
        <v>Jeannine Chartré</v>
      </c>
      <c r="D56" s="17">
        <f>ROUNDDOWN(IF(C56="Dummy",Données!$X$4,IF(Sem.02!H56="x",Sem.02!D56,VLOOKUP(B56,Données!$A$3:$I$1003,7,FALSE))),0)</f>
        <v>152</v>
      </c>
      <c r="E56" s="18">
        <v>221</v>
      </c>
      <c r="F56" s="18">
        <v>189</v>
      </c>
      <c r="G56" s="18">
        <v>161</v>
      </c>
      <c r="H56" s="26"/>
      <c r="I56" s="27"/>
      <c r="J56" s="28"/>
      <c r="K56" s="29"/>
      <c r="L56" s="30"/>
      <c r="M56" s="31">
        <f t="shared" si="5"/>
        <v>571</v>
      </c>
      <c r="N56" s="31">
        <f>COUNTIF(E56:G56,"&gt;0")</f>
        <v>3</v>
      </c>
      <c r="O56" s="104">
        <f>IF(OR(E56&gt;0,F56&gt;0,G56&gt;0),Données!$X$6)</f>
        <v>13</v>
      </c>
    </row>
    <row r="57" spans="1:15" x14ac:dyDescent="0.3">
      <c r="A57" s="32" t="s">
        <v>10</v>
      </c>
      <c r="B57" s="33"/>
      <c r="C57" s="34" t="str">
        <f>IFERROR(IF(B57=Données!X$1,Données!$X$2,VLOOKUP(B57,Données!$A$3:$I$1003,3,FALSE)),"")</f>
        <v/>
      </c>
      <c r="D57" s="35" t="e">
        <f>ROUNDDOWN(IF(C57="Dummy",Données!$X$4,VLOOKUP(B57,Données!$A$3:$I$1003,7,FALSE)),0)</f>
        <v>#N/A</v>
      </c>
      <c r="E57" s="36"/>
      <c r="F57" s="36"/>
      <c r="G57" s="36"/>
      <c r="H57" s="26"/>
      <c r="I57" s="27"/>
      <c r="J57" s="28"/>
      <c r="K57" s="29"/>
      <c r="L57" s="30"/>
      <c r="M57" s="37">
        <f t="shared" si="5"/>
        <v>0</v>
      </c>
      <c r="N57" s="37">
        <f>COUNTIF(E57:G57,("&gt;0"))</f>
        <v>0</v>
      </c>
      <c r="O57" s="105" t="b">
        <f>IF(OR(E57&gt;0,F57&gt;0,G57&gt;0),Données!$X$6)</f>
        <v>0</v>
      </c>
    </row>
    <row r="58" spans="1:15" x14ac:dyDescent="0.3">
      <c r="A58" s="32" t="s">
        <v>10</v>
      </c>
      <c r="B58" s="33"/>
      <c r="C58" s="34" t="str">
        <f>IFERROR(IF(B58=Données!X$1,Données!$X$2,VLOOKUP(B58,Données!$A$3:$I$1003,3,FALSE)),"")</f>
        <v/>
      </c>
      <c r="D58" s="35" t="e">
        <f>ROUNDDOWN(IF(C58="Dummy",Données!$X$4,VLOOKUP(B58,Données!$A$3:$I$1003,7,FALSE)),0)</f>
        <v>#N/A</v>
      </c>
      <c r="E58" s="38"/>
      <c r="F58" s="38"/>
      <c r="G58" s="38"/>
      <c r="H58" s="26"/>
      <c r="I58" s="27"/>
      <c r="J58" s="28"/>
      <c r="K58" s="29"/>
      <c r="L58" s="30"/>
      <c r="M58" s="37">
        <f t="shared" si="5"/>
        <v>0</v>
      </c>
      <c r="N58" s="37">
        <f>COUNTIF(E58:G58,("&gt;0"))</f>
        <v>0</v>
      </c>
      <c r="O58" s="105" t="b">
        <f>IF(OR(E58&gt;0,F58&gt;0,G58&gt;0),Données!$X$6)</f>
        <v>0</v>
      </c>
    </row>
    <row r="59" spans="1:15" x14ac:dyDescent="0.3">
      <c r="A59" s="39" t="s">
        <v>11</v>
      </c>
      <c r="B59" s="40"/>
      <c r="C59" s="41" t="str">
        <f>IFERROR(VLOOKUP(B59,Données!$Q$3:$W$503,2,FALSE),"")</f>
        <v/>
      </c>
      <c r="D59" s="42" t="e">
        <f>VLOOKUP(B59,Données!$Q$3:$W$503,3)</f>
        <v>#N/A</v>
      </c>
      <c r="E59" s="38"/>
      <c r="F59" s="38"/>
      <c r="G59" s="38"/>
      <c r="H59" s="26"/>
      <c r="I59" s="27"/>
      <c r="J59" s="28"/>
      <c r="K59" s="29"/>
      <c r="L59" s="30"/>
      <c r="M59" s="43">
        <f t="shared" si="5"/>
        <v>0</v>
      </c>
      <c r="N59" s="43">
        <f>COUNTIF(E59:G59,("&gt;0"))</f>
        <v>0</v>
      </c>
      <c r="O59" s="106" t="b">
        <f>IF(OR(E59&gt;0,F59&gt;0,G59&gt;0),Données!$X$8)</f>
        <v>0</v>
      </c>
    </row>
    <row r="60" spans="1:15" ht="15" thickBot="1" x14ac:dyDescent="0.35">
      <c r="A60" s="44" t="s">
        <v>11</v>
      </c>
      <c r="B60" s="45"/>
      <c r="C60" s="41" t="str">
        <f>IFERROR(VLOOKUP(B60,Données!$Q$3:$W$503,2,FALSE),"")</f>
        <v/>
      </c>
      <c r="D60" s="46" t="e">
        <f>VLOOKUP(B60,Données!$Q$3:$W$503,3)</f>
        <v>#N/A</v>
      </c>
      <c r="E60" s="47"/>
      <c r="F60" s="47"/>
      <c r="G60" s="47"/>
      <c r="H60" s="26"/>
      <c r="I60" s="27"/>
      <c r="J60" s="28"/>
      <c r="K60" s="29"/>
      <c r="L60" s="30"/>
      <c r="M60" s="43">
        <f t="shared" si="5"/>
        <v>0</v>
      </c>
      <c r="N60" s="43">
        <f>COUNTIF(E60:G60,("&gt;0"))</f>
        <v>0</v>
      </c>
      <c r="O60" s="106" t="b">
        <f>IF(OR(E60&gt;0,F60&gt;0,G60&gt;0),Données!$X$8)</f>
        <v>0</v>
      </c>
    </row>
    <row r="61" spans="1:15" ht="16.2" thickBot="1" x14ac:dyDescent="0.35">
      <c r="A61" s="48">
        <f>$T$1-D61</f>
        <v>-756</v>
      </c>
      <c r="B61" s="49">
        <v>-854</v>
      </c>
      <c r="C61" s="50" t="s">
        <v>17</v>
      </c>
      <c r="D61" s="51">
        <f>SUM(D52:D56)</f>
        <v>756</v>
      </c>
      <c r="E61" s="52">
        <f>SUM(E52:E56)+SUMPRODUCT((E52:E56=0)*1,$D226:$D230)</f>
        <v>686</v>
      </c>
      <c r="F61" s="52">
        <f>SUM(F52:F56)+SUMPRODUCT((F52:F56=0)*1,$D226:$D230)</f>
        <v>716</v>
      </c>
      <c r="G61" s="52">
        <f>SUM(G52:G56)+SUMPRODUCT((G52:G56=0)*1,$D226:$D230)</f>
        <v>694</v>
      </c>
      <c r="H61" s="53"/>
      <c r="I61" s="54"/>
      <c r="J61" s="55"/>
      <c r="K61" s="56"/>
      <c r="L61" s="57"/>
      <c r="M61" s="58">
        <f>SUM(E61:G61)+B61*3</f>
        <v>-466</v>
      </c>
      <c r="N61" s="61"/>
      <c r="O61" s="107"/>
    </row>
    <row r="62" spans="1:15" x14ac:dyDescent="0.3">
      <c r="A62" s="14" t="str">
        <f>VLOOKUP(B62,Données!$A$3:$I$1003,4)</f>
        <v>F</v>
      </c>
      <c r="B62" s="33">
        <v>1019</v>
      </c>
      <c r="C62" s="16" t="str">
        <f>IFERROR(IF(B62=Données!X$1,Données!$X$2,VLOOKUP(B62,Données!$A$3:$I$1003,3,FALSE)),"")</f>
        <v>Louise Arbour</v>
      </c>
      <c r="D62" s="17">
        <f>ROUNDDOWN(IF(C62="Dummy",Données!$X$4,IF(Sem.02!H62="x",Sem.02!D62,VLOOKUP(B62,Données!$A$3:$I$1003,7,FALSE))),0)</f>
        <v>160</v>
      </c>
      <c r="E62" s="18">
        <v>82</v>
      </c>
      <c r="F62" s="18">
        <v>106</v>
      </c>
      <c r="G62" s="18">
        <v>162</v>
      </c>
      <c r="H62" s="19"/>
      <c r="I62" s="20"/>
      <c r="J62" s="21"/>
      <c r="K62" s="22"/>
      <c r="L62" s="23"/>
      <c r="M62" s="31">
        <f t="shared" ref="M62:M70" si="6">SUM(E62:G62)</f>
        <v>350</v>
      </c>
      <c r="N62" s="31">
        <f>COUNTIF(E62:G62,"&gt;0")</f>
        <v>3</v>
      </c>
      <c r="O62" s="104">
        <f>IF(OR(E62&gt;0,F62&gt;0,G62&gt;0),Données!$X$6)</f>
        <v>13</v>
      </c>
    </row>
    <row r="63" spans="1:15" x14ac:dyDescent="0.3">
      <c r="A63" s="25" t="str">
        <f>VLOOKUP(B63,Données!$A$3:$I$1003,4)</f>
        <v>H</v>
      </c>
      <c r="B63" s="33">
        <v>1006</v>
      </c>
      <c r="C63" s="16" t="str">
        <f>IFERROR(IF(B63=Données!X$1,Données!$X$2,VLOOKUP(B63,Données!$A$3:$I$1003,3,FALSE)),"")</f>
        <v>Jean-Pierre Lapointe</v>
      </c>
      <c r="D63" s="17">
        <f>ROUNDDOWN(IF(C63="Dummy",Données!$X$4,IF(Sem.02!H63="x",Sem.02!D63,VLOOKUP(B63,Données!$A$3:$I$1003,7,FALSE))),0)</f>
        <v>131</v>
      </c>
      <c r="E63" s="18">
        <v>173</v>
      </c>
      <c r="F63" s="18">
        <v>154</v>
      </c>
      <c r="G63" s="18">
        <v>142</v>
      </c>
      <c r="H63" s="26"/>
      <c r="I63" s="27"/>
      <c r="J63" s="28"/>
      <c r="K63" s="29"/>
      <c r="L63" s="30"/>
      <c r="M63" s="31">
        <f t="shared" si="6"/>
        <v>469</v>
      </c>
      <c r="N63" s="31">
        <f>COUNTIF(E63:G63,"&gt;0")</f>
        <v>3</v>
      </c>
      <c r="O63" s="104">
        <f>IF(OR(E63&gt;0,F63&gt;0,G63&gt;0),Données!$X$6)</f>
        <v>13</v>
      </c>
    </row>
    <row r="64" spans="1:15" x14ac:dyDescent="0.3">
      <c r="A64" s="25" t="str">
        <f>VLOOKUP(B64,Données!$A$3:$I$1003,4)</f>
        <v>H</v>
      </c>
      <c r="B64" s="33">
        <v>1031</v>
      </c>
      <c r="C64" s="16" t="str">
        <f>IFERROR(IF(B64=Données!X$1,Données!$X$2,VLOOKUP(B64,Données!$A$3:$I$1003,3,FALSE)),"")</f>
        <v>Paul Barrette</v>
      </c>
      <c r="D64" s="17">
        <f>ROUNDDOWN(IF(C64="Dummy",Données!$X$4,IF(Sem.02!H64="x",Sem.02!D64,VLOOKUP(B64,Données!$A$3:$I$1003,7,FALSE))),0)</f>
        <v>176</v>
      </c>
      <c r="E64" s="18">
        <v>171</v>
      </c>
      <c r="F64" s="18">
        <v>153</v>
      </c>
      <c r="G64" s="18">
        <v>181</v>
      </c>
      <c r="H64" s="26"/>
      <c r="I64" s="27"/>
      <c r="J64" s="28"/>
      <c r="K64" s="29"/>
      <c r="L64" s="30"/>
      <c r="M64" s="31">
        <f t="shared" si="6"/>
        <v>505</v>
      </c>
      <c r="N64" s="31">
        <f>COUNTIF(E64:G64,"&gt;0")</f>
        <v>3</v>
      </c>
      <c r="O64" s="104">
        <f>IF(OR(E64&gt;0,F64&gt;0,G64&gt;0),Données!$X$6)</f>
        <v>13</v>
      </c>
    </row>
    <row r="65" spans="1:15" x14ac:dyDescent="0.3">
      <c r="A65" s="25" t="str">
        <f>VLOOKUP(B65,Données!$A$3:$I$1003,4)</f>
        <v>H</v>
      </c>
      <c r="B65" s="33">
        <v>1070</v>
      </c>
      <c r="C65" s="16" t="str">
        <f>IFERROR(IF(B65=Données!X$1,Données!$X$2,VLOOKUP(B65,Données!$A$3:$I$1003,3,FALSE)),"")</f>
        <v>Gaétan Martin</v>
      </c>
      <c r="D65" s="17">
        <f>ROUNDDOWN(IF(C65="Dummy",Données!$X$4,IF(Sem.02!H65="x",Sem.02!D65,VLOOKUP(B65,Données!$A$3:$I$1003,7,FALSE))),0)</f>
        <v>172</v>
      </c>
      <c r="E65" s="18">
        <v>182</v>
      </c>
      <c r="F65" s="18">
        <v>143</v>
      </c>
      <c r="G65" s="18">
        <v>130</v>
      </c>
      <c r="H65" s="26"/>
      <c r="I65" s="27"/>
      <c r="J65" s="28"/>
      <c r="K65" s="29"/>
      <c r="L65" s="30"/>
      <c r="M65" s="31">
        <f t="shared" si="6"/>
        <v>455</v>
      </c>
      <c r="N65" s="31">
        <f>COUNTIF(E65:G65,"&gt;0")</f>
        <v>3</v>
      </c>
      <c r="O65" s="104">
        <f>IF(OR(E65&gt;0,F65&gt;0,G65&gt;0),Données!$X$6)</f>
        <v>13</v>
      </c>
    </row>
    <row r="66" spans="1:15" x14ac:dyDescent="0.3">
      <c r="A66" s="25" t="str">
        <f>VLOOKUP(B66,Données!$A$3:$I$1003,4)</f>
        <v>H</v>
      </c>
      <c r="B66" s="33">
        <v>1058</v>
      </c>
      <c r="C66" s="16" t="str">
        <f>IFERROR(IF(B66=Données!X$1,Données!$X$2,VLOOKUP(B66,Données!$A$3:$I$1003,3,FALSE)),"")</f>
        <v>André Cyr</v>
      </c>
      <c r="D66" s="17">
        <f>ROUNDDOWN(IF(C66="Dummy",Données!$X$4,IF(Sem.02!H66="x",Sem.02!D66,VLOOKUP(B66,Données!$A$3:$I$1003,7,FALSE))),0)</f>
        <v>185</v>
      </c>
      <c r="E66" s="18">
        <v>170</v>
      </c>
      <c r="F66" s="18">
        <v>180</v>
      </c>
      <c r="G66" s="18">
        <v>224</v>
      </c>
      <c r="H66" s="26"/>
      <c r="I66" s="27"/>
      <c r="J66" s="28"/>
      <c r="K66" s="29"/>
      <c r="L66" s="30"/>
      <c r="M66" s="31">
        <f t="shared" si="6"/>
        <v>574</v>
      </c>
      <c r="N66" s="31">
        <f>COUNTIF(E66:G66,"&gt;0")</f>
        <v>3</v>
      </c>
      <c r="O66" s="104">
        <f>IF(OR(E66&gt;0,F66&gt;0,G66&gt;0),Données!$X$6)</f>
        <v>13</v>
      </c>
    </row>
    <row r="67" spans="1:15" x14ac:dyDescent="0.3">
      <c r="A67" s="32" t="s">
        <v>10</v>
      </c>
      <c r="B67" s="33"/>
      <c r="C67" s="34" t="str">
        <f>IFERROR(IF(B67=Données!X$1,Données!$X$2,VLOOKUP(B67,Données!$A$3:$I$1003,3,FALSE)),"")</f>
        <v/>
      </c>
      <c r="D67" s="35" t="e">
        <f>ROUNDDOWN(IF(C67="Dummy",Données!$X$4,VLOOKUP(B67,Données!$A$3:$I$1003,7,FALSE)),0)</f>
        <v>#N/A</v>
      </c>
      <c r="E67" s="36"/>
      <c r="F67" s="36"/>
      <c r="G67" s="36"/>
      <c r="H67" s="26"/>
      <c r="I67" s="27"/>
      <c r="J67" s="28"/>
      <c r="K67" s="29"/>
      <c r="L67" s="30"/>
      <c r="M67" s="37">
        <f t="shared" si="6"/>
        <v>0</v>
      </c>
      <c r="N67" s="37">
        <f>COUNTIF(E67:G67,("&gt;0"))</f>
        <v>0</v>
      </c>
      <c r="O67" s="105" t="b">
        <f>IF(OR(E67&gt;0,F67&gt;0,G67&gt;0),Données!$X$6)</f>
        <v>0</v>
      </c>
    </row>
    <row r="68" spans="1:15" x14ac:dyDescent="0.3">
      <c r="A68" s="32" t="s">
        <v>10</v>
      </c>
      <c r="B68" s="33"/>
      <c r="C68" s="34" t="str">
        <f>IFERROR(IF(B68=Données!X$1,Données!$X$2,VLOOKUP(B68,Données!$A$3:$I$1003,3,FALSE)),"")</f>
        <v/>
      </c>
      <c r="D68" s="35" t="e">
        <f>ROUNDDOWN(IF(C68="Dummy",Données!$X$4,VLOOKUP(B68,Données!$A$3:$I$1003,7,FALSE)),0)</f>
        <v>#N/A</v>
      </c>
      <c r="E68" s="38"/>
      <c r="F68" s="38"/>
      <c r="G68" s="38"/>
      <c r="H68" s="26"/>
      <c r="I68" s="27"/>
      <c r="J68" s="28"/>
      <c r="K68" s="29"/>
      <c r="L68" s="30"/>
      <c r="M68" s="37">
        <f t="shared" si="6"/>
        <v>0</v>
      </c>
      <c r="N68" s="37">
        <f>COUNTIF(E68:G68,("&gt;0"))</f>
        <v>0</v>
      </c>
      <c r="O68" s="105" t="b">
        <f>IF(OR(E68&gt;0,F68&gt;0,G68&gt;0),Données!$X$6)</f>
        <v>0</v>
      </c>
    </row>
    <row r="69" spans="1:15" x14ac:dyDescent="0.3">
      <c r="A69" s="39" t="s">
        <v>11</v>
      </c>
      <c r="B69" s="40"/>
      <c r="C69" s="41" t="str">
        <f>IFERROR(VLOOKUP(B69,Données!$Q$3:$W$503,2,FALSE),"")</f>
        <v/>
      </c>
      <c r="D69" s="42" t="e">
        <f>VLOOKUP(B69,Données!$Q$3:$W$503,3)</f>
        <v>#N/A</v>
      </c>
      <c r="E69" s="38"/>
      <c r="F69" s="38"/>
      <c r="G69" s="38"/>
      <c r="H69" s="26"/>
      <c r="I69" s="27"/>
      <c r="J69" s="28"/>
      <c r="K69" s="29"/>
      <c r="L69" s="30"/>
      <c r="M69" s="43">
        <f t="shared" si="6"/>
        <v>0</v>
      </c>
      <c r="N69" s="43">
        <f>COUNTIF(E69:G69,("&gt;0"))</f>
        <v>0</v>
      </c>
      <c r="O69" s="106" t="b">
        <f>IF(OR(E69&gt;0,F69&gt;0,G69&gt;0),Données!$X$8)</f>
        <v>0</v>
      </c>
    </row>
    <row r="70" spans="1:15" ht="15" thickBot="1" x14ac:dyDescent="0.35">
      <c r="A70" s="44" t="s">
        <v>11</v>
      </c>
      <c r="B70" s="45"/>
      <c r="C70" s="41" t="str">
        <f>IFERROR(VLOOKUP(B70,Données!$Q$3:$W$503,2,FALSE),"")</f>
        <v/>
      </c>
      <c r="D70" s="46" t="e">
        <f>VLOOKUP(B70,Données!$Q$3:$W$503,3)</f>
        <v>#N/A</v>
      </c>
      <c r="E70" s="47"/>
      <c r="F70" s="47"/>
      <c r="G70" s="47"/>
      <c r="H70" s="26"/>
      <c r="I70" s="27"/>
      <c r="J70" s="28"/>
      <c r="K70" s="29"/>
      <c r="L70" s="30"/>
      <c r="M70" s="43">
        <f t="shared" si="6"/>
        <v>0</v>
      </c>
      <c r="N70" s="43">
        <f>COUNTIF(E70:G70,("&gt;0"))</f>
        <v>0</v>
      </c>
      <c r="O70" s="106" t="b">
        <f>IF(OR(E70&gt;0,F70&gt;0,G70&gt;0),Données!$X$8)</f>
        <v>0</v>
      </c>
    </row>
    <row r="71" spans="1:15" ht="16.2" thickBot="1" x14ac:dyDescent="0.35">
      <c r="A71" s="48">
        <f>$T$1-D71</f>
        <v>-824</v>
      </c>
      <c r="B71" s="49">
        <v>-818</v>
      </c>
      <c r="C71" s="50" t="s">
        <v>18</v>
      </c>
      <c r="D71" s="51">
        <f>SUM(D62:D66)</f>
        <v>824</v>
      </c>
      <c r="E71" s="52">
        <f>SUM(E62:E66)+SUMPRODUCT((E62:E66=0)*1,$D236:$D240)</f>
        <v>778</v>
      </c>
      <c r="F71" s="52">
        <f>SUM(F62:F66)+SUMPRODUCT((F62:F66=0)*1,$D236:$D240)</f>
        <v>736</v>
      </c>
      <c r="G71" s="52">
        <f>SUM(G62:G66)+SUMPRODUCT((G62:G66=0)*1,$D236:$D240)</f>
        <v>839</v>
      </c>
      <c r="H71" s="53"/>
      <c r="I71" s="54"/>
      <c r="J71" s="55"/>
      <c r="K71" s="56"/>
      <c r="L71" s="57"/>
      <c r="M71" s="58">
        <f>SUM(E71:G71)+B71*3</f>
        <v>-101</v>
      </c>
      <c r="N71" s="61"/>
      <c r="O71" s="107"/>
    </row>
    <row r="72" spans="1:15" x14ac:dyDescent="0.3">
      <c r="A72" s="14" t="str">
        <f>VLOOKUP(B72,Données!$A$3:$I$1003,4)</f>
        <v>H</v>
      </c>
      <c r="B72" s="33">
        <v>1069</v>
      </c>
      <c r="C72" s="16" t="str">
        <f>IFERROR(IF(B72=Données!X$1,Données!$X$2,VLOOKUP(B72,Données!$A$3:$I$1003,3,FALSE)),"")</f>
        <v>Réjean Lemay</v>
      </c>
      <c r="D72" s="17">
        <f>ROUNDDOWN(IF(C72="Dummy",Données!$X$4,IF(Sem.02!H72="x",Sem.02!D72,VLOOKUP(B72,Données!$A$3:$I$1003,7,FALSE))),0)</f>
        <v>159</v>
      </c>
      <c r="E72" s="18">
        <v>146</v>
      </c>
      <c r="F72" s="18">
        <v>146</v>
      </c>
      <c r="G72" s="18">
        <v>164</v>
      </c>
      <c r="H72" s="19"/>
      <c r="I72" s="20"/>
      <c r="J72" s="21"/>
      <c r="K72" s="22"/>
      <c r="L72" s="23"/>
      <c r="M72" s="31">
        <f t="shared" ref="M72:M80" si="7">SUM(E72:G72)</f>
        <v>456</v>
      </c>
      <c r="N72" s="31">
        <f>COUNTIF(E72:G72,"&gt;0")</f>
        <v>3</v>
      </c>
      <c r="O72" s="104">
        <f>IF(OR(E72&gt;0,F72&gt;0,G72&gt;0),Données!$X$6)</f>
        <v>13</v>
      </c>
    </row>
    <row r="73" spans="1:15" x14ac:dyDescent="0.3">
      <c r="A73" s="25" t="str">
        <f>VLOOKUP(B73,Données!$A$3:$I$1003,4)</f>
        <v>F</v>
      </c>
      <c r="B73" s="33">
        <v>1065</v>
      </c>
      <c r="C73" s="16" t="str">
        <f>IFERROR(IF(B73=Données!X$1,Données!$X$2,VLOOKUP(B73,Données!$A$3:$I$1003,3,FALSE)),"")</f>
        <v>Diane Resler</v>
      </c>
      <c r="D73" s="17">
        <f>ROUNDDOWN(IF(C73="Dummy",Données!$X$4,IF(Sem.02!H73="x",Sem.02!D73,VLOOKUP(B73,Données!$A$3:$I$1003,7,FALSE))),0)</f>
        <v>146</v>
      </c>
      <c r="E73" s="18">
        <v>168</v>
      </c>
      <c r="F73" s="18">
        <v>148</v>
      </c>
      <c r="G73" s="18">
        <v>162</v>
      </c>
      <c r="H73" s="26"/>
      <c r="I73" s="27"/>
      <c r="J73" s="28"/>
      <c r="K73" s="29"/>
      <c r="L73" s="30"/>
      <c r="M73" s="31">
        <f t="shared" si="7"/>
        <v>478</v>
      </c>
      <c r="N73" s="31">
        <f>COUNTIF(E73:G73,"&gt;0")</f>
        <v>3</v>
      </c>
      <c r="O73" s="104">
        <f>IF(OR(E73&gt;0,F73&gt;0,G73&gt;0),Données!$X$6)</f>
        <v>13</v>
      </c>
    </row>
    <row r="74" spans="1:15" x14ac:dyDescent="0.3">
      <c r="A74" s="25" t="str">
        <f>VLOOKUP(B74,Données!$A$3:$I$1003,4)</f>
        <v>H</v>
      </c>
      <c r="B74" s="33">
        <v>1057</v>
      </c>
      <c r="C74" s="16" t="str">
        <f>IFERROR(IF(B74=Données!X$1,Données!$X$2,VLOOKUP(B74,Données!$A$3:$I$1003,3,FALSE)),"")</f>
        <v>Jacques Croteau</v>
      </c>
      <c r="D74" s="17">
        <f>ROUNDDOWN(IF(C74="Dummy",Données!$X$4,IF(Sem.02!H74="x",Sem.02!D74,VLOOKUP(B74,Données!$A$3:$I$1003,7,FALSE))),0)</f>
        <v>157</v>
      </c>
      <c r="E74" s="18">
        <v>194</v>
      </c>
      <c r="F74" s="18">
        <v>154</v>
      </c>
      <c r="G74" s="18">
        <v>210</v>
      </c>
      <c r="H74" s="26"/>
      <c r="I74" s="27"/>
      <c r="J74" s="28"/>
      <c r="K74" s="29"/>
      <c r="L74" s="30"/>
      <c r="M74" s="31">
        <f t="shared" si="7"/>
        <v>558</v>
      </c>
      <c r="N74" s="31">
        <f>COUNTIF(E74:G74,"&gt;0")</f>
        <v>3</v>
      </c>
      <c r="O74" s="104">
        <f>IF(OR(E74&gt;0,F74&gt;0,G74&gt;0),Données!$X$6)</f>
        <v>13</v>
      </c>
    </row>
    <row r="75" spans="1:15" x14ac:dyDescent="0.3">
      <c r="A75" s="25" t="str">
        <f>VLOOKUP(B75,Données!$A$3:$I$1003,4)</f>
        <v>H</v>
      </c>
      <c r="B75" s="33">
        <v>1028</v>
      </c>
      <c r="C75" s="16" t="str">
        <f>IFERROR(IF(B75=Données!X$1,Données!$X$2,VLOOKUP(B75,Données!$A$3:$I$1003,3,FALSE)),"")</f>
        <v>Gilles Dussault</v>
      </c>
      <c r="D75" s="17">
        <f>ROUNDDOWN(IF(C75="Dummy",Données!$X$4,IF(Sem.02!H75="x",Sem.02!D75,VLOOKUP(B75,Données!$A$3:$I$1003,7,FALSE))),0)</f>
        <v>184</v>
      </c>
      <c r="E75" s="18">
        <v>116</v>
      </c>
      <c r="F75" s="18">
        <v>169</v>
      </c>
      <c r="G75" s="18">
        <v>149</v>
      </c>
      <c r="H75" s="26"/>
      <c r="I75" s="27"/>
      <c r="J75" s="28"/>
      <c r="K75" s="29"/>
      <c r="L75" s="30"/>
      <c r="M75" s="31">
        <f t="shared" si="7"/>
        <v>434</v>
      </c>
      <c r="N75" s="31">
        <f>COUNTIF(E75:G75,"&gt;0")</f>
        <v>3</v>
      </c>
      <c r="O75" s="104">
        <f>IF(OR(E75&gt;0,F75&gt;0,G75&gt;0),Données!$X$6)</f>
        <v>13</v>
      </c>
    </row>
    <row r="76" spans="1:15" x14ac:dyDescent="0.3">
      <c r="A76" s="25" t="str">
        <f>VLOOKUP(B76,Données!$A$3:$I$1003,4)</f>
        <v>F</v>
      </c>
      <c r="B76" s="33">
        <v>1053</v>
      </c>
      <c r="C76" s="16" t="str">
        <f>IFERROR(IF(B76=Données!X$1,Données!$X$2,VLOOKUP(B76,Données!$A$3:$I$1003,3,FALSE)),"")</f>
        <v>Dorothée Beauchesne</v>
      </c>
      <c r="D76" s="17">
        <f>ROUNDDOWN(IF(C76="Dummy",Données!$X$4,IF(Sem.02!H76="x",Sem.02!D76,VLOOKUP(B76,Données!$A$3:$I$1003,7,FALSE))),0)</f>
        <v>159</v>
      </c>
      <c r="E76" s="18">
        <v>166</v>
      </c>
      <c r="F76" s="18">
        <v>125</v>
      </c>
      <c r="G76" s="18">
        <v>121</v>
      </c>
      <c r="H76" s="26"/>
      <c r="I76" s="27"/>
      <c r="J76" s="28"/>
      <c r="K76" s="29"/>
      <c r="L76" s="30"/>
      <c r="M76" s="31">
        <f t="shared" si="7"/>
        <v>412</v>
      </c>
      <c r="N76" s="31">
        <f>COUNTIF(E76:G76,"&gt;0")</f>
        <v>3</v>
      </c>
      <c r="O76" s="104">
        <f>IF(OR(E76&gt;0,F76&gt;0,G76&gt;0),Données!$X$6)</f>
        <v>13</v>
      </c>
    </row>
    <row r="77" spans="1:15" x14ac:dyDescent="0.3">
      <c r="A77" s="32" t="s">
        <v>10</v>
      </c>
      <c r="B77" s="33"/>
      <c r="C77" s="34" t="str">
        <f>IFERROR(IF(B77=Données!X$1,Données!$X$2,VLOOKUP(B77,Données!$A$3:$I$1003,3,FALSE)),"")</f>
        <v/>
      </c>
      <c r="D77" s="35" t="e">
        <f>ROUNDDOWN(IF(C77="Dummy",Données!$X$4,VLOOKUP(B77,Données!$A$3:$I$1003,7,FALSE)),0)</f>
        <v>#N/A</v>
      </c>
      <c r="E77" s="36"/>
      <c r="F77" s="36"/>
      <c r="G77" s="36"/>
      <c r="H77" s="26"/>
      <c r="I77" s="27"/>
      <c r="J77" s="28"/>
      <c r="K77" s="29"/>
      <c r="L77" s="30"/>
      <c r="M77" s="37">
        <f t="shared" si="7"/>
        <v>0</v>
      </c>
      <c r="N77" s="37">
        <f>COUNTIF(E77:G77,("&gt;0"))</f>
        <v>0</v>
      </c>
      <c r="O77" s="105" t="b">
        <f>IF(OR(E77&gt;0,F77&gt;0,G77&gt;0),Données!$X$6)</f>
        <v>0</v>
      </c>
    </row>
    <row r="78" spans="1:15" x14ac:dyDescent="0.3">
      <c r="A78" s="32" t="s">
        <v>10</v>
      </c>
      <c r="B78" s="33"/>
      <c r="C78" s="34" t="str">
        <f>IFERROR(IF(B78=Données!X$1,Données!$X$2,VLOOKUP(B78,Données!$A$3:$I$1003,3,FALSE)),"")</f>
        <v/>
      </c>
      <c r="D78" s="35" t="e">
        <f>ROUNDDOWN(IF(C78="Dummy",Données!$X$4,VLOOKUP(B78,Données!$A$3:$I$1003,7,FALSE)),0)</f>
        <v>#N/A</v>
      </c>
      <c r="E78" s="38"/>
      <c r="F78" s="38"/>
      <c r="G78" s="38"/>
      <c r="H78" s="26"/>
      <c r="I78" s="27"/>
      <c r="J78" s="28"/>
      <c r="K78" s="29"/>
      <c r="L78" s="30"/>
      <c r="M78" s="37">
        <f t="shared" si="7"/>
        <v>0</v>
      </c>
      <c r="N78" s="37">
        <f>COUNTIF(E78:G78,("&gt;0"))</f>
        <v>0</v>
      </c>
      <c r="O78" s="105" t="b">
        <f>IF(OR(E78&gt;0,F78&gt;0,G78&gt;0),Données!$X$6)</f>
        <v>0</v>
      </c>
    </row>
    <row r="79" spans="1:15" x14ac:dyDescent="0.3">
      <c r="A79" s="39" t="s">
        <v>11</v>
      </c>
      <c r="B79" s="40"/>
      <c r="C79" s="41" t="str">
        <f>IFERROR(VLOOKUP(B79,Données!$Q$3:$W$503,2,FALSE),"")</f>
        <v/>
      </c>
      <c r="D79" s="42" t="e">
        <f>VLOOKUP(B79,Données!$Q$3:$W$503,3)</f>
        <v>#N/A</v>
      </c>
      <c r="E79" s="38"/>
      <c r="F79" s="38"/>
      <c r="G79" s="38"/>
      <c r="H79" s="26"/>
      <c r="I79" s="27"/>
      <c r="J79" s="28"/>
      <c r="K79" s="29"/>
      <c r="L79" s="30"/>
      <c r="M79" s="43">
        <f t="shared" si="7"/>
        <v>0</v>
      </c>
      <c r="N79" s="43">
        <f>COUNTIF(E79:G79,("&gt;0"))</f>
        <v>0</v>
      </c>
      <c r="O79" s="106" t="b">
        <f>IF(OR(E79&gt;0,F79&gt;0,G79&gt;0),Données!$X$8)</f>
        <v>0</v>
      </c>
    </row>
    <row r="80" spans="1:15" ht="15" thickBot="1" x14ac:dyDescent="0.35">
      <c r="A80" s="44" t="s">
        <v>11</v>
      </c>
      <c r="B80" s="45"/>
      <c r="C80" s="41" t="str">
        <f>IFERROR(VLOOKUP(B80,Données!$Q$3:$W$503,2,FALSE),"")</f>
        <v/>
      </c>
      <c r="D80" s="46" t="e">
        <f>VLOOKUP(B80,Données!$Q$3:$W$503,3)</f>
        <v>#N/A</v>
      </c>
      <c r="E80" s="47"/>
      <c r="F80" s="47"/>
      <c r="G80" s="47"/>
      <c r="H80" s="26"/>
      <c r="I80" s="27"/>
      <c r="J80" s="28"/>
      <c r="K80" s="29"/>
      <c r="L80" s="30"/>
      <c r="M80" s="43">
        <f t="shared" si="7"/>
        <v>0</v>
      </c>
      <c r="N80" s="43">
        <f>COUNTIF(E80:G80,("&gt;0"))</f>
        <v>0</v>
      </c>
      <c r="O80" s="106" t="b">
        <f>IF(OR(E80&gt;0,F80&gt;0,G80&gt;0),Données!$X$8)</f>
        <v>0</v>
      </c>
    </row>
    <row r="81" spans="1:15" ht="16.2" thickBot="1" x14ac:dyDescent="0.35">
      <c r="A81" s="48">
        <f>$T$1-D81</f>
        <v>-805</v>
      </c>
      <c r="B81" s="49">
        <v>-801</v>
      </c>
      <c r="C81" s="50" t="s">
        <v>19</v>
      </c>
      <c r="D81" s="51">
        <f>SUM(D72:D76)</f>
        <v>805</v>
      </c>
      <c r="E81" s="52">
        <f>SUM(E72:E76)+SUMPRODUCT((E72:E76=0)*1,$D246:$D250)</f>
        <v>790</v>
      </c>
      <c r="F81" s="52">
        <f>SUM(F72:F76)+SUMPRODUCT((F72:F76=0)*1,$D246:$D250)</f>
        <v>742</v>
      </c>
      <c r="G81" s="52">
        <f>SUM(G72:G76)+SUMPRODUCT((G72:G76=0)*1,$D246:$D250)</f>
        <v>806</v>
      </c>
      <c r="H81" s="53"/>
      <c r="I81" s="54"/>
      <c r="J81" s="55"/>
      <c r="K81" s="56"/>
      <c r="L81" s="57"/>
      <c r="M81" s="58">
        <f>SUM(E81:G81)+B81*3</f>
        <v>-65</v>
      </c>
      <c r="N81" s="61"/>
      <c r="O81" s="107"/>
    </row>
    <row r="82" spans="1:15" x14ac:dyDescent="0.3">
      <c r="A82" s="14" t="str">
        <f>VLOOKUP(B82,Données!$A$3:$I$1003,4)</f>
        <v>F</v>
      </c>
      <c r="B82" s="33">
        <v>1073</v>
      </c>
      <c r="C82" s="16" t="str">
        <f>IFERROR(IF(B82=Données!X$1,Données!$X$2,VLOOKUP(B82,Données!$A$3:$I$1003,3,FALSE)),"")</f>
        <v>Jeannine Rossini</v>
      </c>
      <c r="D82" s="17">
        <f>ROUNDDOWN(IF(C82="Dummy",Données!$X$4,IF(Sem.02!H82="x",Sem.02!D82,VLOOKUP(B82,Données!$A$3:$I$1003,7,FALSE))),0)</f>
        <v>146</v>
      </c>
      <c r="E82" s="18">
        <v>147</v>
      </c>
      <c r="F82" s="18">
        <v>181</v>
      </c>
      <c r="G82" s="18">
        <v>127</v>
      </c>
      <c r="H82" s="19"/>
      <c r="I82" s="20"/>
      <c r="J82" s="21"/>
      <c r="K82" s="22"/>
      <c r="L82" s="23"/>
      <c r="M82" s="31">
        <f t="shared" ref="M82:M90" si="8">SUM(E82:G82)</f>
        <v>455</v>
      </c>
      <c r="N82" s="31">
        <f>COUNTIF(E82:G82,"&gt;0")</f>
        <v>3</v>
      </c>
      <c r="O82" s="104">
        <f>IF(OR(E82&gt;0,F82&gt;0,G82&gt;0),Données!$X$6)</f>
        <v>13</v>
      </c>
    </row>
    <row r="83" spans="1:15" x14ac:dyDescent="0.3">
      <c r="A83" s="25" t="str">
        <f>VLOOKUP(B83,Données!$A$3:$I$1003,4)</f>
        <v>F</v>
      </c>
      <c r="B83" s="33">
        <v>1076</v>
      </c>
      <c r="C83" s="16" t="str">
        <f>IFERROR(IF(B83=Données!X$1,Données!$X$2,VLOOKUP(B83,Données!$A$3:$I$1003,3,FALSE)),"")</f>
        <v>Denise Allard</v>
      </c>
      <c r="D83" s="17">
        <f>ROUNDDOWN(IF(C83="Dummy",Données!$X$4,IF(Sem.02!H83="x",Sem.02!D83,VLOOKUP(B83,Données!$A$3:$I$1003,7,FALSE))),0)</f>
        <v>156</v>
      </c>
      <c r="E83" s="18">
        <v>147</v>
      </c>
      <c r="F83" s="18">
        <v>164</v>
      </c>
      <c r="G83" s="18">
        <v>118</v>
      </c>
      <c r="H83" s="26"/>
      <c r="I83" s="27"/>
      <c r="J83" s="28"/>
      <c r="K83" s="29"/>
      <c r="L83" s="30"/>
      <c r="M83" s="31">
        <f t="shared" si="8"/>
        <v>429</v>
      </c>
      <c r="N83" s="31">
        <f>COUNTIF(E83:G83,"&gt;0")</f>
        <v>3</v>
      </c>
      <c r="O83" s="104">
        <f>IF(OR(E83&gt;0,F83&gt;0,G83&gt;0),Données!$X$6)</f>
        <v>13</v>
      </c>
    </row>
    <row r="84" spans="1:15" x14ac:dyDescent="0.3">
      <c r="A84" s="25" t="str">
        <f>VLOOKUP(B84,Données!$A$3:$I$1003,4)</f>
        <v>F</v>
      </c>
      <c r="B84" s="33">
        <v>1051</v>
      </c>
      <c r="C84" s="16" t="str">
        <f>IFERROR(IF(B84=Données!X$1,Données!$X$2,VLOOKUP(B84,Données!$A$3:$I$1003,3,FALSE)),"")</f>
        <v>Huguette Charron</v>
      </c>
      <c r="D84" s="17">
        <f>ROUNDDOWN(IF(C84="Dummy",Données!$X$4,IF(Sem.02!H84="x",Sem.02!D84,VLOOKUP(B84,Données!$A$3:$I$1003,7,FALSE))),0)</f>
        <v>155</v>
      </c>
      <c r="E84" s="18">
        <v>120</v>
      </c>
      <c r="F84" s="18">
        <v>130</v>
      </c>
      <c r="G84" s="18">
        <v>153</v>
      </c>
      <c r="H84" s="26"/>
      <c r="I84" s="27"/>
      <c r="J84" s="28"/>
      <c r="K84" s="29"/>
      <c r="L84" s="30"/>
      <c r="M84" s="31">
        <f t="shared" si="8"/>
        <v>403</v>
      </c>
      <c r="N84" s="31">
        <f>COUNTIF(E84:G84,"&gt;0")</f>
        <v>3</v>
      </c>
      <c r="O84" s="104">
        <f>IF(OR(E84&gt;0,F84&gt;0,G84&gt;0),Données!$X$6)</f>
        <v>13</v>
      </c>
    </row>
    <row r="85" spans="1:15" x14ac:dyDescent="0.3">
      <c r="A85" s="25" t="str">
        <f>VLOOKUP(B85,Données!$A$3:$I$1003,4)</f>
        <v>H</v>
      </c>
      <c r="B85" s="33">
        <v>1079</v>
      </c>
      <c r="C85" s="16" t="str">
        <f>IFERROR(IF(B85=Données!X$1,Données!$X$2,VLOOKUP(B85,Données!$A$3:$I$1003,3,FALSE)),"")</f>
        <v>Jean-Pierre Beaulieu</v>
      </c>
      <c r="D85" s="17">
        <f>ROUNDDOWN(IF(C85="Dummy",Données!$X$4,IF(Sem.02!H85="x",Sem.02!D85,VLOOKUP(B85,Données!$A$3:$I$1003,7,FALSE))),0)</f>
        <v>146</v>
      </c>
      <c r="E85" s="18">
        <v>82</v>
      </c>
      <c r="F85" s="18">
        <v>142</v>
      </c>
      <c r="G85" s="18">
        <v>124</v>
      </c>
      <c r="H85" s="26"/>
      <c r="I85" s="27"/>
      <c r="J85" s="28"/>
      <c r="K85" s="29"/>
      <c r="L85" s="30"/>
      <c r="M85" s="31">
        <f t="shared" si="8"/>
        <v>348</v>
      </c>
      <c r="N85" s="31">
        <f>COUNTIF(E85:G85,"&gt;0")</f>
        <v>3</v>
      </c>
      <c r="O85" s="104">
        <f>IF(OR(E85&gt;0,F85&gt;0,G85&gt;0),Données!$X$6)</f>
        <v>13</v>
      </c>
    </row>
    <row r="86" spans="1:15" x14ac:dyDescent="0.3">
      <c r="A86" s="25" t="str">
        <f>VLOOKUP(B86,Données!$A$3:$I$1003,4)</f>
        <v>F</v>
      </c>
      <c r="B86" s="33">
        <v>1001</v>
      </c>
      <c r="C86" s="16" t="str">
        <f>IFERROR(IF(B86=Données!X$1,Données!$X$2,VLOOKUP(B86,Données!$A$3:$I$1003,3,FALSE)),"")</f>
        <v>Claire Lessard</v>
      </c>
      <c r="D86" s="17">
        <f>ROUNDDOWN(IF(C86="Dummy",Données!$X$4,IF(Sem.02!H86="x",Sem.02!D86,VLOOKUP(B86,Données!$A$3:$I$1003,7,FALSE))),0)</f>
        <v>186</v>
      </c>
      <c r="E86" s="18">
        <v>189</v>
      </c>
      <c r="F86" s="18">
        <v>147</v>
      </c>
      <c r="G86" s="18">
        <v>229</v>
      </c>
      <c r="H86" s="26"/>
      <c r="I86" s="27"/>
      <c r="J86" s="28"/>
      <c r="K86" s="29"/>
      <c r="L86" s="30"/>
      <c r="M86" s="31">
        <f t="shared" si="8"/>
        <v>565</v>
      </c>
      <c r="N86" s="31">
        <f>COUNTIF(E86:G86,"&gt;0")</f>
        <v>3</v>
      </c>
      <c r="O86" s="104">
        <f>IF(OR(E86&gt;0,F86&gt;0,G86&gt;0),Données!$X$6)</f>
        <v>13</v>
      </c>
    </row>
    <row r="87" spans="1:15" x14ac:dyDescent="0.3">
      <c r="A87" s="32" t="s">
        <v>10</v>
      </c>
      <c r="B87" s="33"/>
      <c r="C87" s="34" t="str">
        <f>IFERROR(IF(B87=Données!X$1,Données!$X$2,VLOOKUP(B87,Données!$A$3:$I$1003,3,FALSE)),"")</f>
        <v/>
      </c>
      <c r="D87" s="35" t="e">
        <f>ROUNDDOWN(IF(C87="Dummy",Données!$X$4,VLOOKUP(B87,Données!$A$3:$I$1003,7,FALSE)),0)</f>
        <v>#N/A</v>
      </c>
      <c r="E87" s="36"/>
      <c r="F87" s="36"/>
      <c r="G87" s="36"/>
      <c r="H87" s="26"/>
      <c r="I87" s="27"/>
      <c r="J87" s="28"/>
      <c r="K87" s="29"/>
      <c r="L87" s="30"/>
      <c r="M87" s="37">
        <f t="shared" si="8"/>
        <v>0</v>
      </c>
      <c r="N87" s="37">
        <f>COUNTIF(E87:G87,("&gt;0"))</f>
        <v>0</v>
      </c>
      <c r="O87" s="105" t="b">
        <f>IF(OR(E87&gt;0,F87&gt;0,G87&gt;0),Données!$X$6)</f>
        <v>0</v>
      </c>
    </row>
    <row r="88" spans="1:15" x14ac:dyDescent="0.3">
      <c r="A88" s="32" t="s">
        <v>10</v>
      </c>
      <c r="B88" s="33"/>
      <c r="C88" s="34" t="str">
        <f>IFERROR(IF(B88=Données!X$1,Données!$X$2,VLOOKUP(B88,Données!$A$3:$I$1003,3,FALSE)),"")</f>
        <v/>
      </c>
      <c r="D88" s="35" t="e">
        <f>ROUNDDOWN(IF(C88="Dummy",Données!$X$4,VLOOKUP(B88,Données!$A$3:$I$1003,7,FALSE)),0)</f>
        <v>#N/A</v>
      </c>
      <c r="E88" s="38"/>
      <c r="F88" s="38"/>
      <c r="G88" s="38"/>
      <c r="H88" s="26"/>
      <c r="I88" s="27"/>
      <c r="J88" s="28"/>
      <c r="K88" s="29"/>
      <c r="L88" s="30"/>
      <c r="M88" s="37">
        <f t="shared" si="8"/>
        <v>0</v>
      </c>
      <c r="N88" s="37">
        <f>COUNTIF(E88:G88,("&gt;0"))</f>
        <v>0</v>
      </c>
      <c r="O88" s="105" t="b">
        <f>IF(OR(E88&gt;0,F88&gt;0,G88&gt;0),Données!$X$6)</f>
        <v>0</v>
      </c>
    </row>
    <row r="89" spans="1:15" x14ac:dyDescent="0.3">
      <c r="A89" s="39" t="s">
        <v>11</v>
      </c>
      <c r="B89" s="40"/>
      <c r="C89" s="41" t="str">
        <f>IFERROR(VLOOKUP(B89,Données!$Q$3:$W$503,2,FALSE),"")</f>
        <v/>
      </c>
      <c r="D89" s="42" t="e">
        <f>VLOOKUP(B89,Données!$Q$3:$W$503,3)</f>
        <v>#N/A</v>
      </c>
      <c r="E89" s="38"/>
      <c r="F89" s="38"/>
      <c r="G89" s="38"/>
      <c r="H89" s="26"/>
      <c r="I89" s="27"/>
      <c r="J89" s="28"/>
      <c r="K89" s="29"/>
      <c r="L89" s="30"/>
      <c r="M89" s="43">
        <f t="shared" si="8"/>
        <v>0</v>
      </c>
      <c r="N89" s="43">
        <f>COUNTIF(E89:G89,("&gt;0"))</f>
        <v>0</v>
      </c>
      <c r="O89" s="106" t="b">
        <f>IF(OR(E89&gt;0,F89&gt;0,G89&gt;0),Données!$X$8)</f>
        <v>0</v>
      </c>
    </row>
    <row r="90" spans="1:15" ht="15" thickBot="1" x14ac:dyDescent="0.35">
      <c r="A90" s="44" t="s">
        <v>11</v>
      </c>
      <c r="B90" s="45"/>
      <c r="C90" s="41" t="str">
        <f>IFERROR(VLOOKUP(B90,Données!$Q$3:$W$503,2,FALSE),"")</f>
        <v/>
      </c>
      <c r="D90" s="46" t="e">
        <f>VLOOKUP(B90,Données!$Q$3:$W$503,3)</f>
        <v>#N/A</v>
      </c>
      <c r="E90" s="47"/>
      <c r="F90" s="47"/>
      <c r="G90" s="47"/>
      <c r="H90" s="26"/>
      <c r="I90" s="27"/>
      <c r="J90" s="28"/>
      <c r="K90" s="29"/>
      <c r="L90" s="30"/>
      <c r="M90" s="43">
        <f t="shared" si="8"/>
        <v>0</v>
      </c>
      <c r="N90" s="43">
        <f>COUNTIF(E90:G90,("&gt;0"))</f>
        <v>0</v>
      </c>
      <c r="O90" s="106" t="b">
        <f>IF(OR(E90&gt;0,F90&gt;0,G90&gt;0),Données!$X$8)</f>
        <v>0</v>
      </c>
    </row>
    <row r="91" spans="1:15" ht="16.2" thickBot="1" x14ac:dyDescent="0.35">
      <c r="A91" s="48">
        <f>$T$1-D91</f>
        <v>-789</v>
      </c>
      <c r="B91" s="49">
        <v>-811</v>
      </c>
      <c r="C91" s="50" t="s">
        <v>20</v>
      </c>
      <c r="D91" s="51">
        <f>SUM(D82:D86)</f>
        <v>789</v>
      </c>
      <c r="E91" s="52">
        <f>SUM(E82:E86)+SUMPRODUCT((E82:E86=0)*1,$D256:$D260)</f>
        <v>685</v>
      </c>
      <c r="F91" s="52">
        <f>SUM(F82:F86)+SUMPRODUCT((F82:F86=0)*1,$D256:$D260)</f>
        <v>764</v>
      </c>
      <c r="G91" s="52">
        <f>SUM(G82:G86)+SUMPRODUCT((G82:G86=0)*1,$D256:$D260)</f>
        <v>751</v>
      </c>
      <c r="H91" s="53"/>
      <c r="I91" s="54"/>
      <c r="J91" s="55"/>
      <c r="K91" s="56"/>
      <c r="L91" s="57"/>
      <c r="M91" s="58">
        <f>SUM(E91:G91)+B91*3</f>
        <v>-233</v>
      </c>
      <c r="N91" s="61"/>
      <c r="O91" s="107"/>
    </row>
    <row r="92" spans="1:15" x14ac:dyDescent="0.3">
      <c r="A92" s="14" t="str">
        <f>VLOOKUP(B92,Données!$A$3:$I$1003,4)</f>
        <v>F</v>
      </c>
      <c r="B92" s="33">
        <v>1049</v>
      </c>
      <c r="C92" s="16" t="str">
        <f>IFERROR(IF(B92=Données!X$1,Données!$X$2,VLOOKUP(B92,Données!$A$3:$I$1003,3,FALSE)),"")</f>
        <v>Juliette Lavallée</v>
      </c>
      <c r="D92" s="17">
        <f>ROUNDDOWN(IF(C92="Dummy",Données!$X$4,IF(Sem.02!H92="x",Sem.02!D92,VLOOKUP(B92,Données!$A$3:$I$1003,7,FALSE))),0)</f>
        <v>118</v>
      </c>
      <c r="E92" s="18">
        <v>123</v>
      </c>
      <c r="F92" s="18">
        <v>202</v>
      </c>
      <c r="G92" s="18">
        <v>119</v>
      </c>
      <c r="H92" s="19"/>
      <c r="I92" s="20"/>
      <c r="J92" s="21"/>
      <c r="K92" s="22"/>
      <c r="L92" s="23"/>
      <c r="M92" s="31">
        <f t="shared" ref="M92:M100" si="9">SUM(E92:G92)</f>
        <v>444</v>
      </c>
      <c r="N92" s="31">
        <f>COUNTIF(E92:G92,"&gt;0")</f>
        <v>3</v>
      </c>
      <c r="O92" s="104">
        <f>IF(OR(E92&gt;0,F92&gt;0,G92&gt;0),Données!$X$6)</f>
        <v>13</v>
      </c>
    </row>
    <row r="93" spans="1:15" x14ac:dyDescent="0.3">
      <c r="A93" s="25" t="str">
        <f>VLOOKUP(B93,Données!$A$3:$I$1003,4)</f>
        <v>F</v>
      </c>
      <c r="B93" s="33">
        <v>1050</v>
      </c>
      <c r="C93" s="16" t="str">
        <f>IFERROR(IF(B93=Données!X$1,Données!$X$2,VLOOKUP(B93,Données!$A$3:$I$1003,3,FALSE)),"")</f>
        <v>Lisette Issa</v>
      </c>
      <c r="D93" s="17">
        <f>ROUNDDOWN(IF(C93="Dummy",Données!$X$4,IF(Sem.02!H93="x",Sem.02!D93,VLOOKUP(B93,Données!$A$3:$I$1003,7,FALSE))),0)</f>
        <v>151</v>
      </c>
      <c r="E93" s="18">
        <v>127</v>
      </c>
      <c r="F93" s="18">
        <v>143</v>
      </c>
      <c r="G93" s="18">
        <v>147</v>
      </c>
      <c r="H93" s="26"/>
      <c r="I93" s="27"/>
      <c r="J93" s="28"/>
      <c r="K93" s="29"/>
      <c r="L93" s="30"/>
      <c r="M93" s="31">
        <f t="shared" si="9"/>
        <v>417</v>
      </c>
      <c r="N93" s="31">
        <f>COUNTIF(E93:G93,"&gt;0")</f>
        <v>3</v>
      </c>
      <c r="O93" s="104">
        <f>IF(OR(E93&gt;0,F93&gt;0,G93&gt;0),Données!$X$6)</f>
        <v>13</v>
      </c>
    </row>
    <row r="94" spans="1:15" x14ac:dyDescent="0.3">
      <c r="A94" s="25" t="str">
        <f>VLOOKUP(B94,Données!$A$3:$I$1003,4)</f>
        <v>H</v>
      </c>
      <c r="B94" s="33">
        <v>1040</v>
      </c>
      <c r="C94" s="16" t="str">
        <f>IFERROR(IF(B94=Données!X$1,Données!$X$2,VLOOKUP(B94,Données!$A$3:$I$1003,3,FALSE)),"")</f>
        <v>Yvon Cyr</v>
      </c>
      <c r="D94" s="17">
        <f>ROUNDDOWN(IF(C94="Dummy",Données!$X$4,IF(Sem.02!H94="x",Sem.02!D94,VLOOKUP(B94,Données!$A$3:$I$1003,7,FALSE))),0)</f>
        <v>154</v>
      </c>
      <c r="E94" s="18">
        <v>158</v>
      </c>
      <c r="F94" s="18">
        <v>135</v>
      </c>
      <c r="G94" s="18">
        <v>144</v>
      </c>
      <c r="H94" s="26"/>
      <c r="I94" s="27"/>
      <c r="J94" s="28"/>
      <c r="K94" s="29"/>
      <c r="L94" s="30"/>
      <c r="M94" s="31">
        <f t="shared" si="9"/>
        <v>437</v>
      </c>
      <c r="N94" s="31">
        <f>COUNTIF(E94:G94,"&gt;0")</f>
        <v>3</v>
      </c>
      <c r="O94" s="104">
        <f>IF(OR(E94&gt;0,F94&gt;0,G94&gt;0),Données!$X$6)</f>
        <v>13</v>
      </c>
    </row>
    <row r="95" spans="1:15" x14ac:dyDescent="0.3">
      <c r="A95" s="25" t="str">
        <f>VLOOKUP(B95,Données!$A$3:$I$1003,4)</f>
        <v>F</v>
      </c>
      <c r="B95" s="33">
        <v>1041</v>
      </c>
      <c r="C95" s="16" t="str">
        <f>IFERROR(IF(B95=Données!X$1,Données!$X$2,VLOOKUP(B95,Données!$A$3:$I$1003,3,FALSE)),"")</f>
        <v>Thérèse Robert</v>
      </c>
      <c r="D95" s="17">
        <f>ROUNDDOWN(IF(C95="Dummy",Données!$X$4,IF(Sem.02!H95="x",Sem.02!D95,VLOOKUP(B95,Données!$A$3:$I$1003,7,FALSE))),0)</f>
        <v>180</v>
      </c>
      <c r="E95" s="18">
        <v>137</v>
      </c>
      <c r="F95" s="18">
        <v>165</v>
      </c>
      <c r="G95" s="18">
        <v>144</v>
      </c>
      <c r="H95" s="26"/>
      <c r="I95" s="27"/>
      <c r="J95" s="28"/>
      <c r="K95" s="29"/>
      <c r="L95" s="30"/>
      <c r="M95" s="31">
        <f t="shared" si="9"/>
        <v>446</v>
      </c>
      <c r="N95" s="31">
        <f>COUNTIF(E95:G95,"&gt;0")</f>
        <v>3</v>
      </c>
      <c r="O95" s="104">
        <f>IF(OR(E95&gt;0,F95&gt;0,G95&gt;0),Données!$X$6)</f>
        <v>13</v>
      </c>
    </row>
    <row r="96" spans="1:15" x14ac:dyDescent="0.3">
      <c r="A96" s="25" t="str">
        <f>VLOOKUP(B96,Données!$A$3:$I$1003,4)</f>
        <v>H</v>
      </c>
      <c r="B96" s="33">
        <v>1038</v>
      </c>
      <c r="C96" s="16" t="str">
        <f>IFERROR(IF(B96=Données!X$1,Données!$X$2,VLOOKUP(B96,Données!$A$3:$I$1003,3,FALSE)),"")</f>
        <v>Raymond Chartré</v>
      </c>
      <c r="D96" s="17">
        <f>ROUNDDOWN(IF(C96="Dummy",Données!$X$4,IF(Sem.02!H96="x",Sem.02!D96,VLOOKUP(B96,Données!$A$3:$I$1003,7,FALSE))),0)</f>
        <v>205</v>
      </c>
      <c r="E96" s="18">
        <v>259</v>
      </c>
      <c r="F96" s="18">
        <v>199</v>
      </c>
      <c r="G96" s="18">
        <v>190</v>
      </c>
      <c r="H96" s="26"/>
      <c r="I96" s="27"/>
      <c r="J96" s="28"/>
      <c r="K96" s="29"/>
      <c r="L96" s="30"/>
      <c r="M96" s="31">
        <f t="shared" si="9"/>
        <v>648</v>
      </c>
      <c r="N96" s="31">
        <f>COUNTIF(E96:G96,"&gt;0")</f>
        <v>3</v>
      </c>
      <c r="O96" s="104">
        <f>IF(OR(E96&gt;0,F96&gt;0,G96&gt;0),Données!$X$6)</f>
        <v>13</v>
      </c>
    </row>
    <row r="97" spans="1:15" x14ac:dyDescent="0.3">
      <c r="A97" s="32" t="s">
        <v>10</v>
      </c>
      <c r="B97" s="33"/>
      <c r="C97" s="34" t="str">
        <f>IFERROR(IF(B97=Données!X$1,Données!$X$2,VLOOKUP(B97,Données!$A$3:$I$1003,3,FALSE)),"")</f>
        <v/>
      </c>
      <c r="D97" s="35" t="e">
        <f>ROUNDDOWN(IF(C97="Dummy",Données!$X$4,VLOOKUP(B97,Données!$A$3:$I$1003,7,FALSE)),0)</f>
        <v>#N/A</v>
      </c>
      <c r="E97" s="36"/>
      <c r="F97" s="36"/>
      <c r="G97" s="36"/>
      <c r="H97" s="26"/>
      <c r="I97" s="27"/>
      <c r="J97" s="28"/>
      <c r="K97" s="29"/>
      <c r="L97" s="30"/>
      <c r="M97" s="37">
        <f t="shared" si="9"/>
        <v>0</v>
      </c>
      <c r="N97" s="37">
        <f>COUNTIF(E97:G97,("&gt;0"))</f>
        <v>0</v>
      </c>
      <c r="O97" s="105" t="b">
        <f>IF(OR(E97&gt;0,F97&gt;0,G97&gt;0),Données!$X$6)</f>
        <v>0</v>
      </c>
    </row>
    <row r="98" spans="1:15" x14ac:dyDescent="0.3">
      <c r="A98" s="32" t="s">
        <v>10</v>
      </c>
      <c r="B98" s="33"/>
      <c r="C98" s="34" t="str">
        <f>IFERROR(IF(B98=Données!X$1,Données!$X$2,VLOOKUP(B98,Données!$A$3:$I$1003,3,FALSE)),"")</f>
        <v/>
      </c>
      <c r="D98" s="35" t="e">
        <f>ROUNDDOWN(IF(C98="Dummy",Données!$X$4,VLOOKUP(B98,Données!$A$3:$I$1003,7,FALSE)),0)</f>
        <v>#N/A</v>
      </c>
      <c r="E98" s="38"/>
      <c r="F98" s="38"/>
      <c r="G98" s="38"/>
      <c r="H98" s="26"/>
      <c r="I98" s="27"/>
      <c r="J98" s="28"/>
      <c r="K98" s="29"/>
      <c r="L98" s="30"/>
      <c r="M98" s="37">
        <f t="shared" si="9"/>
        <v>0</v>
      </c>
      <c r="N98" s="37">
        <f>COUNTIF(E98:G98,("&gt;0"))</f>
        <v>0</v>
      </c>
      <c r="O98" s="105" t="b">
        <f>IF(OR(E98&gt;0,F98&gt;0,G98&gt;0),Données!$X$6)</f>
        <v>0</v>
      </c>
    </row>
    <row r="99" spans="1:15" x14ac:dyDescent="0.3">
      <c r="A99" s="39" t="s">
        <v>11</v>
      </c>
      <c r="B99" s="40"/>
      <c r="C99" s="41" t="str">
        <f>IFERROR(VLOOKUP(B99,Données!$Q$3:$W$503,2,FALSE),"")</f>
        <v/>
      </c>
      <c r="D99" s="42" t="e">
        <f>VLOOKUP(B99,Données!$Q$3:$W$503,3)</f>
        <v>#N/A</v>
      </c>
      <c r="E99" s="38"/>
      <c r="F99" s="38"/>
      <c r="G99" s="38"/>
      <c r="H99" s="26"/>
      <c r="I99" s="27"/>
      <c r="J99" s="28"/>
      <c r="K99" s="29"/>
      <c r="L99" s="30"/>
      <c r="M99" s="43">
        <f t="shared" si="9"/>
        <v>0</v>
      </c>
      <c r="N99" s="43">
        <f>COUNTIF(E99:G99,("&gt;0"))</f>
        <v>0</v>
      </c>
      <c r="O99" s="106" t="b">
        <f>IF(OR(E99&gt;0,F99&gt;0,G99&gt;0),Données!$X$8)</f>
        <v>0</v>
      </c>
    </row>
    <row r="100" spans="1:15" ht="15" thickBot="1" x14ac:dyDescent="0.35">
      <c r="A100" s="44" t="s">
        <v>11</v>
      </c>
      <c r="B100" s="45"/>
      <c r="C100" s="41" t="str">
        <f>IFERROR(VLOOKUP(B100,Données!$Q$3:$W$503,2,FALSE),"")</f>
        <v/>
      </c>
      <c r="D100" s="46" t="e">
        <f>VLOOKUP(B100,Données!$Q$3:$W$503,3)</f>
        <v>#N/A</v>
      </c>
      <c r="E100" s="47"/>
      <c r="F100" s="47"/>
      <c r="G100" s="47"/>
      <c r="H100" s="26"/>
      <c r="I100" s="27"/>
      <c r="J100" s="28"/>
      <c r="K100" s="29"/>
      <c r="L100" s="30"/>
      <c r="M100" s="43">
        <f t="shared" si="9"/>
        <v>0</v>
      </c>
      <c r="N100" s="43">
        <f>COUNTIF(E100:G100,("&gt;0"))</f>
        <v>0</v>
      </c>
      <c r="O100" s="106" t="b">
        <f>IF(OR(E100&gt;0,F100&gt;0,G100&gt;0),Données!$X$8)</f>
        <v>0</v>
      </c>
    </row>
    <row r="101" spans="1:15" ht="16.2" thickBot="1" x14ac:dyDescent="0.35">
      <c r="A101" s="48">
        <f>$T$1-D101</f>
        <v>-808</v>
      </c>
      <c r="B101" s="49">
        <v>-813</v>
      </c>
      <c r="C101" s="50" t="s">
        <v>21</v>
      </c>
      <c r="D101" s="51">
        <f>SUM(D92:D96)</f>
        <v>808</v>
      </c>
      <c r="E101" s="52">
        <f>SUM(E92:E96)+SUMPRODUCT((E92:E96=0)*1,$D266:$D270)</f>
        <v>804</v>
      </c>
      <c r="F101" s="52">
        <f>SUM(F92:F96)+SUMPRODUCT((F92:F96=0)*1,$D266:$D270)</f>
        <v>844</v>
      </c>
      <c r="G101" s="52">
        <f>SUM(G92:G96)+SUMPRODUCT((G92:G96=0)*1,$D266:$D270)</f>
        <v>744</v>
      </c>
      <c r="H101" s="53"/>
      <c r="I101" s="54"/>
      <c r="J101" s="55"/>
      <c r="K101" s="56"/>
      <c r="L101" s="57"/>
      <c r="M101" s="58">
        <f>SUM(E101:G101)+B101*3</f>
        <v>-47</v>
      </c>
      <c r="N101" s="61"/>
      <c r="O101" s="107"/>
    </row>
    <row r="102" spans="1:15" x14ac:dyDescent="0.3">
      <c r="A102" s="14" t="str">
        <f>VLOOKUP(B102,Données!$A$3:$I$1003,4)</f>
        <v>H</v>
      </c>
      <c r="B102" s="33">
        <v>1061</v>
      </c>
      <c r="C102" s="16" t="str">
        <f>IFERROR(IF(B102=Données!X$1,Données!$X$2,VLOOKUP(B102,Données!$A$3:$I$1003,3,FALSE)),"")</f>
        <v>Serge Belleau</v>
      </c>
      <c r="D102" s="17">
        <f>ROUNDDOWN(IF(C102="Dummy",Données!$X$4,IF(Sem.02!H102="x",Sem.02!D102,VLOOKUP(B102,Données!$A$3:$I$1003,7,FALSE))),0)</f>
        <v>151</v>
      </c>
      <c r="E102" s="18">
        <v>137</v>
      </c>
      <c r="F102" s="18">
        <v>131</v>
      </c>
      <c r="G102" s="18">
        <v>173</v>
      </c>
      <c r="H102" s="19"/>
      <c r="I102" s="20"/>
      <c r="J102" s="21"/>
      <c r="K102" s="22"/>
      <c r="L102" s="23"/>
      <c r="M102" s="31">
        <f t="shared" ref="M102:M110" si="10">SUM(E102:G102)</f>
        <v>441</v>
      </c>
      <c r="N102" s="31">
        <f>COUNTIF(E102:G102,"&gt;0")</f>
        <v>3</v>
      </c>
      <c r="O102" s="104">
        <f>IF(OR(E102&gt;0,F102&gt;0,G102&gt;0),Données!$X$6)</f>
        <v>13</v>
      </c>
    </row>
    <row r="103" spans="1:15" x14ac:dyDescent="0.3">
      <c r="A103" s="25" t="str">
        <f>VLOOKUP(B103,Données!$A$3:$I$1003,4)</f>
        <v>F</v>
      </c>
      <c r="B103" s="33">
        <v>1059</v>
      </c>
      <c r="C103" s="16" t="str">
        <f>IFERROR(IF(B103=Données!X$1,Données!$X$2,VLOOKUP(B103,Données!$A$3:$I$1003,3,FALSE)),"")</f>
        <v>Suzanne Marinier</v>
      </c>
      <c r="D103" s="17">
        <f>ROUNDDOWN(IF(C103="Dummy",Données!$X$4,IF(Sem.02!H103="x",Sem.02!D103,VLOOKUP(B103,Données!$A$3:$I$1003,7,FALSE))),0)</f>
        <v>142</v>
      </c>
      <c r="E103" s="18">
        <v>125</v>
      </c>
      <c r="F103" s="18">
        <v>179</v>
      </c>
      <c r="G103" s="18">
        <v>193</v>
      </c>
      <c r="H103" s="26"/>
      <c r="I103" s="27"/>
      <c r="J103" s="28"/>
      <c r="K103" s="29"/>
      <c r="L103" s="30"/>
      <c r="M103" s="31">
        <f t="shared" si="10"/>
        <v>497</v>
      </c>
      <c r="N103" s="31">
        <f>COUNTIF(E103:G103,"&gt;0")</f>
        <v>3</v>
      </c>
      <c r="O103" s="104">
        <f>IF(OR(E103&gt;0,F103&gt;0,G103&gt;0),Données!$X$6)</f>
        <v>13</v>
      </c>
    </row>
    <row r="104" spans="1:15" x14ac:dyDescent="0.3">
      <c r="A104" s="25" t="str">
        <f>VLOOKUP(B104,Données!$A$3:$I$1003,4)</f>
        <v>F</v>
      </c>
      <c r="B104" s="33">
        <v>1026</v>
      </c>
      <c r="C104" s="16" t="str">
        <f>IFERROR(IF(B104=Données!X$1,Données!$X$2,VLOOKUP(B104,Données!$A$3:$I$1003,3,FALSE)),"")</f>
        <v>Lucie Trudel</v>
      </c>
      <c r="D104" s="17">
        <f>ROUNDDOWN(IF(C104="Dummy",Données!$X$4,IF(Sem.02!H104="x",Sem.02!D104,VLOOKUP(B104,Données!$A$3:$I$1003,7,FALSE))),0)</f>
        <v>139</v>
      </c>
      <c r="E104" s="18">
        <v>135</v>
      </c>
      <c r="F104" s="18">
        <v>153</v>
      </c>
      <c r="G104" s="18">
        <v>150</v>
      </c>
      <c r="H104" s="26"/>
      <c r="I104" s="27"/>
      <c r="J104" s="28"/>
      <c r="K104" s="29"/>
      <c r="L104" s="30"/>
      <c r="M104" s="31">
        <f t="shared" si="10"/>
        <v>438</v>
      </c>
      <c r="N104" s="31">
        <f>COUNTIF(E104:G104,"&gt;0")</f>
        <v>3</v>
      </c>
      <c r="O104" s="104">
        <f>IF(OR(E104&gt;0,F104&gt;0,G104&gt;0),Données!$X$6)</f>
        <v>13</v>
      </c>
    </row>
    <row r="105" spans="1:15" x14ac:dyDescent="0.3">
      <c r="A105" s="25" t="str">
        <f>VLOOKUP(B105,Données!$A$3:$I$1003,4)</f>
        <v>F</v>
      </c>
      <c r="B105" s="33">
        <v>1029</v>
      </c>
      <c r="C105" s="16" t="str">
        <f>IFERROR(IF(B105=Données!X$1,Données!$X$2,VLOOKUP(B105,Données!$A$3:$I$1003,3,FALSE)),"")</f>
        <v>Gilberte Caron</v>
      </c>
      <c r="D105" s="17">
        <f>ROUNDDOWN(IF(C105="Dummy",Données!$X$4,IF(Sem.02!H105="x",Sem.02!D105,VLOOKUP(B105,Données!$A$3:$I$1003,7,FALSE))),0)</f>
        <v>163</v>
      </c>
      <c r="E105" s="18">
        <v>161</v>
      </c>
      <c r="F105" s="18">
        <v>213</v>
      </c>
      <c r="G105" s="18">
        <v>182</v>
      </c>
      <c r="H105" s="26"/>
      <c r="I105" s="27"/>
      <c r="J105" s="28"/>
      <c r="K105" s="29"/>
      <c r="L105" s="30"/>
      <c r="M105" s="31">
        <f t="shared" si="10"/>
        <v>556</v>
      </c>
      <c r="N105" s="31">
        <f>COUNTIF(E105:G105,"&gt;0")</f>
        <v>3</v>
      </c>
      <c r="O105" s="104">
        <f>IF(OR(E105&gt;0,F105&gt;0,G105&gt;0),Données!$X$6)</f>
        <v>13</v>
      </c>
    </row>
    <row r="106" spans="1:15" x14ac:dyDescent="0.3">
      <c r="A106" s="25" t="str">
        <f>VLOOKUP(B106,Données!$A$3:$I$1003,4)</f>
        <v>F</v>
      </c>
      <c r="B106" s="33">
        <v>1067</v>
      </c>
      <c r="C106" s="16" t="str">
        <f>IFERROR(IF(B106=Données!X$1,Données!$X$2,VLOOKUP(B106,Données!$A$3:$I$1003,3,FALSE)),"")</f>
        <v>Monique Boucher</v>
      </c>
      <c r="D106" s="17">
        <f>ROUNDDOWN(IF(C106="Dummy",Données!$X$4,IF(Sem.02!H106="x",Sem.02!D106,VLOOKUP(B106,Données!$A$3:$I$1003,7,FALSE))),0)</f>
        <v>167</v>
      </c>
      <c r="E106" s="18">
        <v>223</v>
      </c>
      <c r="F106" s="18">
        <v>249</v>
      </c>
      <c r="G106" s="18">
        <v>239</v>
      </c>
      <c r="H106" s="26"/>
      <c r="I106" s="27"/>
      <c r="J106" s="28"/>
      <c r="K106" s="29"/>
      <c r="L106" s="30"/>
      <c r="M106" s="31">
        <f t="shared" si="10"/>
        <v>711</v>
      </c>
      <c r="N106" s="31">
        <f>COUNTIF(E106:G106,"&gt;0")</f>
        <v>3</v>
      </c>
      <c r="O106" s="104">
        <f>IF(OR(E106&gt;0,F106&gt;0,G106&gt;0),Données!$X$6)</f>
        <v>13</v>
      </c>
    </row>
    <row r="107" spans="1:15" x14ac:dyDescent="0.3">
      <c r="A107" s="32" t="s">
        <v>10</v>
      </c>
      <c r="B107" s="33"/>
      <c r="C107" s="34" t="str">
        <f>IFERROR(IF(B107=Données!X$1,Données!$X$2,VLOOKUP(B107,Données!$A$3:$I$1003,3,FALSE)),"")</f>
        <v/>
      </c>
      <c r="D107" s="35" t="e">
        <f>ROUNDDOWN(IF(C107="Dummy",Données!$X$4,VLOOKUP(B107,Données!$A$3:$I$1003,7,FALSE)),0)</f>
        <v>#N/A</v>
      </c>
      <c r="E107" s="36"/>
      <c r="F107" s="36"/>
      <c r="G107" s="36"/>
      <c r="H107" s="26"/>
      <c r="I107" s="27"/>
      <c r="J107" s="28"/>
      <c r="K107" s="29"/>
      <c r="L107" s="30"/>
      <c r="M107" s="37">
        <f t="shared" si="10"/>
        <v>0</v>
      </c>
      <c r="N107" s="37">
        <f>COUNTIF(E107:G107,("&gt;0"))</f>
        <v>0</v>
      </c>
      <c r="O107" s="105" t="b">
        <f>IF(OR(E107&gt;0,F107&gt;0,G107&gt;0),Données!$X$6)</f>
        <v>0</v>
      </c>
    </row>
    <row r="108" spans="1:15" x14ac:dyDescent="0.3">
      <c r="A108" s="32" t="s">
        <v>10</v>
      </c>
      <c r="B108" s="33"/>
      <c r="C108" s="34" t="str">
        <f>IFERROR(IF(B108=Données!X$1,Données!$X$2,VLOOKUP(B108,Données!$A$3:$I$1003,3,FALSE)),"")</f>
        <v/>
      </c>
      <c r="D108" s="35" t="e">
        <f>ROUNDDOWN(IF(C108="Dummy",Données!$X$4,VLOOKUP(B108,Données!$A$3:$I$1003,7,FALSE)),0)</f>
        <v>#N/A</v>
      </c>
      <c r="E108" s="38"/>
      <c r="F108" s="38"/>
      <c r="G108" s="38"/>
      <c r="H108" s="26"/>
      <c r="I108" s="27"/>
      <c r="J108" s="28"/>
      <c r="K108" s="29"/>
      <c r="L108" s="30"/>
      <c r="M108" s="37">
        <f t="shared" si="10"/>
        <v>0</v>
      </c>
      <c r="N108" s="37">
        <f>COUNTIF(E108:G108,("&gt;0"))</f>
        <v>0</v>
      </c>
      <c r="O108" s="105" t="b">
        <f>IF(OR(E108&gt;0,F108&gt;0,G108&gt;0),Données!$X$6)</f>
        <v>0</v>
      </c>
    </row>
    <row r="109" spans="1:15" x14ac:dyDescent="0.3">
      <c r="A109" s="39" t="s">
        <v>11</v>
      </c>
      <c r="B109" s="40"/>
      <c r="C109" s="41" t="str">
        <f>IFERROR(VLOOKUP(B109,Données!$Q$3:$W$503,2,FALSE),"")</f>
        <v/>
      </c>
      <c r="D109" s="42" t="e">
        <f>VLOOKUP(B109,Données!$Q$3:$W$503,3)</f>
        <v>#N/A</v>
      </c>
      <c r="E109" s="38"/>
      <c r="F109" s="38"/>
      <c r="G109" s="38"/>
      <c r="H109" s="26"/>
      <c r="I109" s="27"/>
      <c r="J109" s="28"/>
      <c r="K109" s="29"/>
      <c r="L109" s="30"/>
      <c r="M109" s="43">
        <f t="shared" si="10"/>
        <v>0</v>
      </c>
      <c r="N109" s="43">
        <f>COUNTIF(E109:G109,("&gt;0"))</f>
        <v>0</v>
      </c>
      <c r="O109" s="106" t="b">
        <f>IF(OR(E109&gt;0,F109&gt;0,G109&gt;0),Données!$X$8)</f>
        <v>0</v>
      </c>
    </row>
    <row r="110" spans="1:15" ht="15" thickBot="1" x14ac:dyDescent="0.35">
      <c r="A110" s="44" t="s">
        <v>11</v>
      </c>
      <c r="B110" s="45"/>
      <c r="C110" s="41" t="str">
        <f>IFERROR(VLOOKUP(B110,Données!$Q$3:$W$503,2,FALSE),"")</f>
        <v/>
      </c>
      <c r="D110" s="46" t="e">
        <f>VLOOKUP(B110,Données!$Q$3:$W$503,3)</f>
        <v>#N/A</v>
      </c>
      <c r="E110" s="47"/>
      <c r="F110" s="47"/>
      <c r="G110" s="47"/>
      <c r="H110" s="26"/>
      <c r="I110" s="27"/>
      <c r="J110" s="28"/>
      <c r="K110" s="29"/>
      <c r="L110" s="30"/>
      <c r="M110" s="43">
        <f t="shared" si="10"/>
        <v>0</v>
      </c>
      <c r="N110" s="43">
        <f>COUNTIF(E110:G110,("&gt;0"))</f>
        <v>0</v>
      </c>
      <c r="O110" s="106" t="b">
        <f>IF(OR(E110&gt;0,F110&gt;0,G110&gt;0),Données!$X$8)</f>
        <v>0</v>
      </c>
    </row>
    <row r="111" spans="1:15" ht="16.2" thickBot="1" x14ac:dyDescent="0.35">
      <c r="A111" s="48">
        <f>$T$1-D111</f>
        <v>-762</v>
      </c>
      <c r="B111" s="49">
        <v>-823</v>
      </c>
      <c r="C111" s="50" t="s">
        <v>22</v>
      </c>
      <c r="D111" s="51">
        <f>SUM(D102:D106)</f>
        <v>762</v>
      </c>
      <c r="E111" s="52">
        <f>SUM(E102:E106)+SUMPRODUCT((E102:E106=0)*1,$D276:$D280)</f>
        <v>781</v>
      </c>
      <c r="F111" s="52">
        <f>SUM(F102:F106)+SUMPRODUCT((F102:F106=0)*1,$D276:$D280)</f>
        <v>925</v>
      </c>
      <c r="G111" s="52">
        <f>SUM(G102:G106)+SUMPRODUCT((G102:G106=0)*1,$D276:$D280)</f>
        <v>937</v>
      </c>
      <c r="H111" s="53"/>
      <c r="I111" s="54"/>
      <c r="J111" s="55"/>
      <c r="K111" s="56"/>
      <c r="L111" s="57"/>
      <c r="M111" s="58">
        <f>SUM(E111:G111)+B111*3</f>
        <v>174</v>
      </c>
      <c r="N111" s="61"/>
      <c r="O111" s="107"/>
    </row>
    <row r="112" spans="1:15" x14ac:dyDescent="0.3">
      <c r="A112" s="14" t="str">
        <f>VLOOKUP(B112,Données!$A$3:$I$1003,4)</f>
        <v>F</v>
      </c>
      <c r="B112" s="33">
        <v>1063</v>
      </c>
      <c r="C112" s="16" t="str">
        <f>IFERROR(IF(B112=Données!X$1,Données!$X$2,VLOOKUP(B112,Données!$A$3:$I$1003,3,FALSE)),"")</f>
        <v>Nicole Joly</v>
      </c>
      <c r="D112" s="17">
        <f>ROUNDDOWN(IF(C112="Dummy",Données!$X$4,IF(Sem.02!H112="x",Sem.02!D112,VLOOKUP(B112,Données!$A$3:$I$1003,7,FALSE))),0)</f>
        <v>146</v>
      </c>
      <c r="E112" s="18">
        <v>167</v>
      </c>
      <c r="F112" s="18">
        <v>141</v>
      </c>
      <c r="G112" s="18">
        <v>105</v>
      </c>
      <c r="H112" s="19"/>
      <c r="I112" s="20"/>
      <c r="J112" s="21"/>
      <c r="K112" s="22"/>
      <c r="L112" s="23"/>
      <c r="M112" s="31">
        <f t="shared" ref="M112:M120" si="11">SUM(E112:G112)</f>
        <v>413</v>
      </c>
      <c r="N112" s="31">
        <f>COUNTIF(E112:G112,"&gt;0")</f>
        <v>3</v>
      </c>
      <c r="O112" s="104">
        <f>IF(OR(E112&gt;0,F112&gt;0,G112&gt;0),Données!$X$6)</f>
        <v>13</v>
      </c>
    </row>
    <row r="113" spans="1:15" x14ac:dyDescent="0.3">
      <c r="A113" s="25" t="str">
        <f>VLOOKUP(B113,Données!$A$3:$I$1003,4)</f>
        <v>F</v>
      </c>
      <c r="B113" s="33">
        <v>1036</v>
      </c>
      <c r="C113" s="16" t="str">
        <f>IFERROR(IF(B113=Données!X$1,Données!$X$2,VLOOKUP(B113,Données!$A$3:$I$1003,3,FALSE)),"")</f>
        <v>Marie-Josée Bouchard</v>
      </c>
      <c r="D113" s="17">
        <f>ROUNDDOWN(IF(C113="Dummy",Données!$X$4,IF(Sem.02!H113="x",Sem.02!D113,VLOOKUP(B113,Données!$A$3:$I$1003,7,FALSE))),0)</f>
        <v>162</v>
      </c>
      <c r="E113" s="18">
        <v>111</v>
      </c>
      <c r="F113" s="18">
        <v>184</v>
      </c>
      <c r="G113" s="18">
        <v>138</v>
      </c>
      <c r="H113" s="26"/>
      <c r="I113" s="27"/>
      <c r="J113" s="28"/>
      <c r="K113" s="29"/>
      <c r="L113" s="30"/>
      <c r="M113" s="31">
        <f t="shared" si="11"/>
        <v>433</v>
      </c>
      <c r="N113" s="31">
        <f>COUNTIF(E113:G113,"&gt;0")</f>
        <v>3</v>
      </c>
      <c r="O113" s="104">
        <f>IF(OR(E113&gt;0,F113&gt;0,G113&gt;0),Données!$X$6)</f>
        <v>13</v>
      </c>
    </row>
    <row r="114" spans="1:15" x14ac:dyDescent="0.3">
      <c r="A114" s="25" t="str">
        <f>VLOOKUP(B114,Données!$A$3:$I$1003,4)</f>
        <v>H</v>
      </c>
      <c r="B114" s="33">
        <v>1018</v>
      </c>
      <c r="C114" s="16" t="str">
        <f>IFERROR(IF(B114=Données!X$1,Données!$X$2,VLOOKUP(B114,Données!$A$3:$I$1003,3,FALSE)),"")</f>
        <v>Roland Gariépy</v>
      </c>
      <c r="D114" s="17">
        <f>ROUNDDOWN(IF(C114="Dummy",Données!$X$4,IF(Sem.02!H114="x",Sem.02!D114,VLOOKUP(B114,Données!$A$3:$I$1003,7,FALSE))),0)</f>
        <v>170</v>
      </c>
      <c r="E114" s="18">
        <v>136</v>
      </c>
      <c r="F114" s="18">
        <v>160</v>
      </c>
      <c r="G114" s="18">
        <v>184</v>
      </c>
      <c r="H114" s="26"/>
      <c r="I114" s="27"/>
      <c r="J114" s="28"/>
      <c r="K114" s="29"/>
      <c r="L114" s="30"/>
      <c r="M114" s="31">
        <f t="shared" si="11"/>
        <v>480</v>
      </c>
      <c r="N114" s="31">
        <f>COUNTIF(E114:G114,"&gt;0")</f>
        <v>3</v>
      </c>
      <c r="O114" s="104">
        <f>IF(OR(E114&gt;0,F114&gt;0,G114&gt;0),Données!$X$6)</f>
        <v>13</v>
      </c>
    </row>
    <row r="115" spans="1:15" x14ac:dyDescent="0.3">
      <c r="A115" s="25" t="str">
        <f>VLOOKUP(B115,Données!$A$3:$I$1003,4)</f>
        <v>F</v>
      </c>
      <c r="B115" s="33">
        <v>1068</v>
      </c>
      <c r="C115" s="16" t="str">
        <f>IFERROR(IF(B115=Données!X$1,Données!$X$2,VLOOKUP(B115,Données!$A$3:$I$1003,3,FALSE)),"")</f>
        <v>Lucille Dubois</v>
      </c>
      <c r="D115" s="17">
        <f>ROUNDDOWN(IF(C115="Dummy",Données!$X$4,IF(Sem.02!H115="x",Sem.02!D115,VLOOKUP(B115,Données!$A$3:$I$1003,7,FALSE))),0)</f>
        <v>127</v>
      </c>
      <c r="E115" s="18">
        <v>146</v>
      </c>
      <c r="F115" s="18">
        <v>140</v>
      </c>
      <c r="G115" s="18">
        <v>108</v>
      </c>
      <c r="H115" s="26"/>
      <c r="I115" s="27"/>
      <c r="J115" s="28"/>
      <c r="K115" s="29"/>
      <c r="L115" s="30"/>
      <c r="M115" s="31">
        <f t="shared" si="11"/>
        <v>394</v>
      </c>
      <c r="N115" s="31">
        <f>COUNTIF(E115:G115,"&gt;0")</f>
        <v>3</v>
      </c>
      <c r="O115" s="104">
        <f>IF(OR(E115&gt;0,F115&gt;0,G115&gt;0),Données!$X$6)</f>
        <v>13</v>
      </c>
    </row>
    <row r="116" spans="1:15" x14ac:dyDescent="0.3">
      <c r="A116" s="25" t="str">
        <f>VLOOKUP(B116,Données!$A$3:$I$1003,4)</f>
        <v>H</v>
      </c>
      <c r="B116" s="33">
        <v>1062</v>
      </c>
      <c r="C116" s="16" t="str">
        <f>IFERROR(IF(B116=Données!X$1,Données!$X$2,VLOOKUP(B116,Données!$A$3:$I$1003,3,FALSE)),"")</f>
        <v>Serge Lemieux</v>
      </c>
      <c r="D116" s="17">
        <f>ROUNDDOWN(IF(C116="Dummy",Données!$X$4,IF(Sem.02!H116="x",Sem.02!D116,VLOOKUP(B116,Données!$A$3:$I$1003,7,FALSE))),0)</f>
        <v>192</v>
      </c>
      <c r="E116" s="18">
        <v>280</v>
      </c>
      <c r="F116" s="18">
        <v>141</v>
      </c>
      <c r="G116" s="18">
        <v>152</v>
      </c>
      <c r="H116" s="26"/>
      <c r="I116" s="27"/>
      <c r="J116" s="28"/>
      <c r="K116" s="29"/>
      <c r="L116" s="30"/>
      <c r="M116" s="31">
        <f t="shared" si="11"/>
        <v>573</v>
      </c>
      <c r="N116" s="31">
        <f>COUNTIF(E116:G116,"&gt;0")</f>
        <v>3</v>
      </c>
      <c r="O116" s="104">
        <f>IF(OR(E116&gt;0,F116&gt;0,G116&gt;0),Données!$X$6)</f>
        <v>13</v>
      </c>
    </row>
    <row r="117" spans="1:15" x14ac:dyDescent="0.3">
      <c r="A117" s="32" t="s">
        <v>10</v>
      </c>
      <c r="B117" s="33"/>
      <c r="C117" s="34" t="str">
        <f>IFERROR(IF(B117=Données!X$1,Données!$X$2,VLOOKUP(B117,Données!$A$3:$I$1003,3,FALSE)),"")</f>
        <v/>
      </c>
      <c r="D117" s="35" t="e">
        <f>ROUNDDOWN(IF(C117="Dummy",Données!$X$4,VLOOKUP(B117,Données!$A$3:$I$1003,7,FALSE)),0)</f>
        <v>#N/A</v>
      </c>
      <c r="E117" s="36"/>
      <c r="F117" s="36"/>
      <c r="G117" s="36"/>
      <c r="H117" s="26"/>
      <c r="I117" s="27"/>
      <c r="J117" s="28"/>
      <c r="K117" s="29"/>
      <c r="L117" s="30"/>
      <c r="M117" s="37">
        <f t="shared" si="11"/>
        <v>0</v>
      </c>
      <c r="N117" s="37">
        <f>COUNTIF(E117:G117,("&gt;0"))</f>
        <v>0</v>
      </c>
      <c r="O117" s="105" t="b">
        <f>IF(OR(E117&gt;0,F117&gt;0,G117&gt;0),Données!$X$6)</f>
        <v>0</v>
      </c>
    </row>
    <row r="118" spans="1:15" x14ac:dyDescent="0.3">
      <c r="A118" s="32" t="s">
        <v>10</v>
      </c>
      <c r="B118" s="33"/>
      <c r="C118" s="34" t="str">
        <f>IFERROR(IF(B118=Données!X$1,Données!$X$2,VLOOKUP(B118,Données!$A$3:$I$1003,3,FALSE)),"")</f>
        <v/>
      </c>
      <c r="D118" s="35" t="e">
        <f>ROUNDDOWN(IF(C118="Dummy",Données!$X$4,VLOOKUP(B118,Données!$A$3:$I$1003,7,FALSE)),0)</f>
        <v>#N/A</v>
      </c>
      <c r="E118" s="38"/>
      <c r="F118" s="38"/>
      <c r="G118" s="38"/>
      <c r="H118" s="26"/>
      <c r="I118" s="27"/>
      <c r="J118" s="28"/>
      <c r="K118" s="29"/>
      <c r="L118" s="30"/>
      <c r="M118" s="37">
        <f t="shared" si="11"/>
        <v>0</v>
      </c>
      <c r="N118" s="37">
        <f>COUNTIF(E118:G118,("&gt;0"))</f>
        <v>0</v>
      </c>
      <c r="O118" s="105" t="b">
        <f>IF(OR(E118&gt;0,F118&gt;0,G118&gt;0),Données!$X$6)</f>
        <v>0</v>
      </c>
    </row>
    <row r="119" spans="1:15" x14ac:dyDescent="0.3">
      <c r="A119" s="39" t="s">
        <v>11</v>
      </c>
      <c r="B119" s="40"/>
      <c r="C119" s="41" t="str">
        <f>IFERROR(VLOOKUP(B119,Données!$Q$3:$W$503,2,FALSE),"")</f>
        <v/>
      </c>
      <c r="D119" s="42" t="e">
        <f>VLOOKUP(B119,Données!$Q$3:$W$503,3)</f>
        <v>#N/A</v>
      </c>
      <c r="E119" s="38"/>
      <c r="F119" s="38"/>
      <c r="G119" s="38"/>
      <c r="H119" s="26"/>
      <c r="I119" s="27"/>
      <c r="J119" s="28"/>
      <c r="K119" s="29"/>
      <c r="L119" s="30"/>
      <c r="M119" s="43">
        <f t="shared" si="11"/>
        <v>0</v>
      </c>
      <c r="N119" s="43">
        <f>COUNTIF(E119:G119,("&gt;0"))</f>
        <v>0</v>
      </c>
      <c r="O119" s="106" t="b">
        <f>IF(OR(E119&gt;0,F119&gt;0,G119&gt;0),Données!$X$8)</f>
        <v>0</v>
      </c>
    </row>
    <row r="120" spans="1:15" ht="15" thickBot="1" x14ac:dyDescent="0.35">
      <c r="A120" s="44" t="s">
        <v>11</v>
      </c>
      <c r="B120" s="45"/>
      <c r="C120" s="41" t="str">
        <f>IFERROR(VLOOKUP(B120,Données!$Q$3:$W$503,2,FALSE),"")</f>
        <v/>
      </c>
      <c r="D120" s="46" t="e">
        <f>VLOOKUP(B120,Données!$Q$3:$W$503,3)</f>
        <v>#N/A</v>
      </c>
      <c r="E120" s="47"/>
      <c r="F120" s="47"/>
      <c r="G120" s="47"/>
      <c r="H120" s="26"/>
      <c r="I120" s="27"/>
      <c r="J120" s="28"/>
      <c r="K120" s="29"/>
      <c r="L120" s="30"/>
      <c r="M120" s="43">
        <f t="shared" si="11"/>
        <v>0</v>
      </c>
      <c r="N120" s="43">
        <f>COUNTIF(E120:G120,("&gt;0"))</f>
        <v>0</v>
      </c>
      <c r="O120" s="106" t="b">
        <f>IF(OR(E120&gt;0,F120&gt;0,G120&gt;0),Données!$X$8)</f>
        <v>0</v>
      </c>
    </row>
    <row r="121" spans="1:15" ht="16.2" thickBot="1" x14ac:dyDescent="0.35">
      <c r="A121" s="48">
        <f>$T$1-D121</f>
        <v>-797</v>
      </c>
      <c r="B121" s="49">
        <v>-841</v>
      </c>
      <c r="C121" s="50" t="s">
        <v>23</v>
      </c>
      <c r="D121" s="51">
        <f>SUM(D112:D116)</f>
        <v>797</v>
      </c>
      <c r="E121" s="52">
        <f>SUM(E112:E116)+SUMPRODUCT((E112:E116=0)*1,$D286:$D290)</f>
        <v>840</v>
      </c>
      <c r="F121" s="52">
        <f>SUM(F112:F116)+SUMPRODUCT((F112:F116=0)*1,$D286:$D290)</f>
        <v>766</v>
      </c>
      <c r="G121" s="52">
        <f>SUM(G112:G116)+SUMPRODUCT((G112:G116=0)*1,$D286:$D290)</f>
        <v>687</v>
      </c>
      <c r="H121" s="53"/>
      <c r="I121" s="54"/>
      <c r="J121" s="55"/>
      <c r="K121" s="56"/>
      <c r="L121" s="57"/>
      <c r="M121" s="58">
        <f>SUM(E121:G121)+B121*3</f>
        <v>-230</v>
      </c>
      <c r="N121" s="61"/>
      <c r="O121" s="107"/>
    </row>
    <row r="122" spans="1:15" x14ac:dyDescent="0.3">
      <c r="A122" s="14" t="str">
        <f>VLOOKUP(B122,Données!$A$3:$I$1003,4)</f>
        <v>F</v>
      </c>
      <c r="B122" s="33">
        <v>1010</v>
      </c>
      <c r="C122" s="16" t="str">
        <f>IFERROR(IF(B122=Données!X$1,Données!$X$2,VLOOKUP(B122,Données!$A$3:$I$1003,3,FALSE)),"")</f>
        <v>Louise Sarrazin</v>
      </c>
      <c r="D122" s="17">
        <f>ROUNDDOWN(IF(C122="Dummy",Données!$X$4,IF(Sem.02!H122="x",Sem.02!D122,VLOOKUP(B122,Données!$A$3:$I$1003,7,FALSE))),0)</f>
        <v>128</v>
      </c>
      <c r="E122" s="18">
        <v>130</v>
      </c>
      <c r="F122" s="18">
        <v>99</v>
      </c>
      <c r="G122" s="18">
        <v>121</v>
      </c>
      <c r="H122" s="19"/>
      <c r="I122" s="20"/>
      <c r="J122" s="21"/>
      <c r="K122" s="22"/>
      <c r="L122" s="23"/>
      <c r="M122" s="31">
        <f t="shared" ref="M122:M130" si="12">SUM(E122:G122)</f>
        <v>350</v>
      </c>
      <c r="N122" s="31">
        <f>COUNTIF(E122:G122,"&gt;0")</f>
        <v>3</v>
      </c>
      <c r="O122" s="104">
        <f>IF(OR(E122&gt;0,F122&gt;0,G122&gt;0),Données!$X$6)</f>
        <v>13</v>
      </c>
    </row>
    <row r="123" spans="1:15" x14ac:dyDescent="0.3">
      <c r="A123" s="25" t="str">
        <f>VLOOKUP(B123,Données!$A$3:$I$1003,4)</f>
        <v>H</v>
      </c>
      <c r="B123" s="33">
        <v>1011</v>
      </c>
      <c r="C123" s="16" t="str">
        <f>IFERROR(IF(B123=Données!X$1,Données!$X$2,VLOOKUP(B123,Données!$A$3:$I$1003,3,FALSE)),"")</f>
        <v>Réal Nolet</v>
      </c>
      <c r="D123" s="17">
        <f>ROUNDDOWN(IF(C123="Dummy",Données!$X$4,IF(Sem.02!H123="x",Sem.02!D123,VLOOKUP(B123,Données!$A$3:$I$1003,7,FALSE))),0)</f>
        <v>158</v>
      </c>
      <c r="E123" s="18">
        <v>149</v>
      </c>
      <c r="F123" s="18">
        <v>158</v>
      </c>
      <c r="G123" s="18">
        <v>136</v>
      </c>
      <c r="H123" s="26"/>
      <c r="I123" s="27"/>
      <c r="J123" s="28"/>
      <c r="K123" s="29"/>
      <c r="L123" s="30"/>
      <c r="M123" s="31">
        <f t="shared" si="12"/>
        <v>443</v>
      </c>
      <c r="N123" s="31">
        <f>COUNTIF(E123:G123,"&gt;0")</f>
        <v>3</v>
      </c>
      <c r="O123" s="104">
        <f>IF(OR(E123&gt;0,F123&gt;0,G123&gt;0),Données!$X$6)</f>
        <v>13</v>
      </c>
    </row>
    <row r="124" spans="1:15" x14ac:dyDescent="0.3">
      <c r="A124" s="25" t="str">
        <f>VLOOKUP(B124,Données!$A$3:$I$1003,4)</f>
        <v>F</v>
      </c>
      <c r="B124" s="33">
        <v>1044</v>
      </c>
      <c r="C124" s="16" t="str">
        <f>IFERROR(IF(B124=Données!X$1,Données!$X$2,VLOOKUP(B124,Données!$A$3:$I$1003,3,FALSE)),"")</f>
        <v>Suzanne Gaudreau</v>
      </c>
      <c r="D124" s="17">
        <f>ROUNDDOWN(IF(C124="Dummy",Données!$X$4,IF(Sem.02!H124="x",Sem.02!D124,VLOOKUP(B124,Données!$A$3:$I$1003,7,FALSE))),0)</f>
        <v>176</v>
      </c>
      <c r="E124" s="18">
        <v>152</v>
      </c>
      <c r="F124" s="18">
        <v>154</v>
      </c>
      <c r="G124" s="18">
        <v>122</v>
      </c>
      <c r="H124" s="26"/>
      <c r="I124" s="27"/>
      <c r="J124" s="28"/>
      <c r="K124" s="29"/>
      <c r="L124" s="30"/>
      <c r="M124" s="31">
        <f t="shared" si="12"/>
        <v>428</v>
      </c>
      <c r="N124" s="31">
        <f>COUNTIF(E124:G124,"&gt;0")</f>
        <v>3</v>
      </c>
      <c r="O124" s="104">
        <f>IF(OR(E124&gt;0,F124&gt;0,G124&gt;0),Données!$X$6)</f>
        <v>13</v>
      </c>
    </row>
    <row r="125" spans="1:15" x14ac:dyDescent="0.3">
      <c r="A125" s="25" t="str">
        <f>VLOOKUP(B125,Données!$A$3:$I$1003,4)</f>
        <v>F</v>
      </c>
      <c r="B125" s="33">
        <v>1013</v>
      </c>
      <c r="C125" s="16" t="str">
        <f>IFERROR(IF(B125=Données!X$1,Données!$X$2,VLOOKUP(B125,Données!$A$3:$I$1003,3,FALSE)),"")</f>
        <v>Nicole Sarrazin</v>
      </c>
      <c r="D125" s="17">
        <f>ROUNDDOWN(IF(C125="Dummy",Données!$X$4,IF(Sem.02!H125="x",Sem.02!D125,VLOOKUP(B125,Données!$A$3:$I$1003,7,FALSE))),0)</f>
        <v>169</v>
      </c>
      <c r="E125" s="18">
        <v>182</v>
      </c>
      <c r="F125" s="18">
        <v>173</v>
      </c>
      <c r="G125" s="18">
        <v>162</v>
      </c>
      <c r="H125" s="26"/>
      <c r="I125" s="27"/>
      <c r="J125" s="28"/>
      <c r="K125" s="29"/>
      <c r="L125" s="30"/>
      <c r="M125" s="31">
        <f t="shared" si="12"/>
        <v>517</v>
      </c>
      <c r="N125" s="31">
        <f>COUNTIF(E125:G125,"&gt;0")</f>
        <v>3</v>
      </c>
      <c r="O125" s="104">
        <f>IF(OR(E125&gt;0,F125&gt;0,G125&gt;0),Données!$X$6)</f>
        <v>13</v>
      </c>
    </row>
    <row r="126" spans="1:15" x14ac:dyDescent="0.3">
      <c r="A126" s="25" t="str">
        <f>VLOOKUP(B126,Données!$A$3:$I$1003,4)</f>
        <v>H</v>
      </c>
      <c r="B126" s="33">
        <v>1014</v>
      </c>
      <c r="C126" s="16" t="str">
        <f>IFERROR(IF(B126=Données!X$1,Données!$X$2,VLOOKUP(B126,Données!$A$3:$I$1003,3,FALSE)),"")</f>
        <v>Michel Moreau</v>
      </c>
      <c r="D126" s="17">
        <f>ROUNDDOWN(IF(C126="Dummy",Données!$X$4,IF(Sem.02!H126="x",Sem.02!D126,VLOOKUP(B126,Données!$A$3:$I$1003,7,FALSE))),0)</f>
        <v>175</v>
      </c>
      <c r="E126" s="18">
        <v>161</v>
      </c>
      <c r="F126" s="18">
        <v>137</v>
      </c>
      <c r="G126" s="18">
        <v>173</v>
      </c>
      <c r="H126" s="26"/>
      <c r="I126" s="27"/>
      <c r="J126" s="28"/>
      <c r="K126" s="29"/>
      <c r="L126" s="30"/>
      <c r="M126" s="31">
        <f t="shared" si="12"/>
        <v>471</v>
      </c>
      <c r="N126" s="31">
        <f>COUNTIF(E126:G126,"&gt;0")</f>
        <v>3</v>
      </c>
      <c r="O126" s="108">
        <f>IF(OR(E126&gt;0,F126&gt;0,G126&gt;0),Données!$X$6)</f>
        <v>13</v>
      </c>
    </row>
    <row r="127" spans="1:15" x14ac:dyDescent="0.3">
      <c r="A127" s="32" t="s">
        <v>10</v>
      </c>
      <c r="B127" s="33"/>
      <c r="C127" s="34" t="str">
        <f>IFERROR(IF(B127=Données!X$1,Données!$X$2,VLOOKUP(B127,Données!$A$3:$I$1003,3,FALSE)),"")</f>
        <v/>
      </c>
      <c r="D127" s="35" t="e">
        <f>ROUNDDOWN(IF(C127="Dummy",Données!$X$4,VLOOKUP(B127,Données!$A$3:$I$1003,7,FALSE)),0)</f>
        <v>#N/A</v>
      </c>
      <c r="E127" s="36"/>
      <c r="F127" s="36"/>
      <c r="G127" s="36"/>
      <c r="H127" s="26"/>
      <c r="I127" s="27"/>
      <c r="J127" s="28"/>
      <c r="K127" s="29"/>
      <c r="L127" s="30"/>
      <c r="M127" s="37">
        <f t="shared" si="12"/>
        <v>0</v>
      </c>
      <c r="N127" s="37">
        <f>COUNTIF(E127:G127,("&gt;0"))</f>
        <v>0</v>
      </c>
      <c r="O127" s="109" t="b">
        <f>IF(OR(E127&gt;0,F127&gt;0,G127&gt;0),Données!$X$6)</f>
        <v>0</v>
      </c>
    </row>
    <row r="128" spans="1:15" x14ac:dyDescent="0.3">
      <c r="A128" s="32" t="s">
        <v>10</v>
      </c>
      <c r="B128" s="33"/>
      <c r="C128" s="34" t="str">
        <f>IFERROR(IF(B128=Données!X$1,Données!$X$2,VLOOKUP(B128,Données!$A$3:$I$1003,3,FALSE)),"")</f>
        <v/>
      </c>
      <c r="D128" s="35" t="e">
        <f>ROUNDDOWN(IF(C128="Dummy",Données!$X$4,VLOOKUP(B128,Données!$A$3:$I$1003,7,FALSE)),0)</f>
        <v>#N/A</v>
      </c>
      <c r="E128" s="38"/>
      <c r="F128" s="38"/>
      <c r="G128" s="38"/>
      <c r="H128" s="26"/>
      <c r="I128" s="27"/>
      <c r="J128" s="28"/>
      <c r="K128" s="29"/>
      <c r="L128" s="30"/>
      <c r="M128" s="37">
        <f t="shared" si="12"/>
        <v>0</v>
      </c>
      <c r="N128" s="37">
        <f>COUNTIF(E128:G128,("&gt;0"))</f>
        <v>0</v>
      </c>
      <c r="O128" s="105" t="b">
        <f>IF(OR(E128&gt;0,F128&gt;0,G128&gt;0),Données!$X$6)</f>
        <v>0</v>
      </c>
    </row>
    <row r="129" spans="1:339" x14ac:dyDescent="0.3">
      <c r="A129" s="39" t="s">
        <v>11</v>
      </c>
      <c r="B129" s="40"/>
      <c r="C129" s="41" t="str">
        <f>IFERROR(VLOOKUP(B129,Données!$Q$3:$W$503,2,FALSE),"")</f>
        <v/>
      </c>
      <c r="D129" s="42" t="e">
        <f>VLOOKUP(B129,Données!$Q$3:$W$503,3)</f>
        <v>#N/A</v>
      </c>
      <c r="E129" s="38"/>
      <c r="F129" s="38"/>
      <c r="G129" s="38"/>
      <c r="H129" s="26"/>
      <c r="I129" s="27"/>
      <c r="J129" s="28"/>
      <c r="K129" s="29"/>
      <c r="L129" s="30"/>
      <c r="M129" s="43">
        <f t="shared" si="12"/>
        <v>0</v>
      </c>
      <c r="N129" s="43">
        <f>COUNTIF(E129:G129,("&gt;0"))</f>
        <v>0</v>
      </c>
      <c r="O129" s="106" t="b">
        <f>IF(OR(E129&gt;0,F129&gt;0,G129&gt;0),Données!$X$8)</f>
        <v>0</v>
      </c>
    </row>
    <row r="130" spans="1:339" ht="15" thickBot="1" x14ac:dyDescent="0.35">
      <c r="A130" s="44" t="s">
        <v>11</v>
      </c>
      <c r="B130" s="45"/>
      <c r="C130" s="41" t="str">
        <f>IFERROR(VLOOKUP(B130,Données!$Q$3:$W$503,2,FALSE),"")</f>
        <v/>
      </c>
      <c r="D130" s="46" t="e">
        <f>VLOOKUP(B130,Données!$Q$3:$W$503,3)</f>
        <v>#N/A</v>
      </c>
      <c r="E130" s="47"/>
      <c r="F130" s="47"/>
      <c r="G130" s="47"/>
      <c r="H130" s="26"/>
      <c r="I130" s="27"/>
      <c r="J130" s="28"/>
      <c r="K130" s="29"/>
      <c r="L130" s="30"/>
      <c r="M130" s="43">
        <f t="shared" si="12"/>
        <v>0</v>
      </c>
      <c r="N130" s="43">
        <f>COUNTIF(E130:G130,("&gt;0"))</f>
        <v>0</v>
      </c>
      <c r="O130" s="106" t="b">
        <f>IF(OR(E130&gt;0,F130&gt;0,G130&gt;0),Données!$X$8)</f>
        <v>0</v>
      </c>
    </row>
    <row r="131" spans="1:339" ht="16.2" thickBot="1" x14ac:dyDescent="0.35">
      <c r="A131" s="48">
        <f>$T$1-D131</f>
        <v>-806</v>
      </c>
      <c r="B131" s="49">
        <v>-826</v>
      </c>
      <c r="C131" s="50" t="s">
        <v>24</v>
      </c>
      <c r="D131" s="51">
        <f>SUM(D122:D126)</f>
        <v>806</v>
      </c>
      <c r="E131" s="52">
        <f>SUM(E122:E126)+SUMPRODUCT((E122:E126=0)*1,$D296:$D300)</f>
        <v>774</v>
      </c>
      <c r="F131" s="52">
        <f>SUM(F122:F126)+SUMPRODUCT((F122:F126=0)*1,$D296:$D300)</f>
        <v>721</v>
      </c>
      <c r="G131" s="52">
        <f>SUM(G122:G126)+SUMPRODUCT((G122:G126=0)*1,$D296:$D300)</f>
        <v>714</v>
      </c>
      <c r="H131" s="53"/>
      <c r="I131" s="54"/>
      <c r="J131" s="55"/>
      <c r="K131" s="56"/>
      <c r="L131" s="57"/>
      <c r="M131" s="58">
        <f>SUM(E131:G131)+B131*3</f>
        <v>-269</v>
      </c>
      <c r="N131" s="61"/>
      <c r="O131" s="107"/>
    </row>
    <row r="132" spans="1:339" x14ac:dyDescent="0.3">
      <c r="A132" s="14" t="str">
        <f>VLOOKUP(B132,Données!$A$3:$I$1003,4)</f>
        <v>H</v>
      </c>
      <c r="B132" s="33">
        <v>1064</v>
      </c>
      <c r="C132" s="16" t="str">
        <f>IFERROR(IF(B132=Données!X$1,Données!$X$2,VLOOKUP(B132,Données!$A$3:$I$1003,3,FALSE)),"")</f>
        <v>Jean-Guy Brazeau</v>
      </c>
      <c r="D132" s="17">
        <f>ROUNDDOWN(IF(C132="Dummy",Données!$X$4,IF(Sem.02!H132="x",Sem.02!D132,VLOOKUP(B132,Données!$A$3:$I$1003,7,FALSE))),0)</f>
        <v>128</v>
      </c>
      <c r="E132" s="18">
        <v>132</v>
      </c>
      <c r="F132" s="18">
        <v>132</v>
      </c>
      <c r="G132" s="18">
        <v>188</v>
      </c>
      <c r="H132" s="19"/>
      <c r="I132" s="20"/>
      <c r="J132" s="21"/>
      <c r="K132" s="22"/>
      <c r="L132" s="23"/>
      <c r="M132" s="31">
        <f t="shared" ref="M132:M140" si="13">SUM(E132:G132)</f>
        <v>452</v>
      </c>
      <c r="N132" s="31">
        <f>COUNTIF(E132:G132,"&gt;0")</f>
        <v>3</v>
      </c>
      <c r="O132" s="104">
        <f>IF(OR(E132&gt;0,F132&gt;0,G132&gt;0),Données!$X$6)</f>
        <v>13</v>
      </c>
    </row>
    <row r="133" spans="1:339" x14ac:dyDescent="0.3">
      <c r="A133" s="25" t="str">
        <f>VLOOKUP(B133,Données!$A$3:$I$1003,4)</f>
        <v>H</v>
      </c>
      <c r="B133" s="33">
        <v>1035</v>
      </c>
      <c r="C133" s="16" t="str">
        <f>IFERROR(IF(B133=Données!X$1,Données!$X$2,VLOOKUP(B133,Données!$A$3:$I$1003,3,FALSE)),"")</f>
        <v>Michel Tremblay</v>
      </c>
      <c r="D133" s="17">
        <f>ROUNDDOWN(IF(C133="Dummy",Données!$X$4,IF(Sem.02!H133="x",Sem.02!D133,VLOOKUP(B133,Données!$A$3:$I$1003,7,FALSE))),0)</f>
        <v>140</v>
      </c>
      <c r="E133" s="18">
        <v>169</v>
      </c>
      <c r="F133" s="18">
        <v>172</v>
      </c>
      <c r="G133" s="18">
        <v>160</v>
      </c>
      <c r="H133" s="26"/>
      <c r="I133" s="27"/>
      <c r="J133" s="28"/>
      <c r="K133" s="29"/>
      <c r="L133" s="30"/>
      <c r="M133" s="31">
        <f t="shared" si="13"/>
        <v>501</v>
      </c>
      <c r="N133" s="31">
        <f>COUNTIF(E133:G133,"&gt;0")</f>
        <v>3</v>
      </c>
      <c r="O133" s="104">
        <f>IF(OR(E133&gt;0,F133&gt;0,G133&gt;0),Données!$X$6)</f>
        <v>13</v>
      </c>
    </row>
    <row r="134" spans="1:339" x14ac:dyDescent="0.3">
      <c r="A134" s="25" t="str">
        <f>VLOOKUP(B134,Données!$A$3:$I$1003,4)</f>
        <v>H</v>
      </c>
      <c r="B134" s="33">
        <v>1046</v>
      </c>
      <c r="C134" s="16" t="str">
        <f>IFERROR(IF(B134=Données!X$1,Données!$X$2,VLOOKUP(B134,Données!$A$3:$I$1003,3,FALSE)),"")</f>
        <v xml:space="preserve">Élie Issa </v>
      </c>
      <c r="D134" s="17">
        <f>ROUNDDOWN(IF(C134="Dummy",Données!$X$4,IF(Sem.02!H134="x",Sem.02!D134,VLOOKUP(B134,Données!$A$3:$I$1003,7,FALSE))),0)</f>
        <v>172</v>
      </c>
      <c r="E134" s="18">
        <v>171</v>
      </c>
      <c r="F134" s="18">
        <v>186</v>
      </c>
      <c r="G134" s="18">
        <v>160</v>
      </c>
      <c r="H134" s="26"/>
      <c r="I134" s="27"/>
      <c r="J134" s="28"/>
      <c r="K134" s="29"/>
      <c r="L134" s="30"/>
      <c r="M134" s="31">
        <f t="shared" si="13"/>
        <v>517</v>
      </c>
      <c r="N134" s="31">
        <f>COUNTIF(E134:G134,"&gt;0")</f>
        <v>3</v>
      </c>
      <c r="O134" s="104">
        <f>IF(OR(E134&gt;0,F134&gt;0,G134&gt;0),Données!$X$6)</f>
        <v>13</v>
      </c>
    </row>
    <row r="135" spans="1:339" x14ac:dyDescent="0.3">
      <c r="A135" s="25" t="str">
        <f>VLOOKUP(B135,Données!$A$3:$I$1003,4)</f>
        <v>H</v>
      </c>
      <c r="B135" s="33">
        <v>1056</v>
      </c>
      <c r="C135" s="16" t="str">
        <f>IFERROR(IF(B135=Données!X$1,Données!$X$2,VLOOKUP(B135,Données!$A$3:$I$1003,3,FALSE)),"")</f>
        <v>Philippe Vignis</v>
      </c>
      <c r="D135" s="17">
        <f>ROUNDDOWN(IF(C135="Dummy",Données!$X$4,IF(Sem.02!H135="x",Sem.02!D135,VLOOKUP(B135,Données!$A$3:$I$1003,7,FALSE))),0)</f>
        <v>161</v>
      </c>
      <c r="E135" s="18">
        <v>178</v>
      </c>
      <c r="F135" s="18">
        <v>170</v>
      </c>
      <c r="G135" s="18">
        <v>217</v>
      </c>
      <c r="H135" s="26"/>
      <c r="I135" s="27"/>
      <c r="J135" s="28"/>
      <c r="K135" s="29"/>
      <c r="L135" s="30"/>
      <c r="M135" s="31">
        <f t="shared" si="13"/>
        <v>565</v>
      </c>
      <c r="N135" s="31">
        <f>COUNTIF(E135:G135,"&gt;0")</f>
        <v>3</v>
      </c>
      <c r="O135" s="104">
        <f>IF(OR(E135&gt;0,F135&gt;0,G135&gt;0),Données!$X$6)</f>
        <v>13</v>
      </c>
    </row>
    <row r="136" spans="1:339" x14ac:dyDescent="0.3">
      <c r="A136" s="25" t="str">
        <f>VLOOKUP(B136,Données!$A$3:$I$1003,4)</f>
        <v>H</v>
      </c>
      <c r="B136" s="33">
        <v>1024</v>
      </c>
      <c r="C136" s="16" t="str">
        <f>IFERROR(IF(B136=Données!X$1,Données!$X$2,VLOOKUP(B136,Données!$A$3:$I$1003,3,FALSE)),"")</f>
        <v>Gilles Martin</v>
      </c>
      <c r="D136" s="17">
        <f>ROUNDDOWN(IF(C136="Dummy",Données!$X$4,IF(Sem.02!H136="x",Sem.02!D136,VLOOKUP(B136,Données!$A$3:$I$1003,7,FALSE))),0)</f>
        <v>180</v>
      </c>
      <c r="E136" s="18">
        <v>168</v>
      </c>
      <c r="F136" s="18">
        <v>165</v>
      </c>
      <c r="G136" s="18">
        <v>166</v>
      </c>
      <c r="H136" s="26"/>
      <c r="I136" s="27"/>
      <c r="J136" s="28"/>
      <c r="K136" s="29"/>
      <c r="L136" s="30"/>
      <c r="M136" s="31">
        <f t="shared" si="13"/>
        <v>499</v>
      </c>
      <c r="N136" s="31">
        <f>COUNTIF(E136:G136,"&gt;0")</f>
        <v>3</v>
      </c>
      <c r="O136" s="104">
        <f>IF(OR(E136&gt;0,F136&gt;0,G136&gt;0),Données!$X$6)</f>
        <v>13</v>
      </c>
    </row>
    <row r="137" spans="1:339" x14ac:dyDescent="0.3">
      <c r="A137" s="32" t="s">
        <v>10</v>
      </c>
      <c r="B137" s="33"/>
      <c r="C137" s="34" t="str">
        <f>IFERROR(IF(B137=Données!X$1,Données!$X$2,VLOOKUP(B137,Données!$A$3:$I$1003,3,FALSE)),"")</f>
        <v/>
      </c>
      <c r="D137" s="35" t="e">
        <f>ROUNDDOWN(IF(C137="Dummy",Données!$X$4,VLOOKUP(B137,Données!$A$3:$I$1003,7,FALSE)),0)</f>
        <v>#N/A</v>
      </c>
      <c r="E137" s="36"/>
      <c r="F137" s="36"/>
      <c r="G137" s="36"/>
      <c r="H137" s="26"/>
      <c r="I137" s="27"/>
      <c r="J137" s="28"/>
      <c r="K137" s="29"/>
      <c r="L137" s="30"/>
      <c r="M137" s="37">
        <f t="shared" si="13"/>
        <v>0</v>
      </c>
      <c r="N137" s="37">
        <f>COUNTIF(E137:G137,("&gt;0"))</f>
        <v>0</v>
      </c>
      <c r="O137" s="105" t="b">
        <f>IF(OR(E137&gt;0,F137&gt;0,G137&gt;0),Données!$X$6)</f>
        <v>0</v>
      </c>
    </row>
    <row r="138" spans="1:339" x14ac:dyDescent="0.3">
      <c r="A138" s="32" t="s">
        <v>10</v>
      </c>
      <c r="B138" s="33"/>
      <c r="C138" s="34" t="str">
        <f>IFERROR(IF(B138=Données!X$1,Données!$X$2,VLOOKUP(B138,Données!$A$3:$I$1003,3,FALSE)),"")</f>
        <v/>
      </c>
      <c r="D138" s="35" t="e">
        <f>ROUNDDOWN(IF(C138="Dummy",Données!$X$4,VLOOKUP(B138,Données!$A$3:$I$1003,7,FALSE)),0)</f>
        <v>#N/A</v>
      </c>
      <c r="E138" s="38"/>
      <c r="F138" s="38"/>
      <c r="G138" s="38"/>
      <c r="H138" s="26"/>
      <c r="I138" s="27"/>
      <c r="J138" s="28"/>
      <c r="K138" s="29"/>
      <c r="L138" s="30"/>
      <c r="M138" s="37">
        <f t="shared" si="13"/>
        <v>0</v>
      </c>
      <c r="N138" s="37">
        <f>COUNTIF(E138:G138,("&gt;0"))</f>
        <v>0</v>
      </c>
      <c r="O138" s="105" t="b">
        <f>IF(OR(E138&gt;0,F138&gt;0,G138&gt;0),Données!$X$6)</f>
        <v>0</v>
      </c>
    </row>
    <row r="139" spans="1:339" x14ac:dyDescent="0.3">
      <c r="A139" s="39" t="s">
        <v>11</v>
      </c>
      <c r="B139" s="40">
        <v>3000</v>
      </c>
      <c r="C139" s="41" t="str">
        <f>IFERROR(VLOOKUP(B139,Données!$Q$3:$W$503,2,FALSE),"")</f>
        <v/>
      </c>
      <c r="D139" s="42" t="e">
        <f>VLOOKUP(B139,Données!$Q$3:$W$503,3)</f>
        <v>#N/A</v>
      </c>
      <c r="E139" s="38"/>
      <c r="F139" s="38"/>
      <c r="G139" s="38"/>
      <c r="H139" s="26"/>
      <c r="I139" s="27"/>
      <c r="J139" s="28"/>
      <c r="K139" s="29"/>
      <c r="L139" s="30"/>
      <c r="M139" s="43">
        <f t="shared" si="13"/>
        <v>0</v>
      </c>
      <c r="N139" s="43">
        <f>COUNTIF(E139:G139,("&gt;0"))</f>
        <v>0</v>
      </c>
      <c r="O139" s="106" t="b">
        <f>IF(OR(E139&gt;0,F139&gt;0,G139&gt;0),Données!$X$8)</f>
        <v>0</v>
      </c>
    </row>
    <row r="140" spans="1:339" ht="15" thickBot="1" x14ac:dyDescent="0.35">
      <c r="A140" s="44" t="s">
        <v>11</v>
      </c>
      <c r="B140" s="45"/>
      <c r="C140" s="41" t="str">
        <f>IFERROR(VLOOKUP(B140,Données!$Q$3:$W$503,2,FALSE),"")</f>
        <v/>
      </c>
      <c r="D140" s="46" t="e">
        <f>VLOOKUP(B140,Données!$Q$3:$W$503,3)</f>
        <v>#N/A</v>
      </c>
      <c r="E140" s="47"/>
      <c r="F140" s="47"/>
      <c r="G140" s="47"/>
      <c r="H140" s="26"/>
      <c r="I140" s="27"/>
      <c r="J140" s="28"/>
      <c r="K140" s="29"/>
      <c r="L140" s="30"/>
      <c r="M140" s="43">
        <f t="shared" si="13"/>
        <v>0</v>
      </c>
      <c r="N140" s="43">
        <f>COUNTIF(E140:G140,("&gt;0"))</f>
        <v>0</v>
      </c>
      <c r="O140" s="106" t="b">
        <f>IF(OR(E140&gt;0,F140&gt;0,G140&gt;0),Données!$X$8)</f>
        <v>0</v>
      </c>
    </row>
    <row r="141" spans="1:339" ht="16.2" thickBot="1" x14ac:dyDescent="0.35">
      <c r="A141" s="48">
        <f>$T$1-D141</f>
        <v>-781</v>
      </c>
      <c r="B141" s="110"/>
      <c r="C141" s="111" t="s">
        <v>25</v>
      </c>
      <c r="D141" s="51">
        <f>SUM(D132:D136)</f>
        <v>781</v>
      </c>
      <c r="E141" s="52">
        <f>SUM(E132:E136)+SUMPRODUCT((E132:E136=0)*1,$D306:$D310)</f>
        <v>818</v>
      </c>
      <c r="F141" s="52">
        <f>SUM(F132:F136)+SUMPRODUCT((F132:F136=0)*1,$D306:$D310)</f>
        <v>825</v>
      </c>
      <c r="G141" s="52">
        <f>SUM(G132:G136)+SUMPRODUCT((G132:G136=0)*1,$D306:$D310)</f>
        <v>891</v>
      </c>
      <c r="H141" s="53"/>
      <c r="I141" s="113"/>
      <c r="J141" s="114"/>
      <c r="K141" s="115"/>
      <c r="L141" s="116"/>
      <c r="M141" s="58">
        <f>SUM(E141:G141)+B141*3</f>
        <v>2534</v>
      </c>
      <c r="N141" s="117"/>
      <c r="O141" s="118"/>
      <c r="MA141">
        <v>0</v>
      </c>
    </row>
    <row r="142" spans="1:339" ht="15" thickBot="1" x14ac:dyDescent="0.35">
      <c r="A142" s="160"/>
      <c r="B142" s="160"/>
      <c r="C142" s="63"/>
      <c r="D142" s="64"/>
      <c r="E142" s="65"/>
      <c r="F142" s="65"/>
      <c r="G142" s="65"/>
      <c r="H142" s="66">
        <f>COUNTIF(H2:H141,"x")</f>
        <v>3</v>
      </c>
      <c r="I142" s="67"/>
      <c r="J142" s="68"/>
      <c r="K142" s="69"/>
      <c r="L142" s="102"/>
      <c r="M142" s="64"/>
      <c r="N142" s="64"/>
      <c r="O142" s="161"/>
    </row>
  </sheetData>
  <conditionalFormatting sqref="E1:N1">
    <cfRule type="containsErrors" dxfId="2273" priority="1176">
      <formula>ISERROR(E1)</formula>
    </cfRule>
  </conditionalFormatting>
  <conditionalFormatting sqref="M1">
    <cfRule type="containsErrors" dxfId="2272" priority="1173">
      <formula>ISERROR(M1)</formula>
    </cfRule>
  </conditionalFormatting>
  <conditionalFormatting sqref="M1:N1">
    <cfRule type="cellIs" dxfId="2271" priority="1172" operator="equal">
      <formula>0</formula>
    </cfRule>
  </conditionalFormatting>
  <conditionalFormatting sqref="A1">
    <cfRule type="containsErrors" dxfId="2270" priority="1171">
      <formula>ISERROR(A1)</formula>
    </cfRule>
  </conditionalFormatting>
  <conditionalFormatting sqref="B1">
    <cfRule type="containsErrors" dxfId="2269" priority="1170">
      <formula>ISERROR(B1)</formula>
    </cfRule>
  </conditionalFormatting>
  <conditionalFormatting sqref="E1:G1">
    <cfRule type="cellIs" dxfId="2268" priority="1174" operator="equal">
      <formula>0</formula>
    </cfRule>
    <cfRule type="containsErrors" dxfId="2267" priority="1175">
      <formula>ISERROR(E1)</formula>
    </cfRule>
  </conditionalFormatting>
  <conditionalFormatting sqref="C1">
    <cfRule type="containsErrors" dxfId="2266" priority="1169">
      <formula>ISERROR(C1)</formula>
    </cfRule>
  </conditionalFormatting>
  <conditionalFormatting sqref="D1">
    <cfRule type="containsErrors" dxfId="2265" priority="1168">
      <formula>ISERROR(D1)</formula>
    </cfRule>
  </conditionalFormatting>
  <conditionalFormatting sqref="M2:M6">
    <cfRule type="containsErrors" dxfId="2264" priority="1167">
      <formula>ISERROR(M2)</formula>
    </cfRule>
  </conditionalFormatting>
  <conditionalFormatting sqref="M2:M6">
    <cfRule type="containsErrors" dxfId="2263" priority="1166">
      <formula>ISERROR(M2)</formula>
    </cfRule>
  </conditionalFormatting>
  <conditionalFormatting sqref="M2:M6">
    <cfRule type="cellIs" dxfId="2262" priority="1165" operator="equal">
      <formula>0</formula>
    </cfRule>
  </conditionalFormatting>
  <conditionalFormatting sqref="N2:O6">
    <cfRule type="cellIs" dxfId="2261" priority="1163" operator="equal">
      <formula>0</formula>
    </cfRule>
    <cfRule type="containsErrors" dxfId="2260" priority="1164">
      <formula>ISERROR(N2)</formula>
    </cfRule>
  </conditionalFormatting>
  <conditionalFormatting sqref="O7:O8">
    <cfRule type="cellIs" dxfId="2259" priority="1159" operator="equal">
      <formula>0</formula>
    </cfRule>
    <cfRule type="containsErrors" dxfId="2258" priority="1160">
      <formula>ISERROR(O7)</formula>
    </cfRule>
  </conditionalFormatting>
  <conditionalFormatting sqref="M22:M26">
    <cfRule type="containsErrors" dxfId="2257" priority="1151">
      <formula>ISERROR(M22)</formula>
    </cfRule>
  </conditionalFormatting>
  <conditionalFormatting sqref="M7:N8">
    <cfRule type="cellIs" dxfId="2256" priority="1161" operator="equal">
      <formula>0</formula>
    </cfRule>
    <cfRule type="containsErrors" dxfId="2255" priority="1162">
      <formula>ISERROR(M7)</formula>
    </cfRule>
  </conditionalFormatting>
  <conditionalFormatting sqref="M57:N58">
    <cfRule type="cellIs" dxfId="2254" priority="1124" operator="equal">
      <formula>0</formula>
    </cfRule>
    <cfRule type="containsErrors" dxfId="2253" priority="1125">
      <formula>ISERROR(M57)</formula>
    </cfRule>
  </conditionalFormatting>
  <conditionalFormatting sqref="M92:M96">
    <cfRule type="containsErrors" dxfId="2252" priority="1102">
      <formula>ISERROR(M92)</formula>
    </cfRule>
  </conditionalFormatting>
  <conditionalFormatting sqref="M92:M96">
    <cfRule type="containsErrors" dxfId="2251" priority="1101">
      <formula>ISERROR(M92)</formula>
    </cfRule>
  </conditionalFormatting>
  <conditionalFormatting sqref="M92:M96">
    <cfRule type="cellIs" dxfId="2250" priority="1100" operator="equal">
      <formula>0</formula>
    </cfRule>
  </conditionalFormatting>
  <conditionalFormatting sqref="N92:N96">
    <cfRule type="cellIs" dxfId="2249" priority="1098" operator="equal">
      <formula>0</formula>
    </cfRule>
    <cfRule type="containsErrors" dxfId="2248" priority="1099">
      <formula>ISERROR(N92)</formula>
    </cfRule>
  </conditionalFormatting>
  <conditionalFormatting sqref="M12:M16">
    <cfRule type="containsErrors" dxfId="2247" priority="1158">
      <formula>ISERROR(M12)</formula>
    </cfRule>
  </conditionalFormatting>
  <conditionalFormatting sqref="M12:M16">
    <cfRule type="containsErrors" dxfId="2246" priority="1157">
      <formula>ISERROR(M12)</formula>
    </cfRule>
  </conditionalFormatting>
  <conditionalFormatting sqref="M12:M16">
    <cfRule type="cellIs" dxfId="2245" priority="1156" operator="equal">
      <formula>0</formula>
    </cfRule>
  </conditionalFormatting>
  <conditionalFormatting sqref="N12:N16">
    <cfRule type="cellIs" dxfId="2244" priority="1154" operator="equal">
      <formula>0</formula>
    </cfRule>
    <cfRule type="containsErrors" dxfId="2243" priority="1155">
      <formula>ISERROR(N12)</formula>
    </cfRule>
  </conditionalFormatting>
  <conditionalFormatting sqref="M17:N18">
    <cfRule type="cellIs" dxfId="2242" priority="1152" operator="equal">
      <formula>0</formula>
    </cfRule>
    <cfRule type="containsErrors" dxfId="2241" priority="1153">
      <formula>ISERROR(M17)</formula>
    </cfRule>
  </conditionalFormatting>
  <conditionalFormatting sqref="M22:M26">
    <cfRule type="containsErrors" dxfId="2240" priority="1150">
      <formula>ISERROR(M22)</formula>
    </cfRule>
  </conditionalFormatting>
  <conditionalFormatting sqref="M22:M26">
    <cfRule type="cellIs" dxfId="2239" priority="1149" operator="equal">
      <formula>0</formula>
    </cfRule>
  </conditionalFormatting>
  <conditionalFormatting sqref="N22:N26">
    <cfRule type="cellIs" dxfId="2238" priority="1147" operator="equal">
      <formula>0</formula>
    </cfRule>
    <cfRule type="containsErrors" dxfId="2237" priority="1148">
      <formula>ISERROR(N22)</formula>
    </cfRule>
  </conditionalFormatting>
  <conditionalFormatting sqref="M27:N28">
    <cfRule type="cellIs" dxfId="2236" priority="1145" operator="equal">
      <formula>0</formula>
    </cfRule>
    <cfRule type="containsErrors" dxfId="2235" priority="1146">
      <formula>ISERROR(M27)</formula>
    </cfRule>
  </conditionalFormatting>
  <conditionalFormatting sqref="M32:M36">
    <cfRule type="containsErrors" dxfId="2234" priority="1144">
      <formula>ISERROR(M32)</formula>
    </cfRule>
  </conditionalFormatting>
  <conditionalFormatting sqref="M32:M36">
    <cfRule type="containsErrors" dxfId="2233" priority="1143">
      <formula>ISERROR(M32)</formula>
    </cfRule>
  </conditionalFormatting>
  <conditionalFormatting sqref="M32:M36">
    <cfRule type="cellIs" dxfId="2232" priority="1142" operator="equal">
      <formula>0</formula>
    </cfRule>
  </conditionalFormatting>
  <conditionalFormatting sqref="N32:N36">
    <cfRule type="cellIs" dxfId="2231" priority="1140" operator="equal">
      <formula>0</formula>
    </cfRule>
    <cfRule type="containsErrors" dxfId="2230" priority="1141">
      <formula>ISERROR(N32)</formula>
    </cfRule>
  </conditionalFormatting>
  <conditionalFormatting sqref="M37:N38">
    <cfRule type="cellIs" dxfId="2229" priority="1138" operator="equal">
      <formula>0</formula>
    </cfRule>
    <cfRule type="containsErrors" dxfId="2228" priority="1139">
      <formula>ISERROR(M37)</formula>
    </cfRule>
  </conditionalFormatting>
  <conditionalFormatting sqref="M42:M46">
    <cfRule type="containsErrors" dxfId="2227" priority="1137">
      <formula>ISERROR(M42)</formula>
    </cfRule>
  </conditionalFormatting>
  <conditionalFormatting sqref="M42:M46">
    <cfRule type="containsErrors" dxfId="2226" priority="1136">
      <formula>ISERROR(M42)</formula>
    </cfRule>
  </conditionalFormatting>
  <conditionalFormatting sqref="M42:M46">
    <cfRule type="cellIs" dxfId="2225" priority="1135" operator="equal">
      <formula>0</formula>
    </cfRule>
  </conditionalFormatting>
  <conditionalFormatting sqref="N42:N46">
    <cfRule type="cellIs" dxfId="2224" priority="1133" operator="equal">
      <formula>0</formula>
    </cfRule>
    <cfRule type="containsErrors" dxfId="2223" priority="1134">
      <formula>ISERROR(N42)</formula>
    </cfRule>
  </conditionalFormatting>
  <conditionalFormatting sqref="M47:N48">
    <cfRule type="cellIs" dxfId="2222" priority="1131" operator="equal">
      <formula>0</formula>
    </cfRule>
    <cfRule type="containsErrors" dxfId="2221" priority="1132">
      <formula>ISERROR(M47)</formula>
    </cfRule>
  </conditionalFormatting>
  <conditionalFormatting sqref="M52:M56">
    <cfRule type="containsErrors" dxfId="2220" priority="1130">
      <formula>ISERROR(M52)</formula>
    </cfRule>
  </conditionalFormatting>
  <conditionalFormatting sqref="M52:M56">
    <cfRule type="containsErrors" dxfId="2219" priority="1129">
      <formula>ISERROR(M52)</formula>
    </cfRule>
  </conditionalFormatting>
  <conditionalFormatting sqref="M52:M56">
    <cfRule type="cellIs" dxfId="2218" priority="1128" operator="equal">
      <formula>0</formula>
    </cfRule>
  </conditionalFormatting>
  <conditionalFormatting sqref="N52:N56">
    <cfRule type="cellIs" dxfId="2217" priority="1126" operator="equal">
      <formula>0</formula>
    </cfRule>
    <cfRule type="containsErrors" dxfId="2216" priority="1127">
      <formula>ISERROR(N52)</formula>
    </cfRule>
  </conditionalFormatting>
  <conditionalFormatting sqref="M62:M66">
    <cfRule type="containsErrors" dxfId="2215" priority="1123">
      <formula>ISERROR(M62)</formula>
    </cfRule>
  </conditionalFormatting>
  <conditionalFormatting sqref="M62:M66">
    <cfRule type="containsErrors" dxfId="2214" priority="1122">
      <formula>ISERROR(M62)</formula>
    </cfRule>
  </conditionalFormatting>
  <conditionalFormatting sqref="M62:M66">
    <cfRule type="cellIs" dxfId="2213" priority="1121" operator="equal">
      <formula>0</formula>
    </cfRule>
  </conditionalFormatting>
  <conditionalFormatting sqref="N62:N66">
    <cfRule type="cellIs" dxfId="2212" priority="1119" operator="equal">
      <formula>0</formula>
    </cfRule>
    <cfRule type="containsErrors" dxfId="2211" priority="1120">
      <formula>ISERROR(N62)</formula>
    </cfRule>
  </conditionalFormatting>
  <conditionalFormatting sqref="M67:N68">
    <cfRule type="cellIs" dxfId="2210" priority="1117" operator="equal">
      <formula>0</formula>
    </cfRule>
    <cfRule type="containsErrors" dxfId="2209" priority="1118">
      <formula>ISERROR(M67)</formula>
    </cfRule>
  </conditionalFormatting>
  <conditionalFormatting sqref="M72:M76">
    <cfRule type="containsErrors" dxfId="2208" priority="1116">
      <formula>ISERROR(M72)</formula>
    </cfRule>
  </conditionalFormatting>
  <conditionalFormatting sqref="M72:M76">
    <cfRule type="containsErrors" dxfId="2207" priority="1115">
      <formula>ISERROR(M72)</formula>
    </cfRule>
  </conditionalFormatting>
  <conditionalFormatting sqref="M72:M76">
    <cfRule type="cellIs" dxfId="2206" priority="1114" operator="equal">
      <formula>0</formula>
    </cfRule>
  </conditionalFormatting>
  <conditionalFormatting sqref="N72:N76">
    <cfRule type="cellIs" dxfId="2205" priority="1112" operator="equal">
      <formula>0</formula>
    </cfRule>
    <cfRule type="containsErrors" dxfId="2204" priority="1113">
      <formula>ISERROR(N72)</formula>
    </cfRule>
  </conditionalFormatting>
  <conditionalFormatting sqref="M77:N78">
    <cfRule type="cellIs" dxfId="2203" priority="1110" operator="equal">
      <formula>0</formula>
    </cfRule>
    <cfRule type="containsErrors" dxfId="2202" priority="1111">
      <formula>ISERROR(M77)</formula>
    </cfRule>
  </conditionalFormatting>
  <conditionalFormatting sqref="M82:M86">
    <cfRule type="containsErrors" dxfId="2201" priority="1109">
      <formula>ISERROR(M82)</formula>
    </cfRule>
  </conditionalFormatting>
  <conditionalFormatting sqref="M82:M86">
    <cfRule type="containsErrors" dxfId="2200" priority="1108">
      <formula>ISERROR(M82)</formula>
    </cfRule>
  </conditionalFormatting>
  <conditionalFormatting sqref="M82:M86">
    <cfRule type="cellIs" dxfId="2199" priority="1107" operator="equal">
      <formula>0</formula>
    </cfRule>
  </conditionalFormatting>
  <conditionalFormatting sqref="N82:N86">
    <cfRule type="cellIs" dxfId="2198" priority="1105" operator="equal">
      <formula>0</formula>
    </cfRule>
    <cfRule type="containsErrors" dxfId="2197" priority="1106">
      <formula>ISERROR(N82)</formula>
    </cfRule>
  </conditionalFormatting>
  <conditionalFormatting sqref="M87:N88">
    <cfRule type="cellIs" dxfId="2196" priority="1103" operator="equal">
      <formula>0</formula>
    </cfRule>
    <cfRule type="containsErrors" dxfId="2195" priority="1104">
      <formula>ISERROR(M87)</formula>
    </cfRule>
  </conditionalFormatting>
  <conditionalFormatting sqref="M97:N98">
    <cfRule type="cellIs" dxfId="2194" priority="1096" operator="equal">
      <formula>0</formula>
    </cfRule>
    <cfRule type="containsErrors" dxfId="2193" priority="1097">
      <formula>ISERROR(M97)</formula>
    </cfRule>
  </conditionalFormatting>
  <conditionalFormatting sqref="M102:M106">
    <cfRule type="containsErrors" dxfId="2192" priority="1095">
      <formula>ISERROR(M102)</formula>
    </cfRule>
  </conditionalFormatting>
  <conditionalFormatting sqref="M102:M106">
    <cfRule type="containsErrors" dxfId="2191" priority="1094">
      <formula>ISERROR(M102)</formula>
    </cfRule>
  </conditionalFormatting>
  <conditionalFormatting sqref="M102:M106">
    <cfRule type="cellIs" dxfId="2190" priority="1093" operator="equal">
      <formula>0</formula>
    </cfRule>
  </conditionalFormatting>
  <conditionalFormatting sqref="N102:N106">
    <cfRule type="cellIs" dxfId="2189" priority="1091" operator="equal">
      <formula>0</formula>
    </cfRule>
    <cfRule type="containsErrors" dxfId="2188" priority="1092">
      <formula>ISERROR(N102)</formula>
    </cfRule>
  </conditionalFormatting>
  <conditionalFormatting sqref="M107:N108">
    <cfRule type="cellIs" dxfId="2187" priority="1089" operator="equal">
      <formula>0</formula>
    </cfRule>
    <cfRule type="containsErrors" dxfId="2186" priority="1090">
      <formula>ISERROR(M107)</formula>
    </cfRule>
  </conditionalFormatting>
  <conditionalFormatting sqref="M112:M116">
    <cfRule type="containsErrors" dxfId="2185" priority="1088">
      <formula>ISERROR(M112)</formula>
    </cfRule>
  </conditionalFormatting>
  <conditionalFormatting sqref="M112:M116">
    <cfRule type="containsErrors" dxfId="2184" priority="1087">
      <formula>ISERROR(M112)</formula>
    </cfRule>
  </conditionalFormatting>
  <conditionalFormatting sqref="M112:M116">
    <cfRule type="cellIs" dxfId="2183" priority="1086" operator="equal">
      <formula>0</formula>
    </cfRule>
  </conditionalFormatting>
  <conditionalFormatting sqref="N112:N116">
    <cfRule type="cellIs" dxfId="2182" priority="1084" operator="equal">
      <formula>0</formula>
    </cfRule>
    <cfRule type="containsErrors" dxfId="2181" priority="1085">
      <formula>ISERROR(N112)</formula>
    </cfRule>
  </conditionalFormatting>
  <conditionalFormatting sqref="M117:N118">
    <cfRule type="cellIs" dxfId="2180" priority="1082" operator="equal">
      <formula>0</formula>
    </cfRule>
    <cfRule type="containsErrors" dxfId="2179" priority="1083">
      <formula>ISERROR(M117)</formula>
    </cfRule>
  </conditionalFormatting>
  <conditionalFormatting sqref="M122:M126">
    <cfRule type="containsErrors" dxfId="2178" priority="1081">
      <formula>ISERROR(M122)</formula>
    </cfRule>
  </conditionalFormatting>
  <conditionalFormatting sqref="M122:M126">
    <cfRule type="containsErrors" dxfId="2177" priority="1080">
      <formula>ISERROR(M122)</formula>
    </cfRule>
  </conditionalFormatting>
  <conditionalFormatting sqref="M122:M126">
    <cfRule type="cellIs" dxfId="2176" priority="1079" operator="equal">
      <formula>0</formula>
    </cfRule>
  </conditionalFormatting>
  <conditionalFormatting sqref="N122:N126">
    <cfRule type="cellIs" dxfId="2175" priority="1077" operator="equal">
      <formula>0</formula>
    </cfRule>
    <cfRule type="containsErrors" dxfId="2174" priority="1078">
      <formula>ISERROR(N122)</formula>
    </cfRule>
  </conditionalFormatting>
  <conditionalFormatting sqref="M127:N128">
    <cfRule type="cellIs" dxfId="2173" priority="1075" operator="equal">
      <formula>0</formula>
    </cfRule>
    <cfRule type="containsErrors" dxfId="2172" priority="1076">
      <formula>ISERROR(M127)</formula>
    </cfRule>
  </conditionalFormatting>
  <conditionalFormatting sqref="M132:M136">
    <cfRule type="containsErrors" dxfId="2171" priority="1074">
      <formula>ISERROR(M132)</formula>
    </cfRule>
  </conditionalFormatting>
  <conditionalFormatting sqref="M132:M136">
    <cfRule type="containsErrors" dxfId="2170" priority="1073">
      <formula>ISERROR(M132)</formula>
    </cfRule>
  </conditionalFormatting>
  <conditionalFormatting sqref="M132:M136">
    <cfRule type="cellIs" dxfId="2169" priority="1072" operator="equal">
      <formula>0</formula>
    </cfRule>
  </conditionalFormatting>
  <conditionalFormatting sqref="N132:N136">
    <cfRule type="cellIs" dxfId="2168" priority="1070" operator="equal">
      <formula>0</formula>
    </cfRule>
    <cfRule type="containsErrors" dxfId="2167" priority="1071">
      <formula>ISERROR(N132)</formula>
    </cfRule>
  </conditionalFormatting>
  <conditionalFormatting sqref="M137:N138">
    <cfRule type="cellIs" dxfId="2166" priority="1068" operator="equal">
      <formula>0</formula>
    </cfRule>
    <cfRule type="containsErrors" dxfId="2165" priority="1069">
      <formula>ISERROR(M137)</formula>
    </cfRule>
  </conditionalFormatting>
  <conditionalFormatting sqref="O2:O6">
    <cfRule type="cellIs" dxfId="2164" priority="1067" operator="equal">
      <formula>FALSE</formula>
    </cfRule>
  </conditionalFormatting>
  <conditionalFormatting sqref="O7:O8">
    <cfRule type="cellIs" dxfId="2163" priority="1066" operator="equal">
      <formula>FALSE</formula>
    </cfRule>
  </conditionalFormatting>
  <conditionalFormatting sqref="O12:O16">
    <cfRule type="cellIs" dxfId="2162" priority="1064" operator="equal">
      <formula>0</formula>
    </cfRule>
    <cfRule type="containsErrors" dxfId="2161" priority="1065">
      <formula>ISERROR(O12)</formula>
    </cfRule>
  </conditionalFormatting>
  <conditionalFormatting sqref="O12:O16">
    <cfRule type="cellIs" dxfId="2160" priority="1063" operator="equal">
      <formula>FALSE</formula>
    </cfRule>
  </conditionalFormatting>
  <conditionalFormatting sqref="O22:O26">
    <cfRule type="cellIs" dxfId="2159" priority="1061" operator="equal">
      <formula>0</formula>
    </cfRule>
    <cfRule type="containsErrors" dxfId="2158" priority="1062">
      <formula>ISERROR(O22)</formula>
    </cfRule>
  </conditionalFormatting>
  <conditionalFormatting sqref="O22:O26">
    <cfRule type="cellIs" dxfId="2157" priority="1060" operator="equal">
      <formula>FALSE</formula>
    </cfRule>
  </conditionalFormatting>
  <conditionalFormatting sqref="O32:O36">
    <cfRule type="cellIs" dxfId="2156" priority="1058" operator="equal">
      <formula>0</formula>
    </cfRule>
    <cfRule type="containsErrors" dxfId="2155" priority="1059">
      <formula>ISERROR(O32)</formula>
    </cfRule>
  </conditionalFormatting>
  <conditionalFormatting sqref="O32:O36">
    <cfRule type="cellIs" dxfId="2154" priority="1057" operator="equal">
      <formula>FALSE</formula>
    </cfRule>
  </conditionalFormatting>
  <conditionalFormatting sqref="O42:O46">
    <cfRule type="cellIs" dxfId="2153" priority="1055" operator="equal">
      <formula>0</formula>
    </cfRule>
    <cfRule type="containsErrors" dxfId="2152" priority="1056">
      <formula>ISERROR(O42)</formula>
    </cfRule>
  </conditionalFormatting>
  <conditionalFormatting sqref="O42:O46">
    <cfRule type="cellIs" dxfId="2151" priority="1054" operator="equal">
      <formula>FALSE</formula>
    </cfRule>
  </conditionalFormatting>
  <conditionalFormatting sqref="O52:O56">
    <cfRule type="cellIs" dxfId="2150" priority="1052" operator="equal">
      <formula>0</formula>
    </cfRule>
    <cfRule type="containsErrors" dxfId="2149" priority="1053">
      <formula>ISERROR(O52)</formula>
    </cfRule>
  </conditionalFormatting>
  <conditionalFormatting sqref="O52:O56">
    <cfRule type="cellIs" dxfId="2148" priority="1051" operator="equal">
      <formula>FALSE</formula>
    </cfRule>
  </conditionalFormatting>
  <conditionalFormatting sqref="O62:O66">
    <cfRule type="cellIs" dxfId="2147" priority="1049" operator="equal">
      <formula>0</formula>
    </cfRule>
    <cfRule type="containsErrors" dxfId="2146" priority="1050">
      <formula>ISERROR(O62)</formula>
    </cfRule>
  </conditionalFormatting>
  <conditionalFormatting sqref="O62:O66">
    <cfRule type="cellIs" dxfId="2145" priority="1048" operator="equal">
      <formula>FALSE</formula>
    </cfRule>
  </conditionalFormatting>
  <conditionalFormatting sqref="O72:O76">
    <cfRule type="cellIs" dxfId="2144" priority="1046" operator="equal">
      <formula>0</formula>
    </cfRule>
    <cfRule type="containsErrors" dxfId="2143" priority="1047">
      <formula>ISERROR(O72)</formula>
    </cfRule>
  </conditionalFormatting>
  <conditionalFormatting sqref="O72:O76">
    <cfRule type="cellIs" dxfId="2142" priority="1045" operator="equal">
      <formula>FALSE</formula>
    </cfRule>
  </conditionalFormatting>
  <conditionalFormatting sqref="O82:O86">
    <cfRule type="cellIs" dxfId="2141" priority="1043" operator="equal">
      <formula>0</formula>
    </cfRule>
    <cfRule type="containsErrors" dxfId="2140" priority="1044">
      <formula>ISERROR(O82)</formula>
    </cfRule>
  </conditionalFormatting>
  <conditionalFormatting sqref="O82:O86">
    <cfRule type="cellIs" dxfId="2139" priority="1042" operator="equal">
      <formula>FALSE</formula>
    </cfRule>
  </conditionalFormatting>
  <conditionalFormatting sqref="O92:O96">
    <cfRule type="cellIs" dxfId="2138" priority="1040" operator="equal">
      <formula>0</formula>
    </cfRule>
    <cfRule type="containsErrors" dxfId="2137" priority="1041">
      <formula>ISERROR(O92)</formula>
    </cfRule>
  </conditionalFormatting>
  <conditionalFormatting sqref="O92:O96">
    <cfRule type="cellIs" dxfId="2136" priority="1039" operator="equal">
      <formula>FALSE</formula>
    </cfRule>
  </conditionalFormatting>
  <conditionalFormatting sqref="O102:O106">
    <cfRule type="cellIs" dxfId="2135" priority="1037" operator="equal">
      <formula>0</formula>
    </cfRule>
    <cfRule type="containsErrors" dxfId="2134" priority="1038">
      <formula>ISERROR(O102)</formula>
    </cfRule>
  </conditionalFormatting>
  <conditionalFormatting sqref="O102:O106">
    <cfRule type="cellIs" dxfId="2133" priority="1036" operator="equal">
      <formula>FALSE</formula>
    </cfRule>
  </conditionalFormatting>
  <conditionalFormatting sqref="O112:O116">
    <cfRule type="cellIs" dxfId="2132" priority="1034" operator="equal">
      <formula>0</formula>
    </cfRule>
    <cfRule type="containsErrors" dxfId="2131" priority="1035">
      <formula>ISERROR(O112)</formula>
    </cfRule>
  </conditionalFormatting>
  <conditionalFormatting sqref="O112:O116">
    <cfRule type="cellIs" dxfId="2130" priority="1033" operator="equal">
      <formula>FALSE</formula>
    </cfRule>
  </conditionalFormatting>
  <conditionalFormatting sqref="O122:O126">
    <cfRule type="cellIs" dxfId="2129" priority="1031" operator="equal">
      <formula>0</formula>
    </cfRule>
    <cfRule type="containsErrors" dxfId="2128" priority="1032">
      <formula>ISERROR(O122)</formula>
    </cfRule>
  </conditionalFormatting>
  <conditionalFormatting sqref="O122:O126">
    <cfRule type="cellIs" dxfId="2127" priority="1030" operator="equal">
      <formula>FALSE</formula>
    </cfRule>
  </conditionalFormatting>
  <conditionalFormatting sqref="O132:O136">
    <cfRule type="cellIs" dxfId="2126" priority="1028" operator="equal">
      <formula>0</formula>
    </cfRule>
    <cfRule type="containsErrors" dxfId="2125" priority="1029">
      <formula>ISERROR(O132)</formula>
    </cfRule>
  </conditionalFormatting>
  <conditionalFormatting sqref="O132:O136">
    <cfRule type="cellIs" dxfId="2124" priority="1027" operator="equal">
      <formula>FALSE</formula>
    </cfRule>
  </conditionalFormatting>
  <conditionalFormatting sqref="M11">
    <cfRule type="containsErrors" dxfId="2123" priority="1026">
      <formula>ISERROR(M11)</formula>
    </cfRule>
  </conditionalFormatting>
  <conditionalFormatting sqref="M21">
    <cfRule type="containsErrors" dxfId="2122" priority="1025">
      <formula>ISERROR(M21)</formula>
    </cfRule>
  </conditionalFormatting>
  <conditionalFormatting sqref="O17:O18">
    <cfRule type="cellIs" dxfId="2121" priority="1023" operator="equal">
      <formula>0</formula>
    </cfRule>
    <cfRule type="containsErrors" dxfId="2120" priority="1024">
      <formula>ISERROR(O17)</formula>
    </cfRule>
  </conditionalFormatting>
  <conditionalFormatting sqref="O17:O18">
    <cfRule type="cellIs" dxfId="2119" priority="1022" operator="equal">
      <formula>FALSE</formula>
    </cfRule>
  </conditionalFormatting>
  <conditionalFormatting sqref="O27:O28">
    <cfRule type="cellIs" dxfId="2118" priority="1020" operator="equal">
      <formula>0</formula>
    </cfRule>
    <cfRule type="containsErrors" dxfId="2117" priority="1021">
      <formula>ISERROR(O27)</formula>
    </cfRule>
  </conditionalFormatting>
  <conditionalFormatting sqref="O27:O28">
    <cfRule type="cellIs" dxfId="2116" priority="1019" operator="equal">
      <formula>FALSE</formula>
    </cfRule>
  </conditionalFormatting>
  <conditionalFormatting sqref="O37:O38">
    <cfRule type="cellIs" dxfId="2115" priority="1017" operator="equal">
      <formula>0</formula>
    </cfRule>
    <cfRule type="containsErrors" dxfId="2114" priority="1018">
      <formula>ISERROR(O37)</formula>
    </cfRule>
  </conditionalFormatting>
  <conditionalFormatting sqref="O37:O38">
    <cfRule type="cellIs" dxfId="2113" priority="1016" operator="equal">
      <formula>FALSE</formula>
    </cfRule>
  </conditionalFormatting>
  <conditionalFormatting sqref="O47:O48">
    <cfRule type="cellIs" dxfId="2112" priority="1014" operator="equal">
      <formula>0</formula>
    </cfRule>
    <cfRule type="containsErrors" dxfId="2111" priority="1015">
      <formula>ISERROR(O47)</formula>
    </cfRule>
  </conditionalFormatting>
  <conditionalFormatting sqref="O47:O48">
    <cfRule type="cellIs" dxfId="2110" priority="1013" operator="equal">
      <formula>FALSE</formula>
    </cfRule>
  </conditionalFormatting>
  <conditionalFormatting sqref="O57:O58">
    <cfRule type="cellIs" dxfId="2109" priority="1011" operator="equal">
      <formula>0</formula>
    </cfRule>
    <cfRule type="containsErrors" dxfId="2108" priority="1012">
      <formula>ISERROR(O57)</formula>
    </cfRule>
  </conditionalFormatting>
  <conditionalFormatting sqref="O57:O58">
    <cfRule type="cellIs" dxfId="2107" priority="1010" operator="equal">
      <formula>FALSE</formula>
    </cfRule>
  </conditionalFormatting>
  <conditionalFormatting sqref="O67:O68">
    <cfRule type="cellIs" dxfId="2106" priority="1008" operator="equal">
      <formula>0</formula>
    </cfRule>
    <cfRule type="containsErrors" dxfId="2105" priority="1009">
      <formula>ISERROR(O67)</formula>
    </cfRule>
  </conditionalFormatting>
  <conditionalFormatting sqref="O67:O68">
    <cfRule type="cellIs" dxfId="2104" priority="1007" operator="equal">
      <formula>FALSE</formula>
    </cfRule>
  </conditionalFormatting>
  <conditionalFormatting sqref="O77:O78">
    <cfRule type="cellIs" dxfId="2103" priority="1005" operator="equal">
      <formula>0</formula>
    </cfRule>
    <cfRule type="containsErrors" dxfId="2102" priority="1006">
      <formula>ISERROR(O77)</formula>
    </cfRule>
  </conditionalFormatting>
  <conditionalFormatting sqref="O77:O78">
    <cfRule type="cellIs" dxfId="2101" priority="1004" operator="equal">
      <formula>FALSE</formula>
    </cfRule>
  </conditionalFormatting>
  <conditionalFormatting sqref="O87:O88">
    <cfRule type="cellIs" dxfId="2100" priority="1002" operator="equal">
      <formula>0</formula>
    </cfRule>
    <cfRule type="containsErrors" dxfId="2099" priority="1003">
      <formula>ISERROR(O87)</formula>
    </cfRule>
  </conditionalFormatting>
  <conditionalFormatting sqref="O87:O88">
    <cfRule type="cellIs" dxfId="2098" priority="1001" operator="equal">
      <formula>FALSE</formula>
    </cfRule>
  </conditionalFormatting>
  <conditionalFormatting sqref="O97:O98">
    <cfRule type="cellIs" dxfId="2097" priority="999" operator="equal">
      <formula>0</formula>
    </cfRule>
    <cfRule type="containsErrors" dxfId="2096" priority="1000">
      <formula>ISERROR(O97)</formula>
    </cfRule>
  </conditionalFormatting>
  <conditionalFormatting sqref="O97:O98">
    <cfRule type="cellIs" dxfId="2095" priority="998" operator="equal">
      <formula>FALSE</formula>
    </cfRule>
  </conditionalFormatting>
  <conditionalFormatting sqref="O107:O108">
    <cfRule type="cellIs" dxfId="2094" priority="996" operator="equal">
      <formula>0</formula>
    </cfRule>
    <cfRule type="containsErrors" dxfId="2093" priority="997">
      <formula>ISERROR(O107)</formula>
    </cfRule>
  </conditionalFormatting>
  <conditionalFormatting sqref="O107:O108">
    <cfRule type="cellIs" dxfId="2092" priority="995" operator="equal">
      <formula>FALSE</formula>
    </cfRule>
  </conditionalFormatting>
  <conditionalFormatting sqref="O117:O118">
    <cfRule type="cellIs" dxfId="2091" priority="993" operator="equal">
      <formula>0</formula>
    </cfRule>
    <cfRule type="containsErrors" dxfId="2090" priority="994">
      <formula>ISERROR(O117)</formula>
    </cfRule>
  </conditionalFormatting>
  <conditionalFormatting sqref="O117:O118">
    <cfRule type="cellIs" dxfId="2089" priority="992" operator="equal">
      <formula>FALSE</formula>
    </cfRule>
  </conditionalFormatting>
  <conditionalFormatting sqref="O127:O128">
    <cfRule type="cellIs" dxfId="2088" priority="990" operator="equal">
      <formula>0</formula>
    </cfRule>
    <cfRule type="containsErrors" dxfId="2087" priority="991">
      <formula>ISERROR(O127)</formula>
    </cfRule>
  </conditionalFormatting>
  <conditionalFormatting sqref="O127:O128">
    <cfRule type="cellIs" dxfId="2086" priority="989" operator="equal">
      <formula>FALSE</formula>
    </cfRule>
  </conditionalFormatting>
  <conditionalFormatting sqref="O137:O138">
    <cfRule type="cellIs" dxfId="2085" priority="987" operator="equal">
      <formula>0</formula>
    </cfRule>
    <cfRule type="containsErrors" dxfId="2084" priority="988">
      <formula>ISERROR(O137)</formula>
    </cfRule>
  </conditionalFormatting>
  <conditionalFormatting sqref="O137:O138">
    <cfRule type="cellIs" dxfId="2083" priority="986" operator="equal">
      <formula>FALSE</formula>
    </cfRule>
  </conditionalFormatting>
  <conditionalFormatting sqref="M9:O10">
    <cfRule type="cellIs" dxfId="2082" priority="984" operator="equal">
      <formula>FALSE</formula>
    </cfRule>
    <cfRule type="cellIs" dxfId="2081" priority="985" operator="equal">
      <formula>0</formula>
    </cfRule>
  </conditionalFormatting>
  <conditionalFormatting sqref="M19:O20">
    <cfRule type="cellIs" dxfId="2080" priority="982" operator="equal">
      <formula>FALSE</formula>
    </cfRule>
    <cfRule type="cellIs" dxfId="2079" priority="983" operator="equal">
      <formula>0</formula>
    </cfRule>
  </conditionalFormatting>
  <conditionalFormatting sqref="M29:O30">
    <cfRule type="cellIs" dxfId="2078" priority="980" operator="equal">
      <formula>FALSE</formula>
    </cfRule>
    <cfRule type="cellIs" dxfId="2077" priority="981" operator="equal">
      <formula>0</formula>
    </cfRule>
  </conditionalFormatting>
  <conditionalFormatting sqref="M39:O40">
    <cfRule type="cellIs" dxfId="2076" priority="978" operator="equal">
      <formula>FALSE</formula>
    </cfRule>
    <cfRule type="cellIs" dxfId="2075" priority="979" operator="equal">
      <formula>0</formula>
    </cfRule>
  </conditionalFormatting>
  <conditionalFormatting sqref="M49:O50">
    <cfRule type="cellIs" dxfId="2074" priority="976" operator="equal">
      <formula>FALSE</formula>
    </cfRule>
    <cfRule type="cellIs" dxfId="2073" priority="977" operator="equal">
      <formula>0</formula>
    </cfRule>
  </conditionalFormatting>
  <conditionalFormatting sqref="M59:O60">
    <cfRule type="cellIs" dxfId="2072" priority="974" operator="equal">
      <formula>FALSE</formula>
    </cfRule>
    <cfRule type="cellIs" dxfId="2071" priority="975" operator="equal">
      <formula>0</formula>
    </cfRule>
  </conditionalFormatting>
  <conditionalFormatting sqref="M69:O70">
    <cfRule type="cellIs" dxfId="2070" priority="972" operator="equal">
      <formula>FALSE</formula>
    </cfRule>
    <cfRule type="cellIs" dxfId="2069" priority="973" operator="equal">
      <formula>0</formula>
    </cfRule>
  </conditionalFormatting>
  <conditionalFormatting sqref="M79:O80">
    <cfRule type="cellIs" dxfId="2068" priority="970" operator="equal">
      <formula>FALSE</formula>
    </cfRule>
    <cfRule type="cellIs" dxfId="2067" priority="971" operator="equal">
      <formula>0</formula>
    </cfRule>
  </conditionalFormatting>
  <conditionalFormatting sqref="M89:O90">
    <cfRule type="cellIs" dxfId="2066" priority="968" operator="equal">
      <formula>FALSE</formula>
    </cfRule>
    <cfRule type="cellIs" dxfId="2065" priority="969" operator="equal">
      <formula>0</formula>
    </cfRule>
  </conditionalFormatting>
  <conditionalFormatting sqref="M99:O100">
    <cfRule type="cellIs" dxfId="2064" priority="966" operator="equal">
      <formula>FALSE</formula>
    </cfRule>
    <cfRule type="cellIs" dxfId="2063" priority="967" operator="equal">
      <formula>0</formula>
    </cfRule>
  </conditionalFormatting>
  <conditionalFormatting sqref="M109:O110">
    <cfRule type="cellIs" dxfId="2062" priority="964" operator="equal">
      <formula>FALSE</formula>
    </cfRule>
    <cfRule type="cellIs" dxfId="2061" priority="965" operator="equal">
      <formula>0</formula>
    </cfRule>
  </conditionalFormatting>
  <conditionalFormatting sqref="M119:O120">
    <cfRule type="cellIs" dxfId="2060" priority="962" operator="equal">
      <formula>FALSE</formula>
    </cfRule>
    <cfRule type="cellIs" dxfId="2059" priority="963" operator="equal">
      <formula>0</formula>
    </cfRule>
  </conditionalFormatting>
  <conditionalFormatting sqref="M129:O130">
    <cfRule type="cellIs" dxfId="2058" priority="960" operator="equal">
      <formula>FALSE</formula>
    </cfRule>
    <cfRule type="cellIs" dxfId="2057" priority="961" operator="equal">
      <formula>0</formula>
    </cfRule>
  </conditionalFormatting>
  <conditionalFormatting sqref="M139:O140">
    <cfRule type="cellIs" dxfId="2056" priority="958" operator="equal">
      <formula>FALSE</formula>
    </cfRule>
    <cfRule type="cellIs" dxfId="2055" priority="959" operator="equal">
      <formula>0</formula>
    </cfRule>
  </conditionalFormatting>
  <conditionalFormatting sqref="A2:A6">
    <cfRule type="containsErrors" dxfId="2054" priority="956">
      <formula>ISERROR(A2)</formula>
    </cfRule>
  </conditionalFormatting>
  <conditionalFormatting sqref="A7:A8">
    <cfRule type="cellIs" dxfId="2053" priority="954" operator="equal">
      <formula>0</formula>
    </cfRule>
    <cfRule type="containsErrors" dxfId="2052" priority="955">
      <formula>ISERROR(A7)</formula>
    </cfRule>
  </conditionalFormatting>
  <conditionalFormatting sqref="A9:A10">
    <cfRule type="cellIs" dxfId="2051" priority="952" operator="equal">
      <formula>0</formula>
    </cfRule>
    <cfRule type="containsErrors" dxfId="2050" priority="953">
      <formula>ISERROR(A9)</formula>
    </cfRule>
  </conditionalFormatting>
  <conditionalFormatting sqref="A11">
    <cfRule type="containsErrors" dxfId="2049" priority="957">
      <formula>ISERROR(A11)</formula>
    </cfRule>
  </conditionalFormatting>
  <conditionalFormatting sqref="A21">
    <cfRule type="containsErrors" dxfId="2048" priority="951">
      <formula>ISERROR(A21)</formula>
    </cfRule>
  </conditionalFormatting>
  <conditionalFormatting sqref="A31">
    <cfRule type="containsErrors" dxfId="2047" priority="950">
      <formula>ISERROR(A31)</formula>
    </cfRule>
  </conditionalFormatting>
  <conditionalFormatting sqref="A41">
    <cfRule type="containsErrors" dxfId="2046" priority="949">
      <formula>ISERROR(A41)</formula>
    </cfRule>
  </conditionalFormatting>
  <conditionalFormatting sqref="A51">
    <cfRule type="containsErrors" dxfId="2045" priority="948">
      <formula>ISERROR(A51)</formula>
    </cfRule>
  </conditionalFormatting>
  <conditionalFormatting sqref="A61">
    <cfRule type="containsErrors" dxfId="2044" priority="947">
      <formula>ISERROR(A61)</formula>
    </cfRule>
  </conditionalFormatting>
  <conditionalFormatting sqref="A71">
    <cfRule type="containsErrors" dxfId="2043" priority="946">
      <formula>ISERROR(A71)</formula>
    </cfRule>
  </conditionalFormatting>
  <conditionalFormatting sqref="A81">
    <cfRule type="containsErrors" dxfId="2042" priority="945">
      <formula>ISERROR(A81)</formula>
    </cfRule>
  </conditionalFormatting>
  <conditionalFormatting sqref="A91">
    <cfRule type="containsErrors" dxfId="2041" priority="944">
      <formula>ISERROR(A91)</formula>
    </cfRule>
  </conditionalFormatting>
  <conditionalFormatting sqref="A101">
    <cfRule type="containsErrors" dxfId="2040" priority="943">
      <formula>ISERROR(A101)</formula>
    </cfRule>
  </conditionalFormatting>
  <conditionalFormatting sqref="A111">
    <cfRule type="containsErrors" dxfId="2039" priority="942">
      <formula>ISERROR(A111)</formula>
    </cfRule>
  </conditionalFormatting>
  <conditionalFormatting sqref="A121">
    <cfRule type="containsErrors" dxfId="2038" priority="941">
      <formula>ISERROR(A121)</formula>
    </cfRule>
  </conditionalFormatting>
  <conditionalFormatting sqref="A131">
    <cfRule type="containsErrors" dxfId="2037" priority="940">
      <formula>ISERROR(A131)</formula>
    </cfRule>
  </conditionalFormatting>
  <conditionalFormatting sqref="A141">
    <cfRule type="containsErrors" dxfId="2036" priority="939">
      <formula>ISERROR(A141)</formula>
    </cfRule>
  </conditionalFormatting>
  <conditionalFormatting sqref="A17:A18">
    <cfRule type="cellIs" dxfId="2035" priority="937" operator="equal">
      <formula>0</formula>
    </cfRule>
    <cfRule type="containsErrors" dxfId="2034" priority="938">
      <formula>ISERROR(A17)</formula>
    </cfRule>
  </conditionalFormatting>
  <conditionalFormatting sqref="A27:A28">
    <cfRule type="cellIs" dxfId="2033" priority="935" operator="equal">
      <formula>0</formula>
    </cfRule>
    <cfRule type="containsErrors" dxfId="2032" priority="936">
      <formula>ISERROR(A27)</formula>
    </cfRule>
  </conditionalFormatting>
  <conditionalFormatting sqref="A37:A38">
    <cfRule type="cellIs" dxfId="2031" priority="933" operator="equal">
      <formula>0</formula>
    </cfRule>
    <cfRule type="containsErrors" dxfId="2030" priority="934">
      <formula>ISERROR(A37)</formula>
    </cfRule>
  </conditionalFormatting>
  <conditionalFormatting sqref="A47:A48">
    <cfRule type="cellIs" dxfId="2029" priority="931" operator="equal">
      <formula>0</formula>
    </cfRule>
    <cfRule type="containsErrors" dxfId="2028" priority="932">
      <formula>ISERROR(A47)</formula>
    </cfRule>
  </conditionalFormatting>
  <conditionalFormatting sqref="A57:A58">
    <cfRule type="cellIs" dxfId="2027" priority="929" operator="equal">
      <formula>0</formula>
    </cfRule>
    <cfRule type="containsErrors" dxfId="2026" priority="930">
      <formula>ISERROR(A57)</formula>
    </cfRule>
  </conditionalFormatting>
  <conditionalFormatting sqref="A67:A68">
    <cfRule type="cellIs" dxfId="2025" priority="927" operator="equal">
      <formula>0</formula>
    </cfRule>
    <cfRule type="containsErrors" dxfId="2024" priority="928">
      <formula>ISERROR(A67)</formula>
    </cfRule>
  </conditionalFormatting>
  <conditionalFormatting sqref="A77:A78">
    <cfRule type="cellIs" dxfId="2023" priority="925" operator="equal">
      <formula>0</formula>
    </cfRule>
    <cfRule type="containsErrors" dxfId="2022" priority="926">
      <formula>ISERROR(A77)</formula>
    </cfRule>
  </conditionalFormatting>
  <conditionalFormatting sqref="A87:A88">
    <cfRule type="cellIs" dxfId="2021" priority="923" operator="equal">
      <formula>0</formula>
    </cfRule>
    <cfRule type="containsErrors" dxfId="2020" priority="924">
      <formula>ISERROR(A87)</formula>
    </cfRule>
  </conditionalFormatting>
  <conditionalFormatting sqref="A97:A98">
    <cfRule type="cellIs" dxfId="2019" priority="921" operator="equal">
      <formula>0</formula>
    </cfRule>
    <cfRule type="containsErrors" dxfId="2018" priority="922">
      <formula>ISERROR(A97)</formula>
    </cfRule>
  </conditionalFormatting>
  <conditionalFormatting sqref="A107:A108">
    <cfRule type="cellIs" dxfId="2017" priority="919" operator="equal">
      <formula>0</formula>
    </cfRule>
    <cfRule type="containsErrors" dxfId="2016" priority="920">
      <formula>ISERROR(A107)</formula>
    </cfRule>
  </conditionalFormatting>
  <conditionalFormatting sqref="A117:A118">
    <cfRule type="cellIs" dxfId="2015" priority="917" operator="equal">
      <formula>0</formula>
    </cfRule>
    <cfRule type="containsErrors" dxfId="2014" priority="918">
      <formula>ISERROR(A117)</formula>
    </cfRule>
  </conditionalFormatting>
  <conditionalFormatting sqref="A127:A128">
    <cfRule type="cellIs" dxfId="2013" priority="915" operator="equal">
      <formula>0</formula>
    </cfRule>
    <cfRule type="containsErrors" dxfId="2012" priority="916">
      <formula>ISERROR(A127)</formula>
    </cfRule>
  </conditionalFormatting>
  <conditionalFormatting sqref="A137:A138">
    <cfRule type="cellIs" dxfId="2011" priority="913" operator="equal">
      <formula>0</formula>
    </cfRule>
    <cfRule type="containsErrors" dxfId="2010" priority="914">
      <formula>ISERROR(A137)</formula>
    </cfRule>
  </conditionalFormatting>
  <conditionalFormatting sqref="A19:A20">
    <cfRule type="cellIs" dxfId="2009" priority="911" operator="equal">
      <formula>0</formula>
    </cfRule>
    <cfRule type="containsErrors" dxfId="2008" priority="912">
      <formula>ISERROR(A19)</formula>
    </cfRule>
  </conditionalFormatting>
  <conditionalFormatting sqref="A29:A30">
    <cfRule type="cellIs" dxfId="2007" priority="909" operator="equal">
      <formula>0</formula>
    </cfRule>
    <cfRule type="containsErrors" dxfId="2006" priority="910">
      <formula>ISERROR(A29)</formula>
    </cfRule>
  </conditionalFormatting>
  <conditionalFormatting sqref="A39:A40">
    <cfRule type="cellIs" dxfId="2005" priority="907" operator="equal">
      <formula>0</formula>
    </cfRule>
    <cfRule type="containsErrors" dxfId="2004" priority="908">
      <formula>ISERROR(A39)</formula>
    </cfRule>
  </conditionalFormatting>
  <conditionalFormatting sqref="A49:A50">
    <cfRule type="cellIs" dxfId="2003" priority="905" operator="equal">
      <formula>0</formula>
    </cfRule>
    <cfRule type="containsErrors" dxfId="2002" priority="906">
      <formula>ISERROR(A49)</formula>
    </cfRule>
  </conditionalFormatting>
  <conditionalFormatting sqref="A59:A60">
    <cfRule type="cellIs" dxfId="2001" priority="903" operator="equal">
      <formula>0</formula>
    </cfRule>
    <cfRule type="containsErrors" dxfId="2000" priority="904">
      <formula>ISERROR(A59)</formula>
    </cfRule>
  </conditionalFormatting>
  <conditionalFormatting sqref="A69:A70">
    <cfRule type="cellIs" dxfId="1999" priority="901" operator="equal">
      <formula>0</formula>
    </cfRule>
    <cfRule type="containsErrors" dxfId="1998" priority="902">
      <formula>ISERROR(A69)</formula>
    </cfRule>
  </conditionalFormatting>
  <conditionalFormatting sqref="A79:A80">
    <cfRule type="cellIs" dxfId="1997" priority="899" operator="equal">
      <formula>0</formula>
    </cfRule>
    <cfRule type="containsErrors" dxfId="1996" priority="900">
      <formula>ISERROR(A79)</formula>
    </cfRule>
  </conditionalFormatting>
  <conditionalFormatting sqref="A89:A90">
    <cfRule type="cellIs" dxfId="1995" priority="897" operator="equal">
      <formula>0</formula>
    </cfRule>
    <cfRule type="containsErrors" dxfId="1994" priority="898">
      <formula>ISERROR(A89)</formula>
    </cfRule>
  </conditionalFormatting>
  <conditionalFormatting sqref="A99:A100">
    <cfRule type="cellIs" dxfId="1993" priority="895" operator="equal">
      <formula>0</formula>
    </cfRule>
    <cfRule type="containsErrors" dxfId="1992" priority="896">
      <formula>ISERROR(A99)</formula>
    </cfRule>
  </conditionalFormatting>
  <conditionalFormatting sqref="A109:A110">
    <cfRule type="cellIs" dxfId="1991" priority="893" operator="equal">
      <formula>0</formula>
    </cfRule>
    <cfRule type="containsErrors" dxfId="1990" priority="894">
      <formula>ISERROR(A109)</formula>
    </cfRule>
  </conditionalFormatting>
  <conditionalFormatting sqref="A119:A120">
    <cfRule type="cellIs" dxfId="1989" priority="891" operator="equal">
      <formula>0</formula>
    </cfRule>
    <cfRule type="containsErrors" dxfId="1988" priority="892">
      <formula>ISERROR(A119)</formula>
    </cfRule>
  </conditionalFormatting>
  <conditionalFormatting sqref="A129:A130">
    <cfRule type="cellIs" dxfId="1987" priority="889" operator="equal">
      <formula>0</formula>
    </cfRule>
    <cfRule type="containsErrors" dxfId="1986" priority="890">
      <formula>ISERROR(A129)</formula>
    </cfRule>
  </conditionalFormatting>
  <conditionalFormatting sqref="A139:A140">
    <cfRule type="cellIs" dxfId="1985" priority="887" operator="equal">
      <formula>0</formula>
    </cfRule>
    <cfRule type="containsErrors" dxfId="1984" priority="888">
      <formula>ISERROR(A139)</formula>
    </cfRule>
  </conditionalFormatting>
  <conditionalFormatting sqref="A2:A6">
    <cfRule type="cellIs" dxfId="1983" priority="886" operator="equal">
      <formula>0</formula>
    </cfRule>
  </conditionalFormatting>
  <conditionalFormatting sqref="A12:A16">
    <cfRule type="containsErrors" dxfId="1982" priority="885">
      <formula>ISERROR(A12)</formula>
    </cfRule>
  </conditionalFormatting>
  <conditionalFormatting sqref="A12:A16">
    <cfRule type="cellIs" dxfId="1981" priority="884" operator="equal">
      <formula>0</formula>
    </cfRule>
  </conditionalFormatting>
  <conditionalFormatting sqref="A22:A26">
    <cfRule type="containsErrors" dxfId="1980" priority="883">
      <formula>ISERROR(A22)</formula>
    </cfRule>
  </conditionalFormatting>
  <conditionalFormatting sqref="A22:A26">
    <cfRule type="cellIs" dxfId="1979" priority="882" operator="equal">
      <formula>0</formula>
    </cfRule>
  </conditionalFormatting>
  <conditionalFormatting sqref="A32:A36">
    <cfRule type="containsErrors" dxfId="1978" priority="881">
      <formula>ISERROR(A32)</formula>
    </cfRule>
  </conditionalFormatting>
  <conditionalFormatting sqref="A32:A36">
    <cfRule type="cellIs" dxfId="1977" priority="880" operator="equal">
      <formula>0</formula>
    </cfRule>
  </conditionalFormatting>
  <conditionalFormatting sqref="A42:A46">
    <cfRule type="containsErrors" dxfId="1976" priority="879">
      <formula>ISERROR(A42)</formula>
    </cfRule>
  </conditionalFormatting>
  <conditionalFormatting sqref="A42:A46">
    <cfRule type="cellIs" dxfId="1975" priority="878" operator="equal">
      <formula>0</formula>
    </cfRule>
  </conditionalFormatting>
  <conditionalFormatting sqref="A52:A56">
    <cfRule type="containsErrors" dxfId="1974" priority="877">
      <formula>ISERROR(A52)</formula>
    </cfRule>
  </conditionalFormatting>
  <conditionalFormatting sqref="A52:A56">
    <cfRule type="cellIs" dxfId="1973" priority="876" operator="equal">
      <formula>0</formula>
    </cfRule>
  </conditionalFormatting>
  <conditionalFormatting sqref="A62:A66">
    <cfRule type="containsErrors" dxfId="1972" priority="875">
      <formula>ISERROR(A62)</formula>
    </cfRule>
  </conditionalFormatting>
  <conditionalFormatting sqref="A62:A66">
    <cfRule type="cellIs" dxfId="1971" priority="874" operator="equal">
      <formula>0</formula>
    </cfRule>
  </conditionalFormatting>
  <conditionalFormatting sqref="A72:A76">
    <cfRule type="containsErrors" dxfId="1970" priority="873">
      <formula>ISERROR(A72)</formula>
    </cfRule>
  </conditionalFormatting>
  <conditionalFormatting sqref="A72:A76">
    <cfRule type="cellIs" dxfId="1969" priority="872" operator="equal">
      <formula>0</formula>
    </cfRule>
  </conditionalFormatting>
  <conditionalFormatting sqref="A82:A86">
    <cfRule type="containsErrors" dxfId="1968" priority="871">
      <formula>ISERROR(A82)</formula>
    </cfRule>
  </conditionalFormatting>
  <conditionalFormatting sqref="A82:A86">
    <cfRule type="cellIs" dxfId="1967" priority="870" operator="equal">
      <formula>0</formula>
    </cfRule>
  </conditionalFormatting>
  <conditionalFormatting sqref="A92:A96">
    <cfRule type="containsErrors" dxfId="1966" priority="869">
      <formula>ISERROR(A92)</formula>
    </cfRule>
  </conditionalFormatting>
  <conditionalFormatting sqref="A92:A96">
    <cfRule type="cellIs" dxfId="1965" priority="868" operator="equal">
      <formula>0</formula>
    </cfRule>
  </conditionalFormatting>
  <conditionalFormatting sqref="A102:A106">
    <cfRule type="containsErrors" dxfId="1964" priority="867">
      <formula>ISERROR(A102)</formula>
    </cfRule>
  </conditionalFormatting>
  <conditionalFormatting sqref="A102:A106">
    <cfRule type="cellIs" dxfId="1963" priority="866" operator="equal">
      <formula>0</formula>
    </cfRule>
  </conditionalFormatting>
  <conditionalFormatting sqref="A112:A116">
    <cfRule type="containsErrors" dxfId="1962" priority="865">
      <formula>ISERROR(A112)</formula>
    </cfRule>
  </conditionalFormatting>
  <conditionalFormatting sqref="A112:A116">
    <cfRule type="cellIs" dxfId="1961" priority="864" operator="equal">
      <formula>0</formula>
    </cfRule>
  </conditionalFormatting>
  <conditionalFormatting sqref="A122:A126">
    <cfRule type="containsErrors" dxfId="1960" priority="863">
      <formula>ISERROR(A122)</formula>
    </cfRule>
  </conditionalFormatting>
  <conditionalFormatting sqref="A122:A126">
    <cfRule type="cellIs" dxfId="1959" priority="862" operator="equal">
      <formula>0</formula>
    </cfRule>
  </conditionalFormatting>
  <conditionalFormatting sqref="A132:A136">
    <cfRule type="containsErrors" dxfId="1958" priority="861">
      <formula>ISERROR(A132)</formula>
    </cfRule>
  </conditionalFormatting>
  <conditionalFormatting sqref="A132:A136">
    <cfRule type="cellIs" dxfId="1957" priority="860" operator="equal">
      <formula>0</formula>
    </cfRule>
  </conditionalFormatting>
  <conditionalFormatting sqref="B12:B16">
    <cfRule type="containsErrors" dxfId="1956" priority="859">
      <formula>ISERROR(B12)</formula>
    </cfRule>
  </conditionalFormatting>
  <conditionalFormatting sqref="B42:B46">
    <cfRule type="containsErrors" dxfId="1955" priority="856">
      <formula>ISERROR(B42)</formula>
    </cfRule>
  </conditionalFormatting>
  <conditionalFormatting sqref="B22:B26">
    <cfRule type="containsErrors" dxfId="1954" priority="858">
      <formula>ISERROR(B22)</formula>
    </cfRule>
  </conditionalFormatting>
  <conditionalFormatting sqref="B32:B36">
    <cfRule type="containsErrors" dxfId="1953" priority="857">
      <formula>ISERROR(B32)</formula>
    </cfRule>
  </conditionalFormatting>
  <conditionalFormatting sqref="B52:B56">
    <cfRule type="containsErrors" dxfId="1952" priority="855">
      <formula>ISERROR(B52)</formula>
    </cfRule>
  </conditionalFormatting>
  <conditionalFormatting sqref="B62:B66">
    <cfRule type="containsErrors" dxfId="1951" priority="854">
      <formula>ISERROR(B62)</formula>
    </cfRule>
  </conditionalFormatting>
  <conditionalFormatting sqref="B72:B76">
    <cfRule type="containsErrors" dxfId="1950" priority="853">
      <formula>ISERROR(B72)</formula>
    </cfRule>
  </conditionalFormatting>
  <conditionalFormatting sqref="B82:B86">
    <cfRule type="containsErrors" dxfId="1949" priority="852">
      <formula>ISERROR(B82)</formula>
    </cfRule>
  </conditionalFormatting>
  <conditionalFormatting sqref="B92:B96">
    <cfRule type="containsErrors" dxfId="1948" priority="851">
      <formula>ISERROR(B92)</formula>
    </cfRule>
  </conditionalFormatting>
  <conditionalFormatting sqref="B102:B106">
    <cfRule type="containsErrors" dxfId="1947" priority="850">
      <formula>ISERROR(B102)</formula>
    </cfRule>
  </conditionalFormatting>
  <conditionalFormatting sqref="B112:B116">
    <cfRule type="containsErrors" dxfId="1946" priority="849">
      <formula>ISERROR(B112)</formula>
    </cfRule>
  </conditionalFormatting>
  <conditionalFormatting sqref="B122:B126">
    <cfRule type="containsErrors" dxfId="1945" priority="848">
      <formula>ISERROR(B122)</formula>
    </cfRule>
  </conditionalFormatting>
  <conditionalFormatting sqref="B132:B136">
    <cfRule type="containsErrors" dxfId="1944" priority="847">
      <formula>ISERROR(B132)</formula>
    </cfRule>
  </conditionalFormatting>
  <conditionalFormatting sqref="B11">
    <cfRule type="cellIs" dxfId="1943" priority="818" operator="greaterThanOrEqual">
      <formula>0</formula>
    </cfRule>
  </conditionalFormatting>
  <conditionalFormatting sqref="B9:B10">
    <cfRule type="cellIs" dxfId="1942" priority="845" operator="equal">
      <formula>0</formula>
    </cfRule>
    <cfRule type="containsErrors" dxfId="1941" priority="846">
      <formula>ISERROR(B9)</formula>
    </cfRule>
  </conditionalFormatting>
  <conditionalFormatting sqref="B19:B20">
    <cfRule type="cellIs" dxfId="1940" priority="843" operator="equal">
      <formula>0</formula>
    </cfRule>
    <cfRule type="containsErrors" dxfId="1939" priority="844">
      <formula>ISERROR(B19)</formula>
    </cfRule>
  </conditionalFormatting>
  <conditionalFormatting sqref="B29:B30">
    <cfRule type="cellIs" dxfId="1938" priority="841" operator="equal">
      <formula>0</formula>
    </cfRule>
    <cfRule type="containsErrors" dxfId="1937" priority="842">
      <formula>ISERROR(B29)</formula>
    </cfRule>
  </conditionalFormatting>
  <conditionalFormatting sqref="B39:B40">
    <cfRule type="cellIs" dxfId="1936" priority="839" operator="equal">
      <formula>0</formula>
    </cfRule>
    <cfRule type="containsErrors" dxfId="1935" priority="840">
      <formula>ISERROR(B39)</formula>
    </cfRule>
  </conditionalFormatting>
  <conditionalFormatting sqref="B49:B50">
    <cfRule type="cellIs" dxfId="1934" priority="837" operator="equal">
      <formula>0</formula>
    </cfRule>
    <cfRule type="containsErrors" dxfId="1933" priority="838">
      <formula>ISERROR(B49)</formula>
    </cfRule>
  </conditionalFormatting>
  <conditionalFormatting sqref="B59:B60">
    <cfRule type="cellIs" dxfId="1932" priority="835" operator="equal">
      <formula>0</formula>
    </cfRule>
    <cfRule type="containsErrors" dxfId="1931" priority="836">
      <formula>ISERROR(B59)</formula>
    </cfRule>
  </conditionalFormatting>
  <conditionalFormatting sqref="B69:B70">
    <cfRule type="cellIs" dxfId="1930" priority="833" operator="equal">
      <formula>0</formula>
    </cfRule>
    <cfRule type="containsErrors" dxfId="1929" priority="834">
      <formula>ISERROR(B69)</formula>
    </cfRule>
  </conditionalFormatting>
  <conditionalFormatting sqref="B79:B80">
    <cfRule type="cellIs" dxfId="1928" priority="831" operator="equal">
      <formula>0</formula>
    </cfRule>
    <cfRule type="containsErrors" dxfId="1927" priority="832">
      <formula>ISERROR(B79)</formula>
    </cfRule>
  </conditionalFormatting>
  <conditionalFormatting sqref="B89:B90">
    <cfRule type="cellIs" dxfId="1926" priority="829" operator="equal">
      <formula>0</formula>
    </cfRule>
    <cfRule type="containsErrors" dxfId="1925" priority="830">
      <formula>ISERROR(B89)</formula>
    </cfRule>
  </conditionalFormatting>
  <conditionalFormatting sqref="B99:B100">
    <cfRule type="cellIs" dxfId="1924" priority="827" operator="equal">
      <formula>0</formula>
    </cfRule>
    <cfRule type="containsErrors" dxfId="1923" priority="828">
      <formula>ISERROR(B99)</formula>
    </cfRule>
  </conditionalFormatting>
  <conditionalFormatting sqref="B109:B110">
    <cfRule type="cellIs" dxfId="1922" priority="825" operator="equal">
      <formula>0</formula>
    </cfRule>
    <cfRule type="containsErrors" dxfId="1921" priority="826">
      <formula>ISERROR(B109)</formula>
    </cfRule>
  </conditionalFormatting>
  <conditionalFormatting sqref="B119:B120">
    <cfRule type="cellIs" dxfId="1920" priority="823" operator="equal">
      <formula>0</formula>
    </cfRule>
    <cfRule type="containsErrors" dxfId="1919" priority="824">
      <formula>ISERROR(B119)</formula>
    </cfRule>
  </conditionalFormatting>
  <conditionalFormatting sqref="B129:B130">
    <cfRule type="cellIs" dxfId="1918" priority="821" operator="equal">
      <formula>0</formula>
    </cfRule>
    <cfRule type="containsErrors" dxfId="1917" priority="822">
      <formula>ISERROR(B129)</formula>
    </cfRule>
  </conditionalFormatting>
  <conditionalFormatting sqref="B139:B140">
    <cfRule type="cellIs" dxfId="1916" priority="819" operator="equal">
      <formula>0</formula>
    </cfRule>
    <cfRule type="containsErrors" dxfId="1915" priority="820">
      <formula>ISERROR(B139)</formula>
    </cfRule>
  </conditionalFormatting>
  <conditionalFormatting sqref="B21">
    <cfRule type="cellIs" dxfId="1914" priority="817" operator="greaterThanOrEqual">
      <formula>0</formula>
    </cfRule>
  </conditionalFormatting>
  <conditionalFormatting sqref="B31">
    <cfRule type="cellIs" dxfId="1913" priority="816" operator="greaterThanOrEqual">
      <formula>0</formula>
    </cfRule>
  </conditionalFormatting>
  <conditionalFormatting sqref="B41">
    <cfRule type="cellIs" dxfId="1912" priority="815" operator="greaterThanOrEqual">
      <formula>0</formula>
    </cfRule>
  </conditionalFormatting>
  <conditionalFormatting sqref="B51">
    <cfRule type="cellIs" dxfId="1911" priority="814" operator="greaterThanOrEqual">
      <formula>0</formula>
    </cfRule>
  </conditionalFormatting>
  <conditionalFormatting sqref="B61">
    <cfRule type="cellIs" dxfId="1910" priority="813" operator="greaterThanOrEqual">
      <formula>0</formula>
    </cfRule>
  </conditionalFormatting>
  <conditionalFormatting sqref="B71">
    <cfRule type="cellIs" dxfId="1909" priority="812" operator="greaterThanOrEqual">
      <formula>0</formula>
    </cfRule>
  </conditionalFormatting>
  <conditionalFormatting sqref="B81">
    <cfRule type="cellIs" dxfId="1908" priority="811" operator="greaterThanOrEqual">
      <formula>0</formula>
    </cfRule>
  </conditionalFormatting>
  <conditionalFormatting sqref="B91">
    <cfRule type="cellIs" dxfId="1907" priority="810" operator="greaterThanOrEqual">
      <formula>0</formula>
    </cfRule>
  </conditionalFormatting>
  <conditionalFormatting sqref="B101">
    <cfRule type="cellIs" dxfId="1906" priority="809" operator="greaterThanOrEqual">
      <formula>0</formula>
    </cfRule>
  </conditionalFormatting>
  <conditionalFormatting sqref="B111">
    <cfRule type="cellIs" dxfId="1905" priority="808" operator="greaterThanOrEqual">
      <formula>0</formula>
    </cfRule>
  </conditionalFormatting>
  <conditionalFormatting sqref="B121">
    <cfRule type="cellIs" dxfId="1904" priority="807" operator="greaterThanOrEqual">
      <formula>0</formula>
    </cfRule>
  </conditionalFormatting>
  <conditionalFormatting sqref="B131">
    <cfRule type="cellIs" dxfId="1903" priority="806" operator="greaterThanOrEqual">
      <formula>0</formula>
    </cfRule>
  </conditionalFormatting>
  <conditionalFormatting sqref="B141">
    <cfRule type="cellIs" dxfId="1902" priority="805" operator="greaterThanOrEqual">
      <formula>0</formula>
    </cfRule>
  </conditionalFormatting>
  <conditionalFormatting sqref="M31">
    <cfRule type="containsErrors" dxfId="1901" priority="804">
      <formula>ISERROR(M31)</formula>
    </cfRule>
  </conditionalFormatting>
  <conditionalFormatting sqref="M41">
    <cfRule type="containsErrors" dxfId="1900" priority="803">
      <formula>ISERROR(M41)</formula>
    </cfRule>
  </conditionalFormatting>
  <conditionalFormatting sqref="M51">
    <cfRule type="containsErrors" dxfId="1899" priority="802">
      <formula>ISERROR(M51)</formula>
    </cfRule>
  </conditionalFormatting>
  <conditionalFormatting sqref="M61">
    <cfRule type="containsErrors" dxfId="1898" priority="801">
      <formula>ISERROR(M61)</formula>
    </cfRule>
  </conditionalFormatting>
  <conditionalFormatting sqref="M71">
    <cfRule type="containsErrors" dxfId="1897" priority="800">
      <formula>ISERROR(M71)</formula>
    </cfRule>
  </conditionalFormatting>
  <conditionalFormatting sqref="M81">
    <cfRule type="containsErrors" dxfId="1896" priority="799">
      <formula>ISERROR(M81)</formula>
    </cfRule>
  </conditionalFormatting>
  <conditionalFormatting sqref="M91">
    <cfRule type="containsErrors" dxfId="1895" priority="798">
      <formula>ISERROR(M91)</formula>
    </cfRule>
  </conditionalFormatting>
  <conditionalFormatting sqref="M101">
    <cfRule type="containsErrors" dxfId="1894" priority="797">
      <formula>ISERROR(M101)</formula>
    </cfRule>
  </conditionalFormatting>
  <conditionalFormatting sqref="M111">
    <cfRule type="containsErrors" dxfId="1893" priority="796">
      <formula>ISERROR(M111)</formula>
    </cfRule>
  </conditionalFormatting>
  <conditionalFormatting sqref="M121">
    <cfRule type="containsErrors" dxfId="1892" priority="795">
      <formula>ISERROR(M121)</formula>
    </cfRule>
  </conditionalFormatting>
  <conditionalFormatting sqref="M131">
    <cfRule type="containsErrors" dxfId="1891" priority="794">
      <formula>ISERROR(M131)</formula>
    </cfRule>
  </conditionalFormatting>
  <conditionalFormatting sqref="M141">
    <cfRule type="containsErrors" dxfId="1890" priority="793">
      <formula>ISERROR(M141)</formula>
    </cfRule>
  </conditionalFormatting>
  <conditionalFormatting sqref="C11">
    <cfRule type="containsErrors" dxfId="1889" priority="792">
      <formula>ISERROR(C11)</formula>
    </cfRule>
  </conditionalFormatting>
  <conditionalFormatting sqref="C21">
    <cfRule type="containsErrors" dxfId="1888" priority="791">
      <formula>ISERROR(C21)</formula>
    </cfRule>
  </conditionalFormatting>
  <conditionalFormatting sqref="C31">
    <cfRule type="containsErrors" dxfId="1887" priority="790">
      <formula>ISERROR(C31)</formula>
    </cfRule>
  </conditionalFormatting>
  <conditionalFormatting sqref="C41">
    <cfRule type="containsErrors" dxfId="1886" priority="789">
      <formula>ISERROR(C41)</formula>
    </cfRule>
  </conditionalFormatting>
  <conditionalFormatting sqref="C51">
    <cfRule type="containsErrors" dxfId="1885" priority="788">
      <formula>ISERROR(C51)</formula>
    </cfRule>
  </conditionalFormatting>
  <conditionalFormatting sqref="C61">
    <cfRule type="containsErrors" dxfId="1884" priority="787">
      <formula>ISERROR(C61)</formula>
    </cfRule>
  </conditionalFormatting>
  <conditionalFormatting sqref="C71">
    <cfRule type="containsErrors" dxfId="1883" priority="786">
      <formula>ISERROR(C71)</formula>
    </cfRule>
  </conditionalFormatting>
  <conditionalFormatting sqref="C81">
    <cfRule type="containsErrors" dxfId="1882" priority="785">
      <formula>ISERROR(C81)</formula>
    </cfRule>
  </conditionalFormatting>
  <conditionalFormatting sqref="C91">
    <cfRule type="containsErrors" dxfId="1881" priority="784">
      <formula>ISERROR(C91)</formula>
    </cfRule>
  </conditionalFormatting>
  <conditionalFormatting sqref="C101">
    <cfRule type="containsErrors" dxfId="1880" priority="783">
      <formula>ISERROR(C101)</formula>
    </cfRule>
  </conditionalFormatting>
  <conditionalFormatting sqref="C111">
    <cfRule type="containsErrors" dxfId="1879" priority="782">
      <formula>ISERROR(C111)</formula>
    </cfRule>
  </conditionalFormatting>
  <conditionalFormatting sqref="C121">
    <cfRule type="containsErrors" dxfId="1878" priority="781">
      <formula>ISERROR(C121)</formula>
    </cfRule>
  </conditionalFormatting>
  <conditionalFormatting sqref="C131">
    <cfRule type="containsErrors" dxfId="1877" priority="780">
      <formula>ISERROR(C131)</formula>
    </cfRule>
  </conditionalFormatting>
  <conditionalFormatting sqref="C141">
    <cfRule type="containsErrors" dxfId="1876" priority="779">
      <formula>ISERROR(C141)</formula>
    </cfRule>
  </conditionalFormatting>
  <conditionalFormatting sqref="D7:D8">
    <cfRule type="containsErrors" dxfId="1875" priority="777">
      <formula>ISERROR(D7)</formula>
    </cfRule>
  </conditionalFormatting>
  <conditionalFormatting sqref="C2:D2 C3:C8 D3:D6">
    <cfRule type="containsErrors" dxfId="1874" priority="778">
      <formula>ISERROR(C2)</formula>
    </cfRule>
  </conditionalFormatting>
  <conditionalFormatting sqref="D11">
    <cfRule type="containsErrors" dxfId="1873" priority="776">
      <formula>ISERROR(D11)</formula>
    </cfRule>
  </conditionalFormatting>
  <conditionalFormatting sqref="D21">
    <cfRule type="containsErrors" dxfId="1872" priority="775">
      <formula>ISERROR(D21)</formula>
    </cfRule>
  </conditionalFormatting>
  <conditionalFormatting sqref="D31">
    <cfRule type="containsErrors" dxfId="1871" priority="774">
      <formula>ISERROR(D31)</formula>
    </cfRule>
  </conditionalFormatting>
  <conditionalFormatting sqref="D41">
    <cfRule type="containsErrors" dxfId="1870" priority="773">
      <formula>ISERROR(D41)</formula>
    </cfRule>
  </conditionalFormatting>
  <conditionalFormatting sqref="D51">
    <cfRule type="containsErrors" dxfId="1869" priority="772">
      <formula>ISERROR(D51)</formula>
    </cfRule>
  </conditionalFormatting>
  <conditionalFormatting sqref="D61">
    <cfRule type="containsErrors" dxfId="1868" priority="771">
      <formula>ISERROR(D61)</formula>
    </cfRule>
  </conditionalFormatting>
  <conditionalFormatting sqref="D71">
    <cfRule type="containsErrors" dxfId="1867" priority="770">
      <formula>ISERROR(D71)</formula>
    </cfRule>
  </conditionalFormatting>
  <conditionalFormatting sqref="D81">
    <cfRule type="containsErrors" dxfId="1866" priority="769">
      <formula>ISERROR(D81)</formula>
    </cfRule>
  </conditionalFormatting>
  <conditionalFormatting sqref="D91">
    <cfRule type="containsErrors" dxfId="1865" priority="768">
      <formula>ISERROR(D91)</formula>
    </cfRule>
  </conditionalFormatting>
  <conditionalFormatting sqref="D101">
    <cfRule type="containsErrors" dxfId="1864" priority="767">
      <formula>ISERROR(D101)</formula>
    </cfRule>
  </conditionalFormatting>
  <conditionalFormatting sqref="D111">
    <cfRule type="containsErrors" dxfId="1863" priority="766">
      <formula>ISERROR(D111)</formula>
    </cfRule>
  </conditionalFormatting>
  <conditionalFormatting sqref="D121">
    <cfRule type="containsErrors" dxfId="1862" priority="765">
      <formula>ISERROR(D121)</formula>
    </cfRule>
  </conditionalFormatting>
  <conditionalFormatting sqref="D131">
    <cfRule type="containsErrors" dxfId="1861" priority="764">
      <formula>ISERROR(D131)</formula>
    </cfRule>
  </conditionalFormatting>
  <conditionalFormatting sqref="D141">
    <cfRule type="containsErrors" dxfId="1860" priority="763">
      <formula>ISERROR(D141)</formula>
    </cfRule>
  </conditionalFormatting>
  <conditionalFormatting sqref="C9:D10">
    <cfRule type="cellIs" dxfId="1859" priority="761" operator="equal">
      <formula>0</formula>
    </cfRule>
    <cfRule type="containsErrors" dxfId="1858" priority="762">
      <formula>ISERROR(C9)</formula>
    </cfRule>
  </conditionalFormatting>
  <conditionalFormatting sqref="D19:D20">
    <cfRule type="cellIs" dxfId="1857" priority="759" operator="equal">
      <formula>0</formula>
    </cfRule>
    <cfRule type="containsErrors" dxfId="1856" priority="760">
      <formula>ISERROR(D19)</formula>
    </cfRule>
  </conditionalFormatting>
  <conditionalFormatting sqref="D29:D30">
    <cfRule type="cellIs" dxfId="1855" priority="757" operator="equal">
      <formula>0</formula>
    </cfRule>
    <cfRule type="containsErrors" dxfId="1854" priority="758">
      <formula>ISERROR(D29)</formula>
    </cfRule>
  </conditionalFormatting>
  <conditionalFormatting sqref="D39:D40">
    <cfRule type="cellIs" dxfId="1853" priority="755" operator="equal">
      <formula>0</formula>
    </cfRule>
    <cfRule type="containsErrors" dxfId="1852" priority="756">
      <formula>ISERROR(D39)</formula>
    </cfRule>
  </conditionalFormatting>
  <conditionalFormatting sqref="D49:D50">
    <cfRule type="cellIs" dxfId="1851" priority="753" operator="equal">
      <formula>0</formula>
    </cfRule>
    <cfRule type="containsErrors" dxfId="1850" priority="754">
      <formula>ISERROR(D49)</formula>
    </cfRule>
  </conditionalFormatting>
  <conditionalFormatting sqref="D59:D60">
    <cfRule type="cellIs" dxfId="1849" priority="751" operator="equal">
      <formula>0</formula>
    </cfRule>
    <cfRule type="containsErrors" dxfId="1848" priority="752">
      <formula>ISERROR(D59)</formula>
    </cfRule>
  </conditionalFormatting>
  <conditionalFormatting sqref="D69:D70">
    <cfRule type="cellIs" dxfId="1847" priority="749" operator="equal">
      <formula>0</formula>
    </cfRule>
    <cfRule type="containsErrors" dxfId="1846" priority="750">
      <formula>ISERROR(D69)</formula>
    </cfRule>
  </conditionalFormatting>
  <conditionalFormatting sqref="D79:D80">
    <cfRule type="cellIs" dxfId="1845" priority="747" operator="equal">
      <formula>0</formula>
    </cfRule>
    <cfRule type="containsErrors" dxfId="1844" priority="748">
      <formula>ISERROR(D79)</formula>
    </cfRule>
  </conditionalFormatting>
  <conditionalFormatting sqref="D89:D90">
    <cfRule type="cellIs" dxfId="1843" priority="745" operator="equal">
      <formula>0</formula>
    </cfRule>
    <cfRule type="containsErrors" dxfId="1842" priority="746">
      <formula>ISERROR(D89)</formula>
    </cfRule>
  </conditionalFormatting>
  <conditionalFormatting sqref="D99:D100">
    <cfRule type="cellIs" dxfId="1841" priority="743" operator="equal">
      <formula>0</formula>
    </cfRule>
    <cfRule type="containsErrors" dxfId="1840" priority="744">
      <formula>ISERROR(D99)</formula>
    </cfRule>
  </conditionalFormatting>
  <conditionalFormatting sqref="D109:D110">
    <cfRule type="cellIs" dxfId="1839" priority="741" operator="equal">
      <formula>0</formula>
    </cfRule>
    <cfRule type="containsErrors" dxfId="1838" priority="742">
      <formula>ISERROR(D109)</formula>
    </cfRule>
  </conditionalFormatting>
  <conditionalFormatting sqref="D119:D120">
    <cfRule type="cellIs" dxfId="1837" priority="739" operator="equal">
      <formula>0</formula>
    </cfRule>
    <cfRule type="containsErrors" dxfId="1836" priority="740">
      <formula>ISERROR(D119)</formula>
    </cfRule>
  </conditionalFormatting>
  <conditionalFormatting sqref="D129:D130">
    <cfRule type="cellIs" dxfId="1835" priority="737" operator="equal">
      <formula>0</formula>
    </cfRule>
    <cfRule type="containsErrors" dxfId="1834" priority="738">
      <formula>ISERROR(D129)</formula>
    </cfRule>
  </conditionalFormatting>
  <conditionalFormatting sqref="D139:D140">
    <cfRule type="cellIs" dxfId="1833" priority="735" operator="equal">
      <formula>0</formula>
    </cfRule>
    <cfRule type="containsErrors" dxfId="1832" priority="736">
      <formula>ISERROR(D139)</formula>
    </cfRule>
  </conditionalFormatting>
  <conditionalFormatting sqref="C12:C16">
    <cfRule type="containsErrors" dxfId="1831" priority="734">
      <formula>ISERROR(C12)</formula>
    </cfRule>
  </conditionalFormatting>
  <conditionalFormatting sqref="C19:C20">
    <cfRule type="cellIs" dxfId="1830" priority="732" operator="equal">
      <formula>0</formula>
    </cfRule>
    <cfRule type="containsErrors" dxfId="1829" priority="733">
      <formula>ISERROR(C19)</formula>
    </cfRule>
  </conditionalFormatting>
  <conditionalFormatting sqref="C22:C26">
    <cfRule type="containsErrors" dxfId="1828" priority="731">
      <formula>ISERROR(C22)</formula>
    </cfRule>
  </conditionalFormatting>
  <conditionalFormatting sqref="C29:C30">
    <cfRule type="cellIs" dxfId="1827" priority="729" operator="equal">
      <formula>0</formula>
    </cfRule>
    <cfRule type="containsErrors" dxfId="1826" priority="730">
      <formula>ISERROR(C29)</formula>
    </cfRule>
  </conditionalFormatting>
  <conditionalFormatting sqref="C32:C36">
    <cfRule type="containsErrors" dxfId="1825" priority="728">
      <formula>ISERROR(C32)</formula>
    </cfRule>
  </conditionalFormatting>
  <conditionalFormatting sqref="C39:C40">
    <cfRule type="cellIs" dxfId="1824" priority="726" operator="equal">
      <formula>0</formula>
    </cfRule>
    <cfRule type="containsErrors" dxfId="1823" priority="727">
      <formula>ISERROR(C39)</formula>
    </cfRule>
  </conditionalFormatting>
  <conditionalFormatting sqref="C42:C46">
    <cfRule type="containsErrors" dxfId="1822" priority="725">
      <formula>ISERROR(C42)</formula>
    </cfRule>
  </conditionalFormatting>
  <conditionalFormatting sqref="C49:C50">
    <cfRule type="cellIs" dxfId="1821" priority="723" operator="equal">
      <formula>0</formula>
    </cfRule>
    <cfRule type="containsErrors" dxfId="1820" priority="724">
      <formula>ISERROR(C49)</formula>
    </cfRule>
  </conditionalFormatting>
  <conditionalFormatting sqref="C52:C56">
    <cfRule type="containsErrors" dxfId="1819" priority="722">
      <formula>ISERROR(C52)</formula>
    </cfRule>
  </conditionalFormatting>
  <conditionalFormatting sqref="C59:C60">
    <cfRule type="cellIs" dxfId="1818" priority="720" operator="equal">
      <formula>0</formula>
    </cfRule>
    <cfRule type="containsErrors" dxfId="1817" priority="721">
      <formula>ISERROR(C59)</formula>
    </cfRule>
  </conditionalFormatting>
  <conditionalFormatting sqref="C62:C66">
    <cfRule type="containsErrors" dxfId="1816" priority="719">
      <formula>ISERROR(C62)</formula>
    </cfRule>
  </conditionalFormatting>
  <conditionalFormatting sqref="C69:C70">
    <cfRule type="cellIs" dxfId="1815" priority="717" operator="equal">
      <formula>0</formula>
    </cfRule>
    <cfRule type="containsErrors" dxfId="1814" priority="718">
      <formula>ISERROR(C69)</formula>
    </cfRule>
  </conditionalFormatting>
  <conditionalFormatting sqref="C72:C76">
    <cfRule type="containsErrors" dxfId="1813" priority="716">
      <formula>ISERROR(C72)</formula>
    </cfRule>
  </conditionalFormatting>
  <conditionalFormatting sqref="C79:C80">
    <cfRule type="cellIs" dxfId="1812" priority="714" operator="equal">
      <formula>0</formula>
    </cfRule>
    <cfRule type="containsErrors" dxfId="1811" priority="715">
      <formula>ISERROR(C79)</formula>
    </cfRule>
  </conditionalFormatting>
  <conditionalFormatting sqref="C82:C86">
    <cfRule type="containsErrors" dxfId="1810" priority="713">
      <formula>ISERROR(C82)</formula>
    </cfRule>
  </conditionalFormatting>
  <conditionalFormatting sqref="C89:C90">
    <cfRule type="cellIs" dxfId="1809" priority="711" operator="equal">
      <formula>0</formula>
    </cfRule>
    <cfRule type="containsErrors" dxfId="1808" priority="712">
      <formula>ISERROR(C89)</formula>
    </cfRule>
  </conditionalFormatting>
  <conditionalFormatting sqref="C92:C96">
    <cfRule type="containsErrors" dxfId="1807" priority="710">
      <formula>ISERROR(C92)</formula>
    </cfRule>
  </conditionalFormatting>
  <conditionalFormatting sqref="C99:C100">
    <cfRule type="cellIs" dxfId="1806" priority="708" operator="equal">
      <formula>0</formula>
    </cfRule>
    <cfRule type="containsErrors" dxfId="1805" priority="709">
      <formula>ISERROR(C99)</formula>
    </cfRule>
  </conditionalFormatting>
  <conditionalFormatting sqref="C102:C106">
    <cfRule type="containsErrors" dxfId="1804" priority="707">
      <formula>ISERROR(C102)</formula>
    </cfRule>
  </conditionalFormatting>
  <conditionalFormatting sqref="C109:C110">
    <cfRule type="cellIs" dxfId="1803" priority="705" operator="equal">
      <formula>0</formula>
    </cfRule>
    <cfRule type="containsErrors" dxfId="1802" priority="706">
      <formula>ISERROR(C109)</formula>
    </cfRule>
  </conditionalFormatting>
  <conditionalFormatting sqref="C112:C116">
    <cfRule type="containsErrors" dxfId="1801" priority="704">
      <formula>ISERROR(C112)</formula>
    </cfRule>
  </conditionalFormatting>
  <conditionalFormatting sqref="C119:C120">
    <cfRule type="cellIs" dxfId="1800" priority="702" operator="equal">
      <formula>0</formula>
    </cfRule>
    <cfRule type="containsErrors" dxfId="1799" priority="703">
      <formula>ISERROR(C119)</formula>
    </cfRule>
  </conditionalFormatting>
  <conditionalFormatting sqref="C122:C126">
    <cfRule type="containsErrors" dxfId="1798" priority="701">
      <formula>ISERROR(C122)</formula>
    </cfRule>
  </conditionalFormatting>
  <conditionalFormatting sqref="C129:C130">
    <cfRule type="cellIs" dxfId="1797" priority="699" operator="equal">
      <formula>0</formula>
    </cfRule>
    <cfRule type="containsErrors" dxfId="1796" priority="700">
      <formula>ISERROR(C129)</formula>
    </cfRule>
  </conditionalFormatting>
  <conditionalFormatting sqref="C132:C136">
    <cfRule type="containsErrors" dxfId="1795" priority="698">
      <formula>ISERROR(C132)</formula>
    </cfRule>
  </conditionalFormatting>
  <conditionalFormatting sqref="C139:C140">
    <cfRule type="cellIs" dxfId="1794" priority="696" operator="equal">
      <formula>0</formula>
    </cfRule>
    <cfRule type="containsErrors" dxfId="1793" priority="697">
      <formula>ISERROR(C139)</formula>
    </cfRule>
  </conditionalFormatting>
  <conditionalFormatting sqref="D17:D18">
    <cfRule type="containsErrors" dxfId="1792" priority="694">
      <formula>ISERROR(D17)</formula>
    </cfRule>
  </conditionalFormatting>
  <conditionalFormatting sqref="C17:C18">
    <cfRule type="containsErrors" dxfId="1791" priority="695">
      <formula>ISERROR(C17)</formula>
    </cfRule>
  </conditionalFormatting>
  <conditionalFormatting sqref="D27:D28">
    <cfRule type="containsErrors" dxfId="1790" priority="692">
      <formula>ISERROR(D27)</formula>
    </cfRule>
  </conditionalFormatting>
  <conditionalFormatting sqref="C27:C28">
    <cfRule type="containsErrors" dxfId="1789" priority="693">
      <formula>ISERROR(C27)</formula>
    </cfRule>
  </conditionalFormatting>
  <conditionalFormatting sqref="D37:D38">
    <cfRule type="containsErrors" dxfId="1788" priority="690">
      <formula>ISERROR(D37)</formula>
    </cfRule>
  </conditionalFormatting>
  <conditionalFormatting sqref="C37:C38">
    <cfRule type="containsErrors" dxfId="1787" priority="691">
      <formula>ISERROR(C37)</formula>
    </cfRule>
  </conditionalFormatting>
  <conditionalFormatting sqref="D47:D48">
    <cfRule type="containsErrors" dxfId="1786" priority="688">
      <formula>ISERROR(D47)</formula>
    </cfRule>
  </conditionalFormatting>
  <conditionalFormatting sqref="C47:C48">
    <cfRule type="containsErrors" dxfId="1785" priority="689">
      <formula>ISERROR(C47)</formula>
    </cfRule>
  </conditionalFormatting>
  <conditionalFormatting sqref="D57:D58">
    <cfRule type="containsErrors" dxfId="1784" priority="686">
      <formula>ISERROR(D57)</formula>
    </cfRule>
  </conditionalFormatting>
  <conditionalFormatting sqref="C57:C58">
    <cfRule type="containsErrors" dxfId="1783" priority="687">
      <formula>ISERROR(C57)</formula>
    </cfRule>
  </conditionalFormatting>
  <conditionalFormatting sqref="D67:D68">
    <cfRule type="containsErrors" dxfId="1782" priority="684">
      <formula>ISERROR(D67)</formula>
    </cfRule>
  </conditionalFormatting>
  <conditionalFormatting sqref="C67:C68">
    <cfRule type="containsErrors" dxfId="1781" priority="685">
      <formula>ISERROR(C67)</formula>
    </cfRule>
  </conditionalFormatting>
  <conditionalFormatting sqref="D77:D78">
    <cfRule type="containsErrors" dxfId="1780" priority="682">
      <formula>ISERROR(D77)</formula>
    </cfRule>
  </conditionalFormatting>
  <conditionalFormatting sqref="C77:C78">
    <cfRule type="containsErrors" dxfId="1779" priority="683">
      <formula>ISERROR(C77)</formula>
    </cfRule>
  </conditionalFormatting>
  <conditionalFormatting sqref="D87:D88">
    <cfRule type="containsErrors" dxfId="1778" priority="680">
      <formula>ISERROR(D87)</formula>
    </cfRule>
  </conditionalFormatting>
  <conditionalFormatting sqref="C87:C88">
    <cfRule type="containsErrors" dxfId="1777" priority="681">
      <formula>ISERROR(C87)</formula>
    </cfRule>
  </conditionalFormatting>
  <conditionalFormatting sqref="D97:D98">
    <cfRule type="containsErrors" dxfId="1776" priority="678">
      <formula>ISERROR(D97)</formula>
    </cfRule>
  </conditionalFormatting>
  <conditionalFormatting sqref="C97:C98">
    <cfRule type="containsErrors" dxfId="1775" priority="679">
      <formula>ISERROR(C97)</formula>
    </cfRule>
  </conditionalFormatting>
  <conditionalFormatting sqref="D107:D108">
    <cfRule type="containsErrors" dxfId="1774" priority="676">
      <formula>ISERROR(D107)</formula>
    </cfRule>
  </conditionalFormatting>
  <conditionalFormatting sqref="C107:C108">
    <cfRule type="containsErrors" dxfId="1773" priority="677">
      <formula>ISERROR(C107)</formula>
    </cfRule>
  </conditionalFormatting>
  <conditionalFormatting sqref="D117:D118">
    <cfRule type="containsErrors" dxfId="1772" priority="674">
      <formula>ISERROR(D117)</formula>
    </cfRule>
  </conditionalFormatting>
  <conditionalFormatting sqref="C117:C118">
    <cfRule type="containsErrors" dxfId="1771" priority="675">
      <formula>ISERROR(C117)</formula>
    </cfRule>
  </conditionalFormatting>
  <conditionalFormatting sqref="D127:D128">
    <cfRule type="containsErrors" dxfId="1770" priority="672">
      <formula>ISERROR(D127)</formula>
    </cfRule>
  </conditionalFormatting>
  <conditionalFormatting sqref="C127:C128">
    <cfRule type="containsErrors" dxfId="1769" priority="673">
      <formula>ISERROR(C127)</formula>
    </cfRule>
  </conditionalFormatting>
  <conditionalFormatting sqref="D137:D138">
    <cfRule type="containsErrors" dxfId="1768" priority="670">
      <formula>ISERROR(D137)</formula>
    </cfRule>
  </conditionalFormatting>
  <conditionalFormatting sqref="C137:C138">
    <cfRule type="containsErrors" dxfId="1767" priority="671">
      <formula>ISERROR(C137)</formula>
    </cfRule>
  </conditionalFormatting>
  <conditionalFormatting sqref="D12:D16">
    <cfRule type="containsErrors" dxfId="1766" priority="641">
      <formula>ISERROR(D12)</formula>
    </cfRule>
  </conditionalFormatting>
  <conditionalFormatting sqref="D22:D26">
    <cfRule type="containsErrors" dxfId="1765" priority="640">
      <formula>ISERROR(D22)</formula>
    </cfRule>
  </conditionalFormatting>
  <conditionalFormatting sqref="D32:D36">
    <cfRule type="containsErrors" dxfId="1764" priority="639">
      <formula>ISERROR(D32)</formula>
    </cfRule>
  </conditionalFormatting>
  <conditionalFormatting sqref="D42:D46">
    <cfRule type="containsErrors" dxfId="1763" priority="638">
      <formula>ISERROR(D42)</formula>
    </cfRule>
  </conditionalFormatting>
  <conditionalFormatting sqref="D52:D56">
    <cfRule type="containsErrors" dxfId="1762" priority="637">
      <formula>ISERROR(D52)</formula>
    </cfRule>
  </conditionalFormatting>
  <conditionalFormatting sqref="D62:D66">
    <cfRule type="containsErrors" dxfId="1761" priority="636">
      <formula>ISERROR(D62)</formula>
    </cfRule>
  </conditionalFormatting>
  <conditionalFormatting sqref="D72:D76">
    <cfRule type="containsErrors" dxfId="1760" priority="635">
      <formula>ISERROR(D72)</formula>
    </cfRule>
  </conditionalFormatting>
  <conditionalFormatting sqref="D82:D86">
    <cfRule type="containsErrors" dxfId="1759" priority="634">
      <formula>ISERROR(D82)</formula>
    </cfRule>
  </conditionalFormatting>
  <conditionalFormatting sqref="D92:D96">
    <cfRule type="containsErrors" dxfId="1758" priority="633">
      <formula>ISERROR(D92)</formula>
    </cfRule>
  </conditionalFormatting>
  <conditionalFormatting sqref="D102:D106">
    <cfRule type="containsErrors" dxfId="1757" priority="632">
      <formula>ISERROR(D102)</formula>
    </cfRule>
  </conditionalFormatting>
  <conditionalFormatting sqref="D112:D116">
    <cfRule type="containsErrors" dxfId="1756" priority="631">
      <formula>ISERROR(D112)</formula>
    </cfRule>
  </conditionalFormatting>
  <conditionalFormatting sqref="D122:D126">
    <cfRule type="containsErrors" dxfId="1755" priority="630">
      <formula>ISERROR(D122)</formula>
    </cfRule>
  </conditionalFormatting>
  <conditionalFormatting sqref="D132:D136">
    <cfRule type="containsErrors" dxfId="1754" priority="629">
      <formula>ISERROR(D132)</formula>
    </cfRule>
  </conditionalFormatting>
  <conditionalFormatting sqref="E11:G11">
    <cfRule type="cellIs" dxfId="1753" priority="237" operator="equal">
      <formula>0</formula>
    </cfRule>
    <cfRule type="containsErrors" dxfId="1752" priority="238">
      <formula>ISERROR(E11)</formula>
    </cfRule>
  </conditionalFormatting>
  <conditionalFormatting sqref="E21:G21">
    <cfRule type="cellIs" dxfId="1751" priority="235" operator="equal">
      <formula>0</formula>
    </cfRule>
    <cfRule type="containsErrors" dxfId="1750" priority="236">
      <formula>ISERROR(E21)</formula>
    </cfRule>
  </conditionalFormatting>
  <conditionalFormatting sqref="E31:G31">
    <cfRule type="cellIs" dxfId="1749" priority="233" operator="equal">
      <formula>0</formula>
    </cfRule>
    <cfRule type="containsErrors" dxfId="1748" priority="234">
      <formula>ISERROR(E31)</formula>
    </cfRule>
  </conditionalFormatting>
  <conditionalFormatting sqref="E41:G41">
    <cfRule type="cellIs" dxfId="1747" priority="231" operator="equal">
      <formula>0</formula>
    </cfRule>
    <cfRule type="containsErrors" dxfId="1746" priority="232">
      <formula>ISERROR(E41)</formula>
    </cfRule>
  </conditionalFormatting>
  <conditionalFormatting sqref="E51:G51">
    <cfRule type="cellIs" dxfId="1745" priority="229" operator="equal">
      <formula>0</formula>
    </cfRule>
    <cfRule type="containsErrors" dxfId="1744" priority="230">
      <formula>ISERROR(E51)</formula>
    </cfRule>
  </conditionalFormatting>
  <conditionalFormatting sqref="E61:G61">
    <cfRule type="cellIs" dxfId="1743" priority="227" operator="equal">
      <formula>0</formula>
    </cfRule>
    <cfRule type="containsErrors" dxfId="1742" priority="228">
      <formula>ISERROR(E61)</formula>
    </cfRule>
  </conditionalFormatting>
  <conditionalFormatting sqref="E71:G71">
    <cfRule type="cellIs" dxfId="1741" priority="225" operator="equal">
      <formula>0</formula>
    </cfRule>
    <cfRule type="containsErrors" dxfId="1740" priority="226">
      <formula>ISERROR(E71)</formula>
    </cfRule>
  </conditionalFormatting>
  <conditionalFormatting sqref="E81:G81">
    <cfRule type="cellIs" dxfId="1739" priority="223" operator="equal">
      <formula>0</formula>
    </cfRule>
    <cfRule type="containsErrors" dxfId="1738" priority="224">
      <formula>ISERROR(E81)</formula>
    </cfRule>
  </conditionalFormatting>
  <conditionalFormatting sqref="E91:G91">
    <cfRule type="cellIs" dxfId="1737" priority="221" operator="equal">
      <formula>0</formula>
    </cfRule>
    <cfRule type="containsErrors" dxfId="1736" priority="222">
      <formula>ISERROR(E91)</formula>
    </cfRule>
  </conditionalFormatting>
  <conditionalFormatting sqref="E101:G101">
    <cfRule type="cellIs" dxfId="1735" priority="219" operator="equal">
      <formula>0</formula>
    </cfRule>
    <cfRule type="containsErrors" dxfId="1734" priority="220">
      <formula>ISERROR(E101)</formula>
    </cfRule>
  </conditionalFormatting>
  <conditionalFormatting sqref="E111:G111">
    <cfRule type="cellIs" dxfId="1733" priority="217" operator="equal">
      <formula>0</formula>
    </cfRule>
    <cfRule type="containsErrors" dxfId="1732" priority="218">
      <formula>ISERROR(E111)</formula>
    </cfRule>
  </conditionalFormatting>
  <conditionalFormatting sqref="E121:G121">
    <cfRule type="cellIs" dxfId="1731" priority="215" operator="equal">
      <formula>0</formula>
    </cfRule>
    <cfRule type="containsErrors" dxfId="1730" priority="216">
      <formula>ISERROR(E121)</formula>
    </cfRule>
  </conditionalFormatting>
  <conditionalFormatting sqref="E131:G131">
    <cfRule type="cellIs" dxfId="1729" priority="213" operator="equal">
      <formula>0</formula>
    </cfRule>
    <cfRule type="containsErrors" dxfId="1728" priority="214">
      <formula>ISERROR(E131)</formula>
    </cfRule>
  </conditionalFormatting>
  <conditionalFormatting sqref="E141:G141">
    <cfRule type="cellIs" dxfId="1727" priority="211" operator="equal">
      <formula>0</formula>
    </cfRule>
    <cfRule type="containsErrors" dxfId="1726" priority="212">
      <formula>ISERROR(E141)</formula>
    </cfRule>
  </conditionalFormatting>
  <conditionalFormatting sqref="E2">
    <cfRule type="expression" dxfId="1725" priority="210">
      <formula>IF(E2=300,5)</formula>
    </cfRule>
  </conditionalFormatting>
  <conditionalFormatting sqref="F2">
    <cfRule type="expression" dxfId="1724" priority="209">
      <formula>IF(F2=300,5)</formula>
    </cfRule>
  </conditionalFormatting>
  <conditionalFormatting sqref="G2">
    <cfRule type="expression" dxfId="1723" priority="208">
      <formula>IF(G2=300,5)</formula>
    </cfRule>
  </conditionalFormatting>
  <conditionalFormatting sqref="E3">
    <cfRule type="expression" dxfId="1722" priority="207">
      <formula>IF(E3=300,5)</formula>
    </cfRule>
  </conditionalFormatting>
  <conditionalFormatting sqref="F3">
    <cfRule type="expression" dxfId="1721" priority="206">
      <formula>IF(F3=300,5)</formula>
    </cfRule>
  </conditionalFormatting>
  <conditionalFormatting sqref="G3">
    <cfRule type="expression" dxfId="1720" priority="205">
      <formula>IF(G3=300,5)</formula>
    </cfRule>
  </conditionalFormatting>
  <conditionalFormatting sqref="E4">
    <cfRule type="expression" dxfId="1719" priority="204">
      <formula>IF(E4=300,5)</formula>
    </cfRule>
  </conditionalFormatting>
  <conditionalFormatting sqref="F4">
    <cfRule type="expression" dxfId="1718" priority="203">
      <formula>IF(F4=300,5)</formula>
    </cfRule>
  </conditionalFormatting>
  <conditionalFormatting sqref="G4">
    <cfRule type="expression" dxfId="1717" priority="202">
      <formula>IF(G4=300,5)</formula>
    </cfRule>
  </conditionalFormatting>
  <conditionalFormatting sqref="E5">
    <cfRule type="expression" dxfId="1716" priority="201">
      <formula>IF(E5=300,5)</formula>
    </cfRule>
  </conditionalFormatting>
  <conditionalFormatting sqref="F5">
    <cfRule type="expression" dxfId="1715" priority="200">
      <formula>IF(F5=300,5)</formula>
    </cfRule>
  </conditionalFormatting>
  <conditionalFormatting sqref="G5">
    <cfRule type="expression" dxfId="1714" priority="199">
      <formula>IF(G5=300,5)</formula>
    </cfRule>
  </conditionalFormatting>
  <conditionalFormatting sqref="E6">
    <cfRule type="expression" dxfId="1713" priority="198">
      <formula>IF(E6=300,5)</formula>
    </cfRule>
  </conditionalFormatting>
  <conditionalFormatting sqref="F6">
    <cfRule type="expression" dxfId="1712" priority="197">
      <formula>IF(F6=300,5)</formula>
    </cfRule>
  </conditionalFormatting>
  <conditionalFormatting sqref="G6">
    <cfRule type="expression" dxfId="1711" priority="196">
      <formula>IF(G6=300,5)</formula>
    </cfRule>
  </conditionalFormatting>
  <conditionalFormatting sqref="E12">
    <cfRule type="expression" dxfId="1710" priority="195">
      <formula>IF(E12=300,5)</formula>
    </cfRule>
  </conditionalFormatting>
  <conditionalFormatting sqref="F12">
    <cfRule type="expression" dxfId="1709" priority="194">
      <formula>IF(F12=300,5)</formula>
    </cfRule>
  </conditionalFormatting>
  <conditionalFormatting sqref="G12">
    <cfRule type="expression" dxfId="1708" priority="193">
      <formula>IF(G12=300,5)</formula>
    </cfRule>
  </conditionalFormatting>
  <conditionalFormatting sqref="E13">
    <cfRule type="expression" dxfId="1707" priority="192">
      <formula>IF(E13=300,5)</formula>
    </cfRule>
  </conditionalFormatting>
  <conditionalFormatting sqref="F13">
    <cfRule type="expression" dxfId="1706" priority="191">
      <formula>IF(F13=300,5)</formula>
    </cfRule>
  </conditionalFormatting>
  <conditionalFormatting sqref="G13">
    <cfRule type="expression" dxfId="1705" priority="190">
      <formula>IF(G13=300,5)</formula>
    </cfRule>
  </conditionalFormatting>
  <conditionalFormatting sqref="E14">
    <cfRule type="expression" dxfId="1704" priority="189">
      <formula>IF(E14=300,5)</formula>
    </cfRule>
  </conditionalFormatting>
  <conditionalFormatting sqref="F14">
    <cfRule type="expression" dxfId="1703" priority="188">
      <formula>IF(F14=300,5)</formula>
    </cfRule>
  </conditionalFormatting>
  <conditionalFormatting sqref="G14">
    <cfRule type="expression" dxfId="1702" priority="187">
      <formula>IF(G14=300,5)</formula>
    </cfRule>
  </conditionalFormatting>
  <conditionalFormatting sqref="E15">
    <cfRule type="expression" dxfId="1701" priority="186">
      <formula>IF(E15=300,5)</formula>
    </cfRule>
  </conditionalFormatting>
  <conditionalFormatting sqref="F15">
    <cfRule type="expression" dxfId="1700" priority="185">
      <formula>IF(F15=300,5)</formula>
    </cfRule>
  </conditionalFormatting>
  <conditionalFormatting sqref="G15">
    <cfRule type="expression" dxfId="1699" priority="184">
      <formula>IF(G15=300,5)</formula>
    </cfRule>
  </conditionalFormatting>
  <conditionalFormatting sqref="E16">
    <cfRule type="expression" dxfId="1698" priority="183">
      <formula>IF(E16=300,5)</formula>
    </cfRule>
  </conditionalFormatting>
  <conditionalFormatting sqref="F16">
    <cfRule type="expression" dxfId="1697" priority="182">
      <formula>IF(F16=300,5)</formula>
    </cfRule>
  </conditionalFormatting>
  <conditionalFormatting sqref="G16">
    <cfRule type="expression" dxfId="1696" priority="181">
      <formula>IF(G16=300,5)</formula>
    </cfRule>
  </conditionalFormatting>
  <conditionalFormatting sqref="E22">
    <cfRule type="expression" dxfId="1695" priority="180">
      <formula>IF(E22=300,5)</formula>
    </cfRule>
  </conditionalFormatting>
  <conditionalFormatting sqref="F22">
    <cfRule type="expression" dxfId="1694" priority="179">
      <formula>IF(F22=300,5)</formula>
    </cfRule>
  </conditionalFormatting>
  <conditionalFormatting sqref="G22">
    <cfRule type="expression" dxfId="1693" priority="178">
      <formula>IF(G22=300,5)</formula>
    </cfRule>
  </conditionalFormatting>
  <conditionalFormatting sqref="E23">
    <cfRule type="expression" dxfId="1692" priority="177">
      <formula>IF(E23=300,5)</formula>
    </cfRule>
  </conditionalFormatting>
  <conditionalFormatting sqref="F23">
    <cfRule type="expression" dxfId="1691" priority="176">
      <formula>IF(F23=300,5)</formula>
    </cfRule>
  </conditionalFormatting>
  <conditionalFormatting sqref="G23">
    <cfRule type="expression" dxfId="1690" priority="175">
      <formula>IF(G23=300,5)</formula>
    </cfRule>
  </conditionalFormatting>
  <conditionalFormatting sqref="E24">
    <cfRule type="expression" dxfId="1689" priority="174">
      <formula>IF(E24=300,5)</formula>
    </cfRule>
  </conditionalFormatting>
  <conditionalFormatting sqref="F24">
    <cfRule type="expression" dxfId="1688" priority="173">
      <formula>IF(F24=300,5)</formula>
    </cfRule>
  </conditionalFormatting>
  <conditionalFormatting sqref="G24">
    <cfRule type="expression" dxfId="1687" priority="172">
      <formula>IF(G24=300,5)</formula>
    </cfRule>
  </conditionalFormatting>
  <conditionalFormatting sqref="E25">
    <cfRule type="expression" dxfId="1686" priority="171">
      <formula>IF(E25=300,5)</formula>
    </cfRule>
  </conditionalFormatting>
  <conditionalFormatting sqref="F25">
    <cfRule type="expression" dxfId="1685" priority="170">
      <formula>IF(F25=300,5)</formula>
    </cfRule>
  </conditionalFormatting>
  <conditionalFormatting sqref="G25">
    <cfRule type="expression" dxfId="1684" priority="169">
      <formula>IF(G25=300,5)</formula>
    </cfRule>
  </conditionalFormatting>
  <conditionalFormatting sqref="E26">
    <cfRule type="expression" dxfId="1683" priority="168">
      <formula>IF(E26=300,5)</formula>
    </cfRule>
  </conditionalFormatting>
  <conditionalFormatting sqref="F26">
    <cfRule type="expression" dxfId="1682" priority="167">
      <formula>IF(F26=300,5)</formula>
    </cfRule>
  </conditionalFormatting>
  <conditionalFormatting sqref="G26">
    <cfRule type="expression" dxfId="1681" priority="166">
      <formula>IF(G26=300,5)</formula>
    </cfRule>
  </conditionalFormatting>
  <conditionalFormatting sqref="E32">
    <cfRule type="expression" dxfId="1680" priority="165">
      <formula>IF(E32=300,5)</formula>
    </cfRule>
  </conditionalFormatting>
  <conditionalFormatting sqref="F32">
    <cfRule type="expression" dxfId="1679" priority="164">
      <formula>IF(F32=300,5)</formula>
    </cfRule>
  </conditionalFormatting>
  <conditionalFormatting sqref="G32">
    <cfRule type="expression" dxfId="1678" priority="163">
      <formula>IF(G32=300,5)</formula>
    </cfRule>
  </conditionalFormatting>
  <conditionalFormatting sqref="E33">
    <cfRule type="expression" dxfId="1677" priority="162">
      <formula>IF(E33=300,5)</formula>
    </cfRule>
  </conditionalFormatting>
  <conditionalFormatting sqref="F33">
    <cfRule type="expression" dxfId="1676" priority="161">
      <formula>IF(F33=300,5)</formula>
    </cfRule>
  </conditionalFormatting>
  <conditionalFormatting sqref="G33">
    <cfRule type="expression" dxfId="1675" priority="160">
      <formula>IF(G33=300,5)</formula>
    </cfRule>
  </conditionalFormatting>
  <conditionalFormatting sqref="E34">
    <cfRule type="expression" dxfId="1674" priority="159">
      <formula>IF(E34=300,5)</formula>
    </cfRule>
  </conditionalFormatting>
  <conditionalFormatting sqref="F34">
    <cfRule type="expression" dxfId="1673" priority="158">
      <formula>IF(F34=300,5)</formula>
    </cfRule>
  </conditionalFormatting>
  <conditionalFormatting sqref="G34">
    <cfRule type="expression" dxfId="1672" priority="157">
      <formula>IF(G34=300,5)</formula>
    </cfRule>
  </conditionalFormatting>
  <conditionalFormatting sqref="E35">
    <cfRule type="expression" dxfId="1671" priority="156">
      <formula>IF(E35=300,5)</formula>
    </cfRule>
  </conditionalFormatting>
  <conditionalFormatting sqref="F35">
    <cfRule type="expression" dxfId="1670" priority="155">
      <formula>IF(F35=300,5)</formula>
    </cfRule>
  </conditionalFormatting>
  <conditionalFormatting sqref="G35">
    <cfRule type="expression" dxfId="1669" priority="154">
      <formula>IF(G35=300,5)</formula>
    </cfRule>
  </conditionalFormatting>
  <conditionalFormatting sqref="E36">
    <cfRule type="expression" dxfId="1668" priority="153">
      <formula>IF(E36=300,5)</formula>
    </cfRule>
  </conditionalFormatting>
  <conditionalFormatting sqref="F36">
    <cfRule type="expression" dxfId="1667" priority="152">
      <formula>IF(F36=300,5)</formula>
    </cfRule>
  </conditionalFormatting>
  <conditionalFormatting sqref="G36">
    <cfRule type="expression" dxfId="1666" priority="151">
      <formula>IF(G36=300,5)</formula>
    </cfRule>
  </conditionalFormatting>
  <conditionalFormatting sqref="E42">
    <cfRule type="expression" dxfId="1665" priority="150">
      <formula>IF(E42=300,5)</formula>
    </cfRule>
  </conditionalFormatting>
  <conditionalFormatting sqref="F42">
    <cfRule type="expression" dxfId="1664" priority="149">
      <formula>IF(F42=300,5)</formula>
    </cfRule>
  </conditionalFormatting>
  <conditionalFormatting sqref="G42">
    <cfRule type="expression" dxfId="1663" priority="148">
      <formula>IF(G42=300,5)</formula>
    </cfRule>
  </conditionalFormatting>
  <conditionalFormatting sqref="E43">
    <cfRule type="expression" dxfId="1662" priority="147">
      <formula>IF(E43=300,5)</formula>
    </cfRule>
  </conditionalFormatting>
  <conditionalFormatting sqref="F43">
    <cfRule type="expression" dxfId="1661" priority="146">
      <formula>IF(F43=300,5)</formula>
    </cfRule>
  </conditionalFormatting>
  <conditionalFormatting sqref="G43">
    <cfRule type="expression" dxfId="1660" priority="145">
      <formula>IF(G43=300,5)</formula>
    </cfRule>
  </conditionalFormatting>
  <conditionalFormatting sqref="E44">
    <cfRule type="expression" dxfId="1659" priority="144">
      <formula>IF(E44=300,5)</formula>
    </cfRule>
  </conditionalFormatting>
  <conditionalFormatting sqref="F44">
    <cfRule type="expression" dxfId="1658" priority="143">
      <formula>IF(F44=300,5)</formula>
    </cfRule>
  </conditionalFormatting>
  <conditionalFormatting sqref="G44">
    <cfRule type="expression" dxfId="1657" priority="142">
      <formula>IF(G44=300,5)</formula>
    </cfRule>
  </conditionalFormatting>
  <conditionalFormatting sqref="E45">
    <cfRule type="expression" dxfId="1656" priority="141">
      <formula>IF(E45=300,5)</formula>
    </cfRule>
  </conditionalFormatting>
  <conditionalFormatting sqref="F45">
    <cfRule type="expression" dxfId="1655" priority="140">
      <formula>IF(F45=300,5)</formula>
    </cfRule>
  </conditionalFormatting>
  <conditionalFormatting sqref="G45">
    <cfRule type="expression" dxfId="1654" priority="139">
      <formula>IF(G45=300,5)</formula>
    </cfRule>
  </conditionalFormatting>
  <conditionalFormatting sqref="E46">
    <cfRule type="expression" dxfId="1653" priority="138">
      <formula>IF(E46=300,5)</formula>
    </cfRule>
  </conditionalFormatting>
  <conditionalFormatting sqref="F46">
    <cfRule type="expression" dxfId="1652" priority="137">
      <formula>IF(F46=300,5)</formula>
    </cfRule>
  </conditionalFormatting>
  <conditionalFormatting sqref="G46">
    <cfRule type="expression" dxfId="1651" priority="136">
      <formula>IF(G46=300,5)</formula>
    </cfRule>
  </conditionalFormatting>
  <conditionalFormatting sqref="E52">
    <cfRule type="expression" dxfId="1650" priority="135">
      <formula>IF(E52=300,5)</formula>
    </cfRule>
  </conditionalFormatting>
  <conditionalFormatting sqref="F52">
    <cfRule type="expression" dxfId="1649" priority="134">
      <formula>IF(F52=300,5)</formula>
    </cfRule>
  </conditionalFormatting>
  <conditionalFormatting sqref="G52">
    <cfRule type="expression" dxfId="1648" priority="133">
      <formula>IF(G52=300,5)</formula>
    </cfRule>
  </conditionalFormatting>
  <conditionalFormatting sqref="E53">
    <cfRule type="expression" dxfId="1647" priority="132">
      <formula>IF(E53=300,5)</formula>
    </cfRule>
  </conditionalFormatting>
  <conditionalFormatting sqref="F53">
    <cfRule type="expression" dxfId="1646" priority="131">
      <formula>IF(F53=300,5)</formula>
    </cfRule>
  </conditionalFormatting>
  <conditionalFormatting sqref="G53">
    <cfRule type="expression" dxfId="1645" priority="130">
      <formula>IF(G53=300,5)</formula>
    </cfRule>
  </conditionalFormatting>
  <conditionalFormatting sqref="E54">
    <cfRule type="expression" dxfId="1644" priority="129">
      <formula>IF(E54=300,5)</formula>
    </cfRule>
  </conditionalFormatting>
  <conditionalFormatting sqref="F54">
    <cfRule type="expression" dxfId="1643" priority="128">
      <formula>IF(F54=300,5)</formula>
    </cfRule>
  </conditionalFormatting>
  <conditionalFormatting sqref="G54">
    <cfRule type="expression" dxfId="1642" priority="127">
      <formula>IF(G54=300,5)</formula>
    </cfRule>
  </conditionalFormatting>
  <conditionalFormatting sqref="E55">
    <cfRule type="expression" dxfId="1641" priority="126">
      <formula>IF(E55=300,5)</formula>
    </cfRule>
  </conditionalFormatting>
  <conditionalFormatting sqref="F55">
    <cfRule type="expression" dxfId="1640" priority="125">
      <formula>IF(F55=300,5)</formula>
    </cfRule>
  </conditionalFormatting>
  <conditionalFormatting sqref="G55">
    <cfRule type="expression" dxfId="1639" priority="124">
      <formula>IF(G55=300,5)</formula>
    </cfRule>
  </conditionalFormatting>
  <conditionalFormatting sqref="E56">
    <cfRule type="expression" dxfId="1638" priority="123">
      <formula>IF(E56=300,5)</formula>
    </cfRule>
  </conditionalFormatting>
  <conditionalFormatting sqref="F56">
    <cfRule type="expression" dxfId="1637" priority="122">
      <formula>IF(F56=300,5)</formula>
    </cfRule>
  </conditionalFormatting>
  <conditionalFormatting sqref="G56">
    <cfRule type="expression" dxfId="1636" priority="121">
      <formula>IF(G56=300,5)</formula>
    </cfRule>
  </conditionalFormatting>
  <conditionalFormatting sqref="E62">
    <cfRule type="expression" dxfId="1635" priority="120">
      <formula>IF(E62=300,5)</formula>
    </cfRule>
  </conditionalFormatting>
  <conditionalFormatting sqref="F62">
    <cfRule type="expression" dxfId="1634" priority="119">
      <formula>IF(F62=300,5)</formula>
    </cfRule>
  </conditionalFormatting>
  <conditionalFormatting sqref="G62">
    <cfRule type="expression" dxfId="1633" priority="118">
      <formula>IF(G62=300,5)</formula>
    </cfRule>
  </conditionalFormatting>
  <conditionalFormatting sqref="E63">
    <cfRule type="expression" dxfId="1632" priority="117">
      <formula>IF(E63=300,5)</formula>
    </cfRule>
  </conditionalFormatting>
  <conditionalFormatting sqref="F63">
    <cfRule type="expression" dxfId="1631" priority="116">
      <formula>IF(F63=300,5)</formula>
    </cfRule>
  </conditionalFormatting>
  <conditionalFormatting sqref="G63">
    <cfRule type="expression" dxfId="1630" priority="115">
      <formula>IF(G63=300,5)</formula>
    </cfRule>
  </conditionalFormatting>
  <conditionalFormatting sqref="E64">
    <cfRule type="expression" dxfId="1629" priority="114">
      <formula>IF(E64=300,5)</formula>
    </cfRule>
  </conditionalFormatting>
  <conditionalFormatting sqref="F64">
    <cfRule type="expression" dxfId="1628" priority="113">
      <formula>IF(F64=300,5)</formula>
    </cfRule>
  </conditionalFormatting>
  <conditionalFormatting sqref="G64">
    <cfRule type="expression" dxfId="1627" priority="112">
      <formula>IF(G64=300,5)</formula>
    </cfRule>
  </conditionalFormatting>
  <conditionalFormatting sqref="E65">
    <cfRule type="expression" dxfId="1626" priority="111">
      <formula>IF(E65=300,5)</formula>
    </cfRule>
  </conditionalFormatting>
  <conditionalFormatting sqref="F65">
    <cfRule type="expression" dxfId="1625" priority="110">
      <formula>IF(F65=300,5)</formula>
    </cfRule>
  </conditionalFormatting>
  <conditionalFormatting sqref="G65">
    <cfRule type="expression" dxfId="1624" priority="109">
      <formula>IF(G65=300,5)</formula>
    </cfRule>
  </conditionalFormatting>
  <conditionalFormatting sqref="E66">
    <cfRule type="expression" dxfId="1623" priority="108">
      <formula>IF(E66=300,5)</formula>
    </cfRule>
  </conditionalFormatting>
  <conditionalFormatting sqref="F66">
    <cfRule type="expression" dxfId="1622" priority="107">
      <formula>IF(F66=300,5)</formula>
    </cfRule>
  </conditionalFormatting>
  <conditionalFormatting sqref="G66">
    <cfRule type="expression" dxfId="1621" priority="106">
      <formula>IF(G66=300,5)</formula>
    </cfRule>
  </conditionalFormatting>
  <conditionalFormatting sqref="E72">
    <cfRule type="expression" dxfId="1620" priority="105">
      <formula>IF(E72=300,5)</formula>
    </cfRule>
  </conditionalFormatting>
  <conditionalFormatting sqref="F72">
    <cfRule type="expression" dxfId="1619" priority="104">
      <formula>IF(F72=300,5)</formula>
    </cfRule>
  </conditionalFormatting>
  <conditionalFormatting sqref="G72">
    <cfRule type="expression" dxfId="1618" priority="103">
      <formula>IF(G72=300,5)</formula>
    </cfRule>
  </conditionalFormatting>
  <conditionalFormatting sqref="E73">
    <cfRule type="expression" dxfId="1617" priority="102">
      <formula>IF(E73=300,5)</formula>
    </cfRule>
  </conditionalFormatting>
  <conditionalFormatting sqref="F73">
    <cfRule type="expression" dxfId="1616" priority="101">
      <formula>IF(F73=300,5)</formula>
    </cfRule>
  </conditionalFormatting>
  <conditionalFormatting sqref="G73">
    <cfRule type="expression" dxfId="1615" priority="100">
      <formula>IF(G73=300,5)</formula>
    </cfRule>
  </conditionalFormatting>
  <conditionalFormatting sqref="E74">
    <cfRule type="expression" dxfId="1614" priority="99">
      <formula>IF(E74=300,5)</formula>
    </cfRule>
  </conditionalFormatting>
  <conditionalFormatting sqref="F74">
    <cfRule type="expression" dxfId="1613" priority="98">
      <formula>IF(F74=300,5)</formula>
    </cfRule>
  </conditionalFormatting>
  <conditionalFormatting sqref="G74">
    <cfRule type="expression" dxfId="1612" priority="97">
      <formula>IF(G74=300,5)</formula>
    </cfRule>
  </conditionalFormatting>
  <conditionalFormatting sqref="E75">
    <cfRule type="expression" dxfId="1611" priority="96">
      <formula>IF(E75=300,5)</formula>
    </cfRule>
  </conditionalFormatting>
  <conditionalFormatting sqref="F75">
    <cfRule type="expression" dxfId="1610" priority="95">
      <formula>IF(F75=300,5)</formula>
    </cfRule>
  </conditionalFormatting>
  <conditionalFormatting sqref="G75">
    <cfRule type="expression" dxfId="1609" priority="94">
      <formula>IF(G75=300,5)</formula>
    </cfRule>
  </conditionalFormatting>
  <conditionalFormatting sqref="E76">
    <cfRule type="expression" dxfId="1608" priority="93">
      <formula>IF(E76=300,5)</formula>
    </cfRule>
  </conditionalFormatting>
  <conditionalFormatting sqref="F76">
    <cfRule type="expression" dxfId="1607" priority="92">
      <formula>IF(F76=300,5)</formula>
    </cfRule>
  </conditionalFormatting>
  <conditionalFormatting sqref="G76">
    <cfRule type="expression" dxfId="1606" priority="91">
      <formula>IF(G76=300,5)</formula>
    </cfRule>
  </conditionalFormatting>
  <conditionalFormatting sqref="E82">
    <cfRule type="expression" dxfId="1605" priority="90">
      <formula>IF(E82=300,5)</formula>
    </cfRule>
  </conditionalFormatting>
  <conditionalFormatting sqref="F82">
    <cfRule type="expression" dxfId="1604" priority="89">
      <formula>IF(F82=300,5)</formula>
    </cfRule>
  </conditionalFormatting>
  <conditionalFormatting sqref="G82">
    <cfRule type="expression" dxfId="1603" priority="88">
      <formula>IF(G82=300,5)</formula>
    </cfRule>
  </conditionalFormatting>
  <conditionalFormatting sqref="E83">
    <cfRule type="expression" dxfId="1602" priority="87">
      <formula>IF(E83=300,5)</formula>
    </cfRule>
  </conditionalFormatting>
  <conditionalFormatting sqref="F83">
    <cfRule type="expression" dxfId="1601" priority="86">
      <formula>IF(F83=300,5)</formula>
    </cfRule>
  </conditionalFormatting>
  <conditionalFormatting sqref="G83">
    <cfRule type="expression" dxfId="1600" priority="85">
      <formula>IF(G83=300,5)</formula>
    </cfRule>
  </conditionalFormatting>
  <conditionalFormatting sqref="E84">
    <cfRule type="expression" dxfId="1599" priority="84">
      <formula>IF(E84=300,5)</formula>
    </cfRule>
  </conditionalFormatting>
  <conditionalFormatting sqref="F84">
    <cfRule type="expression" dxfId="1598" priority="83">
      <formula>IF(F84=300,5)</formula>
    </cfRule>
  </conditionalFormatting>
  <conditionalFormatting sqref="G84">
    <cfRule type="expression" dxfId="1597" priority="82">
      <formula>IF(G84=300,5)</formula>
    </cfRule>
  </conditionalFormatting>
  <conditionalFormatting sqref="E85">
    <cfRule type="expression" dxfId="1596" priority="81">
      <formula>IF(E85=300,5)</formula>
    </cfRule>
  </conditionalFormatting>
  <conditionalFormatting sqref="F85">
    <cfRule type="expression" dxfId="1595" priority="80">
      <formula>IF(F85=300,5)</formula>
    </cfRule>
  </conditionalFormatting>
  <conditionalFormatting sqref="G85">
    <cfRule type="expression" dxfId="1594" priority="79">
      <formula>IF(G85=300,5)</formula>
    </cfRule>
  </conditionalFormatting>
  <conditionalFormatting sqref="E86">
    <cfRule type="expression" dxfId="1593" priority="78">
      <formula>IF(E86=300,5)</formula>
    </cfRule>
  </conditionalFormatting>
  <conditionalFormatting sqref="F86">
    <cfRule type="expression" dxfId="1592" priority="77">
      <formula>IF(F86=300,5)</formula>
    </cfRule>
  </conditionalFormatting>
  <conditionalFormatting sqref="G86">
    <cfRule type="expression" dxfId="1591" priority="76">
      <formula>IF(G86=300,5)</formula>
    </cfRule>
  </conditionalFormatting>
  <conditionalFormatting sqref="E92">
    <cfRule type="expression" dxfId="1590" priority="75">
      <formula>IF(E92=300,5)</formula>
    </cfRule>
  </conditionalFormatting>
  <conditionalFormatting sqref="F92">
    <cfRule type="expression" dxfId="1589" priority="74">
      <formula>IF(F92=300,5)</formula>
    </cfRule>
  </conditionalFormatting>
  <conditionalFormatting sqref="G92">
    <cfRule type="expression" dxfId="1588" priority="73">
      <formula>IF(G92=300,5)</formula>
    </cfRule>
  </conditionalFormatting>
  <conditionalFormatting sqref="E93">
    <cfRule type="expression" dxfId="1587" priority="72">
      <formula>IF(E93=300,5)</formula>
    </cfRule>
  </conditionalFormatting>
  <conditionalFormatting sqref="F93">
    <cfRule type="expression" dxfId="1586" priority="71">
      <formula>IF(F93=300,5)</formula>
    </cfRule>
  </conditionalFormatting>
  <conditionalFormatting sqref="G93">
    <cfRule type="expression" dxfId="1585" priority="70">
      <formula>IF(G93=300,5)</formula>
    </cfRule>
  </conditionalFormatting>
  <conditionalFormatting sqref="E94">
    <cfRule type="expression" dxfId="1584" priority="69">
      <formula>IF(E94=300,5)</formula>
    </cfRule>
  </conditionalFormatting>
  <conditionalFormatting sqref="F94">
    <cfRule type="expression" dxfId="1583" priority="68">
      <formula>IF(F94=300,5)</formula>
    </cfRule>
  </conditionalFormatting>
  <conditionalFormatting sqref="G94">
    <cfRule type="expression" dxfId="1582" priority="67">
      <formula>IF(G94=300,5)</formula>
    </cfRule>
  </conditionalFormatting>
  <conditionalFormatting sqref="E95">
    <cfRule type="expression" dxfId="1581" priority="66">
      <formula>IF(E95=300,5)</formula>
    </cfRule>
  </conditionalFormatting>
  <conditionalFormatting sqref="F95">
    <cfRule type="expression" dxfId="1580" priority="65">
      <formula>IF(F95=300,5)</formula>
    </cfRule>
  </conditionalFormatting>
  <conditionalFormatting sqref="G95">
    <cfRule type="expression" dxfId="1579" priority="64">
      <formula>IF(G95=300,5)</formula>
    </cfRule>
  </conditionalFormatting>
  <conditionalFormatting sqref="E96">
    <cfRule type="expression" dxfId="1578" priority="63">
      <formula>IF(E96=300,5)</formula>
    </cfRule>
  </conditionalFormatting>
  <conditionalFormatting sqref="F96">
    <cfRule type="expression" dxfId="1577" priority="62">
      <formula>IF(F96=300,5)</formula>
    </cfRule>
  </conditionalFormatting>
  <conditionalFormatting sqref="G96">
    <cfRule type="expression" dxfId="1576" priority="61">
      <formula>IF(G96=300,5)</formula>
    </cfRule>
  </conditionalFormatting>
  <conditionalFormatting sqref="E102">
    <cfRule type="expression" dxfId="1575" priority="60">
      <formula>IF(E102=300,5)</formula>
    </cfRule>
  </conditionalFormatting>
  <conditionalFormatting sqref="F102">
    <cfRule type="expression" dxfId="1574" priority="59">
      <formula>IF(F102=300,5)</formula>
    </cfRule>
  </conditionalFormatting>
  <conditionalFormatting sqref="G102">
    <cfRule type="expression" dxfId="1573" priority="58">
      <formula>IF(G102=300,5)</formula>
    </cfRule>
  </conditionalFormatting>
  <conditionalFormatting sqref="E103">
    <cfRule type="expression" dxfId="1572" priority="57">
      <formula>IF(E103=300,5)</formula>
    </cfRule>
  </conditionalFormatting>
  <conditionalFormatting sqref="F103">
    <cfRule type="expression" dxfId="1571" priority="56">
      <formula>IF(F103=300,5)</formula>
    </cfRule>
  </conditionalFormatting>
  <conditionalFormatting sqref="G103">
    <cfRule type="expression" dxfId="1570" priority="55">
      <formula>IF(G103=300,5)</formula>
    </cfRule>
  </conditionalFormatting>
  <conditionalFormatting sqref="E104">
    <cfRule type="expression" dxfId="1569" priority="54">
      <formula>IF(E104=300,5)</formula>
    </cfRule>
  </conditionalFormatting>
  <conditionalFormatting sqref="F104">
    <cfRule type="expression" dxfId="1568" priority="53">
      <formula>IF(F104=300,5)</formula>
    </cfRule>
  </conditionalFormatting>
  <conditionalFormatting sqref="G104">
    <cfRule type="expression" dxfId="1567" priority="52">
      <formula>IF(G104=300,5)</formula>
    </cfRule>
  </conditionalFormatting>
  <conditionalFormatting sqref="E105">
    <cfRule type="expression" dxfId="1566" priority="51">
      <formula>IF(E105=300,5)</formula>
    </cfRule>
  </conditionalFormatting>
  <conditionalFormatting sqref="F105">
    <cfRule type="expression" dxfId="1565" priority="50">
      <formula>IF(F105=300,5)</formula>
    </cfRule>
  </conditionalFormatting>
  <conditionalFormatting sqref="G105">
    <cfRule type="expression" dxfId="1564" priority="49">
      <formula>IF(G105=300,5)</formula>
    </cfRule>
  </conditionalFormatting>
  <conditionalFormatting sqref="E106">
    <cfRule type="expression" dxfId="1563" priority="48">
      <formula>IF(E106=300,5)</formula>
    </cfRule>
  </conditionalFormatting>
  <conditionalFormatting sqref="F106">
    <cfRule type="expression" dxfId="1562" priority="47">
      <formula>IF(F106=300,5)</formula>
    </cfRule>
  </conditionalFormatting>
  <conditionalFormatting sqref="G106">
    <cfRule type="expression" dxfId="1561" priority="46">
      <formula>IF(G106=300,5)</formula>
    </cfRule>
  </conditionalFormatting>
  <conditionalFormatting sqref="E112">
    <cfRule type="expression" dxfId="1560" priority="45">
      <formula>IF(E112=300,5)</formula>
    </cfRule>
  </conditionalFormatting>
  <conditionalFormatting sqref="F112">
    <cfRule type="expression" dxfId="1559" priority="44">
      <formula>IF(F112=300,5)</formula>
    </cfRule>
  </conditionalFormatting>
  <conditionalFormatting sqref="G112">
    <cfRule type="expression" dxfId="1558" priority="43">
      <formula>IF(G112=300,5)</formula>
    </cfRule>
  </conditionalFormatting>
  <conditionalFormatting sqref="E113">
    <cfRule type="expression" dxfId="1557" priority="42">
      <formula>IF(E113=300,5)</formula>
    </cfRule>
  </conditionalFormatting>
  <conditionalFormatting sqref="F113">
    <cfRule type="expression" dxfId="1556" priority="41">
      <formula>IF(F113=300,5)</formula>
    </cfRule>
  </conditionalFormatting>
  <conditionalFormatting sqref="G113">
    <cfRule type="expression" dxfId="1555" priority="40">
      <formula>IF(G113=300,5)</formula>
    </cfRule>
  </conditionalFormatting>
  <conditionalFormatting sqref="E114">
    <cfRule type="expression" dxfId="1554" priority="39">
      <formula>IF(E114=300,5)</formula>
    </cfRule>
  </conditionalFormatting>
  <conditionalFormatting sqref="F114">
    <cfRule type="expression" dxfId="1553" priority="38">
      <formula>IF(F114=300,5)</formula>
    </cfRule>
  </conditionalFormatting>
  <conditionalFormatting sqref="G114">
    <cfRule type="expression" dxfId="1552" priority="37">
      <formula>IF(G114=300,5)</formula>
    </cfRule>
  </conditionalFormatting>
  <conditionalFormatting sqref="E115">
    <cfRule type="expression" dxfId="1551" priority="36">
      <formula>IF(E115=300,5)</formula>
    </cfRule>
  </conditionalFormatting>
  <conditionalFormatting sqref="F115">
    <cfRule type="expression" dxfId="1550" priority="35">
      <formula>IF(F115=300,5)</formula>
    </cfRule>
  </conditionalFormatting>
  <conditionalFormatting sqref="G115">
    <cfRule type="expression" dxfId="1549" priority="34">
      <formula>IF(G115=300,5)</formula>
    </cfRule>
  </conditionalFormatting>
  <conditionalFormatting sqref="E116">
    <cfRule type="expression" dxfId="1548" priority="33">
      <formula>IF(E116=300,5)</formula>
    </cfRule>
  </conditionalFormatting>
  <conditionalFormatting sqref="F116">
    <cfRule type="expression" dxfId="1547" priority="32">
      <formula>IF(F116=300,5)</formula>
    </cfRule>
  </conditionalFormatting>
  <conditionalFormatting sqref="G116">
    <cfRule type="expression" dxfId="1546" priority="31">
      <formula>IF(G116=300,5)</formula>
    </cfRule>
  </conditionalFormatting>
  <conditionalFormatting sqref="E122">
    <cfRule type="expression" dxfId="1545" priority="30">
      <formula>IF(E122=300,5)</formula>
    </cfRule>
  </conditionalFormatting>
  <conditionalFormatting sqref="F122">
    <cfRule type="expression" dxfId="1544" priority="29">
      <formula>IF(F122=300,5)</formula>
    </cfRule>
  </conditionalFormatting>
  <conditionalFormatting sqref="G122">
    <cfRule type="expression" dxfId="1543" priority="28">
      <formula>IF(G122=300,5)</formula>
    </cfRule>
  </conditionalFormatting>
  <conditionalFormatting sqref="E123">
    <cfRule type="expression" dxfId="1542" priority="27">
      <formula>IF(E123=300,5)</formula>
    </cfRule>
  </conditionalFormatting>
  <conditionalFormatting sqref="F123">
    <cfRule type="expression" dxfId="1541" priority="26">
      <formula>IF(F123=300,5)</formula>
    </cfRule>
  </conditionalFormatting>
  <conditionalFormatting sqref="G123">
    <cfRule type="expression" dxfId="1540" priority="25">
      <formula>IF(G123=300,5)</formula>
    </cfRule>
  </conditionalFormatting>
  <conditionalFormatting sqref="E124">
    <cfRule type="expression" dxfId="1539" priority="24">
      <formula>IF(E124=300,5)</formula>
    </cfRule>
  </conditionalFormatting>
  <conditionalFormatting sqref="F124">
    <cfRule type="expression" dxfId="1538" priority="23">
      <formula>IF(F124=300,5)</formula>
    </cfRule>
  </conditionalFormatting>
  <conditionalFormatting sqref="G124">
    <cfRule type="expression" dxfId="1537" priority="22">
      <formula>IF(G124=300,5)</formula>
    </cfRule>
  </conditionalFormatting>
  <conditionalFormatting sqref="E125">
    <cfRule type="expression" dxfId="1536" priority="21">
      <formula>IF(E125=300,5)</formula>
    </cfRule>
  </conditionalFormatting>
  <conditionalFormatting sqref="F125">
    <cfRule type="expression" dxfId="1535" priority="20">
      <formula>IF(F125=300,5)</formula>
    </cfRule>
  </conditionalFormatting>
  <conditionalFormatting sqref="G125">
    <cfRule type="expression" dxfId="1534" priority="19">
      <formula>IF(G125=300,5)</formula>
    </cfRule>
  </conditionalFormatting>
  <conditionalFormatting sqref="E126">
    <cfRule type="expression" dxfId="1533" priority="18">
      <formula>IF(E126=300,5)</formula>
    </cfRule>
  </conditionalFormatting>
  <conditionalFormatting sqref="F126">
    <cfRule type="expression" dxfId="1532" priority="17">
      <formula>IF(F126=300,5)</formula>
    </cfRule>
  </conditionalFormatting>
  <conditionalFormatting sqref="G126">
    <cfRule type="expression" dxfId="1531" priority="16">
      <formula>IF(G126=300,5)</formula>
    </cfRule>
  </conditionalFormatting>
  <conditionalFormatting sqref="E132">
    <cfRule type="expression" dxfId="1530" priority="15">
      <formula>IF(E132=300,5)</formula>
    </cfRule>
  </conditionalFormatting>
  <conditionalFormatting sqref="F132">
    <cfRule type="expression" dxfId="1529" priority="14">
      <formula>IF(F132=300,5)</formula>
    </cfRule>
  </conditionalFormatting>
  <conditionalFormatting sqref="G132">
    <cfRule type="expression" dxfId="1528" priority="13">
      <formula>IF(G132=300,5)</formula>
    </cfRule>
  </conditionalFormatting>
  <conditionalFormatting sqref="E133">
    <cfRule type="expression" dxfId="1527" priority="12">
      <formula>IF(E133=300,5)</formula>
    </cfRule>
  </conditionalFormatting>
  <conditionalFormatting sqref="F133">
    <cfRule type="expression" dxfId="1526" priority="11">
      <formula>IF(F133=300,5)</formula>
    </cfRule>
  </conditionalFormatting>
  <conditionalFormatting sqref="G133">
    <cfRule type="expression" dxfId="1525" priority="10">
      <formula>IF(G133=300,5)</formula>
    </cfRule>
  </conditionalFormatting>
  <conditionalFormatting sqref="E134">
    <cfRule type="expression" dxfId="1524" priority="9">
      <formula>IF(E134=300,5)</formula>
    </cfRule>
  </conditionalFormatting>
  <conditionalFormatting sqref="F134">
    <cfRule type="expression" dxfId="1523" priority="8">
      <formula>IF(F134=300,5)</formula>
    </cfRule>
  </conditionalFormatting>
  <conditionalFormatting sqref="G134">
    <cfRule type="expression" dxfId="1522" priority="7">
      <formula>IF(G134=300,5)</formula>
    </cfRule>
  </conditionalFormatting>
  <conditionalFormatting sqref="E135">
    <cfRule type="expression" dxfId="1521" priority="6">
      <formula>IF(E135=300,5)</formula>
    </cfRule>
  </conditionalFormatting>
  <conditionalFormatting sqref="F135">
    <cfRule type="expression" dxfId="1520" priority="5">
      <formula>IF(F135=300,5)</formula>
    </cfRule>
  </conditionalFormatting>
  <conditionalFormatting sqref="G135">
    <cfRule type="expression" dxfId="1519" priority="4">
      <formula>IF(G135=300,5)</formula>
    </cfRule>
  </conditionalFormatting>
  <conditionalFormatting sqref="E136">
    <cfRule type="expression" dxfId="1518" priority="3">
      <formula>IF(E136=300,5)</formula>
    </cfRule>
  </conditionalFormatting>
  <conditionalFormatting sqref="F136">
    <cfRule type="expression" dxfId="1517" priority="2">
      <formula>IF(F136=300,5)</formula>
    </cfRule>
  </conditionalFormatting>
  <conditionalFormatting sqref="G136">
    <cfRule type="expression" dxfId="1516" priority="1">
      <formula>IF(G136=300,5)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1143000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A142"/>
  <sheetViews>
    <sheetView workbookViewId="0"/>
  </sheetViews>
  <sheetFormatPr baseColWidth="10" defaultRowHeight="14.4" x14ac:dyDescent="0.3"/>
  <cols>
    <col min="1" max="1" width="8.77734375" customWidth="1"/>
    <col min="2" max="2" width="7.77734375" customWidth="1"/>
    <col min="3" max="3" width="16.77734375" customWidth="1"/>
    <col min="4" max="8" width="6.77734375" customWidth="1"/>
    <col min="9" max="12" width="1.77734375" customWidth="1"/>
    <col min="13" max="14" width="6.77734375" customWidth="1"/>
    <col min="15" max="15" width="8.77734375" customWidth="1"/>
    <col min="16" max="17" width="6.77734375" customWidth="1"/>
  </cols>
  <sheetData>
    <row r="1" spans="1:15" ht="52.8" customHeight="1" thickBot="1" x14ac:dyDescent="0.35">
      <c r="A1" s="1" t="s">
        <v>45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8"/>
      <c r="J1" s="9"/>
      <c r="K1" s="10"/>
      <c r="L1" s="11"/>
      <c r="M1" s="12" t="s">
        <v>8</v>
      </c>
      <c r="N1" s="13" t="s">
        <v>9</v>
      </c>
      <c r="O1" s="163"/>
    </row>
    <row r="2" spans="1:15" x14ac:dyDescent="0.3">
      <c r="A2" s="14" t="e">
        <f>VLOOKUP(B2,Données!$A$3:$I$1003,4)</f>
        <v>#N/A</v>
      </c>
      <c r="B2" s="15"/>
      <c r="C2" s="16" t="str">
        <f>IFERROR(IF(B2=Données!X$1,Données!$X$2,VLOOKUP(B2,Données!$A$3:$I$1003,3,FALSE)),"")</f>
        <v/>
      </c>
      <c r="D2" s="17" t="e">
        <f>ROUNDDOWN(IF(C2="Dummy",Données!$X$4,IF(Sem.02!H2="x",Sem.02!D2,VLOOKUP(B2,Données!$A$3:$I$1003,7,FALSE))),0)</f>
        <v>#N/A</v>
      </c>
      <c r="E2" s="18">
        <v>157</v>
      </c>
      <c r="F2" s="18">
        <v>133</v>
      </c>
      <c r="G2" s="18">
        <v>145</v>
      </c>
      <c r="H2" s="19"/>
      <c r="I2" s="20"/>
      <c r="J2" s="21"/>
      <c r="K2" s="22"/>
      <c r="L2" s="23"/>
      <c r="M2" s="24">
        <f t="shared" ref="M2:M10" si="0">SUM(E2:G2)</f>
        <v>435</v>
      </c>
      <c r="N2" s="24">
        <f>COUNTIF(E2:G2,"&gt;0")</f>
        <v>3</v>
      </c>
      <c r="O2" s="104">
        <f>IF(OR(E2&gt;0,F2&gt;0,G2&gt;0),Données!$X$6)</f>
        <v>13</v>
      </c>
    </row>
    <row r="3" spans="1:15" x14ac:dyDescent="0.3">
      <c r="A3" s="25" t="e">
        <f>VLOOKUP(B3,Données!$A$3:$I$1003,4)</f>
        <v>#N/A</v>
      </c>
      <c r="B3" s="158"/>
      <c r="C3" s="16" t="str">
        <f>IFERROR(IF(B3=Données!X$1,Données!$X$2,VLOOKUP(B3,Données!$A$3:$I$1003,3,FALSE)),"")</f>
        <v/>
      </c>
      <c r="D3" s="17">
        <f>ROUNDDOWN(IF(C3="Dummy",Données!$X$4,IF(Sem.02!H3="x",Sem.02!D3,VLOOKUP(B3,Données!$A$3:$I$1003,7,FALSE))),0)</f>
        <v>169</v>
      </c>
      <c r="E3" s="18">
        <v>180</v>
      </c>
      <c r="F3" s="18">
        <v>200</v>
      </c>
      <c r="G3" s="18">
        <v>191</v>
      </c>
      <c r="H3" s="26"/>
      <c r="I3" s="27"/>
      <c r="J3" s="28"/>
      <c r="K3" s="29"/>
      <c r="L3" s="30"/>
      <c r="M3" s="31">
        <f t="shared" si="0"/>
        <v>571</v>
      </c>
      <c r="N3" s="31">
        <f>COUNTIF(E3:G3,"&gt;0")</f>
        <v>3</v>
      </c>
      <c r="O3" s="104">
        <f>IF(OR(E3&gt;0,F3&gt;0,G3&gt;0),Données!$X$6)</f>
        <v>13</v>
      </c>
    </row>
    <row r="4" spans="1:15" x14ac:dyDescent="0.3">
      <c r="A4" s="25" t="e">
        <f>VLOOKUP(B4,Données!$A$3:$I$1003,4)</f>
        <v>#N/A</v>
      </c>
      <c r="B4" s="158"/>
      <c r="C4" s="16" t="str">
        <f>IFERROR(IF(B4=Données!X$1,Données!$X$2,VLOOKUP(B4,Données!$A$3:$I$1003,3,FALSE)),"")</f>
        <v/>
      </c>
      <c r="D4" s="17" t="e">
        <f>ROUNDDOWN(IF(C4="Dummy",Données!$X$4,IF(Sem.02!H4="x",Sem.02!D4,VLOOKUP(B4,Données!$A$3:$I$1003,7,FALSE))),0)</f>
        <v>#N/A</v>
      </c>
      <c r="E4" s="18">
        <v>115</v>
      </c>
      <c r="F4" s="18">
        <v>133</v>
      </c>
      <c r="G4" s="18">
        <v>127</v>
      </c>
      <c r="H4" s="26"/>
      <c r="I4" s="27"/>
      <c r="J4" s="28"/>
      <c r="K4" s="29"/>
      <c r="L4" s="30"/>
      <c r="M4" s="31">
        <f t="shared" si="0"/>
        <v>375</v>
      </c>
      <c r="N4" s="31">
        <f>COUNTIF(E4:G4,"&gt;0")</f>
        <v>3</v>
      </c>
      <c r="O4" s="104">
        <f>IF(OR(E4&gt;0,F4&gt;0,G4&gt;0),Données!$X$6)</f>
        <v>13</v>
      </c>
    </row>
    <row r="5" spans="1:15" x14ac:dyDescent="0.3">
      <c r="A5" s="25" t="e">
        <f>VLOOKUP(B5,Données!$A$3:$I$1003,4)</f>
        <v>#N/A</v>
      </c>
      <c r="B5" s="158"/>
      <c r="C5" s="16" t="str">
        <f>IFERROR(IF(B5=Données!X$1,Données!$X$2,VLOOKUP(B5,Données!$A$3:$I$1003,3,FALSE)),"")</f>
        <v/>
      </c>
      <c r="D5" s="17" t="e">
        <f>ROUNDDOWN(IF(C5="Dummy",Données!$X$4,IF(Sem.02!H5="x",Sem.02!D5,VLOOKUP(B5,Données!$A$3:$I$1003,7,FALSE))),0)</f>
        <v>#N/A</v>
      </c>
      <c r="E5" s="18">
        <v>191</v>
      </c>
      <c r="F5" s="18">
        <v>177</v>
      </c>
      <c r="G5" s="18">
        <v>177</v>
      </c>
      <c r="H5" s="26"/>
      <c r="I5" s="27"/>
      <c r="J5" s="28"/>
      <c r="K5" s="29"/>
      <c r="L5" s="30"/>
      <c r="M5" s="31">
        <f t="shared" si="0"/>
        <v>545</v>
      </c>
      <c r="N5" s="31">
        <f>COUNTIF(E5:G5,"&gt;0")</f>
        <v>3</v>
      </c>
      <c r="O5" s="104">
        <f>IF(OR(E5&gt;0,F5&gt;0,G5&gt;0),Données!$X$6)</f>
        <v>13</v>
      </c>
    </row>
    <row r="6" spans="1:15" x14ac:dyDescent="0.3">
      <c r="A6" s="25" t="e">
        <f>VLOOKUP(B6,Données!$A$3:$I$1003,4)</f>
        <v>#N/A</v>
      </c>
      <c r="B6" s="158"/>
      <c r="C6" s="16" t="str">
        <f>IFERROR(IF(B6=Données!X$1,Données!$X$2,VLOOKUP(B6,Données!$A$3:$I$1003,3,FALSE)),"")</f>
        <v/>
      </c>
      <c r="D6" s="17">
        <f>ROUNDDOWN(IF(C6="Dummy",Données!$X$4,IF(Sem.02!H6="x",Sem.02!D6,VLOOKUP(B6,Données!$A$3:$I$1003,7,FALSE))),0)</f>
        <v>198</v>
      </c>
      <c r="E6" s="18">
        <v>196</v>
      </c>
      <c r="F6" s="18">
        <v>247</v>
      </c>
      <c r="G6" s="18">
        <v>235</v>
      </c>
      <c r="H6" s="26"/>
      <c r="I6" s="27"/>
      <c r="J6" s="28"/>
      <c r="K6" s="29"/>
      <c r="L6" s="30"/>
      <c r="M6" s="31">
        <f t="shared" si="0"/>
        <v>678</v>
      </c>
      <c r="N6" s="31">
        <f>COUNTIF(E6:G6,"&gt;0")</f>
        <v>3</v>
      </c>
      <c r="O6" s="104">
        <f>IF(OR(E6&gt;0,F6&gt;0,G6&gt;0),Données!$X$6)</f>
        <v>13</v>
      </c>
    </row>
    <row r="7" spans="1:15" x14ac:dyDescent="0.3">
      <c r="A7" s="32" t="s">
        <v>10</v>
      </c>
      <c r="B7" s="33"/>
      <c r="C7" s="34" t="str">
        <f>IFERROR(IF(B7=Données!X$1,Données!$X$2,VLOOKUP(B7,Données!$A$3:$I$1003,3,FALSE)),"")</f>
        <v/>
      </c>
      <c r="D7" s="35" t="e">
        <f>ROUNDDOWN(IF(C7="Dummy",Données!$X$4,VLOOKUP(B7,Données!$A$3:$I$1003,7,FALSE)),0)</f>
        <v>#N/A</v>
      </c>
      <c r="E7" s="36"/>
      <c r="F7" s="36"/>
      <c r="G7" s="36"/>
      <c r="H7" s="26"/>
      <c r="I7" s="27"/>
      <c r="J7" s="28"/>
      <c r="K7" s="29"/>
      <c r="L7" s="30"/>
      <c r="M7" s="37">
        <f t="shared" si="0"/>
        <v>0</v>
      </c>
      <c r="N7" s="37">
        <f>COUNTIF(E7:G7,("&gt;0"))</f>
        <v>0</v>
      </c>
      <c r="O7" s="105" t="b">
        <f>IF(OR(E7&gt;0,F7&gt;0,G7&gt;0),Données!$X$6)</f>
        <v>0</v>
      </c>
    </row>
    <row r="8" spans="1:15" x14ac:dyDescent="0.3">
      <c r="A8" s="32" t="s">
        <v>10</v>
      </c>
      <c r="B8" s="33"/>
      <c r="C8" s="34" t="str">
        <f>IFERROR(IF(B8=Données!X$1,Données!$X$2,VLOOKUP(B8,Données!$A$3:$I$1003,3,FALSE)),"")</f>
        <v/>
      </c>
      <c r="D8" s="35" t="e">
        <f>ROUNDDOWN(IF(C8="Dummy",Données!$X$4,VLOOKUP(B8,Données!$A$3:$I$1003,7,FALSE)),0)</f>
        <v>#N/A</v>
      </c>
      <c r="E8" s="38"/>
      <c r="F8" s="38"/>
      <c r="G8" s="38"/>
      <c r="H8" s="26"/>
      <c r="I8" s="27"/>
      <c r="J8" s="28"/>
      <c r="K8" s="29"/>
      <c r="L8" s="30"/>
      <c r="M8" s="37">
        <f t="shared" si="0"/>
        <v>0</v>
      </c>
      <c r="N8" s="37">
        <f>COUNTIF(E8:G8,("&gt;0"))</f>
        <v>0</v>
      </c>
      <c r="O8" s="105" t="b">
        <f>IF(OR(E8&gt;0,F8&gt;0,G8&gt;0),Données!$X$6)</f>
        <v>0</v>
      </c>
    </row>
    <row r="9" spans="1:15" x14ac:dyDescent="0.3">
      <c r="A9" s="39" t="s">
        <v>11</v>
      </c>
      <c r="B9" s="40"/>
      <c r="C9" s="41" t="str">
        <f>IFERROR(VLOOKUP(B9,Données!$Q$3:$W$503,2,FALSE),"")</f>
        <v/>
      </c>
      <c r="D9" s="42" t="e">
        <f>VLOOKUP(B9,Données!$Q$3:$W$503,3)</f>
        <v>#N/A</v>
      </c>
      <c r="E9" s="38"/>
      <c r="F9" s="38"/>
      <c r="G9" s="38"/>
      <c r="H9" s="26"/>
      <c r="I9" s="27"/>
      <c r="J9" s="28"/>
      <c r="K9" s="29"/>
      <c r="L9" s="30"/>
      <c r="M9" s="43">
        <f t="shared" si="0"/>
        <v>0</v>
      </c>
      <c r="N9" s="43">
        <f>COUNTIF(E9:G9,("&gt;0"))</f>
        <v>0</v>
      </c>
      <c r="O9" s="106" t="b">
        <f>IF(OR(E9&gt;0,F9&gt;0,G9&gt;0),Données!$X$8)</f>
        <v>0</v>
      </c>
    </row>
    <row r="10" spans="1:15" ht="15" thickBot="1" x14ac:dyDescent="0.35">
      <c r="A10" s="44" t="s">
        <v>11</v>
      </c>
      <c r="B10" s="45"/>
      <c r="C10" s="41" t="str">
        <f>IFERROR(VLOOKUP(B10,Données!$Q$3:$W$503,2,FALSE),"")</f>
        <v/>
      </c>
      <c r="D10" s="46" t="e">
        <f>VLOOKUP(B10,Données!$Q$3:$W$503,3)</f>
        <v>#N/A</v>
      </c>
      <c r="E10" s="47"/>
      <c r="F10" s="47"/>
      <c r="G10" s="47"/>
      <c r="H10" s="26"/>
      <c r="I10" s="27"/>
      <c r="J10" s="28"/>
      <c r="K10" s="29"/>
      <c r="L10" s="30"/>
      <c r="M10" s="43">
        <f t="shared" si="0"/>
        <v>0</v>
      </c>
      <c r="N10" s="43">
        <f>COUNTIF(E10:G10,("&gt;0"))</f>
        <v>0</v>
      </c>
      <c r="O10" s="106" t="b">
        <f>IF(OR(E10&gt;0,F10&gt;0,G10&gt;0),Données!$X$8)</f>
        <v>0</v>
      </c>
    </row>
    <row r="11" spans="1:15" ht="16.2" thickBot="1" x14ac:dyDescent="0.35">
      <c r="A11" s="48" t="e">
        <f>$T$1-D11</f>
        <v>#N/A</v>
      </c>
      <c r="B11" s="49"/>
      <c r="C11" s="50" t="s">
        <v>12</v>
      </c>
      <c r="D11" s="51" t="e">
        <f>SUM(D2:D6)</f>
        <v>#N/A</v>
      </c>
      <c r="E11" s="52">
        <f>SUM(E2:E6)+SUMPRODUCT((E2:E6=0)*1,$D176:$D180)</f>
        <v>839</v>
      </c>
      <c r="F11" s="52">
        <f>SUM(F2:F6)+SUMPRODUCT((F2:F6=0)*1,$D176:$D180)</f>
        <v>890</v>
      </c>
      <c r="G11" s="52">
        <f>SUM(G2:G6)+SUMPRODUCT((G2:G6=0)*1,$D176:$D180)</f>
        <v>875</v>
      </c>
      <c r="H11" s="53"/>
      <c r="I11" s="54"/>
      <c r="J11" s="55"/>
      <c r="K11" s="56"/>
      <c r="L11" s="57"/>
      <c r="M11" s="58">
        <f>SUM(E11:G11)+B11*3</f>
        <v>2604</v>
      </c>
      <c r="N11" s="59"/>
      <c r="O11" s="107"/>
    </row>
    <row r="12" spans="1:15" x14ac:dyDescent="0.3">
      <c r="A12" s="14" t="e">
        <f>VLOOKUP(B12,Données!$A$3:$I$1003,4)</f>
        <v>#N/A</v>
      </c>
      <c r="B12" s="60"/>
      <c r="C12" s="16" t="str">
        <f>IFERROR(IF(B12=Données!X$1,Données!$X$2,VLOOKUP(B12,Données!$A$3:$I$1003,3,FALSE)),"")</f>
        <v/>
      </c>
      <c r="D12" s="17" t="e">
        <f>ROUNDDOWN(IF(C12="Dummy",Données!$X$4,IF(Sem.02!H12="x",Sem.02!D12,VLOOKUP(B12,Données!$A$3:$I$1003,7,FALSE))),0)</f>
        <v>#N/A</v>
      </c>
      <c r="E12" s="18">
        <v>101</v>
      </c>
      <c r="F12" s="18">
        <v>90</v>
      </c>
      <c r="G12" s="18">
        <v>114</v>
      </c>
      <c r="H12" s="19"/>
      <c r="I12" s="20"/>
      <c r="J12" s="21"/>
      <c r="K12" s="22"/>
      <c r="L12" s="23"/>
      <c r="M12" s="31">
        <f t="shared" ref="M12:M20" si="1">SUM(E12:G12)</f>
        <v>305</v>
      </c>
      <c r="N12" s="31">
        <f>COUNTIF(E12:G12,"&gt;0")</f>
        <v>3</v>
      </c>
      <c r="O12" s="104">
        <f>IF(OR(E12&gt;0,F12&gt;0,G12&gt;0),Données!$X$6)</f>
        <v>13</v>
      </c>
    </row>
    <row r="13" spans="1:15" x14ac:dyDescent="0.3">
      <c r="A13" s="25" t="e">
        <f>VLOOKUP(B13,Données!$A$3:$I$1003,4)</f>
        <v>#N/A</v>
      </c>
      <c r="B13" s="33"/>
      <c r="C13" s="16" t="str">
        <f>IFERROR(IF(B13=Données!X$1,Données!$X$2,VLOOKUP(B13,Données!$A$3:$I$1003,3,FALSE)),"")</f>
        <v/>
      </c>
      <c r="D13" s="17" t="e">
        <f>ROUNDDOWN(IF(C13="Dummy",Données!$X$4,IF(Sem.02!H13="x",Sem.02!D13,VLOOKUP(B13,Données!$A$3:$I$1003,7,FALSE))),0)</f>
        <v>#N/A</v>
      </c>
      <c r="E13" s="18">
        <v>149</v>
      </c>
      <c r="F13" s="18">
        <v>199</v>
      </c>
      <c r="G13" s="18">
        <v>135</v>
      </c>
      <c r="H13" s="26"/>
      <c r="I13" s="27"/>
      <c r="J13" s="28"/>
      <c r="K13" s="29"/>
      <c r="L13" s="30"/>
      <c r="M13" s="31">
        <f t="shared" si="1"/>
        <v>483</v>
      </c>
      <c r="N13" s="31">
        <f>COUNTIF(E13:G13,"&gt;0")</f>
        <v>3</v>
      </c>
      <c r="O13" s="104">
        <f>IF(OR(E13&gt;0,F13&gt;0,G13&gt;0),Données!$X$6)</f>
        <v>13</v>
      </c>
    </row>
    <row r="14" spans="1:15" x14ac:dyDescent="0.3">
      <c r="A14" s="25" t="e">
        <f>VLOOKUP(B14,Données!$A$3:$I$1003,4)</f>
        <v>#N/A</v>
      </c>
      <c r="B14" s="33"/>
      <c r="C14" s="16" t="str">
        <f>IFERROR(IF(B14=Données!X$1,Données!$X$2,VLOOKUP(B14,Données!$A$3:$I$1003,3,FALSE)),"")</f>
        <v/>
      </c>
      <c r="D14" s="17" t="e">
        <f>ROUNDDOWN(IF(C14="Dummy",Données!$X$4,IF(Sem.02!H14="x",Sem.02!D14,VLOOKUP(B14,Données!$A$3:$I$1003,7,FALSE))),0)</f>
        <v>#N/A</v>
      </c>
      <c r="E14" s="18">
        <v>138</v>
      </c>
      <c r="F14" s="18">
        <v>169</v>
      </c>
      <c r="G14" s="18">
        <v>138</v>
      </c>
      <c r="H14" s="26"/>
      <c r="I14" s="27"/>
      <c r="J14" s="28"/>
      <c r="K14" s="29"/>
      <c r="L14" s="30"/>
      <c r="M14" s="31">
        <f t="shared" si="1"/>
        <v>445</v>
      </c>
      <c r="N14" s="31">
        <f>COUNTIF(E14:G14,"&gt;0")</f>
        <v>3</v>
      </c>
      <c r="O14" s="104">
        <f>IF(OR(E14&gt;0,F14&gt;0,G14&gt;0),Données!$X$6)</f>
        <v>13</v>
      </c>
    </row>
    <row r="15" spans="1:15" x14ac:dyDescent="0.3">
      <c r="A15" s="25" t="e">
        <f>VLOOKUP(B15,Données!$A$3:$I$1003,4)</f>
        <v>#N/A</v>
      </c>
      <c r="B15" s="33"/>
      <c r="C15" s="16" t="str">
        <f>IFERROR(IF(B15=Données!X$1,Données!$X$2,VLOOKUP(B15,Données!$A$3:$I$1003,3,FALSE)),"")</f>
        <v/>
      </c>
      <c r="D15" s="17" t="e">
        <f>ROUNDDOWN(IF(C15="Dummy",Données!$X$4,IF(Sem.02!H15="x",Sem.02!D15,VLOOKUP(B15,Données!$A$3:$I$1003,7,FALSE))),0)</f>
        <v>#N/A</v>
      </c>
      <c r="E15" s="18">
        <v>114</v>
      </c>
      <c r="F15" s="18">
        <v>136</v>
      </c>
      <c r="G15" s="18">
        <v>140</v>
      </c>
      <c r="H15" s="26"/>
      <c r="I15" s="27"/>
      <c r="J15" s="28"/>
      <c r="K15" s="29"/>
      <c r="L15" s="30"/>
      <c r="M15" s="31">
        <f t="shared" si="1"/>
        <v>390</v>
      </c>
      <c r="N15" s="31">
        <f>COUNTIF(E15:G15,"&gt;0")</f>
        <v>3</v>
      </c>
      <c r="O15" s="104">
        <f>IF(OR(E15&gt;0,F15&gt;0,G15&gt;0),Données!$X$6)</f>
        <v>13</v>
      </c>
    </row>
    <row r="16" spans="1:15" x14ac:dyDescent="0.3">
      <c r="A16" s="25" t="e">
        <f>VLOOKUP(B16,Données!$A$3:$I$1003,4)</f>
        <v>#N/A</v>
      </c>
      <c r="B16" s="33"/>
      <c r="C16" s="16" t="str">
        <f>IFERROR(IF(B16=Données!X$1,Données!$X$2,VLOOKUP(B16,Données!$A$3:$I$1003,3,FALSE)),"")</f>
        <v/>
      </c>
      <c r="D16" s="17" t="e">
        <f>ROUNDDOWN(IF(C16="Dummy",Données!$X$4,IF(Sem.02!H16="x",Sem.02!D16,VLOOKUP(B16,Données!$A$3:$I$1003,7,FALSE))),0)</f>
        <v>#N/A</v>
      </c>
      <c r="E16" s="18">
        <v>244</v>
      </c>
      <c r="F16" s="18">
        <v>218</v>
      </c>
      <c r="G16" s="18">
        <v>164</v>
      </c>
      <c r="H16" s="26"/>
      <c r="I16" s="27"/>
      <c r="J16" s="28"/>
      <c r="K16" s="29"/>
      <c r="L16" s="30"/>
      <c r="M16" s="31">
        <f t="shared" si="1"/>
        <v>626</v>
      </c>
      <c r="N16" s="31">
        <f>COUNTIF(E16:G16,"&gt;0")</f>
        <v>3</v>
      </c>
      <c r="O16" s="104">
        <f>IF(OR(E16&gt;0,F16&gt;0,G16&gt;0),Données!$X$6)</f>
        <v>13</v>
      </c>
    </row>
    <row r="17" spans="1:15" x14ac:dyDescent="0.3">
      <c r="A17" s="32" t="s">
        <v>10</v>
      </c>
      <c r="B17" s="33"/>
      <c r="C17" s="34" t="str">
        <f>IFERROR(IF(B17=Données!X$1,Données!$X$2,VLOOKUP(B17,Données!$A$3:$I$1003,3,FALSE)),"")</f>
        <v/>
      </c>
      <c r="D17" s="35" t="e">
        <f>ROUNDDOWN(IF(C17="Dummy",Données!$X$4,VLOOKUP(B17,Données!$A$3:$I$1003,7,FALSE)),0)</f>
        <v>#N/A</v>
      </c>
      <c r="E17" s="36"/>
      <c r="F17" s="36"/>
      <c r="G17" s="36"/>
      <c r="H17" s="26"/>
      <c r="I17" s="27"/>
      <c r="J17" s="28"/>
      <c r="K17" s="29"/>
      <c r="L17" s="30"/>
      <c r="M17" s="37">
        <f t="shared" si="1"/>
        <v>0</v>
      </c>
      <c r="N17" s="37">
        <f>COUNTIF(E17:G17,("&gt;0"))</f>
        <v>0</v>
      </c>
      <c r="O17" s="105" t="b">
        <f>IF(OR(E17&gt;0,F17&gt;0,G17&gt;0),Données!$X$6)</f>
        <v>0</v>
      </c>
    </row>
    <row r="18" spans="1:15" x14ac:dyDescent="0.3">
      <c r="A18" s="32" t="s">
        <v>10</v>
      </c>
      <c r="B18" s="33"/>
      <c r="C18" s="34" t="str">
        <f>IFERROR(IF(B18=Données!X$1,Données!$X$2,VLOOKUP(B18,Données!$A$3:$I$1003,3,FALSE)),"")</f>
        <v/>
      </c>
      <c r="D18" s="35" t="e">
        <f>ROUNDDOWN(IF(C18="Dummy",Données!$X$4,VLOOKUP(B18,Données!$A$3:$I$1003,7,FALSE)),0)</f>
        <v>#N/A</v>
      </c>
      <c r="E18" s="38"/>
      <c r="F18" s="38"/>
      <c r="G18" s="38"/>
      <c r="H18" s="26"/>
      <c r="I18" s="27"/>
      <c r="J18" s="28"/>
      <c r="K18" s="29"/>
      <c r="L18" s="30"/>
      <c r="M18" s="37">
        <f t="shared" si="1"/>
        <v>0</v>
      </c>
      <c r="N18" s="37">
        <f>COUNTIF(E18:G18,("&gt;0"))</f>
        <v>0</v>
      </c>
      <c r="O18" s="105" t="b">
        <f>IF(OR(E18&gt;0,F18&gt;0,G18&gt;0),Données!$X$6)</f>
        <v>0</v>
      </c>
    </row>
    <row r="19" spans="1:15" x14ac:dyDescent="0.3">
      <c r="A19" s="39" t="s">
        <v>11</v>
      </c>
      <c r="B19" s="40"/>
      <c r="C19" s="41" t="str">
        <f>IFERROR(VLOOKUP(B19,Données!$Q$3:$W$503,2,FALSE),"")</f>
        <v/>
      </c>
      <c r="D19" s="42" t="e">
        <f>VLOOKUP(B19,Données!$Q$3:$W$503,3)</f>
        <v>#N/A</v>
      </c>
      <c r="E19" s="38"/>
      <c r="F19" s="38"/>
      <c r="G19" s="38"/>
      <c r="H19" s="26"/>
      <c r="I19" s="27"/>
      <c r="J19" s="28"/>
      <c r="K19" s="29"/>
      <c r="L19" s="30"/>
      <c r="M19" s="43">
        <f t="shared" si="1"/>
        <v>0</v>
      </c>
      <c r="N19" s="43">
        <f>COUNTIF(E19:G19,("&gt;0"))</f>
        <v>0</v>
      </c>
      <c r="O19" s="106" t="b">
        <f>IF(OR(E19&gt;0,F19&gt;0,G19&gt;0),Données!$X$8)</f>
        <v>0</v>
      </c>
    </row>
    <row r="20" spans="1:15" ht="15" thickBot="1" x14ac:dyDescent="0.35">
      <c r="A20" s="44" t="s">
        <v>11</v>
      </c>
      <c r="B20" s="45"/>
      <c r="C20" s="41" t="str">
        <f>IFERROR(VLOOKUP(B20,Données!$Q$3:$W$503,2,FALSE),"")</f>
        <v/>
      </c>
      <c r="D20" s="46" t="e">
        <f>VLOOKUP(B20,Données!$Q$3:$W$503,3)</f>
        <v>#N/A</v>
      </c>
      <c r="E20" s="47"/>
      <c r="F20" s="47"/>
      <c r="G20" s="47"/>
      <c r="H20" s="26"/>
      <c r="I20" s="27"/>
      <c r="J20" s="28"/>
      <c r="K20" s="29"/>
      <c r="L20" s="30"/>
      <c r="M20" s="43">
        <f t="shared" si="1"/>
        <v>0</v>
      </c>
      <c r="N20" s="43">
        <f>COUNTIF(E20:G20,("&gt;0"))</f>
        <v>0</v>
      </c>
      <c r="O20" s="106" t="b">
        <f>IF(OR(E20&gt;0,F20&gt;0,G20&gt;0),Données!$X$8)</f>
        <v>0</v>
      </c>
    </row>
    <row r="21" spans="1:15" ht="16.2" thickBot="1" x14ac:dyDescent="0.35">
      <c r="A21" s="48" t="e">
        <f>$T$1-D21</f>
        <v>#N/A</v>
      </c>
      <c r="B21" s="49"/>
      <c r="C21" s="50" t="s">
        <v>13</v>
      </c>
      <c r="D21" s="51" t="e">
        <f>SUM(D12:D16)</f>
        <v>#N/A</v>
      </c>
      <c r="E21" s="52">
        <f>SUM(E12:E16)+SUMPRODUCT((E12:E16=0)*1,$D186:$D190)</f>
        <v>746</v>
      </c>
      <c r="F21" s="52">
        <f>SUM(F12:F16)+SUMPRODUCT((F12:F16=0)*1,$D186:$D190)</f>
        <v>812</v>
      </c>
      <c r="G21" s="52">
        <f>SUM(G12:G16)+SUMPRODUCT((G12:G16=0)*1,$D186:$D190)</f>
        <v>691</v>
      </c>
      <c r="H21" s="53"/>
      <c r="I21" s="54"/>
      <c r="J21" s="55"/>
      <c r="K21" s="56"/>
      <c r="L21" s="57"/>
      <c r="M21" s="58">
        <f>SUM(E21:G21)+B21*3</f>
        <v>2249</v>
      </c>
      <c r="N21" s="61"/>
      <c r="O21" s="107"/>
    </row>
    <row r="22" spans="1:15" x14ac:dyDescent="0.3">
      <c r="A22" s="14" t="e">
        <f>VLOOKUP(B22,Données!$A$3:$I$1003,4)</f>
        <v>#N/A</v>
      </c>
      <c r="B22" s="33"/>
      <c r="C22" s="16" t="str">
        <f>IFERROR(IF(B22=Données!X$1,Données!$X$2,VLOOKUP(B22,Données!$A$3:$I$1003,3,FALSE)),"")</f>
        <v/>
      </c>
      <c r="D22" s="17" t="e">
        <f>ROUNDDOWN(IF(C22="Dummy",Données!$X$4,IF(Sem.02!H22="x",Sem.02!D22,VLOOKUP(B22,Données!$A$3:$I$1003,7,FALSE))),0)</f>
        <v>#N/A</v>
      </c>
      <c r="E22" s="18">
        <v>91</v>
      </c>
      <c r="F22" s="18">
        <v>173</v>
      </c>
      <c r="G22" s="18">
        <v>161</v>
      </c>
      <c r="H22" s="19"/>
      <c r="I22" s="20"/>
      <c r="J22" s="21"/>
      <c r="K22" s="22"/>
      <c r="L22" s="23"/>
      <c r="M22" s="31">
        <f t="shared" ref="M22:M30" si="2">SUM(E22:G22)</f>
        <v>425</v>
      </c>
      <c r="N22" s="31">
        <f>COUNTIF(E22:G22,"&gt;0")</f>
        <v>3</v>
      </c>
      <c r="O22" s="104">
        <f>IF(OR(E22&gt;0,F22&gt;0,G22&gt;0),Données!$X$6)</f>
        <v>13</v>
      </c>
    </row>
    <row r="23" spans="1:15" x14ac:dyDescent="0.3">
      <c r="A23" s="25" t="e">
        <f>VLOOKUP(B23,Données!$A$3:$I$1003,4)</f>
        <v>#N/A</v>
      </c>
      <c r="B23" s="33"/>
      <c r="C23" s="16" t="str">
        <f>IFERROR(IF(B23=Données!X$1,Données!$X$2,VLOOKUP(B23,Données!$A$3:$I$1003,3,FALSE)),"")</f>
        <v/>
      </c>
      <c r="D23" s="17" t="e">
        <f>ROUNDDOWN(IF(C23="Dummy",Données!$X$4,IF(Sem.02!H23="x",Sem.02!D23,VLOOKUP(B23,Données!$A$3:$I$1003,7,FALSE))),0)</f>
        <v>#N/A</v>
      </c>
      <c r="E23" s="18"/>
      <c r="F23" s="18"/>
      <c r="G23" s="18">
        <v>165</v>
      </c>
      <c r="H23" s="26"/>
      <c r="I23" s="27"/>
      <c r="J23" s="28"/>
      <c r="K23" s="29"/>
      <c r="L23" s="30"/>
      <c r="M23" s="31">
        <f t="shared" si="2"/>
        <v>165</v>
      </c>
      <c r="N23" s="31">
        <f>COUNTIF(E23:G23,"&gt;0")</f>
        <v>1</v>
      </c>
      <c r="O23" s="104">
        <f>IF(OR(E23&gt;0,F23&gt;0,G23&gt;0),Données!$X$6)</f>
        <v>13</v>
      </c>
    </row>
    <row r="24" spans="1:15" x14ac:dyDescent="0.3">
      <c r="A24" s="25" t="e">
        <f>VLOOKUP(B24,Données!$A$3:$I$1003,4)</f>
        <v>#N/A</v>
      </c>
      <c r="B24" s="33"/>
      <c r="C24" s="16" t="str">
        <f>IFERROR(IF(B24=Données!X$1,Données!$X$2,VLOOKUP(B24,Données!$A$3:$I$1003,3,FALSE)),"")</f>
        <v/>
      </c>
      <c r="D24" s="17" t="e">
        <f>ROUNDDOWN(IF(C24="Dummy",Données!$X$4,IF(Sem.02!H24="x",Sem.02!D24,VLOOKUP(B24,Données!$A$3:$I$1003,7,FALSE))),0)</f>
        <v>#N/A</v>
      </c>
      <c r="E24" s="18">
        <v>168</v>
      </c>
      <c r="F24" s="18">
        <v>203</v>
      </c>
      <c r="G24" s="18">
        <v>196</v>
      </c>
      <c r="H24" s="26"/>
      <c r="I24" s="27"/>
      <c r="J24" s="28"/>
      <c r="K24" s="29"/>
      <c r="L24" s="30"/>
      <c r="M24" s="31">
        <f t="shared" si="2"/>
        <v>567</v>
      </c>
      <c r="N24" s="31">
        <f>COUNTIF(E24:G24,"&gt;0")</f>
        <v>3</v>
      </c>
      <c r="O24" s="104">
        <f>IF(OR(E24&gt;0,F24&gt;0,G24&gt;0),Données!$X$6)</f>
        <v>13</v>
      </c>
    </row>
    <row r="25" spans="1:15" x14ac:dyDescent="0.3">
      <c r="A25" s="25" t="e">
        <f>VLOOKUP(B25,Données!$A$3:$I$1003,4)</f>
        <v>#N/A</v>
      </c>
      <c r="B25" s="33"/>
      <c r="C25" s="16" t="str">
        <f>IFERROR(IF(B25=Données!X$1,Données!$X$2,VLOOKUP(B25,Données!$A$3:$I$1003,3,FALSE)),"")</f>
        <v/>
      </c>
      <c r="D25" s="17" t="e">
        <f>ROUNDDOWN(IF(C25="Dummy",Données!$X$4,IF(Sem.02!H25="x",Sem.02!D25,VLOOKUP(B25,Données!$A$3:$I$1003,7,FALSE))),0)</f>
        <v>#N/A</v>
      </c>
      <c r="E25" s="18">
        <v>189</v>
      </c>
      <c r="F25" s="18">
        <v>193</v>
      </c>
      <c r="G25" s="18">
        <v>177</v>
      </c>
      <c r="H25" s="26"/>
      <c r="I25" s="27"/>
      <c r="J25" s="28"/>
      <c r="K25" s="29"/>
      <c r="L25" s="30"/>
      <c r="M25" s="31">
        <f t="shared" si="2"/>
        <v>559</v>
      </c>
      <c r="N25" s="31">
        <f>COUNTIF(E25:G25,"&gt;0")</f>
        <v>3</v>
      </c>
      <c r="O25" s="104">
        <f>IF(OR(E25&gt;0,F25&gt;0,G25&gt;0),Données!$X$6)</f>
        <v>13</v>
      </c>
    </row>
    <row r="26" spans="1:15" x14ac:dyDescent="0.3">
      <c r="A26" s="25" t="e">
        <f>VLOOKUP(B26,Données!$A$3:$I$1003,4)</f>
        <v>#N/A</v>
      </c>
      <c r="B26" s="33"/>
      <c r="C26" s="16" t="str">
        <f>IFERROR(IF(B26=Données!X$1,Données!$X$2,VLOOKUP(B26,Données!$A$3:$I$1003,3,FALSE)),"")</f>
        <v/>
      </c>
      <c r="D26" s="17" t="e">
        <f>ROUNDDOWN(IF(C26="Dummy",Données!$X$4,IF(Sem.02!H26="x",Sem.02!D26,VLOOKUP(B26,Données!$A$3:$I$1003,7,FALSE))),0)</f>
        <v>#N/A</v>
      </c>
      <c r="E26" s="18">
        <v>132</v>
      </c>
      <c r="F26" s="18">
        <v>169</v>
      </c>
      <c r="G26" s="18">
        <v>148</v>
      </c>
      <c r="H26" s="26"/>
      <c r="I26" s="27"/>
      <c r="J26" s="28"/>
      <c r="K26" s="29"/>
      <c r="L26" s="30"/>
      <c r="M26" s="31">
        <f t="shared" si="2"/>
        <v>449</v>
      </c>
      <c r="N26" s="31">
        <f>COUNTIF(E26:G26,"&gt;0")</f>
        <v>3</v>
      </c>
      <c r="O26" s="104">
        <f>IF(OR(E26&gt;0,F26&gt;0,G26&gt;0),Données!$X$6)</f>
        <v>13</v>
      </c>
    </row>
    <row r="27" spans="1:15" x14ac:dyDescent="0.3">
      <c r="A27" s="32" t="s">
        <v>10</v>
      </c>
      <c r="B27" s="33"/>
      <c r="C27" s="34" t="str">
        <f>IFERROR(IF(B27=Données!X$1,Données!$X$2,VLOOKUP(B27,Données!$A$3:$I$1003,3,FALSE)),"")</f>
        <v/>
      </c>
      <c r="D27" s="35" t="e">
        <f>ROUNDDOWN(IF(C27="Dummy",Données!$X$4,VLOOKUP(B27,Données!$A$3:$I$1003,7,FALSE)),0)</f>
        <v>#N/A</v>
      </c>
      <c r="E27" s="36"/>
      <c r="F27" s="36"/>
      <c r="G27" s="36"/>
      <c r="H27" s="26"/>
      <c r="I27" s="27"/>
      <c r="J27" s="28"/>
      <c r="K27" s="29"/>
      <c r="L27" s="30"/>
      <c r="M27" s="37">
        <f t="shared" si="2"/>
        <v>0</v>
      </c>
      <c r="N27" s="37">
        <f>COUNTIF(E27:G27,("&gt;0"))</f>
        <v>0</v>
      </c>
      <c r="O27" s="105" t="b">
        <f>IF(OR(E27&gt;0,F27&gt;0,G27&gt;0),Données!$X$6)</f>
        <v>0</v>
      </c>
    </row>
    <row r="28" spans="1:15" x14ac:dyDescent="0.3">
      <c r="A28" s="32" t="s">
        <v>10</v>
      </c>
      <c r="B28" s="33"/>
      <c r="C28" s="34" t="str">
        <f>IFERROR(IF(B28=Données!X$1,Données!$X$2,VLOOKUP(B28,Données!$A$3:$I$1003,3,FALSE)),"")</f>
        <v/>
      </c>
      <c r="D28" s="35" t="e">
        <f>ROUNDDOWN(IF(C28="Dummy",Données!$X$4,VLOOKUP(B28,Données!$A$3:$I$1003,7,FALSE)),0)</f>
        <v>#N/A</v>
      </c>
      <c r="E28" s="38"/>
      <c r="F28" s="38"/>
      <c r="G28" s="38"/>
      <c r="H28" s="26"/>
      <c r="I28" s="27"/>
      <c r="J28" s="28"/>
      <c r="K28" s="29"/>
      <c r="L28" s="30"/>
      <c r="M28" s="37">
        <f t="shared" si="2"/>
        <v>0</v>
      </c>
      <c r="N28" s="37">
        <f>COUNTIF(E28:G28,("&gt;0"))</f>
        <v>0</v>
      </c>
      <c r="O28" s="105" t="b">
        <f>IF(OR(E28&gt;0,F28&gt;0,G28&gt;0),Données!$X$6)</f>
        <v>0</v>
      </c>
    </row>
    <row r="29" spans="1:15" x14ac:dyDescent="0.3">
      <c r="A29" s="39" t="s">
        <v>11</v>
      </c>
      <c r="B29" s="40"/>
      <c r="C29" s="41" t="str">
        <f>IFERROR(VLOOKUP(B29,Données!$Q$3:$W$503,2,FALSE),"")</f>
        <v/>
      </c>
      <c r="D29" s="42" t="e">
        <f>VLOOKUP(B29,Données!$Q$3:$W$503,3)</f>
        <v>#N/A</v>
      </c>
      <c r="E29" s="38"/>
      <c r="F29" s="38"/>
      <c r="G29" s="38"/>
      <c r="H29" s="26"/>
      <c r="I29" s="27"/>
      <c r="J29" s="28"/>
      <c r="K29" s="29"/>
      <c r="L29" s="30"/>
      <c r="M29" s="43">
        <f t="shared" si="2"/>
        <v>0</v>
      </c>
      <c r="N29" s="43">
        <f>COUNTIF(E29:G29,("&gt;0"))</f>
        <v>0</v>
      </c>
      <c r="O29" s="106" t="b">
        <f>IF(OR(E29&gt;0,F29&gt;0,G29&gt;0),Données!$X$8)</f>
        <v>0</v>
      </c>
    </row>
    <row r="30" spans="1:15" ht="15" thickBot="1" x14ac:dyDescent="0.35">
      <c r="A30" s="44" t="s">
        <v>11</v>
      </c>
      <c r="B30" s="45"/>
      <c r="C30" s="41" t="str">
        <f>IFERROR(VLOOKUP(B30,Données!$Q$3:$W$503,2,FALSE),"")</f>
        <v/>
      </c>
      <c r="D30" s="46" t="e">
        <f>VLOOKUP(B30,Données!$Q$3:$W$503,3)</f>
        <v>#N/A</v>
      </c>
      <c r="E30" s="47"/>
      <c r="F30" s="47"/>
      <c r="G30" s="47"/>
      <c r="H30" s="26"/>
      <c r="I30" s="27"/>
      <c r="J30" s="28"/>
      <c r="K30" s="29"/>
      <c r="L30" s="30"/>
      <c r="M30" s="43">
        <f t="shared" si="2"/>
        <v>0</v>
      </c>
      <c r="N30" s="43">
        <f>COUNTIF(E30:G30,("&gt;0"))</f>
        <v>0</v>
      </c>
      <c r="O30" s="106" t="b">
        <f>IF(OR(E30&gt;0,F30&gt;0,G30&gt;0),Données!$X$8)</f>
        <v>0</v>
      </c>
    </row>
    <row r="31" spans="1:15" ht="16.2" thickBot="1" x14ac:dyDescent="0.35">
      <c r="A31" s="48" t="e">
        <f>$T$1-D31</f>
        <v>#N/A</v>
      </c>
      <c r="B31" s="49"/>
      <c r="C31" s="50" t="s">
        <v>14</v>
      </c>
      <c r="D31" s="51" t="e">
        <f>SUM(D22:D26)</f>
        <v>#N/A</v>
      </c>
      <c r="E31" s="52">
        <f>SUM(E22:E26)+SUMPRODUCT((E22:E26=0)*1,$D196:$D200)</f>
        <v>580</v>
      </c>
      <c r="F31" s="52">
        <f>SUM(F22:F26)+SUMPRODUCT((F22:F26=0)*1,$D196:$D200)</f>
        <v>738</v>
      </c>
      <c r="G31" s="52">
        <f>SUM(G22:G26)+SUMPRODUCT((G22:G26=0)*1,$D196:$D200)</f>
        <v>847</v>
      </c>
      <c r="H31" s="53"/>
      <c r="I31" s="54"/>
      <c r="J31" s="55"/>
      <c r="K31" s="56"/>
      <c r="L31" s="57"/>
      <c r="M31" s="58">
        <f>SUM(E31:G31)+B31*3</f>
        <v>2165</v>
      </c>
      <c r="N31" s="61"/>
      <c r="O31" s="107"/>
    </row>
    <row r="32" spans="1:15" x14ac:dyDescent="0.3">
      <c r="A32" s="14" t="e">
        <f>VLOOKUP(B32,Données!$A$3:$I$1003,4)</f>
        <v>#N/A</v>
      </c>
      <c r="B32" s="33"/>
      <c r="C32" s="16" t="str">
        <f>IFERROR(IF(B32=Données!X$1,Données!$X$2,VLOOKUP(B32,Données!$A$3:$I$1003,3,FALSE)),"")</f>
        <v/>
      </c>
      <c r="D32" s="17" t="e">
        <f>ROUNDDOWN(IF(C32="Dummy",Données!$X$4,IF(Sem.02!H32="x",Sem.02!D32,VLOOKUP(B32,Données!$A$3:$I$1003,7,FALSE))),0)</f>
        <v>#N/A</v>
      </c>
      <c r="E32" s="18">
        <v>146</v>
      </c>
      <c r="F32" s="18">
        <v>109</v>
      </c>
      <c r="G32" s="18">
        <v>122</v>
      </c>
      <c r="H32" s="19"/>
      <c r="I32" s="20"/>
      <c r="J32" s="21"/>
      <c r="K32" s="22"/>
      <c r="L32" s="23"/>
      <c r="M32" s="31">
        <f t="shared" ref="M32:M40" si="3">SUM(E32:G32)</f>
        <v>377</v>
      </c>
      <c r="N32" s="31">
        <f>COUNTIF(E32:G32,"&gt;0")</f>
        <v>3</v>
      </c>
      <c r="O32" s="104">
        <f>IF(OR(E32&gt;0,F32&gt;0,G32&gt;0),Données!$X$6)</f>
        <v>13</v>
      </c>
    </row>
    <row r="33" spans="1:15" x14ac:dyDescent="0.3">
      <c r="A33" s="25" t="e">
        <f>VLOOKUP(B33,Données!$A$3:$I$1003,4)</f>
        <v>#N/A</v>
      </c>
      <c r="B33" s="33"/>
      <c r="C33" s="16" t="str">
        <f>IFERROR(IF(B33=Données!X$1,Données!$X$2,VLOOKUP(B33,Données!$A$3:$I$1003,3,FALSE)),"")</f>
        <v/>
      </c>
      <c r="D33" s="17" t="e">
        <f>ROUNDDOWN(IF(C33="Dummy",Données!$X$4,IF(Sem.02!H33="x",Sem.02!D33,VLOOKUP(B33,Données!$A$3:$I$1003,7,FALSE))),0)</f>
        <v>#N/A</v>
      </c>
      <c r="E33" s="18">
        <v>148</v>
      </c>
      <c r="F33" s="18">
        <v>129</v>
      </c>
      <c r="G33" s="18">
        <v>184</v>
      </c>
      <c r="H33" s="26"/>
      <c r="I33" s="27"/>
      <c r="J33" s="28"/>
      <c r="K33" s="29"/>
      <c r="L33" s="30"/>
      <c r="M33" s="31">
        <f t="shared" si="3"/>
        <v>461</v>
      </c>
      <c r="N33" s="31">
        <f>COUNTIF(E33:G33,"&gt;0")</f>
        <v>3</v>
      </c>
      <c r="O33" s="104">
        <f>IF(OR(E33&gt;0,F33&gt;0,G33&gt;0),Données!$X$6)</f>
        <v>13</v>
      </c>
    </row>
    <row r="34" spans="1:15" x14ac:dyDescent="0.3">
      <c r="A34" s="25" t="e">
        <f>VLOOKUP(B34,Données!$A$3:$I$1003,4)</f>
        <v>#N/A</v>
      </c>
      <c r="B34" s="33"/>
      <c r="C34" s="16" t="str">
        <f>IFERROR(IF(B34=Données!X$1,Données!$X$2,VLOOKUP(B34,Données!$A$3:$I$1003,3,FALSE)),"")</f>
        <v/>
      </c>
      <c r="D34" s="17" t="e">
        <f>ROUNDDOWN(IF(C34="Dummy",Données!$X$4,IF(Sem.02!H34="x",Sem.02!D34,VLOOKUP(B34,Données!$A$3:$I$1003,7,FALSE))),0)</f>
        <v>#N/A</v>
      </c>
      <c r="E34" s="18">
        <v>188</v>
      </c>
      <c r="F34" s="18">
        <v>184</v>
      </c>
      <c r="G34" s="18">
        <v>160</v>
      </c>
      <c r="H34" s="26"/>
      <c r="I34" s="27"/>
      <c r="J34" s="28"/>
      <c r="K34" s="29"/>
      <c r="L34" s="30"/>
      <c r="M34" s="31">
        <f t="shared" si="3"/>
        <v>532</v>
      </c>
      <c r="N34" s="31">
        <f>COUNTIF(E34:G34,"&gt;0")</f>
        <v>3</v>
      </c>
      <c r="O34" s="104">
        <f>IF(OR(E34&gt;0,F34&gt;0,G34&gt;0),Données!$X$6)</f>
        <v>13</v>
      </c>
    </row>
    <row r="35" spans="1:15" x14ac:dyDescent="0.3">
      <c r="A35" s="25" t="e">
        <f>VLOOKUP(B35,Données!$A$3:$I$1003,4)</f>
        <v>#N/A</v>
      </c>
      <c r="B35" s="33"/>
      <c r="C35" s="16" t="str">
        <f>IFERROR(IF(B35=Données!X$1,Données!$X$2,VLOOKUP(B35,Données!$A$3:$I$1003,3,FALSE)),"")</f>
        <v/>
      </c>
      <c r="D35" s="17" t="e">
        <f>ROUNDDOWN(IF(C35="Dummy",Données!$X$4,IF(Sem.02!H35="x",Sem.02!D35,VLOOKUP(B35,Données!$A$3:$I$1003,7,FALSE))),0)</f>
        <v>#N/A</v>
      </c>
      <c r="E35" s="18">
        <v>151</v>
      </c>
      <c r="F35" s="18">
        <v>234</v>
      </c>
      <c r="G35" s="18">
        <v>197</v>
      </c>
      <c r="H35" s="26"/>
      <c r="I35" s="27"/>
      <c r="J35" s="28"/>
      <c r="K35" s="29"/>
      <c r="L35" s="30"/>
      <c r="M35" s="31">
        <f t="shared" si="3"/>
        <v>582</v>
      </c>
      <c r="N35" s="31">
        <f>COUNTIF(E35:G35,"&gt;0")</f>
        <v>3</v>
      </c>
      <c r="O35" s="104">
        <f>IF(OR(E35&gt;0,F35&gt;0,G35&gt;0),Données!$X$6)</f>
        <v>13</v>
      </c>
    </row>
    <row r="36" spans="1:15" x14ac:dyDescent="0.3">
      <c r="A36" s="25" t="e">
        <f>VLOOKUP(B36,Données!$A$3:$I$1003,4)</f>
        <v>#N/A</v>
      </c>
      <c r="B36" s="33"/>
      <c r="C36" s="16" t="str">
        <f>IFERROR(IF(B36=Données!X$1,Données!$X$2,VLOOKUP(B36,Données!$A$3:$I$1003,3,FALSE)),"")</f>
        <v/>
      </c>
      <c r="D36" s="17" t="e">
        <f>ROUNDDOWN(IF(C36="Dummy",Données!$X$4,IF(Sem.02!H36="x",Sem.02!D36,VLOOKUP(B36,Données!$A$3:$I$1003,7,FALSE))),0)</f>
        <v>#N/A</v>
      </c>
      <c r="E36" s="18">
        <v>242</v>
      </c>
      <c r="F36" s="18">
        <v>235</v>
      </c>
      <c r="G36" s="18">
        <v>246</v>
      </c>
      <c r="H36" s="26"/>
      <c r="I36" s="27"/>
      <c r="J36" s="28"/>
      <c r="K36" s="29"/>
      <c r="L36" s="30"/>
      <c r="M36" s="31">
        <f t="shared" si="3"/>
        <v>723</v>
      </c>
      <c r="N36" s="31">
        <f>COUNTIF(E36:G36,"&gt;0")</f>
        <v>3</v>
      </c>
      <c r="O36" s="104">
        <f>IF(OR(E36&gt;0,F36&gt;0,G36&gt;0),Données!$X$6)</f>
        <v>13</v>
      </c>
    </row>
    <row r="37" spans="1:15" x14ac:dyDescent="0.3">
      <c r="A37" s="32" t="s">
        <v>10</v>
      </c>
      <c r="B37" s="33"/>
      <c r="C37" s="34" t="str">
        <f>IFERROR(IF(B37=Données!X$1,Données!$X$2,VLOOKUP(B37,Données!$A$3:$I$1003,3,FALSE)),"")</f>
        <v/>
      </c>
      <c r="D37" s="35" t="e">
        <f>ROUNDDOWN(IF(C37="Dummy",Données!$X$4,VLOOKUP(B37,Données!$A$3:$I$1003,7,FALSE)),0)</f>
        <v>#N/A</v>
      </c>
      <c r="E37" s="36"/>
      <c r="F37" s="36"/>
      <c r="G37" s="36"/>
      <c r="H37" s="26"/>
      <c r="I37" s="27"/>
      <c r="J37" s="28"/>
      <c r="K37" s="29"/>
      <c r="L37" s="30"/>
      <c r="M37" s="37">
        <f t="shared" si="3"/>
        <v>0</v>
      </c>
      <c r="N37" s="37">
        <f>COUNTIF(E37:G37,("&gt;0"))</f>
        <v>0</v>
      </c>
      <c r="O37" s="105" t="b">
        <f>IF(OR(E37&gt;0,F37&gt;0,G37&gt;0),Données!$X$6)</f>
        <v>0</v>
      </c>
    </row>
    <row r="38" spans="1:15" x14ac:dyDescent="0.3">
      <c r="A38" s="32" t="s">
        <v>10</v>
      </c>
      <c r="B38" s="33"/>
      <c r="C38" s="34" t="str">
        <f>IFERROR(IF(B38=Données!X$1,Données!$X$2,VLOOKUP(B38,Données!$A$3:$I$1003,3,FALSE)),"")</f>
        <v/>
      </c>
      <c r="D38" s="35" t="e">
        <f>ROUNDDOWN(IF(C38="Dummy",Données!$X$4,VLOOKUP(B38,Données!$A$3:$I$1003,7,FALSE)),0)</f>
        <v>#N/A</v>
      </c>
      <c r="E38" s="38"/>
      <c r="F38" s="38"/>
      <c r="G38" s="38"/>
      <c r="H38" s="26"/>
      <c r="I38" s="27"/>
      <c r="J38" s="28"/>
      <c r="K38" s="29"/>
      <c r="L38" s="30"/>
      <c r="M38" s="37">
        <f t="shared" si="3"/>
        <v>0</v>
      </c>
      <c r="N38" s="37">
        <f>COUNTIF(E38:G38,("&gt;0"))</f>
        <v>0</v>
      </c>
      <c r="O38" s="105" t="b">
        <f>IF(OR(E38&gt;0,F38&gt;0,G38&gt;0),Données!$X$6)</f>
        <v>0</v>
      </c>
    </row>
    <row r="39" spans="1:15" x14ac:dyDescent="0.3">
      <c r="A39" s="39" t="s">
        <v>11</v>
      </c>
      <c r="B39" s="40"/>
      <c r="C39" s="41" t="str">
        <f>IFERROR(VLOOKUP(B39,Données!$Q$3:$W$503,2,FALSE),"")</f>
        <v/>
      </c>
      <c r="D39" s="42" t="e">
        <f>VLOOKUP(B39,Données!$Q$3:$W$503,3)</f>
        <v>#N/A</v>
      </c>
      <c r="E39" s="38"/>
      <c r="F39" s="38"/>
      <c r="G39" s="38"/>
      <c r="H39" s="26"/>
      <c r="I39" s="27"/>
      <c r="J39" s="28"/>
      <c r="K39" s="29"/>
      <c r="L39" s="30"/>
      <c r="M39" s="43">
        <f t="shared" si="3"/>
        <v>0</v>
      </c>
      <c r="N39" s="43">
        <f>COUNTIF(E39:G39,("&gt;0"))</f>
        <v>0</v>
      </c>
      <c r="O39" s="106" t="b">
        <f>IF(OR(E39&gt;0,F39&gt;0,G39&gt;0),Données!$X$8)</f>
        <v>0</v>
      </c>
    </row>
    <row r="40" spans="1:15" ht="15" thickBot="1" x14ac:dyDescent="0.35">
      <c r="A40" s="44" t="s">
        <v>11</v>
      </c>
      <c r="B40" s="45"/>
      <c r="C40" s="41" t="str">
        <f>IFERROR(VLOOKUP(B40,Données!$Q$3:$W$503,2,FALSE),"")</f>
        <v/>
      </c>
      <c r="D40" s="46" t="e">
        <f>VLOOKUP(B40,Données!$Q$3:$W$503,3)</f>
        <v>#N/A</v>
      </c>
      <c r="E40" s="47"/>
      <c r="F40" s="47"/>
      <c r="G40" s="47"/>
      <c r="H40" s="26"/>
      <c r="I40" s="27"/>
      <c r="J40" s="28"/>
      <c r="K40" s="29"/>
      <c r="L40" s="30"/>
      <c r="M40" s="43">
        <f t="shared" si="3"/>
        <v>0</v>
      </c>
      <c r="N40" s="43">
        <f>COUNTIF(E40:G40,("&gt;0"))</f>
        <v>0</v>
      </c>
      <c r="O40" s="106" t="b">
        <f>IF(OR(E40&gt;0,F40&gt;0,G40&gt;0),Données!$X$8)</f>
        <v>0</v>
      </c>
    </row>
    <row r="41" spans="1:15" ht="16.2" thickBot="1" x14ac:dyDescent="0.35">
      <c r="A41" s="48" t="e">
        <f>$T$1-D41</f>
        <v>#N/A</v>
      </c>
      <c r="B41" s="49"/>
      <c r="C41" s="50" t="s">
        <v>15</v>
      </c>
      <c r="D41" s="51" t="e">
        <f>SUM(D32:D36)</f>
        <v>#N/A</v>
      </c>
      <c r="E41" s="52">
        <f>SUM(E32:E36)+SUMPRODUCT((E32:E36=0)*1,$D206:$D210)</f>
        <v>875</v>
      </c>
      <c r="F41" s="52">
        <f>SUM(F32:F36)+SUMPRODUCT((F32:F36=0)*1,$D206:$D210)</f>
        <v>891</v>
      </c>
      <c r="G41" s="52">
        <f>SUM(G32:G36)+SUMPRODUCT((G32:G36=0)*1,$D206:$D210)</f>
        <v>909</v>
      </c>
      <c r="H41" s="53"/>
      <c r="I41" s="54"/>
      <c r="J41" s="55"/>
      <c r="K41" s="56"/>
      <c r="L41" s="57"/>
      <c r="M41" s="58">
        <f>SUM(E41:G41)+B41*3</f>
        <v>2675</v>
      </c>
      <c r="N41" s="61"/>
      <c r="O41" s="107"/>
    </row>
    <row r="42" spans="1:15" x14ac:dyDescent="0.3">
      <c r="A42" s="14" t="e">
        <f>VLOOKUP(B42,Données!$A$3:$I$1003,4)</f>
        <v>#N/A</v>
      </c>
      <c r="B42" s="33"/>
      <c r="C42" s="16" t="str">
        <f>IFERROR(IF(B42=Données!X$1,Données!$X$2,VLOOKUP(B42,Données!$A$3:$I$1003,3,FALSE)),"")</f>
        <v/>
      </c>
      <c r="D42" s="17">
        <f>ROUNDDOWN(IF(C42="Dummy",Données!$X$4,IF(Sem.02!H42="x",Sem.02!D42,VLOOKUP(B42,Données!$A$3:$I$1003,7,FALSE))),0)</f>
        <v>98</v>
      </c>
      <c r="E42" s="18">
        <v>116</v>
      </c>
      <c r="F42" s="18">
        <v>124</v>
      </c>
      <c r="G42" s="18">
        <v>119</v>
      </c>
      <c r="H42" s="19"/>
      <c r="I42" s="20"/>
      <c r="J42" s="21"/>
      <c r="K42" s="162"/>
      <c r="L42" s="162"/>
      <c r="M42" s="31">
        <f t="shared" ref="M42:M50" si="4">SUM(E42:G42)</f>
        <v>359</v>
      </c>
      <c r="N42" s="31">
        <f>COUNTIF(E42:G42,"&gt;0")</f>
        <v>3</v>
      </c>
      <c r="O42" s="104">
        <f>IF(OR(E42&gt;0,F42&gt;0,G42&gt;0),Données!$X$6)</f>
        <v>13</v>
      </c>
    </row>
    <row r="43" spans="1:15" x14ac:dyDescent="0.3">
      <c r="A43" s="25" t="e">
        <f>VLOOKUP(B43,Données!$A$3:$I$1003,4)</f>
        <v>#N/A</v>
      </c>
      <c r="B43" s="33"/>
      <c r="C43" s="16" t="str">
        <f>IFERROR(IF(B43=Données!X$1,Données!$X$2,VLOOKUP(B43,Données!$A$3:$I$1003,3,FALSE)),"")</f>
        <v/>
      </c>
      <c r="D43" s="17" t="e">
        <f>ROUNDDOWN(IF(C43="Dummy",Données!$X$4,IF(Sem.02!H43="x",Sem.02!D43,VLOOKUP(B43,Données!$A$3:$I$1003,7,FALSE))),0)</f>
        <v>#N/A</v>
      </c>
      <c r="E43" s="18">
        <v>160</v>
      </c>
      <c r="F43" s="18">
        <v>177</v>
      </c>
      <c r="G43" s="18">
        <v>112</v>
      </c>
      <c r="H43" s="26"/>
      <c r="I43" s="27"/>
      <c r="J43" s="28"/>
      <c r="K43" s="162"/>
      <c r="L43" s="162"/>
      <c r="M43" s="31">
        <f t="shared" si="4"/>
        <v>449</v>
      </c>
      <c r="N43" s="31">
        <f>COUNTIF(E43:G43,"&gt;0")</f>
        <v>3</v>
      </c>
      <c r="O43" s="104">
        <f>IF(OR(E43&gt;0,F43&gt;0,G43&gt;0),Données!$X$6)</f>
        <v>13</v>
      </c>
    </row>
    <row r="44" spans="1:15" x14ac:dyDescent="0.3">
      <c r="A44" s="25" t="e">
        <f>VLOOKUP(B44,Données!$A$3:$I$1003,4)</f>
        <v>#N/A</v>
      </c>
      <c r="B44" s="33"/>
      <c r="C44" s="16" t="str">
        <f>IFERROR(IF(B44=Données!X$1,Données!$X$2,VLOOKUP(B44,Données!$A$3:$I$1003,3,FALSE)),"")</f>
        <v/>
      </c>
      <c r="D44" s="17" t="e">
        <f>ROUNDDOWN(IF(C44="Dummy",Données!$X$4,IF(Sem.02!H44="x",Sem.02!D44,VLOOKUP(B44,Données!$A$3:$I$1003,7,FALSE))),0)</f>
        <v>#N/A</v>
      </c>
      <c r="E44" s="18">
        <v>98</v>
      </c>
      <c r="F44" s="18">
        <v>95</v>
      </c>
      <c r="G44" s="18">
        <v>109</v>
      </c>
      <c r="H44" s="26"/>
      <c r="I44" s="27"/>
      <c r="J44" s="28"/>
      <c r="K44" s="162"/>
      <c r="L44" s="162"/>
      <c r="M44" s="31">
        <f t="shared" si="4"/>
        <v>302</v>
      </c>
      <c r="N44" s="31">
        <f>COUNTIF(E44:G44,"&gt;0")</f>
        <v>3</v>
      </c>
      <c r="O44" s="104">
        <f>IF(OR(E44&gt;0,F44&gt;0,G44&gt;0),Données!$X$6)</f>
        <v>13</v>
      </c>
    </row>
    <row r="45" spans="1:15" x14ac:dyDescent="0.3">
      <c r="A45" s="25" t="e">
        <f>VLOOKUP(B45,Données!$A$3:$I$1003,4)</f>
        <v>#N/A</v>
      </c>
      <c r="B45" s="33"/>
      <c r="C45" s="16" t="str">
        <f>IFERROR(IF(B45=Données!X$1,Données!$X$2,VLOOKUP(B45,Données!$A$3:$I$1003,3,FALSE)),"")</f>
        <v/>
      </c>
      <c r="D45" s="17" t="e">
        <f>ROUNDDOWN(IF(C45="Dummy",Données!$X$4,IF(Sem.02!H45="x",Sem.02!D45,VLOOKUP(B45,Données!$A$3:$I$1003,7,FALSE))),0)</f>
        <v>#N/A</v>
      </c>
      <c r="E45" s="18">
        <v>227</v>
      </c>
      <c r="F45" s="18">
        <v>193</v>
      </c>
      <c r="G45" s="18">
        <v>185</v>
      </c>
      <c r="H45" s="26"/>
      <c r="I45" s="27"/>
      <c r="J45" s="28"/>
      <c r="K45" s="162"/>
      <c r="L45" s="162"/>
      <c r="M45" s="31">
        <f t="shared" si="4"/>
        <v>605</v>
      </c>
      <c r="N45" s="31">
        <f>COUNTIF(E45:G45,"&gt;0")</f>
        <v>3</v>
      </c>
      <c r="O45" s="104">
        <f>IF(OR(E45&gt;0,F45&gt;0,G45&gt;0),Données!$X$6)</f>
        <v>13</v>
      </c>
    </row>
    <row r="46" spans="1:15" x14ac:dyDescent="0.3">
      <c r="A46" s="25" t="e">
        <f>VLOOKUP(B46,Données!$A$3:$I$1003,4)</f>
        <v>#N/A</v>
      </c>
      <c r="B46" s="33"/>
      <c r="C46" s="16" t="str">
        <f>IFERROR(IF(B46=Données!X$1,Données!$X$2,VLOOKUP(B46,Données!$A$3:$I$1003,3,FALSE)),"")</f>
        <v/>
      </c>
      <c r="D46" s="17" t="e">
        <f>ROUNDDOWN(IF(C46="Dummy",Données!$X$4,IF(Sem.02!H46="x",Sem.02!D46,VLOOKUP(B46,Données!$A$3:$I$1003,7,FALSE))),0)</f>
        <v>#N/A</v>
      </c>
      <c r="E46" s="18">
        <v>215</v>
      </c>
      <c r="F46" s="18">
        <v>220</v>
      </c>
      <c r="G46" s="18">
        <v>238</v>
      </c>
      <c r="H46" s="26"/>
      <c r="I46" s="27"/>
      <c r="J46" s="28"/>
      <c r="K46" s="162"/>
      <c r="L46" s="162"/>
      <c r="M46" s="31">
        <f t="shared" si="4"/>
        <v>673</v>
      </c>
      <c r="N46" s="31">
        <f>COUNTIF(E46:G46,"&gt;0")</f>
        <v>3</v>
      </c>
      <c r="O46" s="104">
        <f>IF(OR(E46&gt;0,F46&gt;0,G46&gt;0),Données!$X$6)</f>
        <v>13</v>
      </c>
    </row>
    <row r="47" spans="1:15" x14ac:dyDescent="0.3">
      <c r="A47" s="32" t="s">
        <v>10</v>
      </c>
      <c r="B47" s="33"/>
      <c r="C47" s="34" t="str">
        <f>IFERROR(IF(B47=Données!X$1,Données!$X$2,VLOOKUP(B47,Données!$A$3:$I$1003,3,FALSE)),"")</f>
        <v/>
      </c>
      <c r="D47" s="35" t="e">
        <f>ROUNDDOWN(IF(C47="Dummy",Données!$X$4,VLOOKUP(B47,Données!$A$3:$I$1003,7,FALSE)),0)</f>
        <v>#N/A</v>
      </c>
      <c r="E47" s="36"/>
      <c r="F47" s="36"/>
      <c r="G47" s="36"/>
      <c r="H47" s="26"/>
      <c r="I47" s="27"/>
      <c r="J47" s="28"/>
      <c r="K47" s="29"/>
      <c r="L47" s="30"/>
      <c r="M47" s="37">
        <f t="shared" si="4"/>
        <v>0</v>
      </c>
      <c r="N47" s="37">
        <f>COUNTIF(E47:G47,("&gt;0"))</f>
        <v>0</v>
      </c>
      <c r="O47" s="105" t="b">
        <f>IF(OR(E47&gt;0,F47&gt;0,G47&gt;0),Données!$X$6)</f>
        <v>0</v>
      </c>
    </row>
    <row r="48" spans="1:15" x14ac:dyDescent="0.3">
      <c r="A48" s="32" t="s">
        <v>10</v>
      </c>
      <c r="B48" s="33"/>
      <c r="C48" s="34" t="str">
        <f>IFERROR(IF(B48=Données!X$1,Données!$X$2,VLOOKUP(B48,Données!$A$3:$I$1003,3,FALSE)),"")</f>
        <v/>
      </c>
      <c r="D48" s="35" t="e">
        <f>ROUNDDOWN(IF(C48="Dummy",Données!$X$4,VLOOKUP(B48,Données!$A$3:$I$1003,7,FALSE)),0)</f>
        <v>#N/A</v>
      </c>
      <c r="E48" s="38"/>
      <c r="F48" s="38"/>
      <c r="G48" s="38"/>
      <c r="H48" s="26"/>
      <c r="I48" s="27"/>
      <c r="J48" s="28"/>
      <c r="K48" s="29"/>
      <c r="L48" s="30"/>
      <c r="M48" s="37">
        <f t="shared" si="4"/>
        <v>0</v>
      </c>
      <c r="N48" s="37">
        <f>COUNTIF(E48:G48,("&gt;0"))</f>
        <v>0</v>
      </c>
      <c r="O48" s="105" t="b">
        <f>IF(OR(E48&gt;0,F48&gt;0,G48&gt;0),Données!$X$6)</f>
        <v>0</v>
      </c>
    </row>
    <row r="49" spans="1:15" x14ac:dyDescent="0.3">
      <c r="A49" s="39" t="s">
        <v>11</v>
      </c>
      <c r="B49" s="40"/>
      <c r="C49" s="41" t="str">
        <f>IFERROR(VLOOKUP(B49,Données!$Q$3:$W$503,2,FALSE),"")</f>
        <v/>
      </c>
      <c r="D49" s="42" t="e">
        <f>VLOOKUP(B49,Données!$Q$3:$W$503,3)</f>
        <v>#N/A</v>
      </c>
      <c r="E49" s="38"/>
      <c r="F49" s="38"/>
      <c r="G49" s="38"/>
      <c r="H49" s="26"/>
      <c r="I49" s="27"/>
      <c r="J49" s="28"/>
      <c r="K49" s="29"/>
      <c r="L49" s="30"/>
      <c r="M49" s="43">
        <f t="shared" si="4"/>
        <v>0</v>
      </c>
      <c r="N49" s="43">
        <f>COUNTIF(E49:G49,("&gt;0"))</f>
        <v>0</v>
      </c>
      <c r="O49" s="106" t="b">
        <f>IF(OR(E49&gt;0,F49&gt;0,G49&gt;0),Données!$X$8)</f>
        <v>0</v>
      </c>
    </row>
    <row r="50" spans="1:15" ht="15" thickBot="1" x14ac:dyDescent="0.35">
      <c r="A50" s="44" t="s">
        <v>11</v>
      </c>
      <c r="B50" s="45"/>
      <c r="C50" s="41" t="str">
        <f>IFERROR(VLOOKUP(B50,Données!$Q$3:$W$503,2,FALSE),"")</f>
        <v/>
      </c>
      <c r="D50" s="46" t="e">
        <f>VLOOKUP(B50,Données!$Q$3:$W$503,3)</f>
        <v>#N/A</v>
      </c>
      <c r="E50" s="47"/>
      <c r="F50" s="47"/>
      <c r="G50" s="47"/>
      <c r="H50" s="26"/>
      <c r="I50" s="27"/>
      <c r="J50" s="28"/>
      <c r="K50" s="29"/>
      <c r="L50" s="30"/>
      <c r="M50" s="43">
        <f t="shared" si="4"/>
        <v>0</v>
      </c>
      <c r="N50" s="43">
        <f>COUNTIF(E50:G50,("&gt;0"))</f>
        <v>0</v>
      </c>
      <c r="O50" s="106" t="b">
        <f>IF(OR(E50&gt;0,F50&gt;0,G50&gt;0),Données!$X$8)</f>
        <v>0</v>
      </c>
    </row>
    <row r="51" spans="1:15" ht="16.2" thickBot="1" x14ac:dyDescent="0.35">
      <c r="A51" s="48" t="e">
        <f>$T$1-D51</f>
        <v>#N/A</v>
      </c>
      <c r="B51" s="49"/>
      <c r="C51" s="50" t="s">
        <v>16</v>
      </c>
      <c r="D51" s="51" t="e">
        <f>SUM(D42:D46)</f>
        <v>#N/A</v>
      </c>
      <c r="E51" s="52">
        <f>SUM(E42:E46)+SUMPRODUCT((E42:E46=0)*1,$D216:$D220)</f>
        <v>816</v>
      </c>
      <c r="F51" s="52">
        <f>SUM(F42:F46)+SUMPRODUCT((F42:F46=0)*1,$D216:$D220)</f>
        <v>809</v>
      </c>
      <c r="G51" s="52">
        <f>SUM(G42:G46)+SUMPRODUCT((G42:G46=0)*1,$D216:$D220)</f>
        <v>763</v>
      </c>
      <c r="H51" s="53"/>
      <c r="I51" s="54"/>
      <c r="J51" s="55"/>
      <c r="K51" s="56"/>
      <c r="L51" s="57"/>
      <c r="M51" s="58">
        <f>SUM(E51:G51)+B51*3</f>
        <v>2388</v>
      </c>
      <c r="N51" s="61"/>
      <c r="O51" s="107"/>
    </row>
    <row r="52" spans="1:15" x14ac:dyDescent="0.3">
      <c r="A52" s="14" t="e">
        <f>VLOOKUP(B52,Données!$A$3:$I$1003,4)</f>
        <v>#N/A</v>
      </c>
      <c r="B52" s="33"/>
      <c r="C52" s="16" t="str">
        <f>IFERROR(IF(B52=Données!X$1,Données!$X$2,VLOOKUP(B52,Données!$A$3:$I$1003,3,FALSE)),"")</f>
        <v/>
      </c>
      <c r="D52" s="17" t="e">
        <f>ROUNDDOWN(IF(C52="Dummy",Données!$X$4,IF(Sem.02!H52="x",Sem.02!D52,VLOOKUP(B52,Données!$A$3:$I$1003,7,FALSE))),0)</f>
        <v>#N/A</v>
      </c>
      <c r="E52" s="18">
        <v>180</v>
      </c>
      <c r="F52" s="18">
        <v>170</v>
      </c>
      <c r="G52" s="18">
        <v>160</v>
      </c>
      <c r="H52" s="19"/>
      <c r="I52" s="20"/>
      <c r="J52" s="21"/>
      <c r="K52" s="22"/>
      <c r="L52" s="23"/>
      <c r="M52" s="31">
        <f t="shared" ref="M52:M60" si="5">SUM(E52:G52)</f>
        <v>510</v>
      </c>
      <c r="N52" s="31">
        <f>COUNTIF(E52:G52,"&gt;0")</f>
        <v>3</v>
      </c>
      <c r="O52" s="104">
        <f>IF(OR(E52&gt;0,F52&gt;0,G52&gt;0),Données!$X$6)</f>
        <v>13</v>
      </c>
    </row>
    <row r="53" spans="1:15" x14ac:dyDescent="0.3">
      <c r="A53" s="25" t="e">
        <f>VLOOKUP(B53,Données!$A$3:$I$1003,4)</f>
        <v>#N/A</v>
      </c>
      <c r="B53" s="33"/>
      <c r="C53" s="16" t="str">
        <f>IFERROR(IF(B53=Données!X$1,Données!$X$2,VLOOKUP(B53,Données!$A$3:$I$1003,3,FALSE)),"")</f>
        <v/>
      </c>
      <c r="D53" s="17" t="e">
        <f>ROUNDDOWN(IF(C53="Dummy",Données!$X$4,IF(Sem.02!H53="x",Sem.02!D53,VLOOKUP(B53,Données!$A$3:$I$1003,7,FALSE))),0)</f>
        <v>#N/A</v>
      </c>
      <c r="E53" s="18"/>
      <c r="F53" s="18"/>
      <c r="G53" s="18"/>
      <c r="H53" s="26" t="s">
        <v>148</v>
      </c>
      <c r="I53" s="27"/>
      <c r="J53" s="28"/>
      <c r="K53" s="29"/>
      <c r="L53" s="30"/>
      <c r="M53" s="31">
        <f t="shared" si="5"/>
        <v>0</v>
      </c>
      <c r="N53" s="31">
        <f>COUNTIF(E53:G53,"&gt;0")</f>
        <v>0</v>
      </c>
      <c r="O53" s="104" t="b">
        <f>IF(OR(E53&gt;0,F53&gt;0,G53&gt;0),Données!$X$6)</f>
        <v>0</v>
      </c>
    </row>
    <row r="54" spans="1:15" x14ac:dyDescent="0.3">
      <c r="A54" s="25" t="e">
        <f>VLOOKUP(B54,Données!$A$3:$I$1003,4)</f>
        <v>#N/A</v>
      </c>
      <c r="B54" s="33"/>
      <c r="C54" s="16" t="str">
        <f>IFERROR(IF(B54=Données!X$1,Données!$X$2,VLOOKUP(B54,Données!$A$3:$I$1003,3,FALSE)),"")</f>
        <v/>
      </c>
      <c r="D54" s="17" t="e">
        <f>ROUNDDOWN(IF(C54="Dummy",Données!$X$4,IF(Sem.02!H54="x",Sem.02!D54,VLOOKUP(B54,Données!$A$3:$I$1003,7,FALSE))),0)</f>
        <v>#N/A</v>
      </c>
      <c r="E54" s="18">
        <v>189</v>
      </c>
      <c r="F54" s="18">
        <v>207</v>
      </c>
      <c r="G54" s="18">
        <v>143</v>
      </c>
      <c r="H54" s="26"/>
      <c r="I54" s="27"/>
      <c r="J54" s="28"/>
      <c r="K54" s="29"/>
      <c r="L54" s="30"/>
      <c r="M54" s="31">
        <f t="shared" si="5"/>
        <v>539</v>
      </c>
      <c r="N54" s="31">
        <f>COUNTIF(E54:G54,"&gt;0")</f>
        <v>3</v>
      </c>
      <c r="O54" s="104">
        <f>IF(OR(E54&gt;0,F54&gt;0,G54&gt;0),Données!$X$6)</f>
        <v>13</v>
      </c>
    </row>
    <row r="55" spans="1:15" x14ac:dyDescent="0.3">
      <c r="A55" s="25" t="e">
        <f>VLOOKUP(B55,Données!$A$3:$I$1003,4)</f>
        <v>#N/A</v>
      </c>
      <c r="B55" s="33"/>
      <c r="C55" s="16" t="str">
        <f>IFERROR(IF(B55=Données!X$1,Données!$X$2,VLOOKUP(B55,Données!$A$3:$I$1003,3,FALSE)),"")</f>
        <v/>
      </c>
      <c r="D55" s="17" t="e">
        <f>ROUNDDOWN(IF(C55="Dummy",Données!$X$4,IF(Sem.02!H55="x",Sem.02!D55,VLOOKUP(B55,Données!$A$3:$I$1003,7,FALSE))),0)</f>
        <v>#N/A</v>
      </c>
      <c r="E55" s="18">
        <v>153</v>
      </c>
      <c r="F55" s="18">
        <v>146</v>
      </c>
      <c r="G55" s="18">
        <v>160</v>
      </c>
      <c r="H55" s="26"/>
      <c r="I55" s="27"/>
      <c r="J55" s="28"/>
      <c r="K55" s="29"/>
      <c r="L55" s="30"/>
      <c r="M55" s="31">
        <f t="shared" si="5"/>
        <v>459</v>
      </c>
      <c r="N55" s="31">
        <f>COUNTIF(E55:G55,"&gt;0")</f>
        <v>3</v>
      </c>
      <c r="O55" s="104">
        <f>IF(OR(E55&gt;0,F55&gt;0,G55&gt;0),Données!$X$6)</f>
        <v>13</v>
      </c>
    </row>
    <row r="56" spans="1:15" x14ac:dyDescent="0.3">
      <c r="A56" s="25" t="e">
        <f>VLOOKUP(B56,Données!$A$3:$I$1003,4)</f>
        <v>#N/A</v>
      </c>
      <c r="B56" s="33"/>
      <c r="C56" s="16" t="str">
        <f>IFERROR(IF(B56=Données!X$1,Données!$X$2,VLOOKUP(B56,Données!$A$3:$I$1003,3,FALSE)),"")</f>
        <v/>
      </c>
      <c r="D56" s="17" t="e">
        <f>ROUNDDOWN(IF(C56="Dummy",Données!$X$4,IF(Sem.02!H56="x",Sem.02!D56,VLOOKUP(B56,Données!$A$3:$I$1003,7,FALSE))),0)</f>
        <v>#N/A</v>
      </c>
      <c r="E56" s="18">
        <v>161</v>
      </c>
      <c r="F56" s="18">
        <v>180</v>
      </c>
      <c r="G56" s="18">
        <v>151</v>
      </c>
      <c r="H56" s="26"/>
      <c r="I56" s="27"/>
      <c r="J56" s="28"/>
      <c r="K56" s="29"/>
      <c r="L56" s="30"/>
      <c r="M56" s="31">
        <f t="shared" si="5"/>
        <v>492</v>
      </c>
      <c r="N56" s="31">
        <f>COUNTIF(E56:G56,"&gt;0")</f>
        <v>3</v>
      </c>
      <c r="O56" s="104">
        <f>IF(OR(E56&gt;0,F56&gt;0,G56&gt;0),Données!$X$6)</f>
        <v>13</v>
      </c>
    </row>
    <row r="57" spans="1:15" x14ac:dyDescent="0.3">
      <c r="A57" s="32" t="s">
        <v>10</v>
      </c>
      <c r="B57" s="33"/>
      <c r="C57" s="34" t="str">
        <f>IFERROR(IF(B57=Données!X$1,Données!$X$2,VLOOKUP(B57,Données!$A$3:$I$1003,3,FALSE)),"")</f>
        <v/>
      </c>
      <c r="D57" s="35" t="e">
        <f>ROUNDDOWN(IF(C57="Dummy",Données!$X$4,VLOOKUP(B57,Données!$A$3:$I$1003,7,FALSE)),0)</f>
        <v>#N/A</v>
      </c>
      <c r="E57" s="36"/>
      <c r="F57" s="36"/>
      <c r="G57" s="36"/>
      <c r="H57" s="26"/>
      <c r="I57" s="27"/>
      <c r="J57" s="28"/>
      <c r="K57" s="29"/>
      <c r="L57" s="30"/>
      <c r="M57" s="37">
        <f t="shared" si="5"/>
        <v>0</v>
      </c>
      <c r="N57" s="37">
        <f>COUNTIF(E57:G57,("&gt;0"))</f>
        <v>0</v>
      </c>
      <c r="O57" s="105" t="b">
        <f>IF(OR(E57&gt;0,F57&gt;0,G57&gt;0),Données!$X$6)</f>
        <v>0</v>
      </c>
    </row>
    <row r="58" spans="1:15" x14ac:dyDescent="0.3">
      <c r="A58" s="32" t="s">
        <v>10</v>
      </c>
      <c r="B58" s="33"/>
      <c r="C58" s="34" t="str">
        <f>IFERROR(IF(B58=Données!X$1,Données!$X$2,VLOOKUP(B58,Données!$A$3:$I$1003,3,FALSE)),"")</f>
        <v/>
      </c>
      <c r="D58" s="35" t="e">
        <f>ROUNDDOWN(IF(C58="Dummy",Données!$X$4,VLOOKUP(B58,Données!$A$3:$I$1003,7,FALSE)),0)</f>
        <v>#N/A</v>
      </c>
      <c r="E58" s="38"/>
      <c r="F58" s="38"/>
      <c r="G58" s="38"/>
      <c r="H58" s="26"/>
      <c r="I58" s="27"/>
      <c r="J58" s="28"/>
      <c r="K58" s="29"/>
      <c r="L58" s="30"/>
      <c r="M58" s="37">
        <f t="shared" si="5"/>
        <v>0</v>
      </c>
      <c r="N58" s="37">
        <f>COUNTIF(E58:G58,("&gt;0"))</f>
        <v>0</v>
      </c>
      <c r="O58" s="105" t="b">
        <f>IF(OR(E58&gt;0,F58&gt;0,G58&gt;0),Données!$X$6)</f>
        <v>0</v>
      </c>
    </row>
    <row r="59" spans="1:15" x14ac:dyDescent="0.3">
      <c r="A59" s="39" t="s">
        <v>11</v>
      </c>
      <c r="B59" s="40"/>
      <c r="C59" s="41" t="str">
        <f>IFERROR(VLOOKUP(B59,Données!$Q$3:$W$503,2,FALSE),"")</f>
        <v/>
      </c>
      <c r="D59" s="42" t="e">
        <f>VLOOKUP(B59,Données!$Q$3:$W$503,3)</f>
        <v>#N/A</v>
      </c>
      <c r="E59" s="38"/>
      <c r="F59" s="38"/>
      <c r="G59" s="38"/>
      <c r="H59" s="26"/>
      <c r="I59" s="27"/>
      <c r="J59" s="28"/>
      <c r="K59" s="29"/>
      <c r="L59" s="30"/>
      <c r="M59" s="43">
        <f t="shared" si="5"/>
        <v>0</v>
      </c>
      <c r="N59" s="43">
        <f>COUNTIF(E59:G59,("&gt;0"))</f>
        <v>0</v>
      </c>
      <c r="O59" s="106" t="b">
        <f>IF(OR(E59&gt;0,F59&gt;0,G59&gt;0),Données!$X$8)</f>
        <v>0</v>
      </c>
    </row>
    <row r="60" spans="1:15" ht="15" thickBot="1" x14ac:dyDescent="0.35">
      <c r="A60" s="44" t="s">
        <v>11</v>
      </c>
      <c r="B60" s="45"/>
      <c r="C60" s="41" t="str">
        <f>IFERROR(VLOOKUP(B60,Données!$Q$3:$W$503,2,FALSE),"")</f>
        <v/>
      </c>
      <c r="D60" s="46" t="e">
        <f>VLOOKUP(B60,Données!$Q$3:$W$503,3)</f>
        <v>#N/A</v>
      </c>
      <c r="E60" s="47"/>
      <c r="F60" s="47"/>
      <c r="G60" s="47"/>
      <c r="H60" s="26"/>
      <c r="I60" s="27"/>
      <c r="J60" s="28"/>
      <c r="K60" s="29"/>
      <c r="L60" s="30"/>
      <c r="M60" s="43">
        <f t="shared" si="5"/>
        <v>0</v>
      </c>
      <c r="N60" s="43">
        <f>COUNTIF(E60:G60,("&gt;0"))</f>
        <v>0</v>
      </c>
      <c r="O60" s="106" t="b">
        <f>IF(OR(E60&gt;0,F60&gt;0,G60&gt;0),Données!$X$8)</f>
        <v>0</v>
      </c>
    </row>
    <row r="61" spans="1:15" ht="16.2" thickBot="1" x14ac:dyDescent="0.35">
      <c r="A61" s="48" t="e">
        <f>$T$1-D61</f>
        <v>#N/A</v>
      </c>
      <c r="B61" s="49"/>
      <c r="C61" s="50" t="s">
        <v>17</v>
      </c>
      <c r="D61" s="51" t="e">
        <f>SUM(D52:D56)</f>
        <v>#N/A</v>
      </c>
      <c r="E61" s="52">
        <f>SUM(E52:E56)+SUMPRODUCT((E52:E56=0)*1,$D226:$D230)</f>
        <v>683</v>
      </c>
      <c r="F61" s="52">
        <f>SUM(F52:F56)+SUMPRODUCT((F52:F56=0)*1,$D226:$D230)</f>
        <v>703</v>
      </c>
      <c r="G61" s="52">
        <f>SUM(G52:G56)+SUMPRODUCT((G52:G56=0)*1,$D226:$D230)</f>
        <v>614</v>
      </c>
      <c r="H61" s="53"/>
      <c r="I61" s="54"/>
      <c r="J61" s="55"/>
      <c r="K61" s="56"/>
      <c r="L61" s="57"/>
      <c r="M61" s="58">
        <f>SUM(E61:G61)+B61*3</f>
        <v>2000</v>
      </c>
      <c r="N61" s="61"/>
      <c r="O61" s="107"/>
    </row>
    <row r="62" spans="1:15" x14ac:dyDescent="0.3">
      <c r="A62" s="14" t="e">
        <f>VLOOKUP(B62,Données!$A$3:$I$1003,4)</f>
        <v>#N/A</v>
      </c>
      <c r="B62" s="33"/>
      <c r="C62" s="16" t="str">
        <f>IFERROR(IF(B62=Données!X$1,Données!$X$2,VLOOKUP(B62,Données!$A$3:$I$1003,3,FALSE)),"")</f>
        <v/>
      </c>
      <c r="D62" s="17" t="e">
        <f>ROUNDDOWN(IF(C62="Dummy",Données!$X$4,IF(Sem.02!H62="x",Sem.02!D62,VLOOKUP(B62,Données!$A$3:$I$1003,7,FALSE))),0)</f>
        <v>#N/A</v>
      </c>
      <c r="E62" s="18">
        <v>124</v>
      </c>
      <c r="F62" s="18">
        <v>161</v>
      </c>
      <c r="G62" s="18">
        <v>128</v>
      </c>
      <c r="H62" s="19"/>
      <c r="I62" s="20"/>
      <c r="J62" s="21"/>
      <c r="K62" s="22"/>
      <c r="L62" s="23"/>
      <c r="M62" s="31">
        <f t="shared" ref="M62:M70" si="6">SUM(E62:G62)</f>
        <v>413</v>
      </c>
      <c r="N62" s="31">
        <f>COUNTIF(E62:G62,"&gt;0")</f>
        <v>3</v>
      </c>
      <c r="O62" s="104">
        <f>IF(OR(E62&gt;0,F62&gt;0,G62&gt;0),Données!$X$6)</f>
        <v>13</v>
      </c>
    </row>
    <row r="63" spans="1:15" x14ac:dyDescent="0.3">
      <c r="A63" s="25" t="e">
        <f>VLOOKUP(B63,Données!$A$3:$I$1003,4)</f>
        <v>#N/A</v>
      </c>
      <c r="B63" s="33"/>
      <c r="C63" s="16" t="str">
        <f>IFERROR(IF(B63=Données!X$1,Données!$X$2,VLOOKUP(B63,Données!$A$3:$I$1003,3,FALSE)),"")</f>
        <v/>
      </c>
      <c r="D63" s="17" t="e">
        <f>ROUNDDOWN(IF(C63="Dummy",Données!$X$4,IF(Sem.02!H63="x",Sem.02!D63,VLOOKUP(B63,Données!$A$3:$I$1003,7,FALSE))),0)</f>
        <v>#N/A</v>
      </c>
      <c r="E63" s="18"/>
      <c r="F63" s="18"/>
      <c r="G63" s="18"/>
      <c r="H63" s="26" t="s">
        <v>148</v>
      </c>
      <c r="I63" s="27"/>
      <c r="J63" s="28"/>
      <c r="K63" s="29"/>
      <c r="L63" s="30"/>
      <c r="M63" s="31">
        <f t="shared" si="6"/>
        <v>0</v>
      </c>
      <c r="N63" s="31">
        <f>COUNTIF(E63:G63,"&gt;0")</f>
        <v>0</v>
      </c>
      <c r="O63" s="104" t="b">
        <f>IF(OR(E63&gt;0,F63&gt;0,G63&gt;0),Données!$X$6)</f>
        <v>0</v>
      </c>
    </row>
    <row r="64" spans="1:15" x14ac:dyDescent="0.3">
      <c r="A64" s="25" t="e">
        <f>VLOOKUP(B64,Données!$A$3:$I$1003,4)</f>
        <v>#N/A</v>
      </c>
      <c r="B64" s="33"/>
      <c r="C64" s="16" t="str">
        <f>IFERROR(IF(B64=Données!X$1,Données!$X$2,VLOOKUP(B64,Données!$A$3:$I$1003,3,FALSE)),"")</f>
        <v/>
      </c>
      <c r="D64" s="17" t="e">
        <f>ROUNDDOWN(IF(C64="Dummy",Données!$X$4,IF(Sem.02!H64="x",Sem.02!D64,VLOOKUP(B64,Données!$A$3:$I$1003,7,FALSE))),0)</f>
        <v>#N/A</v>
      </c>
      <c r="E64" s="18">
        <v>133</v>
      </c>
      <c r="F64" s="18">
        <v>108</v>
      </c>
      <c r="G64" s="18">
        <v>124</v>
      </c>
      <c r="H64" s="26"/>
      <c r="I64" s="27"/>
      <c r="J64" s="28"/>
      <c r="K64" s="29"/>
      <c r="L64" s="30"/>
      <c r="M64" s="31">
        <f t="shared" si="6"/>
        <v>365</v>
      </c>
      <c r="N64" s="31">
        <f>COUNTIF(E64:G64,"&gt;0")</f>
        <v>3</v>
      </c>
      <c r="O64" s="104">
        <f>IF(OR(E64&gt;0,F64&gt;0,G64&gt;0),Données!$X$6)</f>
        <v>13</v>
      </c>
    </row>
    <row r="65" spans="1:15" x14ac:dyDescent="0.3">
      <c r="A65" s="25" t="e">
        <f>VLOOKUP(B65,Données!$A$3:$I$1003,4)</f>
        <v>#N/A</v>
      </c>
      <c r="B65" s="33"/>
      <c r="C65" s="16" t="str">
        <f>IFERROR(IF(B65=Données!X$1,Données!$X$2,VLOOKUP(B65,Données!$A$3:$I$1003,3,FALSE)),"")</f>
        <v/>
      </c>
      <c r="D65" s="17" t="e">
        <f>ROUNDDOWN(IF(C65="Dummy",Données!$X$4,IF(Sem.02!H65="x",Sem.02!D65,VLOOKUP(B65,Données!$A$3:$I$1003,7,FALSE))),0)</f>
        <v>#N/A</v>
      </c>
      <c r="E65" s="18">
        <v>197</v>
      </c>
      <c r="F65" s="18">
        <v>202</v>
      </c>
      <c r="G65" s="18">
        <v>161</v>
      </c>
      <c r="H65" s="26"/>
      <c r="I65" s="27"/>
      <c r="J65" s="28"/>
      <c r="K65" s="29"/>
      <c r="L65" s="30"/>
      <c r="M65" s="31">
        <f t="shared" si="6"/>
        <v>560</v>
      </c>
      <c r="N65" s="31">
        <f>COUNTIF(E65:G65,"&gt;0")</f>
        <v>3</v>
      </c>
      <c r="O65" s="104">
        <f>IF(OR(E65&gt;0,F65&gt;0,G65&gt;0),Données!$X$6)</f>
        <v>13</v>
      </c>
    </row>
    <row r="66" spans="1:15" x14ac:dyDescent="0.3">
      <c r="A66" s="25" t="e">
        <f>VLOOKUP(B66,Données!$A$3:$I$1003,4)</f>
        <v>#N/A</v>
      </c>
      <c r="B66" s="33"/>
      <c r="C66" s="16" t="str">
        <f>IFERROR(IF(B66=Données!X$1,Données!$X$2,VLOOKUP(B66,Données!$A$3:$I$1003,3,FALSE)),"")</f>
        <v/>
      </c>
      <c r="D66" s="17" t="e">
        <f>ROUNDDOWN(IF(C66="Dummy",Données!$X$4,IF(Sem.02!H66="x",Sem.02!D66,VLOOKUP(B66,Données!$A$3:$I$1003,7,FALSE))),0)</f>
        <v>#N/A</v>
      </c>
      <c r="E66" s="18">
        <v>172</v>
      </c>
      <c r="F66" s="18">
        <v>195</v>
      </c>
      <c r="G66" s="18">
        <v>218</v>
      </c>
      <c r="H66" s="26"/>
      <c r="I66" s="27"/>
      <c r="J66" s="28"/>
      <c r="K66" s="29"/>
      <c r="L66" s="30"/>
      <c r="M66" s="31">
        <f t="shared" si="6"/>
        <v>585</v>
      </c>
      <c r="N66" s="31">
        <f>COUNTIF(E66:G66,"&gt;0")</f>
        <v>3</v>
      </c>
      <c r="O66" s="104">
        <f>IF(OR(E66&gt;0,F66&gt;0,G66&gt;0),Données!$X$6)</f>
        <v>13</v>
      </c>
    </row>
    <row r="67" spans="1:15" x14ac:dyDescent="0.3">
      <c r="A67" s="32" t="s">
        <v>10</v>
      </c>
      <c r="B67" s="33"/>
      <c r="C67" s="34" t="str">
        <f>IFERROR(IF(B67=Données!X$1,Données!$X$2,VLOOKUP(B67,Données!$A$3:$I$1003,3,FALSE)),"")</f>
        <v/>
      </c>
      <c r="D67" s="35" t="e">
        <f>ROUNDDOWN(IF(C67="Dummy",Données!$X$4,VLOOKUP(B67,Données!$A$3:$I$1003,7,FALSE)),0)</f>
        <v>#N/A</v>
      </c>
      <c r="E67" s="36"/>
      <c r="F67" s="36"/>
      <c r="G67" s="36"/>
      <c r="H67" s="26"/>
      <c r="I67" s="27"/>
      <c r="J67" s="28"/>
      <c r="K67" s="29"/>
      <c r="L67" s="30"/>
      <c r="M67" s="37">
        <f t="shared" si="6"/>
        <v>0</v>
      </c>
      <c r="N67" s="37">
        <f>COUNTIF(E67:G67,("&gt;0"))</f>
        <v>0</v>
      </c>
      <c r="O67" s="105" t="b">
        <f>IF(OR(E67&gt;0,F67&gt;0,G67&gt;0),Données!$X$6)</f>
        <v>0</v>
      </c>
    </row>
    <row r="68" spans="1:15" x14ac:dyDescent="0.3">
      <c r="A68" s="32" t="s">
        <v>10</v>
      </c>
      <c r="B68" s="33"/>
      <c r="C68" s="34" t="str">
        <f>IFERROR(IF(B68=Données!X$1,Données!$X$2,VLOOKUP(B68,Données!$A$3:$I$1003,3,FALSE)),"")</f>
        <v/>
      </c>
      <c r="D68" s="35" t="e">
        <f>ROUNDDOWN(IF(C68="Dummy",Données!$X$4,VLOOKUP(B68,Données!$A$3:$I$1003,7,FALSE)),0)</f>
        <v>#N/A</v>
      </c>
      <c r="E68" s="38"/>
      <c r="F68" s="38"/>
      <c r="G68" s="38"/>
      <c r="H68" s="26"/>
      <c r="I68" s="27"/>
      <c r="J68" s="28"/>
      <c r="K68" s="29"/>
      <c r="L68" s="30"/>
      <c r="M68" s="37">
        <f t="shared" si="6"/>
        <v>0</v>
      </c>
      <c r="N68" s="37">
        <f>COUNTIF(E68:G68,("&gt;0"))</f>
        <v>0</v>
      </c>
      <c r="O68" s="105" t="b">
        <f>IF(OR(E68&gt;0,F68&gt;0,G68&gt;0),Données!$X$6)</f>
        <v>0</v>
      </c>
    </row>
    <row r="69" spans="1:15" x14ac:dyDescent="0.3">
      <c r="A69" s="39" t="s">
        <v>11</v>
      </c>
      <c r="B69" s="40"/>
      <c r="C69" s="41" t="str">
        <f>IFERROR(VLOOKUP(B69,Données!$Q$3:$W$503,2,FALSE),"")</f>
        <v/>
      </c>
      <c r="D69" s="42" t="e">
        <f>VLOOKUP(B69,Données!$Q$3:$W$503,3)</f>
        <v>#N/A</v>
      </c>
      <c r="E69" s="38"/>
      <c r="F69" s="38"/>
      <c r="G69" s="38"/>
      <c r="H69" s="26"/>
      <c r="I69" s="27"/>
      <c r="J69" s="28"/>
      <c r="K69" s="29"/>
      <c r="L69" s="30"/>
      <c r="M69" s="43">
        <f t="shared" si="6"/>
        <v>0</v>
      </c>
      <c r="N69" s="43">
        <f>COUNTIF(E69:G69,("&gt;0"))</f>
        <v>0</v>
      </c>
      <c r="O69" s="106" t="b">
        <f>IF(OR(E69&gt;0,F69&gt;0,G69&gt;0),Données!$X$8)</f>
        <v>0</v>
      </c>
    </row>
    <row r="70" spans="1:15" ht="15" thickBot="1" x14ac:dyDescent="0.35">
      <c r="A70" s="44" t="s">
        <v>11</v>
      </c>
      <c r="B70" s="45"/>
      <c r="C70" s="41" t="str">
        <f>IFERROR(VLOOKUP(B70,Données!$Q$3:$W$503,2,FALSE),"")</f>
        <v/>
      </c>
      <c r="D70" s="46" t="e">
        <f>VLOOKUP(B70,Données!$Q$3:$W$503,3)</f>
        <v>#N/A</v>
      </c>
      <c r="E70" s="47"/>
      <c r="F70" s="47"/>
      <c r="G70" s="47"/>
      <c r="H70" s="26"/>
      <c r="I70" s="27"/>
      <c r="J70" s="28"/>
      <c r="K70" s="29"/>
      <c r="L70" s="30"/>
      <c r="M70" s="43">
        <f t="shared" si="6"/>
        <v>0</v>
      </c>
      <c r="N70" s="43">
        <f>COUNTIF(E70:G70,("&gt;0"))</f>
        <v>0</v>
      </c>
      <c r="O70" s="106" t="b">
        <f>IF(OR(E70&gt;0,F70&gt;0,G70&gt;0),Données!$X$8)</f>
        <v>0</v>
      </c>
    </row>
    <row r="71" spans="1:15" ht="16.2" thickBot="1" x14ac:dyDescent="0.35">
      <c r="A71" s="48" t="e">
        <f>$T$1-D71</f>
        <v>#N/A</v>
      </c>
      <c r="B71" s="49"/>
      <c r="C71" s="50" t="s">
        <v>18</v>
      </c>
      <c r="D71" s="51" t="e">
        <f>SUM(D62:D66)</f>
        <v>#N/A</v>
      </c>
      <c r="E71" s="52">
        <f>SUM(E62:E66)+SUMPRODUCT((E62:E66=0)*1,$D236:$D240)</f>
        <v>626</v>
      </c>
      <c r="F71" s="52">
        <f>SUM(F62:F66)+SUMPRODUCT((F62:F66=0)*1,$D236:$D240)</f>
        <v>666</v>
      </c>
      <c r="G71" s="52">
        <f>SUM(G62:G66)+SUMPRODUCT((G62:G66=0)*1,$D236:$D240)</f>
        <v>631</v>
      </c>
      <c r="H71" s="53"/>
      <c r="I71" s="54"/>
      <c r="J71" s="55"/>
      <c r="K71" s="56"/>
      <c r="L71" s="57"/>
      <c r="M71" s="58">
        <f>SUM(E71:G71)+B71*3</f>
        <v>1923</v>
      </c>
      <c r="N71" s="61"/>
      <c r="O71" s="107"/>
    </row>
    <row r="72" spans="1:15" x14ac:dyDescent="0.3">
      <c r="A72" s="14" t="e">
        <f>VLOOKUP(B72,Données!$A$3:$I$1003,4)</f>
        <v>#N/A</v>
      </c>
      <c r="B72" s="33"/>
      <c r="C72" s="16" t="str">
        <f>IFERROR(IF(B72=Données!X$1,Données!$X$2,VLOOKUP(B72,Données!$A$3:$I$1003,3,FALSE)),"")</f>
        <v/>
      </c>
      <c r="D72" s="17" t="e">
        <f>ROUNDDOWN(IF(C72="Dummy",Données!$X$4,IF(Sem.02!H72="x",Sem.02!D72,VLOOKUP(B72,Données!$A$3:$I$1003,7,FALSE))),0)</f>
        <v>#N/A</v>
      </c>
      <c r="E72" s="18">
        <v>151</v>
      </c>
      <c r="F72" s="18">
        <v>109</v>
      </c>
      <c r="G72" s="18">
        <v>118</v>
      </c>
      <c r="H72" s="19"/>
      <c r="I72" s="20"/>
      <c r="J72" s="21"/>
      <c r="K72" s="22"/>
      <c r="L72" s="23"/>
      <c r="M72" s="31">
        <f t="shared" ref="M72:M80" si="7">SUM(E72:G72)</f>
        <v>378</v>
      </c>
      <c r="N72" s="31">
        <f>COUNTIF(E72:G72,"&gt;0")</f>
        <v>3</v>
      </c>
      <c r="O72" s="104">
        <f>IF(OR(E72&gt;0,F72&gt;0,G72&gt;0),Données!$X$6)</f>
        <v>13</v>
      </c>
    </row>
    <row r="73" spans="1:15" x14ac:dyDescent="0.3">
      <c r="A73" s="25" t="e">
        <f>VLOOKUP(B73,Données!$A$3:$I$1003,4)</f>
        <v>#N/A</v>
      </c>
      <c r="B73" s="33"/>
      <c r="C73" s="16" t="str">
        <f>IFERROR(IF(B73=Données!X$1,Données!$X$2,VLOOKUP(B73,Données!$A$3:$I$1003,3,FALSE)),"")</f>
        <v/>
      </c>
      <c r="D73" s="17" t="e">
        <f>ROUNDDOWN(IF(C73="Dummy",Données!$X$4,IF(Sem.02!H73="x",Sem.02!D73,VLOOKUP(B73,Données!$A$3:$I$1003,7,FALSE))),0)</f>
        <v>#N/A</v>
      </c>
      <c r="E73" s="18">
        <v>124</v>
      </c>
      <c r="F73" s="18">
        <v>153</v>
      </c>
      <c r="G73" s="18">
        <v>170</v>
      </c>
      <c r="H73" s="26"/>
      <c r="I73" s="27"/>
      <c r="J73" s="28"/>
      <c r="K73" s="29"/>
      <c r="L73" s="30"/>
      <c r="M73" s="31">
        <f t="shared" si="7"/>
        <v>447</v>
      </c>
      <c r="N73" s="31">
        <f>COUNTIF(E73:G73,"&gt;0")</f>
        <v>3</v>
      </c>
      <c r="O73" s="104">
        <f>IF(OR(E73&gt;0,F73&gt;0,G73&gt;0),Données!$X$6)</f>
        <v>13</v>
      </c>
    </row>
    <row r="74" spans="1:15" x14ac:dyDescent="0.3">
      <c r="A74" s="25" t="e">
        <f>VLOOKUP(B74,Données!$A$3:$I$1003,4)</f>
        <v>#N/A</v>
      </c>
      <c r="B74" s="33"/>
      <c r="C74" s="16" t="str">
        <f>IFERROR(IF(B74=Données!X$1,Données!$X$2,VLOOKUP(B74,Données!$A$3:$I$1003,3,FALSE)),"")</f>
        <v/>
      </c>
      <c r="D74" s="17" t="e">
        <f>ROUNDDOWN(IF(C74="Dummy",Données!$X$4,IF(Sem.02!H74="x",Sem.02!D74,VLOOKUP(B74,Données!$A$3:$I$1003,7,FALSE))),0)</f>
        <v>#N/A</v>
      </c>
      <c r="E74" s="18">
        <v>202</v>
      </c>
      <c r="F74" s="18">
        <v>155</v>
      </c>
      <c r="G74" s="18">
        <v>178</v>
      </c>
      <c r="H74" s="26"/>
      <c r="I74" s="27"/>
      <c r="J74" s="28"/>
      <c r="K74" s="29"/>
      <c r="L74" s="30"/>
      <c r="M74" s="31">
        <f t="shared" si="7"/>
        <v>535</v>
      </c>
      <c r="N74" s="31">
        <f>COUNTIF(E74:G74,"&gt;0")</f>
        <v>3</v>
      </c>
      <c r="O74" s="104">
        <f>IF(OR(E74&gt;0,F74&gt;0,G74&gt;0),Données!$X$6)</f>
        <v>13</v>
      </c>
    </row>
    <row r="75" spans="1:15" x14ac:dyDescent="0.3">
      <c r="A75" s="25" t="e">
        <f>VLOOKUP(B75,Données!$A$3:$I$1003,4)</f>
        <v>#N/A</v>
      </c>
      <c r="B75" s="33"/>
      <c r="C75" s="16" t="str">
        <f>IFERROR(IF(B75=Données!X$1,Données!$X$2,VLOOKUP(B75,Données!$A$3:$I$1003,3,FALSE)),"")</f>
        <v/>
      </c>
      <c r="D75" s="17" t="e">
        <f>ROUNDDOWN(IF(C75="Dummy",Données!$X$4,IF(Sem.02!H75="x",Sem.02!D75,VLOOKUP(B75,Données!$A$3:$I$1003,7,FALSE))),0)</f>
        <v>#N/A</v>
      </c>
      <c r="E75" s="18"/>
      <c r="F75" s="18"/>
      <c r="G75" s="18"/>
      <c r="H75" s="26" t="s">
        <v>148</v>
      </c>
      <c r="I75" s="27"/>
      <c r="J75" s="28"/>
      <c r="K75" s="29"/>
      <c r="L75" s="30"/>
      <c r="M75" s="31">
        <f t="shared" si="7"/>
        <v>0</v>
      </c>
      <c r="N75" s="31">
        <f>COUNTIF(E75:G75,"&gt;0")</f>
        <v>0</v>
      </c>
      <c r="O75" s="104" t="b">
        <f>IF(OR(E75&gt;0,F75&gt;0,G75&gt;0),Données!$X$6)</f>
        <v>0</v>
      </c>
    </row>
    <row r="76" spans="1:15" x14ac:dyDescent="0.3">
      <c r="A76" s="25" t="e">
        <f>VLOOKUP(B76,Données!$A$3:$I$1003,4)</f>
        <v>#N/A</v>
      </c>
      <c r="B76" s="33"/>
      <c r="C76" s="16" t="str">
        <f>IFERROR(IF(B76=Données!X$1,Données!$X$2,VLOOKUP(B76,Données!$A$3:$I$1003,3,FALSE)),"")</f>
        <v/>
      </c>
      <c r="D76" s="17" t="e">
        <f>ROUNDDOWN(IF(C76="Dummy",Données!$X$4,IF(Sem.02!H76="x",Sem.02!D76,VLOOKUP(B76,Données!$A$3:$I$1003,7,FALSE))),0)</f>
        <v>#N/A</v>
      </c>
      <c r="E76" s="18">
        <v>128</v>
      </c>
      <c r="F76" s="18">
        <v>125</v>
      </c>
      <c r="G76" s="18">
        <v>155</v>
      </c>
      <c r="H76" s="26"/>
      <c r="I76" s="27"/>
      <c r="J76" s="28"/>
      <c r="K76" s="29"/>
      <c r="L76" s="30"/>
      <c r="M76" s="31">
        <f t="shared" si="7"/>
        <v>408</v>
      </c>
      <c r="N76" s="31">
        <f>COUNTIF(E76:G76,"&gt;0")</f>
        <v>3</v>
      </c>
      <c r="O76" s="104">
        <f>IF(OR(E76&gt;0,F76&gt;0,G76&gt;0),Données!$X$6)</f>
        <v>13</v>
      </c>
    </row>
    <row r="77" spans="1:15" x14ac:dyDescent="0.3">
      <c r="A77" s="32" t="s">
        <v>10</v>
      </c>
      <c r="B77" s="33"/>
      <c r="C77" s="34" t="str">
        <f>IFERROR(IF(B77=Données!X$1,Données!$X$2,VLOOKUP(B77,Données!$A$3:$I$1003,3,FALSE)),"")</f>
        <v/>
      </c>
      <c r="D77" s="35" t="e">
        <f>ROUNDDOWN(IF(C77="Dummy",Données!$X$4,VLOOKUP(B77,Données!$A$3:$I$1003,7,FALSE)),0)</f>
        <v>#N/A</v>
      </c>
      <c r="E77" s="36"/>
      <c r="F77" s="36"/>
      <c r="G77" s="36"/>
      <c r="H77" s="26"/>
      <c r="I77" s="27"/>
      <c r="J77" s="28"/>
      <c r="K77" s="29"/>
      <c r="L77" s="30"/>
      <c r="M77" s="37">
        <f t="shared" si="7"/>
        <v>0</v>
      </c>
      <c r="N77" s="37">
        <f>COUNTIF(E77:G77,("&gt;0"))</f>
        <v>0</v>
      </c>
      <c r="O77" s="105" t="b">
        <f>IF(OR(E77&gt;0,F77&gt;0,G77&gt;0),Données!$X$6)</f>
        <v>0</v>
      </c>
    </row>
    <row r="78" spans="1:15" x14ac:dyDescent="0.3">
      <c r="A78" s="32" t="s">
        <v>10</v>
      </c>
      <c r="B78" s="33"/>
      <c r="C78" s="34" t="str">
        <f>IFERROR(IF(B78=Données!X$1,Données!$X$2,VLOOKUP(B78,Données!$A$3:$I$1003,3,FALSE)),"")</f>
        <v/>
      </c>
      <c r="D78" s="35" t="e">
        <f>ROUNDDOWN(IF(C78="Dummy",Données!$X$4,VLOOKUP(B78,Données!$A$3:$I$1003,7,FALSE)),0)</f>
        <v>#N/A</v>
      </c>
      <c r="E78" s="38"/>
      <c r="F78" s="38"/>
      <c r="G78" s="38"/>
      <c r="H78" s="26"/>
      <c r="I78" s="27"/>
      <c r="J78" s="28"/>
      <c r="K78" s="29"/>
      <c r="L78" s="30"/>
      <c r="M78" s="37">
        <f t="shared" si="7"/>
        <v>0</v>
      </c>
      <c r="N78" s="37">
        <f>COUNTIF(E78:G78,("&gt;0"))</f>
        <v>0</v>
      </c>
      <c r="O78" s="105" t="b">
        <f>IF(OR(E78&gt;0,F78&gt;0,G78&gt;0),Données!$X$6)</f>
        <v>0</v>
      </c>
    </row>
    <row r="79" spans="1:15" x14ac:dyDescent="0.3">
      <c r="A79" s="39" t="s">
        <v>11</v>
      </c>
      <c r="B79" s="40"/>
      <c r="C79" s="41" t="str">
        <f>IFERROR(VLOOKUP(B79,Données!$Q$3:$W$503,2,FALSE),"")</f>
        <v/>
      </c>
      <c r="D79" s="42" t="e">
        <f>VLOOKUP(B79,Données!$Q$3:$W$503,3)</f>
        <v>#N/A</v>
      </c>
      <c r="E79" s="38"/>
      <c r="F79" s="38"/>
      <c r="G79" s="38"/>
      <c r="H79" s="26"/>
      <c r="I79" s="27"/>
      <c r="J79" s="28"/>
      <c r="K79" s="29"/>
      <c r="L79" s="30"/>
      <c r="M79" s="43">
        <f t="shared" si="7"/>
        <v>0</v>
      </c>
      <c r="N79" s="43">
        <f>COUNTIF(E79:G79,("&gt;0"))</f>
        <v>0</v>
      </c>
      <c r="O79" s="106" t="b">
        <f>IF(OR(E79&gt;0,F79&gt;0,G79&gt;0),Données!$X$8)</f>
        <v>0</v>
      </c>
    </row>
    <row r="80" spans="1:15" ht="15" thickBot="1" x14ac:dyDescent="0.35">
      <c r="A80" s="44" t="s">
        <v>11</v>
      </c>
      <c r="B80" s="45"/>
      <c r="C80" s="41" t="str">
        <f>IFERROR(VLOOKUP(B80,Données!$Q$3:$W$503,2,FALSE),"")</f>
        <v/>
      </c>
      <c r="D80" s="46" t="e">
        <f>VLOOKUP(B80,Données!$Q$3:$W$503,3)</f>
        <v>#N/A</v>
      </c>
      <c r="E80" s="47"/>
      <c r="F80" s="47"/>
      <c r="G80" s="47"/>
      <c r="H80" s="26"/>
      <c r="I80" s="27"/>
      <c r="J80" s="28"/>
      <c r="K80" s="29"/>
      <c r="L80" s="30"/>
      <c r="M80" s="43">
        <f t="shared" si="7"/>
        <v>0</v>
      </c>
      <c r="N80" s="43">
        <f>COUNTIF(E80:G80,("&gt;0"))</f>
        <v>0</v>
      </c>
      <c r="O80" s="106" t="b">
        <f>IF(OR(E80&gt;0,F80&gt;0,G80&gt;0),Données!$X$8)</f>
        <v>0</v>
      </c>
    </row>
    <row r="81" spans="1:15" ht="16.2" thickBot="1" x14ac:dyDescent="0.35">
      <c r="A81" s="48" t="e">
        <f>$T$1-D81</f>
        <v>#N/A</v>
      </c>
      <c r="B81" s="49"/>
      <c r="C81" s="50" t="s">
        <v>19</v>
      </c>
      <c r="D81" s="51" t="e">
        <f>SUM(D72:D76)</f>
        <v>#N/A</v>
      </c>
      <c r="E81" s="52">
        <f>SUM(E72:E76)+SUMPRODUCT((E72:E76=0)*1,$D246:$D250)</f>
        <v>605</v>
      </c>
      <c r="F81" s="52">
        <f>SUM(F72:F76)+SUMPRODUCT((F72:F76=0)*1,$D246:$D250)</f>
        <v>542</v>
      </c>
      <c r="G81" s="52">
        <f>SUM(G72:G76)+SUMPRODUCT((G72:G76=0)*1,$D246:$D250)</f>
        <v>621</v>
      </c>
      <c r="H81" s="53"/>
      <c r="I81" s="54"/>
      <c r="J81" s="55"/>
      <c r="K81" s="56"/>
      <c r="L81" s="57"/>
      <c r="M81" s="58">
        <f>SUM(E81:G81)+B81*3</f>
        <v>1768</v>
      </c>
      <c r="N81" s="61"/>
      <c r="O81" s="107"/>
    </row>
    <row r="82" spans="1:15" x14ac:dyDescent="0.3">
      <c r="A82" s="14" t="e">
        <f>VLOOKUP(B82,Données!$A$3:$I$1003,4)</f>
        <v>#N/A</v>
      </c>
      <c r="B82" s="33"/>
      <c r="C82" s="16" t="str">
        <f>IFERROR(IF(B82=Données!X$1,Données!$X$2,VLOOKUP(B82,Données!$A$3:$I$1003,3,FALSE)),"")</f>
        <v/>
      </c>
      <c r="D82" s="17" t="e">
        <f>ROUNDDOWN(IF(C82="Dummy",Données!$X$4,IF(Sem.02!H82="x",Sem.02!D82,VLOOKUP(B82,Données!$A$3:$I$1003,7,FALSE))),0)</f>
        <v>#N/A</v>
      </c>
      <c r="E82" s="18">
        <v>127</v>
      </c>
      <c r="F82" s="18">
        <v>163</v>
      </c>
      <c r="G82" s="18">
        <v>119</v>
      </c>
      <c r="H82" s="19"/>
      <c r="I82" s="20"/>
      <c r="J82" s="21"/>
      <c r="K82" s="22"/>
      <c r="L82" s="23"/>
      <c r="M82" s="31">
        <f t="shared" ref="M82:M90" si="8">SUM(E82:G82)</f>
        <v>409</v>
      </c>
      <c r="N82" s="31">
        <f>COUNTIF(E82:G82,"&gt;0")</f>
        <v>3</v>
      </c>
      <c r="O82" s="104">
        <f>IF(OR(E82&gt;0,F82&gt;0,G82&gt;0),Données!$X$6)</f>
        <v>13</v>
      </c>
    </row>
    <row r="83" spans="1:15" x14ac:dyDescent="0.3">
      <c r="A83" s="25" t="e">
        <f>VLOOKUP(B83,Données!$A$3:$I$1003,4)</f>
        <v>#N/A</v>
      </c>
      <c r="B83" s="33"/>
      <c r="C83" s="16" t="str">
        <f>IFERROR(IF(B83=Données!X$1,Données!$X$2,VLOOKUP(B83,Données!$A$3:$I$1003,3,FALSE)),"")</f>
        <v/>
      </c>
      <c r="D83" s="17" t="e">
        <f>ROUNDDOWN(IF(C83="Dummy",Données!$X$4,IF(Sem.02!H83="x",Sem.02!D83,VLOOKUP(B83,Données!$A$3:$I$1003,7,FALSE))),0)</f>
        <v>#N/A</v>
      </c>
      <c r="E83" s="18">
        <v>134</v>
      </c>
      <c r="F83" s="18">
        <v>138</v>
      </c>
      <c r="G83" s="18">
        <v>138</v>
      </c>
      <c r="H83" s="26"/>
      <c r="I83" s="27"/>
      <c r="J83" s="28"/>
      <c r="K83" s="29"/>
      <c r="L83" s="30"/>
      <c r="M83" s="31">
        <f t="shared" si="8"/>
        <v>410</v>
      </c>
      <c r="N83" s="31">
        <f>COUNTIF(E83:G83,"&gt;0")</f>
        <v>3</v>
      </c>
      <c r="O83" s="104">
        <f>IF(OR(E83&gt;0,F83&gt;0,G83&gt;0),Données!$X$6)</f>
        <v>13</v>
      </c>
    </row>
    <row r="84" spans="1:15" x14ac:dyDescent="0.3">
      <c r="A84" s="25" t="e">
        <f>VLOOKUP(B84,Données!$A$3:$I$1003,4)</f>
        <v>#N/A</v>
      </c>
      <c r="B84" s="33"/>
      <c r="C84" s="16" t="str">
        <f>IFERROR(IF(B84=Données!X$1,Données!$X$2,VLOOKUP(B84,Données!$A$3:$I$1003,3,FALSE)),"")</f>
        <v/>
      </c>
      <c r="D84" s="17" t="e">
        <f>ROUNDDOWN(IF(C84="Dummy",Données!$X$4,IF(Sem.02!H84="x",Sem.02!D84,VLOOKUP(B84,Données!$A$3:$I$1003,7,FALSE))),0)</f>
        <v>#N/A</v>
      </c>
      <c r="E84" s="18">
        <v>147</v>
      </c>
      <c r="F84" s="18">
        <v>153</v>
      </c>
      <c r="G84" s="18">
        <v>169</v>
      </c>
      <c r="H84" s="26"/>
      <c r="I84" s="27"/>
      <c r="J84" s="28"/>
      <c r="K84" s="29"/>
      <c r="L84" s="30"/>
      <c r="M84" s="31">
        <f t="shared" si="8"/>
        <v>469</v>
      </c>
      <c r="N84" s="31">
        <f>COUNTIF(E84:G84,"&gt;0")</f>
        <v>3</v>
      </c>
      <c r="O84" s="104">
        <f>IF(OR(E84&gt;0,F84&gt;0,G84&gt;0),Données!$X$6)</f>
        <v>13</v>
      </c>
    </row>
    <row r="85" spans="1:15" x14ac:dyDescent="0.3">
      <c r="A85" s="25" t="e">
        <f>VLOOKUP(B85,Données!$A$3:$I$1003,4)</f>
        <v>#N/A</v>
      </c>
      <c r="B85" s="33"/>
      <c r="C85" s="16" t="str">
        <f>IFERROR(IF(B85=Données!X$1,Données!$X$2,VLOOKUP(B85,Données!$A$3:$I$1003,3,FALSE)),"")</f>
        <v/>
      </c>
      <c r="D85" s="17" t="e">
        <f>ROUNDDOWN(IF(C85="Dummy",Données!$X$4,IF(Sem.02!H85="x",Sem.02!D85,VLOOKUP(B85,Données!$A$3:$I$1003,7,FALSE))),0)</f>
        <v>#N/A</v>
      </c>
      <c r="E85" s="18">
        <v>176</v>
      </c>
      <c r="F85" s="18">
        <v>82</v>
      </c>
      <c r="G85" s="18">
        <v>133</v>
      </c>
      <c r="H85" s="26"/>
      <c r="I85" s="27"/>
      <c r="J85" s="28"/>
      <c r="K85" s="29"/>
      <c r="L85" s="30"/>
      <c r="M85" s="31">
        <f t="shared" si="8"/>
        <v>391</v>
      </c>
      <c r="N85" s="31">
        <f>COUNTIF(E85:G85,"&gt;0")</f>
        <v>3</v>
      </c>
      <c r="O85" s="104">
        <f>IF(OR(E85&gt;0,F85&gt;0,G85&gt;0),Données!$X$6)</f>
        <v>13</v>
      </c>
    </row>
    <row r="86" spans="1:15" x14ac:dyDescent="0.3">
      <c r="A86" s="25" t="e">
        <f>VLOOKUP(B86,Données!$A$3:$I$1003,4)</f>
        <v>#N/A</v>
      </c>
      <c r="B86" s="33"/>
      <c r="C86" s="16" t="str">
        <f>IFERROR(IF(B86=Données!X$1,Données!$X$2,VLOOKUP(B86,Données!$A$3:$I$1003,3,FALSE)),"")</f>
        <v/>
      </c>
      <c r="D86" s="17" t="e">
        <f>ROUNDDOWN(IF(C86="Dummy",Données!$X$4,IF(Sem.02!H86="x",Sem.02!D86,VLOOKUP(B86,Données!$A$3:$I$1003,7,FALSE))),0)</f>
        <v>#N/A</v>
      </c>
      <c r="E86" s="18">
        <v>184</v>
      </c>
      <c r="F86" s="18">
        <v>190</v>
      </c>
      <c r="G86" s="18">
        <v>247</v>
      </c>
      <c r="H86" s="26"/>
      <c r="I86" s="27"/>
      <c r="J86" s="28"/>
      <c r="K86" s="29"/>
      <c r="L86" s="30"/>
      <c r="M86" s="31">
        <f t="shared" si="8"/>
        <v>621</v>
      </c>
      <c r="N86" s="31">
        <f>COUNTIF(E86:G86,"&gt;0")</f>
        <v>3</v>
      </c>
      <c r="O86" s="104">
        <f>IF(OR(E86&gt;0,F86&gt;0,G86&gt;0),Données!$X$6)</f>
        <v>13</v>
      </c>
    </row>
    <row r="87" spans="1:15" x14ac:dyDescent="0.3">
      <c r="A87" s="32" t="s">
        <v>10</v>
      </c>
      <c r="B87" s="33"/>
      <c r="C87" s="34" t="str">
        <f>IFERROR(IF(B87=Données!X$1,Données!$X$2,VLOOKUP(B87,Données!$A$3:$I$1003,3,FALSE)),"")</f>
        <v/>
      </c>
      <c r="D87" s="35" t="e">
        <f>ROUNDDOWN(IF(C87="Dummy",Données!$X$4,VLOOKUP(B87,Données!$A$3:$I$1003,7,FALSE)),0)</f>
        <v>#N/A</v>
      </c>
      <c r="E87" s="36"/>
      <c r="F87" s="36"/>
      <c r="G87" s="36"/>
      <c r="H87" s="26"/>
      <c r="I87" s="27"/>
      <c r="J87" s="28"/>
      <c r="K87" s="29"/>
      <c r="L87" s="30"/>
      <c r="M87" s="37">
        <f t="shared" si="8"/>
        <v>0</v>
      </c>
      <c r="N87" s="37">
        <f>COUNTIF(E87:G87,("&gt;0"))</f>
        <v>0</v>
      </c>
      <c r="O87" s="105" t="b">
        <f>IF(OR(E87&gt;0,F87&gt;0,G87&gt;0),Données!$X$6)</f>
        <v>0</v>
      </c>
    </row>
    <row r="88" spans="1:15" x14ac:dyDescent="0.3">
      <c r="A88" s="32" t="s">
        <v>10</v>
      </c>
      <c r="B88" s="33"/>
      <c r="C88" s="34" t="str">
        <f>IFERROR(IF(B88=Données!X$1,Données!$X$2,VLOOKUP(B88,Données!$A$3:$I$1003,3,FALSE)),"")</f>
        <v/>
      </c>
      <c r="D88" s="35" t="e">
        <f>ROUNDDOWN(IF(C88="Dummy",Données!$X$4,VLOOKUP(B88,Données!$A$3:$I$1003,7,FALSE)),0)</f>
        <v>#N/A</v>
      </c>
      <c r="E88" s="38"/>
      <c r="F88" s="38"/>
      <c r="G88" s="38"/>
      <c r="H88" s="26"/>
      <c r="I88" s="27"/>
      <c r="J88" s="28"/>
      <c r="K88" s="29"/>
      <c r="L88" s="30"/>
      <c r="M88" s="37">
        <f t="shared" si="8"/>
        <v>0</v>
      </c>
      <c r="N88" s="37">
        <f>COUNTIF(E88:G88,("&gt;0"))</f>
        <v>0</v>
      </c>
      <c r="O88" s="105" t="b">
        <f>IF(OR(E88&gt;0,F88&gt;0,G88&gt;0),Données!$X$6)</f>
        <v>0</v>
      </c>
    </row>
    <row r="89" spans="1:15" x14ac:dyDescent="0.3">
      <c r="A89" s="39" t="s">
        <v>11</v>
      </c>
      <c r="B89" s="40"/>
      <c r="C89" s="41" t="str">
        <f>IFERROR(VLOOKUP(B89,Données!$Q$3:$W$503,2,FALSE),"")</f>
        <v/>
      </c>
      <c r="D89" s="42" t="e">
        <f>VLOOKUP(B89,Données!$Q$3:$W$503,3)</f>
        <v>#N/A</v>
      </c>
      <c r="E89" s="38"/>
      <c r="F89" s="38"/>
      <c r="G89" s="38"/>
      <c r="H89" s="26"/>
      <c r="I89" s="27"/>
      <c r="J89" s="28"/>
      <c r="K89" s="29"/>
      <c r="L89" s="30"/>
      <c r="M89" s="43">
        <f t="shared" si="8"/>
        <v>0</v>
      </c>
      <c r="N89" s="43">
        <f>COUNTIF(E89:G89,("&gt;0"))</f>
        <v>0</v>
      </c>
      <c r="O89" s="106" t="b">
        <f>IF(OR(E89&gt;0,F89&gt;0,G89&gt;0),Données!$X$8)</f>
        <v>0</v>
      </c>
    </row>
    <row r="90" spans="1:15" ht="15" thickBot="1" x14ac:dyDescent="0.35">
      <c r="A90" s="44" t="s">
        <v>11</v>
      </c>
      <c r="B90" s="45"/>
      <c r="C90" s="41" t="str">
        <f>IFERROR(VLOOKUP(B90,Données!$Q$3:$W$503,2,FALSE),"")</f>
        <v/>
      </c>
      <c r="D90" s="46" t="e">
        <f>VLOOKUP(B90,Données!$Q$3:$W$503,3)</f>
        <v>#N/A</v>
      </c>
      <c r="E90" s="47"/>
      <c r="F90" s="47"/>
      <c r="G90" s="47"/>
      <c r="H90" s="26"/>
      <c r="I90" s="27"/>
      <c r="J90" s="28"/>
      <c r="K90" s="29"/>
      <c r="L90" s="30"/>
      <c r="M90" s="43">
        <f t="shared" si="8"/>
        <v>0</v>
      </c>
      <c r="N90" s="43">
        <f>COUNTIF(E90:G90,("&gt;0"))</f>
        <v>0</v>
      </c>
      <c r="O90" s="106" t="b">
        <f>IF(OR(E90&gt;0,F90&gt;0,G90&gt;0),Données!$X$8)</f>
        <v>0</v>
      </c>
    </row>
    <row r="91" spans="1:15" ht="16.2" thickBot="1" x14ac:dyDescent="0.35">
      <c r="A91" s="48" t="e">
        <f>$T$1-D91</f>
        <v>#N/A</v>
      </c>
      <c r="B91" s="49"/>
      <c r="C91" s="50" t="s">
        <v>20</v>
      </c>
      <c r="D91" s="51" t="e">
        <f>SUM(D82:D86)</f>
        <v>#N/A</v>
      </c>
      <c r="E91" s="52">
        <f>SUM(E82:E86)+SUMPRODUCT((E82:E86=0)*1,$D256:$D260)</f>
        <v>768</v>
      </c>
      <c r="F91" s="52">
        <f>SUM(F82:F86)+SUMPRODUCT((F82:F86=0)*1,$D256:$D260)</f>
        <v>726</v>
      </c>
      <c r="G91" s="52">
        <f>SUM(G82:G86)+SUMPRODUCT((G82:G86=0)*1,$D256:$D260)</f>
        <v>806</v>
      </c>
      <c r="H91" s="53"/>
      <c r="I91" s="54"/>
      <c r="J91" s="55"/>
      <c r="K91" s="56"/>
      <c r="L91" s="57"/>
      <c r="M91" s="58">
        <f>SUM(E91:G91)+B91*3</f>
        <v>2300</v>
      </c>
      <c r="N91" s="61"/>
      <c r="O91" s="107"/>
    </row>
    <row r="92" spans="1:15" x14ac:dyDescent="0.3">
      <c r="A92" s="14" t="e">
        <f>VLOOKUP(B92,Données!$A$3:$I$1003,4)</f>
        <v>#N/A</v>
      </c>
      <c r="B92" s="33"/>
      <c r="C92" s="16" t="str">
        <f>IFERROR(IF(B92=Données!X$1,Données!$X$2,VLOOKUP(B92,Données!$A$3:$I$1003,3,FALSE)),"")</f>
        <v/>
      </c>
      <c r="D92" s="17" t="e">
        <f>ROUNDDOWN(IF(C92="Dummy",Données!$X$4,IF(Sem.02!H92="x",Sem.02!D92,VLOOKUP(B92,Données!$A$3:$I$1003,7,FALSE))),0)</f>
        <v>#N/A</v>
      </c>
      <c r="E92" s="18">
        <v>87</v>
      </c>
      <c r="F92" s="18">
        <v>134</v>
      </c>
      <c r="G92" s="18">
        <v>130</v>
      </c>
      <c r="H92" s="19"/>
      <c r="I92" s="20"/>
      <c r="J92" s="21"/>
      <c r="K92" s="22"/>
      <c r="L92" s="23"/>
      <c r="M92" s="31">
        <f t="shared" ref="M92:M100" si="9">SUM(E92:G92)</f>
        <v>351</v>
      </c>
      <c r="N92" s="31">
        <f>COUNTIF(E92:G92,"&gt;0")</f>
        <v>3</v>
      </c>
      <c r="O92" s="104">
        <f>IF(OR(E92&gt;0,F92&gt;0,G92&gt;0),Données!$X$6)</f>
        <v>13</v>
      </c>
    </row>
    <row r="93" spans="1:15" x14ac:dyDescent="0.3">
      <c r="A93" s="25" t="e">
        <f>VLOOKUP(B93,Données!$A$3:$I$1003,4)</f>
        <v>#N/A</v>
      </c>
      <c r="B93" s="33"/>
      <c r="C93" s="16" t="str">
        <f>IFERROR(IF(B93=Données!X$1,Données!$X$2,VLOOKUP(B93,Données!$A$3:$I$1003,3,FALSE)),"")</f>
        <v/>
      </c>
      <c r="D93" s="17">
        <f>ROUNDDOWN(IF(C93="Dummy",Données!$X$4,IF(Sem.02!H93="x",Sem.02!D93,VLOOKUP(B93,Données!$A$3:$I$1003,7,FALSE))),0)</f>
        <v>151</v>
      </c>
      <c r="E93" s="18">
        <v>181</v>
      </c>
      <c r="F93" s="18">
        <v>166</v>
      </c>
      <c r="G93" s="18">
        <v>131</v>
      </c>
      <c r="H93" s="26"/>
      <c r="I93" s="27"/>
      <c r="J93" s="28"/>
      <c r="K93" s="29"/>
      <c r="L93" s="30"/>
      <c r="M93" s="31">
        <f t="shared" si="9"/>
        <v>478</v>
      </c>
      <c r="N93" s="31">
        <f>COUNTIF(E93:G93,"&gt;0")</f>
        <v>3</v>
      </c>
      <c r="O93" s="104">
        <f>IF(OR(E93&gt;0,F93&gt;0,G93&gt;0),Données!$X$6)</f>
        <v>13</v>
      </c>
    </row>
    <row r="94" spans="1:15" x14ac:dyDescent="0.3">
      <c r="A94" s="25" t="e">
        <f>VLOOKUP(B94,Données!$A$3:$I$1003,4)</f>
        <v>#N/A</v>
      </c>
      <c r="B94" s="33"/>
      <c r="C94" s="16" t="str">
        <f>IFERROR(IF(B94=Données!X$1,Données!$X$2,VLOOKUP(B94,Données!$A$3:$I$1003,3,FALSE)),"")</f>
        <v/>
      </c>
      <c r="D94" s="17" t="e">
        <f>ROUNDDOWN(IF(C94="Dummy",Données!$X$4,IF(Sem.02!H94="x",Sem.02!D94,VLOOKUP(B94,Données!$A$3:$I$1003,7,FALSE))),0)</f>
        <v>#N/A</v>
      </c>
      <c r="E94" s="18">
        <v>143</v>
      </c>
      <c r="F94" s="18">
        <v>109</v>
      </c>
      <c r="G94" s="18">
        <v>150</v>
      </c>
      <c r="H94" s="26"/>
      <c r="I94" s="27"/>
      <c r="J94" s="28"/>
      <c r="K94" s="29"/>
      <c r="L94" s="30"/>
      <c r="M94" s="31">
        <f t="shared" si="9"/>
        <v>402</v>
      </c>
      <c r="N94" s="31">
        <f>COUNTIF(E94:G94,"&gt;0")</f>
        <v>3</v>
      </c>
      <c r="O94" s="104">
        <f>IF(OR(E94&gt;0,F94&gt;0,G94&gt;0),Données!$X$6)</f>
        <v>13</v>
      </c>
    </row>
    <row r="95" spans="1:15" x14ac:dyDescent="0.3">
      <c r="A95" s="25" t="e">
        <f>VLOOKUP(B95,Données!$A$3:$I$1003,4)</f>
        <v>#N/A</v>
      </c>
      <c r="B95" s="33"/>
      <c r="C95" s="16" t="str">
        <f>IFERROR(IF(B95=Données!X$1,Données!$X$2,VLOOKUP(B95,Données!$A$3:$I$1003,3,FALSE)),"")</f>
        <v/>
      </c>
      <c r="D95" s="17" t="e">
        <f>ROUNDDOWN(IF(C95="Dummy",Données!$X$4,IF(Sem.02!H95="x",Sem.02!D95,VLOOKUP(B95,Données!$A$3:$I$1003,7,FALSE))),0)</f>
        <v>#N/A</v>
      </c>
      <c r="E95" s="18">
        <v>154</v>
      </c>
      <c r="F95" s="18">
        <v>188</v>
      </c>
      <c r="G95" s="18">
        <v>163</v>
      </c>
      <c r="H95" s="26"/>
      <c r="I95" s="27"/>
      <c r="J95" s="28"/>
      <c r="K95" s="29"/>
      <c r="L95" s="30"/>
      <c r="M95" s="31">
        <f t="shared" si="9"/>
        <v>505</v>
      </c>
      <c r="N95" s="31">
        <f>COUNTIF(E95:G95,"&gt;0")</f>
        <v>3</v>
      </c>
      <c r="O95" s="104">
        <f>IF(OR(E95&gt;0,F95&gt;0,G95&gt;0),Données!$X$6)</f>
        <v>13</v>
      </c>
    </row>
    <row r="96" spans="1:15" x14ac:dyDescent="0.3">
      <c r="A96" s="25" t="e">
        <f>VLOOKUP(B96,Données!$A$3:$I$1003,4)</f>
        <v>#N/A</v>
      </c>
      <c r="B96" s="33"/>
      <c r="C96" s="16" t="str">
        <f>IFERROR(IF(B96=Données!X$1,Données!$X$2,VLOOKUP(B96,Données!$A$3:$I$1003,3,FALSE)),"")</f>
        <v/>
      </c>
      <c r="D96" s="17" t="e">
        <f>ROUNDDOWN(IF(C96="Dummy",Données!$X$4,IF(Sem.02!H96="x",Sem.02!D96,VLOOKUP(B96,Données!$A$3:$I$1003,7,FALSE))),0)</f>
        <v>#N/A</v>
      </c>
      <c r="E96" s="18">
        <v>155</v>
      </c>
      <c r="F96" s="18">
        <v>177</v>
      </c>
      <c r="G96" s="18">
        <v>172</v>
      </c>
      <c r="H96" s="26"/>
      <c r="I96" s="27"/>
      <c r="J96" s="28"/>
      <c r="K96" s="29"/>
      <c r="L96" s="30"/>
      <c r="M96" s="31">
        <f t="shared" si="9"/>
        <v>504</v>
      </c>
      <c r="N96" s="31">
        <f>COUNTIF(E96:G96,"&gt;0")</f>
        <v>3</v>
      </c>
      <c r="O96" s="104">
        <f>IF(OR(E96&gt;0,F96&gt;0,G96&gt;0),Données!$X$6)</f>
        <v>13</v>
      </c>
    </row>
    <row r="97" spans="1:15" x14ac:dyDescent="0.3">
      <c r="A97" s="32" t="s">
        <v>10</v>
      </c>
      <c r="B97" s="33"/>
      <c r="C97" s="34" t="str">
        <f>IFERROR(IF(B97=Données!X$1,Données!$X$2,VLOOKUP(B97,Données!$A$3:$I$1003,3,FALSE)),"")</f>
        <v/>
      </c>
      <c r="D97" s="35" t="e">
        <f>ROUNDDOWN(IF(C97="Dummy",Données!$X$4,VLOOKUP(B97,Données!$A$3:$I$1003,7,FALSE)),0)</f>
        <v>#N/A</v>
      </c>
      <c r="E97" s="36"/>
      <c r="F97" s="36"/>
      <c r="G97" s="36"/>
      <c r="H97" s="26"/>
      <c r="I97" s="27"/>
      <c r="J97" s="28"/>
      <c r="K97" s="29"/>
      <c r="L97" s="30"/>
      <c r="M97" s="37">
        <f t="shared" si="9"/>
        <v>0</v>
      </c>
      <c r="N97" s="37">
        <f>COUNTIF(E97:G97,("&gt;0"))</f>
        <v>0</v>
      </c>
      <c r="O97" s="105" t="b">
        <f>IF(OR(E97&gt;0,F97&gt;0,G97&gt;0),Données!$X$6)</f>
        <v>0</v>
      </c>
    </row>
    <row r="98" spans="1:15" x14ac:dyDescent="0.3">
      <c r="A98" s="32" t="s">
        <v>10</v>
      </c>
      <c r="B98" s="33"/>
      <c r="C98" s="34" t="str">
        <f>IFERROR(IF(B98=Données!X$1,Données!$X$2,VLOOKUP(B98,Données!$A$3:$I$1003,3,FALSE)),"")</f>
        <v/>
      </c>
      <c r="D98" s="35" t="e">
        <f>ROUNDDOWN(IF(C98="Dummy",Données!$X$4,VLOOKUP(B98,Données!$A$3:$I$1003,7,FALSE)),0)</f>
        <v>#N/A</v>
      </c>
      <c r="E98" s="38"/>
      <c r="F98" s="38"/>
      <c r="G98" s="38"/>
      <c r="H98" s="26"/>
      <c r="I98" s="27"/>
      <c r="J98" s="28"/>
      <c r="K98" s="29"/>
      <c r="L98" s="30"/>
      <c r="M98" s="37">
        <f t="shared" si="9"/>
        <v>0</v>
      </c>
      <c r="N98" s="37">
        <f>COUNTIF(E98:G98,("&gt;0"))</f>
        <v>0</v>
      </c>
      <c r="O98" s="105" t="b">
        <f>IF(OR(E98&gt;0,F98&gt;0,G98&gt;0),Données!$X$6)</f>
        <v>0</v>
      </c>
    </row>
    <row r="99" spans="1:15" x14ac:dyDescent="0.3">
      <c r="A99" s="39" t="s">
        <v>11</v>
      </c>
      <c r="B99" s="40"/>
      <c r="C99" s="41" t="str">
        <f>IFERROR(VLOOKUP(B99,Données!$Q$3:$W$503,2,FALSE),"")</f>
        <v/>
      </c>
      <c r="D99" s="42" t="e">
        <f>VLOOKUP(B99,Données!$Q$3:$W$503,3)</f>
        <v>#N/A</v>
      </c>
      <c r="E99" s="38"/>
      <c r="F99" s="38"/>
      <c r="G99" s="38"/>
      <c r="H99" s="26"/>
      <c r="I99" s="27"/>
      <c r="J99" s="28"/>
      <c r="K99" s="29"/>
      <c r="L99" s="30"/>
      <c r="M99" s="43">
        <f t="shared" si="9"/>
        <v>0</v>
      </c>
      <c r="N99" s="43">
        <f>COUNTIF(E99:G99,("&gt;0"))</f>
        <v>0</v>
      </c>
      <c r="O99" s="106" t="b">
        <f>IF(OR(E99&gt;0,F99&gt;0,G99&gt;0),Données!$X$8)</f>
        <v>0</v>
      </c>
    </row>
    <row r="100" spans="1:15" ht="15" thickBot="1" x14ac:dyDescent="0.35">
      <c r="A100" s="44" t="s">
        <v>11</v>
      </c>
      <c r="B100" s="45"/>
      <c r="C100" s="41" t="str">
        <f>IFERROR(VLOOKUP(B100,Données!$Q$3:$W$503,2,FALSE),"")</f>
        <v/>
      </c>
      <c r="D100" s="46" t="e">
        <f>VLOOKUP(B100,Données!$Q$3:$W$503,3)</f>
        <v>#N/A</v>
      </c>
      <c r="E100" s="47"/>
      <c r="F100" s="47"/>
      <c r="G100" s="47"/>
      <c r="H100" s="26"/>
      <c r="I100" s="27"/>
      <c r="J100" s="28"/>
      <c r="K100" s="29"/>
      <c r="L100" s="30"/>
      <c r="M100" s="43">
        <f t="shared" si="9"/>
        <v>0</v>
      </c>
      <c r="N100" s="43">
        <f>COUNTIF(E100:G100,("&gt;0"))</f>
        <v>0</v>
      </c>
      <c r="O100" s="106" t="b">
        <f>IF(OR(E100&gt;0,F100&gt;0,G100&gt;0),Données!$X$8)</f>
        <v>0</v>
      </c>
    </row>
    <row r="101" spans="1:15" ht="16.2" thickBot="1" x14ac:dyDescent="0.35">
      <c r="A101" s="48" t="e">
        <f>$T$1-D101</f>
        <v>#N/A</v>
      </c>
      <c r="B101" s="49"/>
      <c r="C101" s="50" t="s">
        <v>21</v>
      </c>
      <c r="D101" s="51" t="e">
        <f>SUM(D92:D96)</f>
        <v>#N/A</v>
      </c>
      <c r="E101" s="52">
        <f>SUM(E92:E96)+SUMPRODUCT((E92:E96=0)*1,$D266:$D270)</f>
        <v>720</v>
      </c>
      <c r="F101" s="52">
        <f>SUM(F92:F96)+SUMPRODUCT((F92:F96=0)*1,$D266:$D270)</f>
        <v>774</v>
      </c>
      <c r="G101" s="52">
        <f>SUM(G92:G96)+SUMPRODUCT((G92:G96=0)*1,$D266:$D270)</f>
        <v>746</v>
      </c>
      <c r="H101" s="53"/>
      <c r="I101" s="54"/>
      <c r="J101" s="55"/>
      <c r="K101" s="56"/>
      <c r="L101" s="57"/>
      <c r="M101" s="58">
        <f>SUM(E101:G101)+B101*3</f>
        <v>2240</v>
      </c>
      <c r="N101" s="61"/>
      <c r="O101" s="107"/>
    </row>
    <row r="102" spans="1:15" x14ac:dyDescent="0.3">
      <c r="A102" s="14" t="e">
        <f>VLOOKUP(B102,Données!$A$3:$I$1003,4)</f>
        <v>#N/A</v>
      </c>
      <c r="B102" s="33"/>
      <c r="C102" s="16" t="str">
        <f>IFERROR(IF(B102=Données!X$1,Données!$X$2,VLOOKUP(B102,Données!$A$3:$I$1003,3,FALSE)),"")</f>
        <v/>
      </c>
      <c r="D102" s="17" t="e">
        <f>ROUNDDOWN(IF(C102="Dummy",Données!$X$4,IF(Sem.02!H102="x",Sem.02!D102,VLOOKUP(B102,Données!$A$3:$I$1003,7,FALSE))),0)</f>
        <v>#N/A</v>
      </c>
      <c r="E102" s="18">
        <v>167</v>
      </c>
      <c r="F102" s="18">
        <v>175</v>
      </c>
      <c r="G102" s="18">
        <v>163</v>
      </c>
      <c r="H102" s="19"/>
      <c r="I102" s="20"/>
      <c r="J102" s="21"/>
      <c r="K102" s="22"/>
      <c r="L102" s="23"/>
      <c r="M102" s="31">
        <f t="shared" ref="M102:M110" si="10">SUM(E102:G102)</f>
        <v>505</v>
      </c>
      <c r="N102" s="31">
        <f>COUNTIF(E102:G102,"&gt;0")</f>
        <v>3</v>
      </c>
      <c r="O102" s="104">
        <f>IF(OR(E102&gt;0,F102&gt;0,G102&gt;0),Données!$X$6)</f>
        <v>13</v>
      </c>
    </row>
    <row r="103" spans="1:15" x14ac:dyDescent="0.3">
      <c r="A103" s="25" t="e">
        <f>VLOOKUP(B103,Données!$A$3:$I$1003,4)</f>
        <v>#N/A</v>
      </c>
      <c r="B103" s="33"/>
      <c r="C103" s="16" t="str">
        <f>IFERROR(IF(B103=Données!X$1,Données!$X$2,VLOOKUP(B103,Données!$A$3:$I$1003,3,FALSE)),"")</f>
        <v/>
      </c>
      <c r="D103" s="17" t="e">
        <f>ROUNDDOWN(IF(C103="Dummy",Données!$X$4,IF(Sem.02!H103="x",Sem.02!D103,VLOOKUP(B103,Données!$A$3:$I$1003,7,FALSE))),0)</f>
        <v>#N/A</v>
      </c>
      <c r="E103" s="18">
        <v>133</v>
      </c>
      <c r="F103" s="18">
        <v>118</v>
      </c>
      <c r="G103" s="18">
        <v>167</v>
      </c>
      <c r="H103" s="26"/>
      <c r="I103" s="27"/>
      <c r="J103" s="28"/>
      <c r="K103" s="29"/>
      <c r="L103" s="30"/>
      <c r="M103" s="31">
        <f t="shared" si="10"/>
        <v>418</v>
      </c>
      <c r="N103" s="31">
        <f>COUNTIF(E103:G103,"&gt;0")</f>
        <v>3</v>
      </c>
      <c r="O103" s="104">
        <f>IF(OR(E103&gt;0,F103&gt;0,G103&gt;0),Données!$X$6)</f>
        <v>13</v>
      </c>
    </row>
    <row r="104" spans="1:15" x14ac:dyDescent="0.3">
      <c r="A104" s="25" t="e">
        <f>VLOOKUP(B104,Données!$A$3:$I$1003,4)</f>
        <v>#N/A</v>
      </c>
      <c r="B104" s="33"/>
      <c r="C104" s="16" t="str">
        <f>IFERROR(IF(B104=Données!X$1,Données!$X$2,VLOOKUP(B104,Données!$A$3:$I$1003,3,FALSE)),"")</f>
        <v/>
      </c>
      <c r="D104" s="17" t="e">
        <f>ROUNDDOWN(IF(C104="Dummy",Données!$X$4,IF(Sem.02!H104="x",Sem.02!D104,VLOOKUP(B104,Données!$A$3:$I$1003,7,FALSE))),0)</f>
        <v>#N/A</v>
      </c>
      <c r="E104" s="18">
        <v>145</v>
      </c>
      <c r="F104" s="18">
        <v>133</v>
      </c>
      <c r="G104" s="18">
        <v>127</v>
      </c>
      <c r="H104" s="26"/>
      <c r="I104" s="27"/>
      <c r="J104" s="28"/>
      <c r="K104" s="29"/>
      <c r="L104" s="30"/>
      <c r="M104" s="31">
        <f t="shared" si="10"/>
        <v>405</v>
      </c>
      <c r="N104" s="31">
        <f>COUNTIF(E104:G104,"&gt;0")</f>
        <v>3</v>
      </c>
      <c r="O104" s="104">
        <f>IF(OR(E104&gt;0,F104&gt;0,G104&gt;0),Données!$X$6)</f>
        <v>13</v>
      </c>
    </row>
    <row r="105" spans="1:15" x14ac:dyDescent="0.3">
      <c r="A105" s="25" t="e">
        <f>VLOOKUP(B105,Données!$A$3:$I$1003,4)</f>
        <v>#N/A</v>
      </c>
      <c r="B105" s="33"/>
      <c r="C105" s="16" t="str">
        <f>IFERROR(IF(B105=Données!X$1,Données!$X$2,VLOOKUP(B105,Données!$A$3:$I$1003,3,FALSE)),"")</f>
        <v/>
      </c>
      <c r="D105" s="17" t="e">
        <f>ROUNDDOWN(IF(C105="Dummy",Données!$X$4,IF(Sem.02!H105="x",Sem.02!D105,VLOOKUP(B105,Données!$A$3:$I$1003,7,FALSE))),0)</f>
        <v>#N/A</v>
      </c>
      <c r="E105" s="18">
        <v>150</v>
      </c>
      <c r="F105" s="18">
        <v>229</v>
      </c>
      <c r="G105" s="18">
        <v>223</v>
      </c>
      <c r="H105" s="26"/>
      <c r="I105" s="27"/>
      <c r="J105" s="28"/>
      <c r="K105" s="29"/>
      <c r="L105" s="30"/>
      <c r="M105" s="31">
        <f t="shared" si="10"/>
        <v>602</v>
      </c>
      <c r="N105" s="31">
        <f>COUNTIF(E105:G105,"&gt;0")</f>
        <v>3</v>
      </c>
      <c r="O105" s="104">
        <f>IF(OR(E105&gt;0,F105&gt;0,G105&gt;0),Données!$X$6)</f>
        <v>13</v>
      </c>
    </row>
    <row r="106" spans="1:15" x14ac:dyDescent="0.3">
      <c r="A106" s="25" t="e">
        <f>VLOOKUP(B106,Données!$A$3:$I$1003,4)</f>
        <v>#N/A</v>
      </c>
      <c r="B106" s="33"/>
      <c r="C106" s="16" t="str">
        <f>IFERROR(IF(B106=Données!X$1,Données!$X$2,VLOOKUP(B106,Données!$A$3:$I$1003,3,FALSE)),"")</f>
        <v/>
      </c>
      <c r="D106" s="17" t="e">
        <f>ROUNDDOWN(IF(C106="Dummy",Données!$X$4,IF(Sem.02!H106="x",Sem.02!D106,VLOOKUP(B106,Données!$A$3:$I$1003,7,FALSE))),0)</f>
        <v>#N/A</v>
      </c>
      <c r="E106" s="18">
        <v>158</v>
      </c>
      <c r="F106" s="18">
        <v>159</v>
      </c>
      <c r="G106" s="18">
        <v>188</v>
      </c>
      <c r="H106" s="26"/>
      <c r="I106" s="27"/>
      <c r="J106" s="28"/>
      <c r="K106" s="29"/>
      <c r="L106" s="30"/>
      <c r="M106" s="31">
        <f t="shared" si="10"/>
        <v>505</v>
      </c>
      <c r="N106" s="31">
        <f>COUNTIF(E106:G106,"&gt;0")</f>
        <v>3</v>
      </c>
      <c r="O106" s="104">
        <f>IF(OR(E106&gt;0,F106&gt;0,G106&gt;0),Données!$X$6)</f>
        <v>13</v>
      </c>
    </row>
    <row r="107" spans="1:15" x14ac:dyDescent="0.3">
      <c r="A107" s="32" t="s">
        <v>10</v>
      </c>
      <c r="B107" s="33"/>
      <c r="C107" s="34" t="str">
        <f>IFERROR(IF(B107=Données!X$1,Données!$X$2,VLOOKUP(B107,Données!$A$3:$I$1003,3,FALSE)),"")</f>
        <v/>
      </c>
      <c r="D107" s="35" t="e">
        <f>ROUNDDOWN(IF(C107="Dummy",Données!$X$4,VLOOKUP(B107,Données!$A$3:$I$1003,7,FALSE)),0)</f>
        <v>#N/A</v>
      </c>
      <c r="E107" s="36"/>
      <c r="F107" s="36"/>
      <c r="G107" s="36"/>
      <c r="H107" s="26"/>
      <c r="I107" s="27"/>
      <c r="J107" s="28"/>
      <c r="K107" s="29"/>
      <c r="L107" s="30"/>
      <c r="M107" s="37">
        <f t="shared" si="10"/>
        <v>0</v>
      </c>
      <c r="N107" s="37">
        <f>COUNTIF(E107:G107,("&gt;0"))</f>
        <v>0</v>
      </c>
      <c r="O107" s="105" t="b">
        <f>IF(OR(E107&gt;0,F107&gt;0,G107&gt;0),Données!$X$6)</f>
        <v>0</v>
      </c>
    </row>
    <row r="108" spans="1:15" x14ac:dyDescent="0.3">
      <c r="A108" s="32" t="s">
        <v>10</v>
      </c>
      <c r="B108" s="33"/>
      <c r="C108" s="34" t="str">
        <f>IFERROR(IF(B108=Données!X$1,Données!$X$2,VLOOKUP(B108,Données!$A$3:$I$1003,3,FALSE)),"")</f>
        <v/>
      </c>
      <c r="D108" s="35" t="e">
        <f>ROUNDDOWN(IF(C108="Dummy",Données!$X$4,VLOOKUP(B108,Données!$A$3:$I$1003,7,FALSE)),0)</f>
        <v>#N/A</v>
      </c>
      <c r="E108" s="38"/>
      <c r="F108" s="38"/>
      <c r="G108" s="38"/>
      <c r="H108" s="26"/>
      <c r="I108" s="27"/>
      <c r="J108" s="28"/>
      <c r="K108" s="29"/>
      <c r="L108" s="30"/>
      <c r="M108" s="37">
        <f t="shared" si="10"/>
        <v>0</v>
      </c>
      <c r="N108" s="37">
        <f>COUNTIF(E108:G108,("&gt;0"))</f>
        <v>0</v>
      </c>
      <c r="O108" s="105" t="b">
        <f>IF(OR(E108&gt;0,F108&gt;0,G108&gt;0),Données!$X$6)</f>
        <v>0</v>
      </c>
    </row>
    <row r="109" spans="1:15" x14ac:dyDescent="0.3">
      <c r="A109" s="39" t="s">
        <v>11</v>
      </c>
      <c r="B109" s="40"/>
      <c r="C109" s="41" t="str">
        <f>IFERROR(VLOOKUP(B109,Données!$Q$3:$W$503,2,FALSE),"")</f>
        <v/>
      </c>
      <c r="D109" s="42" t="e">
        <f>VLOOKUP(B109,Données!$Q$3:$W$503,3)</f>
        <v>#N/A</v>
      </c>
      <c r="E109" s="38"/>
      <c r="F109" s="38"/>
      <c r="G109" s="38"/>
      <c r="H109" s="26"/>
      <c r="I109" s="27"/>
      <c r="J109" s="28"/>
      <c r="K109" s="29"/>
      <c r="L109" s="30"/>
      <c r="M109" s="43">
        <f t="shared" si="10"/>
        <v>0</v>
      </c>
      <c r="N109" s="43">
        <f>COUNTIF(E109:G109,("&gt;0"))</f>
        <v>0</v>
      </c>
      <c r="O109" s="106" t="b">
        <f>IF(OR(E109&gt;0,F109&gt;0,G109&gt;0),Données!$X$8)</f>
        <v>0</v>
      </c>
    </row>
    <row r="110" spans="1:15" ht="15" thickBot="1" x14ac:dyDescent="0.35">
      <c r="A110" s="44" t="s">
        <v>11</v>
      </c>
      <c r="B110" s="45"/>
      <c r="C110" s="41" t="str">
        <f>IFERROR(VLOOKUP(B110,Données!$Q$3:$W$503,2,FALSE),"")</f>
        <v/>
      </c>
      <c r="D110" s="46" t="e">
        <f>VLOOKUP(B110,Données!$Q$3:$W$503,3)</f>
        <v>#N/A</v>
      </c>
      <c r="E110" s="47"/>
      <c r="F110" s="47"/>
      <c r="G110" s="47"/>
      <c r="H110" s="26"/>
      <c r="I110" s="27"/>
      <c r="J110" s="28"/>
      <c r="K110" s="29"/>
      <c r="L110" s="30"/>
      <c r="M110" s="43">
        <f t="shared" si="10"/>
        <v>0</v>
      </c>
      <c r="N110" s="43">
        <f>COUNTIF(E110:G110,("&gt;0"))</f>
        <v>0</v>
      </c>
      <c r="O110" s="106" t="b">
        <f>IF(OR(E110&gt;0,F110&gt;0,G110&gt;0),Données!$X$8)</f>
        <v>0</v>
      </c>
    </row>
    <row r="111" spans="1:15" ht="16.2" thickBot="1" x14ac:dyDescent="0.35">
      <c r="A111" s="48" t="e">
        <f>$T$1-D111</f>
        <v>#N/A</v>
      </c>
      <c r="B111" s="49"/>
      <c r="C111" s="50" t="s">
        <v>22</v>
      </c>
      <c r="D111" s="51" t="e">
        <f>SUM(D102:D106)</f>
        <v>#N/A</v>
      </c>
      <c r="E111" s="52">
        <f>SUM(E102:E106)+SUMPRODUCT((E102:E106=0)*1,$D276:$D280)</f>
        <v>753</v>
      </c>
      <c r="F111" s="52">
        <f>SUM(F102:F106)+SUMPRODUCT((F102:F106=0)*1,$D276:$D280)</f>
        <v>814</v>
      </c>
      <c r="G111" s="52">
        <f>SUM(G102:G106)+SUMPRODUCT((G102:G106=0)*1,$D276:$D280)</f>
        <v>868</v>
      </c>
      <c r="H111" s="53"/>
      <c r="I111" s="54"/>
      <c r="J111" s="55"/>
      <c r="K111" s="56"/>
      <c r="L111" s="57"/>
      <c r="M111" s="58">
        <f>SUM(E111:G111)+B111*3</f>
        <v>2435</v>
      </c>
      <c r="N111" s="61"/>
      <c r="O111" s="107"/>
    </row>
    <row r="112" spans="1:15" x14ac:dyDescent="0.3">
      <c r="A112" s="14" t="e">
        <f>VLOOKUP(B112,Données!$A$3:$I$1003,4)</f>
        <v>#N/A</v>
      </c>
      <c r="B112" s="33"/>
      <c r="C112" s="16" t="str">
        <f>IFERROR(IF(B112=Données!X$1,Données!$X$2,VLOOKUP(B112,Données!$A$3:$I$1003,3,FALSE)),"")</f>
        <v/>
      </c>
      <c r="D112" s="17" t="e">
        <f>ROUNDDOWN(IF(C112="Dummy",Données!$X$4,IF(Sem.02!H112="x",Sem.02!D112,VLOOKUP(B112,Données!$A$3:$I$1003,7,FALSE))),0)</f>
        <v>#N/A</v>
      </c>
      <c r="E112" s="18">
        <v>189</v>
      </c>
      <c r="F112" s="18">
        <v>169</v>
      </c>
      <c r="G112" s="18">
        <v>141</v>
      </c>
      <c r="H112" s="19"/>
      <c r="I112" s="20"/>
      <c r="J112" s="21"/>
      <c r="K112" s="22"/>
      <c r="L112" s="23"/>
      <c r="M112" s="31">
        <f t="shared" ref="M112:M120" si="11">SUM(E112:G112)</f>
        <v>499</v>
      </c>
      <c r="N112" s="31">
        <f>COUNTIF(E112:G112,"&gt;0")</f>
        <v>3</v>
      </c>
      <c r="O112" s="104">
        <f>IF(OR(E112&gt;0,F112&gt;0,G112&gt;0),Données!$X$6)</f>
        <v>13</v>
      </c>
    </row>
    <row r="113" spans="1:15" x14ac:dyDescent="0.3">
      <c r="A113" s="25" t="e">
        <f>VLOOKUP(B113,Données!$A$3:$I$1003,4)</f>
        <v>#N/A</v>
      </c>
      <c r="B113" s="33"/>
      <c r="C113" s="16" t="str">
        <f>IFERROR(IF(B113=Données!X$1,Données!$X$2,VLOOKUP(B113,Données!$A$3:$I$1003,3,FALSE)),"")</f>
        <v/>
      </c>
      <c r="D113" s="17" t="e">
        <f>ROUNDDOWN(IF(C113="Dummy",Données!$X$4,IF(Sem.02!H113="x",Sem.02!D113,VLOOKUP(B113,Données!$A$3:$I$1003,7,FALSE))),0)</f>
        <v>#N/A</v>
      </c>
      <c r="E113" s="18">
        <v>213</v>
      </c>
      <c r="F113" s="18">
        <v>176</v>
      </c>
      <c r="G113" s="18">
        <v>157</v>
      </c>
      <c r="H113" s="26"/>
      <c r="I113" s="27"/>
      <c r="J113" s="28"/>
      <c r="K113" s="29"/>
      <c r="L113" s="30"/>
      <c r="M113" s="31">
        <f t="shared" si="11"/>
        <v>546</v>
      </c>
      <c r="N113" s="31">
        <f>COUNTIF(E113:G113,"&gt;0")</f>
        <v>3</v>
      </c>
      <c r="O113" s="104">
        <f>IF(OR(E113&gt;0,F113&gt;0,G113&gt;0),Données!$X$6)</f>
        <v>13</v>
      </c>
    </row>
    <row r="114" spans="1:15" x14ac:dyDescent="0.3">
      <c r="A114" s="25" t="e">
        <f>VLOOKUP(B114,Données!$A$3:$I$1003,4)</f>
        <v>#N/A</v>
      </c>
      <c r="B114" s="33"/>
      <c r="C114" s="16" t="str">
        <f>IFERROR(IF(B114=Données!X$1,Données!$X$2,VLOOKUP(B114,Données!$A$3:$I$1003,3,FALSE)),"")</f>
        <v/>
      </c>
      <c r="D114" s="17">
        <f>ROUNDDOWN(IF(C114="Dummy",Données!$X$4,IF(Sem.02!H114="x",Sem.02!D114,VLOOKUP(B114,Données!$A$3:$I$1003,7,FALSE))),0)</f>
        <v>170</v>
      </c>
      <c r="E114" s="18">
        <v>187</v>
      </c>
      <c r="F114" s="18">
        <v>201</v>
      </c>
      <c r="G114" s="18">
        <v>201</v>
      </c>
      <c r="H114" s="26"/>
      <c r="I114" s="27"/>
      <c r="J114" s="28"/>
      <c r="K114" s="29"/>
      <c r="L114" s="30"/>
      <c r="M114" s="31">
        <f t="shared" si="11"/>
        <v>589</v>
      </c>
      <c r="N114" s="31">
        <f>COUNTIF(E114:G114,"&gt;0")</f>
        <v>3</v>
      </c>
      <c r="O114" s="104">
        <f>IF(OR(E114&gt;0,F114&gt;0,G114&gt;0),Données!$X$6)</f>
        <v>13</v>
      </c>
    </row>
    <row r="115" spans="1:15" x14ac:dyDescent="0.3">
      <c r="A115" s="25" t="e">
        <f>VLOOKUP(B115,Données!$A$3:$I$1003,4)</f>
        <v>#N/A</v>
      </c>
      <c r="B115" s="33"/>
      <c r="C115" s="16" t="str">
        <f>IFERROR(IF(B115=Données!X$1,Données!$X$2,VLOOKUP(B115,Données!$A$3:$I$1003,3,FALSE)),"")</f>
        <v/>
      </c>
      <c r="D115" s="17" t="e">
        <f>ROUNDDOWN(IF(C115="Dummy",Données!$X$4,IF(Sem.02!H115="x",Sem.02!D115,VLOOKUP(B115,Données!$A$3:$I$1003,7,FALSE))),0)</f>
        <v>#N/A</v>
      </c>
      <c r="E115" s="18">
        <v>148</v>
      </c>
      <c r="F115" s="18">
        <v>113</v>
      </c>
      <c r="G115" s="18">
        <v>88</v>
      </c>
      <c r="H115" s="26"/>
      <c r="I115" s="27"/>
      <c r="J115" s="28"/>
      <c r="K115" s="29"/>
      <c r="L115" s="30"/>
      <c r="M115" s="31">
        <f t="shared" si="11"/>
        <v>349</v>
      </c>
      <c r="N115" s="31">
        <f>COUNTIF(E115:G115,"&gt;0")</f>
        <v>3</v>
      </c>
      <c r="O115" s="104">
        <f>IF(OR(E115&gt;0,F115&gt;0,G115&gt;0),Données!$X$6)</f>
        <v>13</v>
      </c>
    </row>
    <row r="116" spans="1:15" x14ac:dyDescent="0.3">
      <c r="A116" s="25" t="e">
        <f>VLOOKUP(B116,Données!$A$3:$I$1003,4)</f>
        <v>#N/A</v>
      </c>
      <c r="B116" s="33"/>
      <c r="C116" s="16" t="str">
        <f>IFERROR(IF(B116=Données!X$1,Données!$X$2,VLOOKUP(B116,Données!$A$3:$I$1003,3,FALSE)),"")</f>
        <v/>
      </c>
      <c r="D116" s="17" t="e">
        <f>ROUNDDOWN(IF(C116="Dummy",Données!$X$4,IF(Sem.02!H116="x",Sem.02!D116,VLOOKUP(B116,Données!$A$3:$I$1003,7,FALSE))),0)</f>
        <v>#N/A</v>
      </c>
      <c r="E116" s="18">
        <v>184</v>
      </c>
      <c r="F116" s="18">
        <v>245</v>
      </c>
      <c r="G116" s="18">
        <v>177</v>
      </c>
      <c r="H116" s="26"/>
      <c r="I116" s="27"/>
      <c r="J116" s="28"/>
      <c r="K116" s="29"/>
      <c r="L116" s="30"/>
      <c r="M116" s="31">
        <f t="shared" si="11"/>
        <v>606</v>
      </c>
      <c r="N116" s="31">
        <f>COUNTIF(E116:G116,"&gt;0")</f>
        <v>3</v>
      </c>
      <c r="O116" s="104">
        <f>IF(OR(E116&gt;0,F116&gt;0,G116&gt;0),Données!$X$6)</f>
        <v>13</v>
      </c>
    </row>
    <row r="117" spans="1:15" x14ac:dyDescent="0.3">
      <c r="A117" s="32" t="s">
        <v>10</v>
      </c>
      <c r="B117" s="33"/>
      <c r="C117" s="34" t="str">
        <f>IFERROR(IF(B117=Données!X$1,Données!$X$2,VLOOKUP(B117,Données!$A$3:$I$1003,3,FALSE)),"")</f>
        <v/>
      </c>
      <c r="D117" s="35" t="e">
        <f>ROUNDDOWN(IF(C117="Dummy",Données!$X$4,VLOOKUP(B117,Données!$A$3:$I$1003,7,FALSE)),0)</f>
        <v>#N/A</v>
      </c>
      <c r="E117" s="36"/>
      <c r="F117" s="36"/>
      <c r="G117" s="36"/>
      <c r="H117" s="26"/>
      <c r="I117" s="27"/>
      <c r="J117" s="28"/>
      <c r="K117" s="29"/>
      <c r="L117" s="30"/>
      <c r="M117" s="37">
        <f t="shared" si="11"/>
        <v>0</v>
      </c>
      <c r="N117" s="37">
        <f>COUNTIF(E117:G117,("&gt;0"))</f>
        <v>0</v>
      </c>
      <c r="O117" s="105" t="b">
        <f>IF(OR(E117&gt;0,F117&gt;0,G117&gt;0),Données!$X$6)</f>
        <v>0</v>
      </c>
    </row>
    <row r="118" spans="1:15" x14ac:dyDescent="0.3">
      <c r="A118" s="32" t="s">
        <v>10</v>
      </c>
      <c r="B118" s="33"/>
      <c r="C118" s="34" t="str">
        <f>IFERROR(IF(B118=Données!X$1,Données!$X$2,VLOOKUP(B118,Données!$A$3:$I$1003,3,FALSE)),"")</f>
        <v/>
      </c>
      <c r="D118" s="35" t="e">
        <f>ROUNDDOWN(IF(C118="Dummy",Données!$X$4,VLOOKUP(B118,Données!$A$3:$I$1003,7,FALSE)),0)</f>
        <v>#N/A</v>
      </c>
      <c r="E118" s="38"/>
      <c r="F118" s="38"/>
      <c r="G118" s="38"/>
      <c r="H118" s="26"/>
      <c r="I118" s="27"/>
      <c r="J118" s="28"/>
      <c r="K118" s="29"/>
      <c r="L118" s="30"/>
      <c r="M118" s="37">
        <f t="shared" si="11"/>
        <v>0</v>
      </c>
      <c r="N118" s="37">
        <f>COUNTIF(E118:G118,("&gt;0"))</f>
        <v>0</v>
      </c>
      <c r="O118" s="105" t="b">
        <f>IF(OR(E118&gt;0,F118&gt;0,G118&gt;0),Données!$X$6)</f>
        <v>0</v>
      </c>
    </row>
    <row r="119" spans="1:15" x14ac:dyDescent="0.3">
      <c r="A119" s="39" t="s">
        <v>11</v>
      </c>
      <c r="B119" s="40"/>
      <c r="C119" s="41" t="str">
        <f>IFERROR(VLOOKUP(B119,Données!$Q$3:$W$503,2,FALSE),"")</f>
        <v/>
      </c>
      <c r="D119" s="42" t="e">
        <f>VLOOKUP(B119,Données!$Q$3:$W$503,3)</f>
        <v>#N/A</v>
      </c>
      <c r="E119" s="38"/>
      <c r="F119" s="38"/>
      <c r="G119" s="38"/>
      <c r="H119" s="26"/>
      <c r="I119" s="27"/>
      <c r="J119" s="28"/>
      <c r="K119" s="29"/>
      <c r="L119" s="30"/>
      <c r="M119" s="43">
        <f t="shared" si="11"/>
        <v>0</v>
      </c>
      <c r="N119" s="43">
        <f>COUNTIF(E119:G119,("&gt;0"))</f>
        <v>0</v>
      </c>
      <c r="O119" s="106" t="b">
        <f>IF(OR(E119&gt;0,F119&gt;0,G119&gt;0),Données!$X$8)</f>
        <v>0</v>
      </c>
    </row>
    <row r="120" spans="1:15" ht="15" thickBot="1" x14ac:dyDescent="0.35">
      <c r="A120" s="44" t="s">
        <v>11</v>
      </c>
      <c r="B120" s="45"/>
      <c r="C120" s="41" t="str">
        <f>IFERROR(VLOOKUP(B120,Données!$Q$3:$W$503,2,FALSE),"")</f>
        <v/>
      </c>
      <c r="D120" s="46" t="e">
        <f>VLOOKUP(B120,Données!$Q$3:$W$503,3)</f>
        <v>#N/A</v>
      </c>
      <c r="E120" s="47"/>
      <c r="F120" s="47"/>
      <c r="G120" s="47"/>
      <c r="H120" s="26"/>
      <c r="I120" s="27"/>
      <c r="J120" s="28"/>
      <c r="K120" s="29"/>
      <c r="L120" s="30"/>
      <c r="M120" s="43">
        <f t="shared" si="11"/>
        <v>0</v>
      </c>
      <c r="N120" s="43">
        <f>COUNTIF(E120:G120,("&gt;0"))</f>
        <v>0</v>
      </c>
      <c r="O120" s="106" t="b">
        <f>IF(OR(E120&gt;0,F120&gt;0,G120&gt;0),Données!$X$8)</f>
        <v>0</v>
      </c>
    </row>
    <row r="121" spans="1:15" ht="16.2" thickBot="1" x14ac:dyDescent="0.35">
      <c r="A121" s="48" t="e">
        <f>$T$1-D121</f>
        <v>#N/A</v>
      </c>
      <c r="B121" s="49"/>
      <c r="C121" s="50" t="s">
        <v>23</v>
      </c>
      <c r="D121" s="51" t="e">
        <f>SUM(D112:D116)</f>
        <v>#N/A</v>
      </c>
      <c r="E121" s="52">
        <f>SUM(E112:E116)+SUMPRODUCT((E112:E116=0)*1,$D286:$D290)</f>
        <v>921</v>
      </c>
      <c r="F121" s="52">
        <f>SUM(F112:F116)+SUMPRODUCT((F112:F116=0)*1,$D286:$D290)</f>
        <v>904</v>
      </c>
      <c r="G121" s="52">
        <f>SUM(G112:G116)+SUMPRODUCT((G112:G116=0)*1,$D286:$D290)</f>
        <v>764</v>
      </c>
      <c r="H121" s="53"/>
      <c r="I121" s="54"/>
      <c r="J121" s="55"/>
      <c r="K121" s="56"/>
      <c r="L121" s="57"/>
      <c r="M121" s="58">
        <f>SUM(E121:G121)+B121*3</f>
        <v>2589</v>
      </c>
      <c r="N121" s="61"/>
      <c r="O121" s="107"/>
    </row>
    <row r="122" spans="1:15" x14ac:dyDescent="0.3">
      <c r="A122" s="14" t="e">
        <f>VLOOKUP(B122,Données!$A$3:$I$1003,4)</f>
        <v>#N/A</v>
      </c>
      <c r="B122" s="33"/>
      <c r="C122" s="16" t="str">
        <f>IFERROR(IF(B122=Données!X$1,Données!$X$2,VLOOKUP(B122,Données!$A$3:$I$1003,3,FALSE)),"")</f>
        <v/>
      </c>
      <c r="D122" s="17" t="e">
        <f>ROUNDDOWN(IF(C122="Dummy",Données!$X$4,IF(Sem.02!H122="x",Sem.02!D122,VLOOKUP(B122,Données!$A$3:$I$1003,7,FALSE))),0)</f>
        <v>#N/A</v>
      </c>
      <c r="E122" s="18">
        <v>113</v>
      </c>
      <c r="F122" s="18">
        <v>126</v>
      </c>
      <c r="G122" s="18">
        <v>90</v>
      </c>
      <c r="H122" s="19"/>
      <c r="I122" s="20"/>
      <c r="J122" s="21"/>
      <c r="K122" s="22"/>
      <c r="L122" s="23"/>
      <c r="M122" s="31">
        <f t="shared" ref="M122:M130" si="12">SUM(E122:G122)</f>
        <v>329</v>
      </c>
      <c r="N122" s="31">
        <f>COUNTIF(E122:G122,"&gt;0")</f>
        <v>3</v>
      </c>
      <c r="O122" s="104">
        <f>IF(OR(E122&gt;0,F122&gt;0,G122&gt;0),Données!$X$6)</f>
        <v>13</v>
      </c>
    </row>
    <row r="123" spans="1:15" x14ac:dyDescent="0.3">
      <c r="A123" s="25" t="e">
        <f>VLOOKUP(B123,Données!$A$3:$I$1003,4)</f>
        <v>#N/A</v>
      </c>
      <c r="B123" s="33"/>
      <c r="C123" s="16" t="str">
        <f>IFERROR(IF(B123=Données!X$1,Données!$X$2,VLOOKUP(B123,Données!$A$3:$I$1003,3,FALSE)),"")</f>
        <v/>
      </c>
      <c r="D123" s="17" t="e">
        <f>ROUNDDOWN(IF(C123="Dummy",Données!$X$4,IF(Sem.02!H123="x",Sem.02!D123,VLOOKUP(B123,Données!$A$3:$I$1003,7,FALSE))),0)</f>
        <v>#N/A</v>
      </c>
      <c r="E123" s="18">
        <v>112</v>
      </c>
      <c r="F123" s="18">
        <v>170</v>
      </c>
      <c r="G123" s="18">
        <v>135</v>
      </c>
      <c r="H123" s="26"/>
      <c r="I123" s="27"/>
      <c r="J123" s="28"/>
      <c r="K123" s="29"/>
      <c r="L123" s="30"/>
      <c r="M123" s="31">
        <f t="shared" si="12"/>
        <v>417</v>
      </c>
      <c r="N123" s="31">
        <f>COUNTIF(E123:G123,"&gt;0")</f>
        <v>3</v>
      </c>
      <c r="O123" s="104">
        <f>IF(OR(E123&gt;0,F123&gt;0,G123&gt;0),Données!$X$6)</f>
        <v>13</v>
      </c>
    </row>
    <row r="124" spans="1:15" x14ac:dyDescent="0.3">
      <c r="A124" s="25" t="e">
        <f>VLOOKUP(B124,Données!$A$3:$I$1003,4)</f>
        <v>#N/A</v>
      </c>
      <c r="B124" s="33"/>
      <c r="C124" s="16" t="str">
        <f>IFERROR(IF(B124=Données!X$1,Données!$X$2,VLOOKUP(B124,Données!$A$3:$I$1003,3,FALSE)),"")</f>
        <v/>
      </c>
      <c r="D124" s="17" t="e">
        <f>ROUNDDOWN(IF(C124="Dummy",Données!$X$4,IF(Sem.02!H124="x",Sem.02!D124,VLOOKUP(B124,Données!$A$3:$I$1003,7,FALSE))),0)</f>
        <v>#N/A</v>
      </c>
      <c r="E124" s="18">
        <v>198</v>
      </c>
      <c r="F124" s="18">
        <v>109</v>
      </c>
      <c r="G124" s="18">
        <v>141</v>
      </c>
      <c r="H124" s="26"/>
      <c r="I124" s="27"/>
      <c r="J124" s="28"/>
      <c r="K124" s="29"/>
      <c r="L124" s="30"/>
      <c r="M124" s="31">
        <f t="shared" si="12"/>
        <v>448</v>
      </c>
      <c r="N124" s="31">
        <f>COUNTIF(E124:G124,"&gt;0")</f>
        <v>3</v>
      </c>
      <c r="O124" s="104">
        <f>IF(OR(E124&gt;0,F124&gt;0,G124&gt;0),Données!$X$6)</f>
        <v>13</v>
      </c>
    </row>
    <row r="125" spans="1:15" x14ac:dyDescent="0.3">
      <c r="A125" s="25" t="e">
        <f>VLOOKUP(B125,Données!$A$3:$I$1003,4)</f>
        <v>#N/A</v>
      </c>
      <c r="B125" s="33"/>
      <c r="C125" s="16" t="str">
        <f>IFERROR(IF(B125=Données!X$1,Données!$X$2,VLOOKUP(B125,Données!$A$3:$I$1003,3,FALSE)),"")</f>
        <v/>
      </c>
      <c r="D125" s="17" t="e">
        <f>ROUNDDOWN(IF(C125="Dummy",Données!$X$4,IF(Sem.02!H125="x",Sem.02!D125,VLOOKUP(B125,Données!$A$3:$I$1003,7,FALSE))),0)</f>
        <v>#N/A</v>
      </c>
      <c r="E125" s="18">
        <v>161</v>
      </c>
      <c r="F125" s="18">
        <v>168</v>
      </c>
      <c r="G125" s="18">
        <v>151</v>
      </c>
      <c r="H125" s="26"/>
      <c r="I125" s="27"/>
      <c r="J125" s="28"/>
      <c r="K125" s="29"/>
      <c r="L125" s="30"/>
      <c r="M125" s="31">
        <f t="shared" si="12"/>
        <v>480</v>
      </c>
      <c r="N125" s="31">
        <f>COUNTIF(E125:G125,"&gt;0")</f>
        <v>3</v>
      </c>
      <c r="O125" s="104">
        <f>IF(OR(E125&gt;0,F125&gt;0,G125&gt;0),Données!$X$6)</f>
        <v>13</v>
      </c>
    </row>
    <row r="126" spans="1:15" x14ac:dyDescent="0.3">
      <c r="A126" s="25" t="e">
        <f>VLOOKUP(B126,Données!$A$3:$I$1003,4)</f>
        <v>#N/A</v>
      </c>
      <c r="B126" s="33"/>
      <c r="C126" s="16" t="str">
        <f>IFERROR(IF(B126=Données!X$1,Données!$X$2,VLOOKUP(B126,Données!$A$3:$I$1003,3,FALSE)),"")</f>
        <v/>
      </c>
      <c r="D126" s="17" t="e">
        <f>ROUNDDOWN(IF(C126="Dummy",Données!$X$4,IF(Sem.02!H126="x",Sem.02!D126,VLOOKUP(B126,Données!$A$3:$I$1003,7,FALSE))),0)</f>
        <v>#N/A</v>
      </c>
      <c r="E126" s="18">
        <v>157</v>
      </c>
      <c r="F126" s="18">
        <v>167</v>
      </c>
      <c r="G126" s="18">
        <v>211</v>
      </c>
      <c r="H126" s="26"/>
      <c r="I126" s="27"/>
      <c r="J126" s="28"/>
      <c r="K126" s="29"/>
      <c r="L126" s="30"/>
      <c r="M126" s="31">
        <f t="shared" si="12"/>
        <v>535</v>
      </c>
      <c r="N126" s="31">
        <f>COUNTIF(E126:G126,"&gt;0")</f>
        <v>3</v>
      </c>
      <c r="O126" s="108">
        <f>IF(OR(E126&gt;0,F126&gt;0,G126&gt;0),Données!$X$6)</f>
        <v>13</v>
      </c>
    </row>
    <row r="127" spans="1:15" x14ac:dyDescent="0.3">
      <c r="A127" s="32" t="s">
        <v>10</v>
      </c>
      <c r="B127" s="33"/>
      <c r="C127" s="34" t="str">
        <f>IFERROR(IF(B127=Données!X$1,Données!$X$2,VLOOKUP(B127,Données!$A$3:$I$1003,3,FALSE)),"")</f>
        <v/>
      </c>
      <c r="D127" s="35" t="e">
        <f>ROUNDDOWN(IF(C127="Dummy",Données!$X$4,VLOOKUP(B127,Données!$A$3:$I$1003,7,FALSE)),0)</f>
        <v>#N/A</v>
      </c>
      <c r="E127" s="36"/>
      <c r="F127" s="36"/>
      <c r="G127" s="36"/>
      <c r="H127" s="26"/>
      <c r="I127" s="27"/>
      <c r="J127" s="28"/>
      <c r="K127" s="29"/>
      <c r="L127" s="30"/>
      <c r="M127" s="37">
        <f t="shared" si="12"/>
        <v>0</v>
      </c>
      <c r="N127" s="37">
        <f>COUNTIF(E127:G127,("&gt;0"))</f>
        <v>0</v>
      </c>
      <c r="O127" s="109" t="b">
        <f>IF(OR(E127&gt;0,F127&gt;0,G127&gt;0),Données!$X$6)</f>
        <v>0</v>
      </c>
    </row>
    <row r="128" spans="1:15" x14ac:dyDescent="0.3">
      <c r="A128" s="32" t="s">
        <v>10</v>
      </c>
      <c r="B128" s="33"/>
      <c r="C128" s="34" t="str">
        <f>IFERROR(IF(B128=Données!X$1,Données!$X$2,VLOOKUP(B128,Données!$A$3:$I$1003,3,FALSE)),"")</f>
        <v/>
      </c>
      <c r="D128" s="35" t="e">
        <f>ROUNDDOWN(IF(C128="Dummy",Données!$X$4,VLOOKUP(B128,Données!$A$3:$I$1003,7,FALSE)),0)</f>
        <v>#N/A</v>
      </c>
      <c r="E128" s="38"/>
      <c r="F128" s="38"/>
      <c r="G128" s="38"/>
      <c r="H128" s="26"/>
      <c r="I128" s="27"/>
      <c r="J128" s="28"/>
      <c r="K128" s="29"/>
      <c r="L128" s="30"/>
      <c r="M128" s="37">
        <f t="shared" si="12"/>
        <v>0</v>
      </c>
      <c r="N128" s="37">
        <f>COUNTIF(E128:G128,("&gt;0"))</f>
        <v>0</v>
      </c>
      <c r="O128" s="105" t="b">
        <f>IF(OR(E128&gt;0,F128&gt;0,G128&gt;0),Données!$X$6)</f>
        <v>0</v>
      </c>
    </row>
    <row r="129" spans="1:339" x14ac:dyDescent="0.3">
      <c r="A129" s="39" t="s">
        <v>11</v>
      </c>
      <c r="B129" s="40"/>
      <c r="C129" s="41" t="str">
        <f>IFERROR(VLOOKUP(B129,Données!$Q$3:$W$503,2,FALSE),"")</f>
        <v/>
      </c>
      <c r="D129" s="42" t="e">
        <f>VLOOKUP(B129,Données!$Q$3:$W$503,3)</f>
        <v>#N/A</v>
      </c>
      <c r="E129" s="38"/>
      <c r="F129" s="38"/>
      <c r="G129" s="38"/>
      <c r="H129" s="26"/>
      <c r="I129" s="27"/>
      <c r="J129" s="28"/>
      <c r="K129" s="29"/>
      <c r="L129" s="30"/>
      <c r="M129" s="43">
        <f t="shared" si="12"/>
        <v>0</v>
      </c>
      <c r="N129" s="43">
        <f>COUNTIF(E129:G129,("&gt;0"))</f>
        <v>0</v>
      </c>
      <c r="O129" s="106" t="b">
        <f>IF(OR(E129&gt;0,F129&gt;0,G129&gt;0),Données!$X$8)</f>
        <v>0</v>
      </c>
    </row>
    <row r="130" spans="1:339" ht="15" thickBot="1" x14ac:dyDescent="0.35">
      <c r="A130" s="44" t="s">
        <v>11</v>
      </c>
      <c r="B130" s="45"/>
      <c r="C130" s="41" t="str">
        <f>IFERROR(VLOOKUP(B130,Données!$Q$3:$W$503,2,FALSE),"")</f>
        <v/>
      </c>
      <c r="D130" s="46" t="e">
        <f>VLOOKUP(B130,Données!$Q$3:$W$503,3)</f>
        <v>#N/A</v>
      </c>
      <c r="E130" s="47"/>
      <c r="F130" s="47"/>
      <c r="G130" s="47"/>
      <c r="H130" s="26"/>
      <c r="I130" s="27"/>
      <c r="J130" s="28"/>
      <c r="K130" s="29"/>
      <c r="L130" s="30"/>
      <c r="M130" s="43">
        <f t="shared" si="12"/>
        <v>0</v>
      </c>
      <c r="N130" s="43">
        <f>COUNTIF(E130:G130,("&gt;0"))</f>
        <v>0</v>
      </c>
      <c r="O130" s="106" t="b">
        <f>IF(OR(E130&gt;0,F130&gt;0,G130&gt;0),Données!$X$8)</f>
        <v>0</v>
      </c>
    </row>
    <row r="131" spans="1:339" ht="16.2" thickBot="1" x14ac:dyDescent="0.35">
      <c r="A131" s="48" t="e">
        <f>$T$1-D131</f>
        <v>#N/A</v>
      </c>
      <c r="B131" s="49"/>
      <c r="C131" s="50" t="s">
        <v>24</v>
      </c>
      <c r="D131" s="51" t="e">
        <f>SUM(D122:D126)</f>
        <v>#N/A</v>
      </c>
      <c r="E131" s="52">
        <f>SUM(E122:E126)+SUMPRODUCT((E122:E126=0)*1,$D296:$D300)</f>
        <v>741</v>
      </c>
      <c r="F131" s="52">
        <f>SUM(F122:F126)+SUMPRODUCT((F122:F126=0)*1,$D296:$D300)</f>
        <v>740</v>
      </c>
      <c r="G131" s="52">
        <f>SUM(G122:G126)+SUMPRODUCT((G122:G126=0)*1,$D296:$D300)</f>
        <v>728</v>
      </c>
      <c r="H131" s="53"/>
      <c r="I131" s="54"/>
      <c r="J131" s="55"/>
      <c r="K131" s="56"/>
      <c r="L131" s="57"/>
      <c r="M131" s="58">
        <f>SUM(E131:G131)+B131*3</f>
        <v>2209</v>
      </c>
      <c r="N131" s="61"/>
      <c r="O131" s="107"/>
    </row>
    <row r="132" spans="1:339" x14ac:dyDescent="0.3">
      <c r="A132" s="14" t="e">
        <f>VLOOKUP(B132,Données!$A$3:$I$1003,4)</f>
        <v>#N/A</v>
      </c>
      <c r="B132" s="33"/>
      <c r="C132" s="16" t="str">
        <f>IFERROR(IF(B132=Données!X$1,Données!$X$2,VLOOKUP(B132,Données!$A$3:$I$1003,3,FALSE)),"")</f>
        <v/>
      </c>
      <c r="D132" s="17" t="e">
        <f>ROUNDDOWN(IF(C132="Dummy",Données!$X$4,IF(Sem.02!H132="x",Sem.02!D132,VLOOKUP(B132,Données!$A$3:$I$1003,7,FALSE))),0)</f>
        <v>#N/A</v>
      </c>
      <c r="E132" s="18">
        <v>132</v>
      </c>
      <c r="F132" s="18">
        <v>144</v>
      </c>
      <c r="G132" s="18">
        <v>141</v>
      </c>
      <c r="H132" s="19"/>
      <c r="I132" s="20"/>
      <c r="J132" s="21"/>
      <c r="K132" s="22"/>
      <c r="L132" s="23"/>
      <c r="M132" s="31">
        <f t="shared" ref="M132:M140" si="13">SUM(E132:G132)</f>
        <v>417</v>
      </c>
      <c r="N132" s="31">
        <f>COUNTIF(E132:G132,"&gt;0")</f>
        <v>3</v>
      </c>
      <c r="O132" s="104">
        <f>IF(OR(E132&gt;0,F132&gt;0,G132&gt;0),Données!$X$6)</f>
        <v>13</v>
      </c>
    </row>
    <row r="133" spans="1:339" x14ac:dyDescent="0.3">
      <c r="A133" s="25" t="e">
        <f>VLOOKUP(B133,Données!$A$3:$I$1003,4)</f>
        <v>#N/A</v>
      </c>
      <c r="B133" s="33"/>
      <c r="C133" s="16" t="str">
        <f>IFERROR(IF(B133=Données!X$1,Données!$X$2,VLOOKUP(B133,Données!$A$3:$I$1003,3,FALSE)),"")</f>
        <v/>
      </c>
      <c r="D133" s="17" t="e">
        <f>ROUNDDOWN(IF(C133="Dummy",Données!$X$4,IF(Sem.02!H133="x",Sem.02!D133,VLOOKUP(B133,Données!$A$3:$I$1003,7,FALSE))),0)</f>
        <v>#N/A</v>
      </c>
      <c r="E133" s="18"/>
      <c r="F133" s="18"/>
      <c r="G133" s="18"/>
      <c r="H133" s="26" t="s">
        <v>148</v>
      </c>
      <c r="I133" s="27"/>
      <c r="J133" s="28"/>
      <c r="K133" s="29"/>
      <c r="L133" s="30"/>
      <c r="M133" s="31">
        <f t="shared" si="13"/>
        <v>0</v>
      </c>
      <c r="N133" s="31">
        <f>COUNTIF(E133:G133,"&gt;0")</f>
        <v>0</v>
      </c>
      <c r="O133" s="104" t="b">
        <f>IF(OR(E133&gt;0,F133&gt;0,G133&gt;0),Données!$X$6)</f>
        <v>0</v>
      </c>
    </row>
    <row r="134" spans="1:339" x14ac:dyDescent="0.3">
      <c r="A134" s="25" t="e">
        <f>VLOOKUP(B134,Données!$A$3:$I$1003,4)</f>
        <v>#N/A</v>
      </c>
      <c r="B134" s="33"/>
      <c r="C134" s="16" t="str">
        <f>IFERROR(IF(B134=Données!X$1,Données!$X$2,VLOOKUP(B134,Données!$A$3:$I$1003,3,FALSE)),"")</f>
        <v/>
      </c>
      <c r="D134" s="17">
        <f>ROUNDDOWN(IF(C134="Dummy",Données!$X$4,IF(Sem.02!H134="x",Sem.02!D134,VLOOKUP(B134,Données!$A$3:$I$1003,7,FALSE))),0)</f>
        <v>172</v>
      </c>
      <c r="E134" s="18">
        <v>163</v>
      </c>
      <c r="F134" s="18">
        <v>182</v>
      </c>
      <c r="G134" s="18">
        <v>145</v>
      </c>
      <c r="H134" s="26"/>
      <c r="I134" s="27"/>
      <c r="J134" s="28"/>
      <c r="K134" s="29"/>
      <c r="L134" s="30"/>
      <c r="M134" s="31">
        <f t="shared" si="13"/>
        <v>490</v>
      </c>
      <c r="N134" s="31">
        <f>COUNTIF(E134:G134,"&gt;0")</f>
        <v>3</v>
      </c>
      <c r="O134" s="104">
        <f>IF(OR(E134&gt;0,F134&gt;0,G134&gt;0),Données!$X$6)</f>
        <v>13</v>
      </c>
    </row>
    <row r="135" spans="1:339" x14ac:dyDescent="0.3">
      <c r="A135" s="25" t="e">
        <f>VLOOKUP(B135,Données!$A$3:$I$1003,4)</f>
        <v>#N/A</v>
      </c>
      <c r="B135" s="33"/>
      <c r="C135" s="16" t="str">
        <f>IFERROR(IF(B135=Données!X$1,Données!$X$2,VLOOKUP(B135,Données!$A$3:$I$1003,3,FALSE)),"")</f>
        <v/>
      </c>
      <c r="D135" s="17" t="e">
        <f>ROUNDDOWN(IF(C135="Dummy",Données!$X$4,IF(Sem.02!H135="x",Sem.02!D135,VLOOKUP(B135,Données!$A$3:$I$1003,7,FALSE))),0)</f>
        <v>#N/A</v>
      </c>
      <c r="E135" s="18"/>
      <c r="F135" s="18">
        <v>180</v>
      </c>
      <c r="G135" s="18">
        <v>203</v>
      </c>
      <c r="H135" s="26"/>
      <c r="I135" s="27"/>
      <c r="J135" s="28"/>
      <c r="K135" s="29"/>
      <c r="L135" s="30"/>
      <c r="M135" s="31">
        <f t="shared" si="13"/>
        <v>383</v>
      </c>
      <c r="N135" s="31">
        <f>COUNTIF(E135:G135,"&gt;0")</f>
        <v>2</v>
      </c>
      <c r="O135" s="104">
        <f>IF(OR(E135&gt;0,F135&gt;0,G135&gt;0),Données!$X$6)</f>
        <v>13</v>
      </c>
    </row>
    <row r="136" spans="1:339" x14ac:dyDescent="0.3">
      <c r="A136" s="25" t="e">
        <f>VLOOKUP(B136,Données!$A$3:$I$1003,4)</f>
        <v>#N/A</v>
      </c>
      <c r="B136" s="33"/>
      <c r="C136" s="16" t="str">
        <f>IFERROR(IF(B136=Données!X$1,Données!$X$2,VLOOKUP(B136,Données!$A$3:$I$1003,3,FALSE)),"")</f>
        <v/>
      </c>
      <c r="D136" s="17" t="e">
        <f>ROUNDDOWN(IF(C136="Dummy",Données!$X$4,IF(Sem.02!H136="x",Sem.02!D136,VLOOKUP(B136,Données!$A$3:$I$1003,7,FALSE))),0)</f>
        <v>#N/A</v>
      </c>
      <c r="E136" s="18">
        <v>192</v>
      </c>
      <c r="F136" s="18">
        <v>101</v>
      </c>
      <c r="G136" s="18">
        <v>214</v>
      </c>
      <c r="H136" s="26"/>
      <c r="I136" s="27"/>
      <c r="J136" s="28"/>
      <c r="K136" s="29"/>
      <c r="L136" s="30"/>
      <c r="M136" s="31">
        <f t="shared" si="13"/>
        <v>507</v>
      </c>
      <c r="N136" s="31">
        <f>COUNTIF(E136:G136,"&gt;0")</f>
        <v>3</v>
      </c>
      <c r="O136" s="104">
        <f>IF(OR(E136&gt;0,F136&gt;0,G136&gt;0),Données!$X$6)</f>
        <v>13</v>
      </c>
    </row>
    <row r="137" spans="1:339" x14ac:dyDescent="0.3">
      <c r="A137" s="32" t="s">
        <v>10</v>
      </c>
      <c r="B137" s="33"/>
      <c r="C137" s="34" t="str">
        <f>IFERROR(IF(B137=Données!X$1,Données!$X$2,VLOOKUP(B137,Données!$A$3:$I$1003,3,FALSE)),"")</f>
        <v/>
      </c>
      <c r="D137" s="35" t="e">
        <f>ROUNDDOWN(IF(C137="Dummy",Données!$X$4,VLOOKUP(B137,Données!$A$3:$I$1003,7,FALSE)),0)</f>
        <v>#N/A</v>
      </c>
      <c r="E137" s="36"/>
      <c r="F137" s="36"/>
      <c r="G137" s="36"/>
      <c r="H137" s="26"/>
      <c r="I137" s="27"/>
      <c r="J137" s="28"/>
      <c r="K137" s="29"/>
      <c r="L137" s="30"/>
      <c r="M137" s="37">
        <f t="shared" si="13"/>
        <v>0</v>
      </c>
      <c r="N137" s="37">
        <f>COUNTIF(E137:G137,("&gt;0"))</f>
        <v>0</v>
      </c>
      <c r="O137" s="105" t="b">
        <f>IF(OR(E137&gt;0,F137&gt;0,G137&gt;0),Données!$X$6)</f>
        <v>0</v>
      </c>
    </row>
    <row r="138" spans="1:339" x14ac:dyDescent="0.3">
      <c r="A138" s="32" t="s">
        <v>10</v>
      </c>
      <c r="B138" s="33"/>
      <c r="C138" s="34" t="str">
        <f>IFERROR(IF(B138=Données!X$1,Données!$X$2,VLOOKUP(B138,Données!$A$3:$I$1003,3,FALSE)),"")</f>
        <v/>
      </c>
      <c r="D138" s="35" t="e">
        <f>ROUNDDOWN(IF(C138="Dummy",Données!$X$4,VLOOKUP(B138,Données!$A$3:$I$1003,7,FALSE)),0)</f>
        <v>#N/A</v>
      </c>
      <c r="E138" s="38"/>
      <c r="F138" s="38"/>
      <c r="G138" s="38"/>
      <c r="H138" s="26"/>
      <c r="I138" s="27"/>
      <c r="J138" s="28"/>
      <c r="K138" s="29"/>
      <c r="L138" s="30"/>
      <c r="M138" s="37">
        <f t="shared" si="13"/>
        <v>0</v>
      </c>
      <c r="N138" s="37">
        <f>COUNTIF(E138:G138,("&gt;0"))</f>
        <v>0</v>
      </c>
      <c r="O138" s="105" t="b">
        <f>IF(OR(E138&gt;0,F138&gt;0,G138&gt;0),Données!$X$6)</f>
        <v>0</v>
      </c>
    </row>
    <row r="139" spans="1:339" x14ac:dyDescent="0.3">
      <c r="A139" s="39" t="s">
        <v>11</v>
      </c>
      <c r="B139" s="40"/>
      <c r="C139" s="41" t="str">
        <f>IFERROR(VLOOKUP(B139,Données!$Q$3:$W$503,2,FALSE),"")</f>
        <v/>
      </c>
      <c r="D139" s="42" t="e">
        <f>VLOOKUP(B139,Données!$Q$3:$W$503,3)</f>
        <v>#N/A</v>
      </c>
      <c r="E139" s="38"/>
      <c r="F139" s="38"/>
      <c r="G139" s="38"/>
      <c r="H139" s="26"/>
      <c r="I139" s="27"/>
      <c r="J139" s="28"/>
      <c r="K139" s="29"/>
      <c r="L139" s="30"/>
      <c r="M139" s="43">
        <f t="shared" si="13"/>
        <v>0</v>
      </c>
      <c r="N139" s="43">
        <f>COUNTIF(E139:G139,("&gt;0"))</f>
        <v>0</v>
      </c>
      <c r="O139" s="106" t="b">
        <f>IF(OR(E139&gt;0,F139&gt;0,G139&gt;0),Données!$X$8)</f>
        <v>0</v>
      </c>
    </row>
    <row r="140" spans="1:339" ht="15" thickBot="1" x14ac:dyDescent="0.35">
      <c r="A140" s="44" t="s">
        <v>11</v>
      </c>
      <c r="B140" s="45"/>
      <c r="C140" s="41" t="str">
        <f>IFERROR(VLOOKUP(B140,Données!$Q$3:$W$503,2,FALSE),"")</f>
        <v/>
      </c>
      <c r="D140" s="46" t="e">
        <f>VLOOKUP(B140,Données!$Q$3:$W$503,3)</f>
        <v>#N/A</v>
      </c>
      <c r="E140" s="47"/>
      <c r="F140" s="47"/>
      <c r="G140" s="47"/>
      <c r="H140" s="26"/>
      <c r="I140" s="27"/>
      <c r="J140" s="28"/>
      <c r="K140" s="29"/>
      <c r="L140" s="30"/>
      <c r="M140" s="43">
        <f t="shared" si="13"/>
        <v>0</v>
      </c>
      <c r="N140" s="43">
        <f>COUNTIF(E140:G140,("&gt;0"))</f>
        <v>0</v>
      </c>
      <c r="O140" s="106" t="b">
        <f>IF(OR(E140&gt;0,F140&gt;0,G140&gt;0),Données!$X$8)</f>
        <v>0</v>
      </c>
    </row>
    <row r="141" spans="1:339" ht="16.2" thickBot="1" x14ac:dyDescent="0.35">
      <c r="A141" s="48" t="e">
        <f>$T$1-D141</f>
        <v>#N/A</v>
      </c>
      <c r="B141" s="110"/>
      <c r="C141" s="111" t="s">
        <v>25</v>
      </c>
      <c r="D141" s="51" t="e">
        <f>SUM(D132:D136)</f>
        <v>#N/A</v>
      </c>
      <c r="E141" s="52">
        <f>SUM(E132:E136)+SUMPRODUCT((E132:E136=0)*1,$D306:$D310)</f>
        <v>487</v>
      </c>
      <c r="F141" s="52">
        <f>SUM(F132:F136)+SUMPRODUCT((F132:F136=0)*1,$D306:$D310)</f>
        <v>607</v>
      </c>
      <c r="G141" s="52">
        <f>SUM(G132:G136)+SUMPRODUCT((G132:G136=0)*1,$D306:$D310)</f>
        <v>703</v>
      </c>
      <c r="H141" s="53"/>
      <c r="I141" s="113"/>
      <c r="J141" s="114"/>
      <c r="K141" s="115"/>
      <c r="L141" s="116"/>
      <c r="M141" s="58">
        <f>SUM(E141:G141)+B141*3</f>
        <v>1797</v>
      </c>
      <c r="N141" s="117"/>
      <c r="O141" s="118"/>
      <c r="MA141">
        <v>0</v>
      </c>
    </row>
    <row r="142" spans="1:339" ht="15" thickBot="1" x14ac:dyDescent="0.35">
      <c r="A142" s="160"/>
      <c r="B142" s="160"/>
      <c r="C142" s="63"/>
      <c r="D142" s="64"/>
      <c r="E142" s="65"/>
      <c r="F142" s="65"/>
      <c r="G142" s="65"/>
      <c r="H142" s="66">
        <f>COUNTIF(H2:H141,"x")</f>
        <v>4</v>
      </c>
      <c r="I142" s="67"/>
      <c r="J142" s="68"/>
      <c r="K142" s="69"/>
      <c r="L142" s="102"/>
      <c r="M142" s="64"/>
      <c r="N142" s="64"/>
      <c r="O142" s="161"/>
    </row>
  </sheetData>
  <conditionalFormatting sqref="E1:N1">
    <cfRule type="containsErrors" dxfId="1515" priority="1176">
      <formula>ISERROR(E1)</formula>
    </cfRule>
  </conditionalFormatting>
  <conditionalFormatting sqref="M1">
    <cfRule type="containsErrors" dxfId="1514" priority="1173">
      <formula>ISERROR(M1)</formula>
    </cfRule>
  </conditionalFormatting>
  <conditionalFormatting sqref="M1:N1">
    <cfRule type="cellIs" dxfId="1513" priority="1172" operator="equal">
      <formula>0</formula>
    </cfRule>
  </conditionalFormatting>
  <conditionalFormatting sqref="A1">
    <cfRule type="containsErrors" dxfId="1512" priority="1171">
      <formula>ISERROR(A1)</formula>
    </cfRule>
  </conditionalFormatting>
  <conditionalFormatting sqref="B1">
    <cfRule type="containsErrors" dxfId="1511" priority="1170">
      <formula>ISERROR(B1)</formula>
    </cfRule>
  </conditionalFormatting>
  <conditionalFormatting sqref="E1:G1">
    <cfRule type="cellIs" dxfId="1510" priority="1174" operator="equal">
      <formula>0</formula>
    </cfRule>
    <cfRule type="containsErrors" dxfId="1509" priority="1175">
      <formula>ISERROR(E1)</formula>
    </cfRule>
  </conditionalFormatting>
  <conditionalFormatting sqref="C1">
    <cfRule type="containsErrors" dxfId="1508" priority="1169">
      <formula>ISERROR(C1)</formula>
    </cfRule>
  </conditionalFormatting>
  <conditionalFormatting sqref="D1">
    <cfRule type="containsErrors" dxfId="1507" priority="1168">
      <formula>ISERROR(D1)</formula>
    </cfRule>
  </conditionalFormatting>
  <conditionalFormatting sqref="M2:M6">
    <cfRule type="containsErrors" dxfId="1506" priority="1167">
      <formula>ISERROR(M2)</formula>
    </cfRule>
  </conditionalFormatting>
  <conditionalFormatting sqref="M2:M6">
    <cfRule type="containsErrors" dxfId="1505" priority="1166">
      <formula>ISERROR(M2)</formula>
    </cfRule>
  </conditionalFormatting>
  <conditionalFormatting sqref="M2:M6">
    <cfRule type="cellIs" dxfId="1504" priority="1165" operator="equal">
      <formula>0</formula>
    </cfRule>
  </conditionalFormatting>
  <conditionalFormatting sqref="N2:O6">
    <cfRule type="cellIs" dxfId="1503" priority="1163" operator="equal">
      <formula>0</formula>
    </cfRule>
    <cfRule type="containsErrors" dxfId="1502" priority="1164">
      <formula>ISERROR(N2)</formula>
    </cfRule>
  </conditionalFormatting>
  <conditionalFormatting sqref="O7:O8">
    <cfRule type="cellIs" dxfId="1501" priority="1159" operator="equal">
      <formula>0</formula>
    </cfRule>
    <cfRule type="containsErrors" dxfId="1500" priority="1160">
      <formula>ISERROR(O7)</formula>
    </cfRule>
  </conditionalFormatting>
  <conditionalFormatting sqref="M22:M26">
    <cfRule type="containsErrors" dxfId="1499" priority="1151">
      <formula>ISERROR(M22)</formula>
    </cfRule>
  </conditionalFormatting>
  <conditionalFormatting sqref="M7:N8">
    <cfRule type="cellIs" dxfId="1498" priority="1161" operator="equal">
      <formula>0</formula>
    </cfRule>
    <cfRule type="containsErrors" dxfId="1497" priority="1162">
      <formula>ISERROR(M7)</formula>
    </cfRule>
  </conditionalFormatting>
  <conditionalFormatting sqref="M57:N58">
    <cfRule type="cellIs" dxfId="1496" priority="1124" operator="equal">
      <formula>0</formula>
    </cfRule>
    <cfRule type="containsErrors" dxfId="1495" priority="1125">
      <formula>ISERROR(M57)</formula>
    </cfRule>
  </conditionalFormatting>
  <conditionalFormatting sqref="M92:M96">
    <cfRule type="containsErrors" dxfId="1494" priority="1102">
      <formula>ISERROR(M92)</formula>
    </cfRule>
  </conditionalFormatting>
  <conditionalFormatting sqref="M92:M96">
    <cfRule type="containsErrors" dxfId="1493" priority="1101">
      <formula>ISERROR(M92)</formula>
    </cfRule>
  </conditionalFormatting>
  <conditionalFormatting sqref="M92:M96">
    <cfRule type="cellIs" dxfId="1492" priority="1100" operator="equal">
      <formula>0</formula>
    </cfRule>
  </conditionalFormatting>
  <conditionalFormatting sqref="N92:N96">
    <cfRule type="cellIs" dxfId="1491" priority="1098" operator="equal">
      <formula>0</formula>
    </cfRule>
    <cfRule type="containsErrors" dxfId="1490" priority="1099">
      <formula>ISERROR(N92)</formula>
    </cfRule>
  </conditionalFormatting>
  <conditionalFormatting sqref="M12:M16">
    <cfRule type="containsErrors" dxfId="1489" priority="1158">
      <formula>ISERROR(M12)</formula>
    </cfRule>
  </conditionalFormatting>
  <conditionalFormatting sqref="M12:M16">
    <cfRule type="containsErrors" dxfId="1488" priority="1157">
      <formula>ISERROR(M12)</formula>
    </cfRule>
  </conditionalFormatting>
  <conditionalFormatting sqref="M12:M16">
    <cfRule type="cellIs" dxfId="1487" priority="1156" operator="equal">
      <formula>0</formula>
    </cfRule>
  </conditionalFormatting>
  <conditionalFormatting sqref="N12:N16">
    <cfRule type="cellIs" dxfId="1486" priority="1154" operator="equal">
      <formula>0</formula>
    </cfRule>
    <cfRule type="containsErrors" dxfId="1485" priority="1155">
      <formula>ISERROR(N12)</formula>
    </cfRule>
  </conditionalFormatting>
  <conditionalFormatting sqref="M17:N18">
    <cfRule type="cellIs" dxfId="1484" priority="1152" operator="equal">
      <formula>0</formula>
    </cfRule>
    <cfRule type="containsErrors" dxfId="1483" priority="1153">
      <formula>ISERROR(M17)</formula>
    </cfRule>
  </conditionalFormatting>
  <conditionalFormatting sqref="M22:M26">
    <cfRule type="containsErrors" dxfId="1482" priority="1150">
      <formula>ISERROR(M22)</formula>
    </cfRule>
  </conditionalFormatting>
  <conditionalFormatting sqref="M22:M26">
    <cfRule type="cellIs" dxfId="1481" priority="1149" operator="equal">
      <formula>0</formula>
    </cfRule>
  </conditionalFormatting>
  <conditionalFormatting sqref="N22:N26">
    <cfRule type="cellIs" dxfId="1480" priority="1147" operator="equal">
      <formula>0</formula>
    </cfRule>
    <cfRule type="containsErrors" dxfId="1479" priority="1148">
      <formula>ISERROR(N22)</formula>
    </cfRule>
  </conditionalFormatting>
  <conditionalFormatting sqref="M27:N28">
    <cfRule type="cellIs" dxfId="1478" priority="1145" operator="equal">
      <formula>0</formula>
    </cfRule>
    <cfRule type="containsErrors" dxfId="1477" priority="1146">
      <formula>ISERROR(M27)</formula>
    </cfRule>
  </conditionalFormatting>
  <conditionalFormatting sqref="M32:M36">
    <cfRule type="containsErrors" dxfId="1476" priority="1144">
      <formula>ISERROR(M32)</formula>
    </cfRule>
  </conditionalFormatting>
  <conditionalFormatting sqref="M32:M36">
    <cfRule type="containsErrors" dxfId="1475" priority="1143">
      <formula>ISERROR(M32)</formula>
    </cfRule>
  </conditionalFormatting>
  <conditionalFormatting sqref="M32:M36">
    <cfRule type="cellIs" dxfId="1474" priority="1142" operator="equal">
      <formula>0</formula>
    </cfRule>
  </conditionalFormatting>
  <conditionalFormatting sqref="N32:N36">
    <cfRule type="cellIs" dxfId="1473" priority="1140" operator="equal">
      <formula>0</formula>
    </cfRule>
    <cfRule type="containsErrors" dxfId="1472" priority="1141">
      <formula>ISERROR(N32)</formula>
    </cfRule>
  </conditionalFormatting>
  <conditionalFormatting sqref="M37:N38">
    <cfRule type="cellIs" dxfId="1471" priority="1138" operator="equal">
      <formula>0</formula>
    </cfRule>
    <cfRule type="containsErrors" dxfId="1470" priority="1139">
      <formula>ISERROR(M37)</formula>
    </cfRule>
  </conditionalFormatting>
  <conditionalFormatting sqref="M42:M46">
    <cfRule type="containsErrors" dxfId="1469" priority="1137">
      <formula>ISERROR(M42)</formula>
    </cfRule>
  </conditionalFormatting>
  <conditionalFormatting sqref="M42:M46">
    <cfRule type="containsErrors" dxfId="1468" priority="1136">
      <formula>ISERROR(M42)</formula>
    </cfRule>
  </conditionalFormatting>
  <conditionalFormatting sqref="M42:M46">
    <cfRule type="cellIs" dxfId="1467" priority="1135" operator="equal">
      <formula>0</formula>
    </cfRule>
  </conditionalFormatting>
  <conditionalFormatting sqref="N42:N46">
    <cfRule type="cellIs" dxfId="1466" priority="1133" operator="equal">
      <formula>0</formula>
    </cfRule>
    <cfRule type="containsErrors" dxfId="1465" priority="1134">
      <formula>ISERROR(N42)</formula>
    </cfRule>
  </conditionalFormatting>
  <conditionalFormatting sqref="M47:N48">
    <cfRule type="cellIs" dxfId="1464" priority="1131" operator="equal">
      <formula>0</formula>
    </cfRule>
    <cfRule type="containsErrors" dxfId="1463" priority="1132">
      <formula>ISERROR(M47)</formula>
    </cfRule>
  </conditionalFormatting>
  <conditionalFormatting sqref="M52:M56">
    <cfRule type="containsErrors" dxfId="1462" priority="1130">
      <formula>ISERROR(M52)</formula>
    </cfRule>
  </conditionalFormatting>
  <conditionalFormatting sqref="M52:M56">
    <cfRule type="containsErrors" dxfId="1461" priority="1129">
      <formula>ISERROR(M52)</formula>
    </cfRule>
  </conditionalFormatting>
  <conditionalFormatting sqref="M52:M56">
    <cfRule type="cellIs" dxfId="1460" priority="1128" operator="equal">
      <formula>0</formula>
    </cfRule>
  </conditionalFormatting>
  <conditionalFormatting sqref="N52:N56">
    <cfRule type="cellIs" dxfId="1459" priority="1126" operator="equal">
      <formula>0</formula>
    </cfRule>
    <cfRule type="containsErrors" dxfId="1458" priority="1127">
      <formula>ISERROR(N52)</formula>
    </cfRule>
  </conditionalFormatting>
  <conditionalFormatting sqref="M62:M66">
    <cfRule type="containsErrors" dxfId="1457" priority="1123">
      <formula>ISERROR(M62)</formula>
    </cfRule>
  </conditionalFormatting>
  <conditionalFormatting sqref="M62:M66">
    <cfRule type="containsErrors" dxfId="1456" priority="1122">
      <formula>ISERROR(M62)</formula>
    </cfRule>
  </conditionalFormatting>
  <conditionalFormatting sqref="M62:M66">
    <cfRule type="cellIs" dxfId="1455" priority="1121" operator="equal">
      <formula>0</formula>
    </cfRule>
  </conditionalFormatting>
  <conditionalFormatting sqref="N62:N66">
    <cfRule type="cellIs" dxfId="1454" priority="1119" operator="equal">
      <formula>0</formula>
    </cfRule>
    <cfRule type="containsErrors" dxfId="1453" priority="1120">
      <formula>ISERROR(N62)</formula>
    </cfRule>
  </conditionalFormatting>
  <conditionalFormatting sqref="M67:N68">
    <cfRule type="cellIs" dxfId="1452" priority="1117" operator="equal">
      <formula>0</formula>
    </cfRule>
    <cfRule type="containsErrors" dxfId="1451" priority="1118">
      <formula>ISERROR(M67)</formula>
    </cfRule>
  </conditionalFormatting>
  <conditionalFormatting sqref="M72:M76">
    <cfRule type="containsErrors" dxfId="1450" priority="1116">
      <formula>ISERROR(M72)</formula>
    </cfRule>
  </conditionalFormatting>
  <conditionalFormatting sqref="M72:M76">
    <cfRule type="containsErrors" dxfId="1449" priority="1115">
      <formula>ISERROR(M72)</formula>
    </cfRule>
  </conditionalFormatting>
  <conditionalFormatting sqref="M72:M76">
    <cfRule type="cellIs" dxfId="1448" priority="1114" operator="equal">
      <formula>0</formula>
    </cfRule>
  </conditionalFormatting>
  <conditionalFormatting sqref="N72:N76">
    <cfRule type="cellIs" dxfId="1447" priority="1112" operator="equal">
      <formula>0</formula>
    </cfRule>
    <cfRule type="containsErrors" dxfId="1446" priority="1113">
      <formula>ISERROR(N72)</formula>
    </cfRule>
  </conditionalFormatting>
  <conditionalFormatting sqref="M77:N78">
    <cfRule type="cellIs" dxfId="1445" priority="1110" operator="equal">
      <formula>0</formula>
    </cfRule>
    <cfRule type="containsErrors" dxfId="1444" priority="1111">
      <formula>ISERROR(M77)</formula>
    </cfRule>
  </conditionalFormatting>
  <conditionalFormatting sqref="M82:M86">
    <cfRule type="containsErrors" dxfId="1443" priority="1109">
      <formula>ISERROR(M82)</formula>
    </cfRule>
  </conditionalFormatting>
  <conditionalFormatting sqref="M82:M86">
    <cfRule type="containsErrors" dxfId="1442" priority="1108">
      <formula>ISERROR(M82)</formula>
    </cfRule>
  </conditionalFormatting>
  <conditionalFormatting sqref="M82:M86">
    <cfRule type="cellIs" dxfId="1441" priority="1107" operator="equal">
      <formula>0</formula>
    </cfRule>
  </conditionalFormatting>
  <conditionalFormatting sqref="N82:N86">
    <cfRule type="cellIs" dxfId="1440" priority="1105" operator="equal">
      <formula>0</formula>
    </cfRule>
    <cfRule type="containsErrors" dxfId="1439" priority="1106">
      <formula>ISERROR(N82)</formula>
    </cfRule>
  </conditionalFormatting>
  <conditionalFormatting sqref="M87:N88">
    <cfRule type="cellIs" dxfId="1438" priority="1103" operator="equal">
      <formula>0</formula>
    </cfRule>
    <cfRule type="containsErrors" dxfId="1437" priority="1104">
      <formula>ISERROR(M87)</formula>
    </cfRule>
  </conditionalFormatting>
  <conditionalFormatting sqref="M97:N98">
    <cfRule type="cellIs" dxfId="1436" priority="1096" operator="equal">
      <formula>0</formula>
    </cfRule>
    <cfRule type="containsErrors" dxfId="1435" priority="1097">
      <formula>ISERROR(M97)</formula>
    </cfRule>
  </conditionalFormatting>
  <conditionalFormatting sqref="M102:M106">
    <cfRule type="containsErrors" dxfId="1434" priority="1095">
      <formula>ISERROR(M102)</formula>
    </cfRule>
  </conditionalFormatting>
  <conditionalFormatting sqref="M102:M106">
    <cfRule type="containsErrors" dxfId="1433" priority="1094">
      <formula>ISERROR(M102)</formula>
    </cfRule>
  </conditionalFormatting>
  <conditionalFormatting sqref="M102:M106">
    <cfRule type="cellIs" dxfId="1432" priority="1093" operator="equal">
      <formula>0</formula>
    </cfRule>
  </conditionalFormatting>
  <conditionalFormatting sqref="N102:N106">
    <cfRule type="cellIs" dxfId="1431" priority="1091" operator="equal">
      <formula>0</formula>
    </cfRule>
    <cfRule type="containsErrors" dxfId="1430" priority="1092">
      <formula>ISERROR(N102)</formula>
    </cfRule>
  </conditionalFormatting>
  <conditionalFormatting sqref="M107:N108">
    <cfRule type="cellIs" dxfId="1429" priority="1089" operator="equal">
      <formula>0</formula>
    </cfRule>
    <cfRule type="containsErrors" dxfId="1428" priority="1090">
      <formula>ISERROR(M107)</formula>
    </cfRule>
  </conditionalFormatting>
  <conditionalFormatting sqref="M112:M116">
    <cfRule type="containsErrors" dxfId="1427" priority="1088">
      <formula>ISERROR(M112)</formula>
    </cfRule>
  </conditionalFormatting>
  <conditionalFormatting sqref="M112:M116">
    <cfRule type="containsErrors" dxfId="1426" priority="1087">
      <formula>ISERROR(M112)</formula>
    </cfRule>
  </conditionalFormatting>
  <conditionalFormatting sqref="M112:M116">
    <cfRule type="cellIs" dxfId="1425" priority="1086" operator="equal">
      <formula>0</formula>
    </cfRule>
  </conditionalFormatting>
  <conditionalFormatting sqref="N112:N116">
    <cfRule type="cellIs" dxfId="1424" priority="1084" operator="equal">
      <formula>0</formula>
    </cfRule>
    <cfRule type="containsErrors" dxfId="1423" priority="1085">
      <formula>ISERROR(N112)</formula>
    </cfRule>
  </conditionalFormatting>
  <conditionalFormatting sqref="M117:N118">
    <cfRule type="cellIs" dxfId="1422" priority="1082" operator="equal">
      <formula>0</formula>
    </cfRule>
    <cfRule type="containsErrors" dxfId="1421" priority="1083">
      <formula>ISERROR(M117)</formula>
    </cfRule>
  </conditionalFormatting>
  <conditionalFormatting sqref="M122:M126">
    <cfRule type="containsErrors" dxfId="1420" priority="1081">
      <formula>ISERROR(M122)</formula>
    </cfRule>
  </conditionalFormatting>
  <conditionalFormatting sqref="M122:M126">
    <cfRule type="containsErrors" dxfId="1419" priority="1080">
      <formula>ISERROR(M122)</formula>
    </cfRule>
  </conditionalFormatting>
  <conditionalFormatting sqref="M122:M126">
    <cfRule type="cellIs" dxfId="1418" priority="1079" operator="equal">
      <formula>0</formula>
    </cfRule>
  </conditionalFormatting>
  <conditionalFormatting sqref="N122:N126">
    <cfRule type="cellIs" dxfId="1417" priority="1077" operator="equal">
      <formula>0</formula>
    </cfRule>
    <cfRule type="containsErrors" dxfId="1416" priority="1078">
      <formula>ISERROR(N122)</formula>
    </cfRule>
  </conditionalFormatting>
  <conditionalFormatting sqref="M127:N128">
    <cfRule type="cellIs" dxfId="1415" priority="1075" operator="equal">
      <formula>0</formula>
    </cfRule>
    <cfRule type="containsErrors" dxfId="1414" priority="1076">
      <formula>ISERROR(M127)</formula>
    </cfRule>
  </conditionalFormatting>
  <conditionalFormatting sqref="M132:M136">
    <cfRule type="containsErrors" dxfId="1413" priority="1074">
      <formula>ISERROR(M132)</formula>
    </cfRule>
  </conditionalFormatting>
  <conditionalFormatting sqref="M132:M136">
    <cfRule type="containsErrors" dxfId="1412" priority="1073">
      <formula>ISERROR(M132)</formula>
    </cfRule>
  </conditionalFormatting>
  <conditionalFormatting sqref="M132:M136">
    <cfRule type="cellIs" dxfId="1411" priority="1072" operator="equal">
      <formula>0</formula>
    </cfRule>
  </conditionalFormatting>
  <conditionalFormatting sqref="N132:N136">
    <cfRule type="cellIs" dxfId="1410" priority="1070" operator="equal">
      <formula>0</formula>
    </cfRule>
    <cfRule type="containsErrors" dxfId="1409" priority="1071">
      <formula>ISERROR(N132)</formula>
    </cfRule>
  </conditionalFormatting>
  <conditionalFormatting sqref="M137:N138">
    <cfRule type="cellIs" dxfId="1408" priority="1068" operator="equal">
      <formula>0</formula>
    </cfRule>
    <cfRule type="containsErrors" dxfId="1407" priority="1069">
      <formula>ISERROR(M137)</formula>
    </cfRule>
  </conditionalFormatting>
  <conditionalFormatting sqref="O2:O6">
    <cfRule type="cellIs" dxfId="1406" priority="1067" operator="equal">
      <formula>FALSE</formula>
    </cfRule>
  </conditionalFormatting>
  <conditionalFormatting sqref="O7:O8">
    <cfRule type="cellIs" dxfId="1405" priority="1066" operator="equal">
      <formula>FALSE</formula>
    </cfRule>
  </conditionalFormatting>
  <conditionalFormatting sqref="O12:O16">
    <cfRule type="cellIs" dxfId="1404" priority="1064" operator="equal">
      <formula>0</formula>
    </cfRule>
    <cfRule type="containsErrors" dxfId="1403" priority="1065">
      <formula>ISERROR(O12)</formula>
    </cfRule>
  </conditionalFormatting>
  <conditionalFormatting sqref="O12:O16">
    <cfRule type="cellIs" dxfId="1402" priority="1063" operator="equal">
      <formula>FALSE</formula>
    </cfRule>
  </conditionalFormatting>
  <conditionalFormatting sqref="O22:O26">
    <cfRule type="cellIs" dxfId="1401" priority="1061" operator="equal">
      <formula>0</formula>
    </cfRule>
    <cfRule type="containsErrors" dxfId="1400" priority="1062">
      <formula>ISERROR(O22)</formula>
    </cfRule>
  </conditionalFormatting>
  <conditionalFormatting sqref="O22:O26">
    <cfRule type="cellIs" dxfId="1399" priority="1060" operator="equal">
      <formula>FALSE</formula>
    </cfRule>
  </conditionalFormatting>
  <conditionalFormatting sqref="O32:O36">
    <cfRule type="cellIs" dxfId="1398" priority="1058" operator="equal">
      <formula>0</formula>
    </cfRule>
    <cfRule type="containsErrors" dxfId="1397" priority="1059">
      <formula>ISERROR(O32)</formula>
    </cfRule>
  </conditionalFormatting>
  <conditionalFormatting sqref="O32:O36">
    <cfRule type="cellIs" dxfId="1396" priority="1057" operator="equal">
      <formula>FALSE</formula>
    </cfRule>
  </conditionalFormatting>
  <conditionalFormatting sqref="O42:O46">
    <cfRule type="cellIs" dxfId="1395" priority="1055" operator="equal">
      <formula>0</formula>
    </cfRule>
    <cfRule type="containsErrors" dxfId="1394" priority="1056">
      <formula>ISERROR(O42)</formula>
    </cfRule>
  </conditionalFormatting>
  <conditionalFormatting sqref="O42:O46">
    <cfRule type="cellIs" dxfId="1393" priority="1054" operator="equal">
      <formula>FALSE</formula>
    </cfRule>
  </conditionalFormatting>
  <conditionalFormatting sqref="O52:O56">
    <cfRule type="cellIs" dxfId="1392" priority="1052" operator="equal">
      <formula>0</formula>
    </cfRule>
    <cfRule type="containsErrors" dxfId="1391" priority="1053">
      <formula>ISERROR(O52)</formula>
    </cfRule>
  </conditionalFormatting>
  <conditionalFormatting sqref="O52:O56">
    <cfRule type="cellIs" dxfId="1390" priority="1051" operator="equal">
      <formula>FALSE</formula>
    </cfRule>
  </conditionalFormatting>
  <conditionalFormatting sqref="O62:O66">
    <cfRule type="cellIs" dxfId="1389" priority="1049" operator="equal">
      <formula>0</formula>
    </cfRule>
    <cfRule type="containsErrors" dxfId="1388" priority="1050">
      <formula>ISERROR(O62)</formula>
    </cfRule>
  </conditionalFormatting>
  <conditionalFormatting sqref="O62:O66">
    <cfRule type="cellIs" dxfId="1387" priority="1048" operator="equal">
      <formula>FALSE</formula>
    </cfRule>
  </conditionalFormatting>
  <conditionalFormatting sqref="O72:O76">
    <cfRule type="cellIs" dxfId="1386" priority="1046" operator="equal">
      <formula>0</formula>
    </cfRule>
    <cfRule type="containsErrors" dxfId="1385" priority="1047">
      <formula>ISERROR(O72)</formula>
    </cfRule>
  </conditionalFormatting>
  <conditionalFormatting sqref="O72:O76">
    <cfRule type="cellIs" dxfId="1384" priority="1045" operator="equal">
      <formula>FALSE</formula>
    </cfRule>
  </conditionalFormatting>
  <conditionalFormatting sqref="O82:O86">
    <cfRule type="cellIs" dxfId="1383" priority="1043" operator="equal">
      <formula>0</formula>
    </cfRule>
    <cfRule type="containsErrors" dxfId="1382" priority="1044">
      <formula>ISERROR(O82)</formula>
    </cfRule>
  </conditionalFormatting>
  <conditionalFormatting sqref="O82:O86">
    <cfRule type="cellIs" dxfId="1381" priority="1042" operator="equal">
      <formula>FALSE</formula>
    </cfRule>
  </conditionalFormatting>
  <conditionalFormatting sqref="O92:O96">
    <cfRule type="cellIs" dxfId="1380" priority="1040" operator="equal">
      <formula>0</formula>
    </cfRule>
    <cfRule type="containsErrors" dxfId="1379" priority="1041">
      <formula>ISERROR(O92)</formula>
    </cfRule>
  </conditionalFormatting>
  <conditionalFormatting sqref="O92:O96">
    <cfRule type="cellIs" dxfId="1378" priority="1039" operator="equal">
      <formula>FALSE</formula>
    </cfRule>
  </conditionalFormatting>
  <conditionalFormatting sqref="O102:O106">
    <cfRule type="cellIs" dxfId="1377" priority="1037" operator="equal">
      <formula>0</formula>
    </cfRule>
    <cfRule type="containsErrors" dxfId="1376" priority="1038">
      <formula>ISERROR(O102)</formula>
    </cfRule>
  </conditionalFormatting>
  <conditionalFormatting sqref="O102:O106">
    <cfRule type="cellIs" dxfId="1375" priority="1036" operator="equal">
      <formula>FALSE</formula>
    </cfRule>
  </conditionalFormatting>
  <conditionalFormatting sqref="O112:O116">
    <cfRule type="cellIs" dxfId="1374" priority="1034" operator="equal">
      <formula>0</formula>
    </cfRule>
    <cfRule type="containsErrors" dxfId="1373" priority="1035">
      <formula>ISERROR(O112)</formula>
    </cfRule>
  </conditionalFormatting>
  <conditionalFormatting sqref="O112:O116">
    <cfRule type="cellIs" dxfId="1372" priority="1033" operator="equal">
      <formula>FALSE</formula>
    </cfRule>
  </conditionalFormatting>
  <conditionalFormatting sqref="O122:O126">
    <cfRule type="cellIs" dxfId="1371" priority="1031" operator="equal">
      <formula>0</formula>
    </cfRule>
    <cfRule type="containsErrors" dxfId="1370" priority="1032">
      <formula>ISERROR(O122)</formula>
    </cfRule>
  </conditionalFormatting>
  <conditionalFormatting sqref="O122:O126">
    <cfRule type="cellIs" dxfId="1369" priority="1030" operator="equal">
      <formula>FALSE</formula>
    </cfRule>
  </conditionalFormatting>
  <conditionalFormatting sqref="O132:O136">
    <cfRule type="cellIs" dxfId="1368" priority="1028" operator="equal">
      <formula>0</formula>
    </cfRule>
    <cfRule type="containsErrors" dxfId="1367" priority="1029">
      <formula>ISERROR(O132)</formula>
    </cfRule>
  </conditionalFormatting>
  <conditionalFormatting sqref="O132:O136">
    <cfRule type="cellIs" dxfId="1366" priority="1027" operator="equal">
      <formula>FALSE</formula>
    </cfRule>
  </conditionalFormatting>
  <conditionalFormatting sqref="M11">
    <cfRule type="containsErrors" dxfId="1365" priority="1026">
      <formula>ISERROR(M11)</formula>
    </cfRule>
  </conditionalFormatting>
  <conditionalFormatting sqref="M21">
    <cfRule type="containsErrors" dxfId="1364" priority="1025">
      <formula>ISERROR(M21)</formula>
    </cfRule>
  </conditionalFormatting>
  <conditionalFormatting sqref="O17:O18">
    <cfRule type="cellIs" dxfId="1363" priority="1023" operator="equal">
      <formula>0</formula>
    </cfRule>
    <cfRule type="containsErrors" dxfId="1362" priority="1024">
      <formula>ISERROR(O17)</formula>
    </cfRule>
  </conditionalFormatting>
  <conditionalFormatting sqref="O17:O18">
    <cfRule type="cellIs" dxfId="1361" priority="1022" operator="equal">
      <formula>FALSE</formula>
    </cfRule>
  </conditionalFormatting>
  <conditionalFormatting sqref="O27:O28">
    <cfRule type="cellIs" dxfId="1360" priority="1020" operator="equal">
      <formula>0</formula>
    </cfRule>
    <cfRule type="containsErrors" dxfId="1359" priority="1021">
      <formula>ISERROR(O27)</formula>
    </cfRule>
  </conditionalFormatting>
  <conditionalFormatting sqref="O27:O28">
    <cfRule type="cellIs" dxfId="1358" priority="1019" operator="equal">
      <formula>FALSE</formula>
    </cfRule>
  </conditionalFormatting>
  <conditionalFormatting sqref="O37:O38">
    <cfRule type="cellIs" dxfId="1357" priority="1017" operator="equal">
      <formula>0</formula>
    </cfRule>
    <cfRule type="containsErrors" dxfId="1356" priority="1018">
      <formula>ISERROR(O37)</formula>
    </cfRule>
  </conditionalFormatting>
  <conditionalFormatting sqref="O37:O38">
    <cfRule type="cellIs" dxfId="1355" priority="1016" operator="equal">
      <formula>FALSE</formula>
    </cfRule>
  </conditionalFormatting>
  <conditionalFormatting sqref="O47:O48">
    <cfRule type="cellIs" dxfId="1354" priority="1014" operator="equal">
      <formula>0</formula>
    </cfRule>
    <cfRule type="containsErrors" dxfId="1353" priority="1015">
      <formula>ISERROR(O47)</formula>
    </cfRule>
  </conditionalFormatting>
  <conditionalFormatting sqref="O47:O48">
    <cfRule type="cellIs" dxfId="1352" priority="1013" operator="equal">
      <formula>FALSE</formula>
    </cfRule>
  </conditionalFormatting>
  <conditionalFormatting sqref="O57:O58">
    <cfRule type="cellIs" dxfId="1351" priority="1011" operator="equal">
      <formula>0</formula>
    </cfRule>
    <cfRule type="containsErrors" dxfId="1350" priority="1012">
      <formula>ISERROR(O57)</formula>
    </cfRule>
  </conditionalFormatting>
  <conditionalFormatting sqref="O57:O58">
    <cfRule type="cellIs" dxfId="1349" priority="1010" operator="equal">
      <formula>FALSE</formula>
    </cfRule>
  </conditionalFormatting>
  <conditionalFormatting sqref="O67:O68">
    <cfRule type="cellIs" dxfId="1348" priority="1008" operator="equal">
      <formula>0</formula>
    </cfRule>
    <cfRule type="containsErrors" dxfId="1347" priority="1009">
      <formula>ISERROR(O67)</formula>
    </cfRule>
  </conditionalFormatting>
  <conditionalFormatting sqref="O67:O68">
    <cfRule type="cellIs" dxfId="1346" priority="1007" operator="equal">
      <formula>FALSE</formula>
    </cfRule>
  </conditionalFormatting>
  <conditionalFormatting sqref="O77:O78">
    <cfRule type="cellIs" dxfId="1345" priority="1005" operator="equal">
      <formula>0</formula>
    </cfRule>
    <cfRule type="containsErrors" dxfId="1344" priority="1006">
      <formula>ISERROR(O77)</formula>
    </cfRule>
  </conditionalFormatting>
  <conditionalFormatting sqref="O77:O78">
    <cfRule type="cellIs" dxfId="1343" priority="1004" operator="equal">
      <formula>FALSE</formula>
    </cfRule>
  </conditionalFormatting>
  <conditionalFormatting sqref="O87:O88">
    <cfRule type="cellIs" dxfId="1342" priority="1002" operator="equal">
      <formula>0</formula>
    </cfRule>
    <cfRule type="containsErrors" dxfId="1341" priority="1003">
      <formula>ISERROR(O87)</formula>
    </cfRule>
  </conditionalFormatting>
  <conditionalFormatting sqref="O87:O88">
    <cfRule type="cellIs" dxfId="1340" priority="1001" operator="equal">
      <formula>FALSE</formula>
    </cfRule>
  </conditionalFormatting>
  <conditionalFormatting sqref="O97:O98">
    <cfRule type="cellIs" dxfId="1339" priority="999" operator="equal">
      <formula>0</formula>
    </cfRule>
    <cfRule type="containsErrors" dxfId="1338" priority="1000">
      <formula>ISERROR(O97)</formula>
    </cfRule>
  </conditionalFormatting>
  <conditionalFormatting sqref="O97:O98">
    <cfRule type="cellIs" dxfId="1337" priority="998" operator="equal">
      <formula>FALSE</formula>
    </cfRule>
  </conditionalFormatting>
  <conditionalFormatting sqref="O107:O108">
    <cfRule type="cellIs" dxfId="1336" priority="996" operator="equal">
      <formula>0</formula>
    </cfRule>
    <cfRule type="containsErrors" dxfId="1335" priority="997">
      <formula>ISERROR(O107)</formula>
    </cfRule>
  </conditionalFormatting>
  <conditionalFormatting sqref="O107:O108">
    <cfRule type="cellIs" dxfId="1334" priority="995" operator="equal">
      <formula>FALSE</formula>
    </cfRule>
  </conditionalFormatting>
  <conditionalFormatting sqref="O117:O118">
    <cfRule type="cellIs" dxfId="1333" priority="993" operator="equal">
      <formula>0</formula>
    </cfRule>
    <cfRule type="containsErrors" dxfId="1332" priority="994">
      <formula>ISERROR(O117)</formula>
    </cfRule>
  </conditionalFormatting>
  <conditionalFormatting sqref="O117:O118">
    <cfRule type="cellIs" dxfId="1331" priority="992" operator="equal">
      <formula>FALSE</formula>
    </cfRule>
  </conditionalFormatting>
  <conditionalFormatting sqref="O127:O128">
    <cfRule type="cellIs" dxfId="1330" priority="990" operator="equal">
      <formula>0</formula>
    </cfRule>
    <cfRule type="containsErrors" dxfId="1329" priority="991">
      <formula>ISERROR(O127)</formula>
    </cfRule>
  </conditionalFormatting>
  <conditionalFormatting sqref="O127:O128">
    <cfRule type="cellIs" dxfId="1328" priority="989" operator="equal">
      <formula>FALSE</formula>
    </cfRule>
  </conditionalFormatting>
  <conditionalFormatting sqref="O137:O138">
    <cfRule type="cellIs" dxfId="1327" priority="987" operator="equal">
      <formula>0</formula>
    </cfRule>
    <cfRule type="containsErrors" dxfId="1326" priority="988">
      <formula>ISERROR(O137)</formula>
    </cfRule>
  </conditionalFormatting>
  <conditionalFormatting sqref="O137:O138">
    <cfRule type="cellIs" dxfId="1325" priority="986" operator="equal">
      <formula>FALSE</formula>
    </cfRule>
  </conditionalFormatting>
  <conditionalFormatting sqref="M9:O10">
    <cfRule type="cellIs" dxfId="1324" priority="984" operator="equal">
      <formula>FALSE</formula>
    </cfRule>
    <cfRule type="cellIs" dxfId="1323" priority="985" operator="equal">
      <formula>0</formula>
    </cfRule>
  </conditionalFormatting>
  <conditionalFormatting sqref="M19:O20">
    <cfRule type="cellIs" dxfId="1322" priority="982" operator="equal">
      <formula>FALSE</formula>
    </cfRule>
    <cfRule type="cellIs" dxfId="1321" priority="983" operator="equal">
      <formula>0</formula>
    </cfRule>
  </conditionalFormatting>
  <conditionalFormatting sqref="M29:O30">
    <cfRule type="cellIs" dxfId="1320" priority="980" operator="equal">
      <formula>FALSE</formula>
    </cfRule>
    <cfRule type="cellIs" dxfId="1319" priority="981" operator="equal">
      <formula>0</formula>
    </cfRule>
  </conditionalFormatting>
  <conditionalFormatting sqref="M39:O40">
    <cfRule type="cellIs" dxfId="1318" priority="978" operator="equal">
      <formula>FALSE</formula>
    </cfRule>
    <cfRule type="cellIs" dxfId="1317" priority="979" operator="equal">
      <formula>0</formula>
    </cfRule>
  </conditionalFormatting>
  <conditionalFormatting sqref="M49:O50">
    <cfRule type="cellIs" dxfId="1316" priority="976" operator="equal">
      <formula>FALSE</formula>
    </cfRule>
    <cfRule type="cellIs" dxfId="1315" priority="977" operator="equal">
      <formula>0</formula>
    </cfRule>
  </conditionalFormatting>
  <conditionalFormatting sqref="M59:O60">
    <cfRule type="cellIs" dxfId="1314" priority="974" operator="equal">
      <formula>FALSE</formula>
    </cfRule>
    <cfRule type="cellIs" dxfId="1313" priority="975" operator="equal">
      <formula>0</formula>
    </cfRule>
  </conditionalFormatting>
  <conditionalFormatting sqref="M69:O70">
    <cfRule type="cellIs" dxfId="1312" priority="972" operator="equal">
      <formula>FALSE</formula>
    </cfRule>
    <cfRule type="cellIs" dxfId="1311" priority="973" operator="equal">
      <formula>0</formula>
    </cfRule>
  </conditionalFormatting>
  <conditionalFormatting sqref="M79:O80">
    <cfRule type="cellIs" dxfId="1310" priority="970" operator="equal">
      <formula>FALSE</formula>
    </cfRule>
    <cfRule type="cellIs" dxfId="1309" priority="971" operator="equal">
      <formula>0</formula>
    </cfRule>
  </conditionalFormatting>
  <conditionalFormatting sqref="M89:O90">
    <cfRule type="cellIs" dxfId="1308" priority="968" operator="equal">
      <formula>FALSE</formula>
    </cfRule>
    <cfRule type="cellIs" dxfId="1307" priority="969" operator="equal">
      <formula>0</formula>
    </cfRule>
  </conditionalFormatting>
  <conditionalFormatting sqref="M99:O100">
    <cfRule type="cellIs" dxfId="1306" priority="966" operator="equal">
      <formula>FALSE</formula>
    </cfRule>
    <cfRule type="cellIs" dxfId="1305" priority="967" operator="equal">
      <formula>0</formula>
    </cfRule>
  </conditionalFormatting>
  <conditionalFormatting sqref="M109:O110">
    <cfRule type="cellIs" dxfId="1304" priority="964" operator="equal">
      <formula>FALSE</formula>
    </cfRule>
    <cfRule type="cellIs" dxfId="1303" priority="965" operator="equal">
      <formula>0</formula>
    </cfRule>
  </conditionalFormatting>
  <conditionalFormatting sqref="M119:O120">
    <cfRule type="cellIs" dxfId="1302" priority="962" operator="equal">
      <formula>FALSE</formula>
    </cfRule>
    <cfRule type="cellIs" dxfId="1301" priority="963" operator="equal">
      <formula>0</formula>
    </cfRule>
  </conditionalFormatting>
  <conditionalFormatting sqref="M129:O130">
    <cfRule type="cellIs" dxfId="1300" priority="960" operator="equal">
      <formula>FALSE</formula>
    </cfRule>
    <cfRule type="cellIs" dxfId="1299" priority="961" operator="equal">
      <formula>0</formula>
    </cfRule>
  </conditionalFormatting>
  <conditionalFormatting sqref="M139:O140">
    <cfRule type="cellIs" dxfId="1298" priority="958" operator="equal">
      <formula>FALSE</formula>
    </cfRule>
    <cfRule type="cellIs" dxfId="1297" priority="959" operator="equal">
      <formula>0</formula>
    </cfRule>
  </conditionalFormatting>
  <conditionalFormatting sqref="A2:A6">
    <cfRule type="containsErrors" dxfId="1296" priority="956">
      <formula>ISERROR(A2)</formula>
    </cfRule>
  </conditionalFormatting>
  <conditionalFormatting sqref="A7:A8">
    <cfRule type="cellIs" dxfId="1295" priority="954" operator="equal">
      <formula>0</formula>
    </cfRule>
    <cfRule type="containsErrors" dxfId="1294" priority="955">
      <formula>ISERROR(A7)</formula>
    </cfRule>
  </conditionalFormatting>
  <conditionalFormatting sqref="A9:A10">
    <cfRule type="cellIs" dxfId="1293" priority="952" operator="equal">
      <formula>0</formula>
    </cfRule>
    <cfRule type="containsErrors" dxfId="1292" priority="953">
      <formula>ISERROR(A9)</formula>
    </cfRule>
  </conditionalFormatting>
  <conditionalFormatting sqref="A11">
    <cfRule type="containsErrors" dxfId="1291" priority="957">
      <formula>ISERROR(A11)</formula>
    </cfRule>
  </conditionalFormatting>
  <conditionalFormatting sqref="A21">
    <cfRule type="containsErrors" dxfId="1290" priority="951">
      <formula>ISERROR(A21)</formula>
    </cfRule>
  </conditionalFormatting>
  <conditionalFormatting sqref="A31">
    <cfRule type="containsErrors" dxfId="1289" priority="950">
      <formula>ISERROR(A31)</formula>
    </cfRule>
  </conditionalFormatting>
  <conditionalFormatting sqref="A41">
    <cfRule type="containsErrors" dxfId="1288" priority="949">
      <formula>ISERROR(A41)</formula>
    </cfRule>
  </conditionalFormatting>
  <conditionalFormatting sqref="A51">
    <cfRule type="containsErrors" dxfId="1287" priority="948">
      <formula>ISERROR(A51)</formula>
    </cfRule>
  </conditionalFormatting>
  <conditionalFormatting sqref="A61">
    <cfRule type="containsErrors" dxfId="1286" priority="947">
      <formula>ISERROR(A61)</formula>
    </cfRule>
  </conditionalFormatting>
  <conditionalFormatting sqref="A71">
    <cfRule type="containsErrors" dxfId="1285" priority="946">
      <formula>ISERROR(A71)</formula>
    </cfRule>
  </conditionalFormatting>
  <conditionalFormatting sqref="A81">
    <cfRule type="containsErrors" dxfId="1284" priority="945">
      <formula>ISERROR(A81)</formula>
    </cfRule>
  </conditionalFormatting>
  <conditionalFormatting sqref="A91">
    <cfRule type="containsErrors" dxfId="1283" priority="944">
      <formula>ISERROR(A91)</formula>
    </cfRule>
  </conditionalFormatting>
  <conditionalFormatting sqref="A101">
    <cfRule type="containsErrors" dxfId="1282" priority="943">
      <formula>ISERROR(A101)</formula>
    </cfRule>
  </conditionalFormatting>
  <conditionalFormatting sqref="A111">
    <cfRule type="containsErrors" dxfId="1281" priority="942">
      <formula>ISERROR(A111)</formula>
    </cfRule>
  </conditionalFormatting>
  <conditionalFormatting sqref="A121">
    <cfRule type="containsErrors" dxfId="1280" priority="941">
      <formula>ISERROR(A121)</formula>
    </cfRule>
  </conditionalFormatting>
  <conditionalFormatting sqref="A131">
    <cfRule type="containsErrors" dxfId="1279" priority="940">
      <formula>ISERROR(A131)</formula>
    </cfRule>
  </conditionalFormatting>
  <conditionalFormatting sqref="A141">
    <cfRule type="containsErrors" dxfId="1278" priority="939">
      <formula>ISERROR(A141)</formula>
    </cfRule>
  </conditionalFormatting>
  <conditionalFormatting sqref="A17:A18">
    <cfRule type="cellIs" dxfId="1277" priority="937" operator="equal">
      <formula>0</formula>
    </cfRule>
    <cfRule type="containsErrors" dxfId="1276" priority="938">
      <formula>ISERROR(A17)</formula>
    </cfRule>
  </conditionalFormatting>
  <conditionalFormatting sqref="A27:A28">
    <cfRule type="cellIs" dxfId="1275" priority="935" operator="equal">
      <formula>0</formula>
    </cfRule>
    <cfRule type="containsErrors" dxfId="1274" priority="936">
      <formula>ISERROR(A27)</formula>
    </cfRule>
  </conditionalFormatting>
  <conditionalFormatting sqref="A37:A38">
    <cfRule type="cellIs" dxfId="1273" priority="933" operator="equal">
      <formula>0</formula>
    </cfRule>
    <cfRule type="containsErrors" dxfId="1272" priority="934">
      <formula>ISERROR(A37)</formula>
    </cfRule>
  </conditionalFormatting>
  <conditionalFormatting sqref="A47:A48">
    <cfRule type="cellIs" dxfId="1271" priority="931" operator="equal">
      <formula>0</formula>
    </cfRule>
    <cfRule type="containsErrors" dxfId="1270" priority="932">
      <formula>ISERROR(A47)</formula>
    </cfRule>
  </conditionalFormatting>
  <conditionalFormatting sqref="A57:A58">
    <cfRule type="cellIs" dxfId="1269" priority="929" operator="equal">
      <formula>0</formula>
    </cfRule>
    <cfRule type="containsErrors" dxfId="1268" priority="930">
      <formula>ISERROR(A57)</formula>
    </cfRule>
  </conditionalFormatting>
  <conditionalFormatting sqref="A67:A68">
    <cfRule type="cellIs" dxfId="1267" priority="927" operator="equal">
      <formula>0</formula>
    </cfRule>
    <cfRule type="containsErrors" dxfId="1266" priority="928">
      <formula>ISERROR(A67)</formula>
    </cfRule>
  </conditionalFormatting>
  <conditionalFormatting sqref="A77:A78">
    <cfRule type="cellIs" dxfId="1265" priority="925" operator="equal">
      <formula>0</formula>
    </cfRule>
    <cfRule type="containsErrors" dxfId="1264" priority="926">
      <formula>ISERROR(A77)</formula>
    </cfRule>
  </conditionalFormatting>
  <conditionalFormatting sqref="A87:A88">
    <cfRule type="cellIs" dxfId="1263" priority="923" operator="equal">
      <formula>0</formula>
    </cfRule>
    <cfRule type="containsErrors" dxfId="1262" priority="924">
      <formula>ISERROR(A87)</formula>
    </cfRule>
  </conditionalFormatting>
  <conditionalFormatting sqref="A97:A98">
    <cfRule type="cellIs" dxfId="1261" priority="921" operator="equal">
      <formula>0</formula>
    </cfRule>
    <cfRule type="containsErrors" dxfId="1260" priority="922">
      <formula>ISERROR(A97)</formula>
    </cfRule>
  </conditionalFormatting>
  <conditionalFormatting sqref="A107:A108">
    <cfRule type="cellIs" dxfId="1259" priority="919" operator="equal">
      <formula>0</formula>
    </cfRule>
    <cfRule type="containsErrors" dxfId="1258" priority="920">
      <formula>ISERROR(A107)</formula>
    </cfRule>
  </conditionalFormatting>
  <conditionalFormatting sqref="A117:A118">
    <cfRule type="cellIs" dxfId="1257" priority="917" operator="equal">
      <formula>0</formula>
    </cfRule>
    <cfRule type="containsErrors" dxfId="1256" priority="918">
      <formula>ISERROR(A117)</formula>
    </cfRule>
  </conditionalFormatting>
  <conditionalFormatting sqref="A127:A128">
    <cfRule type="cellIs" dxfId="1255" priority="915" operator="equal">
      <formula>0</formula>
    </cfRule>
    <cfRule type="containsErrors" dxfId="1254" priority="916">
      <formula>ISERROR(A127)</formula>
    </cfRule>
  </conditionalFormatting>
  <conditionalFormatting sqref="A137:A138">
    <cfRule type="cellIs" dxfId="1253" priority="913" operator="equal">
      <formula>0</formula>
    </cfRule>
    <cfRule type="containsErrors" dxfId="1252" priority="914">
      <formula>ISERROR(A137)</formula>
    </cfRule>
  </conditionalFormatting>
  <conditionalFormatting sqref="A19:A20">
    <cfRule type="cellIs" dxfId="1251" priority="911" operator="equal">
      <formula>0</formula>
    </cfRule>
    <cfRule type="containsErrors" dxfId="1250" priority="912">
      <formula>ISERROR(A19)</formula>
    </cfRule>
  </conditionalFormatting>
  <conditionalFormatting sqref="A29:A30">
    <cfRule type="cellIs" dxfId="1249" priority="909" operator="equal">
      <formula>0</formula>
    </cfRule>
    <cfRule type="containsErrors" dxfId="1248" priority="910">
      <formula>ISERROR(A29)</formula>
    </cfRule>
  </conditionalFormatting>
  <conditionalFormatting sqref="A39:A40">
    <cfRule type="cellIs" dxfId="1247" priority="907" operator="equal">
      <formula>0</formula>
    </cfRule>
    <cfRule type="containsErrors" dxfId="1246" priority="908">
      <formula>ISERROR(A39)</formula>
    </cfRule>
  </conditionalFormatting>
  <conditionalFormatting sqref="A49:A50">
    <cfRule type="cellIs" dxfId="1245" priority="905" operator="equal">
      <formula>0</formula>
    </cfRule>
    <cfRule type="containsErrors" dxfId="1244" priority="906">
      <formula>ISERROR(A49)</formula>
    </cfRule>
  </conditionalFormatting>
  <conditionalFormatting sqref="A59:A60">
    <cfRule type="cellIs" dxfId="1243" priority="903" operator="equal">
      <formula>0</formula>
    </cfRule>
    <cfRule type="containsErrors" dxfId="1242" priority="904">
      <formula>ISERROR(A59)</formula>
    </cfRule>
  </conditionalFormatting>
  <conditionalFormatting sqref="A69:A70">
    <cfRule type="cellIs" dxfId="1241" priority="901" operator="equal">
      <formula>0</formula>
    </cfRule>
    <cfRule type="containsErrors" dxfId="1240" priority="902">
      <formula>ISERROR(A69)</formula>
    </cfRule>
  </conditionalFormatting>
  <conditionalFormatting sqref="A79:A80">
    <cfRule type="cellIs" dxfId="1239" priority="899" operator="equal">
      <formula>0</formula>
    </cfRule>
    <cfRule type="containsErrors" dxfId="1238" priority="900">
      <formula>ISERROR(A79)</formula>
    </cfRule>
  </conditionalFormatting>
  <conditionalFormatting sqref="A89:A90">
    <cfRule type="cellIs" dxfId="1237" priority="897" operator="equal">
      <formula>0</formula>
    </cfRule>
    <cfRule type="containsErrors" dxfId="1236" priority="898">
      <formula>ISERROR(A89)</formula>
    </cfRule>
  </conditionalFormatting>
  <conditionalFormatting sqref="A99:A100">
    <cfRule type="cellIs" dxfId="1235" priority="895" operator="equal">
      <formula>0</formula>
    </cfRule>
    <cfRule type="containsErrors" dxfId="1234" priority="896">
      <formula>ISERROR(A99)</formula>
    </cfRule>
  </conditionalFormatting>
  <conditionalFormatting sqref="A109:A110">
    <cfRule type="cellIs" dxfId="1233" priority="893" operator="equal">
      <formula>0</formula>
    </cfRule>
    <cfRule type="containsErrors" dxfId="1232" priority="894">
      <formula>ISERROR(A109)</formula>
    </cfRule>
  </conditionalFormatting>
  <conditionalFormatting sqref="A119:A120">
    <cfRule type="cellIs" dxfId="1231" priority="891" operator="equal">
      <formula>0</formula>
    </cfRule>
    <cfRule type="containsErrors" dxfId="1230" priority="892">
      <formula>ISERROR(A119)</formula>
    </cfRule>
  </conditionalFormatting>
  <conditionalFormatting sqref="A129:A130">
    <cfRule type="cellIs" dxfId="1229" priority="889" operator="equal">
      <formula>0</formula>
    </cfRule>
    <cfRule type="containsErrors" dxfId="1228" priority="890">
      <formula>ISERROR(A129)</formula>
    </cfRule>
  </conditionalFormatting>
  <conditionalFormatting sqref="A139:A140">
    <cfRule type="cellIs" dxfId="1227" priority="887" operator="equal">
      <formula>0</formula>
    </cfRule>
    <cfRule type="containsErrors" dxfId="1226" priority="888">
      <formula>ISERROR(A139)</formula>
    </cfRule>
  </conditionalFormatting>
  <conditionalFormatting sqref="A2:A6">
    <cfRule type="cellIs" dxfId="1225" priority="886" operator="equal">
      <formula>0</formula>
    </cfRule>
  </conditionalFormatting>
  <conditionalFormatting sqref="A12:A16">
    <cfRule type="containsErrors" dxfId="1224" priority="885">
      <formula>ISERROR(A12)</formula>
    </cfRule>
  </conditionalFormatting>
  <conditionalFormatting sqref="A12:A16">
    <cfRule type="cellIs" dxfId="1223" priority="884" operator="equal">
      <formula>0</formula>
    </cfRule>
  </conditionalFormatting>
  <conditionalFormatting sqref="A22:A26">
    <cfRule type="containsErrors" dxfId="1222" priority="883">
      <formula>ISERROR(A22)</formula>
    </cfRule>
  </conditionalFormatting>
  <conditionalFormatting sqref="A22:A26">
    <cfRule type="cellIs" dxfId="1221" priority="882" operator="equal">
      <formula>0</formula>
    </cfRule>
  </conditionalFormatting>
  <conditionalFormatting sqref="A32:A36">
    <cfRule type="containsErrors" dxfId="1220" priority="881">
      <formula>ISERROR(A32)</formula>
    </cfRule>
  </conditionalFormatting>
  <conditionalFormatting sqref="A32:A36">
    <cfRule type="cellIs" dxfId="1219" priority="880" operator="equal">
      <formula>0</formula>
    </cfRule>
  </conditionalFormatting>
  <conditionalFormatting sqref="A42:A46">
    <cfRule type="containsErrors" dxfId="1218" priority="879">
      <formula>ISERROR(A42)</formula>
    </cfRule>
  </conditionalFormatting>
  <conditionalFormatting sqref="A42:A46">
    <cfRule type="cellIs" dxfId="1217" priority="878" operator="equal">
      <formula>0</formula>
    </cfRule>
  </conditionalFormatting>
  <conditionalFormatting sqref="A52:A56">
    <cfRule type="containsErrors" dxfId="1216" priority="877">
      <formula>ISERROR(A52)</formula>
    </cfRule>
  </conditionalFormatting>
  <conditionalFormatting sqref="A52:A56">
    <cfRule type="cellIs" dxfId="1215" priority="876" operator="equal">
      <formula>0</formula>
    </cfRule>
  </conditionalFormatting>
  <conditionalFormatting sqref="A62:A66">
    <cfRule type="containsErrors" dxfId="1214" priority="875">
      <formula>ISERROR(A62)</formula>
    </cfRule>
  </conditionalFormatting>
  <conditionalFormatting sqref="A62:A66">
    <cfRule type="cellIs" dxfId="1213" priority="874" operator="equal">
      <formula>0</formula>
    </cfRule>
  </conditionalFormatting>
  <conditionalFormatting sqref="A72:A76">
    <cfRule type="containsErrors" dxfId="1212" priority="873">
      <formula>ISERROR(A72)</formula>
    </cfRule>
  </conditionalFormatting>
  <conditionalFormatting sqref="A72:A76">
    <cfRule type="cellIs" dxfId="1211" priority="872" operator="equal">
      <formula>0</formula>
    </cfRule>
  </conditionalFormatting>
  <conditionalFormatting sqref="A82:A86">
    <cfRule type="containsErrors" dxfId="1210" priority="871">
      <formula>ISERROR(A82)</formula>
    </cfRule>
  </conditionalFormatting>
  <conditionalFormatting sqref="A82:A86">
    <cfRule type="cellIs" dxfId="1209" priority="870" operator="equal">
      <formula>0</formula>
    </cfRule>
  </conditionalFormatting>
  <conditionalFormatting sqref="A92:A96">
    <cfRule type="containsErrors" dxfId="1208" priority="869">
      <formula>ISERROR(A92)</formula>
    </cfRule>
  </conditionalFormatting>
  <conditionalFormatting sqref="A92:A96">
    <cfRule type="cellIs" dxfId="1207" priority="868" operator="equal">
      <formula>0</formula>
    </cfRule>
  </conditionalFormatting>
  <conditionalFormatting sqref="A102:A106">
    <cfRule type="containsErrors" dxfId="1206" priority="867">
      <formula>ISERROR(A102)</formula>
    </cfRule>
  </conditionalFormatting>
  <conditionalFormatting sqref="A102:A106">
    <cfRule type="cellIs" dxfId="1205" priority="866" operator="equal">
      <formula>0</formula>
    </cfRule>
  </conditionalFormatting>
  <conditionalFormatting sqref="A112:A116">
    <cfRule type="containsErrors" dxfId="1204" priority="865">
      <formula>ISERROR(A112)</formula>
    </cfRule>
  </conditionalFormatting>
  <conditionalFormatting sqref="A112:A116">
    <cfRule type="cellIs" dxfId="1203" priority="864" operator="equal">
      <formula>0</formula>
    </cfRule>
  </conditionalFormatting>
  <conditionalFormatting sqref="A122:A126">
    <cfRule type="containsErrors" dxfId="1202" priority="863">
      <formula>ISERROR(A122)</formula>
    </cfRule>
  </conditionalFormatting>
  <conditionalFormatting sqref="A122:A126">
    <cfRule type="cellIs" dxfId="1201" priority="862" operator="equal">
      <formula>0</formula>
    </cfRule>
  </conditionalFormatting>
  <conditionalFormatting sqref="A132:A136">
    <cfRule type="containsErrors" dxfId="1200" priority="861">
      <formula>ISERROR(A132)</formula>
    </cfRule>
  </conditionalFormatting>
  <conditionalFormatting sqref="A132:A136">
    <cfRule type="cellIs" dxfId="1199" priority="860" operator="equal">
      <formula>0</formula>
    </cfRule>
  </conditionalFormatting>
  <conditionalFormatting sqref="B12:B16">
    <cfRule type="containsErrors" dxfId="1198" priority="859">
      <formula>ISERROR(B12)</formula>
    </cfRule>
  </conditionalFormatting>
  <conditionalFormatting sqref="B42:B46">
    <cfRule type="containsErrors" dxfId="1197" priority="856">
      <formula>ISERROR(B42)</formula>
    </cfRule>
  </conditionalFormatting>
  <conditionalFormatting sqref="B22:B26">
    <cfRule type="containsErrors" dxfId="1196" priority="858">
      <formula>ISERROR(B22)</formula>
    </cfRule>
  </conditionalFormatting>
  <conditionalFormatting sqref="B32:B36">
    <cfRule type="containsErrors" dxfId="1195" priority="857">
      <formula>ISERROR(B32)</formula>
    </cfRule>
  </conditionalFormatting>
  <conditionalFormatting sqref="B52:B56">
    <cfRule type="containsErrors" dxfId="1194" priority="855">
      <formula>ISERROR(B52)</formula>
    </cfRule>
  </conditionalFormatting>
  <conditionalFormatting sqref="B62:B66">
    <cfRule type="containsErrors" dxfId="1193" priority="854">
      <formula>ISERROR(B62)</formula>
    </cfRule>
  </conditionalFormatting>
  <conditionalFormatting sqref="B72:B76">
    <cfRule type="containsErrors" dxfId="1192" priority="853">
      <formula>ISERROR(B72)</formula>
    </cfRule>
  </conditionalFormatting>
  <conditionalFormatting sqref="B82:B86">
    <cfRule type="containsErrors" dxfId="1191" priority="852">
      <formula>ISERROR(B82)</formula>
    </cfRule>
  </conditionalFormatting>
  <conditionalFormatting sqref="B92:B96">
    <cfRule type="containsErrors" dxfId="1190" priority="851">
      <formula>ISERROR(B92)</formula>
    </cfRule>
  </conditionalFormatting>
  <conditionalFormatting sqref="B102:B106">
    <cfRule type="containsErrors" dxfId="1189" priority="850">
      <formula>ISERROR(B102)</formula>
    </cfRule>
  </conditionalFormatting>
  <conditionalFormatting sqref="B112:B116">
    <cfRule type="containsErrors" dxfId="1188" priority="849">
      <formula>ISERROR(B112)</formula>
    </cfRule>
  </conditionalFormatting>
  <conditionalFormatting sqref="B122:B126">
    <cfRule type="containsErrors" dxfId="1187" priority="848">
      <formula>ISERROR(B122)</formula>
    </cfRule>
  </conditionalFormatting>
  <conditionalFormatting sqref="B132:B136">
    <cfRule type="containsErrors" dxfId="1186" priority="847">
      <formula>ISERROR(B132)</formula>
    </cfRule>
  </conditionalFormatting>
  <conditionalFormatting sqref="B11">
    <cfRule type="cellIs" dxfId="1185" priority="818" operator="greaterThanOrEqual">
      <formula>0</formula>
    </cfRule>
  </conditionalFormatting>
  <conditionalFormatting sqref="B9:B10">
    <cfRule type="cellIs" dxfId="1184" priority="845" operator="equal">
      <formula>0</formula>
    </cfRule>
    <cfRule type="containsErrors" dxfId="1183" priority="846">
      <formula>ISERROR(B9)</formula>
    </cfRule>
  </conditionalFormatting>
  <conditionalFormatting sqref="B19:B20">
    <cfRule type="cellIs" dxfId="1182" priority="843" operator="equal">
      <formula>0</formula>
    </cfRule>
    <cfRule type="containsErrors" dxfId="1181" priority="844">
      <formula>ISERROR(B19)</formula>
    </cfRule>
  </conditionalFormatting>
  <conditionalFormatting sqref="B29:B30">
    <cfRule type="cellIs" dxfId="1180" priority="841" operator="equal">
      <formula>0</formula>
    </cfRule>
    <cfRule type="containsErrors" dxfId="1179" priority="842">
      <formula>ISERROR(B29)</formula>
    </cfRule>
  </conditionalFormatting>
  <conditionalFormatting sqref="B39:B40">
    <cfRule type="cellIs" dxfId="1178" priority="839" operator="equal">
      <formula>0</formula>
    </cfRule>
    <cfRule type="containsErrors" dxfId="1177" priority="840">
      <formula>ISERROR(B39)</formula>
    </cfRule>
  </conditionalFormatting>
  <conditionalFormatting sqref="B49:B50">
    <cfRule type="cellIs" dxfId="1176" priority="837" operator="equal">
      <formula>0</formula>
    </cfRule>
    <cfRule type="containsErrors" dxfId="1175" priority="838">
      <formula>ISERROR(B49)</formula>
    </cfRule>
  </conditionalFormatting>
  <conditionalFormatting sqref="B59:B60">
    <cfRule type="cellIs" dxfId="1174" priority="835" operator="equal">
      <formula>0</formula>
    </cfRule>
    <cfRule type="containsErrors" dxfId="1173" priority="836">
      <formula>ISERROR(B59)</formula>
    </cfRule>
  </conditionalFormatting>
  <conditionalFormatting sqref="B69:B70">
    <cfRule type="cellIs" dxfId="1172" priority="833" operator="equal">
      <formula>0</formula>
    </cfRule>
    <cfRule type="containsErrors" dxfId="1171" priority="834">
      <formula>ISERROR(B69)</formula>
    </cfRule>
  </conditionalFormatting>
  <conditionalFormatting sqref="B79:B80">
    <cfRule type="cellIs" dxfId="1170" priority="831" operator="equal">
      <formula>0</formula>
    </cfRule>
    <cfRule type="containsErrors" dxfId="1169" priority="832">
      <formula>ISERROR(B79)</formula>
    </cfRule>
  </conditionalFormatting>
  <conditionalFormatting sqref="B89:B90">
    <cfRule type="cellIs" dxfId="1168" priority="829" operator="equal">
      <formula>0</formula>
    </cfRule>
    <cfRule type="containsErrors" dxfId="1167" priority="830">
      <formula>ISERROR(B89)</formula>
    </cfRule>
  </conditionalFormatting>
  <conditionalFormatting sqref="B99:B100">
    <cfRule type="cellIs" dxfId="1166" priority="827" operator="equal">
      <formula>0</formula>
    </cfRule>
    <cfRule type="containsErrors" dxfId="1165" priority="828">
      <formula>ISERROR(B99)</formula>
    </cfRule>
  </conditionalFormatting>
  <conditionalFormatting sqref="B109:B110">
    <cfRule type="cellIs" dxfId="1164" priority="825" operator="equal">
      <formula>0</formula>
    </cfRule>
    <cfRule type="containsErrors" dxfId="1163" priority="826">
      <formula>ISERROR(B109)</formula>
    </cfRule>
  </conditionalFormatting>
  <conditionalFormatting sqref="B119:B120">
    <cfRule type="cellIs" dxfId="1162" priority="823" operator="equal">
      <formula>0</formula>
    </cfRule>
    <cfRule type="containsErrors" dxfId="1161" priority="824">
      <formula>ISERROR(B119)</formula>
    </cfRule>
  </conditionalFormatting>
  <conditionalFormatting sqref="B129:B130">
    <cfRule type="cellIs" dxfId="1160" priority="821" operator="equal">
      <formula>0</formula>
    </cfRule>
    <cfRule type="containsErrors" dxfId="1159" priority="822">
      <formula>ISERROR(B129)</formula>
    </cfRule>
  </conditionalFormatting>
  <conditionalFormatting sqref="B139:B140">
    <cfRule type="cellIs" dxfId="1158" priority="819" operator="equal">
      <formula>0</formula>
    </cfRule>
    <cfRule type="containsErrors" dxfId="1157" priority="820">
      <formula>ISERROR(B139)</formula>
    </cfRule>
  </conditionalFormatting>
  <conditionalFormatting sqref="B21">
    <cfRule type="cellIs" dxfId="1156" priority="817" operator="greaterThanOrEqual">
      <formula>0</formula>
    </cfRule>
  </conditionalFormatting>
  <conditionalFormatting sqref="B31">
    <cfRule type="cellIs" dxfId="1155" priority="816" operator="greaterThanOrEqual">
      <formula>0</formula>
    </cfRule>
  </conditionalFormatting>
  <conditionalFormatting sqref="B41">
    <cfRule type="cellIs" dxfId="1154" priority="815" operator="greaterThanOrEqual">
      <formula>0</formula>
    </cfRule>
  </conditionalFormatting>
  <conditionalFormatting sqref="B51">
    <cfRule type="cellIs" dxfId="1153" priority="814" operator="greaterThanOrEqual">
      <formula>0</formula>
    </cfRule>
  </conditionalFormatting>
  <conditionalFormatting sqref="B61">
    <cfRule type="cellIs" dxfId="1152" priority="813" operator="greaterThanOrEqual">
      <formula>0</formula>
    </cfRule>
  </conditionalFormatting>
  <conditionalFormatting sqref="B71">
    <cfRule type="cellIs" dxfId="1151" priority="812" operator="greaterThanOrEqual">
      <formula>0</formula>
    </cfRule>
  </conditionalFormatting>
  <conditionalFormatting sqref="B81">
    <cfRule type="cellIs" dxfId="1150" priority="811" operator="greaterThanOrEqual">
      <formula>0</formula>
    </cfRule>
  </conditionalFormatting>
  <conditionalFormatting sqref="B91">
    <cfRule type="cellIs" dxfId="1149" priority="810" operator="greaterThanOrEqual">
      <formula>0</formula>
    </cfRule>
  </conditionalFormatting>
  <conditionalFormatting sqref="B101">
    <cfRule type="cellIs" dxfId="1148" priority="809" operator="greaterThanOrEqual">
      <formula>0</formula>
    </cfRule>
  </conditionalFormatting>
  <conditionalFormatting sqref="B111">
    <cfRule type="cellIs" dxfId="1147" priority="808" operator="greaterThanOrEqual">
      <formula>0</formula>
    </cfRule>
  </conditionalFormatting>
  <conditionalFormatting sqref="B121">
    <cfRule type="cellIs" dxfId="1146" priority="807" operator="greaterThanOrEqual">
      <formula>0</formula>
    </cfRule>
  </conditionalFormatting>
  <conditionalFormatting sqref="B131">
    <cfRule type="cellIs" dxfId="1145" priority="806" operator="greaterThanOrEqual">
      <formula>0</formula>
    </cfRule>
  </conditionalFormatting>
  <conditionalFormatting sqref="B141">
    <cfRule type="cellIs" dxfId="1144" priority="805" operator="greaterThanOrEqual">
      <formula>0</formula>
    </cfRule>
  </conditionalFormatting>
  <conditionalFormatting sqref="M31">
    <cfRule type="containsErrors" dxfId="1143" priority="804">
      <formula>ISERROR(M31)</formula>
    </cfRule>
  </conditionalFormatting>
  <conditionalFormatting sqref="M41">
    <cfRule type="containsErrors" dxfId="1142" priority="803">
      <formula>ISERROR(M41)</formula>
    </cfRule>
  </conditionalFormatting>
  <conditionalFormatting sqref="M51">
    <cfRule type="containsErrors" dxfId="1141" priority="802">
      <formula>ISERROR(M51)</formula>
    </cfRule>
  </conditionalFormatting>
  <conditionalFormatting sqref="M61">
    <cfRule type="containsErrors" dxfId="1140" priority="801">
      <formula>ISERROR(M61)</formula>
    </cfRule>
  </conditionalFormatting>
  <conditionalFormatting sqref="M71">
    <cfRule type="containsErrors" dxfId="1139" priority="800">
      <formula>ISERROR(M71)</formula>
    </cfRule>
  </conditionalFormatting>
  <conditionalFormatting sqref="M81">
    <cfRule type="containsErrors" dxfId="1138" priority="799">
      <formula>ISERROR(M81)</formula>
    </cfRule>
  </conditionalFormatting>
  <conditionalFormatting sqref="M91">
    <cfRule type="containsErrors" dxfId="1137" priority="798">
      <formula>ISERROR(M91)</formula>
    </cfRule>
  </conditionalFormatting>
  <conditionalFormatting sqref="M101">
    <cfRule type="containsErrors" dxfId="1136" priority="797">
      <formula>ISERROR(M101)</formula>
    </cfRule>
  </conditionalFormatting>
  <conditionalFormatting sqref="M111">
    <cfRule type="containsErrors" dxfId="1135" priority="796">
      <formula>ISERROR(M111)</formula>
    </cfRule>
  </conditionalFormatting>
  <conditionalFormatting sqref="M121">
    <cfRule type="containsErrors" dxfId="1134" priority="795">
      <formula>ISERROR(M121)</formula>
    </cfRule>
  </conditionalFormatting>
  <conditionalFormatting sqref="M131">
    <cfRule type="containsErrors" dxfId="1133" priority="794">
      <formula>ISERROR(M131)</formula>
    </cfRule>
  </conditionalFormatting>
  <conditionalFormatting sqref="M141">
    <cfRule type="containsErrors" dxfId="1132" priority="793">
      <formula>ISERROR(M141)</formula>
    </cfRule>
  </conditionalFormatting>
  <conditionalFormatting sqref="C11">
    <cfRule type="containsErrors" dxfId="1131" priority="792">
      <formula>ISERROR(C11)</formula>
    </cfRule>
  </conditionalFormatting>
  <conditionalFormatting sqref="C21">
    <cfRule type="containsErrors" dxfId="1130" priority="791">
      <formula>ISERROR(C21)</formula>
    </cfRule>
  </conditionalFormatting>
  <conditionalFormatting sqref="C31">
    <cfRule type="containsErrors" dxfId="1129" priority="790">
      <formula>ISERROR(C31)</formula>
    </cfRule>
  </conditionalFormatting>
  <conditionalFormatting sqref="C41">
    <cfRule type="containsErrors" dxfId="1128" priority="789">
      <formula>ISERROR(C41)</formula>
    </cfRule>
  </conditionalFormatting>
  <conditionalFormatting sqref="C51">
    <cfRule type="containsErrors" dxfId="1127" priority="788">
      <formula>ISERROR(C51)</formula>
    </cfRule>
  </conditionalFormatting>
  <conditionalFormatting sqref="C61">
    <cfRule type="containsErrors" dxfId="1126" priority="787">
      <formula>ISERROR(C61)</formula>
    </cfRule>
  </conditionalFormatting>
  <conditionalFormatting sqref="C71">
    <cfRule type="containsErrors" dxfId="1125" priority="786">
      <formula>ISERROR(C71)</formula>
    </cfRule>
  </conditionalFormatting>
  <conditionalFormatting sqref="C81">
    <cfRule type="containsErrors" dxfId="1124" priority="785">
      <formula>ISERROR(C81)</formula>
    </cfRule>
  </conditionalFormatting>
  <conditionalFormatting sqref="C91">
    <cfRule type="containsErrors" dxfId="1123" priority="784">
      <formula>ISERROR(C91)</formula>
    </cfRule>
  </conditionalFormatting>
  <conditionalFormatting sqref="C101">
    <cfRule type="containsErrors" dxfId="1122" priority="783">
      <formula>ISERROR(C101)</formula>
    </cfRule>
  </conditionalFormatting>
  <conditionalFormatting sqref="C111">
    <cfRule type="containsErrors" dxfId="1121" priority="782">
      <formula>ISERROR(C111)</formula>
    </cfRule>
  </conditionalFormatting>
  <conditionalFormatting sqref="C121">
    <cfRule type="containsErrors" dxfId="1120" priority="781">
      <formula>ISERROR(C121)</formula>
    </cfRule>
  </conditionalFormatting>
  <conditionalFormatting sqref="C131">
    <cfRule type="containsErrors" dxfId="1119" priority="780">
      <formula>ISERROR(C131)</formula>
    </cfRule>
  </conditionalFormatting>
  <conditionalFormatting sqref="C141">
    <cfRule type="containsErrors" dxfId="1118" priority="779">
      <formula>ISERROR(C141)</formula>
    </cfRule>
  </conditionalFormatting>
  <conditionalFormatting sqref="D7:D8">
    <cfRule type="containsErrors" dxfId="1117" priority="777">
      <formula>ISERROR(D7)</formula>
    </cfRule>
  </conditionalFormatting>
  <conditionalFormatting sqref="C2:D2 C3:C8 D3:D6">
    <cfRule type="containsErrors" dxfId="1116" priority="778">
      <formula>ISERROR(C2)</formula>
    </cfRule>
  </conditionalFormatting>
  <conditionalFormatting sqref="D11">
    <cfRule type="containsErrors" dxfId="1115" priority="776">
      <formula>ISERROR(D11)</formula>
    </cfRule>
  </conditionalFormatting>
  <conditionalFormatting sqref="D21">
    <cfRule type="containsErrors" dxfId="1114" priority="775">
      <formula>ISERROR(D21)</formula>
    </cfRule>
  </conditionalFormatting>
  <conditionalFormatting sqref="D31">
    <cfRule type="containsErrors" dxfId="1113" priority="774">
      <formula>ISERROR(D31)</formula>
    </cfRule>
  </conditionalFormatting>
  <conditionalFormatting sqref="D41">
    <cfRule type="containsErrors" dxfId="1112" priority="773">
      <formula>ISERROR(D41)</formula>
    </cfRule>
  </conditionalFormatting>
  <conditionalFormatting sqref="D51">
    <cfRule type="containsErrors" dxfId="1111" priority="772">
      <formula>ISERROR(D51)</formula>
    </cfRule>
  </conditionalFormatting>
  <conditionalFormatting sqref="D61">
    <cfRule type="containsErrors" dxfId="1110" priority="771">
      <formula>ISERROR(D61)</formula>
    </cfRule>
  </conditionalFormatting>
  <conditionalFormatting sqref="D71">
    <cfRule type="containsErrors" dxfId="1109" priority="770">
      <formula>ISERROR(D71)</formula>
    </cfRule>
  </conditionalFormatting>
  <conditionalFormatting sqref="D81">
    <cfRule type="containsErrors" dxfId="1108" priority="769">
      <formula>ISERROR(D81)</formula>
    </cfRule>
  </conditionalFormatting>
  <conditionalFormatting sqref="D91">
    <cfRule type="containsErrors" dxfId="1107" priority="768">
      <formula>ISERROR(D91)</formula>
    </cfRule>
  </conditionalFormatting>
  <conditionalFormatting sqref="D101">
    <cfRule type="containsErrors" dxfId="1106" priority="767">
      <formula>ISERROR(D101)</formula>
    </cfRule>
  </conditionalFormatting>
  <conditionalFormatting sqref="D111">
    <cfRule type="containsErrors" dxfId="1105" priority="766">
      <formula>ISERROR(D111)</formula>
    </cfRule>
  </conditionalFormatting>
  <conditionalFormatting sqref="D121">
    <cfRule type="containsErrors" dxfId="1104" priority="765">
      <formula>ISERROR(D121)</formula>
    </cfRule>
  </conditionalFormatting>
  <conditionalFormatting sqref="D131">
    <cfRule type="containsErrors" dxfId="1103" priority="764">
      <formula>ISERROR(D131)</formula>
    </cfRule>
  </conditionalFormatting>
  <conditionalFormatting sqref="D141">
    <cfRule type="containsErrors" dxfId="1102" priority="763">
      <formula>ISERROR(D141)</formula>
    </cfRule>
  </conditionalFormatting>
  <conditionalFormatting sqref="C9:D10">
    <cfRule type="cellIs" dxfId="1101" priority="761" operator="equal">
      <formula>0</formula>
    </cfRule>
    <cfRule type="containsErrors" dxfId="1100" priority="762">
      <formula>ISERROR(C9)</formula>
    </cfRule>
  </conditionalFormatting>
  <conditionalFormatting sqref="D19:D20">
    <cfRule type="cellIs" dxfId="1099" priority="759" operator="equal">
      <formula>0</formula>
    </cfRule>
    <cfRule type="containsErrors" dxfId="1098" priority="760">
      <formula>ISERROR(D19)</formula>
    </cfRule>
  </conditionalFormatting>
  <conditionalFormatting sqref="D29:D30">
    <cfRule type="cellIs" dxfId="1097" priority="757" operator="equal">
      <formula>0</formula>
    </cfRule>
    <cfRule type="containsErrors" dxfId="1096" priority="758">
      <formula>ISERROR(D29)</formula>
    </cfRule>
  </conditionalFormatting>
  <conditionalFormatting sqref="D39:D40">
    <cfRule type="cellIs" dxfId="1095" priority="755" operator="equal">
      <formula>0</formula>
    </cfRule>
    <cfRule type="containsErrors" dxfId="1094" priority="756">
      <formula>ISERROR(D39)</formula>
    </cfRule>
  </conditionalFormatting>
  <conditionalFormatting sqref="D49:D50">
    <cfRule type="cellIs" dxfId="1093" priority="753" operator="equal">
      <formula>0</formula>
    </cfRule>
    <cfRule type="containsErrors" dxfId="1092" priority="754">
      <formula>ISERROR(D49)</formula>
    </cfRule>
  </conditionalFormatting>
  <conditionalFormatting sqref="D59:D60">
    <cfRule type="cellIs" dxfId="1091" priority="751" operator="equal">
      <formula>0</formula>
    </cfRule>
    <cfRule type="containsErrors" dxfId="1090" priority="752">
      <formula>ISERROR(D59)</formula>
    </cfRule>
  </conditionalFormatting>
  <conditionalFormatting sqref="D69:D70">
    <cfRule type="cellIs" dxfId="1089" priority="749" operator="equal">
      <formula>0</formula>
    </cfRule>
    <cfRule type="containsErrors" dxfId="1088" priority="750">
      <formula>ISERROR(D69)</formula>
    </cfRule>
  </conditionalFormatting>
  <conditionalFormatting sqref="D79:D80">
    <cfRule type="cellIs" dxfId="1087" priority="747" operator="equal">
      <formula>0</formula>
    </cfRule>
    <cfRule type="containsErrors" dxfId="1086" priority="748">
      <formula>ISERROR(D79)</formula>
    </cfRule>
  </conditionalFormatting>
  <conditionalFormatting sqref="D89:D90">
    <cfRule type="cellIs" dxfId="1085" priority="745" operator="equal">
      <formula>0</formula>
    </cfRule>
    <cfRule type="containsErrors" dxfId="1084" priority="746">
      <formula>ISERROR(D89)</formula>
    </cfRule>
  </conditionalFormatting>
  <conditionalFormatting sqref="D99:D100">
    <cfRule type="cellIs" dxfId="1083" priority="743" operator="equal">
      <formula>0</formula>
    </cfRule>
    <cfRule type="containsErrors" dxfId="1082" priority="744">
      <formula>ISERROR(D99)</formula>
    </cfRule>
  </conditionalFormatting>
  <conditionalFormatting sqref="D109:D110">
    <cfRule type="cellIs" dxfId="1081" priority="741" operator="equal">
      <formula>0</formula>
    </cfRule>
    <cfRule type="containsErrors" dxfId="1080" priority="742">
      <formula>ISERROR(D109)</formula>
    </cfRule>
  </conditionalFormatting>
  <conditionalFormatting sqref="D119:D120">
    <cfRule type="cellIs" dxfId="1079" priority="739" operator="equal">
      <formula>0</formula>
    </cfRule>
    <cfRule type="containsErrors" dxfId="1078" priority="740">
      <formula>ISERROR(D119)</formula>
    </cfRule>
  </conditionalFormatting>
  <conditionalFormatting sqref="D129:D130">
    <cfRule type="cellIs" dxfId="1077" priority="737" operator="equal">
      <formula>0</formula>
    </cfRule>
    <cfRule type="containsErrors" dxfId="1076" priority="738">
      <formula>ISERROR(D129)</formula>
    </cfRule>
  </conditionalFormatting>
  <conditionalFormatting sqref="D139:D140">
    <cfRule type="cellIs" dxfId="1075" priority="735" operator="equal">
      <formula>0</formula>
    </cfRule>
    <cfRule type="containsErrors" dxfId="1074" priority="736">
      <formula>ISERROR(D139)</formula>
    </cfRule>
  </conditionalFormatting>
  <conditionalFormatting sqref="C12:C16">
    <cfRule type="containsErrors" dxfId="1073" priority="734">
      <formula>ISERROR(C12)</formula>
    </cfRule>
  </conditionalFormatting>
  <conditionalFormatting sqref="C19:C20">
    <cfRule type="cellIs" dxfId="1072" priority="732" operator="equal">
      <formula>0</formula>
    </cfRule>
    <cfRule type="containsErrors" dxfId="1071" priority="733">
      <formula>ISERROR(C19)</formula>
    </cfRule>
  </conditionalFormatting>
  <conditionalFormatting sqref="C22:C26">
    <cfRule type="containsErrors" dxfId="1070" priority="731">
      <formula>ISERROR(C22)</formula>
    </cfRule>
  </conditionalFormatting>
  <conditionalFormatting sqref="C29:C30">
    <cfRule type="cellIs" dxfId="1069" priority="729" operator="equal">
      <formula>0</formula>
    </cfRule>
    <cfRule type="containsErrors" dxfId="1068" priority="730">
      <formula>ISERROR(C29)</formula>
    </cfRule>
  </conditionalFormatting>
  <conditionalFormatting sqref="C32:C36">
    <cfRule type="containsErrors" dxfId="1067" priority="728">
      <formula>ISERROR(C32)</formula>
    </cfRule>
  </conditionalFormatting>
  <conditionalFormatting sqref="C39:C40">
    <cfRule type="cellIs" dxfId="1066" priority="726" operator="equal">
      <formula>0</formula>
    </cfRule>
    <cfRule type="containsErrors" dxfId="1065" priority="727">
      <formula>ISERROR(C39)</formula>
    </cfRule>
  </conditionalFormatting>
  <conditionalFormatting sqref="C42:C46">
    <cfRule type="containsErrors" dxfId="1064" priority="725">
      <formula>ISERROR(C42)</formula>
    </cfRule>
  </conditionalFormatting>
  <conditionalFormatting sqref="C49:C50">
    <cfRule type="cellIs" dxfId="1063" priority="723" operator="equal">
      <formula>0</formula>
    </cfRule>
    <cfRule type="containsErrors" dxfId="1062" priority="724">
      <formula>ISERROR(C49)</formula>
    </cfRule>
  </conditionalFormatting>
  <conditionalFormatting sqref="C52:C56">
    <cfRule type="containsErrors" dxfId="1061" priority="722">
      <formula>ISERROR(C52)</formula>
    </cfRule>
  </conditionalFormatting>
  <conditionalFormatting sqref="C59:C60">
    <cfRule type="cellIs" dxfId="1060" priority="720" operator="equal">
      <formula>0</formula>
    </cfRule>
    <cfRule type="containsErrors" dxfId="1059" priority="721">
      <formula>ISERROR(C59)</formula>
    </cfRule>
  </conditionalFormatting>
  <conditionalFormatting sqref="C62:C66">
    <cfRule type="containsErrors" dxfId="1058" priority="719">
      <formula>ISERROR(C62)</formula>
    </cfRule>
  </conditionalFormatting>
  <conditionalFormatting sqref="C69:C70">
    <cfRule type="cellIs" dxfId="1057" priority="717" operator="equal">
      <formula>0</formula>
    </cfRule>
    <cfRule type="containsErrors" dxfId="1056" priority="718">
      <formula>ISERROR(C69)</formula>
    </cfRule>
  </conditionalFormatting>
  <conditionalFormatting sqref="C72:C76">
    <cfRule type="containsErrors" dxfId="1055" priority="716">
      <formula>ISERROR(C72)</formula>
    </cfRule>
  </conditionalFormatting>
  <conditionalFormatting sqref="C79:C80">
    <cfRule type="cellIs" dxfId="1054" priority="714" operator="equal">
      <formula>0</formula>
    </cfRule>
    <cfRule type="containsErrors" dxfId="1053" priority="715">
      <formula>ISERROR(C79)</formula>
    </cfRule>
  </conditionalFormatting>
  <conditionalFormatting sqref="C82:C86">
    <cfRule type="containsErrors" dxfId="1052" priority="713">
      <formula>ISERROR(C82)</formula>
    </cfRule>
  </conditionalFormatting>
  <conditionalFormatting sqref="C89:C90">
    <cfRule type="cellIs" dxfId="1051" priority="711" operator="equal">
      <formula>0</formula>
    </cfRule>
    <cfRule type="containsErrors" dxfId="1050" priority="712">
      <formula>ISERROR(C89)</formula>
    </cfRule>
  </conditionalFormatting>
  <conditionalFormatting sqref="C92:C96">
    <cfRule type="containsErrors" dxfId="1049" priority="710">
      <formula>ISERROR(C92)</formula>
    </cfRule>
  </conditionalFormatting>
  <conditionalFormatting sqref="C99:C100">
    <cfRule type="cellIs" dxfId="1048" priority="708" operator="equal">
      <formula>0</formula>
    </cfRule>
    <cfRule type="containsErrors" dxfId="1047" priority="709">
      <formula>ISERROR(C99)</formula>
    </cfRule>
  </conditionalFormatting>
  <conditionalFormatting sqref="C102:C106">
    <cfRule type="containsErrors" dxfId="1046" priority="707">
      <formula>ISERROR(C102)</formula>
    </cfRule>
  </conditionalFormatting>
  <conditionalFormatting sqref="C109:C110">
    <cfRule type="cellIs" dxfId="1045" priority="705" operator="equal">
      <formula>0</formula>
    </cfRule>
    <cfRule type="containsErrors" dxfId="1044" priority="706">
      <formula>ISERROR(C109)</formula>
    </cfRule>
  </conditionalFormatting>
  <conditionalFormatting sqref="C112:C116">
    <cfRule type="containsErrors" dxfId="1043" priority="704">
      <formula>ISERROR(C112)</formula>
    </cfRule>
  </conditionalFormatting>
  <conditionalFormatting sqref="C119:C120">
    <cfRule type="cellIs" dxfId="1042" priority="702" operator="equal">
      <formula>0</formula>
    </cfRule>
    <cfRule type="containsErrors" dxfId="1041" priority="703">
      <formula>ISERROR(C119)</formula>
    </cfRule>
  </conditionalFormatting>
  <conditionalFormatting sqref="C122:C126">
    <cfRule type="containsErrors" dxfId="1040" priority="701">
      <formula>ISERROR(C122)</formula>
    </cfRule>
  </conditionalFormatting>
  <conditionalFormatting sqref="C129:C130">
    <cfRule type="cellIs" dxfId="1039" priority="699" operator="equal">
      <formula>0</formula>
    </cfRule>
    <cfRule type="containsErrors" dxfId="1038" priority="700">
      <formula>ISERROR(C129)</formula>
    </cfRule>
  </conditionalFormatting>
  <conditionalFormatting sqref="C132:C136">
    <cfRule type="containsErrors" dxfId="1037" priority="698">
      <formula>ISERROR(C132)</formula>
    </cfRule>
  </conditionalFormatting>
  <conditionalFormatting sqref="C139:C140">
    <cfRule type="cellIs" dxfId="1036" priority="696" operator="equal">
      <formula>0</formula>
    </cfRule>
    <cfRule type="containsErrors" dxfId="1035" priority="697">
      <formula>ISERROR(C139)</formula>
    </cfRule>
  </conditionalFormatting>
  <conditionalFormatting sqref="D17:D18">
    <cfRule type="containsErrors" dxfId="1034" priority="694">
      <formula>ISERROR(D17)</formula>
    </cfRule>
  </conditionalFormatting>
  <conditionalFormatting sqref="C17:C18">
    <cfRule type="containsErrors" dxfId="1033" priority="695">
      <formula>ISERROR(C17)</formula>
    </cfRule>
  </conditionalFormatting>
  <conditionalFormatting sqref="D27:D28">
    <cfRule type="containsErrors" dxfId="1032" priority="692">
      <formula>ISERROR(D27)</formula>
    </cfRule>
  </conditionalFormatting>
  <conditionalFormatting sqref="C27:C28">
    <cfRule type="containsErrors" dxfId="1031" priority="693">
      <formula>ISERROR(C27)</formula>
    </cfRule>
  </conditionalFormatting>
  <conditionalFormatting sqref="D37:D38">
    <cfRule type="containsErrors" dxfId="1030" priority="690">
      <formula>ISERROR(D37)</formula>
    </cfRule>
  </conditionalFormatting>
  <conditionalFormatting sqref="C37:C38">
    <cfRule type="containsErrors" dxfId="1029" priority="691">
      <formula>ISERROR(C37)</formula>
    </cfRule>
  </conditionalFormatting>
  <conditionalFormatting sqref="D47:D48">
    <cfRule type="containsErrors" dxfId="1028" priority="688">
      <formula>ISERROR(D47)</formula>
    </cfRule>
  </conditionalFormatting>
  <conditionalFormatting sqref="C47:C48">
    <cfRule type="containsErrors" dxfId="1027" priority="689">
      <formula>ISERROR(C47)</formula>
    </cfRule>
  </conditionalFormatting>
  <conditionalFormatting sqref="D57:D58">
    <cfRule type="containsErrors" dxfId="1026" priority="686">
      <formula>ISERROR(D57)</formula>
    </cfRule>
  </conditionalFormatting>
  <conditionalFormatting sqref="C57:C58">
    <cfRule type="containsErrors" dxfId="1025" priority="687">
      <formula>ISERROR(C57)</formula>
    </cfRule>
  </conditionalFormatting>
  <conditionalFormatting sqref="D67:D68">
    <cfRule type="containsErrors" dxfId="1024" priority="684">
      <formula>ISERROR(D67)</formula>
    </cfRule>
  </conditionalFormatting>
  <conditionalFormatting sqref="C67:C68">
    <cfRule type="containsErrors" dxfId="1023" priority="685">
      <formula>ISERROR(C67)</formula>
    </cfRule>
  </conditionalFormatting>
  <conditionalFormatting sqref="D77:D78">
    <cfRule type="containsErrors" dxfId="1022" priority="682">
      <formula>ISERROR(D77)</formula>
    </cfRule>
  </conditionalFormatting>
  <conditionalFormatting sqref="C77:C78">
    <cfRule type="containsErrors" dxfId="1021" priority="683">
      <formula>ISERROR(C77)</formula>
    </cfRule>
  </conditionalFormatting>
  <conditionalFormatting sqref="D87:D88">
    <cfRule type="containsErrors" dxfId="1020" priority="680">
      <formula>ISERROR(D87)</formula>
    </cfRule>
  </conditionalFormatting>
  <conditionalFormatting sqref="C87:C88">
    <cfRule type="containsErrors" dxfId="1019" priority="681">
      <formula>ISERROR(C87)</formula>
    </cfRule>
  </conditionalFormatting>
  <conditionalFormatting sqref="D97:D98">
    <cfRule type="containsErrors" dxfId="1018" priority="678">
      <formula>ISERROR(D97)</formula>
    </cfRule>
  </conditionalFormatting>
  <conditionalFormatting sqref="C97:C98">
    <cfRule type="containsErrors" dxfId="1017" priority="679">
      <formula>ISERROR(C97)</formula>
    </cfRule>
  </conditionalFormatting>
  <conditionalFormatting sqref="D107:D108">
    <cfRule type="containsErrors" dxfId="1016" priority="676">
      <formula>ISERROR(D107)</formula>
    </cfRule>
  </conditionalFormatting>
  <conditionalFormatting sqref="C107:C108">
    <cfRule type="containsErrors" dxfId="1015" priority="677">
      <formula>ISERROR(C107)</formula>
    </cfRule>
  </conditionalFormatting>
  <conditionalFormatting sqref="D117:D118">
    <cfRule type="containsErrors" dxfId="1014" priority="674">
      <formula>ISERROR(D117)</formula>
    </cfRule>
  </conditionalFormatting>
  <conditionalFormatting sqref="C117:C118">
    <cfRule type="containsErrors" dxfId="1013" priority="675">
      <formula>ISERROR(C117)</formula>
    </cfRule>
  </conditionalFormatting>
  <conditionalFormatting sqref="D127:D128">
    <cfRule type="containsErrors" dxfId="1012" priority="672">
      <formula>ISERROR(D127)</formula>
    </cfRule>
  </conditionalFormatting>
  <conditionalFormatting sqref="C127:C128">
    <cfRule type="containsErrors" dxfId="1011" priority="673">
      <formula>ISERROR(C127)</formula>
    </cfRule>
  </conditionalFormatting>
  <conditionalFormatting sqref="D137:D138">
    <cfRule type="containsErrors" dxfId="1010" priority="670">
      <formula>ISERROR(D137)</formula>
    </cfRule>
  </conditionalFormatting>
  <conditionalFormatting sqref="C137:C138">
    <cfRule type="containsErrors" dxfId="1009" priority="671">
      <formula>ISERROR(C137)</formula>
    </cfRule>
  </conditionalFormatting>
  <conditionalFormatting sqref="D12:D16">
    <cfRule type="containsErrors" dxfId="1008" priority="641">
      <formula>ISERROR(D12)</formula>
    </cfRule>
  </conditionalFormatting>
  <conditionalFormatting sqref="D22:D26">
    <cfRule type="containsErrors" dxfId="1007" priority="640">
      <formula>ISERROR(D22)</formula>
    </cfRule>
  </conditionalFormatting>
  <conditionalFormatting sqref="D32:D36">
    <cfRule type="containsErrors" dxfId="1006" priority="639">
      <formula>ISERROR(D32)</formula>
    </cfRule>
  </conditionalFormatting>
  <conditionalFormatting sqref="D42:D46">
    <cfRule type="containsErrors" dxfId="1005" priority="638">
      <formula>ISERROR(D42)</formula>
    </cfRule>
  </conditionalFormatting>
  <conditionalFormatting sqref="D52:D56">
    <cfRule type="containsErrors" dxfId="1004" priority="637">
      <formula>ISERROR(D52)</formula>
    </cfRule>
  </conditionalFormatting>
  <conditionalFormatting sqref="D62:D66">
    <cfRule type="containsErrors" dxfId="1003" priority="636">
      <formula>ISERROR(D62)</formula>
    </cfRule>
  </conditionalFormatting>
  <conditionalFormatting sqref="D72:D76">
    <cfRule type="containsErrors" dxfId="1002" priority="635">
      <formula>ISERROR(D72)</formula>
    </cfRule>
  </conditionalFormatting>
  <conditionalFormatting sqref="D82:D86">
    <cfRule type="containsErrors" dxfId="1001" priority="634">
      <formula>ISERROR(D82)</formula>
    </cfRule>
  </conditionalFormatting>
  <conditionalFormatting sqref="D92:D96">
    <cfRule type="containsErrors" dxfId="1000" priority="633">
      <formula>ISERROR(D92)</formula>
    </cfRule>
  </conditionalFormatting>
  <conditionalFormatting sqref="D102:D106">
    <cfRule type="containsErrors" dxfId="999" priority="632">
      <formula>ISERROR(D102)</formula>
    </cfRule>
  </conditionalFormatting>
  <conditionalFormatting sqref="D112:D116">
    <cfRule type="containsErrors" dxfId="998" priority="631">
      <formula>ISERROR(D112)</formula>
    </cfRule>
  </conditionalFormatting>
  <conditionalFormatting sqref="D122:D126">
    <cfRule type="containsErrors" dxfId="997" priority="630">
      <formula>ISERROR(D122)</formula>
    </cfRule>
  </conditionalFormatting>
  <conditionalFormatting sqref="D132:D136">
    <cfRule type="containsErrors" dxfId="996" priority="629">
      <formula>ISERROR(D132)</formula>
    </cfRule>
  </conditionalFormatting>
  <conditionalFormatting sqref="E11:G11">
    <cfRule type="cellIs" dxfId="995" priority="237" operator="equal">
      <formula>0</formula>
    </cfRule>
    <cfRule type="containsErrors" dxfId="994" priority="238">
      <formula>ISERROR(E11)</formula>
    </cfRule>
  </conditionalFormatting>
  <conditionalFormatting sqref="E21:G21">
    <cfRule type="cellIs" dxfId="993" priority="235" operator="equal">
      <formula>0</formula>
    </cfRule>
    <cfRule type="containsErrors" dxfId="992" priority="236">
      <formula>ISERROR(E21)</formula>
    </cfRule>
  </conditionalFormatting>
  <conditionalFormatting sqref="E31:G31">
    <cfRule type="cellIs" dxfId="991" priority="233" operator="equal">
      <formula>0</formula>
    </cfRule>
    <cfRule type="containsErrors" dxfId="990" priority="234">
      <formula>ISERROR(E31)</formula>
    </cfRule>
  </conditionalFormatting>
  <conditionalFormatting sqref="E41:G41">
    <cfRule type="cellIs" dxfId="989" priority="231" operator="equal">
      <formula>0</formula>
    </cfRule>
    <cfRule type="containsErrors" dxfId="988" priority="232">
      <formula>ISERROR(E41)</formula>
    </cfRule>
  </conditionalFormatting>
  <conditionalFormatting sqref="E51:G51">
    <cfRule type="cellIs" dxfId="987" priority="229" operator="equal">
      <formula>0</formula>
    </cfRule>
    <cfRule type="containsErrors" dxfId="986" priority="230">
      <formula>ISERROR(E51)</formula>
    </cfRule>
  </conditionalFormatting>
  <conditionalFormatting sqref="E61:G61">
    <cfRule type="cellIs" dxfId="985" priority="227" operator="equal">
      <formula>0</formula>
    </cfRule>
    <cfRule type="containsErrors" dxfId="984" priority="228">
      <formula>ISERROR(E61)</formula>
    </cfRule>
  </conditionalFormatting>
  <conditionalFormatting sqref="E71:G71">
    <cfRule type="cellIs" dxfId="983" priority="225" operator="equal">
      <formula>0</formula>
    </cfRule>
    <cfRule type="containsErrors" dxfId="982" priority="226">
      <formula>ISERROR(E71)</formula>
    </cfRule>
  </conditionalFormatting>
  <conditionalFormatting sqref="E81:G81">
    <cfRule type="cellIs" dxfId="981" priority="223" operator="equal">
      <formula>0</formula>
    </cfRule>
    <cfRule type="containsErrors" dxfId="980" priority="224">
      <formula>ISERROR(E81)</formula>
    </cfRule>
  </conditionalFormatting>
  <conditionalFormatting sqref="E91:G91">
    <cfRule type="cellIs" dxfId="979" priority="221" operator="equal">
      <formula>0</formula>
    </cfRule>
    <cfRule type="containsErrors" dxfId="978" priority="222">
      <formula>ISERROR(E91)</formula>
    </cfRule>
  </conditionalFormatting>
  <conditionalFormatting sqref="E101:G101">
    <cfRule type="cellIs" dxfId="977" priority="219" operator="equal">
      <formula>0</formula>
    </cfRule>
    <cfRule type="containsErrors" dxfId="976" priority="220">
      <formula>ISERROR(E101)</formula>
    </cfRule>
  </conditionalFormatting>
  <conditionalFormatting sqref="E111:G111">
    <cfRule type="cellIs" dxfId="975" priority="217" operator="equal">
      <formula>0</formula>
    </cfRule>
    <cfRule type="containsErrors" dxfId="974" priority="218">
      <formula>ISERROR(E111)</formula>
    </cfRule>
  </conditionalFormatting>
  <conditionalFormatting sqref="E121:G121">
    <cfRule type="cellIs" dxfId="973" priority="215" operator="equal">
      <formula>0</formula>
    </cfRule>
    <cfRule type="containsErrors" dxfId="972" priority="216">
      <formula>ISERROR(E121)</formula>
    </cfRule>
  </conditionalFormatting>
  <conditionalFormatting sqref="E131:G131">
    <cfRule type="cellIs" dxfId="971" priority="213" operator="equal">
      <formula>0</formula>
    </cfRule>
    <cfRule type="containsErrors" dxfId="970" priority="214">
      <formula>ISERROR(E131)</formula>
    </cfRule>
  </conditionalFormatting>
  <conditionalFormatting sqref="E141:G141">
    <cfRule type="cellIs" dxfId="969" priority="211" operator="equal">
      <formula>0</formula>
    </cfRule>
    <cfRule type="containsErrors" dxfId="968" priority="212">
      <formula>ISERROR(E141)</formula>
    </cfRule>
  </conditionalFormatting>
  <conditionalFormatting sqref="E2">
    <cfRule type="expression" dxfId="967" priority="210">
      <formula>IF(E2=300,5)</formula>
    </cfRule>
  </conditionalFormatting>
  <conditionalFormatting sqref="F2">
    <cfRule type="expression" dxfId="966" priority="209">
      <formula>IF(F2=300,5)</formula>
    </cfRule>
  </conditionalFormatting>
  <conditionalFormatting sqref="G2">
    <cfRule type="expression" dxfId="965" priority="208">
      <formula>IF(G2=300,5)</formula>
    </cfRule>
  </conditionalFormatting>
  <conditionalFormatting sqref="E3">
    <cfRule type="expression" dxfId="964" priority="207">
      <formula>IF(E3=300,5)</formula>
    </cfRule>
  </conditionalFormatting>
  <conditionalFormatting sqref="F3">
    <cfRule type="expression" dxfId="963" priority="206">
      <formula>IF(F3=300,5)</formula>
    </cfRule>
  </conditionalFormatting>
  <conditionalFormatting sqref="G3">
    <cfRule type="expression" dxfId="962" priority="205">
      <formula>IF(G3=300,5)</formula>
    </cfRule>
  </conditionalFormatting>
  <conditionalFormatting sqref="E4">
    <cfRule type="expression" dxfId="961" priority="204">
      <formula>IF(E4=300,5)</formula>
    </cfRule>
  </conditionalFormatting>
  <conditionalFormatting sqref="F4">
    <cfRule type="expression" dxfId="960" priority="203">
      <formula>IF(F4=300,5)</formula>
    </cfRule>
  </conditionalFormatting>
  <conditionalFormatting sqref="G4">
    <cfRule type="expression" dxfId="959" priority="202">
      <formula>IF(G4=300,5)</formula>
    </cfRule>
  </conditionalFormatting>
  <conditionalFormatting sqref="E5">
    <cfRule type="expression" dxfId="958" priority="201">
      <formula>IF(E5=300,5)</formula>
    </cfRule>
  </conditionalFormatting>
  <conditionalFormatting sqref="F5">
    <cfRule type="expression" dxfId="957" priority="200">
      <formula>IF(F5=300,5)</formula>
    </cfRule>
  </conditionalFormatting>
  <conditionalFormatting sqref="G5">
    <cfRule type="expression" dxfId="956" priority="199">
      <formula>IF(G5=300,5)</formula>
    </cfRule>
  </conditionalFormatting>
  <conditionalFormatting sqref="E6">
    <cfRule type="expression" dxfId="955" priority="198">
      <formula>IF(E6=300,5)</formula>
    </cfRule>
  </conditionalFormatting>
  <conditionalFormatting sqref="F6">
    <cfRule type="expression" dxfId="954" priority="197">
      <formula>IF(F6=300,5)</formula>
    </cfRule>
  </conditionalFormatting>
  <conditionalFormatting sqref="G6">
    <cfRule type="expression" dxfId="953" priority="196">
      <formula>IF(G6=300,5)</formula>
    </cfRule>
  </conditionalFormatting>
  <conditionalFormatting sqref="E12">
    <cfRule type="expression" dxfId="952" priority="195">
      <formula>IF(E12=300,5)</formula>
    </cfRule>
  </conditionalFormatting>
  <conditionalFormatting sqref="F12">
    <cfRule type="expression" dxfId="951" priority="194">
      <formula>IF(F12=300,5)</formula>
    </cfRule>
  </conditionalFormatting>
  <conditionalFormatting sqref="G12">
    <cfRule type="expression" dxfId="950" priority="193">
      <formula>IF(G12=300,5)</formula>
    </cfRule>
  </conditionalFormatting>
  <conditionalFormatting sqref="E13">
    <cfRule type="expression" dxfId="949" priority="192">
      <formula>IF(E13=300,5)</formula>
    </cfRule>
  </conditionalFormatting>
  <conditionalFormatting sqref="F13">
    <cfRule type="expression" dxfId="948" priority="191">
      <formula>IF(F13=300,5)</formula>
    </cfRule>
  </conditionalFormatting>
  <conditionalFormatting sqref="G13">
    <cfRule type="expression" dxfId="947" priority="190">
      <formula>IF(G13=300,5)</formula>
    </cfRule>
  </conditionalFormatting>
  <conditionalFormatting sqref="E14">
    <cfRule type="expression" dxfId="946" priority="189">
      <formula>IF(E14=300,5)</formula>
    </cfRule>
  </conditionalFormatting>
  <conditionalFormatting sqref="F14">
    <cfRule type="expression" dxfId="945" priority="188">
      <formula>IF(F14=300,5)</formula>
    </cfRule>
  </conditionalFormatting>
  <conditionalFormatting sqref="G14">
    <cfRule type="expression" dxfId="944" priority="187">
      <formula>IF(G14=300,5)</formula>
    </cfRule>
  </conditionalFormatting>
  <conditionalFormatting sqref="E15">
    <cfRule type="expression" dxfId="943" priority="186">
      <formula>IF(E15=300,5)</formula>
    </cfRule>
  </conditionalFormatting>
  <conditionalFormatting sqref="F15">
    <cfRule type="expression" dxfId="942" priority="185">
      <formula>IF(F15=300,5)</formula>
    </cfRule>
  </conditionalFormatting>
  <conditionalFormatting sqref="G15">
    <cfRule type="expression" dxfId="941" priority="184">
      <formula>IF(G15=300,5)</formula>
    </cfRule>
  </conditionalFormatting>
  <conditionalFormatting sqref="E16">
    <cfRule type="expression" dxfId="940" priority="183">
      <formula>IF(E16=300,5)</formula>
    </cfRule>
  </conditionalFormatting>
  <conditionalFormatting sqref="F16">
    <cfRule type="expression" dxfId="939" priority="182">
      <formula>IF(F16=300,5)</formula>
    </cfRule>
  </conditionalFormatting>
  <conditionalFormatting sqref="G16">
    <cfRule type="expression" dxfId="938" priority="181">
      <formula>IF(G16=300,5)</formula>
    </cfRule>
  </conditionalFormatting>
  <conditionalFormatting sqref="E22">
    <cfRule type="expression" dxfId="937" priority="180">
      <formula>IF(E22=300,5)</formula>
    </cfRule>
  </conditionalFormatting>
  <conditionalFormatting sqref="F22">
    <cfRule type="expression" dxfId="936" priority="179">
      <formula>IF(F22=300,5)</formula>
    </cfRule>
  </conditionalFormatting>
  <conditionalFormatting sqref="G22">
    <cfRule type="expression" dxfId="935" priority="178">
      <formula>IF(G22=300,5)</formula>
    </cfRule>
  </conditionalFormatting>
  <conditionalFormatting sqref="E23">
    <cfRule type="expression" dxfId="934" priority="177">
      <formula>IF(E23=300,5)</formula>
    </cfRule>
  </conditionalFormatting>
  <conditionalFormatting sqref="F23">
    <cfRule type="expression" dxfId="933" priority="176">
      <formula>IF(F23=300,5)</formula>
    </cfRule>
  </conditionalFormatting>
  <conditionalFormatting sqref="G23">
    <cfRule type="expression" dxfId="932" priority="175">
      <formula>IF(G23=300,5)</formula>
    </cfRule>
  </conditionalFormatting>
  <conditionalFormatting sqref="E24">
    <cfRule type="expression" dxfId="931" priority="174">
      <formula>IF(E24=300,5)</formula>
    </cfRule>
  </conditionalFormatting>
  <conditionalFormatting sqref="F24">
    <cfRule type="expression" dxfId="930" priority="173">
      <formula>IF(F24=300,5)</formula>
    </cfRule>
  </conditionalFormatting>
  <conditionalFormatting sqref="G24">
    <cfRule type="expression" dxfId="929" priority="172">
      <formula>IF(G24=300,5)</formula>
    </cfRule>
  </conditionalFormatting>
  <conditionalFormatting sqref="E25">
    <cfRule type="expression" dxfId="928" priority="171">
      <formula>IF(E25=300,5)</formula>
    </cfRule>
  </conditionalFormatting>
  <conditionalFormatting sqref="F25">
    <cfRule type="expression" dxfId="927" priority="170">
      <formula>IF(F25=300,5)</formula>
    </cfRule>
  </conditionalFormatting>
  <conditionalFormatting sqref="G25">
    <cfRule type="expression" dxfId="926" priority="169">
      <formula>IF(G25=300,5)</formula>
    </cfRule>
  </conditionalFormatting>
  <conditionalFormatting sqref="E26">
    <cfRule type="expression" dxfId="925" priority="168">
      <formula>IF(E26=300,5)</formula>
    </cfRule>
  </conditionalFormatting>
  <conditionalFormatting sqref="F26">
    <cfRule type="expression" dxfId="924" priority="167">
      <formula>IF(F26=300,5)</formula>
    </cfRule>
  </conditionalFormatting>
  <conditionalFormatting sqref="G26">
    <cfRule type="expression" dxfId="923" priority="166">
      <formula>IF(G26=300,5)</formula>
    </cfRule>
  </conditionalFormatting>
  <conditionalFormatting sqref="E32">
    <cfRule type="expression" dxfId="922" priority="165">
      <formula>IF(E32=300,5)</formula>
    </cfRule>
  </conditionalFormatting>
  <conditionalFormatting sqref="F32">
    <cfRule type="expression" dxfId="921" priority="164">
      <formula>IF(F32=300,5)</formula>
    </cfRule>
  </conditionalFormatting>
  <conditionalFormatting sqref="G32">
    <cfRule type="expression" dxfId="920" priority="163">
      <formula>IF(G32=300,5)</formula>
    </cfRule>
  </conditionalFormatting>
  <conditionalFormatting sqref="E33">
    <cfRule type="expression" dxfId="919" priority="162">
      <formula>IF(E33=300,5)</formula>
    </cfRule>
  </conditionalFormatting>
  <conditionalFormatting sqref="F33">
    <cfRule type="expression" dxfId="918" priority="161">
      <formula>IF(F33=300,5)</formula>
    </cfRule>
  </conditionalFormatting>
  <conditionalFormatting sqref="G33">
    <cfRule type="expression" dxfId="917" priority="160">
      <formula>IF(G33=300,5)</formula>
    </cfRule>
  </conditionalFormatting>
  <conditionalFormatting sqref="E34">
    <cfRule type="expression" dxfId="916" priority="159">
      <formula>IF(E34=300,5)</formula>
    </cfRule>
  </conditionalFormatting>
  <conditionalFormatting sqref="F34">
    <cfRule type="expression" dxfId="915" priority="158">
      <formula>IF(F34=300,5)</formula>
    </cfRule>
  </conditionalFormatting>
  <conditionalFormatting sqref="G34">
    <cfRule type="expression" dxfId="914" priority="157">
      <formula>IF(G34=300,5)</formula>
    </cfRule>
  </conditionalFormatting>
  <conditionalFormatting sqref="E35">
    <cfRule type="expression" dxfId="913" priority="156">
      <formula>IF(E35=300,5)</formula>
    </cfRule>
  </conditionalFormatting>
  <conditionalFormatting sqref="F35">
    <cfRule type="expression" dxfId="912" priority="155">
      <formula>IF(F35=300,5)</formula>
    </cfRule>
  </conditionalFormatting>
  <conditionalFormatting sqref="G35">
    <cfRule type="expression" dxfId="911" priority="154">
      <formula>IF(G35=300,5)</formula>
    </cfRule>
  </conditionalFormatting>
  <conditionalFormatting sqref="E36">
    <cfRule type="expression" dxfId="910" priority="153">
      <formula>IF(E36=300,5)</formula>
    </cfRule>
  </conditionalFormatting>
  <conditionalFormatting sqref="F36">
    <cfRule type="expression" dxfId="909" priority="152">
      <formula>IF(F36=300,5)</formula>
    </cfRule>
  </conditionalFormatting>
  <conditionalFormatting sqref="G36">
    <cfRule type="expression" dxfId="908" priority="151">
      <formula>IF(G36=300,5)</formula>
    </cfRule>
  </conditionalFormatting>
  <conditionalFormatting sqref="E42">
    <cfRule type="expression" dxfId="907" priority="150">
      <formula>IF(E42=300,5)</formula>
    </cfRule>
  </conditionalFormatting>
  <conditionalFormatting sqref="F42">
    <cfRule type="expression" dxfId="906" priority="149">
      <formula>IF(F42=300,5)</formula>
    </cfRule>
  </conditionalFormatting>
  <conditionalFormatting sqref="G42">
    <cfRule type="expression" dxfId="905" priority="148">
      <formula>IF(G42=300,5)</formula>
    </cfRule>
  </conditionalFormatting>
  <conditionalFormatting sqref="E43">
    <cfRule type="expression" dxfId="904" priority="147">
      <formula>IF(E43=300,5)</formula>
    </cfRule>
  </conditionalFormatting>
  <conditionalFormatting sqref="F43">
    <cfRule type="expression" dxfId="903" priority="146">
      <formula>IF(F43=300,5)</formula>
    </cfRule>
  </conditionalFormatting>
  <conditionalFormatting sqref="G43">
    <cfRule type="expression" dxfId="902" priority="145">
      <formula>IF(G43=300,5)</formula>
    </cfRule>
  </conditionalFormatting>
  <conditionalFormatting sqref="E44">
    <cfRule type="expression" dxfId="901" priority="144">
      <formula>IF(E44=300,5)</formula>
    </cfRule>
  </conditionalFormatting>
  <conditionalFormatting sqref="F44">
    <cfRule type="expression" dxfId="900" priority="143">
      <formula>IF(F44=300,5)</formula>
    </cfRule>
  </conditionalFormatting>
  <conditionalFormatting sqref="G44">
    <cfRule type="expression" dxfId="899" priority="142">
      <formula>IF(G44=300,5)</formula>
    </cfRule>
  </conditionalFormatting>
  <conditionalFormatting sqref="E45">
    <cfRule type="expression" dxfId="898" priority="141">
      <formula>IF(E45=300,5)</formula>
    </cfRule>
  </conditionalFormatting>
  <conditionalFormatting sqref="F45">
    <cfRule type="expression" dxfId="897" priority="140">
      <formula>IF(F45=300,5)</formula>
    </cfRule>
  </conditionalFormatting>
  <conditionalFormatting sqref="G45">
    <cfRule type="expression" dxfId="896" priority="139">
      <formula>IF(G45=300,5)</formula>
    </cfRule>
  </conditionalFormatting>
  <conditionalFormatting sqref="E46">
    <cfRule type="expression" dxfId="895" priority="138">
      <formula>IF(E46=300,5)</formula>
    </cfRule>
  </conditionalFormatting>
  <conditionalFormatting sqref="F46">
    <cfRule type="expression" dxfId="894" priority="137">
      <formula>IF(F46=300,5)</formula>
    </cfRule>
  </conditionalFormatting>
  <conditionalFormatting sqref="G46">
    <cfRule type="expression" dxfId="893" priority="136">
      <formula>IF(G46=300,5)</formula>
    </cfRule>
  </conditionalFormatting>
  <conditionalFormatting sqref="E52">
    <cfRule type="expression" dxfId="892" priority="135">
      <formula>IF(E52=300,5)</formula>
    </cfRule>
  </conditionalFormatting>
  <conditionalFormatting sqref="F52">
    <cfRule type="expression" dxfId="891" priority="134">
      <formula>IF(F52=300,5)</formula>
    </cfRule>
  </conditionalFormatting>
  <conditionalFormatting sqref="G52">
    <cfRule type="expression" dxfId="890" priority="133">
      <formula>IF(G52=300,5)</formula>
    </cfRule>
  </conditionalFormatting>
  <conditionalFormatting sqref="E53">
    <cfRule type="expression" dxfId="889" priority="132">
      <formula>IF(E53=300,5)</formula>
    </cfRule>
  </conditionalFormatting>
  <conditionalFormatting sqref="F53">
    <cfRule type="expression" dxfId="888" priority="131">
      <formula>IF(F53=300,5)</formula>
    </cfRule>
  </conditionalFormatting>
  <conditionalFormatting sqref="G53">
    <cfRule type="expression" dxfId="887" priority="130">
      <formula>IF(G53=300,5)</formula>
    </cfRule>
  </conditionalFormatting>
  <conditionalFormatting sqref="E54">
    <cfRule type="expression" dxfId="886" priority="129">
      <formula>IF(E54=300,5)</formula>
    </cfRule>
  </conditionalFormatting>
  <conditionalFormatting sqref="F54">
    <cfRule type="expression" dxfId="885" priority="128">
      <formula>IF(F54=300,5)</formula>
    </cfRule>
  </conditionalFormatting>
  <conditionalFormatting sqref="G54">
    <cfRule type="expression" dxfId="884" priority="127">
      <formula>IF(G54=300,5)</formula>
    </cfRule>
  </conditionalFormatting>
  <conditionalFormatting sqref="E55">
    <cfRule type="expression" dxfId="883" priority="126">
      <formula>IF(E55=300,5)</formula>
    </cfRule>
  </conditionalFormatting>
  <conditionalFormatting sqref="F55">
    <cfRule type="expression" dxfId="882" priority="125">
      <formula>IF(F55=300,5)</formula>
    </cfRule>
  </conditionalFormatting>
  <conditionalFormatting sqref="G55">
    <cfRule type="expression" dxfId="881" priority="124">
      <formula>IF(G55=300,5)</formula>
    </cfRule>
  </conditionalFormatting>
  <conditionalFormatting sqref="E56">
    <cfRule type="expression" dxfId="880" priority="123">
      <formula>IF(E56=300,5)</formula>
    </cfRule>
  </conditionalFormatting>
  <conditionalFormatting sqref="F56">
    <cfRule type="expression" dxfId="879" priority="122">
      <formula>IF(F56=300,5)</formula>
    </cfRule>
  </conditionalFormatting>
  <conditionalFormatting sqref="G56">
    <cfRule type="expression" dxfId="878" priority="121">
      <formula>IF(G56=300,5)</formula>
    </cfRule>
  </conditionalFormatting>
  <conditionalFormatting sqref="E62">
    <cfRule type="expression" dxfId="877" priority="120">
      <formula>IF(E62=300,5)</formula>
    </cfRule>
  </conditionalFormatting>
  <conditionalFormatting sqref="F62">
    <cfRule type="expression" dxfId="876" priority="119">
      <formula>IF(F62=300,5)</formula>
    </cfRule>
  </conditionalFormatting>
  <conditionalFormatting sqref="G62">
    <cfRule type="expression" dxfId="875" priority="118">
      <formula>IF(G62=300,5)</formula>
    </cfRule>
  </conditionalFormatting>
  <conditionalFormatting sqref="E63">
    <cfRule type="expression" dxfId="874" priority="117">
      <formula>IF(E63=300,5)</formula>
    </cfRule>
  </conditionalFormatting>
  <conditionalFormatting sqref="F63">
    <cfRule type="expression" dxfId="873" priority="116">
      <formula>IF(F63=300,5)</formula>
    </cfRule>
  </conditionalFormatting>
  <conditionalFormatting sqref="G63">
    <cfRule type="expression" dxfId="872" priority="115">
      <formula>IF(G63=300,5)</formula>
    </cfRule>
  </conditionalFormatting>
  <conditionalFormatting sqref="E64">
    <cfRule type="expression" dxfId="871" priority="114">
      <formula>IF(E64=300,5)</formula>
    </cfRule>
  </conditionalFormatting>
  <conditionalFormatting sqref="F64">
    <cfRule type="expression" dxfId="870" priority="113">
      <formula>IF(F64=300,5)</formula>
    </cfRule>
  </conditionalFormatting>
  <conditionalFormatting sqref="G64">
    <cfRule type="expression" dxfId="869" priority="112">
      <formula>IF(G64=300,5)</formula>
    </cfRule>
  </conditionalFormatting>
  <conditionalFormatting sqref="E65">
    <cfRule type="expression" dxfId="868" priority="111">
      <formula>IF(E65=300,5)</formula>
    </cfRule>
  </conditionalFormatting>
  <conditionalFormatting sqref="F65">
    <cfRule type="expression" dxfId="867" priority="110">
      <formula>IF(F65=300,5)</formula>
    </cfRule>
  </conditionalFormatting>
  <conditionalFormatting sqref="G65">
    <cfRule type="expression" dxfId="866" priority="109">
      <formula>IF(G65=300,5)</formula>
    </cfRule>
  </conditionalFormatting>
  <conditionalFormatting sqref="E66">
    <cfRule type="expression" dxfId="865" priority="108">
      <formula>IF(E66=300,5)</formula>
    </cfRule>
  </conditionalFormatting>
  <conditionalFormatting sqref="F66">
    <cfRule type="expression" dxfId="864" priority="107">
      <formula>IF(F66=300,5)</formula>
    </cfRule>
  </conditionalFormatting>
  <conditionalFormatting sqref="G66">
    <cfRule type="expression" dxfId="863" priority="106">
      <formula>IF(G66=300,5)</formula>
    </cfRule>
  </conditionalFormatting>
  <conditionalFormatting sqref="E72">
    <cfRule type="expression" dxfId="862" priority="105">
      <formula>IF(E72=300,5)</formula>
    </cfRule>
  </conditionalFormatting>
  <conditionalFormatting sqref="F72">
    <cfRule type="expression" dxfId="861" priority="104">
      <formula>IF(F72=300,5)</formula>
    </cfRule>
  </conditionalFormatting>
  <conditionalFormatting sqref="G72">
    <cfRule type="expression" dxfId="860" priority="103">
      <formula>IF(G72=300,5)</formula>
    </cfRule>
  </conditionalFormatting>
  <conditionalFormatting sqref="E73">
    <cfRule type="expression" dxfId="859" priority="102">
      <formula>IF(E73=300,5)</formula>
    </cfRule>
  </conditionalFormatting>
  <conditionalFormatting sqref="F73">
    <cfRule type="expression" dxfId="858" priority="101">
      <formula>IF(F73=300,5)</formula>
    </cfRule>
  </conditionalFormatting>
  <conditionalFormatting sqref="G73">
    <cfRule type="expression" dxfId="857" priority="100">
      <formula>IF(G73=300,5)</formula>
    </cfRule>
  </conditionalFormatting>
  <conditionalFormatting sqref="E74">
    <cfRule type="expression" dxfId="856" priority="99">
      <formula>IF(E74=300,5)</formula>
    </cfRule>
  </conditionalFormatting>
  <conditionalFormatting sqref="F74">
    <cfRule type="expression" dxfId="855" priority="98">
      <formula>IF(F74=300,5)</formula>
    </cfRule>
  </conditionalFormatting>
  <conditionalFormatting sqref="G74">
    <cfRule type="expression" dxfId="854" priority="97">
      <formula>IF(G74=300,5)</formula>
    </cfRule>
  </conditionalFormatting>
  <conditionalFormatting sqref="E75">
    <cfRule type="expression" dxfId="853" priority="96">
      <formula>IF(E75=300,5)</formula>
    </cfRule>
  </conditionalFormatting>
  <conditionalFormatting sqref="F75">
    <cfRule type="expression" dxfId="852" priority="95">
      <formula>IF(F75=300,5)</formula>
    </cfRule>
  </conditionalFormatting>
  <conditionalFormatting sqref="G75">
    <cfRule type="expression" dxfId="851" priority="94">
      <formula>IF(G75=300,5)</formula>
    </cfRule>
  </conditionalFormatting>
  <conditionalFormatting sqref="E76">
    <cfRule type="expression" dxfId="850" priority="93">
      <formula>IF(E76=300,5)</formula>
    </cfRule>
  </conditionalFormatting>
  <conditionalFormatting sqref="F76">
    <cfRule type="expression" dxfId="849" priority="92">
      <formula>IF(F76=300,5)</formula>
    </cfRule>
  </conditionalFormatting>
  <conditionalFormatting sqref="G76">
    <cfRule type="expression" dxfId="848" priority="91">
      <formula>IF(G76=300,5)</formula>
    </cfRule>
  </conditionalFormatting>
  <conditionalFormatting sqref="E82">
    <cfRule type="expression" dxfId="847" priority="90">
      <formula>IF(E82=300,5)</formula>
    </cfRule>
  </conditionalFormatting>
  <conditionalFormatting sqref="F82">
    <cfRule type="expression" dxfId="846" priority="89">
      <formula>IF(F82=300,5)</formula>
    </cfRule>
  </conditionalFormatting>
  <conditionalFormatting sqref="G82">
    <cfRule type="expression" dxfId="845" priority="88">
      <formula>IF(G82=300,5)</formula>
    </cfRule>
  </conditionalFormatting>
  <conditionalFormatting sqref="E83">
    <cfRule type="expression" dxfId="844" priority="87">
      <formula>IF(E83=300,5)</formula>
    </cfRule>
  </conditionalFormatting>
  <conditionalFormatting sqref="F83">
    <cfRule type="expression" dxfId="843" priority="86">
      <formula>IF(F83=300,5)</formula>
    </cfRule>
  </conditionalFormatting>
  <conditionalFormatting sqref="G83">
    <cfRule type="expression" dxfId="842" priority="85">
      <formula>IF(G83=300,5)</formula>
    </cfRule>
  </conditionalFormatting>
  <conditionalFormatting sqref="E84">
    <cfRule type="expression" dxfId="841" priority="84">
      <formula>IF(E84=300,5)</formula>
    </cfRule>
  </conditionalFormatting>
  <conditionalFormatting sqref="F84">
    <cfRule type="expression" dxfId="840" priority="83">
      <formula>IF(F84=300,5)</formula>
    </cfRule>
  </conditionalFormatting>
  <conditionalFormatting sqref="G84">
    <cfRule type="expression" dxfId="839" priority="82">
      <formula>IF(G84=300,5)</formula>
    </cfRule>
  </conditionalFormatting>
  <conditionalFormatting sqref="E85">
    <cfRule type="expression" dxfId="838" priority="81">
      <formula>IF(E85=300,5)</formula>
    </cfRule>
  </conditionalFormatting>
  <conditionalFormatting sqref="F85">
    <cfRule type="expression" dxfId="837" priority="80">
      <formula>IF(F85=300,5)</formula>
    </cfRule>
  </conditionalFormatting>
  <conditionalFormatting sqref="G85">
    <cfRule type="expression" dxfId="836" priority="79">
      <formula>IF(G85=300,5)</formula>
    </cfRule>
  </conditionalFormatting>
  <conditionalFormatting sqref="E86">
    <cfRule type="expression" dxfId="835" priority="78">
      <formula>IF(E86=300,5)</formula>
    </cfRule>
  </conditionalFormatting>
  <conditionalFormatting sqref="F86">
    <cfRule type="expression" dxfId="834" priority="77">
      <formula>IF(F86=300,5)</formula>
    </cfRule>
  </conditionalFormatting>
  <conditionalFormatting sqref="G86">
    <cfRule type="expression" dxfId="833" priority="76">
      <formula>IF(G86=300,5)</formula>
    </cfRule>
  </conditionalFormatting>
  <conditionalFormatting sqref="E92">
    <cfRule type="expression" dxfId="832" priority="75">
      <formula>IF(E92=300,5)</formula>
    </cfRule>
  </conditionalFormatting>
  <conditionalFormatting sqref="F92">
    <cfRule type="expression" dxfId="831" priority="74">
      <formula>IF(F92=300,5)</formula>
    </cfRule>
  </conditionalFormatting>
  <conditionalFormatting sqref="G92">
    <cfRule type="expression" dxfId="830" priority="73">
      <formula>IF(G92=300,5)</formula>
    </cfRule>
  </conditionalFormatting>
  <conditionalFormatting sqref="E93">
    <cfRule type="expression" dxfId="829" priority="72">
      <formula>IF(E93=300,5)</formula>
    </cfRule>
  </conditionalFormatting>
  <conditionalFormatting sqref="F93">
    <cfRule type="expression" dxfId="828" priority="71">
      <formula>IF(F93=300,5)</formula>
    </cfRule>
  </conditionalFormatting>
  <conditionalFormatting sqref="G93">
    <cfRule type="expression" dxfId="827" priority="70">
      <formula>IF(G93=300,5)</formula>
    </cfRule>
  </conditionalFormatting>
  <conditionalFormatting sqref="E94">
    <cfRule type="expression" dxfId="826" priority="69">
      <formula>IF(E94=300,5)</formula>
    </cfRule>
  </conditionalFormatting>
  <conditionalFormatting sqref="F94">
    <cfRule type="expression" dxfId="825" priority="68">
      <formula>IF(F94=300,5)</formula>
    </cfRule>
  </conditionalFormatting>
  <conditionalFormatting sqref="G94">
    <cfRule type="expression" dxfId="824" priority="67">
      <formula>IF(G94=300,5)</formula>
    </cfRule>
  </conditionalFormatting>
  <conditionalFormatting sqref="E95">
    <cfRule type="expression" dxfId="823" priority="66">
      <formula>IF(E95=300,5)</formula>
    </cfRule>
  </conditionalFormatting>
  <conditionalFormatting sqref="F95">
    <cfRule type="expression" dxfId="822" priority="65">
      <formula>IF(F95=300,5)</formula>
    </cfRule>
  </conditionalFormatting>
  <conditionalFormatting sqref="G95">
    <cfRule type="expression" dxfId="821" priority="64">
      <formula>IF(G95=300,5)</formula>
    </cfRule>
  </conditionalFormatting>
  <conditionalFormatting sqref="E96">
    <cfRule type="expression" dxfId="820" priority="63">
      <formula>IF(E96=300,5)</formula>
    </cfRule>
  </conditionalFormatting>
  <conditionalFormatting sqref="F96">
    <cfRule type="expression" dxfId="819" priority="62">
      <formula>IF(F96=300,5)</formula>
    </cfRule>
  </conditionalFormatting>
  <conditionalFormatting sqref="G96">
    <cfRule type="expression" dxfId="818" priority="61">
      <formula>IF(G96=300,5)</formula>
    </cfRule>
  </conditionalFormatting>
  <conditionalFormatting sqref="E102">
    <cfRule type="expression" dxfId="817" priority="60">
      <formula>IF(E102=300,5)</formula>
    </cfRule>
  </conditionalFormatting>
  <conditionalFormatting sqref="F102">
    <cfRule type="expression" dxfId="816" priority="59">
      <formula>IF(F102=300,5)</formula>
    </cfRule>
  </conditionalFormatting>
  <conditionalFormatting sqref="G102">
    <cfRule type="expression" dxfId="815" priority="58">
      <formula>IF(G102=300,5)</formula>
    </cfRule>
  </conditionalFormatting>
  <conditionalFormatting sqref="E103">
    <cfRule type="expression" dxfId="814" priority="57">
      <formula>IF(E103=300,5)</formula>
    </cfRule>
  </conditionalFormatting>
  <conditionalFormatting sqref="F103">
    <cfRule type="expression" dxfId="813" priority="56">
      <formula>IF(F103=300,5)</formula>
    </cfRule>
  </conditionalFormatting>
  <conditionalFormatting sqref="G103">
    <cfRule type="expression" dxfId="812" priority="55">
      <formula>IF(G103=300,5)</formula>
    </cfRule>
  </conditionalFormatting>
  <conditionalFormatting sqref="E104">
    <cfRule type="expression" dxfId="811" priority="54">
      <formula>IF(E104=300,5)</formula>
    </cfRule>
  </conditionalFormatting>
  <conditionalFormatting sqref="F104">
    <cfRule type="expression" dxfId="810" priority="53">
      <formula>IF(F104=300,5)</formula>
    </cfRule>
  </conditionalFormatting>
  <conditionalFormatting sqref="G104">
    <cfRule type="expression" dxfId="809" priority="52">
      <formula>IF(G104=300,5)</formula>
    </cfRule>
  </conditionalFormatting>
  <conditionalFormatting sqref="E105">
    <cfRule type="expression" dxfId="808" priority="51">
      <formula>IF(E105=300,5)</formula>
    </cfRule>
  </conditionalFormatting>
  <conditionalFormatting sqref="F105">
    <cfRule type="expression" dxfId="807" priority="50">
      <formula>IF(F105=300,5)</formula>
    </cfRule>
  </conditionalFormatting>
  <conditionalFormatting sqref="G105">
    <cfRule type="expression" dxfId="806" priority="49">
      <formula>IF(G105=300,5)</formula>
    </cfRule>
  </conditionalFormatting>
  <conditionalFormatting sqref="E106">
    <cfRule type="expression" dxfId="805" priority="48">
      <formula>IF(E106=300,5)</formula>
    </cfRule>
  </conditionalFormatting>
  <conditionalFormatting sqref="F106">
    <cfRule type="expression" dxfId="804" priority="47">
      <formula>IF(F106=300,5)</formula>
    </cfRule>
  </conditionalFormatting>
  <conditionalFormatting sqref="G106">
    <cfRule type="expression" dxfId="803" priority="46">
      <formula>IF(G106=300,5)</formula>
    </cfRule>
  </conditionalFormatting>
  <conditionalFormatting sqref="E112">
    <cfRule type="expression" dxfId="802" priority="45">
      <formula>IF(E112=300,5)</formula>
    </cfRule>
  </conditionalFormatting>
  <conditionalFormatting sqref="F112">
    <cfRule type="expression" dxfId="801" priority="44">
      <formula>IF(F112=300,5)</formula>
    </cfRule>
  </conditionalFormatting>
  <conditionalFormatting sqref="G112">
    <cfRule type="expression" dxfId="800" priority="43">
      <formula>IF(G112=300,5)</formula>
    </cfRule>
  </conditionalFormatting>
  <conditionalFormatting sqref="E113">
    <cfRule type="expression" dxfId="799" priority="42">
      <formula>IF(E113=300,5)</formula>
    </cfRule>
  </conditionalFormatting>
  <conditionalFormatting sqref="F113">
    <cfRule type="expression" dxfId="798" priority="41">
      <formula>IF(F113=300,5)</formula>
    </cfRule>
  </conditionalFormatting>
  <conditionalFormatting sqref="G113">
    <cfRule type="expression" dxfId="797" priority="40">
      <formula>IF(G113=300,5)</formula>
    </cfRule>
  </conditionalFormatting>
  <conditionalFormatting sqref="E114">
    <cfRule type="expression" dxfId="796" priority="39">
      <formula>IF(E114=300,5)</formula>
    </cfRule>
  </conditionalFormatting>
  <conditionalFormatting sqref="F114">
    <cfRule type="expression" dxfId="795" priority="38">
      <formula>IF(F114=300,5)</formula>
    </cfRule>
  </conditionalFormatting>
  <conditionalFormatting sqref="G114">
    <cfRule type="expression" dxfId="794" priority="37">
      <formula>IF(G114=300,5)</formula>
    </cfRule>
  </conditionalFormatting>
  <conditionalFormatting sqref="E115">
    <cfRule type="expression" dxfId="793" priority="36">
      <formula>IF(E115=300,5)</formula>
    </cfRule>
  </conditionalFormatting>
  <conditionalFormatting sqref="F115">
    <cfRule type="expression" dxfId="792" priority="35">
      <formula>IF(F115=300,5)</formula>
    </cfRule>
  </conditionalFormatting>
  <conditionalFormatting sqref="G115">
    <cfRule type="expression" dxfId="791" priority="34">
      <formula>IF(G115=300,5)</formula>
    </cfRule>
  </conditionalFormatting>
  <conditionalFormatting sqref="E116">
    <cfRule type="expression" dxfId="790" priority="33">
      <formula>IF(E116=300,5)</formula>
    </cfRule>
  </conditionalFormatting>
  <conditionalFormatting sqref="F116">
    <cfRule type="expression" dxfId="789" priority="32">
      <formula>IF(F116=300,5)</formula>
    </cfRule>
  </conditionalFormatting>
  <conditionalFormatting sqref="G116">
    <cfRule type="expression" dxfId="788" priority="31">
      <formula>IF(G116=300,5)</formula>
    </cfRule>
  </conditionalFormatting>
  <conditionalFormatting sqref="E122">
    <cfRule type="expression" dxfId="787" priority="30">
      <formula>IF(E122=300,5)</formula>
    </cfRule>
  </conditionalFormatting>
  <conditionalFormatting sqref="F122">
    <cfRule type="expression" dxfId="786" priority="29">
      <formula>IF(F122=300,5)</formula>
    </cfRule>
  </conditionalFormatting>
  <conditionalFormatting sqref="G122">
    <cfRule type="expression" dxfId="785" priority="28">
      <formula>IF(G122=300,5)</formula>
    </cfRule>
  </conditionalFormatting>
  <conditionalFormatting sqref="E123">
    <cfRule type="expression" dxfId="784" priority="27">
      <formula>IF(E123=300,5)</formula>
    </cfRule>
  </conditionalFormatting>
  <conditionalFormatting sqref="F123">
    <cfRule type="expression" dxfId="783" priority="26">
      <formula>IF(F123=300,5)</formula>
    </cfRule>
  </conditionalFormatting>
  <conditionalFormatting sqref="G123">
    <cfRule type="expression" dxfId="782" priority="25">
      <formula>IF(G123=300,5)</formula>
    </cfRule>
  </conditionalFormatting>
  <conditionalFormatting sqref="E124">
    <cfRule type="expression" dxfId="781" priority="24">
      <formula>IF(E124=300,5)</formula>
    </cfRule>
  </conditionalFormatting>
  <conditionalFormatting sqref="F124">
    <cfRule type="expression" dxfId="780" priority="23">
      <formula>IF(F124=300,5)</formula>
    </cfRule>
  </conditionalFormatting>
  <conditionalFormatting sqref="G124">
    <cfRule type="expression" dxfId="779" priority="22">
      <formula>IF(G124=300,5)</formula>
    </cfRule>
  </conditionalFormatting>
  <conditionalFormatting sqref="E125">
    <cfRule type="expression" dxfId="778" priority="21">
      <formula>IF(E125=300,5)</formula>
    </cfRule>
  </conditionalFormatting>
  <conditionalFormatting sqref="F125">
    <cfRule type="expression" dxfId="777" priority="20">
      <formula>IF(F125=300,5)</formula>
    </cfRule>
  </conditionalFormatting>
  <conditionalFormatting sqref="G125">
    <cfRule type="expression" dxfId="776" priority="19">
      <formula>IF(G125=300,5)</formula>
    </cfRule>
  </conditionalFormatting>
  <conditionalFormatting sqref="E126">
    <cfRule type="expression" dxfId="775" priority="18">
      <formula>IF(E126=300,5)</formula>
    </cfRule>
  </conditionalFormatting>
  <conditionalFormatting sqref="F126">
    <cfRule type="expression" dxfId="774" priority="17">
      <formula>IF(F126=300,5)</formula>
    </cfRule>
  </conditionalFormatting>
  <conditionalFormatting sqref="G126">
    <cfRule type="expression" dxfId="773" priority="16">
      <formula>IF(G126=300,5)</formula>
    </cfRule>
  </conditionalFormatting>
  <conditionalFormatting sqref="E132">
    <cfRule type="expression" dxfId="772" priority="15">
      <formula>IF(E132=300,5)</formula>
    </cfRule>
  </conditionalFormatting>
  <conditionalFormatting sqref="F132">
    <cfRule type="expression" dxfId="771" priority="14">
      <formula>IF(F132=300,5)</formula>
    </cfRule>
  </conditionalFormatting>
  <conditionalFormatting sqref="G132">
    <cfRule type="expression" dxfId="770" priority="13">
      <formula>IF(G132=300,5)</formula>
    </cfRule>
  </conditionalFormatting>
  <conditionalFormatting sqref="E133">
    <cfRule type="expression" dxfId="769" priority="12">
      <formula>IF(E133=300,5)</formula>
    </cfRule>
  </conditionalFormatting>
  <conditionalFormatting sqref="F133">
    <cfRule type="expression" dxfId="768" priority="11">
      <formula>IF(F133=300,5)</formula>
    </cfRule>
  </conditionalFormatting>
  <conditionalFormatting sqref="G133">
    <cfRule type="expression" dxfId="767" priority="10">
      <formula>IF(G133=300,5)</formula>
    </cfRule>
  </conditionalFormatting>
  <conditionalFormatting sqref="E134">
    <cfRule type="expression" dxfId="766" priority="9">
      <formula>IF(E134=300,5)</formula>
    </cfRule>
  </conditionalFormatting>
  <conditionalFormatting sqref="F134">
    <cfRule type="expression" dxfId="765" priority="8">
      <formula>IF(F134=300,5)</formula>
    </cfRule>
  </conditionalFormatting>
  <conditionalFormatting sqref="G134">
    <cfRule type="expression" dxfId="764" priority="7">
      <formula>IF(G134=300,5)</formula>
    </cfRule>
  </conditionalFormatting>
  <conditionalFormatting sqref="E135">
    <cfRule type="expression" dxfId="763" priority="6">
      <formula>IF(E135=300,5)</formula>
    </cfRule>
  </conditionalFormatting>
  <conditionalFormatting sqref="F135">
    <cfRule type="expression" dxfId="762" priority="5">
      <formula>IF(F135=300,5)</formula>
    </cfRule>
  </conditionalFormatting>
  <conditionalFormatting sqref="G135">
    <cfRule type="expression" dxfId="761" priority="4">
      <formula>IF(G135=300,5)</formula>
    </cfRule>
  </conditionalFormatting>
  <conditionalFormatting sqref="E136">
    <cfRule type="expression" dxfId="760" priority="3">
      <formula>IF(E136=300,5)</formula>
    </cfRule>
  </conditionalFormatting>
  <conditionalFormatting sqref="F136">
    <cfRule type="expression" dxfId="759" priority="2">
      <formula>IF(F136=300,5)</formula>
    </cfRule>
  </conditionalFormatting>
  <conditionalFormatting sqref="G136">
    <cfRule type="expression" dxfId="758" priority="1">
      <formula>IF(G136=300,5)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1143000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MA142"/>
  <sheetViews>
    <sheetView workbookViewId="0"/>
  </sheetViews>
  <sheetFormatPr baseColWidth="10" defaultRowHeight="14.4" x14ac:dyDescent="0.3"/>
  <cols>
    <col min="1" max="1" width="8.77734375" customWidth="1"/>
    <col min="2" max="2" width="7.77734375" customWidth="1"/>
    <col min="3" max="3" width="16.77734375" customWidth="1"/>
    <col min="4" max="8" width="6.77734375" customWidth="1"/>
    <col min="9" max="12" width="1.77734375" customWidth="1"/>
    <col min="13" max="14" width="6.77734375" customWidth="1"/>
    <col min="15" max="15" width="8.77734375" customWidth="1"/>
    <col min="16" max="17" width="6.77734375" customWidth="1"/>
  </cols>
  <sheetData>
    <row r="1" spans="1:15" ht="52.8" customHeight="1" thickBot="1" x14ac:dyDescent="0.35">
      <c r="A1" s="1" t="s">
        <v>46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8"/>
      <c r="J1" s="9"/>
      <c r="K1" s="10"/>
      <c r="L1" s="11"/>
      <c r="M1" s="12" t="s">
        <v>8</v>
      </c>
      <c r="N1" s="13" t="s">
        <v>9</v>
      </c>
      <c r="O1" s="163"/>
    </row>
    <row r="2" spans="1:15" x14ac:dyDescent="0.3">
      <c r="A2" s="14" t="e">
        <f>VLOOKUP(B2,Données!$A$3:$I$1003,4)</f>
        <v>#N/A</v>
      </c>
      <c r="B2" s="15"/>
      <c r="C2" s="16" t="str">
        <f>IFERROR(IF(B2=Données!X$1,Données!$X$2,VLOOKUP(B2,Données!$A$3:$I$1003,3,FALSE)),"")</f>
        <v/>
      </c>
      <c r="D2" s="17" t="e">
        <f>ROUNDDOWN(IF(C2="Dummy",Données!$X$4,IF(Sem.02!H2="x",Sem.02!D2,VLOOKUP(B2,Données!$A$3:$I$1003,7,FALSE))),0)</f>
        <v>#N/A</v>
      </c>
      <c r="E2" s="18"/>
      <c r="F2" s="18"/>
      <c r="G2" s="18"/>
      <c r="H2" s="19"/>
      <c r="I2" s="20"/>
      <c r="J2" s="21"/>
      <c r="K2" s="22"/>
      <c r="L2" s="23"/>
      <c r="M2" s="24">
        <f t="shared" ref="M2:M10" si="0">SUM(E2:G2)</f>
        <v>0</v>
      </c>
      <c r="N2" s="24">
        <f>COUNTIF(E2:G2,"&gt;0")</f>
        <v>0</v>
      </c>
      <c r="O2" s="104" t="b">
        <f>IF(OR(E2&gt;0,F2&gt;0,G2&gt;0),Données!$X$6)</f>
        <v>0</v>
      </c>
    </row>
    <row r="3" spans="1:15" x14ac:dyDescent="0.3">
      <c r="A3" s="25" t="e">
        <f>VLOOKUP(B3,Données!$A$3:$I$1003,4)</f>
        <v>#N/A</v>
      </c>
      <c r="B3" s="158"/>
      <c r="C3" s="16" t="str">
        <f>IFERROR(IF(B3=Données!X$1,Données!$X$2,VLOOKUP(B3,Données!$A$3:$I$1003,3,FALSE)),"")</f>
        <v/>
      </c>
      <c r="D3" s="17">
        <f>ROUNDDOWN(IF(C3="Dummy",Données!$X$4,IF(Sem.02!H3="x",Sem.02!D3,VLOOKUP(B3,Données!$A$3:$I$1003,7,FALSE))),0)</f>
        <v>169</v>
      </c>
      <c r="E3" s="18"/>
      <c r="F3" s="18"/>
      <c r="G3" s="18"/>
      <c r="H3" s="26"/>
      <c r="I3" s="27"/>
      <c r="J3" s="28"/>
      <c r="K3" s="29"/>
      <c r="L3" s="30"/>
      <c r="M3" s="31">
        <f t="shared" si="0"/>
        <v>0</v>
      </c>
      <c r="N3" s="31">
        <f>COUNTIF(E3:G3,"&gt;0")</f>
        <v>0</v>
      </c>
      <c r="O3" s="104" t="b">
        <f>IF(OR(E3&gt;0,F3&gt;0,G3&gt;0),Données!$X$6)</f>
        <v>0</v>
      </c>
    </row>
    <row r="4" spans="1:15" x14ac:dyDescent="0.3">
      <c r="A4" s="25" t="e">
        <f>VLOOKUP(B4,Données!$A$3:$I$1003,4)</f>
        <v>#N/A</v>
      </c>
      <c r="B4" s="158"/>
      <c r="C4" s="16" t="str">
        <f>IFERROR(IF(B4=Données!X$1,Données!$X$2,VLOOKUP(B4,Données!$A$3:$I$1003,3,FALSE)),"")</f>
        <v/>
      </c>
      <c r="D4" s="17" t="e">
        <f>ROUNDDOWN(IF(C4="Dummy",Données!$X$4,IF(Sem.02!H4="x",Sem.02!D4,VLOOKUP(B4,Données!$A$3:$I$1003,7,FALSE))),0)</f>
        <v>#N/A</v>
      </c>
      <c r="E4" s="18"/>
      <c r="F4" s="18"/>
      <c r="G4" s="18"/>
      <c r="H4" s="26"/>
      <c r="I4" s="27"/>
      <c r="J4" s="28"/>
      <c r="K4" s="29"/>
      <c r="L4" s="30"/>
      <c r="M4" s="31">
        <f t="shared" si="0"/>
        <v>0</v>
      </c>
      <c r="N4" s="31">
        <f>COUNTIF(E4:G4,"&gt;0")</f>
        <v>0</v>
      </c>
      <c r="O4" s="104" t="b">
        <f>IF(OR(E4&gt;0,F4&gt;0,G4&gt;0),Données!$X$6)</f>
        <v>0</v>
      </c>
    </row>
    <row r="5" spans="1:15" x14ac:dyDescent="0.3">
      <c r="A5" s="25" t="e">
        <f>VLOOKUP(B5,Données!$A$3:$I$1003,4)</f>
        <v>#N/A</v>
      </c>
      <c r="B5" s="158"/>
      <c r="C5" s="16" t="str">
        <f>IFERROR(IF(B5=Données!X$1,Données!$X$2,VLOOKUP(B5,Données!$A$3:$I$1003,3,FALSE)),"")</f>
        <v/>
      </c>
      <c r="D5" s="17" t="e">
        <f>ROUNDDOWN(IF(C5="Dummy",Données!$X$4,IF(Sem.02!H5="x",Sem.02!D5,VLOOKUP(B5,Données!$A$3:$I$1003,7,FALSE))),0)</f>
        <v>#N/A</v>
      </c>
      <c r="E5" s="18"/>
      <c r="F5" s="18"/>
      <c r="G5" s="18"/>
      <c r="H5" s="26"/>
      <c r="I5" s="27"/>
      <c r="J5" s="28"/>
      <c r="K5" s="29"/>
      <c r="L5" s="30"/>
      <c r="M5" s="31">
        <f t="shared" si="0"/>
        <v>0</v>
      </c>
      <c r="N5" s="31">
        <f>COUNTIF(E5:G5,"&gt;0")</f>
        <v>0</v>
      </c>
      <c r="O5" s="104" t="b">
        <f>IF(OR(E5&gt;0,F5&gt;0,G5&gt;0),Données!$X$6)</f>
        <v>0</v>
      </c>
    </row>
    <row r="6" spans="1:15" x14ac:dyDescent="0.3">
      <c r="A6" s="25" t="e">
        <f>VLOOKUP(B6,Données!$A$3:$I$1003,4)</f>
        <v>#N/A</v>
      </c>
      <c r="B6" s="158"/>
      <c r="C6" s="16" t="str">
        <f>IFERROR(IF(B6=Données!X$1,Données!$X$2,VLOOKUP(B6,Données!$A$3:$I$1003,3,FALSE)),"")</f>
        <v/>
      </c>
      <c r="D6" s="17">
        <f>ROUNDDOWN(IF(C6="Dummy",Données!$X$4,IF(Sem.02!H6="x",Sem.02!D6,VLOOKUP(B6,Données!$A$3:$I$1003,7,FALSE))),0)</f>
        <v>198</v>
      </c>
      <c r="E6" s="18"/>
      <c r="F6" s="18"/>
      <c r="G6" s="18"/>
      <c r="H6" s="26"/>
      <c r="I6" s="27"/>
      <c r="J6" s="28"/>
      <c r="K6" s="29"/>
      <c r="L6" s="30"/>
      <c r="M6" s="31">
        <f t="shared" si="0"/>
        <v>0</v>
      </c>
      <c r="N6" s="31">
        <f>COUNTIF(E6:G6,"&gt;0")</f>
        <v>0</v>
      </c>
      <c r="O6" s="104" t="b">
        <f>IF(OR(E6&gt;0,F6&gt;0,G6&gt;0),Données!$X$6)</f>
        <v>0</v>
      </c>
    </row>
    <row r="7" spans="1:15" x14ac:dyDescent="0.3">
      <c r="A7" s="32" t="s">
        <v>10</v>
      </c>
      <c r="B7" s="33"/>
      <c r="C7" s="34" t="str">
        <f>IFERROR(IF(B7=Données!X$1,Données!$X$2,VLOOKUP(B7,Données!$A$3:$I$1003,3,FALSE)),"")</f>
        <v/>
      </c>
      <c r="D7" s="35" t="e">
        <f>ROUNDDOWN(IF(C7="Dummy",Données!$X$4,VLOOKUP(B7,Données!$A$3:$I$1003,7,FALSE)),0)</f>
        <v>#N/A</v>
      </c>
      <c r="E7" s="36"/>
      <c r="F7" s="36"/>
      <c r="G7" s="36"/>
      <c r="H7" s="26"/>
      <c r="I7" s="27"/>
      <c r="J7" s="28"/>
      <c r="K7" s="29"/>
      <c r="L7" s="30"/>
      <c r="M7" s="37">
        <f t="shared" si="0"/>
        <v>0</v>
      </c>
      <c r="N7" s="37">
        <f>COUNTIF(E7:G7,("&gt;0"))</f>
        <v>0</v>
      </c>
      <c r="O7" s="105" t="b">
        <f>IF(OR(E7&gt;0,F7&gt;0,G7&gt;0),Données!$X$6)</f>
        <v>0</v>
      </c>
    </row>
    <row r="8" spans="1:15" x14ac:dyDescent="0.3">
      <c r="A8" s="32" t="s">
        <v>10</v>
      </c>
      <c r="B8" s="33"/>
      <c r="C8" s="34" t="str">
        <f>IFERROR(IF(B8=Données!X$1,Données!$X$2,VLOOKUP(B8,Données!$A$3:$I$1003,3,FALSE)),"")</f>
        <v/>
      </c>
      <c r="D8" s="35" t="e">
        <f>ROUNDDOWN(IF(C8="Dummy",Données!$X$4,VLOOKUP(B8,Données!$A$3:$I$1003,7,FALSE)),0)</f>
        <v>#N/A</v>
      </c>
      <c r="E8" s="38"/>
      <c r="F8" s="38"/>
      <c r="G8" s="38"/>
      <c r="H8" s="26"/>
      <c r="I8" s="27"/>
      <c r="J8" s="28"/>
      <c r="K8" s="29"/>
      <c r="L8" s="30"/>
      <c r="M8" s="37">
        <f t="shared" si="0"/>
        <v>0</v>
      </c>
      <c r="N8" s="37">
        <f>COUNTIF(E8:G8,("&gt;0"))</f>
        <v>0</v>
      </c>
      <c r="O8" s="105" t="b">
        <f>IF(OR(E8&gt;0,F8&gt;0,G8&gt;0),Données!$X$6)</f>
        <v>0</v>
      </c>
    </row>
    <row r="9" spans="1:15" x14ac:dyDescent="0.3">
      <c r="A9" s="39" t="s">
        <v>11</v>
      </c>
      <c r="B9" s="40"/>
      <c r="C9" s="41" t="str">
        <f>IFERROR(VLOOKUP(B9,Données!$Q$3:$W$503,2,FALSE),"")</f>
        <v/>
      </c>
      <c r="D9" s="42" t="e">
        <f>VLOOKUP(B9,Données!$Q$3:$W$503,3)</f>
        <v>#N/A</v>
      </c>
      <c r="E9" s="38"/>
      <c r="F9" s="38"/>
      <c r="G9" s="38"/>
      <c r="H9" s="26"/>
      <c r="I9" s="27"/>
      <c r="J9" s="28"/>
      <c r="K9" s="29"/>
      <c r="L9" s="30"/>
      <c r="M9" s="43">
        <f t="shared" si="0"/>
        <v>0</v>
      </c>
      <c r="N9" s="43">
        <f>COUNTIF(E9:G9,("&gt;0"))</f>
        <v>0</v>
      </c>
      <c r="O9" s="106" t="b">
        <f>IF(OR(E9&gt;0,F9&gt;0,G9&gt;0),Données!$X$8)</f>
        <v>0</v>
      </c>
    </row>
    <row r="10" spans="1:15" ht="15" thickBot="1" x14ac:dyDescent="0.35">
      <c r="A10" s="44" t="s">
        <v>11</v>
      </c>
      <c r="B10" s="45"/>
      <c r="C10" s="41" t="str">
        <f>IFERROR(VLOOKUP(B10,Données!$Q$3:$W$503,2,FALSE),"")</f>
        <v/>
      </c>
      <c r="D10" s="46" t="e">
        <f>VLOOKUP(B10,Données!$Q$3:$W$503,3)</f>
        <v>#N/A</v>
      </c>
      <c r="E10" s="47"/>
      <c r="F10" s="47"/>
      <c r="G10" s="47"/>
      <c r="H10" s="26"/>
      <c r="I10" s="27"/>
      <c r="J10" s="28"/>
      <c r="K10" s="29"/>
      <c r="L10" s="30"/>
      <c r="M10" s="43">
        <f t="shared" si="0"/>
        <v>0</v>
      </c>
      <c r="N10" s="43">
        <f>COUNTIF(E10:G10,("&gt;0"))</f>
        <v>0</v>
      </c>
      <c r="O10" s="106" t="b">
        <f>IF(OR(E10&gt;0,F10&gt;0,G10&gt;0),Données!$X$8)</f>
        <v>0</v>
      </c>
    </row>
    <row r="11" spans="1:15" ht="16.2" thickBot="1" x14ac:dyDescent="0.35">
      <c r="A11" s="48" t="e">
        <f>$T$1-D11</f>
        <v>#N/A</v>
      </c>
      <c r="B11" s="49"/>
      <c r="C11" s="50" t="s">
        <v>12</v>
      </c>
      <c r="D11" s="51" t="e">
        <f>SUM(D2:D6)</f>
        <v>#N/A</v>
      </c>
      <c r="E11" s="52">
        <f>SUM(E2:E6)+SUMPRODUCT((E2:E6=0)*1,$D176:$D180)</f>
        <v>0</v>
      </c>
      <c r="F11" s="52">
        <f>SUM(F2:F6)+SUMPRODUCT((F2:F6=0)*1,$D176:$D180)</f>
        <v>0</v>
      </c>
      <c r="G11" s="52">
        <f>SUM(G2:G6)+SUMPRODUCT((G2:G6=0)*1,$D176:$D180)</f>
        <v>0</v>
      </c>
      <c r="H11" s="53"/>
      <c r="I11" s="54"/>
      <c r="J11" s="55"/>
      <c r="K11" s="56"/>
      <c r="L11" s="57"/>
      <c r="M11" s="58">
        <f>SUM(E11:G11)+B11*3</f>
        <v>0</v>
      </c>
      <c r="N11" s="59"/>
      <c r="O11" s="107"/>
    </row>
    <row r="12" spans="1:15" x14ac:dyDescent="0.3">
      <c r="A12" s="14" t="e">
        <f>VLOOKUP(B12,Données!$A$3:$I$1003,4)</f>
        <v>#N/A</v>
      </c>
      <c r="B12" s="60"/>
      <c r="C12" s="16" t="str">
        <f>IFERROR(IF(B12=Données!X$1,Données!$X$2,VLOOKUP(B12,Données!$A$3:$I$1003,3,FALSE)),"")</f>
        <v/>
      </c>
      <c r="D12" s="17" t="e">
        <f>ROUNDDOWN(IF(C12="Dummy",Données!$X$4,IF(Sem.02!H12="x",Sem.02!D12,VLOOKUP(B12,Données!$A$3:$I$1003,7,FALSE))),0)</f>
        <v>#N/A</v>
      </c>
      <c r="E12" s="18"/>
      <c r="F12" s="18"/>
      <c r="G12" s="18"/>
      <c r="H12" s="19"/>
      <c r="I12" s="20"/>
      <c r="J12" s="21"/>
      <c r="K12" s="22"/>
      <c r="L12" s="23"/>
      <c r="M12" s="31">
        <f t="shared" ref="M12:M20" si="1">SUM(E12:G12)</f>
        <v>0</v>
      </c>
      <c r="N12" s="31">
        <f>COUNTIF(E12:G12,"&gt;0")</f>
        <v>0</v>
      </c>
      <c r="O12" s="104" t="b">
        <f>IF(OR(E12&gt;0,F12&gt;0,G12&gt;0),Données!$X$6)</f>
        <v>0</v>
      </c>
    </row>
    <row r="13" spans="1:15" x14ac:dyDescent="0.3">
      <c r="A13" s="25" t="e">
        <f>VLOOKUP(B13,Données!$A$3:$I$1003,4)</f>
        <v>#N/A</v>
      </c>
      <c r="B13" s="33"/>
      <c r="C13" s="16" t="str">
        <f>IFERROR(IF(B13=Données!X$1,Données!$X$2,VLOOKUP(B13,Données!$A$3:$I$1003,3,FALSE)),"")</f>
        <v/>
      </c>
      <c r="D13" s="17" t="e">
        <f>ROUNDDOWN(IF(C13="Dummy",Données!$X$4,IF(Sem.02!H13="x",Sem.02!D13,VLOOKUP(B13,Données!$A$3:$I$1003,7,FALSE))),0)</f>
        <v>#N/A</v>
      </c>
      <c r="E13" s="18"/>
      <c r="F13" s="18"/>
      <c r="G13" s="18"/>
      <c r="H13" s="26"/>
      <c r="I13" s="27"/>
      <c r="J13" s="28"/>
      <c r="K13" s="29"/>
      <c r="L13" s="30"/>
      <c r="M13" s="31">
        <f t="shared" si="1"/>
        <v>0</v>
      </c>
      <c r="N13" s="31">
        <f>COUNTIF(E13:G13,"&gt;0")</f>
        <v>0</v>
      </c>
      <c r="O13" s="104" t="b">
        <f>IF(OR(E13&gt;0,F13&gt;0,G13&gt;0),Données!$X$6)</f>
        <v>0</v>
      </c>
    </row>
    <row r="14" spans="1:15" x14ac:dyDescent="0.3">
      <c r="A14" s="25" t="e">
        <f>VLOOKUP(B14,Données!$A$3:$I$1003,4)</f>
        <v>#N/A</v>
      </c>
      <c r="B14" s="33"/>
      <c r="C14" s="16" t="str">
        <f>IFERROR(IF(B14=Données!X$1,Données!$X$2,VLOOKUP(B14,Données!$A$3:$I$1003,3,FALSE)),"")</f>
        <v/>
      </c>
      <c r="D14" s="17" t="e">
        <f>ROUNDDOWN(IF(C14="Dummy",Données!$X$4,IF(Sem.02!H14="x",Sem.02!D14,VLOOKUP(B14,Données!$A$3:$I$1003,7,FALSE))),0)</f>
        <v>#N/A</v>
      </c>
      <c r="E14" s="18"/>
      <c r="F14" s="18"/>
      <c r="G14" s="18"/>
      <c r="H14" s="26"/>
      <c r="I14" s="27"/>
      <c r="J14" s="28"/>
      <c r="K14" s="29"/>
      <c r="L14" s="30"/>
      <c r="M14" s="31">
        <f t="shared" si="1"/>
        <v>0</v>
      </c>
      <c r="N14" s="31">
        <f>COUNTIF(E14:G14,"&gt;0")</f>
        <v>0</v>
      </c>
      <c r="O14" s="104" t="b">
        <f>IF(OR(E14&gt;0,F14&gt;0,G14&gt;0),Données!$X$6)</f>
        <v>0</v>
      </c>
    </row>
    <row r="15" spans="1:15" x14ac:dyDescent="0.3">
      <c r="A15" s="25" t="e">
        <f>VLOOKUP(B15,Données!$A$3:$I$1003,4)</f>
        <v>#N/A</v>
      </c>
      <c r="B15" s="33"/>
      <c r="C15" s="16" t="str">
        <f>IFERROR(IF(B15=Données!X$1,Données!$X$2,VLOOKUP(B15,Données!$A$3:$I$1003,3,FALSE)),"")</f>
        <v/>
      </c>
      <c r="D15" s="17" t="e">
        <f>ROUNDDOWN(IF(C15="Dummy",Données!$X$4,IF(Sem.02!H15="x",Sem.02!D15,VLOOKUP(B15,Données!$A$3:$I$1003,7,FALSE))),0)</f>
        <v>#N/A</v>
      </c>
      <c r="E15" s="18"/>
      <c r="F15" s="18"/>
      <c r="G15" s="18"/>
      <c r="H15" s="26"/>
      <c r="I15" s="27"/>
      <c r="J15" s="28"/>
      <c r="K15" s="29"/>
      <c r="L15" s="30"/>
      <c r="M15" s="31">
        <f t="shared" si="1"/>
        <v>0</v>
      </c>
      <c r="N15" s="31">
        <f>COUNTIF(E15:G15,"&gt;0")</f>
        <v>0</v>
      </c>
      <c r="O15" s="104" t="b">
        <f>IF(OR(E15&gt;0,F15&gt;0,G15&gt;0),Données!$X$6)</f>
        <v>0</v>
      </c>
    </row>
    <row r="16" spans="1:15" x14ac:dyDescent="0.3">
      <c r="A16" s="25" t="e">
        <f>VLOOKUP(B16,Données!$A$3:$I$1003,4)</f>
        <v>#N/A</v>
      </c>
      <c r="B16" s="33"/>
      <c r="C16" s="16" t="str">
        <f>IFERROR(IF(B16=Données!X$1,Données!$X$2,VLOOKUP(B16,Données!$A$3:$I$1003,3,FALSE)),"")</f>
        <v/>
      </c>
      <c r="D16" s="17" t="e">
        <f>ROUNDDOWN(IF(C16="Dummy",Données!$X$4,IF(Sem.02!H16="x",Sem.02!D16,VLOOKUP(B16,Données!$A$3:$I$1003,7,FALSE))),0)</f>
        <v>#N/A</v>
      </c>
      <c r="E16" s="18"/>
      <c r="F16" s="18"/>
      <c r="G16" s="18"/>
      <c r="H16" s="26"/>
      <c r="I16" s="27"/>
      <c r="J16" s="28"/>
      <c r="K16" s="29"/>
      <c r="L16" s="30"/>
      <c r="M16" s="31">
        <f t="shared" si="1"/>
        <v>0</v>
      </c>
      <c r="N16" s="31">
        <f>COUNTIF(E16:G16,"&gt;0")</f>
        <v>0</v>
      </c>
      <c r="O16" s="104" t="b">
        <f>IF(OR(E16&gt;0,F16&gt;0,G16&gt;0),Données!$X$6)</f>
        <v>0</v>
      </c>
    </row>
    <row r="17" spans="1:15" x14ac:dyDescent="0.3">
      <c r="A17" s="32" t="s">
        <v>10</v>
      </c>
      <c r="B17" s="33"/>
      <c r="C17" s="34" t="str">
        <f>IFERROR(IF(B17=Données!X$1,Données!$X$2,VLOOKUP(B17,Données!$A$3:$I$1003,3,FALSE)),"")</f>
        <v/>
      </c>
      <c r="D17" s="35" t="e">
        <f>ROUNDDOWN(IF(C17="Dummy",Données!$X$4,VLOOKUP(B17,Données!$A$3:$I$1003,7,FALSE)),0)</f>
        <v>#N/A</v>
      </c>
      <c r="E17" s="36"/>
      <c r="F17" s="36"/>
      <c r="G17" s="36"/>
      <c r="H17" s="26"/>
      <c r="I17" s="27"/>
      <c r="J17" s="28"/>
      <c r="K17" s="29"/>
      <c r="L17" s="30"/>
      <c r="M17" s="37">
        <f t="shared" si="1"/>
        <v>0</v>
      </c>
      <c r="N17" s="37">
        <f>COUNTIF(E17:G17,("&gt;0"))</f>
        <v>0</v>
      </c>
      <c r="O17" s="105" t="b">
        <f>IF(OR(E17&gt;0,F17&gt;0,G17&gt;0),Données!$X$6)</f>
        <v>0</v>
      </c>
    </row>
    <row r="18" spans="1:15" x14ac:dyDescent="0.3">
      <c r="A18" s="32" t="s">
        <v>10</v>
      </c>
      <c r="B18" s="33"/>
      <c r="C18" s="34" t="str">
        <f>IFERROR(IF(B18=Données!X$1,Données!$X$2,VLOOKUP(B18,Données!$A$3:$I$1003,3,FALSE)),"")</f>
        <v/>
      </c>
      <c r="D18" s="35" t="e">
        <f>ROUNDDOWN(IF(C18="Dummy",Données!$X$4,VLOOKUP(B18,Données!$A$3:$I$1003,7,FALSE)),0)</f>
        <v>#N/A</v>
      </c>
      <c r="E18" s="38"/>
      <c r="F18" s="38"/>
      <c r="G18" s="38"/>
      <c r="H18" s="26"/>
      <c r="I18" s="27"/>
      <c r="J18" s="28"/>
      <c r="K18" s="29"/>
      <c r="L18" s="30"/>
      <c r="M18" s="37">
        <f t="shared" si="1"/>
        <v>0</v>
      </c>
      <c r="N18" s="37">
        <f>COUNTIF(E18:G18,("&gt;0"))</f>
        <v>0</v>
      </c>
      <c r="O18" s="105" t="b">
        <f>IF(OR(E18&gt;0,F18&gt;0,G18&gt;0),Données!$X$6)</f>
        <v>0</v>
      </c>
    </row>
    <row r="19" spans="1:15" x14ac:dyDescent="0.3">
      <c r="A19" s="39" t="s">
        <v>11</v>
      </c>
      <c r="B19" s="40"/>
      <c r="C19" s="41" t="str">
        <f>IFERROR(VLOOKUP(B19,Données!$Q$3:$W$503,2,FALSE),"")</f>
        <v/>
      </c>
      <c r="D19" s="42" t="e">
        <f>VLOOKUP(B19,Données!$Q$3:$W$503,3)</f>
        <v>#N/A</v>
      </c>
      <c r="E19" s="38"/>
      <c r="F19" s="38"/>
      <c r="G19" s="38"/>
      <c r="H19" s="26"/>
      <c r="I19" s="27"/>
      <c r="J19" s="28"/>
      <c r="K19" s="29"/>
      <c r="L19" s="30"/>
      <c r="M19" s="43">
        <f t="shared" si="1"/>
        <v>0</v>
      </c>
      <c r="N19" s="43">
        <f>COUNTIF(E19:G19,("&gt;0"))</f>
        <v>0</v>
      </c>
      <c r="O19" s="106" t="b">
        <f>IF(OR(E19&gt;0,F19&gt;0,G19&gt;0),Données!$X$8)</f>
        <v>0</v>
      </c>
    </row>
    <row r="20" spans="1:15" ht="15" thickBot="1" x14ac:dyDescent="0.35">
      <c r="A20" s="44" t="s">
        <v>11</v>
      </c>
      <c r="B20" s="45"/>
      <c r="C20" s="41" t="str">
        <f>IFERROR(VLOOKUP(B20,Données!$Q$3:$W$503,2,FALSE),"")</f>
        <v/>
      </c>
      <c r="D20" s="46" t="e">
        <f>VLOOKUP(B20,Données!$Q$3:$W$503,3)</f>
        <v>#N/A</v>
      </c>
      <c r="E20" s="47"/>
      <c r="F20" s="47"/>
      <c r="G20" s="47"/>
      <c r="H20" s="26"/>
      <c r="I20" s="27"/>
      <c r="J20" s="28"/>
      <c r="K20" s="29"/>
      <c r="L20" s="30"/>
      <c r="M20" s="43">
        <f t="shared" si="1"/>
        <v>0</v>
      </c>
      <c r="N20" s="43">
        <f>COUNTIF(E20:G20,("&gt;0"))</f>
        <v>0</v>
      </c>
      <c r="O20" s="106" t="b">
        <f>IF(OR(E20&gt;0,F20&gt;0,G20&gt;0),Données!$X$8)</f>
        <v>0</v>
      </c>
    </row>
    <row r="21" spans="1:15" ht="16.2" thickBot="1" x14ac:dyDescent="0.35">
      <c r="A21" s="48" t="e">
        <f>$T$1-D21</f>
        <v>#N/A</v>
      </c>
      <c r="B21" s="49"/>
      <c r="C21" s="50" t="s">
        <v>13</v>
      </c>
      <c r="D21" s="51" t="e">
        <f>SUM(D12:D16)</f>
        <v>#N/A</v>
      </c>
      <c r="E21" s="52">
        <f>SUM(E12:E16)+SUMPRODUCT((E12:E16=0)*1,$D186:$D190)</f>
        <v>0</v>
      </c>
      <c r="F21" s="52">
        <f>SUM(F12:F16)+SUMPRODUCT((F12:F16=0)*1,$D186:$D190)</f>
        <v>0</v>
      </c>
      <c r="G21" s="52">
        <f>SUM(G12:G16)+SUMPRODUCT((G12:G16=0)*1,$D186:$D190)</f>
        <v>0</v>
      </c>
      <c r="H21" s="53"/>
      <c r="I21" s="54"/>
      <c r="J21" s="55"/>
      <c r="K21" s="56"/>
      <c r="L21" s="57"/>
      <c r="M21" s="58">
        <f>SUM(E21:G21)+B21*3</f>
        <v>0</v>
      </c>
      <c r="N21" s="61"/>
      <c r="O21" s="107"/>
    </row>
    <row r="22" spans="1:15" x14ac:dyDescent="0.3">
      <c r="A22" s="14" t="e">
        <f>VLOOKUP(B22,Données!$A$3:$I$1003,4)</f>
        <v>#N/A</v>
      </c>
      <c r="B22" s="33"/>
      <c r="C22" s="16" t="str">
        <f>IFERROR(IF(B22=Données!X$1,Données!$X$2,VLOOKUP(B22,Données!$A$3:$I$1003,3,FALSE)),"")</f>
        <v/>
      </c>
      <c r="D22" s="17" t="e">
        <f>ROUNDDOWN(IF(C22="Dummy",Données!$X$4,IF(Sem.02!H22="x",Sem.02!D22,VLOOKUP(B22,Données!$A$3:$I$1003,7,FALSE))),0)</f>
        <v>#N/A</v>
      </c>
      <c r="E22" s="18"/>
      <c r="F22" s="18"/>
      <c r="G22" s="18"/>
      <c r="H22" s="19"/>
      <c r="I22" s="20"/>
      <c r="J22" s="21"/>
      <c r="K22" s="22"/>
      <c r="L22" s="23"/>
      <c r="M22" s="31">
        <f t="shared" ref="M22:M30" si="2">SUM(E22:G22)</f>
        <v>0</v>
      </c>
      <c r="N22" s="31">
        <f>COUNTIF(E22:G22,"&gt;0")</f>
        <v>0</v>
      </c>
      <c r="O22" s="104" t="b">
        <f>IF(OR(E22&gt;0,F22&gt;0,G22&gt;0),Données!$X$6)</f>
        <v>0</v>
      </c>
    </row>
    <row r="23" spans="1:15" x14ac:dyDescent="0.3">
      <c r="A23" s="25" t="e">
        <f>VLOOKUP(B23,Données!$A$3:$I$1003,4)</f>
        <v>#N/A</v>
      </c>
      <c r="B23" s="33"/>
      <c r="C23" s="16" t="str">
        <f>IFERROR(IF(B23=Données!X$1,Données!$X$2,VLOOKUP(B23,Données!$A$3:$I$1003,3,FALSE)),"")</f>
        <v/>
      </c>
      <c r="D23" s="17" t="e">
        <f>ROUNDDOWN(IF(C23="Dummy",Données!$X$4,IF(Sem.02!H23="x",Sem.02!D23,VLOOKUP(B23,Données!$A$3:$I$1003,7,FALSE))),0)</f>
        <v>#N/A</v>
      </c>
      <c r="E23" s="18"/>
      <c r="F23" s="18"/>
      <c r="G23" s="18"/>
      <c r="H23" s="26"/>
      <c r="I23" s="27"/>
      <c r="J23" s="28"/>
      <c r="K23" s="29"/>
      <c r="L23" s="30"/>
      <c r="M23" s="31">
        <f t="shared" si="2"/>
        <v>0</v>
      </c>
      <c r="N23" s="31">
        <f>COUNTIF(E23:G23,"&gt;0")</f>
        <v>0</v>
      </c>
      <c r="O23" s="104" t="b">
        <f>IF(OR(E23&gt;0,F23&gt;0,G23&gt;0),Données!$X$6)</f>
        <v>0</v>
      </c>
    </row>
    <row r="24" spans="1:15" x14ac:dyDescent="0.3">
      <c r="A24" s="25" t="e">
        <f>VLOOKUP(B24,Données!$A$3:$I$1003,4)</f>
        <v>#N/A</v>
      </c>
      <c r="B24" s="33"/>
      <c r="C24" s="16" t="str">
        <f>IFERROR(IF(B24=Données!X$1,Données!$X$2,VLOOKUP(B24,Données!$A$3:$I$1003,3,FALSE)),"")</f>
        <v/>
      </c>
      <c r="D24" s="17" t="e">
        <f>ROUNDDOWN(IF(C24="Dummy",Données!$X$4,IF(Sem.02!H24="x",Sem.02!D24,VLOOKUP(B24,Données!$A$3:$I$1003,7,FALSE))),0)</f>
        <v>#N/A</v>
      </c>
      <c r="E24" s="18"/>
      <c r="F24" s="18"/>
      <c r="G24" s="18"/>
      <c r="H24" s="26"/>
      <c r="I24" s="27"/>
      <c r="J24" s="28"/>
      <c r="K24" s="29"/>
      <c r="L24" s="30"/>
      <c r="M24" s="31">
        <f t="shared" si="2"/>
        <v>0</v>
      </c>
      <c r="N24" s="31">
        <f>COUNTIF(E24:G24,"&gt;0")</f>
        <v>0</v>
      </c>
      <c r="O24" s="104" t="b">
        <f>IF(OR(E24&gt;0,F24&gt;0,G24&gt;0),Données!$X$6)</f>
        <v>0</v>
      </c>
    </row>
    <row r="25" spans="1:15" x14ac:dyDescent="0.3">
      <c r="A25" s="25" t="e">
        <f>VLOOKUP(B25,Données!$A$3:$I$1003,4)</f>
        <v>#N/A</v>
      </c>
      <c r="B25" s="33"/>
      <c r="C25" s="16" t="str">
        <f>IFERROR(IF(B25=Données!X$1,Données!$X$2,VLOOKUP(B25,Données!$A$3:$I$1003,3,FALSE)),"")</f>
        <v/>
      </c>
      <c r="D25" s="17" t="e">
        <f>ROUNDDOWN(IF(C25="Dummy",Données!$X$4,IF(Sem.02!H25="x",Sem.02!D25,VLOOKUP(B25,Données!$A$3:$I$1003,7,FALSE))),0)</f>
        <v>#N/A</v>
      </c>
      <c r="E25" s="18"/>
      <c r="F25" s="18"/>
      <c r="G25" s="18"/>
      <c r="H25" s="26"/>
      <c r="I25" s="27"/>
      <c r="J25" s="28"/>
      <c r="K25" s="29"/>
      <c r="L25" s="30"/>
      <c r="M25" s="31">
        <f t="shared" si="2"/>
        <v>0</v>
      </c>
      <c r="N25" s="31">
        <f>COUNTIF(E25:G25,"&gt;0")</f>
        <v>0</v>
      </c>
      <c r="O25" s="104" t="b">
        <f>IF(OR(E25&gt;0,F25&gt;0,G25&gt;0),Données!$X$6)</f>
        <v>0</v>
      </c>
    </row>
    <row r="26" spans="1:15" x14ac:dyDescent="0.3">
      <c r="A26" s="25" t="e">
        <f>VLOOKUP(B26,Données!$A$3:$I$1003,4)</f>
        <v>#N/A</v>
      </c>
      <c r="B26" s="33"/>
      <c r="C26" s="16" t="str">
        <f>IFERROR(IF(B26=Données!X$1,Données!$X$2,VLOOKUP(B26,Données!$A$3:$I$1003,3,FALSE)),"")</f>
        <v/>
      </c>
      <c r="D26" s="17" t="e">
        <f>ROUNDDOWN(IF(C26="Dummy",Données!$X$4,IF(Sem.02!H26="x",Sem.02!D26,VLOOKUP(B26,Données!$A$3:$I$1003,7,FALSE))),0)</f>
        <v>#N/A</v>
      </c>
      <c r="E26" s="18"/>
      <c r="F26" s="18"/>
      <c r="G26" s="18"/>
      <c r="H26" s="26"/>
      <c r="I26" s="27"/>
      <c r="J26" s="28"/>
      <c r="K26" s="29"/>
      <c r="L26" s="30"/>
      <c r="M26" s="31">
        <f t="shared" si="2"/>
        <v>0</v>
      </c>
      <c r="N26" s="31">
        <f>COUNTIF(E26:G26,"&gt;0")</f>
        <v>0</v>
      </c>
      <c r="O26" s="104" t="b">
        <f>IF(OR(E26&gt;0,F26&gt;0,G26&gt;0),Données!$X$6)</f>
        <v>0</v>
      </c>
    </row>
    <row r="27" spans="1:15" x14ac:dyDescent="0.3">
      <c r="A27" s="32" t="s">
        <v>10</v>
      </c>
      <c r="B27" s="33"/>
      <c r="C27" s="34" t="str">
        <f>IFERROR(IF(B27=Données!X$1,Données!$X$2,VLOOKUP(B27,Données!$A$3:$I$1003,3,FALSE)),"")</f>
        <v/>
      </c>
      <c r="D27" s="35" t="e">
        <f>ROUNDDOWN(IF(C27="Dummy",Données!$X$4,VLOOKUP(B27,Données!$A$3:$I$1003,7,FALSE)),0)</f>
        <v>#N/A</v>
      </c>
      <c r="E27" s="36"/>
      <c r="F27" s="36"/>
      <c r="G27" s="36"/>
      <c r="H27" s="26"/>
      <c r="I27" s="27"/>
      <c r="J27" s="28"/>
      <c r="K27" s="29"/>
      <c r="L27" s="30"/>
      <c r="M27" s="37">
        <f t="shared" si="2"/>
        <v>0</v>
      </c>
      <c r="N27" s="37">
        <f>COUNTIF(E27:G27,("&gt;0"))</f>
        <v>0</v>
      </c>
      <c r="O27" s="105" t="b">
        <f>IF(OR(E27&gt;0,F27&gt;0,G27&gt;0),Données!$X$6)</f>
        <v>0</v>
      </c>
    </row>
    <row r="28" spans="1:15" x14ac:dyDescent="0.3">
      <c r="A28" s="32" t="s">
        <v>10</v>
      </c>
      <c r="B28" s="33"/>
      <c r="C28" s="34" t="str">
        <f>IFERROR(IF(B28=Données!X$1,Données!$X$2,VLOOKUP(B28,Données!$A$3:$I$1003,3,FALSE)),"")</f>
        <v/>
      </c>
      <c r="D28" s="35" t="e">
        <f>ROUNDDOWN(IF(C28="Dummy",Données!$X$4,VLOOKUP(B28,Données!$A$3:$I$1003,7,FALSE)),0)</f>
        <v>#N/A</v>
      </c>
      <c r="E28" s="38"/>
      <c r="F28" s="38"/>
      <c r="G28" s="38"/>
      <c r="H28" s="26"/>
      <c r="I28" s="27"/>
      <c r="J28" s="28"/>
      <c r="K28" s="29"/>
      <c r="L28" s="30"/>
      <c r="M28" s="37">
        <f t="shared" si="2"/>
        <v>0</v>
      </c>
      <c r="N28" s="37">
        <f>COUNTIF(E28:G28,("&gt;0"))</f>
        <v>0</v>
      </c>
      <c r="O28" s="105" t="b">
        <f>IF(OR(E28&gt;0,F28&gt;0,G28&gt;0),Données!$X$6)</f>
        <v>0</v>
      </c>
    </row>
    <row r="29" spans="1:15" x14ac:dyDescent="0.3">
      <c r="A29" s="39" t="s">
        <v>11</v>
      </c>
      <c r="B29" s="40"/>
      <c r="C29" s="41" t="str">
        <f>IFERROR(VLOOKUP(B29,Données!$Q$3:$W$503,2,FALSE),"")</f>
        <v/>
      </c>
      <c r="D29" s="42" t="e">
        <f>VLOOKUP(B29,Données!$Q$3:$W$503,3)</f>
        <v>#N/A</v>
      </c>
      <c r="E29" s="38"/>
      <c r="F29" s="38"/>
      <c r="G29" s="38"/>
      <c r="H29" s="26"/>
      <c r="I29" s="27"/>
      <c r="J29" s="28"/>
      <c r="K29" s="29"/>
      <c r="L29" s="30"/>
      <c r="M29" s="43">
        <f t="shared" si="2"/>
        <v>0</v>
      </c>
      <c r="N29" s="43">
        <f>COUNTIF(E29:G29,("&gt;0"))</f>
        <v>0</v>
      </c>
      <c r="O29" s="106" t="b">
        <f>IF(OR(E29&gt;0,F29&gt;0,G29&gt;0),Données!$X$8)</f>
        <v>0</v>
      </c>
    </row>
    <row r="30" spans="1:15" ht="15" thickBot="1" x14ac:dyDescent="0.35">
      <c r="A30" s="44" t="s">
        <v>11</v>
      </c>
      <c r="B30" s="45"/>
      <c r="C30" s="41" t="str">
        <f>IFERROR(VLOOKUP(B30,Données!$Q$3:$W$503,2,FALSE),"")</f>
        <v/>
      </c>
      <c r="D30" s="46" t="e">
        <f>VLOOKUP(B30,Données!$Q$3:$W$503,3)</f>
        <v>#N/A</v>
      </c>
      <c r="E30" s="47"/>
      <c r="F30" s="47"/>
      <c r="G30" s="47"/>
      <c r="H30" s="26"/>
      <c r="I30" s="27"/>
      <c r="J30" s="28"/>
      <c r="K30" s="29"/>
      <c r="L30" s="30"/>
      <c r="M30" s="43">
        <f t="shared" si="2"/>
        <v>0</v>
      </c>
      <c r="N30" s="43">
        <f>COUNTIF(E30:G30,("&gt;0"))</f>
        <v>0</v>
      </c>
      <c r="O30" s="106" t="b">
        <f>IF(OR(E30&gt;0,F30&gt;0,G30&gt;0),Données!$X$8)</f>
        <v>0</v>
      </c>
    </row>
    <row r="31" spans="1:15" ht="16.2" thickBot="1" x14ac:dyDescent="0.35">
      <c r="A31" s="48" t="e">
        <f>$T$1-D31</f>
        <v>#N/A</v>
      </c>
      <c r="B31" s="49"/>
      <c r="C31" s="50" t="s">
        <v>14</v>
      </c>
      <c r="D31" s="51" t="e">
        <f>SUM(D22:D26)</f>
        <v>#N/A</v>
      </c>
      <c r="E31" s="52">
        <f>SUM(E22:E26)+SUMPRODUCT((E22:E26=0)*1,$D196:$D200)</f>
        <v>0</v>
      </c>
      <c r="F31" s="52">
        <f>SUM(F22:F26)+SUMPRODUCT((F22:F26=0)*1,$D196:$D200)</f>
        <v>0</v>
      </c>
      <c r="G31" s="52">
        <f>SUM(G22:G26)+SUMPRODUCT((G22:G26=0)*1,$D196:$D200)</f>
        <v>0</v>
      </c>
      <c r="H31" s="53"/>
      <c r="I31" s="54"/>
      <c r="J31" s="55"/>
      <c r="K31" s="56"/>
      <c r="L31" s="57"/>
      <c r="M31" s="58">
        <f>SUM(E31:G31)+B31*3</f>
        <v>0</v>
      </c>
      <c r="N31" s="61"/>
      <c r="O31" s="107"/>
    </row>
    <row r="32" spans="1:15" x14ac:dyDescent="0.3">
      <c r="A32" s="14" t="e">
        <f>VLOOKUP(B32,Données!$A$3:$I$1003,4)</f>
        <v>#N/A</v>
      </c>
      <c r="B32" s="33"/>
      <c r="C32" s="16" t="str">
        <f>IFERROR(IF(B32=Données!X$1,Données!$X$2,VLOOKUP(B32,Données!$A$3:$I$1003,3,FALSE)),"")</f>
        <v/>
      </c>
      <c r="D32" s="17" t="e">
        <f>ROUNDDOWN(IF(C32="Dummy",Données!$X$4,IF(Sem.02!H32="x",Sem.02!D32,VLOOKUP(B32,Données!$A$3:$I$1003,7,FALSE))),0)</f>
        <v>#N/A</v>
      </c>
      <c r="E32" s="18"/>
      <c r="F32" s="18"/>
      <c r="G32" s="18"/>
      <c r="H32" s="19"/>
      <c r="I32" s="20"/>
      <c r="J32" s="21"/>
      <c r="K32" s="22"/>
      <c r="L32" s="23"/>
      <c r="M32" s="31">
        <f t="shared" ref="M32:M40" si="3">SUM(E32:G32)</f>
        <v>0</v>
      </c>
      <c r="N32" s="31">
        <f>COUNTIF(E32:G32,"&gt;0")</f>
        <v>0</v>
      </c>
      <c r="O32" s="104" t="b">
        <f>IF(OR(E32&gt;0,F32&gt;0,G32&gt;0),Données!$X$6)</f>
        <v>0</v>
      </c>
    </row>
    <row r="33" spans="1:15" x14ac:dyDescent="0.3">
      <c r="A33" s="25" t="e">
        <f>VLOOKUP(B33,Données!$A$3:$I$1003,4)</f>
        <v>#N/A</v>
      </c>
      <c r="B33" s="33"/>
      <c r="C33" s="16" t="str">
        <f>IFERROR(IF(B33=Données!X$1,Données!$X$2,VLOOKUP(B33,Données!$A$3:$I$1003,3,FALSE)),"")</f>
        <v/>
      </c>
      <c r="D33" s="17" t="e">
        <f>ROUNDDOWN(IF(C33="Dummy",Données!$X$4,IF(Sem.02!H33="x",Sem.02!D33,VLOOKUP(B33,Données!$A$3:$I$1003,7,FALSE))),0)</f>
        <v>#N/A</v>
      </c>
      <c r="E33" s="18"/>
      <c r="F33" s="18"/>
      <c r="G33" s="18"/>
      <c r="H33" s="26"/>
      <c r="I33" s="27"/>
      <c r="J33" s="28"/>
      <c r="K33" s="29"/>
      <c r="L33" s="30"/>
      <c r="M33" s="31">
        <f t="shared" si="3"/>
        <v>0</v>
      </c>
      <c r="N33" s="31">
        <f>COUNTIF(E33:G33,"&gt;0")</f>
        <v>0</v>
      </c>
      <c r="O33" s="104" t="b">
        <f>IF(OR(E33&gt;0,F33&gt;0,G33&gt;0),Données!$X$6)</f>
        <v>0</v>
      </c>
    </row>
    <row r="34" spans="1:15" x14ac:dyDescent="0.3">
      <c r="A34" s="25" t="e">
        <f>VLOOKUP(B34,Données!$A$3:$I$1003,4)</f>
        <v>#N/A</v>
      </c>
      <c r="B34" s="33"/>
      <c r="C34" s="16" t="str">
        <f>IFERROR(IF(B34=Données!X$1,Données!$X$2,VLOOKUP(B34,Données!$A$3:$I$1003,3,FALSE)),"")</f>
        <v/>
      </c>
      <c r="D34" s="17" t="e">
        <f>ROUNDDOWN(IF(C34="Dummy",Données!$X$4,IF(Sem.02!H34="x",Sem.02!D34,VLOOKUP(B34,Données!$A$3:$I$1003,7,FALSE))),0)</f>
        <v>#N/A</v>
      </c>
      <c r="E34" s="18"/>
      <c r="F34" s="18"/>
      <c r="G34" s="18"/>
      <c r="H34" s="26"/>
      <c r="I34" s="27"/>
      <c r="J34" s="28"/>
      <c r="K34" s="29"/>
      <c r="L34" s="30"/>
      <c r="M34" s="31">
        <f t="shared" si="3"/>
        <v>0</v>
      </c>
      <c r="N34" s="31">
        <f>COUNTIF(E34:G34,"&gt;0")</f>
        <v>0</v>
      </c>
      <c r="O34" s="104" t="b">
        <f>IF(OR(E34&gt;0,F34&gt;0,G34&gt;0),Données!$X$6)</f>
        <v>0</v>
      </c>
    </row>
    <row r="35" spans="1:15" x14ac:dyDescent="0.3">
      <c r="A35" s="25" t="e">
        <f>VLOOKUP(B35,Données!$A$3:$I$1003,4)</f>
        <v>#N/A</v>
      </c>
      <c r="B35" s="33"/>
      <c r="C35" s="16" t="str">
        <f>IFERROR(IF(B35=Données!X$1,Données!$X$2,VLOOKUP(B35,Données!$A$3:$I$1003,3,FALSE)),"")</f>
        <v/>
      </c>
      <c r="D35" s="17" t="e">
        <f>ROUNDDOWN(IF(C35="Dummy",Données!$X$4,IF(Sem.02!H35="x",Sem.02!D35,VLOOKUP(B35,Données!$A$3:$I$1003,7,FALSE))),0)</f>
        <v>#N/A</v>
      </c>
      <c r="E35" s="18"/>
      <c r="F35" s="18"/>
      <c r="G35" s="18"/>
      <c r="H35" s="26"/>
      <c r="I35" s="27"/>
      <c r="J35" s="28"/>
      <c r="K35" s="29"/>
      <c r="L35" s="30"/>
      <c r="M35" s="31">
        <f t="shared" si="3"/>
        <v>0</v>
      </c>
      <c r="N35" s="31">
        <f>COUNTIF(E35:G35,"&gt;0")</f>
        <v>0</v>
      </c>
      <c r="O35" s="104" t="b">
        <f>IF(OR(E35&gt;0,F35&gt;0,G35&gt;0),Données!$X$6)</f>
        <v>0</v>
      </c>
    </row>
    <row r="36" spans="1:15" x14ac:dyDescent="0.3">
      <c r="A36" s="25" t="e">
        <f>VLOOKUP(B36,Données!$A$3:$I$1003,4)</f>
        <v>#N/A</v>
      </c>
      <c r="B36" s="33"/>
      <c r="C36" s="16" t="str">
        <f>IFERROR(IF(B36=Données!X$1,Données!$X$2,VLOOKUP(B36,Données!$A$3:$I$1003,3,FALSE)),"")</f>
        <v/>
      </c>
      <c r="D36" s="17" t="e">
        <f>ROUNDDOWN(IF(C36="Dummy",Données!$X$4,IF(Sem.02!H36="x",Sem.02!D36,VLOOKUP(B36,Données!$A$3:$I$1003,7,FALSE))),0)</f>
        <v>#N/A</v>
      </c>
      <c r="E36" s="18"/>
      <c r="F36" s="18"/>
      <c r="G36" s="18"/>
      <c r="H36" s="26"/>
      <c r="I36" s="27"/>
      <c r="J36" s="28"/>
      <c r="K36" s="29"/>
      <c r="L36" s="30"/>
      <c r="M36" s="31">
        <f t="shared" si="3"/>
        <v>0</v>
      </c>
      <c r="N36" s="31">
        <f>COUNTIF(E36:G36,"&gt;0")</f>
        <v>0</v>
      </c>
      <c r="O36" s="104" t="b">
        <f>IF(OR(E36&gt;0,F36&gt;0,G36&gt;0),Données!$X$6)</f>
        <v>0</v>
      </c>
    </row>
    <row r="37" spans="1:15" x14ac:dyDescent="0.3">
      <c r="A37" s="32" t="s">
        <v>10</v>
      </c>
      <c r="B37" s="33"/>
      <c r="C37" s="34" t="str">
        <f>IFERROR(IF(B37=Données!X$1,Données!$X$2,VLOOKUP(B37,Données!$A$3:$I$1003,3,FALSE)),"")</f>
        <v/>
      </c>
      <c r="D37" s="35" t="e">
        <f>ROUNDDOWN(IF(C37="Dummy",Données!$X$4,VLOOKUP(B37,Données!$A$3:$I$1003,7,FALSE)),0)</f>
        <v>#N/A</v>
      </c>
      <c r="E37" s="36"/>
      <c r="F37" s="36"/>
      <c r="G37" s="36"/>
      <c r="H37" s="26"/>
      <c r="I37" s="27"/>
      <c r="J37" s="28"/>
      <c r="K37" s="29"/>
      <c r="L37" s="30"/>
      <c r="M37" s="37">
        <f t="shared" si="3"/>
        <v>0</v>
      </c>
      <c r="N37" s="37">
        <f>COUNTIF(E37:G37,("&gt;0"))</f>
        <v>0</v>
      </c>
      <c r="O37" s="105" t="b">
        <f>IF(OR(E37&gt;0,F37&gt;0,G37&gt;0),Données!$X$6)</f>
        <v>0</v>
      </c>
    </row>
    <row r="38" spans="1:15" x14ac:dyDescent="0.3">
      <c r="A38" s="32" t="s">
        <v>10</v>
      </c>
      <c r="B38" s="33"/>
      <c r="C38" s="34" t="str">
        <f>IFERROR(IF(B38=Données!X$1,Données!$X$2,VLOOKUP(B38,Données!$A$3:$I$1003,3,FALSE)),"")</f>
        <v/>
      </c>
      <c r="D38" s="35" t="e">
        <f>ROUNDDOWN(IF(C38="Dummy",Données!$X$4,VLOOKUP(B38,Données!$A$3:$I$1003,7,FALSE)),0)</f>
        <v>#N/A</v>
      </c>
      <c r="E38" s="38"/>
      <c r="F38" s="38"/>
      <c r="G38" s="38"/>
      <c r="H38" s="26"/>
      <c r="I38" s="27"/>
      <c r="J38" s="28"/>
      <c r="K38" s="29"/>
      <c r="L38" s="30"/>
      <c r="M38" s="37">
        <f t="shared" si="3"/>
        <v>0</v>
      </c>
      <c r="N38" s="37">
        <f>COUNTIF(E38:G38,("&gt;0"))</f>
        <v>0</v>
      </c>
      <c r="O38" s="105" t="b">
        <f>IF(OR(E38&gt;0,F38&gt;0,G38&gt;0),Données!$X$6)</f>
        <v>0</v>
      </c>
    </row>
    <row r="39" spans="1:15" x14ac:dyDescent="0.3">
      <c r="A39" s="39" t="s">
        <v>11</v>
      </c>
      <c r="B39" s="40"/>
      <c r="C39" s="41" t="str">
        <f>IFERROR(VLOOKUP(B39,Données!$Q$3:$W$503,2,FALSE),"")</f>
        <v/>
      </c>
      <c r="D39" s="42" t="e">
        <f>VLOOKUP(B39,Données!$Q$3:$W$503,3)</f>
        <v>#N/A</v>
      </c>
      <c r="E39" s="38"/>
      <c r="F39" s="38"/>
      <c r="G39" s="38"/>
      <c r="H39" s="26"/>
      <c r="I39" s="27"/>
      <c r="J39" s="28"/>
      <c r="K39" s="29"/>
      <c r="L39" s="30"/>
      <c r="M39" s="43">
        <f t="shared" si="3"/>
        <v>0</v>
      </c>
      <c r="N39" s="43">
        <f>COUNTIF(E39:G39,("&gt;0"))</f>
        <v>0</v>
      </c>
      <c r="O39" s="106" t="b">
        <f>IF(OR(E39&gt;0,F39&gt;0,G39&gt;0),Données!$X$8)</f>
        <v>0</v>
      </c>
    </row>
    <row r="40" spans="1:15" ht="15" thickBot="1" x14ac:dyDescent="0.35">
      <c r="A40" s="44" t="s">
        <v>11</v>
      </c>
      <c r="B40" s="45"/>
      <c r="C40" s="41" t="str">
        <f>IFERROR(VLOOKUP(B40,Données!$Q$3:$W$503,2,FALSE),"")</f>
        <v/>
      </c>
      <c r="D40" s="46" t="e">
        <f>VLOOKUP(B40,Données!$Q$3:$W$503,3)</f>
        <v>#N/A</v>
      </c>
      <c r="E40" s="47"/>
      <c r="F40" s="47"/>
      <c r="G40" s="47"/>
      <c r="H40" s="26"/>
      <c r="I40" s="27"/>
      <c r="J40" s="28"/>
      <c r="K40" s="29"/>
      <c r="L40" s="30"/>
      <c r="M40" s="43">
        <f t="shared" si="3"/>
        <v>0</v>
      </c>
      <c r="N40" s="43">
        <f>COUNTIF(E40:G40,("&gt;0"))</f>
        <v>0</v>
      </c>
      <c r="O40" s="106" t="b">
        <f>IF(OR(E40&gt;0,F40&gt;0,G40&gt;0),Données!$X$8)</f>
        <v>0</v>
      </c>
    </row>
    <row r="41" spans="1:15" ht="16.2" thickBot="1" x14ac:dyDescent="0.35">
      <c r="A41" s="48" t="e">
        <f>$T$1-D41</f>
        <v>#N/A</v>
      </c>
      <c r="B41" s="49"/>
      <c r="C41" s="50" t="s">
        <v>15</v>
      </c>
      <c r="D41" s="51" t="e">
        <f>SUM(D32:D36)</f>
        <v>#N/A</v>
      </c>
      <c r="E41" s="52">
        <f>SUM(E32:E36)+SUMPRODUCT((E32:E36=0)*1,$D206:$D210)</f>
        <v>0</v>
      </c>
      <c r="F41" s="52">
        <f>SUM(F32:F36)+SUMPRODUCT((F32:F36=0)*1,$D206:$D210)</f>
        <v>0</v>
      </c>
      <c r="G41" s="52">
        <f>SUM(G32:G36)+SUMPRODUCT((G32:G36=0)*1,$D206:$D210)</f>
        <v>0</v>
      </c>
      <c r="H41" s="53"/>
      <c r="I41" s="54"/>
      <c r="J41" s="55"/>
      <c r="K41" s="56"/>
      <c r="L41" s="57"/>
      <c r="M41" s="58">
        <f>SUM(E41:G41)+B41*3</f>
        <v>0</v>
      </c>
      <c r="N41" s="61"/>
      <c r="O41" s="107"/>
    </row>
    <row r="42" spans="1:15" x14ac:dyDescent="0.3">
      <c r="A42" s="14" t="e">
        <f>VLOOKUP(B42,Données!$A$3:$I$1003,4)</f>
        <v>#N/A</v>
      </c>
      <c r="B42" s="33"/>
      <c r="C42" s="16" t="str">
        <f>IFERROR(IF(B42=Données!X$1,Données!$X$2,VLOOKUP(B42,Données!$A$3:$I$1003,3,FALSE)),"")</f>
        <v/>
      </c>
      <c r="D42" s="17">
        <f>ROUNDDOWN(IF(C42="Dummy",Données!$X$4,IF(Sem.02!H42="x",Sem.02!D42,VLOOKUP(B42,Données!$A$3:$I$1003,7,FALSE))),0)</f>
        <v>98</v>
      </c>
      <c r="E42" s="18"/>
      <c r="F42" s="18"/>
      <c r="G42" s="18"/>
      <c r="H42" s="19"/>
      <c r="I42" s="20"/>
      <c r="J42" s="21"/>
      <c r="K42" s="162"/>
      <c r="L42" s="162"/>
      <c r="M42" s="31">
        <f t="shared" ref="M42:M50" si="4">SUM(E42:G42)</f>
        <v>0</v>
      </c>
      <c r="N42" s="31">
        <f>COUNTIF(E42:G42,"&gt;0")</f>
        <v>0</v>
      </c>
      <c r="O42" s="104" t="b">
        <f>IF(OR(E42&gt;0,F42&gt;0,G42&gt;0),Données!$X$6)</f>
        <v>0</v>
      </c>
    </row>
    <row r="43" spans="1:15" x14ac:dyDescent="0.3">
      <c r="A43" s="25" t="e">
        <f>VLOOKUP(B43,Données!$A$3:$I$1003,4)</f>
        <v>#N/A</v>
      </c>
      <c r="B43" s="33"/>
      <c r="C43" s="16" t="str">
        <f>IFERROR(IF(B43=Données!X$1,Données!$X$2,VLOOKUP(B43,Données!$A$3:$I$1003,3,FALSE)),"")</f>
        <v/>
      </c>
      <c r="D43" s="17" t="e">
        <f>ROUNDDOWN(IF(C43="Dummy",Données!$X$4,IF(Sem.02!H43="x",Sem.02!D43,VLOOKUP(B43,Données!$A$3:$I$1003,7,FALSE))),0)</f>
        <v>#N/A</v>
      </c>
      <c r="E43" s="18"/>
      <c r="F43" s="18"/>
      <c r="G43" s="18"/>
      <c r="H43" s="26"/>
      <c r="I43" s="27"/>
      <c r="J43" s="28"/>
      <c r="K43" s="162"/>
      <c r="L43" s="162"/>
      <c r="M43" s="31">
        <f t="shared" si="4"/>
        <v>0</v>
      </c>
      <c r="N43" s="31">
        <f>COUNTIF(E43:G43,"&gt;0")</f>
        <v>0</v>
      </c>
      <c r="O43" s="104" t="b">
        <f>IF(OR(E43&gt;0,F43&gt;0,G43&gt;0),Données!$X$6)</f>
        <v>0</v>
      </c>
    </row>
    <row r="44" spans="1:15" x14ac:dyDescent="0.3">
      <c r="A44" s="25" t="e">
        <f>VLOOKUP(B44,Données!$A$3:$I$1003,4)</f>
        <v>#N/A</v>
      </c>
      <c r="B44" s="33"/>
      <c r="C44" s="16" t="str">
        <f>IFERROR(IF(B44=Données!X$1,Données!$X$2,VLOOKUP(B44,Données!$A$3:$I$1003,3,FALSE)),"")</f>
        <v/>
      </c>
      <c r="D44" s="17" t="e">
        <f>ROUNDDOWN(IF(C44="Dummy",Données!$X$4,IF(Sem.02!H44="x",Sem.02!D44,VLOOKUP(B44,Données!$A$3:$I$1003,7,FALSE))),0)</f>
        <v>#N/A</v>
      </c>
      <c r="E44" s="18"/>
      <c r="F44" s="18"/>
      <c r="G44" s="18"/>
      <c r="H44" s="26"/>
      <c r="I44" s="27"/>
      <c r="J44" s="28"/>
      <c r="K44" s="162"/>
      <c r="L44" s="162"/>
      <c r="M44" s="31">
        <f t="shared" si="4"/>
        <v>0</v>
      </c>
      <c r="N44" s="31">
        <f>COUNTIF(E44:G44,"&gt;0")</f>
        <v>0</v>
      </c>
      <c r="O44" s="104" t="b">
        <f>IF(OR(E44&gt;0,F44&gt;0,G44&gt;0),Données!$X$6)</f>
        <v>0</v>
      </c>
    </row>
    <row r="45" spans="1:15" x14ac:dyDescent="0.3">
      <c r="A45" s="25" t="e">
        <f>VLOOKUP(B45,Données!$A$3:$I$1003,4)</f>
        <v>#N/A</v>
      </c>
      <c r="B45" s="33"/>
      <c r="C45" s="16" t="str">
        <f>IFERROR(IF(B45=Données!X$1,Données!$X$2,VLOOKUP(B45,Données!$A$3:$I$1003,3,FALSE)),"")</f>
        <v/>
      </c>
      <c r="D45" s="17" t="e">
        <f>ROUNDDOWN(IF(C45="Dummy",Données!$X$4,IF(Sem.02!H45="x",Sem.02!D45,VLOOKUP(B45,Données!$A$3:$I$1003,7,FALSE))),0)</f>
        <v>#N/A</v>
      </c>
      <c r="E45" s="18"/>
      <c r="F45" s="18"/>
      <c r="G45" s="18"/>
      <c r="H45" s="26"/>
      <c r="I45" s="27"/>
      <c r="J45" s="28"/>
      <c r="K45" s="162"/>
      <c r="L45" s="162"/>
      <c r="M45" s="31">
        <f t="shared" si="4"/>
        <v>0</v>
      </c>
      <c r="N45" s="31">
        <f>COUNTIF(E45:G45,"&gt;0")</f>
        <v>0</v>
      </c>
      <c r="O45" s="104" t="b">
        <f>IF(OR(E45&gt;0,F45&gt;0,G45&gt;0),Données!$X$6)</f>
        <v>0</v>
      </c>
    </row>
    <row r="46" spans="1:15" x14ac:dyDescent="0.3">
      <c r="A46" s="25" t="e">
        <f>VLOOKUP(B46,Données!$A$3:$I$1003,4)</f>
        <v>#N/A</v>
      </c>
      <c r="B46" s="33"/>
      <c r="C46" s="16" t="str">
        <f>IFERROR(IF(B46=Données!X$1,Données!$X$2,VLOOKUP(B46,Données!$A$3:$I$1003,3,FALSE)),"")</f>
        <v/>
      </c>
      <c r="D46" s="17" t="e">
        <f>ROUNDDOWN(IF(C46="Dummy",Données!$X$4,IF(Sem.02!H46="x",Sem.02!D46,VLOOKUP(B46,Données!$A$3:$I$1003,7,FALSE))),0)</f>
        <v>#N/A</v>
      </c>
      <c r="E46" s="18"/>
      <c r="F46" s="18"/>
      <c r="G46" s="18"/>
      <c r="H46" s="26"/>
      <c r="I46" s="27"/>
      <c r="J46" s="28"/>
      <c r="K46" s="162"/>
      <c r="L46" s="162"/>
      <c r="M46" s="31">
        <f t="shared" si="4"/>
        <v>0</v>
      </c>
      <c r="N46" s="31">
        <f>COUNTIF(E46:G46,"&gt;0")</f>
        <v>0</v>
      </c>
      <c r="O46" s="104" t="b">
        <f>IF(OR(E46&gt;0,F46&gt;0,G46&gt;0),Données!$X$6)</f>
        <v>0</v>
      </c>
    </row>
    <row r="47" spans="1:15" x14ac:dyDescent="0.3">
      <c r="A47" s="32" t="s">
        <v>10</v>
      </c>
      <c r="B47" s="33"/>
      <c r="C47" s="34" t="str">
        <f>IFERROR(IF(B47=Données!X$1,Données!$X$2,VLOOKUP(B47,Données!$A$3:$I$1003,3,FALSE)),"")</f>
        <v/>
      </c>
      <c r="D47" s="35" t="e">
        <f>ROUNDDOWN(IF(C47="Dummy",Données!$X$4,VLOOKUP(B47,Données!$A$3:$I$1003,7,FALSE)),0)</f>
        <v>#N/A</v>
      </c>
      <c r="E47" s="36"/>
      <c r="F47" s="36"/>
      <c r="G47" s="36"/>
      <c r="H47" s="26"/>
      <c r="I47" s="27"/>
      <c r="J47" s="28"/>
      <c r="K47" s="29"/>
      <c r="L47" s="30"/>
      <c r="M47" s="37">
        <f t="shared" si="4"/>
        <v>0</v>
      </c>
      <c r="N47" s="37">
        <f>COUNTIF(E47:G47,("&gt;0"))</f>
        <v>0</v>
      </c>
      <c r="O47" s="105" t="b">
        <f>IF(OR(E47&gt;0,F47&gt;0,G47&gt;0),Données!$X$6)</f>
        <v>0</v>
      </c>
    </row>
    <row r="48" spans="1:15" x14ac:dyDescent="0.3">
      <c r="A48" s="32" t="s">
        <v>10</v>
      </c>
      <c r="B48" s="33"/>
      <c r="C48" s="34" t="str">
        <f>IFERROR(IF(B48=Données!X$1,Données!$X$2,VLOOKUP(B48,Données!$A$3:$I$1003,3,FALSE)),"")</f>
        <v/>
      </c>
      <c r="D48" s="35" t="e">
        <f>ROUNDDOWN(IF(C48="Dummy",Données!$X$4,VLOOKUP(B48,Données!$A$3:$I$1003,7,FALSE)),0)</f>
        <v>#N/A</v>
      </c>
      <c r="E48" s="38"/>
      <c r="F48" s="38"/>
      <c r="G48" s="38"/>
      <c r="H48" s="26"/>
      <c r="I48" s="27"/>
      <c r="J48" s="28"/>
      <c r="K48" s="29"/>
      <c r="L48" s="30"/>
      <c r="M48" s="37">
        <f t="shared" si="4"/>
        <v>0</v>
      </c>
      <c r="N48" s="37">
        <f>COUNTIF(E48:G48,("&gt;0"))</f>
        <v>0</v>
      </c>
      <c r="O48" s="105" t="b">
        <f>IF(OR(E48&gt;0,F48&gt;0,G48&gt;0),Données!$X$6)</f>
        <v>0</v>
      </c>
    </row>
    <row r="49" spans="1:15" x14ac:dyDescent="0.3">
      <c r="A49" s="39" t="s">
        <v>11</v>
      </c>
      <c r="B49" s="40"/>
      <c r="C49" s="41" t="str">
        <f>IFERROR(VLOOKUP(B49,Données!$Q$3:$W$503,2,FALSE),"")</f>
        <v/>
      </c>
      <c r="D49" s="42" t="e">
        <f>VLOOKUP(B49,Données!$Q$3:$W$503,3)</f>
        <v>#N/A</v>
      </c>
      <c r="E49" s="38"/>
      <c r="F49" s="38"/>
      <c r="G49" s="38"/>
      <c r="H49" s="26"/>
      <c r="I49" s="27"/>
      <c r="J49" s="28"/>
      <c r="K49" s="29"/>
      <c r="L49" s="30"/>
      <c r="M49" s="43">
        <f t="shared" si="4"/>
        <v>0</v>
      </c>
      <c r="N49" s="43">
        <f>COUNTIF(E49:G49,("&gt;0"))</f>
        <v>0</v>
      </c>
      <c r="O49" s="106" t="b">
        <f>IF(OR(E49&gt;0,F49&gt;0,G49&gt;0),Données!$X$8)</f>
        <v>0</v>
      </c>
    </row>
    <row r="50" spans="1:15" ht="15" thickBot="1" x14ac:dyDescent="0.35">
      <c r="A50" s="44" t="s">
        <v>11</v>
      </c>
      <c r="B50" s="45"/>
      <c r="C50" s="41" t="str">
        <f>IFERROR(VLOOKUP(B50,Données!$Q$3:$W$503,2,FALSE),"")</f>
        <v/>
      </c>
      <c r="D50" s="46" t="e">
        <f>VLOOKUP(B50,Données!$Q$3:$W$503,3)</f>
        <v>#N/A</v>
      </c>
      <c r="E50" s="47"/>
      <c r="F50" s="47"/>
      <c r="G50" s="47"/>
      <c r="H50" s="26"/>
      <c r="I50" s="27"/>
      <c r="J50" s="28"/>
      <c r="K50" s="29"/>
      <c r="L50" s="30"/>
      <c r="M50" s="43">
        <f t="shared" si="4"/>
        <v>0</v>
      </c>
      <c r="N50" s="43">
        <f>COUNTIF(E50:G50,("&gt;0"))</f>
        <v>0</v>
      </c>
      <c r="O50" s="106" t="b">
        <f>IF(OR(E50&gt;0,F50&gt;0,G50&gt;0),Données!$X$8)</f>
        <v>0</v>
      </c>
    </row>
    <row r="51" spans="1:15" ht="16.2" thickBot="1" x14ac:dyDescent="0.35">
      <c r="A51" s="48" t="e">
        <f>$T$1-D51</f>
        <v>#N/A</v>
      </c>
      <c r="B51" s="49"/>
      <c r="C51" s="50" t="s">
        <v>16</v>
      </c>
      <c r="D51" s="51" t="e">
        <f>SUM(D42:D46)</f>
        <v>#N/A</v>
      </c>
      <c r="E51" s="52">
        <f>SUM(E42:E46)+SUMPRODUCT((E42:E46=0)*1,$D216:$D220)</f>
        <v>0</v>
      </c>
      <c r="F51" s="52">
        <f>SUM(F42:F46)+SUMPRODUCT((F42:F46=0)*1,$D216:$D220)</f>
        <v>0</v>
      </c>
      <c r="G51" s="52">
        <f>SUM(G42:G46)+SUMPRODUCT((G42:G46=0)*1,$D216:$D220)</f>
        <v>0</v>
      </c>
      <c r="H51" s="53"/>
      <c r="I51" s="54"/>
      <c r="J51" s="55"/>
      <c r="K51" s="56"/>
      <c r="L51" s="57"/>
      <c r="M51" s="58">
        <f>SUM(E51:G51)+B51*3</f>
        <v>0</v>
      </c>
      <c r="N51" s="61"/>
      <c r="O51" s="107"/>
    </row>
    <row r="52" spans="1:15" x14ac:dyDescent="0.3">
      <c r="A52" s="14" t="e">
        <f>VLOOKUP(B52,Données!$A$3:$I$1003,4)</f>
        <v>#N/A</v>
      </c>
      <c r="B52" s="33"/>
      <c r="C52" s="16" t="str">
        <f>IFERROR(IF(B52=Données!X$1,Données!$X$2,VLOOKUP(B52,Données!$A$3:$I$1003,3,FALSE)),"")</f>
        <v/>
      </c>
      <c r="D52" s="17" t="e">
        <f>ROUNDDOWN(IF(C52="Dummy",Données!$X$4,IF(Sem.02!H52="x",Sem.02!D52,VLOOKUP(B52,Données!$A$3:$I$1003,7,FALSE))),0)</f>
        <v>#N/A</v>
      </c>
      <c r="E52" s="18"/>
      <c r="F52" s="18"/>
      <c r="G52" s="18"/>
      <c r="H52" s="19"/>
      <c r="I52" s="20"/>
      <c r="J52" s="21"/>
      <c r="K52" s="22"/>
      <c r="L52" s="23"/>
      <c r="M52" s="31">
        <f t="shared" ref="M52:M60" si="5">SUM(E52:G52)</f>
        <v>0</v>
      </c>
      <c r="N52" s="31">
        <f>COUNTIF(E52:G52,"&gt;0")</f>
        <v>0</v>
      </c>
      <c r="O52" s="104" t="b">
        <f>IF(OR(E52&gt;0,F52&gt;0,G52&gt;0),Données!$X$6)</f>
        <v>0</v>
      </c>
    </row>
    <row r="53" spans="1:15" x14ac:dyDescent="0.3">
      <c r="A53" s="25" t="e">
        <f>VLOOKUP(B53,Données!$A$3:$I$1003,4)</f>
        <v>#N/A</v>
      </c>
      <c r="B53" s="33"/>
      <c r="C53" s="16" t="str">
        <f>IFERROR(IF(B53=Données!X$1,Données!$X$2,VLOOKUP(B53,Données!$A$3:$I$1003,3,FALSE)),"")</f>
        <v/>
      </c>
      <c r="D53" s="17" t="e">
        <f>ROUNDDOWN(IF(C53="Dummy",Données!$X$4,IF(Sem.02!H53="x",Sem.02!D53,VLOOKUP(B53,Données!$A$3:$I$1003,7,FALSE))),0)</f>
        <v>#N/A</v>
      </c>
      <c r="E53" s="18"/>
      <c r="F53" s="18"/>
      <c r="G53" s="18"/>
      <c r="H53" s="26"/>
      <c r="I53" s="27"/>
      <c r="J53" s="28"/>
      <c r="K53" s="29"/>
      <c r="L53" s="30"/>
      <c r="M53" s="31">
        <f t="shared" si="5"/>
        <v>0</v>
      </c>
      <c r="N53" s="31">
        <f>COUNTIF(E53:G53,"&gt;0")</f>
        <v>0</v>
      </c>
      <c r="O53" s="104" t="b">
        <f>IF(OR(E53&gt;0,F53&gt;0,G53&gt;0),Données!$X$6)</f>
        <v>0</v>
      </c>
    </row>
    <row r="54" spans="1:15" x14ac:dyDescent="0.3">
      <c r="A54" s="25" t="e">
        <f>VLOOKUP(B54,Données!$A$3:$I$1003,4)</f>
        <v>#N/A</v>
      </c>
      <c r="B54" s="33"/>
      <c r="C54" s="16" t="str">
        <f>IFERROR(IF(B54=Données!X$1,Données!$X$2,VLOOKUP(B54,Données!$A$3:$I$1003,3,FALSE)),"")</f>
        <v/>
      </c>
      <c r="D54" s="17" t="e">
        <f>ROUNDDOWN(IF(C54="Dummy",Données!$X$4,IF(Sem.02!H54="x",Sem.02!D54,VLOOKUP(B54,Données!$A$3:$I$1003,7,FALSE))),0)</f>
        <v>#N/A</v>
      </c>
      <c r="E54" s="18"/>
      <c r="F54" s="18"/>
      <c r="G54" s="18"/>
      <c r="H54" s="26"/>
      <c r="I54" s="27"/>
      <c r="J54" s="28"/>
      <c r="K54" s="29"/>
      <c r="L54" s="30"/>
      <c r="M54" s="31">
        <f t="shared" si="5"/>
        <v>0</v>
      </c>
      <c r="N54" s="31">
        <f>COUNTIF(E54:G54,"&gt;0")</f>
        <v>0</v>
      </c>
      <c r="O54" s="104" t="b">
        <f>IF(OR(E54&gt;0,F54&gt;0,G54&gt;0),Données!$X$6)</f>
        <v>0</v>
      </c>
    </row>
    <row r="55" spans="1:15" x14ac:dyDescent="0.3">
      <c r="A55" s="25" t="e">
        <f>VLOOKUP(B55,Données!$A$3:$I$1003,4)</f>
        <v>#N/A</v>
      </c>
      <c r="B55" s="33"/>
      <c r="C55" s="16" t="str">
        <f>IFERROR(IF(B55=Données!X$1,Données!$X$2,VLOOKUP(B55,Données!$A$3:$I$1003,3,FALSE)),"")</f>
        <v/>
      </c>
      <c r="D55" s="17" t="e">
        <f>ROUNDDOWN(IF(C55="Dummy",Données!$X$4,IF(Sem.02!H55="x",Sem.02!D55,VLOOKUP(B55,Données!$A$3:$I$1003,7,FALSE))),0)</f>
        <v>#N/A</v>
      </c>
      <c r="E55" s="18"/>
      <c r="F55" s="18"/>
      <c r="G55" s="18"/>
      <c r="H55" s="26"/>
      <c r="I55" s="27"/>
      <c r="J55" s="28"/>
      <c r="K55" s="29"/>
      <c r="L55" s="30"/>
      <c r="M55" s="31">
        <f t="shared" si="5"/>
        <v>0</v>
      </c>
      <c r="N55" s="31">
        <f>COUNTIF(E55:G55,"&gt;0")</f>
        <v>0</v>
      </c>
      <c r="O55" s="104" t="b">
        <f>IF(OR(E55&gt;0,F55&gt;0,G55&gt;0),Données!$X$6)</f>
        <v>0</v>
      </c>
    </row>
    <row r="56" spans="1:15" x14ac:dyDescent="0.3">
      <c r="A56" s="25" t="e">
        <f>VLOOKUP(B56,Données!$A$3:$I$1003,4)</f>
        <v>#N/A</v>
      </c>
      <c r="B56" s="33"/>
      <c r="C56" s="16" t="str">
        <f>IFERROR(IF(B56=Données!X$1,Données!$X$2,VLOOKUP(B56,Données!$A$3:$I$1003,3,FALSE)),"")</f>
        <v/>
      </c>
      <c r="D56" s="17" t="e">
        <f>ROUNDDOWN(IF(C56="Dummy",Données!$X$4,IF(Sem.02!H56="x",Sem.02!D56,VLOOKUP(B56,Données!$A$3:$I$1003,7,FALSE))),0)</f>
        <v>#N/A</v>
      </c>
      <c r="E56" s="18"/>
      <c r="F56" s="18"/>
      <c r="G56" s="18"/>
      <c r="H56" s="26"/>
      <c r="I56" s="27"/>
      <c r="J56" s="28"/>
      <c r="K56" s="29"/>
      <c r="L56" s="30"/>
      <c r="M56" s="31">
        <f t="shared" si="5"/>
        <v>0</v>
      </c>
      <c r="N56" s="31">
        <f>COUNTIF(E56:G56,"&gt;0")</f>
        <v>0</v>
      </c>
      <c r="O56" s="104" t="b">
        <f>IF(OR(E56&gt;0,F56&gt;0,G56&gt;0),Données!$X$6)</f>
        <v>0</v>
      </c>
    </row>
    <row r="57" spans="1:15" x14ac:dyDescent="0.3">
      <c r="A57" s="32" t="s">
        <v>10</v>
      </c>
      <c r="B57" s="33"/>
      <c r="C57" s="34" t="str">
        <f>IFERROR(IF(B57=Données!X$1,Données!$X$2,VLOOKUP(B57,Données!$A$3:$I$1003,3,FALSE)),"")</f>
        <v/>
      </c>
      <c r="D57" s="35" t="e">
        <f>ROUNDDOWN(IF(C57="Dummy",Données!$X$4,VLOOKUP(B57,Données!$A$3:$I$1003,7,FALSE)),0)</f>
        <v>#N/A</v>
      </c>
      <c r="E57" s="36"/>
      <c r="F57" s="36"/>
      <c r="G57" s="36"/>
      <c r="H57" s="26"/>
      <c r="I57" s="27"/>
      <c r="J57" s="28"/>
      <c r="K57" s="29"/>
      <c r="L57" s="30"/>
      <c r="M57" s="37">
        <f t="shared" si="5"/>
        <v>0</v>
      </c>
      <c r="N57" s="37">
        <f>COUNTIF(E57:G57,("&gt;0"))</f>
        <v>0</v>
      </c>
      <c r="O57" s="105" t="b">
        <f>IF(OR(E57&gt;0,F57&gt;0,G57&gt;0),Données!$X$6)</f>
        <v>0</v>
      </c>
    </row>
    <row r="58" spans="1:15" x14ac:dyDescent="0.3">
      <c r="A58" s="32" t="s">
        <v>10</v>
      </c>
      <c r="B58" s="33"/>
      <c r="C58" s="34" t="str">
        <f>IFERROR(IF(B58=Données!X$1,Données!$X$2,VLOOKUP(B58,Données!$A$3:$I$1003,3,FALSE)),"")</f>
        <v/>
      </c>
      <c r="D58" s="35" t="e">
        <f>ROUNDDOWN(IF(C58="Dummy",Données!$X$4,VLOOKUP(B58,Données!$A$3:$I$1003,7,FALSE)),0)</f>
        <v>#N/A</v>
      </c>
      <c r="E58" s="38"/>
      <c r="F58" s="38"/>
      <c r="G58" s="38"/>
      <c r="H58" s="26"/>
      <c r="I58" s="27"/>
      <c r="J58" s="28"/>
      <c r="K58" s="29"/>
      <c r="L58" s="30"/>
      <c r="M58" s="37">
        <f t="shared" si="5"/>
        <v>0</v>
      </c>
      <c r="N58" s="37">
        <f>COUNTIF(E58:G58,("&gt;0"))</f>
        <v>0</v>
      </c>
      <c r="O58" s="105" t="b">
        <f>IF(OR(E58&gt;0,F58&gt;0,G58&gt;0),Données!$X$6)</f>
        <v>0</v>
      </c>
    </row>
    <row r="59" spans="1:15" x14ac:dyDescent="0.3">
      <c r="A59" s="39" t="s">
        <v>11</v>
      </c>
      <c r="B59" s="40"/>
      <c r="C59" s="41" t="str">
        <f>IFERROR(VLOOKUP(B59,Données!$Q$3:$W$503,2,FALSE),"")</f>
        <v/>
      </c>
      <c r="D59" s="42" t="e">
        <f>VLOOKUP(B59,Données!$Q$3:$W$503,3)</f>
        <v>#N/A</v>
      </c>
      <c r="E59" s="38"/>
      <c r="F59" s="38"/>
      <c r="G59" s="38"/>
      <c r="H59" s="26"/>
      <c r="I59" s="27"/>
      <c r="J59" s="28"/>
      <c r="K59" s="29"/>
      <c r="L59" s="30"/>
      <c r="M59" s="43">
        <f t="shared" si="5"/>
        <v>0</v>
      </c>
      <c r="N59" s="43">
        <f>COUNTIF(E59:G59,("&gt;0"))</f>
        <v>0</v>
      </c>
      <c r="O59" s="106" t="b">
        <f>IF(OR(E59&gt;0,F59&gt;0,G59&gt;0),Données!$X$8)</f>
        <v>0</v>
      </c>
    </row>
    <row r="60" spans="1:15" ht="15" thickBot="1" x14ac:dyDescent="0.35">
      <c r="A60" s="44" t="s">
        <v>11</v>
      </c>
      <c r="B60" s="45"/>
      <c r="C60" s="41" t="str">
        <f>IFERROR(VLOOKUP(B60,Données!$Q$3:$W$503,2,FALSE),"")</f>
        <v/>
      </c>
      <c r="D60" s="46" t="e">
        <f>VLOOKUP(B60,Données!$Q$3:$W$503,3)</f>
        <v>#N/A</v>
      </c>
      <c r="E60" s="47"/>
      <c r="F60" s="47"/>
      <c r="G60" s="47"/>
      <c r="H60" s="26"/>
      <c r="I60" s="27"/>
      <c r="J60" s="28"/>
      <c r="K60" s="29"/>
      <c r="L60" s="30"/>
      <c r="M60" s="43">
        <f t="shared" si="5"/>
        <v>0</v>
      </c>
      <c r="N60" s="43">
        <f>COUNTIF(E60:G60,("&gt;0"))</f>
        <v>0</v>
      </c>
      <c r="O60" s="106" t="b">
        <f>IF(OR(E60&gt;0,F60&gt;0,G60&gt;0),Données!$X$8)</f>
        <v>0</v>
      </c>
    </row>
    <row r="61" spans="1:15" ht="16.2" thickBot="1" x14ac:dyDescent="0.35">
      <c r="A61" s="48" t="e">
        <f>$T$1-D61</f>
        <v>#N/A</v>
      </c>
      <c r="B61" s="49"/>
      <c r="C61" s="50" t="s">
        <v>17</v>
      </c>
      <c r="D61" s="51" t="e">
        <f>SUM(D52:D56)</f>
        <v>#N/A</v>
      </c>
      <c r="E61" s="52">
        <f>SUM(E52:E56)+SUMPRODUCT((E52:E56=0)*1,$D226:$D230)</f>
        <v>0</v>
      </c>
      <c r="F61" s="52">
        <f>SUM(F52:F56)+SUMPRODUCT((F52:F56=0)*1,$D226:$D230)</f>
        <v>0</v>
      </c>
      <c r="G61" s="52">
        <f>SUM(G52:G56)+SUMPRODUCT((G52:G56=0)*1,$D226:$D230)</f>
        <v>0</v>
      </c>
      <c r="H61" s="53"/>
      <c r="I61" s="54"/>
      <c r="J61" s="55"/>
      <c r="K61" s="56"/>
      <c r="L61" s="57"/>
      <c r="M61" s="58">
        <f>SUM(E61:G61)+B61*3</f>
        <v>0</v>
      </c>
      <c r="N61" s="61"/>
      <c r="O61" s="107"/>
    </row>
    <row r="62" spans="1:15" x14ac:dyDescent="0.3">
      <c r="A62" s="14" t="e">
        <f>VLOOKUP(B62,Données!$A$3:$I$1003,4)</f>
        <v>#N/A</v>
      </c>
      <c r="B62" s="33"/>
      <c r="C62" s="16" t="str">
        <f>IFERROR(IF(B62=Données!X$1,Données!$X$2,VLOOKUP(B62,Données!$A$3:$I$1003,3,FALSE)),"")</f>
        <v/>
      </c>
      <c r="D62" s="17" t="e">
        <f>ROUNDDOWN(IF(C62="Dummy",Données!$X$4,IF(Sem.02!H62="x",Sem.02!D62,VLOOKUP(B62,Données!$A$3:$I$1003,7,FALSE))),0)</f>
        <v>#N/A</v>
      </c>
      <c r="E62" s="18"/>
      <c r="F62" s="18"/>
      <c r="G62" s="18"/>
      <c r="H62" s="19"/>
      <c r="I62" s="20"/>
      <c r="J62" s="21"/>
      <c r="K62" s="22"/>
      <c r="L62" s="23"/>
      <c r="M62" s="31">
        <f t="shared" ref="M62:M70" si="6">SUM(E62:G62)</f>
        <v>0</v>
      </c>
      <c r="N62" s="31">
        <f>COUNTIF(E62:G62,"&gt;0")</f>
        <v>0</v>
      </c>
      <c r="O62" s="104" t="b">
        <f>IF(OR(E62&gt;0,F62&gt;0,G62&gt;0),Données!$X$6)</f>
        <v>0</v>
      </c>
    </row>
    <row r="63" spans="1:15" x14ac:dyDescent="0.3">
      <c r="A63" s="25" t="e">
        <f>VLOOKUP(B63,Données!$A$3:$I$1003,4)</f>
        <v>#N/A</v>
      </c>
      <c r="B63" s="33"/>
      <c r="C63" s="16" t="str">
        <f>IFERROR(IF(B63=Données!X$1,Données!$X$2,VLOOKUP(B63,Données!$A$3:$I$1003,3,FALSE)),"")</f>
        <v/>
      </c>
      <c r="D63" s="17" t="e">
        <f>ROUNDDOWN(IF(C63="Dummy",Données!$X$4,IF(Sem.02!H63="x",Sem.02!D63,VLOOKUP(B63,Données!$A$3:$I$1003,7,FALSE))),0)</f>
        <v>#N/A</v>
      </c>
      <c r="E63" s="18"/>
      <c r="F63" s="18"/>
      <c r="G63" s="18"/>
      <c r="H63" s="26"/>
      <c r="I63" s="27"/>
      <c r="J63" s="28"/>
      <c r="K63" s="29"/>
      <c r="L63" s="30"/>
      <c r="M63" s="31">
        <f t="shared" si="6"/>
        <v>0</v>
      </c>
      <c r="N63" s="31">
        <f>COUNTIF(E63:G63,"&gt;0")</f>
        <v>0</v>
      </c>
      <c r="O63" s="104" t="b">
        <f>IF(OR(E63&gt;0,F63&gt;0,G63&gt;0),Données!$X$6)</f>
        <v>0</v>
      </c>
    </row>
    <row r="64" spans="1:15" x14ac:dyDescent="0.3">
      <c r="A64" s="25" t="e">
        <f>VLOOKUP(B64,Données!$A$3:$I$1003,4)</f>
        <v>#N/A</v>
      </c>
      <c r="B64" s="33"/>
      <c r="C64" s="16" t="str">
        <f>IFERROR(IF(B64=Données!X$1,Données!$X$2,VLOOKUP(B64,Données!$A$3:$I$1003,3,FALSE)),"")</f>
        <v/>
      </c>
      <c r="D64" s="17" t="e">
        <f>ROUNDDOWN(IF(C64="Dummy",Données!$X$4,IF(Sem.02!H64="x",Sem.02!D64,VLOOKUP(B64,Données!$A$3:$I$1003,7,FALSE))),0)</f>
        <v>#N/A</v>
      </c>
      <c r="E64" s="18"/>
      <c r="F64" s="18"/>
      <c r="G64" s="18"/>
      <c r="H64" s="26"/>
      <c r="I64" s="27"/>
      <c r="J64" s="28"/>
      <c r="K64" s="29"/>
      <c r="L64" s="30"/>
      <c r="M64" s="31">
        <f t="shared" si="6"/>
        <v>0</v>
      </c>
      <c r="N64" s="31">
        <f>COUNTIF(E64:G64,"&gt;0")</f>
        <v>0</v>
      </c>
      <c r="O64" s="104" t="b">
        <f>IF(OR(E64&gt;0,F64&gt;0,G64&gt;0),Données!$X$6)</f>
        <v>0</v>
      </c>
    </row>
    <row r="65" spans="1:15" x14ac:dyDescent="0.3">
      <c r="A65" s="25" t="e">
        <f>VLOOKUP(B65,Données!$A$3:$I$1003,4)</f>
        <v>#N/A</v>
      </c>
      <c r="B65" s="33"/>
      <c r="C65" s="16" t="str">
        <f>IFERROR(IF(B65=Données!X$1,Données!$X$2,VLOOKUP(B65,Données!$A$3:$I$1003,3,FALSE)),"")</f>
        <v/>
      </c>
      <c r="D65" s="17" t="e">
        <f>ROUNDDOWN(IF(C65="Dummy",Données!$X$4,IF(Sem.02!H65="x",Sem.02!D65,VLOOKUP(B65,Données!$A$3:$I$1003,7,FALSE))),0)</f>
        <v>#N/A</v>
      </c>
      <c r="E65" s="18"/>
      <c r="F65" s="18"/>
      <c r="G65" s="18"/>
      <c r="H65" s="26"/>
      <c r="I65" s="27"/>
      <c r="J65" s="28"/>
      <c r="K65" s="29"/>
      <c r="L65" s="30"/>
      <c r="M65" s="31">
        <f t="shared" si="6"/>
        <v>0</v>
      </c>
      <c r="N65" s="31">
        <f>COUNTIF(E65:G65,"&gt;0")</f>
        <v>0</v>
      </c>
      <c r="O65" s="104" t="b">
        <f>IF(OR(E65&gt;0,F65&gt;0,G65&gt;0),Données!$X$6)</f>
        <v>0</v>
      </c>
    </row>
    <row r="66" spans="1:15" x14ac:dyDescent="0.3">
      <c r="A66" s="25" t="e">
        <f>VLOOKUP(B66,Données!$A$3:$I$1003,4)</f>
        <v>#N/A</v>
      </c>
      <c r="B66" s="33"/>
      <c r="C66" s="16" t="str">
        <f>IFERROR(IF(B66=Données!X$1,Données!$X$2,VLOOKUP(B66,Données!$A$3:$I$1003,3,FALSE)),"")</f>
        <v/>
      </c>
      <c r="D66" s="17" t="e">
        <f>ROUNDDOWN(IF(C66="Dummy",Données!$X$4,IF(Sem.02!H66="x",Sem.02!D66,VLOOKUP(B66,Données!$A$3:$I$1003,7,FALSE))),0)</f>
        <v>#N/A</v>
      </c>
      <c r="E66" s="18"/>
      <c r="F66" s="18"/>
      <c r="G66" s="18"/>
      <c r="H66" s="26"/>
      <c r="I66" s="27"/>
      <c r="J66" s="28"/>
      <c r="K66" s="29"/>
      <c r="L66" s="30"/>
      <c r="M66" s="31">
        <f t="shared" si="6"/>
        <v>0</v>
      </c>
      <c r="N66" s="31">
        <f>COUNTIF(E66:G66,"&gt;0")</f>
        <v>0</v>
      </c>
      <c r="O66" s="104" t="b">
        <f>IF(OR(E66&gt;0,F66&gt;0,G66&gt;0),Données!$X$6)</f>
        <v>0</v>
      </c>
    </row>
    <row r="67" spans="1:15" x14ac:dyDescent="0.3">
      <c r="A67" s="32" t="s">
        <v>10</v>
      </c>
      <c r="B67" s="33"/>
      <c r="C67" s="34" t="str">
        <f>IFERROR(IF(B67=Données!X$1,Données!$X$2,VLOOKUP(B67,Données!$A$3:$I$1003,3,FALSE)),"")</f>
        <v/>
      </c>
      <c r="D67" s="35" t="e">
        <f>ROUNDDOWN(IF(C67="Dummy",Données!$X$4,VLOOKUP(B67,Données!$A$3:$I$1003,7,FALSE)),0)</f>
        <v>#N/A</v>
      </c>
      <c r="E67" s="36"/>
      <c r="F67" s="36"/>
      <c r="G67" s="36"/>
      <c r="H67" s="26"/>
      <c r="I67" s="27"/>
      <c r="J67" s="28"/>
      <c r="K67" s="29"/>
      <c r="L67" s="30"/>
      <c r="M67" s="37">
        <f t="shared" si="6"/>
        <v>0</v>
      </c>
      <c r="N67" s="37">
        <f>COUNTIF(E67:G67,("&gt;0"))</f>
        <v>0</v>
      </c>
      <c r="O67" s="105" t="b">
        <f>IF(OR(E67&gt;0,F67&gt;0,G67&gt;0),Données!$X$6)</f>
        <v>0</v>
      </c>
    </row>
    <row r="68" spans="1:15" x14ac:dyDescent="0.3">
      <c r="A68" s="32" t="s">
        <v>10</v>
      </c>
      <c r="B68" s="33"/>
      <c r="C68" s="34" t="str">
        <f>IFERROR(IF(B68=Données!X$1,Données!$X$2,VLOOKUP(B68,Données!$A$3:$I$1003,3,FALSE)),"")</f>
        <v/>
      </c>
      <c r="D68" s="35" t="e">
        <f>ROUNDDOWN(IF(C68="Dummy",Données!$X$4,VLOOKUP(B68,Données!$A$3:$I$1003,7,FALSE)),0)</f>
        <v>#N/A</v>
      </c>
      <c r="E68" s="38"/>
      <c r="F68" s="38"/>
      <c r="G68" s="38"/>
      <c r="H68" s="26"/>
      <c r="I68" s="27"/>
      <c r="J68" s="28"/>
      <c r="K68" s="29"/>
      <c r="L68" s="30"/>
      <c r="M68" s="37">
        <f t="shared" si="6"/>
        <v>0</v>
      </c>
      <c r="N68" s="37">
        <f>COUNTIF(E68:G68,("&gt;0"))</f>
        <v>0</v>
      </c>
      <c r="O68" s="105" t="b">
        <f>IF(OR(E68&gt;0,F68&gt;0,G68&gt;0),Données!$X$6)</f>
        <v>0</v>
      </c>
    </row>
    <row r="69" spans="1:15" x14ac:dyDescent="0.3">
      <c r="A69" s="39" t="s">
        <v>11</v>
      </c>
      <c r="B69" s="40"/>
      <c r="C69" s="41" t="str">
        <f>IFERROR(VLOOKUP(B69,Données!$Q$3:$W$503,2,FALSE),"")</f>
        <v/>
      </c>
      <c r="D69" s="42" t="e">
        <f>VLOOKUP(B69,Données!$Q$3:$W$503,3)</f>
        <v>#N/A</v>
      </c>
      <c r="E69" s="38"/>
      <c r="F69" s="38"/>
      <c r="G69" s="38"/>
      <c r="H69" s="26"/>
      <c r="I69" s="27"/>
      <c r="J69" s="28"/>
      <c r="K69" s="29"/>
      <c r="L69" s="30"/>
      <c r="M69" s="43">
        <f t="shared" si="6"/>
        <v>0</v>
      </c>
      <c r="N69" s="43">
        <f>COUNTIF(E69:G69,("&gt;0"))</f>
        <v>0</v>
      </c>
      <c r="O69" s="106" t="b">
        <f>IF(OR(E69&gt;0,F69&gt;0,G69&gt;0),Données!$X$8)</f>
        <v>0</v>
      </c>
    </row>
    <row r="70" spans="1:15" ht="15" thickBot="1" x14ac:dyDescent="0.35">
      <c r="A70" s="44" t="s">
        <v>11</v>
      </c>
      <c r="B70" s="45"/>
      <c r="C70" s="41" t="str">
        <f>IFERROR(VLOOKUP(B70,Données!$Q$3:$W$503,2,FALSE),"")</f>
        <v/>
      </c>
      <c r="D70" s="46" t="e">
        <f>VLOOKUP(B70,Données!$Q$3:$W$503,3)</f>
        <v>#N/A</v>
      </c>
      <c r="E70" s="47"/>
      <c r="F70" s="47"/>
      <c r="G70" s="47"/>
      <c r="H70" s="26"/>
      <c r="I70" s="27"/>
      <c r="J70" s="28"/>
      <c r="K70" s="29"/>
      <c r="L70" s="30"/>
      <c r="M70" s="43">
        <f t="shared" si="6"/>
        <v>0</v>
      </c>
      <c r="N70" s="43">
        <f>COUNTIF(E70:G70,("&gt;0"))</f>
        <v>0</v>
      </c>
      <c r="O70" s="106" t="b">
        <f>IF(OR(E70&gt;0,F70&gt;0,G70&gt;0),Données!$X$8)</f>
        <v>0</v>
      </c>
    </row>
    <row r="71" spans="1:15" ht="16.2" thickBot="1" x14ac:dyDescent="0.35">
      <c r="A71" s="48" t="e">
        <f>$T$1-D71</f>
        <v>#N/A</v>
      </c>
      <c r="B71" s="49"/>
      <c r="C71" s="50" t="s">
        <v>18</v>
      </c>
      <c r="D71" s="51" t="e">
        <f>SUM(D62:D66)</f>
        <v>#N/A</v>
      </c>
      <c r="E71" s="52">
        <f>SUM(E62:E66)+SUMPRODUCT((E62:E66=0)*1,$D236:$D240)</f>
        <v>0</v>
      </c>
      <c r="F71" s="52">
        <f>SUM(F62:F66)+SUMPRODUCT((F62:F66=0)*1,$D236:$D240)</f>
        <v>0</v>
      </c>
      <c r="G71" s="52">
        <f>SUM(G62:G66)+SUMPRODUCT((G62:G66=0)*1,$D236:$D240)</f>
        <v>0</v>
      </c>
      <c r="H71" s="53"/>
      <c r="I71" s="54"/>
      <c r="J71" s="55"/>
      <c r="K71" s="56"/>
      <c r="L71" s="57"/>
      <c r="M71" s="58">
        <f>SUM(E71:G71)+B71*3</f>
        <v>0</v>
      </c>
      <c r="N71" s="61"/>
      <c r="O71" s="107"/>
    </row>
    <row r="72" spans="1:15" x14ac:dyDescent="0.3">
      <c r="A72" s="14" t="e">
        <f>VLOOKUP(B72,Données!$A$3:$I$1003,4)</f>
        <v>#N/A</v>
      </c>
      <c r="B72" s="33"/>
      <c r="C72" s="16" t="str">
        <f>IFERROR(IF(B72=Données!X$1,Données!$X$2,VLOOKUP(B72,Données!$A$3:$I$1003,3,FALSE)),"")</f>
        <v/>
      </c>
      <c r="D72" s="17" t="e">
        <f>ROUNDDOWN(IF(C72="Dummy",Données!$X$4,IF(Sem.02!H72="x",Sem.02!D72,VLOOKUP(B72,Données!$A$3:$I$1003,7,FALSE))),0)</f>
        <v>#N/A</v>
      </c>
      <c r="E72" s="18"/>
      <c r="F72" s="18"/>
      <c r="G72" s="18"/>
      <c r="H72" s="19"/>
      <c r="I72" s="20"/>
      <c r="J72" s="21"/>
      <c r="K72" s="22"/>
      <c r="L72" s="23"/>
      <c r="M72" s="31">
        <f t="shared" ref="M72:M80" si="7">SUM(E72:G72)</f>
        <v>0</v>
      </c>
      <c r="N72" s="31">
        <f>COUNTIF(E72:G72,"&gt;0")</f>
        <v>0</v>
      </c>
      <c r="O72" s="104" t="b">
        <f>IF(OR(E72&gt;0,F72&gt;0,G72&gt;0),Données!$X$6)</f>
        <v>0</v>
      </c>
    </row>
    <row r="73" spans="1:15" x14ac:dyDescent="0.3">
      <c r="A73" s="25" t="e">
        <f>VLOOKUP(B73,Données!$A$3:$I$1003,4)</f>
        <v>#N/A</v>
      </c>
      <c r="B73" s="33"/>
      <c r="C73" s="16" t="str">
        <f>IFERROR(IF(B73=Données!X$1,Données!$X$2,VLOOKUP(B73,Données!$A$3:$I$1003,3,FALSE)),"")</f>
        <v/>
      </c>
      <c r="D73" s="17" t="e">
        <f>ROUNDDOWN(IF(C73="Dummy",Données!$X$4,IF(Sem.02!H73="x",Sem.02!D73,VLOOKUP(B73,Données!$A$3:$I$1003,7,FALSE))),0)</f>
        <v>#N/A</v>
      </c>
      <c r="E73" s="18"/>
      <c r="F73" s="18"/>
      <c r="G73" s="18"/>
      <c r="H73" s="26"/>
      <c r="I73" s="27"/>
      <c r="J73" s="28"/>
      <c r="K73" s="29"/>
      <c r="L73" s="30"/>
      <c r="M73" s="31">
        <f t="shared" si="7"/>
        <v>0</v>
      </c>
      <c r="N73" s="31">
        <f>COUNTIF(E73:G73,"&gt;0")</f>
        <v>0</v>
      </c>
      <c r="O73" s="104" t="b">
        <f>IF(OR(E73&gt;0,F73&gt;0,G73&gt;0),Données!$X$6)</f>
        <v>0</v>
      </c>
    </row>
    <row r="74" spans="1:15" x14ac:dyDescent="0.3">
      <c r="A74" s="25" t="e">
        <f>VLOOKUP(B74,Données!$A$3:$I$1003,4)</f>
        <v>#N/A</v>
      </c>
      <c r="B74" s="33"/>
      <c r="C74" s="16" t="str">
        <f>IFERROR(IF(B74=Données!X$1,Données!$X$2,VLOOKUP(B74,Données!$A$3:$I$1003,3,FALSE)),"")</f>
        <v/>
      </c>
      <c r="D74" s="17" t="e">
        <f>ROUNDDOWN(IF(C74="Dummy",Données!$X$4,IF(Sem.02!H74="x",Sem.02!D74,VLOOKUP(B74,Données!$A$3:$I$1003,7,FALSE))),0)</f>
        <v>#N/A</v>
      </c>
      <c r="E74" s="18"/>
      <c r="F74" s="18"/>
      <c r="G74" s="18"/>
      <c r="H74" s="26"/>
      <c r="I74" s="27"/>
      <c r="J74" s="28"/>
      <c r="K74" s="29"/>
      <c r="L74" s="30"/>
      <c r="M74" s="31">
        <f t="shared" si="7"/>
        <v>0</v>
      </c>
      <c r="N74" s="31">
        <f>COUNTIF(E74:G74,"&gt;0")</f>
        <v>0</v>
      </c>
      <c r="O74" s="104" t="b">
        <f>IF(OR(E74&gt;0,F74&gt;0,G74&gt;0),Données!$X$6)</f>
        <v>0</v>
      </c>
    </row>
    <row r="75" spans="1:15" x14ac:dyDescent="0.3">
      <c r="A75" s="25" t="e">
        <f>VLOOKUP(B75,Données!$A$3:$I$1003,4)</f>
        <v>#N/A</v>
      </c>
      <c r="B75" s="33"/>
      <c r="C75" s="16" t="str">
        <f>IFERROR(IF(B75=Données!X$1,Données!$X$2,VLOOKUP(B75,Données!$A$3:$I$1003,3,FALSE)),"")</f>
        <v/>
      </c>
      <c r="D75" s="17" t="e">
        <f>ROUNDDOWN(IF(C75="Dummy",Données!$X$4,IF(Sem.02!H75="x",Sem.02!D75,VLOOKUP(B75,Données!$A$3:$I$1003,7,FALSE))),0)</f>
        <v>#N/A</v>
      </c>
      <c r="E75" s="18"/>
      <c r="F75" s="18"/>
      <c r="G75" s="18"/>
      <c r="H75" s="26"/>
      <c r="I75" s="27"/>
      <c r="J75" s="28"/>
      <c r="K75" s="29"/>
      <c r="L75" s="30"/>
      <c r="M75" s="31">
        <f t="shared" si="7"/>
        <v>0</v>
      </c>
      <c r="N75" s="31">
        <f>COUNTIF(E75:G75,"&gt;0")</f>
        <v>0</v>
      </c>
      <c r="O75" s="104" t="b">
        <f>IF(OR(E75&gt;0,F75&gt;0,G75&gt;0),Données!$X$6)</f>
        <v>0</v>
      </c>
    </row>
    <row r="76" spans="1:15" x14ac:dyDescent="0.3">
      <c r="A76" s="25" t="e">
        <f>VLOOKUP(B76,Données!$A$3:$I$1003,4)</f>
        <v>#N/A</v>
      </c>
      <c r="B76" s="33"/>
      <c r="C76" s="16" t="str">
        <f>IFERROR(IF(B76=Données!X$1,Données!$X$2,VLOOKUP(B76,Données!$A$3:$I$1003,3,FALSE)),"")</f>
        <v/>
      </c>
      <c r="D76" s="17" t="e">
        <f>ROUNDDOWN(IF(C76="Dummy",Données!$X$4,IF(Sem.02!H76="x",Sem.02!D76,VLOOKUP(B76,Données!$A$3:$I$1003,7,FALSE))),0)</f>
        <v>#N/A</v>
      </c>
      <c r="E76" s="18"/>
      <c r="F76" s="18"/>
      <c r="G76" s="18"/>
      <c r="H76" s="26"/>
      <c r="I76" s="27"/>
      <c r="J76" s="28"/>
      <c r="K76" s="29"/>
      <c r="L76" s="30"/>
      <c r="M76" s="31">
        <f t="shared" si="7"/>
        <v>0</v>
      </c>
      <c r="N76" s="31">
        <f>COUNTIF(E76:G76,"&gt;0")</f>
        <v>0</v>
      </c>
      <c r="O76" s="104" t="b">
        <f>IF(OR(E76&gt;0,F76&gt;0,G76&gt;0),Données!$X$6)</f>
        <v>0</v>
      </c>
    </row>
    <row r="77" spans="1:15" x14ac:dyDescent="0.3">
      <c r="A77" s="32" t="s">
        <v>10</v>
      </c>
      <c r="B77" s="33"/>
      <c r="C77" s="34" t="str">
        <f>IFERROR(IF(B77=Données!X$1,Données!$X$2,VLOOKUP(B77,Données!$A$3:$I$1003,3,FALSE)),"")</f>
        <v/>
      </c>
      <c r="D77" s="35" t="e">
        <f>ROUNDDOWN(IF(C77="Dummy",Données!$X$4,VLOOKUP(B77,Données!$A$3:$I$1003,7,FALSE)),0)</f>
        <v>#N/A</v>
      </c>
      <c r="E77" s="36"/>
      <c r="F77" s="36"/>
      <c r="G77" s="36"/>
      <c r="H77" s="26"/>
      <c r="I77" s="27"/>
      <c r="J77" s="28"/>
      <c r="K77" s="29"/>
      <c r="L77" s="30"/>
      <c r="M77" s="37">
        <f t="shared" si="7"/>
        <v>0</v>
      </c>
      <c r="N77" s="37">
        <f>COUNTIF(E77:G77,("&gt;0"))</f>
        <v>0</v>
      </c>
      <c r="O77" s="105" t="b">
        <f>IF(OR(E77&gt;0,F77&gt;0,G77&gt;0),Données!$X$6)</f>
        <v>0</v>
      </c>
    </row>
    <row r="78" spans="1:15" x14ac:dyDescent="0.3">
      <c r="A78" s="32" t="s">
        <v>10</v>
      </c>
      <c r="B78" s="33"/>
      <c r="C78" s="34" t="str">
        <f>IFERROR(IF(B78=Données!X$1,Données!$X$2,VLOOKUP(B78,Données!$A$3:$I$1003,3,FALSE)),"")</f>
        <v/>
      </c>
      <c r="D78" s="35" t="e">
        <f>ROUNDDOWN(IF(C78="Dummy",Données!$X$4,VLOOKUP(B78,Données!$A$3:$I$1003,7,FALSE)),0)</f>
        <v>#N/A</v>
      </c>
      <c r="E78" s="38"/>
      <c r="F78" s="38"/>
      <c r="G78" s="38"/>
      <c r="H78" s="26"/>
      <c r="I78" s="27"/>
      <c r="J78" s="28"/>
      <c r="K78" s="29"/>
      <c r="L78" s="30"/>
      <c r="M78" s="37">
        <f t="shared" si="7"/>
        <v>0</v>
      </c>
      <c r="N78" s="37">
        <f>COUNTIF(E78:G78,("&gt;0"))</f>
        <v>0</v>
      </c>
      <c r="O78" s="105" t="b">
        <f>IF(OR(E78&gt;0,F78&gt;0,G78&gt;0),Données!$X$6)</f>
        <v>0</v>
      </c>
    </row>
    <row r="79" spans="1:15" x14ac:dyDescent="0.3">
      <c r="A79" s="39" t="s">
        <v>11</v>
      </c>
      <c r="B79" s="40"/>
      <c r="C79" s="41" t="str">
        <f>IFERROR(VLOOKUP(B79,Données!$Q$3:$W$503,2,FALSE),"")</f>
        <v/>
      </c>
      <c r="D79" s="42" t="e">
        <f>VLOOKUP(B79,Données!$Q$3:$W$503,3)</f>
        <v>#N/A</v>
      </c>
      <c r="E79" s="38"/>
      <c r="F79" s="38"/>
      <c r="G79" s="38"/>
      <c r="H79" s="26"/>
      <c r="I79" s="27"/>
      <c r="J79" s="28"/>
      <c r="K79" s="29"/>
      <c r="L79" s="30"/>
      <c r="M79" s="43">
        <f t="shared" si="7"/>
        <v>0</v>
      </c>
      <c r="N79" s="43">
        <f>COUNTIF(E79:G79,("&gt;0"))</f>
        <v>0</v>
      </c>
      <c r="O79" s="106" t="b">
        <f>IF(OR(E79&gt;0,F79&gt;0,G79&gt;0),Données!$X$8)</f>
        <v>0</v>
      </c>
    </row>
    <row r="80" spans="1:15" ht="15" thickBot="1" x14ac:dyDescent="0.35">
      <c r="A80" s="44" t="s">
        <v>11</v>
      </c>
      <c r="B80" s="45"/>
      <c r="C80" s="41" t="str">
        <f>IFERROR(VLOOKUP(B80,Données!$Q$3:$W$503,2,FALSE),"")</f>
        <v/>
      </c>
      <c r="D80" s="46" t="e">
        <f>VLOOKUP(B80,Données!$Q$3:$W$503,3)</f>
        <v>#N/A</v>
      </c>
      <c r="E80" s="47"/>
      <c r="F80" s="47"/>
      <c r="G80" s="47"/>
      <c r="H80" s="26"/>
      <c r="I80" s="27"/>
      <c r="J80" s="28"/>
      <c r="K80" s="29"/>
      <c r="L80" s="30"/>
      <c r="M80" s="43">
        <f t="shared" si="7"/>
        <v>0</v>
      </c>
      <c r="N80" s="43">
        <f>COUNTIF(E80:G80,("&gt;0"))</f>
        <v>0</v>
      </c>
      <c r="O80" s="106" t="b">
        <f>IF(OR(E80&gt;0,F80&gt;0,G80&gt;0),Données!$X$8)</f>
        <v>0</v>
      </c>
    </row>
    <row r="81" spans="1:15" ht="16.2" thickBot="1" x14ac:dyDescent="0.35">
      <c r="A81" s="48" t="e">
        <f>$T$1-D81</f>
        <v>#N/A</v>
      </c>
      <c r="B81" s="49"/>
      <c r="C81" s="50" t="s">
        <v>19</v>
      </c>
      <c r="D81" s="51" t="e">
        <f>SUM(D72:D76)</f>
        <v>#N/A</v>
      </c>
      <c r="E81" s="52">
        <f>SUM(E72:E76)+SUMPRODUCT((E72:E76=0)*1,$D246:$D250)</f>
        <v>0</v>
      </c>
      <c r="F81" s="52">
        <f>SUM(F72:F76)+SUMPRODUCT((F72:F76=0)*1,$D246:$D250)</f>
        <v>0</v>
      </c>
      <c r="G81" s="52">
        <f>SUM(G72:G76)+SUMPRODUCT((G72:G76=0)*1,$D246:$D250)</f>
        <v>0</v>
      </c>
      <c r="H81" s="53"/>
      <c r="I81" s="54"/>
      <c r="J81" s="55"/>
      <c r="K81" s="56"/>
      <c r="L81" s="57"/>
      <c r="M81" s="58">
        <f>SUM(E81:G81)+B81*3</f>
        <v>0</v>
      </c>
      <c r="N81" s="61"/>
      <c r="O81" s="107"/>
    </row>
    <row r="82" spans="1:15" x14ac:dyDescent="0.3">
      <c r="A82" s="14" t="e">
        <f>VLOOKUP(B82,Données!$A$3:$I$1003,4)</f>
        <v>#N/A</v>
      </c>
      <c r="B82" s="33"/>
      <c r="C82" s="16" t="str">
        <f>IFERROR(IF(B82=Données!X$1,Données!$X$2,VLOOKUP(B82,Données!$A$3:$I$1003,3,FALSE)),"")</f>
        <v/>
      </c>
      <c r="D82" s="17" t="e">
        <f>ROUNDDOWN(IF(C82="Dummy",Données!$X$4,IF(Sem.02!H82="x",Sem.02!D82,VLOOKUP(B82,Données!$A$3:$I$1003,7,FALSE))),0)</f>
        <v>#N/A</v>
      </c>
      <c r="E82" s="18"/>
      <c r="F82" s="18"/>
      <c r="G82" s="18"/>
      <c r="H82" s="19"/>
      <c r="I82" s="20"/>
      <c r="J82" s="21"/>
      <c r="K82" s="22"/>
      <c r="L82" s="23"/>
      <c r="M82" s="31">
        <f t="shared" ref="M82:M90" si="8">SUM(E82:G82)</f>
        <v>0</v>
      </c>
      <c r="N82" s="31">
        <f>COUNTIF(E82:G82,"&gt;0")</f>
        <v>0</v>
      </c>
      <c r="O82" s="104" t="b">
        <f>IF(OR(E82&gt;0,F82&gt;0,G82&gt;0),Données!$X$6)</f>
        <v>0</v>
      </c>
    </row>
    <row r="83" spans="1:15" x14ac:dyDescent="0.3">
      <c r="A83" s="25" t="e">
        <f>VLOOKUP(B83,Données!$A$3:$I$1003,4)</f>
        <v>#N/A</v>
      </c>
      <c r="B83" s="33"/>
      <c r="C83" s="16" t="str">
        <f>IFERROR(IF(B83=Données!X$1,Données!$X$2,VLOOKUP(B83,Données!$A$3:$I$1003,3,FALSE)),"")</f>
        <v/>
      </c>
      <c r="D83" s="17" t="e">
        <f>ROUNDDOWN(IF(C83="Dummy",Données!$X$4,IF(Sem.02!H83="x",Sem.02!D83,VLOOKUP(B83,Données!$A$3:$I$1003,7,FALSE))),0)</f>
        <v>#N/A</v>
      </c>
      <c r="E83" s="18"/>
      <c r="F83" s="18"/>
      <c r="G83" s="18"/>
      <c r="H83" s="26"/>
      <c r="I83" s="27"/>
      <c r="J83" s="28"/>
      <c r="K83" s="29"/>
      <c r="L83" s="30"/>
      <c r="M83" s="31">
        <f t="shared" si="8"/>
        <v>0</v>
      </c>
      <c r="N83" s="31">
        <f>COUNTIF(E83:G83,"&gt;0")</f>
        <v>0</v>
      </c>
      <c r="O83" s="104" t="b">
        <f>IF(OR(E83&gt;0,F83&gt;0,G83&gt;0),Données!$X$6)</f>
        <v>0</v>
      </c>
    </row>
    <row r="84" spans="1:15" x14ac:dyDescent="0.3">
      <c r="A84" s="25" t="e">
        <f>VLOOKUP(B84,Données!$A$3:$I$1003,4)</f>
        <v>#N/A</v>
      </c>
      <c r="B84" s="33"/>
      <c r="C84" s="16" t="str">
        <f>IFERROR(IF(B84=Données!X$1,Données!$X$2,VLOOKUP(B84,Données!$A$3:$I$1003,3,FALSE)),"")</f>
        <v/>
      </c>
      <c r="D84" s="17" t="e">
        <f>ROUNDDOWN(IF(C84="Dummy",Données!$X$4,IF(Sem.02!H84="x",Sem.02!D84,VLOOKUP(B84,Données!$A$3:$I$1003,7,FALSE))),0)</f>
        <v>#N/A</v>
      </c>
      <c r="E84" s="18"/>
      <c r="F84" s="18"/>
      <c r="G84" s="18"/>
      <c r="H84" s="26"/>
      <c r="I84" s="27"/>
      <c r="J84" s="28"/>
      <c r="K84" s="29"/>
      <c r="L84" s="30"/>
      <c r="M84" s="31">
        <f t="shared" si="8"/>
        <v>0</v>
      </c>
      <c r="N84" s="31">
        <f>COUNTIF(E84:G84,"&gt;0")</f>
        <v>0</v>
      </c>
      <c r="O84" s="104" t="b">
        <f>IF(OR(E84&gt;0,F84&gt;0,G84&gt;0),Données!$X$6)</f>
        <v>0</v>
      </c>
    </row>
    <row r="85" spans="1:15" x14ac:dyDescent="0.3">
      <c r="A85" s="25" t="e">
        <f>VLOOKUP(B85,Données!$A$3:$I$1003,4)</f>
        <v>#N/A</v>
      </c>
      <c r="B85" s="33"/>
      <c r="C85" s="16" t="str">
        <f>IFERROR(IF(B85=Données!X$1,Données!$X$2,VLOOKUP(B85,Données!$A$3:$I$1003,3,FALSE)),"")</f>
        <v/>
      </c>
      <c r="D85" s="17" t="e">
        <f>ROUNDDOWN(IF(C85="Dummy",Données!$X$4,IF(Sem.02!H85="x",Sem.02!D85,VLOOKUP(B85,Données!$A$3:$I$1003,7,FALSE))),0)</f>
        <v>#N/A</v>
      </c>
      <c r="E85" s="18"/>
      <c r="F85" s="18"/>
      <c r="G85" s="18"/>
      <c r="H85" s="26"/>
      <c r="I85" s="27"/>
      <c r="J85" s="28"/>
      <c r="K85" s="29"/>
      <c r="L85" s="30"/>
      <c r="M85" s="31">
        <f t="shared" si="8"/>
        <v>0</v>
      </c>
      <c r="N85" s="31">
        <f>COUNTIF(E85:G85,"&gt;0")</f>
        <v>0</v>
      </c>
      <c r="O85" s="104" t="b">
        <f>IF(OR(E85&gt;0,F85&gt;0,G85&gt;0),Données!$X$6)</f>
        <v>0</v>
      </c>
    </row>
    <row r="86" spans="1:15" x14ac:dyDescent="0.3">
      <c r="A86" s="25" t="e">
        <f>VLOOKUP(B86,Données!$A$3:$I$1003,4)</f>
        <v>#N/A</v>
      </c>
      <c r="B86" s="33"/>
      <c r="C86" s="16" t="str">
        <f>IFERROR(IF(B86=Données!X$1,Données!$X$2,VLOOKUP(B86,Données!$A$3:$I$1003,3,FALSE)),"")</f>
        <v/>
      </c>
      <c r="D86" s="17" t="e">
        <f>ROUNDDOWN(IF(C86="Dummy",Données!$X$4,IF(Sem.02!H86="x",Sem.02!D86,VLOOKUP(B86,Données!$A$3:$I$1003,7,FALSE))),0)</f>
        <v>#N/A</v>
      </c>
      <c r="E86" s="18"/>
      <c r="F86" s="18"/>
      <c r="G86" s="18"/>
      <c r="H86" s="26"/>
      <c r="I86" s="27"/>
      <c r="J86" s="28"/>
      <c r="K86" s="29"/>
      <c r="L86" s="30"/>
      <c r="M86" s="31">
        <f t="shared" si="8"/>
        <v>0</v>
      </c>
      <c r="N86" s="31">
        <f>COUNTIF(E86:G86,"&gt;0")</f>
        <v>0</v>
      </c>
      <c r="O86" s="104" t="b">
        <f>IF(OR(E86&gt;0,F86&gt;0,G86&gt;0),Données!$X$6)</f>
        <v>0</v>
      </c>
    </row>
    <row r="87" spans="1:15" x14ac:dyDescent="0.3">
      <c r="A87" s="32" t="s">
        <v>10</v>
      </c>
      <c r="B87" s="33"/>
      <c r="C87" s="34" t="str">
        <f>IFERROR(IF(B87=Données!X$1,Données!$X$2,VLOOKUP(B87,Données!$A$3:$I$1003,3,FALSE)),"")</f>
        <v/>
      </c>
      <c r="D87" s="35" t="e">
        <f>ROUNDDOWN(IF(C87="Dummy",Données!$X$4,VLOOKUP(B87,Données!$A$3:$I$1003,7,FALSE)),0)</f>
        <v>#N/A</v>
      </c>
      <c r="E87" s="36"/>
      <c r="F87" s="36"/>
      <c r="G87" s="36"/>
      <c r="H87" s="26"/>
      <c r="I87" s="27"/>
      <c r="J87" s="28"/>
      <c r="K87" s="29"/>
      <c r="L87" s="30"/>
      <c r="M87" s="37">
        <f t="shared" si="8"/>
        <v>0</v>
      </c>
      <c r="N87" s="37">
        <f>COUNTIF(E87:G87,("&gt;0"))</f>
        <v>0</v>
      </c>
      <c r="O87" s="105" t="b">
        <f>IF(OR(E87&gt;0,F87&gt;0,G87&gt;0),Données!$X$6)</f>
        <v>0</v>
      </c>
    </row>
    <row r="88" spans="1:15" x14ac:dyDescent="0.3">
      <c r="A88" s="32" t="s">
        <v>10</v>
      </c>
      <c r="B88" s="33"/>
      <c r="C88" s="34" t="str">
        <f>IFERROR(IF(B88=Données!X$1,Données!$X$2,VLOOKUP(B88,Données!$A$3:$I$1003,3,FALSE)),"")</f>
        <v/>
      </c>
      <c r="D88" s="35" t="e">
        <f>ROUNDDOWN(IF(C88="Dummy",Données!$X$4,VLOOKUP(B88,Données!$A$3:$I$1003,7,FALSE)),0)</f>
        <v>#N/A</v>
      </c>
      <c r="E88" s="38"/>
      <c r="F88" s="38"/>
      <c r="G88" s="38"/>
      <c r="H88" s="26"/>
      <c r="I88" s="27"/>
      <c r="J88" s="28"/>
      <c r="K88" s="29"/>
      <c r="L88" s="30"/>
      <c r="M88" s="37">
        <f t="shared" si="8"/>
        <v>0</v>
      </c>
      <c r="N88" s="37">
        <f>COUNTIF(E88:G88,("&gt;0"))</f>
        <v>0</v>
      </c>
      <c r="O88" s="105" t="b">
        <f>IF(OR(E88&gt;0,F88&gt;0,G88&gt;0),Données!$X$6)</f>
        <v>0</v>
      </c>
    </row>
    <row r="89" spans="1:15" x14ac:dyDescent="0.3">
      <c r="A89" s="39" t="s">
        <v>11</v>
      </c>
      <c r="B89" s="40"/>
      <c r="C89" s="41" t="str">
        <f>IFERROR(VLOOKUP(B89,Données!$Q$3:$W$503,2,FALSE),"")</f>
        <v/>
      </c>
      <c r="D89" s="42" t="e">
        <f>VLOOKUP(B89,Données!$Q$3:$W$503,3)</f>
        <v>#N/A</v>
      </c>
      <c r="E89" s="38"/>
      <c r="F89" s="38"/>
      <c r="G89" s="38"/>
      <c r="H89" s="26"/>
      <c r="I89" s="27"/>
      <c r="J89" s="28"/>
      <c r="K89" s="29"/>
      <c r="L89" s="30"/>
      <c r="M89" s="43">
        <f t="shared" si="8"/>
        <v>0</v>
      </c>
      <c r="N89" s="43">
        <f>COUNTIF(E89:G89,("&gt;0"))</f>
        <v>0</v>
      </c>
      <c r="O89" s="106" t="b">
        <f>IF(OR(E89&gt;0,F89&gt;0,G89&gt;0),Données!$X$8)</f>
        <v>0</v>
      </c>
    </row>
    <row r="90" spans="1:15" ht="15" thickBot="1" x14ac:dyDescent="0.35">
      <c r="A90" s="44" t="s">
        <v>11</v>
      </c>
      <c r="B90" s="45"/>
      <c r="C90" s="41" t="str">
        <f>IFERROR(VLOOKUP(B90,Données!$Q$3:$W$503,2,FALSE),"")</f>
        <v/>
      </c>
      <c r="D90" s="46" t="e">
        <f>VLOOKUP(B90,Données!$Q$3:$W$503,3)</f>
        <v>#N/A</v>
      </c>
      <c r="E90" s="47"/>
      <c r="F90" s="47"/>
      <c r="G90" s="47"/>
      <c r="H90" s="26"/>
      <c r="I90" s="27"/>
      <c r="J90" s="28"/>
      <c r="K90" s="29"/>
      <c r="L90" s="30"/>
      <c r="M90" s="43">
        <f t="shared" si="8"/>
        <v>0</v>
      </c>
      <c r="N90" s="43">
        <f>COUNTIF(E90:G90,("&gt;0"))</f>
        <v>0</v>
      </c>
      <c r="O90" s="106" t="b">
        <f>IF(OR(E90&gt;0,F90&gt;0,G90&gt;0),Données!$X$8)</f>
        <v>0</v>
      </c>
    </row>
    <row r="91" spans="1:15" ht="16.2" thickBot="1" x14ac:dyDescent="0.35">
      <c r="A91" s="48" t="e">
        <f>$T$1-D91</f>
        <v>#N/A</v>
      </c>
      <c r="B91" s="49"/>
      <c r="C91" s="50" t="s">
        <v>20</v>
      </c>
      <c r="D91" s="51" t="e">
        <f>SUM(D82:D86)</f>
        <v>#N/A</v>
      </c>
      <c r="E91" s="52">
        <f>SUM(E82:E86)+SUMPRODUCT((E82:E86=0)*1,$D256:$D260)</f>
        <v>0</v>
      </c>
      <c r="F91" s="52">
        <f>SUM(F82:F86)+SUMPRODUCT((F82:F86=0)*1,$D256:$D260)</f>
        <v>0</v>
      </c>
      <c r="G91" s="52">
        <f>SUM(G82:G86)+SUMPRODUCT((G82:G86=0)*1,$D256:$D260)</f>
        <v>0</v>
      </c>
      <c r="H91" s="53"/>
      <c r="I91" s="54"/>
      <c r="J91" s="55"/>
      <c r="K91" s="56"/>
      <c r="L91" s="57"/>
      <c r="M91" s="58">
        <f>SUM(E91:G91)+B91*3</f>
        <v>0</v>
      </c>
      <c r="N91" s="61"/>
      <c r="O91" s="107"/>
    </row>
    <row r="92" spans="1:15" x14ac:dyDescent="0.3">
      <c r="A92" s="14" t="e">
        <f>VLOOKUP(B92,Données!$A$3:$I$1003,4)</f>
        <v>#N/A</v>
      </c>
      <c r="B92" s="33"/>
      <c r="C92" s="16" t="str">
        <f>IFERROR(IF(B92=Données!X$1,Données!$X$2,VLOOKUP(B92,Données!$A$3:$I$1003,3,FALSE)),"")</f>
        <v/>
      </c>
      <c r="D92" s="17" t="e">
        <f>ROUNDDOWN(IF(C92="Dummy",Données!$X$4,IF(Sem.02!H92="x",Sem.02!D92,VLOOKUP(B92,Données!$A$3:$I$1003,7,FALSE))),0)</f>
        <v>#N/A</v>
      </c>
      <c r="E92" s="18"/>
      <c r="F92" s="18"/>
      <c r="G92" s="18"/>
      <c r="H92" s="19"/>
      <c r="I92" s="20"/>
      <c r="J92" s="21"/>
      <c r="K92" s="22"/>
      <c r="L92" s="23"/>
      <c r="M92" s="31">
        <f t="shared" ref="M92:M100" si="9">SUM(E92:G92)</f>
        <v>0</v>
      </c>
      <c r="N92" s="31">
        <f>COUNTIF(E92:G92,"&gt;0")</f>
        <v>0</v>
      </c>
      <c r="O92" s="104" t="b">
        <f>IF(OR(E92&gt;0,F92&gt;0,G92&gt;0),Données!$X$6)</f>
        <v>0</v>
      </c>
    </row>
    <row r="93" spans="1:15" x14ac:dyDescent="0.3">
      <c r="A93" s="25" t="e">
        <f>VLOOKUP(B93,Données!$A$3:$I$1003,4)</f>
        <v>#N/A</v>
      </c>
      <c r="B93" s="33"/>
      <c r="C93" s="16" t="str">
        <f>IFERROR(IF(B93=Données!X$1,Données!$X$2,VLOOKUP(B93,Données!$A$3:$I$1003,3,FALSE)),"")</f>
        <v/>
      </c>
      <c r="D93" s="17">
        <f>ROUNDDOWN(IF(C93="Dummy",Données!$X$4,IF(Sem.02!H93="x",Sem.02!D93,VLOOKUP(B93,Données!$A$3:$I$1003,7,FALSE))),0)</f>
        <v>151</v>
      </c>
      <c r="E93" s="18"/>
      <c r="F93" s="18"/>
      <c r="G93" s="18"/>
      <c r="H93" s="26"/>
      <c r="I93" s="27"/>
      <c r="J93" s="28"/>
      <c r="K93" s="29"/>
      <c r="L93" s="30"/>
      <c r="M93" s="31">
        <f t="shared" si="9"/>
        <v>0</v>
      </c>
      <c r="N93" s="31">
        <f>COUNTIF(E93:G93,"&gt;0")</f>
        <v>0</v>
      </c>
      <c r="O93" s="104" t="b">
        <f>IF(OR(E93&gt;0,F93&gt;0,G93&gt;0),Données!$X$6)</f>
        <v>0</v>
      </c>
    </row>
    <row r="94" spans="1:15" x14ac:dyDescent="0.3">
      <c r="A94" s="25" t="e">
        <f>VLOOKUP(B94,Données!$A$3:$I$1003,4)</f>
        <v>#N/A</v>
      </c>
      <c r="B94" s="33"/>
      <c r="C94" s="16" t="str">
        <f>IFERROR(IF(B94=Données!X$1,Données!$X$2,VLOOKUP(B94,Données!$A$3:$I$1003,3,FALSE)),"")</f>
        <v/>
      </c>
      <c r="D94" s="17" t="e">
        <f>ROUNDDOWN(IF(C94="Dummy",Données!$X$4,IF(Sem.02!H94="x",Sem.02!D94,VLOOKUP(B94,Données!$A$3:$I$1003,7,FALSE))),0)</f>
        <v>#N/A</v>
      </c>
      <c r="E94" s="18"/>
      <c r="F94" s="18"/>
      <c r="G94" s="18"/>
      <c r="H94" s="26"/>
      <c r="I94" s="27"/>
      <c r="J94" s="28"/>
      <c r="K94" s="29"/>
      <c r="L94" s="30"/>
      <c r="M94" s="31">
        <f t="shared" si="9"/>
        <v>0</v>
      </c>
      <c r="N94" s="31">
        <f>COUNTIF(E94:G94,"&gt;0")</f>
        <v>0</v>
      </c>
      <c r="O94" s="104" t="b">
        <f>IF(OR(E94&gt;0,F94&gt;0,G94&gt;0),Données!$X$6)</f>
        <v>0</v>
      </c>
    </row>
    <row r="95" spans="1:15" x14ac:dyDescent="0.3">
      <c r="A95" s="25" t="e">
        <f>VLOOKUP(B95,Données!$A$3:$I$1003,4)</f>
        <v>#N/A</v>
      </c>
      <c r="B95" s="33"/>
      <c r="C95" s="16" t="str">
        <f>IFERROR(IF(B95=Données!X$1,Données!$X$2,VLOOKUP(B95,Données!$A$3:$I$1003,3,FALSE)),"")</f>
        <v/>
      </c>
      <c r="D95" s="17" t="e">
        <f>ROUNDDOWN(IF(C95="Dummy",Données!$X$4,IF(Sem.02!H95="x",Sem.02!D95,VLOOKUP(B95,Données!$A$3:$I$1003,7,FALSE))),0)</f>
        <v>#N/A</v>
      </c>
      <c r="E95" s="18"/>
      <c r="F95" s="18"/>
      <c r="G95" s="18"/>
      <c r="H95" s="26"/>
      <c r="I95" s="27"/>
      <c r="J95" s="28"/>
      <c r="K95" s="29"/>
      <c r="L95" s="30"/>
      <c r="M95" s="31">
        <f t="shared" si="9"/>
        <v>0</v>
      </c>
      <c r="N95" s="31">
        <f>COUNTIF(E95:G95,"&gt;0")</f>
        <v>0</v>
      </c>
      <c r="O95" s="104" t="b">
        <f>IF(OR(E95&gt;0,F95&gt;0,G95&gt;0),Données!$X$6)</f>
        <v>0</v>
      </c>
    </row>
    <row r="96" spans="1:15" x14ac:dyDescent="0.3">
      <c r="A96" s="25" t="e">
        <f>VLOOKUP(B96,Données!$A$3:$I$1003,4)</f>
        <v>#N/A</v>
      </c>
      <c r="B96" s="33"/>
      <c r="C96" s="16" t="str">
        <f>IFERROR(IF(B96=Données!X$1,Données!$X$2,VLOOKUP(B96,Données!$A$3:$I$1003,3,FALSE)),"")</f>
        <v/>
      </c>
      <c r="D96" s="17" t="e">
        <f>ROUNDDOWN(IF(C96="Dummy",Données!$X$4,IF(Sem.02!H96="x",Sem.02!D96,VLOOKUP(B96,Données!$A$3:$I$1003,7,FALSE))),0)</f>
        <v>#N/A</v>
      </c>
      <c r="E96" s="18"/>
      <c r="F96" s="18"/>
      <c r="G96" s="18"/>
      <c r="H96" s="26"/>
      <c r="I96" s="27"/>
      <c r="J96" s="28"/>
      <c r="K96" s="29"/>
      <c r="L96" s="30"/>
      <c r="M96" s="31">
        <f t="shared" si="9"/>
        <v>0</v>
      </c>
      <c r="N96" s="31">
        <f>COUNTIF(E96:G96,"&gt;0")</f>
        <v>0</v>
      </c>
      <c r="O96" s="104" t="b">
        <f>IF(OR(E96&gt;0,F96&gt;0,G96&gt;0),Données!$X$6)</f>
        <v>0</v>
      </c>
    </row>
    <row r="97" spans="1:15" x14ac:dyDescent="0.3">
      <c r="A97" s="32" t="s">
        <v>10</v>
      </c>
      <c r="B97" s="33"/>
      <c r="C97" s="34" t="str">
        <f>IFERROR(IF(B97=Données!X$1,Données!$X$2,VLOOKUP(B97,Données!$A$3:$I$1003,3,FALSE)),"")</f>
        <v/>
      </c>
      <c r="D97" s="35" t="e">
        <f>ROUNDDOWN(IF(C97="Dummy",Données!$X$4,VLOOKUP(B97,Données!$A$3:$I$1003,7,FALSE)),0)</f>
        <v>#N/A</v>
      </c>
      <c r="E97" s="36"/>
      <c r="F97" s="36"/>
      <c r="G97" s="36"/>
      <c r="H97" s="26"/>
      <c r="I97" s="27"/>
      <c r="J97" s="28"/>
      <c r="K97" s="29"/>
      <c r="L97" s="30"/>
      <c r="M97" s="37">
        <f t="shared" si="9"/>
        <v>0</v>
      </c>
      <c r="N97" s="37">
        <f>COUNTIF(E97:G97,("&gt;0"))</f>
        <v>0</v>
      </c>
      <c r="O97" s="105" t="b">
        <f>IF(OR(E97&gt;0,F97&gt;0,G97&gt;0),Données!$X$6)</f>
        <v>0</v>
      </c>
    </row>
    <row r="98" spans="1:15" x14ac:dyDescent="0.3">
      <c r="A98" s="32" t="s">
        <v>10</v>
      </c>
      <c r="B98" s="33"/>
      <c r="C98" s="34" t="str">
        <f>IFERROR(IF(B98=Données!X$1,Données!$X$2,VLOOKUP(B98,Données!$A$3:$I$1003,3,FALSE)),"")</f>
        <v/>
      </c>
      <c r="D98" s="35" t="e">
        <f>ROUNDDOWN(IF(C98="Dummy",Données!$X$4,VLOOKUP(B98,Données!$A$3:$I$1003,7,FALSE)),0)</f>
        <v>#N/A</v>
      </c>
      <c r="E98" s="38"/>
      <c r="F98" s="38"/>
      <c r="G98" s="38"/>
      <c r="H98" s="26"/>
      <c r="I98" s="27"/>
      <c r="J98" s="28"/>
      <c r="K98" s="29"/>
      <c r="L98" s="30"/>
      <c r="M98" s="37">
        <f t="shared" si="9"/>
        <v>0</v>
      </c>
      <c r="N98" s="37">
        <f>COUNTIF(E98:G98,("&gt;0"))</f>
        <v>0</v>
      </c>
      <c r="O98" s="105" t="b">
        <f>IF(OR(E98&gt;0,F98&gt;0,G98&gt;0),Données!$X$6)</f>
        <v>0</v>
      </c>
    </row>
    <row r="99" spans="1:15" x14ac:dyDescent="0.3">
      <c r="A99" s="39" t="s">
        <v>11</v>
      </c>
      <c r="B99" s="40"/>
      <c r="C99" s="41" t="str">
        <f>IFERROR(VLOOKUP(B99,Données!$Q$3:$W$503,2,FALSE),"")</f>
        <v/>
      </c>
      <c r="D99" s="42" t="e">
        <f>VLOOKUP(B99,Données!$Q$3:$W$503,3)</f>
        <v>#N/A</v>
      </c>
      <c r="E99" s="38"/>
      <c r="F99" s="38"/>
      <c r="G99" s="38"/>
      <c r="H99" s="26"/>
      <c r="I99" s="27"/>
      <c r="J99" s="28"/>
      <c r="K99" s="29"/>
      <c r="L99" s="30"/>
      <c r="M99" s="43">
        <f t="shared" si="9"/>
        <v>0</v>
      </c>
      <c r="N99" s="43">
        <f>COUNTIF(E99:G99,("&gt;0"))</f>
        <v>0</v>
      </c>
      <c r="O99" s="106" t="b">
        <f>IF(OR(E99&gt;0,F99&gt;0,G99&gt;0),Données!$X$8)</f>
        <v>0</v>
      </c>
    </row>
    <row r="100" spans="1:15" ht="15" thickBot="1" x14ac:dyDescent="0.35">
      <c r="A100" s="44" t="s">
        <v>11</v>
      </c>
      <c r="B100" s="45"/>
      <c r="C100" s="41" t="str">
        <f>IFERROR(VLOOKUP(B100,Données!$Q$3:$W$503,2,FALSE),"")</f>
        <v/>
      </c>
      <c r="D100" s="46" t="e">
        <f>VLOOKUP(B100,Données!$Q$3:$W$503,3)</f>
        <v>#N/A</v>
      </c>
      <c r="E100" s="47"/>
      <c r="F100" s="47"/>
      <c r="G100" s="47"/>
      <c r="H100" s="26"/>
      <c r="I100" s="27"/>
      <c r="J100" s="28"/>
      <c r="K100" s="29"/>
      <c r="L100" s="30"/>
      <c r="M100" s="43">
        <f t="shared" si="9"/>
        <v>0</v>
      </c>
      <c r="N100" s="43">
        <f>COUNTIF(E100:G100,("&gt;0"))</f>
        <v>0</v>
      </c>
      <c r="O100" s="106" t="b">
        <f>IF(OR(E100&gt;0,F100&gt;0,G100&gt;0),Données!$X$8)</f>
        <v>0</v>
      </c>
    </row>
    <row r="101" spans="1:15" ht="16.2" thickBot="1" x14ac:dyDescent="0.35">
      <c r="A101" s="48" t="e">
        <f>$T$1-D101</f>
        <v>#N/A</v>
      </c>
      <c r="B101" s="49"/>
      <c r="C101" s="50" t="s">
        <v>21</v>
      </c>
      <c r="D101" s="51" t="e">
        <f>SUM(D92:D96)</f>
        <v>#N/A</v>
      </c>
      <c r="E101" s="52">
        <f>SUM(E92:E96)+SUMPRODUCT((E92:E96=0)*1,$D266:$D270)</f>
        <v>0</v>
      </c>
      <c r="F101" s="52">
        <f>SUM(F92:F96)+SUMPRODUCT((F92:F96=0)*1,$D266:$D270)</f>
        <v>0</v>
      </c>
      <c r="G101" s="52">
        <f>SUM(G92:G96)+SUMPRODUCT((G92:G96=0)*1,$D266:$D270)</f>
        <v>0</v>
      </c>
      <c r="H101" s="53"/>
      <c r="I101" s="54"/>
      <c r="J101" s="55"/>
      <c r="K101" s="56"/>
      <c r="L101" s="57"/>
      <c r="M101" s="58">
        <f>SUM(E101:G101)+B101*3</f>
        <v>0</v>
      </c>
      <c r="N101" s="61"/>
      <c r="O101" s="107"/>
    </row>
    <row r="102" spans="1:15" x14ac:dyDescent="0.3">
      <c r="A102" s="14" t="e">
        <f>VLOOKUP(B102,Données!$A$3:$I$1003,4)</f>
        <v>#N/A</v>
      </c>
      <c r="B102" s="33"/>
      <c r="C102" s="16" t="str">
        <f>IFERROR(IF(B102=Données!X$1,Données!$X$2,VLOOKUP(B102,Données!$A$3:$I$1003,3,FALSE)),"")</f>
        <v/>
      </c>
      <c r="D102" s="17" t="e">
        <f>ROUNDDOWN(IF(C102="Dummy",Données!$X$4,IF(Sem.02!H102="x",Sem.02!D102,VLOOKUP(B102,Données!$A$3:$I$1003,7,FALSE))),0)</f>
        <v>#N/A</v>
      </c>
      <c r="E102" s="18"/>
      <c r="F102" s="18"/>
      <c r="G102" s="18"/>
      <c r="H102" s="19"/>
      <c r="I102" s="20"/>
      <c r="J102" s="21"/>
      <c r="K102" s="22"/>
      <c r="L102" s="23"/>
      <c r="M102" s="31">
        <f t="shared" ref="M102:M110" si="10">SUM(E102:G102)</f>
        <v>0</v>
      </c>
      <c r="N102" s="31">
        <f>COUNTIF(E102:G102,"&gt;0")</f>
        <v>0</v>
      </c>
      <c r="O102" s="104" t="b">
        <f>IF(OR(E102&gt;0,F102&gt;0,G102&gt;0),Données!$X$6)</f>
        <v>0</v>
      </c>
    </row>
    <row r="103" spans="1:15" x14ac:dyDescent="0.3">
      <c r="A103" s="25" t="e">
        <f>VLOOKUP(B103,Données!$A$3:$I$1003,4)</f>
        <v>#N/A</v>
      </c>
      <c r="B103" s="33"/>
      <c r="C103" s="16" t="str">
        <f>IFERROR(IF(B103=Données!X$1,Données!$X$2,VLOOKUP(B103,Données!$A$3:$I$1003,3,FALSE)),"")</f>
        <v/>
      </c>
      <c r="D103" s="17" t="e">
        <f>ROUNDDOWN(IF(C103="Dummy",Données!$X$4,IF(Sem.02!H103="x",Sem.02!D103,VLOOKUP(B103,Données!$A$3:$I$1003,7,FALSE))),0)</f>
        <v>#N/A</v>
      </c>
      <c r="E103" s="18"/>
      <c r="F103" s="18"/>
      <c r="G103" s="18"/>
      <c r="H103" s="26"/>
      <c r="I103" s="27"/>
      <c r="J103" s="28"/>
      <c r="K103" s="29"/>
      <c r="L103" s="30"/>
      <c r="M103" s="31">
        <f t="shared" si="10"/>
        <v>0</v>
      </c>
      <c r="N103" s="31">
        <f>COUNTIF(E103:G103,"&gt;0")</f>
        <v>0</v>
      </c>
      <c r="O103" s="104" t="b">
        <f>IF(OR(E103&gt;0,F103&gt;0,G103&gt;0),Données!$X$6)</f>
        <v>0</v>
      </c>
    </row>
    <row r="104" spans="1:15" x14ac:dyDescent="0.3">
      <c r="A104" s="25" t="e">
        <f>VLOOKUP(B104,Données!$A$3:$I$1003,4)</f>
        <v>#N/A</v>
      </c>
      <c r="B104" s="33"/>
      <c r="C104" s="16" t="str">
        <f>IFERROR(IF(B104=Données!X$1,Données!$X$2,VLOOKUP(B104,Données!$A$3:$I$1003,3,FALSE)),"")</f>
        <v/>
      </c>
      <c r="D104" s="17" t="e">
        <f>ROUNDDOWN(IF(C104="Dummy",Données!$X$4,IF(Sem.02!H104="x",Sem.02!D104,VLOOKUP(B104,Données!$A$3:$I$1003,7,FALSE))),0)</f>
        <v>#N/A</v>
      </c>
      <c r="E104" s="18"/>
      <c r="F104" s="18"/>
      <c r="G104" s="18"/>
      <c r="H104" s="26"/>
      <c r="I104" s="27"/>
      <c r="J104" s="28"/>
      <c r="K104" s="29"/>
      <c r="L104" s="30"/>
      <c r="M104" s="31">
        <f t="shared" si="10"/>
        <v>0</v>
      </c>
      <c r="N104" s="31">
        <f>COUNTIF(E104:G104,"&gt;0")</f>
        <v>0</v>
      </c>
      <c r="O104" s="104" t="b">
        <f>IF(OR(E104&gt;0,F104&gt;0,G104&gt;0),Données!$X$6)</f>
        <v>0</v>
      </c>
    </row>
    <row r="105" spans="1:15" x14ac:dyDescent="0.3">
      <c r="A105" s="25" t="e">
        <f>VLOOKUP(B105,Données!$A$3:$I$1003,4)</f>
        <v>#N/A</v>
      </c>
      <c r="B105" s="33"/>
      <c r="C105" s="16" t="str">
        <f>IFERROR(IF(B105=Données!X$1,Données!$X$2,VLOOKUP(B105,Données!$A$3:$I$1003,3,FALSE)),"")</f>
        <v/>
      </c>
      <c r="D105" s="17" t="e">
        <f>ROUNDDOWN(IF(C105="Dummy",Données!$X$4,IF(Sem.02!H105="x",Sem.02!D105,VLOOKUP(B105,Données!$A$3:$I$1003,7,FALSE))),0)</f>
        <v>#N/A</v>
      </c>
      <c r="E105" s="18"/>
      <c r="F105" s="18"/>
      <c r="G105" s="18"/>
      <c r="H105" s="26"/>
      <c r="I105" s="27"/>
      <c r="J105" s="28"/>
      <c r="K105" s="29"/>
      <c r="L105" s="30"/>
      <c r="M105" s="31">
        <f t="shared" si="10"/>
        <v>0</v>
      </c>
      <c r="N105" s="31">
        <f>COUNTIF(E105:G105,"&gt;0")</f>
        <v>0</v>
      </c>
      <c r="O105" s="104" t="b">
        <f>IF(OR(E105&gt;0,F105&gt;0,G105&gt;0),Données!$X$6)</f>
        <v>0</v>
      </c>
    </row>
    <row r="106" spans="1:15" x14ac:dyDescent="0.3">
      <c r="A106" s="25" t="e">
        <f>VLOOKUP(B106,Données!$A$3:$I$1003,4)</f>
        <v>#N/A</v>
      </c>
      <c r="B106" s="33"/>
      <c r="C106" s="16" t="str">
        <f>IFERROR(IF(B106=Données!X$1,Données!$X$2,VLOOKUP(B106,Données!$A$3:$I$1003,3,FALSE)),"")</f>
        <v/>
      </c>
      <c r="D106" s="17" t="e">
        <f>ROUNDDOWN(IF(C106="Dummy",Données!$X$4,IF(Sem.02!H106="x",Sem.02!D106,VLOOKUP(B106,Données!$A$3:$I$1003,7,FALSE))),0)</f>
        <v>#N/A</v>
      </c>
      <c r="E106" s="18"/>
      <c r="F106" s="18"/>
      <c r="G106" s="18"/>
      <c r="H106" s="26"/>
      <c r="I106" s="27"/>
      <c r="J106" s="28"/>
      <c r="K106" s="29"/>
      <c r="L106" s="30"/>
      <c r="M106" s="31">
        <f t="shared" si="10"/>
        <v>0</v>
      </c>
      <c r="N106" s="31">
        <f>COUNTIF(E106:G106,"&gt;0")</f>
        <v>0</v>
      </c>
      <c r="O106" s="104" t="b">
        <f>IF(OR(E106&gt;0,F106&gt;0,G106&gt;0),Données!$X$6)</f>
        <v>0</v>
      </c>
    </row>
    <row r="107" spans="1:15" x14ac:dyDescent="0.3">
      <c r="A107" s="32" t="s">
        <v>10</v>
      </c>
      <c r="B107" s="33"/>
      <c r="C107" s="34" t="str">
        <f>IFERROR(IF(B107=Données!X$1,Données!$X$2,VLOOKUP(B107,Données!$A$3:$I$1003,3,FALSE)),"")</f>
        <v/>
      </c>
      <c r="D107" s="35" t="e">
        <f>ROUNDDOWN(IF(C107="Dummy",Données!$X$4,VLOOKUP(B107,Données!$A$3:$I$1003,7,FALSE)),0)</f>
        <v>#N/A</v>
      </c>
      <c r="E107" s="36"/>
      <c r="F107" s="36"/>
      <c r="G107" s="36"/>
      <c r="H107" s="26"/>
      <c r="I107" s="27"/>
      <c r="J107" s="28"/>
      <c r="K107" s="29"/>
      <c r="L107" s="30"/>
      <c r="M107" s="37">
        <f t="shared" si="10"/>
        <v>0</v>
      </c>
      <c r="N107" s="37">
        <f>COUNTIF(E107:G107,("&gt;0"))</f>
        <v>0</v>
      </c>
      <c r="O107" s="105" t="b">
        <f>IF(OR(E107&gt;0,F107&gt;0,G107&gt;0),Données!$X$6)</f>
        <v>0</v>
      </c>
    </row>
    <row r="108" spans="1:15" x14ac:dyDescent="0.3">
      <c r="A108" s="32" t="s">
        <v>10</v>
      </c>
      <c r="B108" s="33"/>
      <c r="C108" s="34" t="str">
        <f>IFERROR(IF(B108=Données!X$1,Données!$X$2,VLOOKUP(B108,Données!$A$3:$I$1003,3,FALSE)),"")</f>
        <v/>
      </c>
      <c r="D108" s="35" t="e">
        <f>ROUNDDOWN(IF(C108="Dummy",Données!$X$4,VLOOKUP(B108,Données!$A$3:$I$1003,7,FALSE)),0)</f>
        <v>#N/A</v>
      </c>
      <c r="E108" s="38"/>
      <c r="F108" s="38"/>
      <c r="G108" s="38"/>
      <c r="H108" s="26"/>
      <c r="I108" s="27"/>
      <c r="J108" s="28"/>
      <c r="K108" s="29"/>
      <c r="L108" s="30"/>
      <c r="M108" s="37">
        <f t="shared" si="10"/>
        <v>0</v>
      </c>
      <c r="N108" s="37">
        <f>COUNTIF(E108:G108,("&gt;0"))</f>
        <v>0</v>
      </c>
      <c r="O108" s="105" t="b">
        <f>IF(OR(E108&gt;0,F108&gt;0,G108&gt;0),Données!$X$6)</f>
        <v>0</v>
      </c>
    </row>
    <row r="109" spans="1:15" x14ac:dyDescent="0.3">
      <c r="A109" s="39" t="s">
        <v>11</v>
      </c>
      <c r="B109" s="40"/>
      <c r="C109" s="41" t="str">
        <f>IFERROR(VLOOKUP(B109,Données!$Q$3:$W$503,2,FALSE),"")</f>
        <v/>
      </c>
      <c r="D109" s="42" t="e">
        <f>VLOOKUP(B109,Données!$Q$3:$W$503,3)</f>
        <v>#N/A</v>
      </c>
      <c r="E109" s="38"/>
      <c r="F109" s="38"/>
      <c r="G109" s="38"/>
      <c r="H109" s="26"/>
      <c r="I109" s="27"/>
      <c r="J109" s="28"/>
      <c r="K109" s="29"/>
      <c r="L109" s="30"/>
      <c r="M109" s="43">
        <f t="shared" si="10"/>
        <v>0</v>
      </c>
      <c r="N109" s="43">
        <f>COUNTIF(E109:G109,("&gt;0"))</f>
        <v>0</v>
      </c>
      <c r="O109" s="106" t="b">
        <f>IF(OR(E109&gt;0,F109&gt;0,G109&gt;0),Données!$X$8)</f>
        <v>0</v>
      </c>
    </row>
    <row r="110" spans="1:15" ht="15" thickBot="1" x14ac:dyDescent="0.35">
      <c r="A110" s="44" t="s">
        <v>11</v>
      </c>
      <c r="B110" s="45"/>
      <c r="C110" s="41" t="str">
        <f>IFERROR(VLOOKUP(B110,Données!$Q$3:$W$503,2,FALSE),"")</f>
        <v/>
      </c>
      <c r="D110" s="46" t="e">
        <f>VLOOKUP(B110,Données!$Q$3:$W$503,3)</f>
        <v>#N/A</v>
      </c>
      <c r="E110" s="47"/>
      <c r="F110" s="47"/>
      <c r="G110" s="47"/>
      <c r="H110" s="26"/>
      <c r="I110" s="27"/>
      <c r="J110" s="28"/>
      <c r="K110" s="29"/>
      <c r="L110" s="30"/>
      <c r="M110" s="43">
        <f t="shared" si="10"/>
        <v>0</v>
      </c>
      <c r="N110" s="43">
        <f>COUNTIF(E110:G110,("&gt;0"))</f>
        <v>0</v>
      </c>
      <c r="O110" s="106" t="b">
        <f>IF(OR(E110&gt;0,F110&gt;0,G110&gt;0),Données!$X$8)</f>
        <v>0</v>
      </c>
    </row>
    <row r="111" spans="1:15" ht="16.2" thickBot="1" x14ac:dyDescent="0.35">
      <c r="A111" s="48" t="e">
        <f>$T$1-D111</f>
        <v>#N/A</v>
      </c>
      <c r="B111" s="49"/>
      <c r="C111" s="50" t="s">
        <v>22</v>
      </c>
      <c r="D111" s="51" t="e">
        <f>SUM(D102:D106)</f>
        <v>#N/A</v>
      </c>
      <c r="E111" s="52">
        <f>SUM(E102:E106)+SUMPRODUCT((E102:E106=0)*1,$D276:$D280)</f>
        <v>0</v>
      </c>
      <c r="F111" s="52">
        <f>SUM(F102:F106)+SUMPRODUCT((F102:F106=0)*1,$D276:$D280)</f>
        <v>0</v>
      </c>
      <c r="G111" s="52">
        <f>SUM(G102:G106)+SUMPRODUCT((G102:G106=0)*1,$D276:$D280)</f>
        <v>0</v>
      </c>
      <c r="H111" s="53"/>
      <c r="I111" s="54"/>
      <c r="J111" s="55"/>
      <c r="K111" s="56"/>
      <c r="L111" s="57"/>
      <c r="M111" s="58">
        <f>SUM(E111:G111)+B111*3</f>
        <v>0</v>
      </c>
      <c r="N111" s="61"/>
      <c r="O111" s="107"/>
    </row>
    <row r="112" spans="1:15" x14ac:dyDescent="0.3">
      <c r="A112" s="14" t="e">
        <f>VLOOKUP(B112,Données!$A$3:$I$1003,4)</f>
        <v>#N/A</v>
      </c>
      <c r="B112" s="33"/>
      <c r="C112" s="16" t="str">
        <f>IFERROR(IF(B112=Données!X$1,Données!$X$2,VLOOKUP(B112,Données!$A$3:$I$1003,3,FALSE)),"")</f>
        <v/>
      </c>
      <c r="D112" s="17" t="e">
        <f>ROUNDDOWN(IF(C112="Dummy",Données!$X$4,IF(Sem.02!H112="x",Sem.02!D112,VLOOKUP(B112,Données!$A$3:$I$1003,7,FALSE))),0)</f>
        <v>#N/A</v>
      </c>
      <c r="E112" s="18"/>
      <c r="F112" s="18"/>
      <c r="G112" s="18"/>
      <c r="H112" s="19"/>
      <c r="I112" s="20"/>
      <c r="J112" s="21"/>
      <c r="K112" s="22"/>
      <c r="L112" s="23"/>
      <c r="M112" s="31">
        <f t="shared" ref="M112:M120" si="11">SUM(E112:G112)</f>
        <v>0</v>
      </c>
      <c r="N112" s="31">
        <f>COUNTIF(E112:G112,"&gt;0")</f>
        <v>0</v>
      </c>
      <c r="O112" s="104" t="b">
        <f>IF(OR(E112&gt;0,F112&gt;0,G112&gt;0),Données!$X$6)</f>
        <v>0</v>
      </c>
    </row>
    <row r="113" spans="1:15" x14ac:dyDescent="0.3">
      <c r="A113" s="25" t="e">
        <f>VLOOKUP(B113,Données!$A$3:$I$1003,4)</f>
        <v>#N/A</v>
      </c>
      <c r="B113" s="33"/>
      <c r="C113" s="16" t="str">
        <f>IFERROR(IF(B113=Données!X$1,Données!$X$2,VLOOKUP(B113,Données!$A$3:$I$1003,3,FALSE)),"")</f>
        <v/>
      </c>
      <c r="D113" s="17" t="e">
        <f>ROUNDDOWN(IF(C113="Dummy",Données!$X$4,IF(Sem.02!H113="x",Sem.02!D113,VLOOKUP(B113,Données!$A$3:$I$1003,7,FALSE))),0)</f>
        <v>#N/A</v>
      </c>
      <c r="E113" s="18"/>
      <c r="F113" s="18"/>
      <c r="G113" s="18"/>
      <c r="H113" s="26"/>
      <c r="I113" s="27"/>
      <c r="J113" s="28"/>
      <c r="K113" s="29"/>
      <c r="L113" s="30"/>
      <c r="M113" s="31">
        <f t="shared" si="11"/>
        <v>0</v>
      </c>
      <c r="N113" s="31">
        <f>COUNTIF(E113:G113,"&gt;0")</f>
        <v>0</v>
      </c>
      <c r="O113" s="104" t="b">
        <f>IF(OR(E113&gt;0,F113&gt;0,G113&gt;0),Données!$X$6)</f>
        <v>0</v>
      </c>
    </row>
    <row r="114" spans="1:15" x14ac:dyDescent="0.3">
      <c r="A114" s="25" t="e">
        <f>VLOOKUP(B114,Données!$A$3:$I$1003,4)</f>
        <v>#N/A</v>
      </c>
      <c r="B114" s="33"/>
      <c r="C114" s="16" t="str">
        <f>IFERROR(IF(B114=Données!X$1,Données!$X$2,VLOOKUP(B114,Données!$A$3:$I$1003,3,FALSE)),"")</f>
        <v/>
      </c>
      <c r="D114" s="17">
        <f>ROUNDDOWN(IF(C114="Dummy",Données!$X$4,IF(Sem.02!H114="x",Sem.02!D114,VLOOKUP(B114,Données!$A$3:$I$1003,7,FALSE))),0)</f>
        <v>170</v>
      </c>
      <c r="E114" s="18"/>
      <c r="F114" s="18"/>
      <c r="G114" s="18"/>
      <c r="H114" s="26"/>
      <c r="I114" s="27"/>
      <c r="J114" s="28"/>
      <c r="K114" s="29"/>
      <c r="L114" s="30"/>
      <c r="M114" s="31">
        <f t="shared" si="11"/>
        <v>0</v>
      </c>
      <c r="N114" s="31">
        <f>COUNTIF(E114:G114,"&gt;0")</f>
        <v>0</v>
      </c>
      <c r="O114" s="104" t="b">
        <f>IF(OR(E114&gt;0,F114&gt;0,G114&gt;0),Données!$X$6)</f>
        <v>0</v>
      </c>
    </row>
    <row r="115" spans="1:15" x14ac:dyDescent="0.3">
      <c r="A115" s="25" t="e">
        <f>VLOOKUP(B115,Données!$A$3:$I$1003,4)</f>
        <v>#N/A</v>
      </c>
      <c r="B115" s="33"/>
      <c r="C115" s="16" t="str">
        <f>IFERROR(IF(B115=Données!X$1,Données!$X$2,VLOOKUP(B115,Données!$A$3:$I$1003,3,FALSE)),"")</f>
        <v/>
      </c>
      <c r="D115" s="17" t="e">
        <f>ROUNDDOWN(IF(C115="Dummy",Données!$X$4,IF(Sem.02!H115="x",Sem.02!D115,VLOOKUP(B115,Données!$A$3:$I$1003,7,FALSE))),0)</f>
        <v>#N/A</v>
      </c>
      <c r="E115" s="18"/>
      <c r="F115" s="18"/>
      <c r="G115" s="18"/>
      <c r="H115" s="26"/>
      <c r="I115" s="27"/>
      <c r="J115" s="28"/>
      <c r="K115" s="29"/>
      <c r="L115" s="30"/>
      <c r="M115" s="31">
        <f t="shared" si="11"/>
        <v>0</v>
      </c>
      <c r="N115" s="31">
        <f>COUNTIF(E115:G115,"&gt;0")</f>
        <v>0</v>
      </c>
      <c r="O115" s="104" t="b">
        <f>IF(OR(E115&gt;0,F115&gt;0,G115&gt;0),Données!$X$6)</f>
        <v>0</v>
      </c>
    </row>
    <row r="116" spans="1:15" x14ac:dyDescent="0.3">
      <c r="A116" s="25" t="e">
        <f>VLOOKUP(B116,Données!$A$3:$I$1003,4)</f>
        <v>#N/A</v>
      </c>
      <c r="B116" s="33"/>
      <c r="C116" s="16" t="str">
        <f>IFERROR(IF(B116=Données!X$1,Données!$X$2,VLOOKUP(B116,Données!$A$3:$I$1003,3,FALSE)),"")</f>
        <v/>
      </c>
      <c r="D116" s="17" t="e">
        <f>ROUNDDOWN(IF(C116="Dummy",Données!$X$4,IF(Sem.02!H116="x",Sem.02!D116,VLOOKUP(B116,Données!$A$3:$I$1003,7,FALSE))),0)</f>
        <v>#N/A</v>
      </c>
      <c r="E116" s="18"/>
      <c r="F116" s="18"/>
      <c r="G116" s="18"/>
      <c r="H116" s="26"/>
      <c r="I116" s="27"/>
      <c r="J116" s="28"/>
      <c r="K116" s="29"/>
      <c r="L116" s="30"/>
      <c r="M116" s="31">
        <f t="shared" si="11"/>
        <v>0</v>
      </c>
      <c r="N116" s="31">
        <f>COUNTIF(E116:G116,"&gt;0")</f>
        <v>0</v>
      </c>
      <c r="O116" s="104" t="b">
        <f>IF(OR(E116&gt;0,F116&gt;0,G116&gt;0),Données!$X$6)</f>
        <v>0</v>
      </c>
    </row>
    <row r="117" spans="1:15" x14ac:dyDescent="0.3">
      <c r="A117" s="32" t="s">
        <v>10</v>
      </c>
      <c r="B117" s="33"/>
      <c r="C117" s="34" t="str">
        <f>IFERROR(IF(B117=Données!X$1,Données!$X$2,VLOOKUP(B117,Données!$A$3:$I$1003,3,FALSE)),"")</f>
        <v/>
      </c>
      <c r="D117" s="35" t="e">
        <f>ROUNDDOWN(IF(C117="Dummy",Données!$X$4,VLOOKUP(B117,Données!$A$3:$I$1003,7,FALSE)),0)</f>
        <v>#N/A</v>
      </c>
      <c r="E117" s="36"/>
      <c r="F117" s="36"/>
      <c r="G117" s="36"/>
      <c r="H117" s="26"/>
      <c r="I117" s="27"/>
      <c r="J117" s="28"/>
      <c r="K117" s="29"/>
      <c r="L117" s="30"/>
      <c r="M117" s="37">
        <f t="shared" si="11"/>
        <v>0</v>
      </c>
      <c r="N117" s="37">
        <f>COUNTIF(E117:G117,("&gt;0"))</f>
        <v>0</v>
      </c>
      <c r="O117" s="105" t="b">
        <f>IF(OR(E117&gt;0,F117&gt;0,G117&gt;0),Données!$X$6)</f>
        <v>0</v>
      </c>
    </row>
    <row r="118" spans="1:15" x14ac:dyDescent="0.3">
      <c r="A118" s="32" t="s">
        <v>10</v>
      </c>
      <c r="B118" s="33"/>
      <c r="C118" s="34" t="str">
        <f>IFERROR(IF(B118=Données!X$1,Données!$X$2,VLOOKUP(B118,Données!$A$3:$I$1003,3,FALSE)),"")</f>
        <v/>
      </c>
      <c r="D118" s="35" t="e">
        <f>ROUNDDOWN(IF(C118="Dummy",Données!$X$4,VLOOKUP(B118,Données!$A$3:$I$1003,7,FALSE)),0)</f>
        <v>#N/A</v>
      </c>
      <c r="E118" s="38"/>
      <c r="F118" s="38"/>
      <c r="G118" s="38"/>
      <c r="H118" s="26"/>
      <c r="I118" s="27"/>
      <c r="J118" s="28"/>
      <c r="K118" s="29"/>
      <c r="L118" s="30"/>
      <c r="M118" s="37">
        <f t="shared" si="11"/>
        <v>0</v>
      </c>
      <c r="N118" s="37">
        <f>COUNTIF(E118:G118,("&gt;0"))</f>
        <v>0</v>
      </c>
      <c r="O118" s="105" t="b">
        <f>IF(OR(E118&gt;0,F118&gt;0,G118&gt;0),Données!$X$6)</f>
        <v>0</v>
      </c>
    </row>
    <row r="119" spans="1:15" x14ac:dyDescent="0.3">
      <c r="A119" s="39" t="s">
        <v>11</v>
      </c>
      <c r="B119" s="40"/>
      <c r="C119" s="41" t="str">
        <f>IFERROR(VLOOKUP(B119,Données!$Q$3:$W$503,2,FALSE),"")</f>
        <v/>
      </c>
      <c r="D119" s="42" t="e">
        <f>VLOOKUP(B119,Données!$Q$3:$W$503,3)</f>
        <v>#N/A</v>
      </c>
      <c r="E119" s="38"/>
      <c r="F119" s="38"/>
      <c r="G119" s="38"/>
      <c r="H119" s="26"/>
      <c r="I119" s="27"/>
      <c r="J119" s="28"/>
      <c r="K119" s="29"/>
      <c r="L119" s="30"/>
      <c r="M119" s="43">
        <f t="shared" si="11"/>
        <v>0</v>
      </c>
      <c r="N119" s="43">
        <f>COUNTIF(E119:G119,("&gt;0"))</f>
        <v>0</v>
      </c>
      <c r="O119" s="106" t="b">
        <f>IF(OR(E119&gt;0,F119&gt;0,G119&gt;0),Données!$X$8)</f>
        <v>0</v>
      </c>
    </row>
    <row r="120" spans="1:15" ht="15" thickBot="1" x14ac:dyDescent="0.35">
      <c r="A120" s="44" t="s">
        <v>11</v>
      </c>
      <c r="B120" s="45"/>
      <c r="C120" s="41" t="str">
        <f>IFERROR(VLOOKUP(B120,Données!$Q$3:$W$503,2,FALSE),"")</f>
        <v/>
      </c>
      <c r="D120" s="46" t="e">
        <f>VLOOKUP(B120,Données!$Q$3:$W$503,3)</f>
        <v>#N/A</v>
      </c>
      <c r="E120" s="47"/>
      <c r="F120" s="47"/>
      <c r="G120" s="47"/>
      <c r="H120" s="26"/>
      <c r="I120" s="27"/>
      <c r="J120" s="28"/>
      <c r="K120" s="29"/>
      <c r="L120" s="30"/>
      <c r="M120" s="43">
        <f t="shared" si="11"/>
        <v>0</v>
      </c>
      <c r="N120" s="43">
        <f>COUNTIF(E120:G120,("&gt;0"))</f>
        <v>0</v>
      </c>
      <c r="O120" s="106" t="b">
        <f>IF(OR(E120&gt;0,F120&gt;0,G120&gt;0),Données!$X$8)</f>
        <v>0</v>
      </c>
    </row>
    <row r="121" spans="1:15" ht="16.2" thickBot="1" x14ac:dyDescent="0.35">
      <c r="A121" s="48" t="e">
        <f>$T$1-D121</f>
        <v>#N/A</v>
      </c>
      <c r="B121" s="49"/>
      <c r="C121" s="50" t="s">
        <v>23</v>
      </c>
      <c r="D121" s="51" t="e">
        <f>SUM(D112:D116)</f>
        <v>#N/A</v>
      </c>
      <c r="E121" s="52">
        <f>SUM(E112:E116)+SUMPRODUCT((E112:E116=0)*1,$D286:$D290)</f>
        <v>0</v>
      </c>
      <c r="F121" s="52">
        <f>SUM(F112:F116)+SUMPRODUCT((F112:F116=0)*1,$D286:$D290)</f>
        <v>0</v>
      </c>
      <c r="G121" s="52">
        <f>SUM(G112:G116)+SUMPRODUCT((G112:G116=0)*1,$D286:$D290)</f>
        <v>0</v>
      </c>
      <c r="H121" s="53"/>
      <c r="I121" s="54"/>
      <c r="J121" s="55"/>
      <c r="K121" s="56"/>
      <c r="L121" s="57"/>
      <c r="M121" s="58">
        <f>SUM(E121:G121)+B121*3</f>
        <v>0</v>
      </c>
      <c r="N121" s="61"/>
      <c r="O121" s="107"/>
    </row>
    <row r="122" spans="1:15" x14ac:dyDescent="0.3">
      <c r="A122" s="14" t="e">
        <f>VLOOKUP(B122,Données!$A$3:$I$1003,4)</f>
        <v>#N/A</v>
      </c>
      <c r="B122" s="33"/>
      <c r="C122" s="16" t="str">
        <f>IFERROR(IF(B122=Données!X$1,Données!$X$2,VLOOKUP(B122,Données!$A$3:$I$1003,3,FALSE)),"")</f>
        <v/>
      </c>
      <c r="D122" s="17" t="e">
        <f>ROUNDDOWN(IF(C122="Dummy",Données!$X$4,IF(Sem.02!H122="x",Sem.02!D122,VLOOKUP(B122,Données!$A$3:$I$1003,7,FALSE))),0)</f>
        <v>#N/A</v>
      </c>
      <c r="E122" s="18"/>
      <c r="F122" s="18"/>
      <c r="G122" s="18"/>
      <c r="H122" s="19"/>
      <c r="I122" s="20"/>
      <c r="J122" s="21"/>
      <c r="K122" s="22"/>
      <c r="L122" s="23"/>
      <c r="M122" s="31">
        <f t="shared" ref="M122:M130" si="12">SUM(E122:G122)</f>
        <v>0</v>
      </c>
      <c r="N122" s="31">
        <f>COUNTIF(E122:G122,"&gt;0")</f>
        <v>0</v>
      </c>
      <c r="O122" s="104" t="b">
        <f>IF(OR(E122&gt;0,F122&gt;0,G122&gt;0),Données!$X$6)</f>
        <v>0</v>
      </c>
    </row>
    <row r="123" spans="1:15" x14ac:dyDescent="0.3">
      <c r="A123" s="25" t="e">
        <f>VLOOKUP(B123,Données!$A$3:$I$1003,4)</f>
        <v>#N/A</v>
      </c>
      <c r="B123" s="33"/>
      <c r="C123" s="16" t="str">
        <f>IFERROR(IF(B123=Données!X$1,Données!$X$2,VLOOKUP(B123,Données!$A$3:$I$1003,3,FALSE)),"")</f>
        <v/>
      </c>
      <c r="D123" s="17" t="e">
        <f>ROUNDDOWN(IF(C123="Dummy",Données!$X$4,IF(Sem.02!H123="x",Sem.02!D123,VLOOKUP(B123,Données!$A$3:$I$1003,7,FALSE))),0)</f>
        <v>#N/A</v>
      </c>
      <c r="E123" s="18"/>
      <c r="F123" s="18"/>
      <c r="G123" s="18"/>
      <c r="H123" s="26"/>
      <c r="I123" s="27"/>
      <c r="J123" s="28"/>
      <c r="K123" s="29"/>
      <c r="L123" s="30"/>
      <c r="M123" s="31">
        <f t="shared" si="12"/>
        <v>0</v>
      </c>
      <c r="N123" s="31">
        <f>COUNTIF(E123:G123,"&gt;0")</f>
        <v>0</v>
      </c>
      <c r="O123" s="104" t="b">
        <f>IF(OR(E123&gt;0,F123&gt;0,G123&gt;0),Données!$X$6)</f>
        <v>0</v>
      </c>
    </row>
    <row r="124" spans="1:15" x14ac:dyDescent="0.3">
      <c r="A124" s="25" t="e">
        <f>VLOOKUP(B124,Données!$A$3:$I$1003,4)</f>
        <v>#N/A</v>
      </c>
      <c r="B124" s="33"/>
      <c r="C124" s="16" t="str">
        <f>IFERROR(IF(B124=Données!X$1,Données!$X$2,VLOOKUP(B124,Données!$A$3:$I$1003,3,FALSE)),"")</f>
        <v/>
      </c>
      <c r="D124" s="17" t="e">
        <f>ROUNDDOWN(IF(C124="Dummy",Données!$X$4,IF(Sem.02!H124="x",Sem.02!D124,VLOOKUP(B124,Données!$A$3:$I$1003,7,FALSE))),0)</f>
        <v>#N/A</v>
      </c>
      <c r="E124" s="18"/>
      <c r="F124" s="18"/>
      <c r="G124" s="18"/>
      <c r="H124" s="26"/>
      <c r="I124" s="27"/>
      <c r="J124" s="28"/>
      <c r="K124" s="29"/>
      <c r="L124" s="30"/>
      <c r="M124" s="31">
        <f t="shared" si="12"/>
        <v>0</v>
      </c>
      <c r="N124" s="31">
        <f>COUNTIF(E124:G124,"&gt;0")</f>
        <v>0</v>
      </c>
      <c r="O124" s="104" t="b">
        <f>IF(OR(E124&gt;0,F124&gt;0,G124&gt;0),Données!$X$6)</f>
        <v>0</v>
      </c>
    </row>
    <row r="125" spans="1:15" x14ac:dyDescent="0.3">
      <c r="A125" s="25" t="e">
        <f>VLOOKUP(B125,Données!$A$3:$I$1003,4)</f>
        <v>#N/A</v>
      </c>
      <c r="B125" s="33"/>
      <c r="C125" s="16" t="str">
        <f>IFERROR(IF(B125=Données!X$1,Données!$X$2,VLOOKUP(B125,Données!$A$3:$I$1003,3,FALSE)),"")</f>
        <v/>
      </c>
      <c r="D125" s="17" t="e">
        <f>ROUNDDOWN(IF(C125="Dummy",Données!$X$4,IF(Sem.02!H125="x",Sem.02!D125,VLOOKUP(B125,Données!$A$3:$I$1003,7,FALSE))),0)</f>
        <v>#N/A</v>
      </c>
      <c r="E125" s="18"/>
      <c r="F125" s="18"/>
      <c r="G125" s="18"/>
      <c r="H125" s="26"/>
      <c r="I125" s="27"/>
      <c r="J125" s="28"/>
      <c r="K125" s="29"/>
      <c r="L125" s="30"/>
      <c r="M125" s="31">
        <f t="shared" si="12"/>
        <v>0</v>
      </c>
      <c r="N125" s="31">
        <f>COUNTIF(E125:G125,"&gt;0")</f>
        <v>0</v>
      </c>
      <c r="O125" s="104" t="b">
        <f>IF(OR(E125&gt;0,F125&gt;0,G125&gt;0),Données!$X$6)</f>
        <v>0</v>
      </c>
    </row>
    <row r="126" spans="1:15" x14ac:dyDescent="0.3">
      <c r="A126" s="25" t="e">
        <f>VLOOKUP(B126,Données!$A$3:$I$1003,4)</f>
        <v>#N/A</v>
      </c>
      <c r="B126" s="33"/>
      <c r="C126" s="16" t="str">
        <f>IFERROR(IF(B126=Données!X$1,Données!$X$2,VLOOKUP(B126,Données!$A$3:$I$1003,3,FALSE)),"")</f>
        <v/>
      </c>
      <c r="D126" s="17" t="e">
        <f>ROUNDDOWN(IF(C126="Dummy",Données!$X$4,IF(Sem.02!H126="x",Sem.02!D126,VLOOKUP(B126,Données!$A$3:$I$1003,7,FALSE))),0)</f>
        <v>#N/A</v>
      </c>
      <c r="E126" s="18"/>
      <c r="F126" s="18"/>
      <c r="G126" s="18"/>
      <c r="H126" s="26"/>
      <c r="I126" s="27"/>
      <c r="J126" s="28"/>
      <c r="K126" s="29"/>
      <c r="L126" s="30"/>
      <c r="M126" s="31">
        <f t="shared" si="12"/>
        <v>0</v>
      </c>
      <c r="N126" s="31">
        <f>COUNTIF(E126:G126,"&gt;0")</f>
        <v>0</v>
      </c>
      <c r="O126" s="108" t="b">
        <f>IF(OR(E126&gt;0,F126&gt;0,G126&gt;0),Données!$X$6)</f>
        <v>0</v>
      </c>
    </row>
    <row r="127" spans="1:15" x14ac:dyDescent="0.3">
      <c r="A127" s="32" t="s">
        <v>10</v>
      </c>
      <c r="B127" s="33"/>
      <c r="C127" s="34" t="str">
        <f>IFERROR(IF(B127=Données!X$1,Données!$X$2,VLOOKUP(B127,Données!$A$3:$I$1003,3,FALSE)),"")</f>
        <v/>
      </c>
      <c r="D127" s="35" t="e">
        <f>ROUNDDOWN(IF(C127="Dummy",Données!$X$4,VLOOKUP(B127,Données!$A$3:$I$1003,7,FALSE)),0)</f>
        <v>#N/A</v>
      </c>
      <c r="E127" s="36"/>
      <c r="F127" s="36"/>
      <c r="G127" s="36"/>
      <c r="H127" s="26"/>
      <c r="I127" s="27"/>
      <c r="J127" s="28"/>
      <c r="K127" s="29"/>
      <c r="L127" s="30"/>
      <c r="M127" s="37">
        <f t="shared" si="12"/>
        <v>0</v>
      </c>
      <c r="N127" s="37">
        <f>COUNTIF(E127:G127,("&gt;0"))</f>
        <v>0</v>
      </c>
      <c r="O127" s="109" t="b">
        <f>IF(OR(E127&gt;0,F127&gt;0,G127&gt;0),Données!$X$6)</f>
        <v>0</v>
      </c>
    </row>
    <row r="128" spans="1:15" x14ac:dyDescent="0.3">
      <c r="A128" s="32" t="s">
        <v>10</v>
      </c>
      <c r="B128" s="33"/>
      <c r="C128" s="34" t="str">
        <f>IFERROR(IF(B128=Données!X$1,Données!$X$2,VLOOKUP(B128,Données!$A$3:$I$1003,3,FALSE)),"")</f>
        <v/>
      </c>
      <c r="D128" s="35" t="e">
        <f>ROUNDDOWN(IF(C128="Dummy",Données!$X$4,VLOOKUP(B128,Données!$A$3:$I$1003,7,FALSE)),0)</f>
        <v>#N/A</v>
      </c>
      <c r="E128" s="38"/>
      <c r="F128" s="38"/>
      <c r="G128" s="38"/>
      <c r="H128" s="26"/>
      <c r="I128" s="27"/>
      <c r="J128" s="28"/>
      <c r="K128" s="29"/>
      <c r="L128" s="30"/>
      <c r="M128" s="37">
        <f t="shared" si="12"/>
        <v>0</v>
      </c>
      <c r="N128" s="37">
        <f>COUNTIF(E128:G128,("&gt;0"))</f>
        <v>0</v>
      </c>
      <c r="O128" s="105" t="b">
        <f>IF(OR(E128&gt;0,F128&gt;0,G128&gt;0),Données!$X$6)</f>
        <v>0</v>
      </c>
    </row>
    <row r="129" spans="1:339" x14ac:dyDescent="0.3">
      <c r="A129" s="39" t="s">
        <v>11</v>
      </c>
      <c r="B129" s="40"/>
      <c r="C129" s="41" t="str">
        <f>IFERROR(VLOOKUP(B129,Données!$Q$3:$W$503,2,FALSE),"")</f>
        <v/>
      </c>
      <c r="D129" s="42" t="e">
        <f>VLOOKUP(B129,Données!$Q$3:$W$503,3)</f>
        <v>#N/A</v>
      </c>
      <c r="E129" s="38"/>
      <c r="F129" s="38"/>
      <c r="G129" s="38"/>
      <c r="H129" s="26"/>
      <c r="I129" s="27"/>
      <c r="J129" s="28"/>
      <c r="K129" s="29"/>
      <c r="L129" s="30"/>
      <c r="M129" s="43">
        <f t="shared" si="12"/>
        <v>0</v>
      </c>
      <c r="N129" s="43">
        <f>COUNTIF(E129:G129,("&gt;0"))</f>
        <v>0</v>
      </c>
      <c r="O129" s="106" t="b">
        <f>IF(OR(E129&gt;0,F129&gt;0,G129&gt;0),Données!$X$8)</f>
        <v>0</v>
      </c>
    </row>
    <row r="130" spans="1:339" ht="15" thickBot="1" x14ac:dyDescent="0.35">
      <c r="A130" s="44" t="s">
        <v>11</v>
      </c>
      <c r="B130" s="45"/>
      <c r="C130" s="41" t="str">
        <f>IFERROR(VLOOKUP(B130,Données!$Q$3:$W$503,2,FALSE),"")</f>
        <v/>
      </c>
      <c r="D130" s="46" t="e">
        <f>VLOOKUP(B130,Données!$Q$3:$W$503,3)</f>
        <v>#N/A</v>
      </c>
      <c r="E130" s="47"/>
      <c r="F130" s="47"/>
      <c r="G130" s="47"/>
      <c r="H130" s="26"/>
      <c r="I130" s="27"/>
      <c r="J130" s="28"/>
      <c r="K130" s="29"/>
      <c r="L130" s="30"/>
      <c r="M130" s="43">
        <f t="shared" si="12"/>
        <v>0</v>
      </c>
      <c r="N130" s="43">
        <f>COUNTIF(E130:G130,("&gt;0"))</f>
        <v>0</v>
      </c>
      <c r="O130" s="106" t="b">
        <f>IF(OR(E130&gt;0,F130&gt;0,G130&gt;0),Données!$X$8)</f>
        <v>0</v>
      </c>
    </row>
    <row r="131" spans="1:339" ht="16.2" thickBot="1" x14ac:dyDescent="0.35">
      <c r="A131" s="48" t="e">
        <f>$T$1-D131</f>
        <v>#N/A</v>
      </c>
      <c r="B131" s="49"/>
      <c r="C131" s="50" t="s">
        <v>24</v>
      </c>
      <c r="D131" s="51" t="e">
        <f>SUM(D122:D126)</f>
        <v>#N/A</v>
      </c>
      <c r="E131" s="52">
        <f>SUM(E122:E126)+SUMPRODUCT((E122:E126=0)*1,$D296:$D300)</f>
        <v>0</v>
      </c>
      <c r="F131" s="52">
        <f>SUM(F122:F126)+SUMPRODUCT((F122:F126=0)*1,$D296:$D300)</f>
        <v>0</v>
      </c>
      <c r="G131" s="52">
        <f>SUM(G122:G126)+SUMPRODUCT((G122:G126=0)*1,$D296:$D300)</f>
        <v>0</v>
      </c>
      <c r="H131" s="53"/>
      <c r="I131" s="54"/>
      <c r="J131" s="55"/>
      <c r="K131" s="56"/>
      <c r="L131" s="57"/>
      <c r="M131" s="58">
        <f>SUM(E131:G131)+B131*3</f>
        <v>0</v>
      </c>
      <c r="N131" s="61"/>
      <c r="O131" s="107"/>
    </row>
    <row r="132" spans="1:339" x14ac:dyDescent="0.3">
      <c r="A132" s="14" t="e">
        <f>VLOOKUP(B132,Données!$A$3:$I$1003,4)</f>
        <v>#N/A</v>
      </c>
      <c r="B132" s="33"/>
      <c r="C132" s="16" t="str">
        <f>IFERROR(IF(B132=Données!X$1,Données!$X$2,VLOOKUP(B132,Données!$A$3:$I$1003,3,FALSE)),"")</f>
        <v/>
      </c>
      <c r="D132" s="17" t="e">
        <f>ROUNDDOWN(IF(C132="Dummy",Données!$X$4,IF(Sem.02!H132="x",Sem.02!D132,VLOOKUP(B132,Données!$A$3:$I$1003,7,FALSE))),0)</f>
        <v>#N/A</v>
      </c>
      <c r="E132" s="18"/>
      <c r="F132" s="18"/>
      <c r="G132" s="18"/>
      <c r="H132" s="19"/>
      <c r="I132" s="20"/>
      <c r="J132" s="21"/>
      <c r="K132" s="22"/>
      <c r="L132" s="23"/>
      <c r="M132" s="31">
        <f t="shared" ref="M132:M140" si="13">SUM(E132:G132)</f>
        <v>0</v>
      </c>
      <c r="N132" s="31">
        <f>COUNTIF(E132:G132,"&gt;0")</f>
        <v>0</v>
      </c>
      <c r="O132" s="104" t="b">
        <f>IF(OR(E132&gt;0,F132&gt;0,G132&gt;0),Données!$X$6)</f>
        <v>0</v>
      </c>
    </row>
    <row r="133" spans="1:339" x14ac:dyDescent="0.3">
      <c r="A133" s="25" t="e">
        <f>VLOOKUP(B133,Données!$A$3:$I$1003,4)</f>
        <v>#N/A</v>
      </c>
      <c r="B133" s="33"/>
      <c r="C133" s="16" t="str">
        <f>IFERROR(IF(B133=Données!X$1,Données!$X$2,VLOOKUP(B133,Données!$A$3:$I$1003,3,FALSE)),"")</f>
        <v/>
      </c>
      <c r="D133" s="17" t="e">
        <f>ROUNDDOWN(IF(C133="Dummy",Données!$X$4,IF(Sem.02!H133="x",Sem.02!D133,VLOOKUP(B133,Données!$A$3:$I$1003,7,FALSE))),0)</f>
        <v>#N/A</v>
      </c>
      <c r="E133" s="18"/>
      <c r="F133" s="18"/>
      <c r="G133" s="18"/>
      <c r="H133" s="26"/>
      <c r="I133" s="27"/>
      <c r="J133" s="28"/>
      <c r="K133" s="29"/>
      <c r="L133" s="30"/>
      <c r="M133" s="31">
        <f t="shared" si="13"/>
        <v>0</v>
      </c>
      <c r="N133" s="31">
        <f>COUNTIF(E133:G133,"&gt;0")</f>
        <v>0</v>
      </c>
      <c r="O133" s="104" t="b">
        <f>IF(OR(E133&gt;0,F133&gt;0,G133&gt;0),Données!$X$6)</f>
        <v>0</v>
      </c>
    </row>
    <row r="134" spans="1:339" x14ac:dyDescent="0.3">
      <c r="A134" s="25" t="e">
        <f>VLOOKUP(B134,Données!$A$3:$I$1003,4)</f>
        <v>#N/A</v>
      </c>
      <c r="B134" s="33"/>
      <c r="C134" s="16" t="str">
        <f>IFERROR(IF(B134=Données!X$1,Données!$X$2,VLOOKUP(B134,Données!$A$3:$I$1003,3,FALSE)),"")</f>
        <v/>
      </c>
      <c r="D134" s="17">
        <f>ROUNDDOWN(IF(C134="Dummy",Données!$X$4,IF(Sem.02!H134="x",Sem.02!D134,VLOOKUP(B134,Données!$A$3:$I$1003,7,FALSE))),0)</f>
        <v>172</v>
      </c>
      <c r="E134" s="18"/>
      <c r="F134" s="18"/>
      <c r="G134" s="18"/>
      <c r="H134" s="26"/>
      <c r="I134" s="27"/>
      <c r="J134" s="28"/>
      <c r="K134" s="29"/>
      <c r="L134" s="30"/>
      <c r="M134" s="31">
        <f t="shared" si="13"/>
        <v>0</v>
      </c>
      <c r="N134" s="31">
        <f>COUNTIF(E134:G134,"&gt;0")</f>
        <v>0</v>
      </c>
      <c r="O134" s="104" t="b">
        <f>IF(OR(E134&gt;0,F134&gt;0,G134&gt;0),Données!$X$6)</f>
        <v>0</v>
      </c>
    </row>
    <row r="135" spans="1:339" x14ac:dyDescent="0.3">
      <c r="A135" s="25" t="e">
        <f>VLOOKUP(B135,Données!$A$3:$I$1003,4)</f>
        <v>#N/A</v>
      </c>
      <c r="B135" s="33"/>
      <c r="C135" s="16" t="str">
        <f>IFERROR(IF(B135=Données!X$1,Données!$X$2,VLOOKUP(B135,Données!$A$3:$I$1003,3,FALSE)),"")</f>
        <v/>
      </c>
      <c r="D135" s="17" t="e">
        <f>ROUNDDOWN(IF(C135="Dummy",Données!$X$4,IF(Sem.02!H135="x",Sem.02!D135,VLOOKUP(B135,Données!$A$3:$I$1003,7,FALSE))),0)</f>
        <v>#N/A</v>
      </c>
      <c r="E135" s="18"/>
      <c r="F135" s="18"/>
      <c r="G135" s="18"/>
      <c r="H135" s="26"/>
      <c r="I135" s="27"/>
      <c r="J135" s="28"/>
      <c r="K135" s="29"/>
      <c r="L135" s="30"/>
      <c r="M135" s="31">
        <f t="shared" si="13"/>
        <v>0</v>
      </c>
      <c r="N135" s="31">
        <f>COUNTIF(E135:G135,"&gt;0")</f>
        <v>0</v>
      </c>
      <c r="O135" s="104" t="b">
        <f>IF(OR(E135&gt;0,F135&gt;0,G135&gt;0),Données!$X$6)</f>
        <v>0</v>
      </c>
    </row>
    <row r="136" spans="1:339" x14ac:dyDescent="0.3">
      <c r="A136" s="25" t="e">
        <f>VLOOKUP(B136,Données!$A$3:$I$1003,4)</f>
        <v>#N/A</v>
      </c>
      <c r="B136" s="33"/>
      <c r="C136" s="16" t="str">
        <f>IFERROR(IF(B136=Données!X$1,Données!$X$2,VLOOKUP(B136,Données!$A$3:$I$1003,3,FALSE)),"")</f>
        <v/>
      </c>
      <c r="D136" s="17" t="e">
        <f>ROUNDDOWN(IF(C136="Dummy",Données!$X$4,IF(Sem.02!H136="x",Sem.02!D136,VLOOKUP(B136,Données!$A$3:$I$1003,7,FALSE))),0)</f>
        <v>#N/A</v>
      </c>
      <c r="E136" s="18"/>
      <c r="F136" s="18"/>
      <c r="G136" s="18"/>
      <c r="H136" s="26"/>
      <c r="I136" s="27"/>
      <c r="J136" s="28"/>
      <c r="K136" s="29"/>
      <c r="L136" s="30"/>
      <c r="M136" s="31">
        <f t="shared" si="13"/>
        <v>0</v>
      </c>
      <c r="N136" s="31">
        <f>COUNTIF(E136:G136,"&gt;0")</f>
        <v>0</v>
      </c>
      <c r="O136" s="104" t="b">
        <f>IF(OR(E136&gt;0,F136&gt;0,G136&gt;0),Données!$X$6)</f>
        <v>0</v>
      </c>
    </row>
    <row r="137" spans="1:339" x14ac:dyDescent="0.3">
      <c r="A137" s="32" t="s">
        <v>10</v>
      </c>
      <c r="B137" s="33"/>
      <c r="C137" s="34" t="str">
        <f>IFERROR(IF(B137=Données!X$1,Données!$X$2,VLOOKUP(B137,Données!$A$3:$I$1003,3,FALSE)),"")</f>
        <v/>
      </c>
      <c r="D137" s="35" t="e">
        <f>ROUNDDOWN(IF(C137="Dummy",Données!$X$4,VLOOKUP(B137,Données!$A$3:$I$1003,7,FALSE)),0)</f>
        <v>#N/A</v>
      </c>
      <c r="E137" s="36"/>
      <c r="F137" s="36"/>
      <c r="G137" s="36"/>
      <c r="H137" s="26"/>
      <c r="I137" s="27"/>
      <c r="J137" s="28"/>
      <c r="K137" s="29"/>
      <c r="L137" s="30"/>
      <c r="M137" s="37">
        <f t="shared" si="13"/>
        <v>0</v>
      </c>
      <c r="N137" s="37">
        <f>COUNTIF(E137:G137,("&gt;0"))</f>
        <v>0</v>
      </c>
      <c r="O137" s="105" t="b">
        <f>IF(OR(E137&gt;0,F137&gt;0,G137&gt;0),Données!$X$6)</f>
        <v>0</v>
      </c>
    </row>
    <row r="138" spans="1:339" x14ac:dyDescent="0.3">
      <c r="A138" s="32" t="s">
        <v>10</v>
      </c>
      <c r="B138" s="33"/>
      <c r="C138" s="34" t="str">
        <f>IFERROR(IF(B138=Données!X$1,Données!$X$2,VLOOKUP(B138,Données!$A$3:$I$1003,3,FALSE)),"")</f>
        <v/>
      </c>
      <c r="D138" s="35" t="e">
        <f>ROUNDDOWN(IF(C138="Dummy",Données!$X$4,VLOOKUP(B138,Données!$A$3:$I$1003,7,FALSE)),0)</f>
        <v>#N/A</v>
      </c>
      <c r="E138" s="38"/>
      <c r="F138" s="38"/>
      <c r="G138" s="38"/>
      <c r="H138" s="26"/>
      <c r="I138" s="27"/>
      <c r="J138" s="28"/>
      <c r="K138" s="29"/>
      <c r="L138" s="30"/>
      <c r="M138" s="37">
        <f t="shared" si="13"/>
        <v>0</v>
      </c>
      <c r="N138" s="37">
        <f>COUNTIF(E138:G138,("&gt;0"))</f>
        <v>0</v>
      </c>
      <c r="O138" s="105" t="b">
        <f>IF(OR(E138&gt;0,F138&gt;0,G138&gt;0),Données!$X$6)</f>
        <v>0</v>
      </c>
    </row>
    <row r="139" spans="1:339" x14ac:dyDescent="0.3">
      <c r="A139" s="39" t="s">
        <v>11</v>
      </c>
      <c r="B139" s="40"/>
      <c r="C139" s="41" t="str">
        <f>IFERROR(VLOOKUP(B139,Données!$Q$3:$W$503,2,FALSE),"")</f>
        <v/>
      </c>
      <c r="D139" s="42" t="e">
        <f>VLOOKUP(B139,Données!$Q$3:$W$503,3)</f>
        <v>#N/A</v>
      </c>
      <c r="E139" s="38"/>
      <c r="F139" s="38"/>
      <c r="G139" s="38"/>
      <c r="H139" s="26"/>
      <c r="I139" s="27"/>
      <c r="J139" s="28"/>
      <c r="K139" s="29"/>
      <c r="L139" s="30"/>
      <c r="M139" s="43">
        <f t="shared" si="13"/>
        <v>0</v>
      </c>
      <c r="N139" s="43">
        <f>COUNTIF(E139:G139,("&gt;0"))</f>
        <v>0</v>
      </c>
      <c r="O139" s="106" t="b">
        <f>IF(OR(E139&gt;0,F139&gt;0,G139&gt;0),Données!$X$8)</f>
        <v>0</v>
      </c>
    </row>
    <row r="140" spans="1:339" ht="15" thickBot="1" x14ac:dyDescent="0.35">
      <c r="A140" s="44" t="s">
        <v>11</v>
      </c>
      <c r="B140" s="45"/>
      <c r="C140" s="41" t="str">
        <f>IFERROR(VLOOKUP(B140,Données!$Q$3:$W$503,2,FALSE),"")</f>
        <v/>
      </c>
      <c r="D140" s="46" t="e">
        <f>VLOOKUP(B140,Données!$Q$3:$W$503,3)</f>
        <v>#N/A</v>
      </c>
      <c r="E140" s="47"/>
      <c r="F140" s="47"/>
      <c r="G140" s="47"/>
      <c r="H140" s="26"/>
      <c r="I140" s="27"/>
      <c r="J140" s="28"/>
      <c r="K140" s="29"/>
      <c r="L140" s="30"/>
      <c r="M140" s="43">
        <f t="shared" si="13"/>
        <v>0</v>
      </c>
      <c r="N140" s="43">
        <f>COUNTIF(E140:G140,("&gt;0"))</f>
        <v>0</v>
      </c>
      <c r="O140" s="106" t="b">
        <f>IF(OR(E140&gt;0,F140&gt;0,G140&gt;0),Données!$X$8)</f>
        <v>0</v>
      </c>
    </row>
    <row r="141" spans="1:339" ht="16.2" thickBot="1" x14ac:dyDescent="0.35">
      <c r="A141" s="48" t="e">
        <f>$T$1-D141</f>
        <v>#N/A</v>
      </c>
      <c r="B141" s="110"/>
      <c r="C141" s="111" t="s">
        <v>25</v>
      </c>
      <c r="D141" s="51" t="e">
        <f>SUM(D132:D136)</f>
        <v>#N/A</v>
      </c>
      <c r="E141" s="52">
        <f>SUM(E132:E136)+SUMPRODUCT((E132:E136=0)*1,$D306:$D310)</f>
        <v>0</v>
      </c>
      <c r="F141" s="52">
        <f>SUM(F132:F136)+SUMPRODUCT((F132:F136=0)*1,$D306:$D310)</f>
        <v>0</v>
      </c>
      <c r="G141" s="52">
        <f>SUM(G132:G136)+SUMPRODUCT((G132:G136=0)*1,$D306:$D310)</f>
        <v>0</v>
      </c>
      <c r="H141" s="112"/>
      <c r="I141" s="113"/>
      <c r="J141" s="114"/>
      <c r="K141" s="115"/>
      <c r="L141" s="116"/>
      <c r="M141" s="58">
        <f>SUM(E141:G141)+B141*3</f>
        <v>0</v>
      </c>
      <c r="N141" s="117"/>
      <c r="O141" s="118"/>
      <c r="MA141">
        <v>0</v>
      </c>
    </row>
    <row r="142" spans="1:339" ht="15" thickBot="1" x14ac:dyDescent="0.35">
      <c r="A142" s="160"/>
      <c r="B142" s="160"/>
      <c r="C142" s="63"/>
      <c r="D142" s="64"/>
      <c r="E142" s="65"/>
      <c r="F142" s="65"/>
      <c r="G142" s="65"/>
      <c r="H142" s="66">
        <f>COUNTIF(H2:H141,"x")</f>
        <v>0</v>
      </c>
      <c r="I142" s="67"/>
      <c r="J142" s="68"/>
      <c r="K142" s="69"/>
      <c r="L142" s="102"/>
      <c r="M142" s="64"/>
      <c r="N142" s="64"/>
      <c r="O142" s="161"/>
    </row>
  </sheetData>
  <conditionalFormatting sqref="E1:N1">
    <cfRule type="containsErrors" dxfId="757" priority="938">
      <formula>ISERROR(E1)</formula>
    </cfRule>
  </conditionalFormatting>
  <conditionalFormatting sqref="M1">
    <cfRule type="containsErrors" dxfId="756" priority="935">
      <formula>ISERROR(M1)</formula>
    </cfRule>
  </conditionalFormatting>
  <conditionalFormatting sqref="M1:N1">
    <cfRule type="cellIs" dxfId="755" priority="934" operator="equal">
      <formula>0</formula>
    </cfRule>
  </conditionalFormatting>
  <conditionalFormatting sqref="A1">
    <cfRule type="containsErrors" dxfId="754" priority="933">
      <formula>ISERROR(A1)</formula>
    </cfRule>
  </conditionalFormatting>
  <conditionalFormatting sqref="B1">
    <cfRule type="containsErrors" dxfId="753" priority="932">
      <formula>ISERROR(B1)</formula>
    </cfRule>
  </conditionalFormatting>
  <conditionalFormatting sqref="E1:G1">
    <cfRule type="cellIs" dxfId="752" priority="936" operator="equal">
      <formula>0</formula>
    </cfRule>
    <cfRule type="containsErrors" dxfId="751" priority="937">
      <formula>ISERROR(E1)</formula>
    </cfRule>
  </conditionalFormatting>
  <conditionalFormatting sqref="C1">
    <cfRule type="containsErrors" dxfId="750" priority="931">
      <formula>ISERROR(C1)</formula>
    </cfRule>
  </conditionalFormatting>
  <conditionalFormatting sqref="D1">
    <cfRule type="containsErrors" dxfId="749" priority="930">
      <formula>ISERROR(D1)</formula>
    </cfRule>
  </conditionalFormatting>
  <conditionalFormatting sqref="M2:M6">
    <cfRule type="containsErrors" dxfId="748" priority="929">
      <formula>ISERROR(M2)</formula>
    </cfRule>
  </conditionalFormatting>
  <conditionalFormatting sqref="M2:M6">
    <cfRule type="containsErrors" dxfId="747" priority="928">
      <formula>ISERROR(M2)</formula>
    </cfRule>
  </conditionalFormatting>
  <conditionalFormatting sqref="M2:M6">
    <cfRule type="cellIs" dxfId="746" priority="927" operator="equal">
      <formula>0</formula>
    </cfRule>
  </conditionalFormatting>
  <conditionalFormatting sqref="N2:O6">
    <cfRule type="cellIs" dxfId="745" priority="925" operator="equal">
      <formula>0</formula>
    </cfRule>
    <cfRule type="containsErrors" dxfId="744" priority="926">
      <formula>ISERROR(N2)</formula>
    </cfRule>
  </conditionalFormatting>
  <conditionalFormatting sqref="O7:O8">
    <cfRule type="cellIs" dxfId="743" priority="921" operator="equal">
      <formula>0</formula>
    </cfRule>
    <cfRule type="containsErrors" dxfId="742" priority="922">
      <formula>ISERROR(O7)</formula>
    </cfRule>
  </conditionalFormatting>
  <conditionalFormatting sqref="M22:M26">
    <cfRule type="containsErrors" dxfId="741" priority="913">
      <formula>ISERROR(M22)</formula>
    </cfRule>
  </conditionalFormatting>
  <conditionalFormatting sqref="M7:N8">
    <cfRule type="cellIs" dxfId="740" priority="923" operator="equal">
      <formula>0</formula>
    </cfRule>
    <cfRule type="containsErrors" dxfId="739" priority="924">
      <formula>ISERROR(M7)</formula>
    </cfRule>
  </conditionalFormatting>
  <conditionalFormatting sqref="M57:N58">
    <cfRule type="cellIs" dxfId="738" priority="886" operator="equal">
      <formula>0</formula>
    </cfRule>
    <cfRule type="containsErrors" dxfId="737" priority="887">
      <formula>ISERROR(M57)</formula>
    </cfRule>
  </conditionalFormatting>
  <conditionalFormatting sqref="M92:M96">
    <cfRule type="containsErrors" dxfId="736" priority="864">
      <formula>ISERROR(M92)</formula>
    </cfRule>
  </conditionalFormatting>
  <conditionalFormatting sqref="M92:M96">
    <cfRule type="containsErrors" dxfId="735" priority="863">
      <formula>ISERROR(M92)</formula>
    </cfRule>
  </conditionalFormatting>
  <conditionalFormatting sqref="M92:M96">
    <cfRule type="cellIs" dxfId="734" priority="862" operator="equal">
      <formula>0</formula>
    </cfRule>
  </conditionalFormatting>
  <conditionalFormatting sqref="N92:N96">
    <cfRule type="cellIs" dxfId="733" priority="860" operator="equal">
      <formula>0</formula>
    </cfRule>
    <cfRule type="containsErrors" dxfId="732" priority="861">
      <formula>ISERROR(N92)</formula>
    </cfRule>
  </conditionalFormatting>
  <conditionalFormatting sqref="M12:M16">
    <cfRule type="containsErrors" dxfId="731" priority="920">
      <formula>ISERROR(M12)</formula>
    </cfRule>
  </conditionalFormatting>
  <conditionalFormatting sqref="M12:M16">
    <cfRule type="containsErrors" dxfId="730" priority="919">
      <formula>ISERROR(M12)</formula>
    </cfRule>
  </conditionalFormatting>
  <conditionalFormatting sqref="M12:M16">
    <cfRule type="cellIs" dxfId="729" priority="918" operator="equal">
      <formula>0</formula>
    </cfRule>
  </conditionalFormatting>
  <conditionalFormatting sqref="N12:N16">
    <cfRule type="cellIs" dxfId="728" priority="916" operator="equal">
      <formula>0</formula>
    </cfRule>
    <cfRule type="containsErrors" dxfId="727" priority="917">
      <formula>ISERROR(N12)</formula>
    </cfRule>
  </conditionalFormatting>
  <conditionalFormatting sqref="M17:N18">
    <cfRule type="cellIs" dxfId="726" priority="914" operator="equal">
      <formula>0</formula>
    </cfRule>
    <cfRule type="containsErrors" dxfId="725" priority="915">
      <formula>ISERROR(M17)</formula>
    </cfRule>
  </conditionalFormatting>
  <conditionalFormatting sqref="M22:M26">
    <cfRule type="containsErrors" dxfId="724" priority="912">
      <formula>ISERROR(M22)</formula>
    </cfRule>
  </conditionalFormatting>
  <conditionalFormatting sqref="M22:M26">
    <cfRule type="cellIs" dxfId="723" priority="911" operator="equal">
      <formula>0</formula>
    </cfRule>
  </conditionalFormatting>
  <conditionalFormatting sqref="N22:N26">
    <cfRule type="cellIs" dxfId="722" priority="909" operator="equal">
      <formula>0</formula>
    </cfRule>
    <cfRule type="containsErrors" dxfId="721" priority="910">
      <formula>ISERROR(N22)</formula>
    </cfRule>
  </conditionalFormatting>
  <conditionalFormatting sqref="M27:N28">
    <cfRule type="cellIs" dxfId="720" priority="907" operator="equal">
      <formula>0</formula>
    </cfRule>
    <cfRule type="containsErrors" dxfId="719" priority="908">
      <formula>ISERROR(M27)</formula>
    </cfRule>
  </conditionalFormatting>
  <conditionalFormatting sqref="M32:M36">
    <cfRule type="containsErrors" dxfId="718" priority="906">
      <formula>ISERROR(M32)</formula>
    </cfRule>
  </conditionalFormatting>
  <conditionalFormatting sqref="M32:M36">
    <cfRule type="containsErrors" dxfId="717" priority="905">
      <formula>ISERROR(M32)</formula>
    </cfRule>
  </conditionalFormatting>
  <conditionalFormatting sqref="M32:M36">
    <cfRule type="cellIs" dxfId="716" priority="904" operator="equal">
      <formula>0</formula>
    </cfRule>
  </conditionalFormatting>
  <conditionalFormatting sqref="N32:N36">
    <cfRule type="cellIs" dxfId="715" priority="902" operator="equal">
      <formula>0</formula>
    </cfRule>
    <cfRule type="containsErrors" dxfId="714" priority="903">
      <formula>ISERROR(N32)</formula>
    </cfRule>
  </conditionalFormatting>
  <conditionalFormatting sqref="M37:N38">
    <cfRule type="cellIs" dxfId="713" priority="900" operator="equal">
      <formula>0</formula>
    </cfRule>
    <cfRule type="containsErrors" dxfId="712" priority="901">
      <formula>ISERROR(M37)</formula>
    </cfRule>
  </conditionalFormatting>
  <conditionalFormatting sqref="M42:M46">
    <cfRule type="containsErrors" dxfId="711" priority="899">
      <formula>ISERROR(M42)</formula>
    </cfRule>
  </conditionalFormatting>
  <conditionalFormatting sqref="M42:M46">
    <cfRule type="containsErrors" dxfId="710" priority="898">
      <formula>ISERROR(M42)</formula>
    </cfRule>
  </conditionalFormatting>
  <conditionalFormatting sqref="M42:M46">
    <cfRule type="cellIs" dxfId="709" priority="897" operator="equal">
      <formula>0</formula>
    </cfRule>
  </conditionalFormatting>
  <conditionalFormatting sqref="N42:N46">
    <cfRule type="cellIs" dxfId="708" priority="895" operator="equal">
      <formula>0</formula>
    </cfRule>
    <cfRule type="containsErrors" dxfId="707" priority="896">
      <formula>ISERROR(N42)</formula>
    </cfRule>
  </conditionalFormatting>
  <conditionalFormatting sqref="M47:N48">
    <cfRule type="cellIs" dxfId="706" priority="893" operator="equal">
      <formula>0</formula>
    </cfRule>
    <cfRule type="containsErrors" dxfId="705" priority="894">
      <formula>ISERROR(M47)</formula>
    </cfRule>
  </conditionalFormatting>
  <conditionalFormatting sqref="M52:M56">
    <cfRule type="containsErrors" dxfId="704" priority="892">
      <formula>ISERROR(M52)</formula>
    </cfRule>
  </conditionalFormatting>
  <conditionalFormatting sqref="M52:M56">
    <cfRule type="containsErrors" dxfId="703" priority="891">
      <formula>ISERROR(M52)</formula>
    </cfRule>
  </conditionalFormatting>
  <conditionalFormatting sqref="M52:M56">
    <cfRule type="cellIs" dxfId="702" priority="890" operator="equal">
      <formula>0</formula>
    </cfRule>
  </conditionalFormatting>
  <conditionalFormatting sqref="N52:N56">
    <cfRule type="cellIs" dxfId="701" priority="888" operator="equal">
      <formula>0</formula>
    </cfRule>
    <cfRule type="containsErrors" dxfId="700" priority="889">
      <formula>ISERROR(N52)</formula>
    </cfRule>
  </conditionalFormatting>
  <conditionalFormatting sqref="M62:M66">
    <cfRule type="containsErrors" dxfId="699" priority="885">
      <formula>ISERROR(M62)</formula>
    </cfRule>
  </conditionalFormatting>
  <conditionalFormatting sqref="M62:M66">
    <cfRule type="containsErrors" dxfId="698" priority="884">
      <formula>ISERROR(M62)</formula>
    </cfRule>
  </conditionalFormatting>
  <conditionalFormatting sqref="M62:M66">
    <cfRule type="cellIs" dxfId="697" priority="883" operator="equal">
      <formula>0</formula>
    </cfRule>
  </conditionalFormatting>
  <conditionalFormatting sqref="N62:N66">
    <cfRule type="cellIs" dxfId="696" priority="881" operator="equal">
      <formula>0</formula>
    </cfRule>
    <cfRule type="containsErrors" dxfId="695" priority="882">
      <formula>ISERROR(N62)</formula>
    </cfRule>
  </conditionalFormatting>
  <conditionalFormatting sqref="M67:N68">
    <cfRule type="cellIs" dxfId="694" priority="879" operator="equal">
      <formula>0</formula>
    </cfRule>
    <cfRule type="containsErrors" dxfId="693" priority="880">
      <formula>ISERROR(M67)</formula>
    </cfRule>
  </conditionalFormatting>
  <conditionalFormatting sqref="M72:M76">
    <cfRule type="containsErrors" dxfId="692" priority="878">
      <formula>ISERROR(M72)</formula>
    </cfRule>
  </conditionalFormatting>
  <conditionalFormatting sqref="M72:M76">
    <cfRule type="containsErrors" dxfId="691" priority="877">
      <formula>ISERROR(M72)</formula>
    </cfRule>
  </conditionalFormatting>
  <conditionalFormatting sqref="M72:M76">
    <cfRule type="cellIs" dxfId="690" priority="876" operator="equal">
      <formula>0</formula>
    </cfRule>
  </conditionalFormatting>
  <conditionalFormatting sqref="N72:N76">
    <cfRule type="cellIs" dxfId="689" priority="874" operator="equal">
      <formula>0</formula>
    </cfRule>
    <cfRule type="containsErrors" dxfId="688" priority="875">
      <formula>ISERROR(N72)</formula>
    </cfRule>
  </conditionalFormatting>
  <conditionalFormatting sqref="M77:N78">
    <cfRule type="cellIs" dxfId="687" priority="872" operator="equal">
      <formula>0</formula>
    </cfRule>
    <cfRule type="containsErrors" dxfId="686" priority="873">
      <formula>ISERROR(M77)</formula>
    </cfRule>
  </conditionalFormatting>
  <conditionalFormatting sqref="M82:M86">
    <cfRule type="containsErrors" dxfId="685" priority="871">
      <formula>ISERROR(M82)</formula>
    </cfRule>
  </conditionalFormatting>
  <conditionalFormatting sqref="M82:M86">
    <cfRule type="containsErrors" dxfId="684" priority="870">
      <formula>ISERROR(M82)</formula>
    </cfRule>
  </conditionalFormatting>
  <conditionalFormatting sqref="M82:M86">
    <cfRule type="cellIs" dxfId="683" priority="869" operator="equal">
      <formula>0</formula>
    </cfRule>
  </conditionalFormatting>
  <conditionalFormatting sqref="N82:N86">
    <cfRule type="cellIs" dxfId="682" priority="867" operator="equal">
      <formula>0</formula>
    </cfRule>
    <cfRule type="containsErrors" dxfId="681" priority="868">
      <formula>ISERROR(N82)</formula>
    </cfRule>
  </conditionalFormatting>
  <conditionalFormatting sqref="M87:N88">
    <cfRule type="cellIs" dxfId="680" priority="865" operator="equal">
      <formula>0</formula>
    </cfRule>
    <cfRule type="containsErrors" dxfId="679" priority="866">
      <formula>ISERROR(M87)</formula>
    </cfRule>
  </conditionalFormatting>
  <conditionalFormatting sqref="M97:N98">
    <cfRule type="cellIs" dxfId="678" priority="858" operator="equal">
      <formula>0</formula>
    </cfRule>
    <cfRule type="containsErrors" dxfId="677" priority="859">
      <formula>ISERROR(M97)</formula>
    </cfRule>
  </conditionalFormatting>
  <conditionalFormatting sqref="M102:M106">
    <cfRule type="containsErrors" dxfId="676" priority="857">
      <formula>ISERROR(M102)</formula>
    </cfRule>
  </conditionalFormatting>
  <conditionalFormatting sqref="M102:M106">
    <cfRule type="containsErrors" dxfId="675" priority="856">
      <formula>ISERROR(M102)</formula>
    </cfRule>
  </conditionalFormatting>
  <conditionalFormatting sqref="M102:M106">
    <cfRule type="cellIs" dxfId="674" priority="855" operator="equal">
      <formula>0</formula>
    </cfRule>
  </conditionalFormatting>
  <conditionalFormatting sqref="N102:N106">
    <cfRule type="cellIs" dxfId="673" priority="853" operator="equal">
      <formula>0</formula>
    </cfRule>
    <cfRule type="containsErrors" dxfId="672" priority="854">
      <formula>ISERROR(N102)</formula>
    </cfRule>
  </conditionalFormatting>
  <conditionalFormatting sqref="M107:N108">
    <cfRule type="cellIs" dxfId="671" priority="851" operator="equal">
      <formula>0</formula>
    </cfRule>
    <cfRule type="containsErrors" dxfId="670" priority="852">
      <formula>ISERROR(M107)</formula>
    </cfRule>
  </conditionalFormatting>
  <conditionalFormatting sqref="M112:M116">
    <cfRule type="containsErrors" dxfId="669" priority="850">
      <formula>ISERROR(M112)</formula>
    </cfRule>
  </conditionalFormatting>
  <conditionalFormatting sqref="M112:M116">
    <cfRule type="containsErrors" dxfId="668" priority="849">
      <formula>ISERROR(M112)</formula>
    </cfRule>
  </conditionalFormatting>
  <conditionalFormatting sqref="M112:M116">
    <cfRule type="cellIs" dxfId="667" priority="848" operator="equal">
      <formula>0</formula>
    </cfRule>
  </conditionalFormatting>
  <conditionalFormatting sqref="N112:N116">
    <cfRule type="cellIs" dxfId="666" priority="846" operator="equal">
      <formula>0</formula>
    </cfRule>
    <cfRule type="containsErrors" dxfId="665" priority="847">
      <formula>ISERROR(N112)</formula>
    </cfRule>
  </conditionalFormatting>
  <conditionalFormatting sqref="M117:N118">
    <cfRule type="cellIs" dxfId="664" priority="844" operator="equal">
      <formula>0</formula>
    </cfRule>
    <cfRule type="containsErrors" dxfId="663" priority="845">
      <formula>ISERROR(M117)</formula>
    </cfRule>
  </conditionalFormatting>
  <conditionalFormatting sqref="M122:M126">
    <cfRule type="containsErrors" dxfId="662" priority="843">
      <formula>ISERROR(M122)</formula>
    </cfRule>
  </conditionalFormatting>
  <conditionalFormatting sqref="M122:M126">
    <cfRule type="containsErrors" dxfId="661" priority="842">
      <formula>ISERROR(M122)</formula>
    </cfRule>
  </conditionalFormatting>
  <conditionalFormatting sqref="M122:M126">
    <cfRule type="cellIs" dxfId="660" priority="841" operator="equal">
      <formula>0</formula>
    </cfRule>
  </conditionalFormatting>
  <conditionalFormatting sqref="N122:N126">
    <cfRule type="cellIs" dxfId="659" priority="839" operator="equal">
      <formula>0</formula>
    </cfRule>
    <cfRule type="containsErrors" dxfId="658" priority="840">
      <formula>ISERROR(N122)</formula>
    </cfRule>
  </conditionalFormatting>
  <conditionalFormatting sqref="M127:N128">
    <cfRule type="cellIs" dxfId="657" priority="837" operator="equal">
      <formula>0</formula>
    </cfRule>
    <cfRule type="containsErrors" dxfId="656" priority="838">
      <formula>ISERROR(M127)</formula>
    </cfRule>
  </conditionalFormatting>
  <conditionalFormatting sqref="M132:M136">
    <cfRule type="containsErrors" dxfId="655" priority="836">
      <formula>ISERROR(M132)</formula>
    </cfRule>
  </conditionalFormatting>
  <conditionalFormatting sqref="M132:M136">
    <cfRule type="containsErrors" dxfId="654" priority="835">
      <formula>ISERROR(M132)</formula>
    </cfRule>
  </conditionalFormatting>
  <conditionalFormatting sqref="M132:M136">
    <cfRule type="cellIs" dxfId="653" priority="834" operator="equal">
      <formula>0</formula>
    </cfRule>
  </conditionalFormatting>
  <conditionalFormatting sqref="N132:N136">
    <cfRule type="cellIs" dxfId="652" priority="832" operator="equal">
      <formula>0</formula>
    </cfRule>
    <cfRule type="containsErrors" dxfId="651" priority="833">
      <formula>ISERROR(N132)</formula>
    </cfRule>
  </conditionalFormatting>
  <conditionalFormatting sqref="M137:N138">
    <cfRule type="cellIs" dxfId="650" priority="830" operator="equal">
      <formula>0</formula>
    </cfRule>
    <cfRule type="containsErrors" dxfId="649" priority="831">
      <formula>ISERROR(M137)</formula>
    </cfRule>
  </conditionalFormatting>
  <conditionalFormatting sqref="O2:O6">
    <cfRule type="cellIs" dxfId="648" priority="829" operator="equal">
      <formula>FALSE</formula>
    </cfRule>
  </conditionalFormatting>
  <conditionalFormatting sqref="O7:O8">
    <cfRule type="cellIs" dxfId="647" priority="828" operator="equal">
      <formula>FALSE</formula>
    </cfRule>
  </conditionalFormatting>
  <conditionalFormatting sqref="O12:O16">
    <cfRule type="cellIs" dxfId="646" priority="826" operator="equal">
      <formula>0</formula>
    </cfRule>
    <cfRule type="containsErrors" dxfId="645" priority="827">
      <formula>ISERROR(O12)</formula>
    </cfRule>
  </conditionalFormatting>
  <conditionalFormatting sqref="O12:O16">
    <cfRule type="cellIs" dxfId="644" priority="825" operator="equal">
      <formula>FALSE</formula>
    </cfRule>
  </conditionalFormatting>
  <conditionalFormatting sqref="O22:O26">
    <cfRule type="cellIs" dxfId="643" priority="823" operator="equal">
      <formula>0</formula>
    </cfRule>
    <cfRule type="containsErrors" dxfId="642" priority="824">
      <formula>ISERROR(O22)</formula>
    </cfRule>
  </conditionalFormatting>
  <conditionalFormatting sqref="O22:O26">
    <cfRule type="cellIs" dxfId="641" priority="822" operator="equal">
      <formula>FALSE</formula>
    </cfRule>
  </conditionalFormatting>
  <conditionalFormatting sqref="O32:O36">
    <cfRule type="cellIs" dxfId="640" priority="820" operator="equal">
      <formula>0</formula>
    </cfRule>
    <cfRule type="containsErrors" dxfId="639" priority="821">
      <formula>ISERROR(O32)</formula>
    </cfRule>
  </conditionalFormatting>
  <conditionalFormatting sqref="O32:O36">
    <cfRule type="cellIs" dxfId="638" priority="819" operator="equal">
      <formula>FALSE</formula>
    </cfRule>
  </conditionalFormatting>
  <conditionalFormatting sqref="O42:O46">
    <cfRule type="cellIs" dxfId="637" priority="817" operator="equal">
      <formula>0</formula>
    </cfRule>
    <cfRule type="containsErrors" dxfId="636" priority="818">
      <formula>ISERROR(O42)</formula>
    </cfRule>
  </conditionalFormatting>
  <conditionalFormatting sqref="O42:O46">
    <cfRule type="cellIs" dxfId="635" priority="816" operator="equal">
      <formula>FALSE</formula>
    </cfRule>
  </conditionalFormatting>
  <conditionalFormatting sqref="O52:O56">
    <cfRule type="cellIs" dxfId="634" priority="814" operator="equal">
      <formula>0</formula>
    </cfRule>
    <cfRule type="containsErrors" dxfId="633" priority="815">
      <formula>ISERROR(O52)</formula>
    </cfRule>
  </conditionalFormatting>
  <conditionalFormatting sqref="O52:O56">
    <cfRule type="cellIs" dxfId="632" priority="813" operator="equal">
      <formula>FALSE</formula>
    </cfRule>
  </conditionalFormatting>
  <conditionalFormatting sqref="O62:O66">
    <cfRule type="cellIs" dxfId="631" priority="811" operator="equal">
      <formula>0</formula>
    </cfRule>
    <cfRule type="containsErrors" dxfId="630" priority="812">
      <formula>ISERROR(O62)</formula>
    </cfRule>
  </conditionalFormatting>
  <conditionalFormatting sqref="O62:O66">
    <cfRule type="cellIs" dxfId="629" priority="810" operator="equal">
      <formula>FALSE</formula>
    </cfRule>
  </conditionalFormatting>
  <conditionalFormatting sqref="O72:O76">
    <cfRule type="cellIs" dxfId="628" priority="808" operator="equal">
      <formula>0</formula>
    </cfRule>
    <cfRule type="containsErrors" dxfId="627" priority="809">
      <formula>ISERROR(O72)</formula>
    </cfRule>
  </conditionalFormatting>
  <conditionalFormatting sqref="O72:O76">
    <cfRule type="cellIs" dxfId="626" priority="807" operator="equal">
      <formula>FALSE</formula>
    </cfRule>
  </conditionalFormatting>
  <conditionalFormatting sqref="O82:O86">
    <cfRule type="cellIs" dxfId="625" priority="805" operator="equal">
      <formula>0</formula>
    </cfRule>
    <cfRule type="containsErrors" dxfId="624" priority="806">
      <formula>ISERROR(O82)</formula>
    </cfRule>
  </conditionalFormatting>
  <conditionalFormatting sqref="O82:O86">
    <cfRule type="cellIs" dxfId="623" priority="804" operator="equal">
      <formula>FALSE</formula>
    </cfRule>
  </conditionalFormatting>
  <conditionalFormatting sqref="O92:O96">
    <cfRule type="cellIs" dxfId="622" priority="802" operator="equal">
      <formula>0</formula>
    </cfRule>
    <cfRule type="containsErrors" dxfId="621" priority="803">
      <formula>ISERROR(O92)</formula>
    </cfRule>
  </conditionalFormatting>
  <conditionalFormatting sqref="O92:O96">
    <cfRule type="cellIs" dxfId="620" priority="801" operator="equal">
      <formula>FALSE</formula>
    </cfRule>
  </conditionalFormatting>
  <conditionalFormatting sqref="O102:O106">
    <cfRule type="cellIs" dxfId="619" priority="799" operator="equal">
      <formula>0</formula>
    </cfRule>
    <cfRule type="containsErrors" dxfId="618" priority="800">
      <formula>ISERROR(O102)</formula>
    </cfRule>
  </conditionalFormatting>
  <conditionalFormatting sqref="O102:O106">
    <cfRule type="cellIs" dxfId="617" priority="798" operator="equal">
      <formula>FALSE</formula>
    </cfRule>
  </conditionalFormatting>
  <conditionalFormatting sqref="O112:O116">
    <cfRule type="cellIs" dxfId="616" priority="796" operator="equal">
      <formula>0</formula>
    </cfRule>
    <cfRule type="containsErrors" dxfId="615" priority="797">
      <formula>ISERROR(O112)</formula>
    </cfRule>
  </conditionalFormatting>
  <conditionalFormatting sqref="O112:O116">
    <cfRule type="cellIs" dxfId="614" priority="795" operator="equal">
      <formula>FALSE</formula>
    </cfRule>
  </conditionalFormatting>
  <conditionalFormatting sqref="O122:O126">
    <cfRule type="cellIs" dxfId="613" priority="793" operator="equal">
      <formula>0</formula>
    </cfRule>
    <cfRule type="containsErrors" dxfId="612" priority="794">
      <formula>ISERROR(O122)</formula>
    </cfRule>
  </conditionalFormatting>
  <conditionalFormatting sqref="O122:O126">
    <cfRule type="cellIs" dxfId="611" priority="792" operator="equal">
      <formula>FALSE</formula>
    </cfRule>
  </conditionalFormatting>
  <conditionalFormatting sqref="O132:O136">
    <cfRule type="cellIs" dxfId="610" priority="790" operator="equal">
      <formula>0</formula>
    </cfRule>
    <cfRule type="containsErrors" dxfId="609" priority="791">
      <formula>ISERROR(O132)</formula>
    </cfRule>
  </conditionalFormatting>
  <conditionalFormatting sqref="O132:O136">
    <cfRule type="cellIs" dxfId="608" priority="789" operator="equal">
      <formula>FALSE</formula>
    </cfRule>
  </conditionalFormatting>
  <conditionalFormatting sqref="M11">
    <cfRule type="containsErrors" dxfId="607" priority="788">
      <formula>ISERROR(M11)</formula>
    </cfRule>
  </conditionalFormatting>
  <conditionalFormatting sqref="M21">
    <cfRule type="containsErrors" dxfId="606" priority="787">
      <formula>ISERROR(M21)</formula>
    </cfRule>
  </conditionalFormatting>
  <conditionalFormatting sqref="O17:O18">
    <cfRule type="cellIs" dxfId="605" priority="785" operator="equal">
      <formula>0</formula>
    </cfRule>
    <cfRule type="containsErrors" dxfId="604" priority="786">
      <formula>ISERROR(O17)</formula>
    </cfRule>
  </conditionalFormatting>
  <conditionalFormatting sqref="O17:O18">
    <cfRule type="cellIs" dxfId="603" priority="784" operator="equal">
      <formula>FALSE</formula>
    </cfRule>
  </conditionalFormatting>
  <conditionalFormatting sqref="O27:O28">
    <cfRule type="cellIs" dxfId="602" priority="782" operator="equal">
      <formula>0</formula>
    </cfRule>
    <cfRule type="containsErrors" dxfId="601" priority="783">
      <formula>ISERROR(O27)</formula>
    </cfRule>
  </conditionalFormatting>
  <conditionalFormatting sqref="O27:O28">
    <cfRule type="cellIs" dxfId="600" priority="781" operator="equal">
      <formula>FALSE</formula>
    </cfRule>
  </conditionalFormatting>
  <conditionalFormatting sqref="O37:O38">
    <cfRule type="cellIs" dxfId="599" priority="779" operator="equal">
      <formula>0</formula>
    </cfRule>
    <cfRule type="containsErrors" dxfId="598" priority="780">
      <formula>ISERROR(O37)</formula>
    </cfRule>
  </conditionalFormatting>
  <conditionalFormatting sqref="O37:O38">
    <cfRule type="cellIs" dxfId="597" priority="778" operator="equal">
      <formula>FALSE</formula>
    </cfRule>
  </conditionalFormatting>
  <conditionalFormatting sqref="O47:O48">
    <cfRule type="cellIs" dxfId="596" priority="776" operator="equal">
      <formula>0</formula>
    </cfRule>
    <cfRule type="containsErrors" dxfId="595" priority="777">
      <formula>ISERROR(O47)</formula>
    </cfRule>
  </conditionalFormatting>
  <conditionalFormatting sqref="O47:O48">
    <cfRule type="cellIs" dxfId="594" priority="775" operator="equal">
      <formula>FALSE</formula>
    </cfRule>
  </conditionalFormatting>
  <conditionalFormatting sqref="O57:O58">
    <cfRule type="cellIs" dxfId="593" priority="773" operator="equal">
      <formula>0</formula>
    </cfRule>
    <cfRule type="containsErrors" dxfId="592" priority="774">
      <formula>ISERROR(O57)</formula>
    </cfRule>
  </conditionalFormatting>
  <conditionalFormatting sqref="O57:O58">
    <cfRule type="cellIs" dxfId="591" priority="772" operator="equal">
      <formula>FALSE</formula>
    </cfRule>
  </conditionalFormatting>
  <conditionalFormatting sqref="O67:O68">
    <cfRule type="cellIs" dxfId="590" priority="770" operator="equal">
      <formula>0</formula>
    </cfRule>
    <cfRule type="containsErrors" dxfId="589" priority="771">
      <formula>ISERROR(O67)</formula>
    </cfRule>
  </conditionalFormatting>
  <conditionalFormatting sqref="O67:O68">
    <cfRule type="cellIs" dxfId="588" priority="769" operator="equal">
      <formula>FALSE</formula>
    </cfRule>
  </conditionalFormatting>
  <conditionalFormatting sqref="O77:O78">
    <cfRule type="cellIs" dxfId="587" priority="767" operator="equal">
      <formula>0</formula>
    </cfRule>
    <cfRule type="containsErrors" dxfId="586" priority="768">
      <formula>ISERROR(O77)</formula>
    </cfRule>
  </conditionalFormatting>
  <conditionalFormatting sqref="O77:O78">
    <cfRule type="cellIs" dxfId="585" priority="766" operator="equal">
      <formula>FALSE</formula>
    </cfRule>
  </conditionalFormatting>
  <conditionalFormatting sqref="O87:O88">
    <cfRule type="cellIs" dxfId="584" priority="764" operator="equal">
      <formula>0</formula>
    </cfRule>
    <cfRule type="containsErrors" dxfId="583" priority="765">
      <formula>ISERROR(O87)</formula>
    </cfRule>
  </conditionalFormatting>
  <conditionalFormatting sqref="O87:O88">
    <cfRule type="cellIs" dxfId="582" priority="763" operator="equal">
      <formula>FALSE</formula>
    </cfRule>
  </conditionalFormatting>
  <conditionalFormatting sqref="O97:O98">
    <cfRule type="cellIs" dxfId="581" priority="761" operator="equal">
      <formula>0</formula>
    </cfRule>
    <cfRule type="containsErrors" dxfId="580" priority="762">
      <formula>ISERROR(O97)</formula>
    </cfRule>
  </conditionalFormatting>
  <conditionalFormatting sqref="O97:O98">
    <cfRule type="cellIs" dxfId="579" priority="760" operator="equal">
      <formula>FALSE</formula>
    </cfRule>
  </conditionalFormatting>
  <conditionalFormatting sqref="O107:O108">
    <cfRule type="cellIs" dxfId="578" priority="758" operator="equal">
      <formula>0</formula>
    </cfRule>
    <cfRule type="containsErrors" dxfId="577" priority="759">
      <formula>ISERROR(O107)</formula>
    </cfRule>
  </conditionalFormatting>
  <conditionalFormatting sqref="O107:O108">
    <cfRule type="cellIs" dxfId="576" priority="757" operator="equal">
      <formula>FALSE</formula>
    </cfRule>
  </conditionalFormatting>
  <conditionalFormatting sqref="O117:O118">
    <cfRule type="cellIs" dxfId="575" priority="755" operator="equal">
      <formula>0</formula>
    </cfRule>
    <cfRule type="containsErrors" dxfId="574" priority="756">
      <formula>ISERROR(O117)</formula>
    </cfRule>
  </conditionalFormatting>
  <conditionalFormatting sqref="O117:O118">
    <cfRule type="cellIs" dxfId="573" priority="754" operator="equal">
      <formula>FALSE</formula>
    </cfRule>
  </conditionalFormatting>
  <conditionalFormatting sqref="O127:O128">
    <cfRule type="cellIs" dxfId="572" priority="752" operator="equal">
      <formula>0</formula>
    </cfRule>
    <cfRule type="containsErrors" dxfId="571" priority="753">
      <formula>ISERROR(O127)</formula>
    </cfRule>
  </conditionalFormatting>
  <conditionalFormatting sqref="O127:O128">
    <cfRule type="cellIs" dxfId="570" priority="751" operator="equal">
      <formula>FALSE</formula>
    </cfRule>
  </conditionalFormatting>
  <conditionalFormatting sqref="O137:O138">
    <cfRule type="cellIs" dxfId="569" priority="749" operator="equal">
      <formula>0</formula>
    </cfRule>
    <cfRule type="containsErrors" dxfId="568" priority="750">
      <formula>ISERROR(O137)</formula>
    </cfRule>
  </conditionalFormatting>
  <conditionalFormatting sqref="O137:O138">
    <cfRule type="cellIs" dxfId="567" priority="748" operator="equal">
      <formula>FALSE</formula>
    </cfRule>
  </conditionalFormatting>
  <conditionalFormatting sqref="M9:O10">
    <cfRule type="cellIs" dxfId="566" priority="746" operator="equal">
      <formula>FALSE</formula>
    </cfRule>
    <cfRule type="cellIs" dxfId="565" priority="747" operator="equal">
      <formula>0</formula>
    </cfRule>
  </conditionalFormatting>
  <conditionalFormatting sqref="M19:O20">
    <cfRule type="cellIs" dxfId="564" priority="744" operator="equal">
      <formula>FALSE</formula>
    </cfRule>
    <cfRule type="cellIs" dxfId="563" priority="745" operator="equal">
      <formula>0</formula>
    </cfRule>
  </conditionalFormatting>
  <conditionalFormatting sqref="M29:O30">
    <cfRule type="cellIs" dxfId="562" priority="742" operator="equal">
      <formula>FALSE</formula>
    </cfRule>
    <cfRule type="cellIs" dxfId="561" priority="743" operator="equal">
      <formula>0</formula>
    </cfRule>
  </conditionalFormatting>
  <conditionalFormatting sqref="M39:O40">
    <cfRule type="cellIs" dxfId="560" priority="740" operator="equal">
      <formula>FALSE</formula>
    </cfRule>
    <cfRule type="cellIs" dxfId="559" priority="741" operator="equal">
      <formula>0</formula>
    </cfRule>
  </conditionalFormatting>
  <conditionalFormatting sqref="M49:O50">
    <cfRule type="cellIs" dxfId="558" priority="738" operator="equal">
      <formula>FALSE</formula>
    </cfRule>
    <cfRule type="cellIs" dxfId="557" priority="739" operator="equal">
      <formula>0</formula>
    </cfRule>
  </conditionalFormatting>
  <conditionalFormatting sqref="M59:O60">
    <cfRule type="cellIs" dxfId="556" priority="736" operator="equal">
      <formula>FALSE</formula>
    </cfRule>
    <cfRule type="cellIs" dxfId="555" priority="737" operator="equal">
      <formula>0</formula>
    </cfRule>
  </conditionalFormatting>
  <conditionalFormatting sqref="M69:O70">
    <cfRule type="cellIs" dxfId="554" priority="734" operator="equal">
      <formula>FALSE</formula>
    </cfRule>
    <cfRule type="cellIs" dxfId="553" priority="735" operator="equal">
      <formula>0</formula>
    </cfRule>
  </conditionalFormatting>
  <conditionalFormatting sqref="M79:O80">
    <cfRule type="cellIs" dxfId="552" priority="732" operator="equal">
      <formula>FALSE</formula>
    </cfRule>
    <cfRule type="cellIs" dxfId="551" priority="733" operator="equal">
      <formula>0</formula>
    </cfRule>
  </conditionalFormatting>
  <conditionalFormatting sqref="M89:O90">
    <cfRule type="cellIs" dxfId="550" priority="730" operator="equal">
      <formula>FALSE</formula>
    </cfRule>
    <cfRule type="cellIs" dxfId="549" priority="731" operator="equal">
      <formula>0</formula>
    </cfRule>
  </conditionalFormatting>
  <conditionalFormatting sqref="M99:O100">
    <cfRule type="cellIs" dxfId="548" priority="728" operator="equal">
      <formula>FALSE</formula>
    </cfRule>
    <cfRule type="cellIs" dxfId="547" priority="729" operator="equal">
      <formula>0</formula>
    </cfRule>
  </conditionalFormatting>
  <conditionalFormatting sqref="M109:O110">
    <cfRule type="cellIs" dxfId="546" priority="726" operator="equal">
      <formula>FALSE</formula>
    </cfRule>
    <cfRule type="cellIs" dxfId="545" priority="727" operator="equal">
      <formula>0</formula>
    </cfRule>
  </conditionalFormatting>
  <conditionalFormatting sqref="M119:O120">
    <cfRule type="cellIs" dxfId="544" priority="724" operator="equal">
      <formula>FALSE</formula>
    </cfRule>
    <cfRule type="cellIs" dxfId="543" priority="725" operator="equal">
      <formula>0</formula>
    </cfRule>
  </conditionalFormatting>
  <conditionalFormatting sqref="M129:O130">
    <cfRule type="cellIs" dxfId="542" priority="722" operator="equal">
      <formula>FALSE</formula>
    </cfRule>
    <cfRule type="cellIs" dxfId="541" priority="723" operator="equal">
      <formula>0</formula>
    </cfRule>
  </conditionalFormatting>
  <conditionalFormatting sqref="M139:O140">
    <cfRule type="cellIs" dxfId="540" priority="720" operator="equal">
      <formula>FALSE</formula>
    </cfRule>
    <cfRule type="cellIs" dxfId="539" priority="721" operator="equal">
      <formula>0</formula>
    </cfRule>
  </conditionalFormatting>
  <conditionalFormatting sqref="A2:A6">
    <cfRule type="containsErrors" dxfId="538" priority="718">
      <formula>ISERROR(A2)</formula>
    </cfRule>
  </conditionalFormatting>
  <conditionalFormatting sqref="A7:A8">
    <cfRule type="cellIs" dxfId="537" priority="716" operator="equal">
      <formula>0</formula>
    </cfRule>
    <cfRule type="containsErrors" dxfId="536" priority="717">
      <formula>ISERROR(A7)</formula>
    </cfRule>
  </conditionalFormatting>
  <conditionalFormatting sqref="A9:A10">
    <cfRule type="cellIs" dxfId="535" priority="714" operator="equal">
      <formula>0</formula>
    </cfRule>
    <cfRule type="containsErrors" dxfId="534" priority="715">
      <formula>ISERROR(A9)</formula>
    </cfRule>
  </conditionalFormatting>
  <conditionalFormatting sqref="A11">
    <cfRule type="containsErrors" dxfId="533" priority="719">
      <formula>ISERROR(A11)</formula>
    </cfRule>
  </conditionalFormatting>
  <conditionalFormatting sqref="A21">
    <cfRule type="containsErrors" dxfId="532" priority="713">
      <formula>ISERROR(A21)</formula>
    </cfRule>
  </conditionalFormatting>
  <conditionalFormatting sqref="A31">
    <cfRule type="containsErrors" dxfId="531" priority="712">
      <formula>ISERROR(A31)</formula>
    </cfRule>
  </conditionalFormatting>
  <conditionalFormatting sqref="A41">
    <cfRule type="containsErrors" dxfId="530" priority="711">
      <formula>ISERROR(A41)</formula>
    </cfRule>
  </conditionalFormatting>
  <conditionalFormatting sqref="A51">
    <cfRule type="containsErrors" dxfId="529" priority="710">
      <formula>ISERROR(A51)</formula>
    </cfRule>
  </conditionalFormatting>
  <conditionalFormatting sqref="A61">
    <cfRule type="containsErrors" dxfId="528" priority="709">
      <formula>ISERROR(A61)</formula>
    </cfRule>
  </conditionalFormatting>
  <conditionalFormatting sqref="A71">
    <cfRule type="containsErrors" dxfId="527" priority="708">
      <formula>ISERROR(A71)</formula>
    </cfRule>
  </conditionalFormatting>
  <conditionalFormatting sqref="A81">
    <cfRule type="containsErrors" dxfId="526" priority="707">
      <formula>ISERROR(A81)</formula>
    </cfRule>
  </conditionalFormatting>
  <conditionalFormatting sqref="A91">
    <cfRule type="containsErrors" dxfId="525" priority="706">
      <formula>ISERROR(A91)</formula>
    </cfRule>
  </conditionalFormatting>
  <conditionalFormatting sqref="A101">
    <cfRule type="containsErrors" dxfId="524" priority="705">
      <formula>ISERROR(A101)</formula>
    </cfRule>
  </conditionalFormatting>
  <conditionalFormatting sqref="A111">
    <cfRule type="containsErrors" dxfId="523" priority="704">
      <formula>ISERROR(A111)</formula>
    </cfRule>
  </conditionalFormatting>
  <conditionalFormatting sqref="A121">
    <cfRule type="containsErrors" dxfId="522" priority="703">
      <formula>ISERROR(A121)</formula>
    </cfRule>
  </conditionalFormatting>
  <conditionalFormatting sqref="A131">
    <cfRule type="containsErrors" dxfId="521" priority="702">
      <formula>ISERROR(A131)</formula>
    </cfRule>
  </conditionalFormatting>
  <conditionalFormatting sqref="A141">
    <cfRule type="containsErrors" dxfId="520" priority="701">
      <formula>ISERROR(A141)</formula>
    </cfRule>
  </conditionalFormatting>
  <conditionalFormatting sqref="A17:A18">
    <cfRule type="cellIs" dxfId="519" priority="699" operator="equal">
      <formula>0</formula>
    </cfRule>
    <cfRule type="containsErrors" dxfId="518" priority="700">
      <formula>ISERROR(A17)</formula>
    </cfRule>
  </conditionalFormatting>
  <conditionalFormatting sqref="A27:A28">
    <cfRule type="cellIs" dxfId="517" priority="697" operator="equal">
      <formula>0</formula>
    </cfRule>
    <cfRule type="containsErrors" dxfId="516" priority="698">
      <formula>ISERROR(A27)</formula>
    </cfRule>
  </conditionalFormatting>
  <conditionalFormatting sqref="A37:A38">
    <cfRule type="cellIs" dxfId="515" priority="695" operator="equal">
      <formula>0</formula>
    </cfRule>
    <cfRule type="containsErrors" dxfId="514" priority="696">
      <formula>ISERROR(A37)</formula>
    </cfRule>
  </conditionalFormatting>
  <conditionalFormatting sqref="A47:A48">
    <cfRule type="cellIs" dxfId="513" priority="693" operator="equal">
      <formula>0</formula>
    </cfRule>
    <cfRule type="containsErrors" dxfId="512" priority="694">
      <formula>ISERROR(A47)</formula>
    </cfRule>
  </conditionalFormatting>
  <conditionalFormatting sqref="A57:A58">
    <cfRule type="cellIs" dxfId="511" priority="691" operator="equal">
      <formula>0</formula>
    </cfRule>
    <cfRule type="containsErrors" dxfId="510" priority="692">
      <formula>ISERROR(A57)</formula>
    </cfRule>
  </conditionalFormatting>
  <conditionalFormatting sqref="A67:A68">
    <cfRule type="cellIs" dxfId="509" priority="689" operator="equal">
      <formula>0</formula>
    </cfRule>
    <cfRule type="containsErrors" dxfId="508" priority="690">
      <formula>ISERROR(A67)</formula>
    </cfRule>
  </conditionalFormatting>
  <conditionalFormatting sqref="A77:A78">
    <cfRule type="cellIs" dxfId="507" priority="687" operator="equal">
      <formula>0</formula>
    </cfRule>
    <cfRule type="containsErrors" dxfId="506" priority="688">
      <formula>ISERROR(A77)</formula>
    </cfRule>
  </conditionalFormatting>
  <conditionalFormatting sqref="A87:A88">
    <cfRule type="cellIs" dxfId="505" priority="685" operator="equal">
      <formula>0</formula>
    </cfRule>
    <cfRule type="containsErrors" dxfId="504" priority="686">
      <formula>ISERROR(A87)</formula>
    </cfRule>
  </conditionalFormatting>
  <conditionalFormatting sqref="A97:A98">
    <cfRule type="cellIs" dxfId="503" priority="683" operator="equal">
      <formula>0</formula>
    </cfRule>
    <cfRule type="containsErrors" dxfId="502" priority="684">
      <formula>ISERROR(A97)</formula>
    </cfRule>
  </conditionalFormatting>
  <conditionalFormatting sqref="A107:A108">
    <cfRule type="cellIs" dxfId="501" priority="681" operator="equal">
      <formula>0</formula>
    </cfRule>
    <cfRule type="containsErrors" dxfId="500" priority="682">
      <formula>ISERROR(A107)</formula>
    </cfRule>
  </conditionalFormatting>
  <conditionalFormatting sqref="A117:A118">
    <cfRule type="cellIs" dxfId="499" priority="679" operator="equal">
      <formula>0</formula>
    </cfRule>
    <cfRule type="containsErrors" dxfId="498" priority="680">
      <formula>ISERROR(A117)</formula>
    </cfRule>
  </conditionalFormatting>
  <conditionalFormatting sqref="A127:A128">
    <cfRule type="cellIs" dxfId="497" priority="677" operator="equal">
      <formula>0</formula>
    </cfRule>
    <cfRule type="containsErrors" dxfId="496" priority="678">
      <formula>ISERROR(A127)</formula>
    </cfRule>
  </conditionalFormatting>
  <conditionalFormatting sqref="A137:A138">
    <cfRule type="cellIs" dxfId="495" priority="675" operator="equal">
      <formula>0</formula>
    </cfRule>
    <cfRule type="containsErrors" dxfId="494" priority="676">
      <formula>ISERROR(A137)</formula>
    </cfRule>
  </conditionalFormatting>
  <conditionalFormatting sqref="A19:A20">
    <cfRule type="cellIs" dxfId="493" priority="673" operator="equal">
      <formula>0</formula>
    </cfRule>
    <cfRule type="containsErrors" dxfId="492" priority="674">
      <formula>ISERROR(A19)</formula>
    </cfRule>
  </conditionalFormatting>
  <conditionalFormatting sqref="A29:A30">
    <cfRule type="cellIs" dxfId="491" priority="671" operator="equal">
      <formula>0</formula>
    </cfRule>
    <cfRule type="containsErrors" dxfId="490" priority="672">
      <formula>ISERROR(A29)</formula>
    </cfRule>
  </conditionalFormatting>
  <conditionalFormatting sqref="A39:A40">
    <cfRule type="cellIs" dxfId="489" priority="669" operator="equal">
      <formula>0</formula>
    </cfRule>
    <cfRule type="containsErrors" dxfId="488" priority="670">
      <formula>ISERROR(A39)</formula>
    </cfRule>
  </conditionalFormatting>
  <conditionalFormatting sqref="A49:A50">
    <cfRule type="cellIs" dxfId="487" priority="667" operator="equal">
      <formula>0</formula>
    </cfRule>
    <cfRule type="containsErrors" dxfId="486" priority="668">
      <formula>ISERROR(A49)</formula>
    </cfRule>
  </conditionalFormatting>
  <conditionalFormatting sqref="A59:A60">
    <cfRule type="cellIs" dxfId="485" priority="665" operator="equal">
      <formula>0</formula>
    </cfRule>
    <cfRule type="containsErrors" dxfId="484" priority="666">
      <formula>ISERROR(A59)</formula>
    </cfRule>
  </conditionalFormatting>
  <conditionalFormatting sqref="A69:A70">
    <cfRule type="cellIs" dxfId="483" priority="663" operator="equal">
      <formula>0</formula>
    </cfRule>
    <cfRule type="containsErrors" dxfId="482" priority="664">
      <formula>ISERROR(A69)</formula>
    </cfRule>
  </conditionalFormatting>
  <conditionalFormatting sqref="A79:A80">
    <cfRule type="cellIs" dxfId="481" priority="661" operator="equal">
      <formula>0</formula>
    </cfRule>
    <cfRule type="containsErrors" dxfId="480" priority="662">
      <formula>ISERROR(A79)</formula>
    </cfRule>
  </conditionalFormatting>
  <conditionalFormatting sqref="A89:A90">
    <cfRule type="cellIs" dxfId="479" priority="659" operator="equal">
      <formula>0</formula>
    </cfRule>
    <cfRule type="containsErrors" dxfId="478" priority="660">
      <formula>ISERROR(A89)</formula>
    </cfRule>
  </conditionalFormatting>
  <conditionalFormatting sqref="A99:A100">
    <cfRule type="cellIs" dxfId="477" priority="657" operator="equal">
      <formula>0</formula>
    </cfRule>
    <cfRule type="containsErrors" dxfId="476" priority="658">
      <formula>ISERROR(A99)</formula>
    </cfRule>
  </conditionalFormatting>
  <conditionalFormatting sqref="A109:A110">
    <cfRule type="cellIs" dxfId="475" priority="655" operator="equal">
      <formula>0</formula>
    </cfRule>
    <cfRule type="containsErrors" dxfId="474" priority="656">
      <formula>ISERROR(A109)</formula>
    </cfRule>
  </conditionalFormatting>
  <conditionalFormatting sqref="A119:A120">
    <cfRule type="cellIs" dxfId="473" priority="653" operator="equal">
      <formula>0</formula>
    </cfRule>
    <cfRule type="containsErrors" dxfId="472" priority="654">
      <formula>ISERROR(A119)</formula>
    </cfRule>
  </conditionalFormatting>
  <conditionalFormatting sqref="A129:A130">
    <cfRule type="cellIs" dxfId="471" priority="651" operator="equal">
      <formula>0</formula>
    </cfRule>
    <cfRule type="containsErrors" dxfId="470" priority="652">
      <formula>ISERROR(A129)</formula>
    </cfRule>
  </conditionalFormatting>
  <conditionalFormatting sqref="A139:A140">
    <cfRule type="cellIs" dxfId="469" priority="649" operator="equal">
      <formula>0</formula>
    </cfRule>
    <cfRule type="containsErrors" dxfId="468" priority="650">
      <formula>ISERROR(A139)</formula>
    </cfRule>
  </conditionalFormatting>
  <conditionalFormatting sqref="A2:A6">
    <cfRule type="cellIs" dxfId="467" priority="648" operator="equal">
      <formula>0</formula>
    </cfRule>
  </conditionalFormatting>
  <conditionalFormatting sqref="A12:A16">
    <cfRule type="containsErrors" dxfId="466" priority="647">
      <formula>ISERROR(A12)</formula>
    </cfRule>
  </conditionalFormatting>
  <conditionalFormatting sqref="A12:A16">
    <cfRule type="cellIs" dxfId="465" priority="646" operator="equal">
      <formula>0</formula>
    </cfRule>
  </conditionalFormatting>
  <conditionalFormatting sqref="A22:A26">
    <cfRule type="containsErrors" dxfId="464" priority="645">
      <formula>ISERROR(A22)</formula>
    </cfRule>
  </conditionalFormatting>
  <conditionalFormatting sqref="A22:A26">
    <cfRule type="cellIs" dxfId="463" priority="644" operator="equal">
      <formula>0</formula>
    </cfRule>
  </conditionalFormatting>
  <conditionalFormatting sqref="A32:A36">
    <cfRule type="containsErrors" dxfId="462" priority="643">
      <formula>ISERROR(A32)</formula>
    </cfRule>
  </conditionalFormatting>
  <conditionalFormatting sqref="A32:A36">
    <cfRule type="cellIs" dxfId="461" priority="642" operator="equal">
      <formula>0</formula>
    </cfRule>
  </conditionalFormatting>
  <conditionalFormatting sqref="A42:A46">
    <cfRule type="containsErrors" dxfId="460" priority="641">
      <formula>ISERROR(A42)</formula>
    </cfRule>
  </conditionalFormatting>
  <conditionalFormatting sqref="A42:A46">
    <cfRule type="cellIs" dxfId="459" priority="640" operator="equal">
      <formula>0</formula>
    </cfRule>
  </conditionalFormatting>
  <conditionalFormatting sqref="A52:A56">
    <cfRule type="containsErrors" dxfId="458" priority="639">
      <formula>ISERROR(A52)</formula>
    </cfRule>
  </conditionalFormatting>
  <conditionalFormatting sqref="A52:A56">
    <cfRule type="cellIs" dxfId="457" priority="638" operator="equal">
      <formula>0</formula>
    </cfRule>
  </conditionalFormatting>
  <conditionalFormatting sqref="A62:A66">
    <cfRule type="containsErrors" dxfId="456" priority="637">
      <formula>ISERROR(A62)</formula>
    </cfRule>
  </conditionalFormatting>
  <conditionalFormatting sqref="A62:A66">
    <cfRule type="cellIs" dxfId="455" priority="636" operator="equal">
      <formula>0</formula>
    </cfRule>
  </conditionalFormatting>
  <conditionalFormatting sqref="A72:A76">
    <cfRule type="containsErrors" dxfId="454" priority="635">
      <formula>ISERROR(A72)</formula>
    </cfRule>
  </conditionalFormatting>
  <conditionalFormatting sqref="A72:A76">
    <cfRule type="cellIs" dxfId="453" priority="634" operator="equal">
      <formula>0</formula>
    </cfRule>
  </conditionalFormatting>
  <conditionalFormatting sqref="A82:A86">
    <cfRule type="containsErrors" dxfId="452" priority="633">
      <formula>ISERROR(A82)</formula>
    </cfRule>
  </conditionalFormatting>
  <conditionalFormatting sqref="A82:A86">
    <cfRule type="cellIs" dxfId="451" priority="632" operator="equal">
      <formula>0</formula>
    </cfRule>
  </conditionalFormatting>
  <conditionalFormatting sqref="A92:A96">
    <cfRule type="containsErrors" dxfId="450" priority="631">
      <formula>ISERROR(A92)</formula>
    </cfRule>
  </conditionalFormatting>
  <conditionalFormatting sqref="A92:A96">
    <cfRule type="cellIs" dxfId="449" priority="630" operator="equal">
      <formula>0</formula>
    </cfRule>
  </conditionalFormatting>
  <conditionalFormatting sqref="A102:A106">
    <cfRule type="containsErrors" dxfId="448" priority="629">
      <formula>ISERROR(A102)</formula>
    </cfRule>
  </conditionalFormatting>
  <conditionalFormatting sqref="A102:A106">
    <cfRule type="cellIs" dxfId="447" priority="628" operator="equal">
      <formula>0</formula>
    </cfRule>
  </conditionalFormatting>
  <conditionalFormatting sqref="A112:A116">
    <cfRule type="containsErrors" dxfId="446" priority="627">
      <formula>ISERROR(A112)</formula>
    </cfRule>
  </conditionalFormatting>
  <conditionalFormatting sqref="A112:A116">
    <cfRule type="cellIs" dxfId="445" priority="626" operator="equal">
      <formula>0</formula>
    </cfRule>
  </conditionalFormatting>
  <conditionalFormatting sqref="A122:A126">
    <cfRule type="containsErrors" dxfId="444" priority="625">
      <formula>ISERROR(A122)</formula>
    </cfRule>
  </conditionalFormatting>
  <conditionalFormatting sqref="A122:A126">
    <cfRule type="cellIs" dxfId="443" priority="624" operator="equal">
      <formula>0</formula>
    </cfRule>
  </conditionalFormatting>
  <conditionalFormatting sqref="A132:A136">
    <cfRule type="containsErrors" dxfId="442" priority="623">
      <formula>ISERROR(A132)</formula>
    </cfRule>
  </conditionalFormatting>
  <conditionalFormatting sqref="A132:A136">
    <cfRule type="cellIs" dxfId="441" priority="622" operator="equal">
      <formula>0</formula>
    </cfRule>
  </conditionalFormatting>
  <conditionalFormatting sqref="B12:B16">
    <cfRule type="containsErrors" dxfId="440" priority="621">
      <formula>ISERROR(B12)</formula>
    </cfRule>
  </conditionalFormatting>
  <conditionalFormatting sqref="B42:B46">
    <cfRule type="containsErrors" dxfId="439" priority="618">
      <formula>ISERROR(B42)</formula>
    </cfRule>
  </conditionalFormatting>
  <conditionalFormatting sqref="B22:B26">
    <cfRule type="containsErrors" dxfId="438" priority="620">
      <formula>ISERROR(B22)</formula>
    </cfRule>
  </conditionalFormatting>
  <conditionalFormatting sqref="B32:B36">
    <cfRule type="containsErrors" dxfId="437" priority="619">
      <formula>ISERROR(B32)</formula>
    </cfRule>
  </conditionalFormatting>
  <conditionalFormatting sqref="B52:B56">
    <cfRule type="containsErrors" dxfId="436" priority="617">
      <formula>ISERROR(B52)</formula>
    </cfRule>
  </conditionalFormatting>
  <conditionalFormatting sqref="B62:B66">
    <cfRule type="containsErrors" dxfId="435" priority="616">
      <formula>ISERROR(B62)</formula>
    </cfRule>
  </conditionalFormatting>
  <conditionalFormatting sqref="B72:B76">
    <cfRule type="containsErrors" dxfId="434" priority="615">
      <formula>ISERROR(B72)</formula>
    </cfRule>
  </conditionalFormatting>
  <conditionalFormatting sqref="B82:B86">
    <cfRule type="containsErrors" dxfId="433" priority="614">
      <formula>ISERROR(B82)</formula>
    </cfRule>
  </conditionalFormatting>
  <conditionalFormatting sqref="B92:B96">
    <cfRule type="containsErrors" dxfId="432" priority="613">
      <formula>ISERROR(B92)</formula>
    </cfRule>
  </conditionalFormatting>
  <conditionalFormatting sqref="B102:B106">
    <cfRule type="containsErrors" dxfId="431" priority="612">
      <formula>ISERROR(B102)</formula>
    </cfRule>
  </conditionalFormatting>
  <conditionalFormatting sqref="B112:B116">
    <cfRule type="containsErrors" dxfId="430" priority="611">
      <formula>ISERROR(B112)</formula>
    </cfRule>
  </conditionalFormatting>
  <conditionalFormatting sqref="B122:B126">
    <cfRule type="containsErrors" dxfId="429" priority="610">
      <formula>ISERROR(B122)</formula>
    </cfRule>
  </conditionalFormatting>
  <conditionalFormatting sqref="B132:B136">
    <cfRule type="containsErrors" dxfId="428" priority="609">
      <formula>ISERROR(B132)</formula>
    </cfRule>
  </conditionalFormatting>
  <conditionalFormatting sqref="B11">
    <cfRule type="cellIs" dxfId="427" priority="580" operator="greaterThanOrEqual">
      <formula>0</formula>
    </cfRule>
  </conditionalFormatting>
  <conditionalFormatting sqref="B9:B10">
    <cfRule type="cellIs" dxfId="426" priority="607" operator="equal">
      <formula>0</formula>
    </cfRule>
    <cfRule type="containsErrors" dxfId="425" priority="608">
      <formula>ISERROR(B9)</formula>
    </cfRule>
  </conditionalFormatting>
  <conditionalFormatting sqref="B19:B20">
    <cfRule type="cellIs" dxfId="424" priority="605" operator="equal">
      <formula>0</formula>
    </cfRule>
    <cfRule type="containsErrors" dxfId="423" priority="606">
      <formula>ISERROR(B19)</formula>
    </cfRule>
  </conditionalFormatting>
  <conditionalFormatting sqref="B29:B30">
    <cfRule type="cellIs" dxfId="422" priority="603" operator="equal">
      <formula>0</formula>
    </cfRule>
    <cfRule type="containsErrors" dxfId="421" priority="604">
      <formula>ISERROR(B29)</formula>
    </cfRule>
  </conditionalFormatting>
  <conditionalFormatting sqref="B39:B40">
    <cfRule type="cellIs" dxfId="420" priority="601" operator="equal">
      <formula>0</formula>
    </cfRule>
    <cfRule type="containsErrors" dxfId="419" priority="602">
      <formula>ISERROR(B39)</formula>
    </cfRule>
  </conditionalFormatting>
  <conditionalFormatting sqref="B49:B50">
    <cfRule type="cellIs" dxfId="418" priority="599" operator="equal">
      <formula>0</formula>
    </cfRule>
    <cfRule type="containsErrors" dxfId="417" priority="600">
      <formula>ISERROR(B49)</formula>
    </cfRule>
  </conditionalFormatting>
  <conditionalFormatting sqref="B59:B60">
    <cfRule type="cellIs" dxfId="416" priority="597" operator="equal">
      <formula>0</formula>
    </cfRule>
    <cfRule type="containsErrors" dxfId="415" priority="598">
      <formula>ISERROR(B59)</formula>
    </cfRule>
  </conditionalFormatting>
  <conditionalFormatting sqref="B69:B70">
    <cfRule type="cellIs" dxfId="414" priority="595" operator="equal">
      <formula>0</formula>
    </cfRule>
    <cfRule type="containsErrors" dxfId="413" priority="596">
      <formula>ISERROR(B69)</formula>
    </cfRule>
  </conditionalFormatting>
  <conditionalFormatting sqref="B79:B80">
    <cfRule type="cellIs" dxfId="412" priority="593" operator="equal">
      <formula>0</formula>
    </cfRule>
    <cfRule type="containsErrors" dxfId="411" priority="594">
      <formula>ISERROR(B79)</formula>
    </cfRule>
  </conditionalFormatting>
  <conditionalFormatting sqref="B89:B90">
    <cfRule type="cellIs" dxfId="410" priority="591" operator="equal">
      <formula>0</formula>
    </cfRule>
    <cfRule type="containsErrors" dxfId="409" priority="592">
      <formula>ISERROR(B89)</formula>
    </cfRule>
  </conditionalFormatting>
  <conditionalFormatting sqref="B99:B100">
    <cfRule type="cellIs" dxfId="408" priority="589" operator="equal">
      <formula>0</formula>
    </cfRule>
    <cfRule type="containsErrors" dxfId="407" priority="590">
      <formula>ISERROR(B99)</formula>
    </cfRule>
  </conditionalFormatting>
  <conditionalFormatting sqref="B109:B110">
    <cfRule type="cellIs" dxfId="406" priority="587" operator="equal">
      <formula>0</formula>
    </cfRule>
    <cfRule type="containsErrors" dxfId="405" priority="588">
      <formula>ISERROR(B109)</formula>
    </cfRule>
  </conditionalFormatting>
  <conditionalFormatting sqref="B119:B120">
    <cfRule type="cellIs" dxfId="404" priority="585" operator="equal">
      <formula>0</formula>
    </cfRule>
    <cfRule type="containsErrors" dxfId="403" priority="586">
      <formula>ISERROR(B119)</formula>
    </cfRule>
  </conditionalFormatting>
  <conditionalFormatting sqref="B129:B130">
    <cfRule type="cellIs" dxfId="402" priority="583" operator="equal">
      <formula>0</formula>
    </cfRule>
    <cfRule type="containsErrors" dxfId="401" priority="584">
      <formula>ISERROR(B129)</formula>
    </cfRule>
  </conditionalFormatting>
  <conditionalFormatting sqref="B139:B140">
    <cfRule type="cellIs" dxfId="400" priority="581" operator="equal">
      <formula>0</formula>
    </cfRule>
    <cfRule type="containsErrors" dxfId="399" priority="582">
      <formula>ISERROR(B139)</formula>
    </cfRule>
  </conditionalFormatting>
  <conditionalFormatting sqref="B21">
    <cfRule type="cellIs" dxfId="398" priority="579" operator="greaterThanOrEqual">
      <formula>0</formula>
    </cfRule>
  </conditionalFormatting>
  <conditionalFormatting sqref="B31">
    <cfRule type="cellIs" dxfId="397" priority="578" operator="greaterThanOrEqual">
      <formula>0</formula>
    </cfRule>
  </conditionalFormatting>
  <conditionalFormatting sqref="B41">
    <cfRule type="cellIs" dxfId="396" priority="577" operator="greaterThanOrEqual">
      <formula>0</formula>
    </cfRule>
  </conditionalFormatting>
  <conditionalFormatting sqref="B51">
    <cfRule type="cellIs" dxfId="395" priority="576" operator="greaterThanOrEqual">
      <formula>0</formula>
    </cfRule>
  </conditionalFormatting>
  <conditionalFormatting sqref="B61">
    <cfRule type="cellIs" dxfId="394" priority="575" operator="greaterThanOrEqual">
      <formula>0</formula>
    </cfRule>
  </conditionalFormatting>
  <conditionalFormatting sqref="B71">
    <cfRule type="cellIs" dxfId="393" priority="574" operator="greaterThanOrEqual">
      <formula>0</formula>
    </cfRule>
  </conditionalFormatting>
  <conditionalFormatting sqref="B81">
    <cfRule type="cellIs" dxfId="392" priority="573" operator="greaterThanOrEqual">
      <formula>0</formula>
    </cfRule>
  </conditionalFormatting>
  <conditionalFormatting sqref="B91">
    <cfRule type="cellIs" dxfId="391" priority="572" operator="greaterThanOrEqual">
      <formula>0</formula>
    </cfRule>
  </conditionalFormatting>
  <conditionalFormatting sqref="B101">
    <cfRule type="cellIs" dxfId="390" priority="571" operator="greaterThanOrEqual">
      <formula>0</formula>
    </cfRule>
  </conditionalFormatting>
  <conditionalFormatting sqref="B111">
    <cfRule type="cellIs" dxfId="389" priority="570" operator="greaterThanOrEqual">
      <formula>0</formula>
    </cfRule>
  </conditionalFormatting>
  <conditionalFormatting sqref="B121">
    <cfRule type="cellIs" dxfId="388" priority="569" operator="greaterThanOrEqual">
      <formula>0</formula>
    </cfRule>
  </conditionalFormatting>
  <conditionalFormatting sqref="B131">
    <cfRule type="cellIs" dxfId="387" priority="568" operator="greaterThanOrEqual">
      <formula>0</formula>
    </cfRule>
  </conditionalFormatting>
  <conditionalFormatting sqref="B141">
    <cfRule type="cellIs" dxfId="386" priority="567" operator="greaterThanOrEqual">
      <formula>0</formula>
    </cfRule>
  </conditionalFormatting>
  <conditionalFormatting sqref="M31">
    <cfRule type="containsErrors" dxfId="385" priority="566">
      <formula>ISERROR(M31)</formula>
    </cfRule>
  </conditionalFormatting>
  <conditionalFormatting sqref="M41">
    <cfRule type="containsErrors" dxfId="384" priority="565">
      <formula>ISERROR(M41)</formula>
    </cfRule>
  </conditionalFormatting>
  <conditionalFormatting sqref="M51">
    <cfRule type="containsErrors" dxfId="383" priority="564">
      <formula>ISERROR(M51)</formula>
    </cfRule>
  </conditionalFormatting>
  <conditionalFormatting sqref="M61">
    <cfRule type="containsErrors" dxfId="382" priority="563">
      <formula>ISERROR(M61)</formula>
    </cfRule>
  </conditionalFormatting>
  <conditionalFormatting sqref="M71">
    <cfRule type="containsErrors" dxfId="381" priority="562">
      <formula>ISERROR(M71)</formula>
    </cfRule>
  </conditionalFormatting>
  <conditionalFormatting sqref="M81">
    <cfRule type="containsErrors" dxfId="380" priority="561">
      <formula>ISERROR(M81)</formula>
    </cfRule>
  </conditionalFormatting>
  <conditionalFormatting sqref="M91">
    <cfRule type="containsErrors" dxfId="379" priority="560">
      <formula>ISERROR(M91)</formula>
    </cfRule>
  </conditionalFormatting>
  <conditionalFormatting sqref="M101">
    <cfRule type="containsErrors" dxfId="378" priority="559">
      <formula>ISERROR(M101)</formula>
    </cfRule>
  </conditionalFormatting>
  <conditionalFormatting sqref="M111">
    <cfRule type="containsErrors" dxfId="377" priority="558">
      <formula>ISERROR(M111)</formula>
    </cfRule>
  </conditionalFormatting>
  <conditionalFormatting sqref="M121">
    <cfRule type="containsErrors" dxfId="376" priority="557">
      <formula>ISERROR(M121)</formula>
    </cfRule>
  </conditionalFormatting>
  <conditionalFormatting sqref="M131">
    <cfRule type="containsErrors" dxfId="375" priority="556">
      <formula>ISERROR(M131)</formula>
    </cfRule>
  </conditionalFormatting>
  <conditionalFormatting sqref="M141">
    <cfRule type="containsErrors" dxfId="374" priority="555">
      <formula>ISERROR(M141)</formula>
    </cfRule>
  </conditionalFormatting>
  <conditionalFormatting sqref="C11">
    <cfRule type="containsErrors" dxfId="373" priority="554">
      <formula>ISERROR(C11)</formula>
    </cfRule>
  </conditionalFormatting>
  <conditionalFormatting sqref="C21">
    <cfRule type="containsErrors" dxfId="372" priority="553">
      <formula>ISERROR(C21)</formula>
    </cfRule>
  </conditionalFormatting>
  <conditionalFormatting sqref="C31">
    <cfRule type="containsErrors" dxfId="371" priority="552">
      <formula>ISERROR(C31)</formula>
    </cfRule>
  </conditionalFormatting>
  <conditionalFormatting sqref="C41">
    <cfRule type="containsErrors" dxfId="370" priority="551">
      <formula>ISERROR(C41)</formula>
    </cfRule>
  </conditionalFormatting>
  <conditionalFormatting sqref="C51">
    <cfRule type="containsErrors" dxfId="369" priority="550">
      <formula>ISERROR(C51)</formula>
    </cfRule>
  </conditionalFormatting>
  <conditionalFormatting sqref="C61">
    <cfRule type="containsErrors" dxfId="368" priority="549">
      <formula>ISERROR(C61)</formula>
    </cfRule>
  </conditionalFormatting>
  <conditionalFormatting sqref="C71">
    <cfRule type="containsErrors" dxfId="367" priority="548">
      <formula>ISERROR(C71)</formula>
    </cfRule>
  </conditionalFormatting>
  <conditionalFormatting sqref="C81">
    <cfRule type="containsErrors" dxfId="366" priority="547">
      <formula>ISERROR(C81)</formula>
    </cfRule>
  </conditionalFormatting>
  <conditionalFormatting sqref="C91">
    <cfRule type="containsErrors" dxfId="365" priority="546">
      <formula>ISERROR(C91)</formula>
    </cfRule>
  </conditionalFormatting>
  <conditionalFormatting sqref="C101">
    <cfRule type="containsErrors" dxfId="364" priority="545">
      <formula>ISERROR(C101)</formula>
    </cfRule>
  </conditionalFormatting>
  <conditionalFormatting sqref="C111">
    <cfRule type="containsErrors" dxfId="363" priority="544">
      <formula>ISERROR(C111)</formula>
    </cfRule>
  </conditionalFormatting>
  <conditionalFormatting sqref="C121">
    <cfRule type="containsErrors" dxfId="362" priority="543">
      <formula>ISERROR(C121)</formula>
    </cfRule>
  </conditionalFormatting>
  <conditionalFormatting sqref="C131">
    <cfRule type="containsErrors" dxfId="361" priority="542">
      <formula>ISERROR(C131)</formula>
    </cfRule>
  </conditionalFormatting>
  <conditionalFormatting sqref="C141">
    <cfRule type="containsErrors" dxfId="360" priority="541">
      <formula>ISERROR(C141)</formula>
    </cfRule>
  </conditionalFormatting>
  <conditionalFormatting sqref="D7:D8">
    <cfRule type="containsErrors" dxfId="359" priority="539">
      <formula>ISERROR(D7)</formula>
    </cfRule>
  </conditionalFormatting>
  <conditionalFormatting sqref="C2:D2 C3:C8 D3:D6">
    <cfRule type="containsErrors" dxfId="358" priority="540">
      <formula>ISERROR(C2)</formula>
    </cfRule>
  </conditionalFormatting>
  <conditionalFormatting sqref="D11">
    <cfRule type="containsErrors" dxfId="357" priority="538">
      <formula>ISERROR(D11)</formula>
    </cfRule>
  </conditionalFormatting>
  <conditionalFormatting sqref="D21">
    <cfRule type="containsErrors" dxfId="356" priority="537">
      <formula>ISERROR(D21)</formula>
    </cfRule>
  </conditionalFormatting>
  <conditionalFormatting sqref="D31">
    <cfRule type="containsErrors" dxfId="355" priority="536">
      <formula>ISERROR(D31)</formula>
    </cfRule>
  </conditionalFormatting>
  <conditionalFormatting sqref="D41">
    <cfRule type="containsErrors" dxfId="354" priority="535">
      <formula>ISERROR(D41)</formula>
    </cfRule>
  </conditionalFormatting>
  <conditionalFormatting sqref="D51">
    <cfRule type="containsErrors" dxfId="353" priority="534">
      <formula>ISERROR(D51)</formula>
    </cfRule>
  </conditionalFormatting>
  <conditionalFormatting sqref="D61">
    <cfRule type="containsErrors" dxfId="352" priority="533">
      <formula>ISERROR(D61)</formula>
    </cfRule>
  </conditionalFormatting>
  <conditionalFormatting sqref="D71">
    <cfRule type="containsErrors" dxfId="351" priority="532">
      <formula>ISERROR(D71)</formula>
    </cfRule>
  </conditionalFormatting>
  <conditionalFormatting sqref="D81">
    <cfRule type="containsErrors" dxfId="350" priority="531">
      <formula>ISERROR(D81)</formula>
    </cfRule>
  </conditionalFormatting>
  <conditionalFormatting sqref="D91">
    <cfRule type="containsErrors" dxfId="349" priority="530">
      <formula>ISERROR(D91)</formula>
    </cfRule>
  </conditionalFormatting>
  <conditionalFormatting sqref="D101">
    <cfRule type="containsErrors" dxfId="348" priority="529">
      <formula>ISERROR(D101)</formula>
    </cfRule>
  </conditionalFormatting>
  <conditionalFormatting sqref="D111">
    <cfRule type="containsErrors" dxfId="347" priority="528">
      <formula>ISERROR(D111)</formula>
    </cfRule>
  </conditionalFormatting>
  <conditionalFormatting sqref="D121">
    <cfRule type="containsErrors" dxfId="346" priority="527">
      <formula>ISERROR(D121)</formula>
    </cfRule>
  </conditionalFormatting>
  <conditionalFormatting sqref="D131">
    <cfRule type="containsErrors" dxfId="345" priority="526">
      <formula>ISERROR(D131)</formula>
    </cfRule>
  </conditionalFormatting>
  <conditionalFormatting sqref="D141">
    <cfRule type="containsErrors" dxfId="344" priority="525">
      <formula>ISERROR(D141)</formula>
    </cfRule>
  </conditionalFormatting>
  <conditionalFormatting sqref="C9:D10">
    <cfRule type="cellIs" dxfId="343" priority="523" operator="equal">
      <formula>0</formula>
    </cfRule>
    <cfRule type="containsErrors" dxfId="342" priority="524">
      <formula>ISERROR(C9)</formula>
    </cfRule>
  </conditionalFormatting>
  <conditionalFormatting sqref="D19:D20">
    <cfRule type="cellIs" dxfId="341" priority="521" operator="equal">
      <formula>0</formula>
    </cfRule>
    <cfRule type="containsErrors" dxfId="340" priority="522">
      <formula>ISERROR(D19)</formula>
    </cfRule>
  </conditionalFormatting>
  <conditionalFormatting sqref="D29:D30">
    <cfRule type="cellIs" dxfId="339" priority="519" operator="equal">
      <formula>0</formula>
    </cfRule>
    <cfRule type="containsErrors" dxfId="338" priority="520">
      <formula>ISERROR(D29)</formula>
    </cfRule>
  </conditionalFormatting>
  <conditionalFormatting sqref="D39:D40">
    <cfRule type="cellIs" dxfId="337" priority="517" operator="equal">
      <formula>0</formula>
    </cfRule>
    <cfRule type="containsErrors" dxfId="336" priority="518">
      <formula>ISERROR(D39)</formula>
    </cfRule>
  </conditionalFormatting>
  <conditionalFormatting sqref="D49:D50">
    <cfRule type="cellIs" dxfId="335" priority="515" operator="equal">
      <formula>0</formula>
    </cfRule>
    <cfRule type="containsErrors" dxfId="334" priority="516">
      <formula>ISERROR(D49)</formula>
    </cfRule>
  </conditionalFormatting>
  <conditionalFormatting sqref="D59:D60">
    <cfRule type="cellIs" dxfId="333" priority="513" operator="equal">
      <formula>0</formula>
    </cfRule>
    <cfRule type="containsErrors" dxfId="332" priority="514">
      <formula>ISERROR(D59)</formula>
    </cfRule>
  </conditionalFormatting>
  <conditionalFormatting sqref="D69:D70">
    <cfRule type="cellIs" dxfId="331" priority="511" operator="equal">
      <formula>0</formula>
    </cfRule>
    <cfRule type="containsErrors" dxfId="330" priority="512">
      <formula>ISERROR(D69)</formula>
    </cfRule>
  </conditionalFormatting>
  <conditionalFormatting sqref="D79:D80">
    <cfRule type="cellIs" dxfId="329" priority="509" operator="equal">
      <formula>0</formula>
    </cfRule>
    <cfRule type="containsErrors" dxfId="328" priority="510">
      <formula>ISERROR(D79)</formula>
    </cfRule>
  </conditionalFormatting>
  <conditionalFormatting sqref="D89:D90">
    <cfRule type="cellIs" dxfId="327" priority="507" operator="equal">
      <formula>0</formula>
    </cfRule>
    <cfRule type="containsErrors" dxfId="326" priority="508">
      <formula>ISERROR(D89)</formula>
    </cfRule>
  </conditionalFormatting>
  <conditionalFormatting sqref="D99:D100">
    <cfRule type="cellIs" dxfId="325" priority="505" operator="equal">
      <formula>0</formula>
    </cfRule>
    <cfRule type="containsErrors" dxfId="324" priority="506">
      <formula>ISERROR(D99)</formula>
    </cfRule>
  </conditionalFormatting>
  <conditionalFormatting sqref="D109:D110">
    <cfRule type="cellIs" dxfId="323" priority="503" operator="equal">
      <formula>0</formula>
    </cfRule>
    <cfRule type="containsErrors" dxfId="322" priority="504">
      <formula>ISERROR(D109)</formula>
    </cfRule>
  </conditionalFormatting>
  <conditionalFormatting sqref="D119:D120">
    <cfRule type="cellIs" dxfId="321" priority="501" operator="equal">
      <formula>0</formula>
    </cfRule>
    <cfRule type="containsErrors" dxfId="320" priority="502">
      <formula>ISERROR(D119)</formula>
    </cfRule>
  </conditionalFormatting>
  <conditionalFormatting sqref="D129:D130">
    <cfRule type="cellIs" dxfId="319" priority="499" operator="equal">
      <formula>0</formula>
    </cfRule>
    <cfRule type="containsErrors" dxfId="318" priority="500">
      <formula>ISERROR(D129)</formula>
    </cfRule>
  </conditionalFormatting>
  <conditionalFormatting sqref="D139:D140">
    <cfRule type="cellIs" dxfId="317" priority="497" operator="equal">
      <formula>0</formula>
    </cfRule>
    <cfRule type="containsErrors" dxfId="316" priority="498">
      <formula>ISERROR(D139)</formula>
    </cfRule>
  </conditionalFormatting>
  <conditionalFormatting sqref="C12:C16">
    <cfRule type="containsErrors" dxfId="315" priority="496">
      <formula>ISERROR(C12)</formula>
    </cfRule>
  </conditionalFormatting>
  <conditionalFormatting sqref="C19:C20">
    <cfRule type="cellIs" dxfId="314" priority="494" operator="equal">
      <formula>0</formula>
    </cfRule>
    <cfRule type="containsErrors" dxfId="313" priority="495">
      <formula>ISERROR(C19)</formula>
    </cfRule>
  </conditionalFormatting>
  <conditionalFormatting sqref="C22:C26">
    <cfRule type="containsErrors" dxfId="312" priority="493">
      <formula>ISERROR(C22)</formula>
    </cfRule>
  </conditionalFormatting>
  <conditionalFormatting sqref="C29:C30">
    <cfRule type="cellIs" dxfId="311" priority="491" operator="equal">
      <formula>0</formula>
    </cfRule>
    <cfRule type="containsErrors" dxfId="310" priority="492">
      <formula>ISERROR(C29)</formula>
    </cfRule>
  </conditionalFormatting>
  <conditionalFormatting sqref="C32:C36">
    <cfRule type="containsErrors" dxfId="309" priority="490">
      <formula>ISERROR(C32)</formula>
    </cfRule>
  </conditionalFormatting>
  <conditionalFormatting sqref="C39:C40">
    <cfRule type="cellIs" dxfId="308" priority="488" operator="equal">
      <formula>0</formula>
    </cfRule>
    <cfRule type="containsErrors" dxfId="307" priority="489">
      <formula>ISERROR(C39)</formula>
    </cfRule>
  </conditionalFormatting>
  <conditionalFormatting sqref="C42:C46">
    <cfRule type="containsErrors" dxfId="306" priority="487">
      <formula>ISERROR(C42)</formula>
    </cfRule>
  </conditionalFormatting>
  <conditionalFormatting sqref="C49:C50">
    <cfRule type="cellIs" dxfId="305" priority="485" operator="equal">
      <formula>0</formula>
    </cfRule>
    <cfRule type="containsErrors" dxfId="304" priority="486">
      <formula>ISERROR(C49)</formula>
    </cfRule>
  </conditionalFormatting>
  <conditionalFormatting sqref="C52:C56">
    <cfRule type="containsErrors" dxfId="303" priority="484">
      <formula>ISERROR(C52)</formula>
    </cfRule>
  </conditionalFormatting>
  <conditionalFormatting sqref="C59:C60">
    <cfRule type="cellIs" dxfId="302" priority="482" operator="equal">
      <formula>0</formula>
    </cfRule>
    <cfRule type="containsErrors" dxfId="301" priority="483">
      <formula>ISERROR(C59)</formula>
    </cfRule>
  </conditionalFormatting>
  <conditionalFormatting sqref="C62:C66">
    <cfRule type="containsErrors" dxfId="300" priority="481">
      <formula>ISERROR(C62)</formula>
    </cfRule>
  </conditionalFormatting>
  <conditionalFormatting sqref="C69:C70">
    <cfRule type="cellIs" dxfId="299" priority="479" operator="equal">
      <formula>0</formula>
    </cfRule>
    <cfRule type="containsErrors" dxfId="298" priority="480">
      <formula>ISERROR(C69)</formula>
    </cfRule>
  </conditionalFormatting>
  <conditionalFormatting sqref="C72:C76">
    <cfRule type="containsErrors" dxfId="297" priority="478">
      <formula>ISERROR(C72)</formula>
    </cfRule>
  </conditionalFormatting>
  <conditionalFormatting sqref="C79:C80">
    <cfRule type="cellIs" dxfId="296" priority="476" operator="equal">
      <formula>0</formula>
    </cfRule>
    <cfRule type="containsErrors" dxfId="295" priority="477">
      <formula>ISERROR(C79)</formula>
    </cfRule>
  </conditionalFormatting>
  <conditionalFormatting sqref="C82:C86">
    <cfRule type="containsErrors" dxfId="294" priority="475">
      <formula>ISERROR(C82)</formula>
    </cfRule>
  </conditionalFormatting>
  <conditionalFormatting sqref="C89:C90">
    <cfRule type="cellIs" dxfId="293" priority="473" operator="equal">
      <formula>0</formula>
    </cfRule>
    <cfRule type="containsErrors" dxfId="292" priority="474">
      <formula>ISERROR(C89)</formula>
    </cfRule>
  </conditionalFormatting>
  <conditionalFormatting sqref="C92:C96">
    <cfRule type="containsErrors" dxfId="291" priority="472">
      <formula>ISERROR(C92)</formula>
    </cfRule>
  </conditionalFormatting>
  <conditionalFormatting sqref="C99:C100">
    <cfRule type="cellIs" dxfId="290" priority="470" operator="equal">
      <formula>0</formula>
    </cfRule>
    <cfRule type="containsErrors" dxfId="289" priority="471">
      <formula>ISERROR(C99)</formula>
    </cfRule>
  </conditionalFormatting>
  <conditionalFormatting sqref="C102:C106">
    <cfRule type="containsErrors" dxfId="288" priority="469">
      <formula>ISERROR(C102)</formula>
    </cfRule>
  </conditionalFormatting>
  <conditionalFormatting sqref="C109:C110">
    <cfRule type="cellIs" dxfId="287" priority="467" operator="equal">
      <formula>0</formula>
    </cfRule>
    <cfRule type="containsErrors" dxfId="286" priority="468">
      <formula>ISERROR(C109)</formula>
    </cfRule>
  </conditionalFormatting>
  <conditionalFormatting sqref="C112:C116">
    <cfRule type="containsErrors" dxfId="285" priority="466">
      <formula>ISERROR(C112)</formula>
    </cfRule>
  </conditionalFormatting>
  <conditionalFormatting sqref="C119:C120">
    <cfRule type="cellIs" dxfId="284" priority="464" operator="equal">
      <formula>0</formula>
    </cfRule>
    <cfRule type="containsErrors" dxfId="283" priority="465">
      <formula>ISERROR(C119)</formula>
    </cfRule>
  </conditionalFormatting>
  <conditionalFormatting sqref="C122:C126">
    <cfRule type="containsErrors" dxfId="282" priority="463">
      <formula>ISERROR(C122)</formula>
    </cfRule>
  </conditionalFormatting>
  <conditionalFormatting sqref="C129:C130">
    <cfRule type="cellIs" dxfId="281" priority="461" operator="equal">
      <formula>0</formula>
    </cfRule>
    <cfRule type="containsErrors" dxfId="280" priority="462">
      <formula>ISERROR(C129)</formula>
    </cfRule>
  </conditionalFormatting>
  <conditionalFormatting sqref="C132:C136">
    <cfRule type="containsErrors" dxfId="279" priority="460">
      <formula>ISERROR(C132)</formula>
    </cfRule>
  </conditionalFormatting>
  <conditionalFormatting sqref="C139:C140">
    <cfRule type="cellIs" dxfId="278" priority="458" operator="equal">
      <formula>0</formula>
    </cfRule>
    <cfRule type="containsErrors" dxfId="277" priority="459">
      <formula>ISERROR(C139)</formula>
    </cfRule>
  </conditionalFormatting>
  <conditionalFormatting sqref="D17:D18">
    <cfRule type="containsErrors" dxfId="276" priority="456">
      <formula>ISERROR(D17)</formula>
    </cfRule>
  </conditionalFormatting>
  <conditionalFormatting sqref="C17:C18">
    <cfRule type="containsErrors" dxfId="275" priority="457">
      <formula>ISERROR(C17)</formula>
    </cfRule>
  </conditionalFormatting>
  <conditionalFormatting sqref="D27:D28">
    <cfRule type="containsErrors" dxfId="274" priority="454">
      <formula>ISERROR(D27)</formula>
    </cfRule>
  </conditionalFormatting>
  <conditionalFormatting sqref="C27:C28">
    <cfRule type="containsErrors" dxfId="273" priority="455">
      <formula>ISERROR(C27)</formula>
    </cfRule>
  </conditionalFormatting>
  <conditionalFormatting sqref="D37:D38">
    <cfRule type="containsErrors" dxfId="272" priority="452">
      <formula>ISERROR(D37)</formula>
    </cfRule>
  </conditionalFormatting>
  <conditionalFormatting sqref="C37:C38">
    <cfRule type="containsErrors" dxfId="271" priority="453">
      <formula>ISERROR(C37)</formula>
    </cfRule>
  </conditionalFormatting>
  <conditionalFormatting sqref="D47:D48">
    <cfRule type="containsErrors" dxfId="270" priority="450">
      <formula>ISERROR(D47)</formula>
    </cfRule>
  </conditionalFormatting>
  <conditionalFormatting sqref="C47:C48">
    <cfRule type="containsErrors" dxfId="269" priority="451">
      <formula>ISERROR(C47)</formula>
    </cfRule>
  </conditionalFormatting>
  <conditionalFormatting sqref="D57:D58">
    <cfRule type="containsErrors" dxfId="268" priority="448">
      <formula>ISERROR(D57)</formula>
    </cfRule>
  </conditionalFormatting>
  <conditionalFormatting sqref="C57:C58">
    <cfRule type="containsErrors" dxfId="267" priority="449">
      <formula>ISERROR(C57)</formula>
    </cfRule>
  </conditionalFormatting>
  <conditionalFormatting sqref="D67:D68">
    <cfRule type="containsErrors" dxfId="266" priority="446">
      <formula>ISERROR(D67)</formula>
    </cfRule>
  </conditionalFormatting>
  <conditionalFormatting sqref="C67:C68">
    <cfRule type="containsErrors" dxfId="265" priority="447">
      <formula>ISERROR(C67)</formula>
    </cfRule>
  </conditionalFormatting>
  <conditionalFormatting sqref="D77:D78">
    <cfRule type="containsErrors" dxfId="264" priority="444">
      <formula>ISERROR(D77)</formula>
    </cfRule>
  </conditionalFormatting>
  <conditionalFormatting sqref="C77:C78">
    <cfRule type="containsErrors" dxfId="263" priority="445">
      <formula>ISERROR(C77)</formula>
    </cfRule>
  </conditionalFormatting>
  <conditionalFormatting sqref="D87:D88">
    <cfRule type="containsErrors" dxfId="262" priority="442">
      <formula>ISERROR(D87)</formula>
    </cfRule>
  </conditionalFormatting>
  <conditionalFormatting sqref="C87:C88">
    <cfRule type="containsErrors" dxfId="261" priority="443">
      <formula>ISERROR(C87)</formula>
    </cfRule>
  </conditionalFormatting>
  <conditionalFormatting sqref="D97:D98">
    <cfRule type="containsErrors" dxfId="260" priority="440">
      <formula>ISERROR(D97)</formula>
    </cfRule>
  </conditionalFormatting>
  <conditionalFormatting sqref="C97:C98">
    <cfRule type="containsErrors" dxfId="259" priority="441">
      <formula>ISERROR(C97)</formula>
    </cfRule>
  </conditionalFormatting>
  <conditionalFormatting sqref="D107:D108">
    <cfRule type="containsErrors" dxfId="258" priority="438">
      <formula>ISERROR(D107)</formula>
    </cfRule>
  </conditionalFormatting>
  <conditionalFormatting sqref="C107:C108">
    <cfRule type="containsErrors" dxfId="257" priority="439">
      <formula>ISERROR(C107)</formula>
    </cfRule>
  </conditionalFormatting>
  <conditionalFormatting sqref="D117:D118">
    <cfRule type="containsErrors" dxfId="256" priority="436">
      <formula>ISERROR(D117)</formula>
    </cfRule>
  </conditionalFormatting>
  <conditionalFormatting sqref="C117:C118">
    <cfRule type="containsErrors" dxfId="255" priority="437">
      <formula>ISERROR(C117)</formula>
    </cfRule>
  </conditionalFormatting>
  <conditionalFormatting sqref="D127:D128">
    <cfRule type="containsErrors" dxfId="254" priority="434">
      <formula>ISERROR(D127)</formula>
    </cfRule>
  </conditionalFormatting>
  <conditionalFormatting sqref="C127:C128">
    <cfRule type="containsErrors" dxfId="253" priority="435">
      <formula>ISERROR(C127)</formula>
    </cfRule>
  </conditionalFormatting>
  <conditionalFormatting sqref="D137:D138">
    <cfRule type="containsErrors" dxfId="252" priority="432">
      <formula>ISERROR(D137)</formula>
    </cfRule>
  </conditionalFormatting>
  <conditionalFormatting sqref="C137:C138">
    <cfRule type="containsErrors" dxfId="251" priority="433">
      <formula>ISERROR(C137)</formula>
    </cfRule>
  </conditionalFormatting>
  <conditionalFormatting sqref="E11:G11">
    <cfRule type="cellIs" dxfId="250" priority="430" operator="equal">
      <formula>0</formula>
    </cfRule>
    <cfRule type="containsErrors" dxfId="249" priority="431">
      <formula>ISERROR(E11)</formula>
    </cfRule>
  </conditionalFormatting>
  <conditionalFormatting sqref="E21:G21">
    <cfRule type="cellIs" dxfId="248" priority="428" operator="equal">
      <formula>0</formula>
    </cfRule>
    <cfRule type="containsErrors" dxfId="247" priority="429">
      <formula>ISERROR(E21)</formula>
    </cfRule>
  </conditionalFormatting>
  <conditionalFormatting sqref="E31:G31">
    <cfRule type="cellIs" dxfId="246" priority="426" operator="equal">
      <formula>0</formula>
    </cfRule>
    <cfRule type="containsErrors" dxfId="245" priority="427">
      <formula>ISERROR(E31)</formula>
    </cfRule>
  </conditionalFormatting>
  <conditionalFormatting sqref="E41:G41">
    <cfRule type="cellIs" dxfId="244" priority="424" operator="equal">
      <formula>0</formula>
    </cfRule>
    <cfRule type="containsErrors" dxfId="243" priority="425">
      <formula>ISERROR(E41)</formula>
    </cfRule>
  </conditionalFormatting>
  <conditionalFormatting sqref="E51:G51">
    <cfRule type="cellIs" dxfId="242" priority="422" operator="equal">
      <formula>0</formula>
    </cfRule>
    <cfRule type="containsErrors" dxfId="241" priority="423">
      <formula>ISERROR(E51)</formula>
    </cfRule>
  </conditionalFormatting>
  <conditionalFormatting sqref="E61:G61">
    <cfRule type="cellIs" dxfId="240" priority="420" operator="equal">
      <formula>0</formula>
    </cfRule>
    <cfRule type="containsErrors" dxfId="239" priority="421">
      <formula>ISERROR(E61)</formula>
    </cfRule>
  </conditionalFormatting>
  <conditionalFormatting sqref="E71:G71">
    <cfRule type="cellIs" dxfId="238" priority="418" operator="equal">
      <formula>0</formula>
    </cfRule>
    <cfRule type="containsErrors" dxfId="237" priority="419">
      <formula>ISERROR(E71)</formula>
    </cfRule>
  </conditionalFormatting>
  <conditionalFormatting sqref="E81:G81">
    <cfRule type="cellIs" dxfId="236" priority="416" operator="equal">
      <formula>0</formula>
    </cfRule>
    <cfRule type="containsErrors" dxfId="235" priority="417">
      <formula>ISERROR(E81)</formula>
    </cfRule>
  </conditionalFormatting>
  <conditionalFormatting sqref="E91:G91">
    <cfRule type="cellIs" dxfId="234" priority="414" operator="equal">
      <formula>0</formula>
    </cfRule>
    <cfRule type="containsErrors" dxfId="233" priority="415">
      <formula>ISERROR(E91)</formula>
    </cfRule>
  </conditionalFormatting>
  <conditionalFormatting sqref="E101:G101">
    <cfRule type="cellIs" dxfId="232" priority="412" operator="equal">
      <formula>0</formula>
    </cfRule>
    <cfRule type="containsErrors" dxfId="231" priority="413">
      <formula>ISERROR(E101)</formula>
    </cfRule>
  </conditionalFormatting>
  <conditionalFormatting sqref="E111:G111">
    <cfRule type="cellIs" dxfId="230" priority="410" operator="equal">
      <formula>0</formula>
    </cfRule>
    <cfRule type="containsErrors" dxfId="229" priority="411">
      <formula>ISERROR(E111)</formula>
    </cfRule>
  </conditionalFormatting>
  <conditionalFormatting sqref="E121:G121">
    <cfRule type="cellIs" dxfId="228" priority="408" operator="equal">
      <formula>0</formula>
    </cfRule>
    <cfRule type="containsErrors" dxfId="227" priority="409">
      <formula>ISERROR(E121)</formula>
    </cfRule>
  </conditionalFormatting>
  <conditionalFormatting sqref="E131:G131">
    <cfRule type="cellIs" dxfId="226" priority="406" operator="equal">
      <formula>0</formula>
    </cfRule>
    <cfRule type="containsErrors" dxfId="225" priority="407">
      <formula>ISERROR(E131)</formula>
    </cfRule>
  </conditionalFormatting>
  <conditionalFormatting sqref="E141:G141">
    <cfRule type="cellIs" dxfId="224" priority="404" operator="equal">
      <formula>0</formula>
    </cfRule>
    <cfRule type="containsErrors" dxfId="223" priority="405">
      <formula>ISERROR(E141)</formula>
    </cfRule>
  </conditionalFormatting>
  <conditionalFormatting sqref="D12:D16">
    <cfRule type="containsErrors" dxfId="222" priority="403">
      <formula>ISERROR(D12)</formula>
    </cfRule>
  </conditionalFormatting>
  <conditionalFormatting sqref="D22:D26">
    <cfRule type="containsErrors" dxfId="221" priority="402">
      <formula>ISERROR(D22)</formula>
    </cfRule>
  </conditionalFormatting>
  <conditionalFormatting sqref="D32:D36">
    <cfRule type="containsErrors" dxfId="220" priority="401">
      <formula>ISERROR(D32)</formula>
    </cfRule>
  </conditionalFormatting>
  <conditionalFormatting sqref="D42:D46">
    <cfRule type="containsErrors" dxfId="219" priority="400">
      <formula>ISERROR(D42)</formula>
    </cfRule>
  </conditionalFormatting>
  <conditionalFormatting sqref="D52:D56">
    <cfRule type="containsErrors" dxfId="218" priority="399">
      <formula>ISERROR(D52)</formula>
    </cfRule>
  </conditionalFormatting>
  <conditionalFormatting sqref="D62:D66">
    <cfRule type="containsErrors" dxfId="217" priority="398">
      <formula>ISERROR(D62)</formula>
    </cfRule>
  </conditionalFormatting>
  <conditionalFormatting sqref="D72:D76">
    <cfRule type="containsErrors" dxfId="216" priority="397">
      <formula>ISERROR(D72)</formula>
    </cfRule>
  </conditionalFormatting>
  <conditionalFormatting sqref="D82:D86">
    <cfRule type="containsErrors" dxfId="215" priority="396">
      <formula>ISERROR(D82)</formula>
    </cfRule>
  </conditionalFormatting>
  <conditionalFormatting sqref="D92:D96">
    <cfRule type="containsErrors" dxfId="214" priority="395">
      <formula>ISERROR(D92)</formula>
    </cfRule>
  </conditionalFormatting>
  <conditionalFormatting sqref="D102:D106">
    <cfRule type="containsErrors" dxfId="213" priority="394">
      <formula>ISERROR(D102)</formula>
    </cfRule>
  </conditionalFormatting>
  <conditionalFormatting sqref="D112:D116">
    <cfRule type="containsErrors" dxfId="212" priority="393">
      <formula>ISERROR(D112)</formula>
    </cfRule>
  </conditionalFormatting>
  <conditionalFormatting sqref="D122:D126">
    <cfRule type="containsErrors" dxfId="211" priority="392">
      <formula>ISERROR(D122)</formula>
    </cfRule>
  </conditionalFormatting>
  <conditionalFormatting sqref="D132:D136">
    <cfRule type="containsErrors" dxfId="210" priority="391">
      <formula>ISERROR(D132)</formula>
    </cfRule>
  </conditionalFormatting>
  <conditionalFormatting sqref="E2">
    <cfRule type="expression" dxfId="209" priority="390">
      <formula>IF(E2=300,5)</formula>
    </cfRule>
  </conditionalFormatting>
  <conditionalFormatting sqref="F2">
    <cfRule type="expression" dxfId="208" priority="389">
      <formula>IF(F2=300,5)</formula>
    </cfRule>
  </conditionalFormatting>
  <conditionalFormatting sqref="G2">
    <cfRule type="expression" dxfId="207" priority="388">
      <formula>IF(G2=300,5)</formula>
    </cfRule>
  </conditionalFormatting>
  <conditionalFormatting sqref="E3">
    <cfRule type="expression" dxfId="206" priority="387">
      <formula>IF(E3=300,5)</formula>
    </cfRule>
  </conditionalFormatting>
  <conditionalFormatting sqref="F3">
    <cfRule type="expression" dxfId="205" priority="386">
      <formula>IF(F3=300,5)</formula>
    </cfRule>
  </conditionalFormatting>
  <conditionalFormatting sqref="G3">
    <cfRule type="expression" dxfId="204" priority="385">
      <formula>IF(G3=300,5)</formula>
    </cfRule>
  </conditionalFormatting>
  <conditionalFormatting sqref="E4">
    <cfRule type="expression" dxfId="203" priority="384">
      <formula>IF(E4=300,5)</formula>
    </cfRule>
  </conditionalFormatting>
  <conditionalFormatting sqref="F4">
    <cfRule type="expression" dxfId="202" priority="383">
      <formula>IF(F4=300,5)</formula>
    </cfRule>
  </conditionalFormatting>
  <conditionalFormatting sqref="G4">
    <cfRule type="expression" dxfId="201" priority="382">
      <formula>IF(G4=300,5)</formula>
    </cfRule>
  </conditionalFormatting>
  <conditionalFormatting sqref="E5">
    <cfRule type="expression" dxfId="200" priority="381">
      <formula>IF(E5=300,5)</formula>
    </cfRule>
  </conditionalFormatting>
  <conditionalFormatting sqref="F5">
    <cfRule type="expression" dxfId="199" priority="380">
      <formula>IF(F5=300,5)</formula>
    </cfRule>
  </conditionalFormatting>
  <conditionalFormatting sqref="G5">
    <cfRule type="expression" dxfId="198" priority="379">
      <formula>IF(G5=300,5)</formula>
    </cfRule>
  </conditionalFormatting>
  <conditionalFormatting sqref="E6">
    <cfRule type="expression" dxfId="197" priority="378">
      <formula>IF(E6=300,5)</formula>
    </cfRule>
  </conditionalFormatting>
  <conditionalFormatting sqref="F6">
    <cfRule type="expression" dxfId="196" priority="377">
      <formula>IF(F6=300,5)</formula>
    </cfRule>
  </conditionalFormatting>
  <conditionalFormatting sqref="G6">
    <cfRule type="expression" dxfId="195" priority="376">
      <formula>IF(G6=300,5)</formula>
    </cfRule>
  </conditionalFormatting>
  <conditionalFormatting sqref="E12">
    <cfRule type="expression" dxfId="194" priority="375">
      <formula>IF(E12=300,5)</formula>
    </cfRule>
  </conditionalFormatting>
  <conditionalFormatting sqref="F12">
    <cfRule type="expression" dxfId="193" priority="374">
      <formula>IF(F12=300,5)</formula>
    </cfRule>
  </conditionalFormatting>
  <conditionalFormatting sqref="G12">
    <cfRule type="expression" dxfId="192" priority="373">
      <formula>IF(G12=300,5)</formula>
    </cfRule>
  </conditionalFormatting>
  <conditionalFormatting sqref="E13">
    <cfRule type="expression" dxfId="191" priority="372">
      <formula>IF(E13=300,5)</formula>
    </cfRule>
  </conditionalFormatting>
  <conditionalFormatting sqref="F13">
    <cfRule type="expression" dxfId="190" priority="371">
      <formula>IF(F13=300,5)</formula>
    </cfRule>
  </conditionalFormatting>
  <conditionalFormatting sqref="G13">
    <cfRule type="expression" dxfId="189" priority="370">
      <formula>IF(G13=300,5)</formula>
    </cfRule>
  </conditionalFormatting>
  <conditionalFormatting sqref="E14">
    <cfRule type="expression" dxfId="188" priority="369">
      <formula>IF(E14=300,5)</formula>
    </cfRule>
  </conditionalFormatting>
  <conditionalFormatting sqref="F14">
    <cfRule type="expression" dxfId="187" priority="368">
      <formula>IF(F14=300,5)</formula>
    </cfRule>
  </conditionalFormatting>
  <conditionalFormatting sqref="G14">
    <cfRule type="expression" dxfId="186" priority="367">
      <formula>IF(G14=300,5)</formula>
    </cfRule>
  </conditionalFormatting>
  <conditionalFormatting sqref="E15">
    <cfRule type="expression" dxfId="185" priority="366">
      <formula>IF(E15=300,5)</formula>
    </cfRule>
  </conditionalFormatting>
  <conditionalFormatting sqref="F15">
    <cfRule type="expression" dxfId="184" priority="365">
      <formula>IF(F15=300,5)</formula>
    </cfRule>
  </conditionalFormatting>
  <conditionalFormatting sqref="G15">
    <cfRule type="expression" dxfId="183" priority="364">
      <formula>IF(G15=300,5)</formula>
    </cfRule>
  </conditionalFormatting>
  <conditionalFormatting sqref="E16">
    <cfRule type="expression" dxfId="182" priority="363">
      <formula>IF(E16=300,5)</formula>
    </cfRule>
  </conditionalFormatting>
  <conditionalFormatting sqref="F16">
    <cfRule type="expression" dxfId="181" priority="362">
      <formula>IF(F16=300,5)</formula>
    </cfRule>
  </conditionalFormatting>
  <conditionalFormatting sqref="G16">
    <cfRule type="expression" dxfId="180" priority="361">
      <formula>IF(G16=300,5)</formula>
    </cfRule>
  </conditionalFormatting>
  <conditionalFormatting sqref="E22">
    <cfRule type="expression" dxfId="179" priority="180">
      <formula>IF(E22=300,5)</formula>
    </cfRule>
  </conditionalFormatting>
  <conditionalFormatting sqref="F22">
    <cfRule type="expression" dxfId="178" priority="179">
      <formula>IF(F22=300,5)</formula>
    </cfRule>
  </conditionalFormatting>
  <conditionalFormatting sqref="G22">
    <cfRule type="expression" dxfId="177" priority="178">
      <formula>IF(G22=300,5)</formula>
    </cfRule>
  </conditionalFormatting>
  <conditionalFormatting sqref="E23">
    <cfRule type="expression" dxfId="176" priority="177">
      <formula>IF(E23=300,5)</formula>
    </cfRule>
  </conditionalFormatting>
  <conditionalFormatting sqref="F23">
    <cfRule type="expression" dxfId="175" priority="176">
      <formula>IF(F23=300,5)</formula>
    </cfRule>
  </conditionalFormatting>
  <conditionalFormatting sqref="G23">
    <cfRule type="expression" dxfId="174" priority="175">
      <formula>IF(G23=300,5)</formula>
    </cfRule>
  </conditionalFormatting>
  <conditionalFormatting sqref="E24">
    <cfRule type="expression" dxfId="173" priority="174">
      <formula>IF(E24=300,5)</formula>
    </cfRule>
  </conditionalFormatting>
  <conditionalFormatting sqref="F24">
    <cfRule type="expression" dxfId="172" priority="173">
      <formula>IF(F24=300,5)</formula>
    </cfRule>
  </conditionalFormatting>
  <conditionalFormatting sqref="G24">
    <cfRule type="expression" dxfId="171" priority="172">
      <formula>IF(G24=300,5)</formula>
    </cfRule>
  </conditionalFormatting>
  <conditionalFormatting sqref="E25">
    <cfRule type="expression" dxfId="170" priority="171">
      <formula>IF(E25=300,5)</formula>
    </cfRule>
  </conditionalFormatting>
  <conditionalFormatting sqref="F25">
    <cfRule type="expression" dxfId="169" priority="170">
      <formula>IF(F25=300,5)</formula>
    </cfRule>
  </conditionalFormatting>
  <conditionalFormatting sqref="G25">
    <cfRule type="expression" dxfId="168" priority="169">
      <formula>IF(G25=300,5)</formula>
    </cfRule>
  </conditionalFormatting>
  <conditionalFormatting sqref="E26">
    <cfRule type="expression" dxfId="167" priority="168">
      <formula>IF(E26=300,5)</formula>
    </cfRule>
  </conditionalFormatting>
  <conditionalFormatting sqref="F26">
    <cfRule type="expression" dxfId="166" priority="167">
      <formula>IF(F26=300,5)</formula>
    </cfRule>
  </conditionalFormatting>
  <conditionalFormatting sqref="G26">
    <cfRule type="expression" dxfId="165" priority="166">
      <formula>IF(G26=300,5)</formula>
    </cfRule>
  </conditionalFormatting>
  <conditionalFormatting sqref="E32">
    <cfRule type="expression" dxfId="164" priority="165">
      <formula>IF(E32=300,5)</formula>
    </cfRule>
  </conditionalFormatting>
  <conditionalFormatting sqref="F32">
    <cfRule type="expression" dxfId="163" priority="164">
      <formula>IF(F32=300,5)</formula>
    </cfRule>
  </conditionalFormatting>
  <conditionalFormatting sqref="G32">
    <cfRule type="expression" dxfId="162" priority="163">
      <formula>IF(G32=300,5)</formula>
    </cfRule>
  </conditionalFormatting>
  <conditionalFormatting sqref="E33">
    <cfRule type="expression" dxfId="161" priority="162">
      <formula>IF(E33=300,5)</formula>
    </cfRule>
  </conditionalFormatting>
  <conditionalFormatting sqref="F33">
    <cfRule type="expression" dxfId="160" priority="161">
      <formula>IF(F33=300,5)</formula>
    </cfRule>
  </conditionalFormatting>
  <conditionalFormatting sqref="G33">
    <cfRule type="expression" dxfId="159" priority="160">
      <formula>IF(G33=300,5)</formula>
    </cfRule>
  </conditionalFormatting>
  <conditionalFormatting sqref="E34">
    <cfRule type="expression" dxfId="158" priority="159">
      <formula>IF(E34=300,5)</formula>
    </cfRule>
  </conditionalFormatting>
  <conditionalFormatting sqref="F34">
    <cfRule type="expression" dxfId="157" priority="158">
      <formula>IF(F34=300,5)</formula>
    </cfRule>
  </conditionalFormatting>
  <conditionalFormatting sqref="G34">
    <cfRule type="expression" dxfId="156" priority="157">
      <formula>IF(G34=300,5)</formula>
    </cfRule>
  </conditionalFormatting>
  <conditionalFormatting sqref="E35">
    <cfRule type="expression" dxfId="155" priority="156">
      <formula>IF(E35=300,5)</formula>
    </cfRule>
  </conditionalFormatting>
  <conditionalFormatting sqref="F35">
    <cfRule type="expression" dxfId="154" priority="155">
      <formula>IF(F35=300,5)</formula>
    </cfRule>
  </conditionalFormatting>
  <conditionalFormatting sqref="G35">
    <cfRule type="expression" dxfId="153" priority="154">
      <formula>IF(G35=300,5)</formula>
    </cfRule>
  </conditionalFormatting>
  <conditionalFormatting sqref="E36">
    <cfRule type="expression" dxfId="152" priority="153">
      <formula>IF(E36=300,5)</formula>
    </cfRule>
  </conditionalFormatting>
  <conditionalFormatting sqref="F36">
    <cfRule type="expression" dxfId="151" priority="152">
      <formula>IF(F36=300,5)</formula>
    </cfRule>
  </conditionalFormatting>
  <conditionalFormatting sqref="G36">
    <cfRule type="expression" dxfId="150" priority="151">
      <formula>IF(G36=300,5)</formula>
    </cfRule>
  </conditionalFormatting>
  <conditionalFormatting sqref="E42">
    <cfRule type="expression" dxfId="149" priority="150">
      <formula>IF(E42=300,5)</formula>
    </cfRule>
  </conditionalFormatting>
  <conditionalFormatting sqref="F42">
    <cfRule type="expression" dxfId="148" priority="149">
      <formula>IF(F42=300,5)</formula>
    </cfRule>
  </conditionalFormatting>
  <conditionalFormatting sqref="G42">
    <cfRule type="expression" dxfId="147" priority="148">
      <formula>IF(G42=300,5)</formula>
    </cfRule>
  </conditionalFormatting>
  <conditionalFormatting sqref="E43">
    <cfRule type="expression" dxfId="146" priority="147">
      <formula>IF(E43=300,5)</formula>
    </cfRule>
  </conditionalFormatting>
  <conditionalFormatting sqref="F43">
    <cfRule type="expression" dxfId="145" priority="146">
      <formula>IF(F43=300,5)</formula>
    </cfRule>
  </conditionalFormatting>
  <conditionalFormatting sqref="G43">
    <cfRule type="expression" dxfId="144" priority="145">
      <formula>IF(G43=300,5)</formula>
    </cfRule>
  </conditionalFormatting>
  <conditionalFormatting sqref="E44">
    <cfRule type="expression" dxfId="143" priority="144">
      <formula>IF(E44=300,5)</formula>
    </cfRule>
  </conditionalFormatting>
  <conditionalFormatting sqref="F44">
    <cfRule type="expression" dxfId="142" priority="143">
      <formula>IF(F44=300,5)</formula>
    </cfRule>
  </conditionalFormatting>
  <conditionalFormatting sqref="G44">
    <cfRule type="expression" dxfId="141" priority="142">
      <formula>IF(G44=300,5)</formula>
    </cfRule>
  </conditionalFormatting>
  <conditionalFormatting sqref="E45">
    <cfRule type="expression" dxfId="140" priority="141">
      <formula>IF(E45=300,5)</formula>
    </cfRule>
  </conditionalFormatting>
  <conditionalFormatting sqref="F45">
    <cfRule type="expression" dxfId="139" priority="140">
      <formula>IF(F45=300,5)</formula>
    </cfRule>
  </conditionalFormatting>
  <conditionalFormatting sqref="G45">
    <cfRule type="expression" dxfId="138" priority="139">
      <formula>IF(G45=300,5)</formula>
    </cfRule>
  </conditionalFormatting>
  <conditionalFormatting sqref="E46">
    <cfRule type="expression" dxfId="137" priority="138">
      <formula>IF(E46=300,5)</formula>
    </cfRule>
  </conditionalFormatting>
  <conditionalFormatting sqref="F46">
    <cfRule type="expression" dxfId="136" priority="137">
      <formula>IF(F46=300,5)</formula>
    </cfRule>
  </conditionalFormatting>
  <conditionalFormatting sqref="G46">
    <cfRule type="expression" dxfId="135" priority="136">
      <formula>IF(G46=300,5)</formula>
    </cfRule>
  </conditionalFormatting>
  <conditionalFormatting sqref="E52">
    <cfRule type="expression" dxfId="134" priority="135">
      <formula>IF(E52=300,5)</formula>
    </cfRule>
  </conditionalFormatting>
  <conditionalFormatting sqref="F52">
    <cfRule type="expression" dxfId="133" priority="134">
      <formula>IF(F52=300,5)</formula>
    </cfRule>
  </conditionalFormatting>
  <conditionalFormatting sqref="G52">
    <cfRule type="expression" dxfId="132" priority="133">
      <formula>IF(G52=300,5)</formula>
    </cfRule>
  </conditionalFormatting>
  <conditionalFormatting sqref="E53">
    <cfRule type="expression" dxfId="131" priority="132">
      <formula>IF(E53=300,5)</formula>
    </cfRule>
  </conditionalFormatting>
  <conditionalFormatting sqref="F53">
    <cfRule type="expression" dxfId="130" priority="131">
      <formula>IF(F53=300,5)</formula>
    </cfRule>
  </conditionalFormatting>
  <conditionalFormatting sqref="G53">
    <cfRule type="expression" dxfId="129" priority="130">
      <formula>IF(G53=300,5)</formula>
    </cfRule>
  </conditionalFormatting>
  <conditionalFormatting sqref="E54">
    <cfRule type="expression" dxfId="128" priority="129">
      <formula>IF(E54=300,5)</formula>
    </cfRule>
  </conditionalFormatting>
  <conditionalFormatting sqref="F54">
    <cfRule type="expression" dxfId="127" priority="128">
      <formula>IF(F54=300,5)</formula>
    </cfRule>
  </conditionalFormatting>
  <conditionalFormatting sqref="G54">
    <cfRule type="expression" dxfId="126" priority="127">
      <formula>IF(G54=300,5)</formula>
    </cfRule>
  </conditionalFormatting>
  <conditionalFormatting sqref="E55">
    <cfRule type="expression" dxfId="125" priority="126">
      <formula>IF(E55=300,5)</formula>
    </cfRule>
  </conditionalFormatting>
  <conditionalFormatting sqref="F55">
    <cfRule type="expression" dxfId="124" priority="125">
      <formula>IF(F55=300,5)</formula>
    </cfRule>
  </conditionalFormatting>
  <conditionalFormatting sqref="G55">
    <cfRule type="expression" dxfId="123" priority="124">
      <formula>IF(G55=300,5)</formula>
    </cfRule>
  </conditionalFormatting>
  <conditionalFormatting sqref="E56">
    <cfRule type="expression" dxfId="122" priority="123">
      <formula>IF(E56=300,5)</formula>
    </cfRule>
  </conditionalFormatting>
  <conditionalFormatting sqref="F56">
    <cfRule type="expression" dxfId="121" priority="122">
      <formula>IF(F56=300,5)</formula>
    </cfRule>
  </conditionalFormatting>
  <conditionalFormatting sqref="G56">
    <cfRule type="expression" dxfId="120" priority="121">
      <formula>IF(G56=300,5)</formula>
    </cfRule>
  </conditionalFormatting>
  <conditionalFormatting sqref="E62">
    <cfRule type="expression" dxfId="119" priority="120">
      <formula>IF(E62=300,5)</formula>
    </cfRule>
  </conditionalFormatting>
  <conditionalFormatting sqref="F62">
    <cfRule type="expression" dxfId="118" priority="119">
      <formula>IF(F62=300,5)</formula>
    </cfRule>
  </conditionalFormatting>
  <conditionalFormatting sqref="G62">
    <cfRule type="expression" dxfId="117" priority="118">
      <formula>IF(G62=300,5)</formula>
    </cfRule>
  </conditionalFormatting>
  <conditionalFormatting sqref="E63">
    <cfRule type="expression" dxfId="116" priority="117">
      <formula>IF(E63=300,5)</formula>
    </cfRule>
  </conditionalFormatting>
  <conditionalFormatting sqref="F63">
    <cfRule type="expression" dxfId="115" priority="116">
      <formula>IF(F63=300,5)</formula>
    </cfRule>
  </conditionalFormatting>
  <conditionalFormatting sqref="G63">
    <cfRule type="expression" dxfId="114" priority="115">
      <formula>IF(G63=300,5)</formula>
    </cfRule>
  </conditionalFormatting>
  <conditionalFormatting sqref="E64">
    <cfRule type="expression" dxfId="113" priority="114">
      <formula>IF(E64=300,5)</formula>
    </cfRule>
  </conditionalFormatting>
  <conditionalFormatting sqref="F64">
    <cfRule type="expression" dxfId="112" priority="113">
      <formula>IF(F64=300,5)</formula>
    </cfRule>
  </conditionalFormatting>
  <conditionalFormatting sqref="G64">
    <cfRule type="expression" dxfId="111" priority="112">
      <formula>IF(G64=300,5)</formula>
    </cfRule>
  </conditionalFormatting>
  <conditionalFormatting sqref="E65">
    <cfRule type="expression" dxfId="110" priority="111">
      <formula>IF(E65=300,5)</formula>
    </cfRule>
  </conditionalFormatting>
  <conditionalFormatting sqref="F65">
    <cfRule type="expression" dxfId="109" priority="110">
      <formula>IF(F65=300,5)</formula>
    </cfRule>
  </conditionalFormatting>
  <conditionalFormatting sqref="G65">
    <cfRule type="expression" dxfId="108" priority="109">
      <formula>IF(G65=300,5)</formula>
    </cfRule>
  </conditionalFormatting>
  <conditionalFormatting sqref="E66">
    <cfRule type="expression" dxfId="107" priority="108">
      <formula>IF(E66=300,5)</formula>
    </cfRule>
  </conditionalFormatting>
  <conditionalFormatting sqref="F66">
    <cfRule type="expression" dxfId="106" priority="107">
      <formula>IF(F66=300,5)</formula>
    </cfRule>
  </conditionalFormatting>
  <conditionalFormatting sqref="G66">
    <cfRule type="expression" dxfId="105" priority="106">
      <formula>IF(G66=300,5)</formula>
    </cfRule>
  </conditionalFormatting>
  <conditionalFormatting sqref="E72">
    <cfRule type="expression" dxfId="104" priority="105">
      <formula>IF(E72=300,5)</formula>
    </cfRule>
  </conditionalFormatting>
  <conditionalFormatting sqref="F72">
    <cfRule type="expression" dxfId="103" priority="104">
      <formula>IF(F72=300,5)</formula>
    </cfRule>
  </conditionalFormatting>
  <conditionalFormatting sqref="G72">
    <cfRule type="expression" dxfId="102" priority="103">
      <formula>IF(G72=300,5)</formula>
    </cfRule>
  </conditionalFormatting>
  <conditionalFormatting sqref="E73">
    <cfRule type="expression" dxfId="101" priority="102">
      <formula>IF(E73=300,5)</formula>
    </cfRule>
  </conditionalFormatting>
  <conditionalFormatting sqref="F73">
    <cfRule type="expression" dxfId="100" priority="101">
      <formula>IF(F73=300,5)</formula>
    </cfRule>
  </conditionalFormatting>
  <conditionalFormatting sqref="G73">
    <cfRule type="expression" dxfId="99" priority="100">
      <formula>IF(G73=300,5)</formula>
    </cfRule>
  </conditionalFormatting>
  <conditionalFormatting sqref="E74">
    <cfRule type="expression" dxfId="98" priority="99">
      <formula>IF(E74=300,5)</formula>
    </cfRule>
  </conditionalFormatting>
  <conditionalFormatting sqref="F74">
    <cfRule type="expression" dxfId="97" priority="98">
      <formula>IF(F74=300,5)</formula>
    </cfRule>
  </conditionalFormatting>
  <conditionalFormatting sqref="G74">
    <cfRule type="expression" dxfId="96" priority="97">
      <formula>IF(G74=300,5)</formula>
    </cfRule>
  </conditionalFormatting>
  <conditionalFormatting sqref="E75">
    <cfRule type="expression" dxfId="95" priority="96">
      <formula>IF(E75=300,5)</formula>
    </cfRule>
  </conditionalFormatting>
  <conditionalFormatting sqref="F75">
    <cfRule type="expression" dxfId="94" priority="95">
      <formula>IF(F75=300,5)</formula>
    </cfRule>
  </conditionalFormatting>
  <conditionalFormatting sqref="G75">
    <cfRule type="expression" dxfId="93" priority="94">
      <formula>IF(G75=300,5)</formula>
    </cfRule>
  </conditionalFormatting>
  <conditionalFormatting sqref="E76">
    <cfRule type="expression" dxfId="92" priority="93">
      <formula>IF(E76=300,5)</formula>
    </cfRule>
  </conditionalFormatting>
  <conditionalFormatting sqref="F76">
    <cfRule type="expression" dxfId="91" priority="92">
      <formula>IF(F76=300,5)</formula>
    </cfRule>
  </conditionalFormatting>
  <conditionalFormatting sqref="G76">
    <cfRule type="expression" dxfId="90" priority="91">
      <formula>IF(G76=300,5)</formula>
    </cfRule>
  </conditionalFormatting>
  <conditionalFormatting sqref="E82">
    <cfRule type="expression" dxfId="89" priority="90">
      <formula>IF(E82=300,5)</formula>
    </cfRule>
  </conditionalFormatting>
  <conditionalFormatting sqref="F82">
    <cfRule type="expression" dxfId="88" priority="89">
      <formula>IF(F82=300,5)</formula>
    </cfRule>
  </conditionalFormatting>
  <conditionalFormatting sqref="G82">
    <cfRule type="expression" dxfId="87" priority="88">
      <formula>IF(G82=300,5)</formula>
    </cfRule>
  </conditionalFormatting>
  <conditionalFormatting sqref="E83">
    <cfRule type="expression" dxfId="86" priority="87">
      <formula>IF(E83=300,5)</formula>
    </cfRule>
  </conditionalFormatting>
  <conditionalFormatting sqref="F83">
    <cfRule type="expression" dxfId="85" priority="86">
      <formula>IF(F83=300,5)</formula>
    </cfRule>
  </conditionalFormatting>
  <conditionalFormatting sqref="G83">
    <cfRule type="expression" dxfId="84" priority="85">
      <formula>IF(G83=300,5)</formula>
    </cfRule>
  </conditionalFormatting>
  <conditionalFormatting sqref="E84">
    <cfRule type="expression" dxfId="83" priority="84">
      <formula>IF(E84=300,5)</formula>
    </cfRule>
  </conditionalFormatting>
  <conditionalFormatting sqref="F84">
    <cfRule type="expression" dxfId="82" priority="83">
      <formula>IF(F84=300,5)</formula>
    </cfRule>
  </conditionalFormatting>
  <conditionalFormatting sqref="G84">
    <cfRule type="expression" dxfId="81" priority="82">
      <formula>IF(G84=300,5)</formula>
    </cfRule>
  </conditionalFormatting>
  <conditionalFormatting sqref="E85">
    <cfRule type="expression" dxfId="80" priority="81">
      <formula>IF(E85=300,5)</formula>
    </cfRule>
  </conditionalFormatting>
  <conditionalFormatting sqref="F85">
    <cfRule type="expression" dxfId="79" priority="80">
      <formula>IF(F85=300,5)</formula>
    </cfRule>
  </conditionalFormatting>
  <conditionalFormatting sqref="G85">
    <cfRule type="expression" dxfId="78" priority="79">
      <formula>IF(G85=300,5)</formula>
    </cfRule>
  </conditionalFormatting>
  <conditionalFormatting sqref="E86">
    <cfRule type="expression" dxfId="77" priority="78">
      <formula>IF(E86=300,5)</formula>
    </cfRule>
  </conditionalFormatting>
  <conditionalFormatting sqref="F86">
    <cfRule type="expression" dxfId="76" priority="77">
      <formula>IF(F86=300,5)</formula>
    </cfRule>
  </conditionalFormatting>
  <conditionalFormatting sqref="G86">
    <cfRule type="expression" dxfId="75" priority="76">
      <formula>IF(G86=300,5)</formula>
    </cfRule>
  </conditionalFormatting>
  <conditionalFormatting sqref="E92">
    <cfRule type="expression" dxfId="74" priority="75">
      <formula>IF(E92=300,5)</formula>
    </cfRule>
  </conditionalFormatting>
  <conditionalFormatting sqref="F92">
    <cfRule type="expression" dxfId="73" priority="74">
      <formula>IF(F92=300,5)</formula>
    </cfRule>
  </conditionalFormatting>
  <conditionalFormatting sqref="G92">
    <cfRule type="expression" dxfId="72" priority="73">
      <formula>IF(G92=300,5)</formula>
    </cfRule>
  </conditionalFormatting>
  <conditionalFormatting sqref="E93">
    <cfRule type="expression" dxfId="71" priority="72">
      <formula>IF(E93=300,5)</formula>
    </cfRule>
  </conditionalFormatting>
  <conditionalFormatting sqref="F93">
    <cfRule type="expression" dxfId="70" priority="71">
      <formula>IF(F93=300,5)</formula>
    </cfRule>
  </conditionalFormatting>
  <conditionalFormatting sqref="G93">
    <cfRule type="expression" dxfId="69" priority="70">
      <formula>IF(G93=300,5)</formula>
    </cfRule>
  </conditionalFormatting>
  <conditionalFormatting sqref="E94">
    <cfRule type="expression" dxfId="68" priority="69">
      <formula>IF(E94=300,5)</formula>
    </cfRule>
  </conditionalFormatting>
  <conditionalFormatting sqref="F94">
    <cfRule type="expression" dxfId="67" priority="68">
      <formula>IF(F94=300,5)</formula>
    </cfRule>
  </conditionalFormatting>
  <conditionalFormatting sqref="G94">
    <cfRule type="expression" dxfId="66" priority="67">
      <formula>IF(G94=300,5)</formula>
    </cfRule>
  </conditionalFormatting>
  <conditionalFormatting sqref="E95">
    <cfRule type="expression" dxfId="65" priority="66">
      <formula>IF(E95=300,5)</formula>
    </cfRule>
  </conditionalFormatting>
  <conditionalFormatting sqref="F95">
    <cfRule type="expression" dxfId="64" priority="65">
      <formula>IF(F95=300,5)</formula>
    </cfRule>
  </conditionalFormatting>
  <conditionalFormatting sqref="G95">
    <cfRule type="expression" dxfId="63" priority="64">
      <formula>IF(G95=300,5)</formula>
    </cfRule>
  </conditionalFormatting>
  <conditionalFormatting sqref="E96">
    <cfRule type="expression" dxfId="62" priority="63">
      <formula>IF(E96=300,5)</formula>
    </cfRule>
  </conditionalFormatting>
  <conditionalFormatting sqref="F96">
    <cfRule type="expression" dxfId="61" priority="62">
      <formula>IF(F96=300,5)</formula>
    </cfRule>
  </conditionalFormatting>
  <conditionalFormatting sqref="G96">
    <cfRule type="expression" dxfId="60" priority="61">
      <formula>IF(G96=300,5)</formula>
    </cfRule>
  </conditionalFormatting>
  <conditionalFormatting sqref="E102">
    <cfRule type="expression" dxfId="59" priority="60">
      <formula>IF(E102=300,5)</formula>
    </cfRule>
  </conditionalFormatting>
  <conditionalFormatting sqref="F102">
    <cfRule type="expression" dxfId="58" priority="59">
      <formula>IF(F102=300,5)</formula>
    </cfRule>
  </conditionalFormatting>
  <conditionalFormatting sqref="G102">
    <cfRule type="expression" dxfId="57" priority="58">
      <formula>IF(G102=300,5)</formula>
    </cfRule>
  </conditionalFormatting>
  <conditionalFormatting sqref="E103">
    <cfRule type="expression" dxfId="56" priority="57">
      <formula>IF(E103=300,5)</formula>
    </cfRule>
  </conditionalFormatting>
  <conditionalFormatting sqref="F103">
    <cfRule type="expression" dxfId="55" priority="56">
      <formula>IF(F103=300,5)</formula>
    </cfRule>
  </conditionalFormatting>
  <conditionalFormatting sqref="G103">
    <cfRule type="expression" dxfId="54" priority="55">
      <formula>IF(G103=300,5)</formula>
    </cfRule>
  </conditionalFormatting>
  <conditionalFormatting sqref="E104">
    <cfRule type="expression" dxfId="53" priority="54">
      <formula>IF(E104=300,5)</formula>
    </cfRule>
  </conditionalFormatting>
  <conditionalFormatting sqref="F104">
    <cfRule type="expression" dxfId="52" priority="53">
      <formula>IF(F104=300,5)</formula>
    </cfRule>
  </conditionalFormatting>
  <conditionalFormatting sqref="G104">
    <cfRule type="expression" dxfId="51" priority="52">
      <formula>IF(G104=300,5)</formula>
    </cfRule>
  </conditionalFormatting>
  <conditionalFormatting sqref="E105">
    <cfRule type="expression" dxfId="50" priority="51">
      <formula>IF(E105=300,5)</formula>
    </cfRule>
  </conditionalFormatting>
  <conditionalFormatting sqref="F105">
    <cfRule type="expression" dxfId="49" priority="50">
      <formula>IF(F105=300,5)</formula>
    </cfRule>
  </conditionalFormatting>
  <conditionalFormatting sqref="G105">
    <cfRule type="expression" dxfId="48" priority="49">
      <formula>IF(G105=300,5)</formula>
    </cfRule>
  </conditionalFormatting>
  <conditionalFormatting sqref="E106">
    <cfRule type="expression" dxfId="47" priority="48">
      <formula>IF(E106=300,5)</formula>
    </cfRule>
  </conditionalFormatting>
  <conditionalFormatting sqref="F106">
    <cfRule type="expression" dxfId="46" priority="47">
      <formula>IF(F106=300,5)</formula>
    </cfRule>
  </conditionalFormatting>
  <conditionalFormatting sqref="G106">
    <cfRule type="expression" dxfId="45" priority="46">
      <formula>IF(G106=300,5)</formula>
    </cfRule>
  </conditionalFormatting>
  <conditionalFormatting sqref="E112">
    <cfRule type="expression" dxfId="44" priority="45">
      <formula>IF(E112=300,5)</formula>
    </cfRule>
  </conditionalFormatting>
  <conditionalFormatting sqref="F112">
    <cfRule type="expression" dxfId="43" priority="44">
      <formula>IF(F112=300,5)</formula>
    </cfRule>
  </conditionalFormatting>
  <conditionalFormatting sqref="G112">
    <cfRule type="expression" dxfId="42" priority="43">
      <formula>IF(G112=300,5)</formula>
    </cfRule>
  </conditionalFormatting>
  <conditionalFormatting sqref="E113">
    <cfRule type="expression" dxfId="41" priority="42">
      <formula>IF(E113=300,5)</formula>
    </cfRule>
  </conditionalFormatting>
  <conditionalFormatting sqref="F113">
    <cfRule type="expression" dxfId="40" priority="41">
      <formula>IF(F113=300,5)</formula>
    </cfRule>
  </conditionalFormatting>
  <conditionalFormatting sqref="G113">
    <cfRule type="expression" dxfId="39" priority="40">
      <formula>IF(G113=300,5)</formula>
    </cfRule>
  </conditionalFormatting>
  <conditionalFormatting sqref="E114">
    <cfRule type="expression" dxfId="38" priority="39">
      <formula>IF(E114=300,5)</formula>
    </cfRule>
  </conditionalFormatting>
  <conditionalFormatting sqref="F114">
    <cfRule type="expression" dxfId="37" priority="38">
      <formula>IF(F114=300,5)</formula>
    </cfRule>
  </conditionalFormatting>
  <conditionalFormatting sqref="G114">
    <cfRule type="expression" dxfId="36" priority="37">
      <formula>IF(G114=300,5)</formula>
    </cfRule>
  </conditionalFormatting>
  <conditionalFormatting sqref="E115">
    <cfRule type="expression" dxfId="35" priority="36">
      <formula>IF(E115=300,5)</formula>
    </cfRule>
  </conditionalFormatting>
  <conditionalFormatting sqref="F115">
    <cfRule type="expression" dxfId="34" priority="35">
      <formula>IF(F115=300,5)</formula>
    </cfRule>
  </conditionalFormatting>
  <conditionalFormatting sqref="G115">
    <cfRule type="expression" dxfId="33" priority="34">
      <formula>IF(G115=300,5)</formula>
    </cfRule>
  </conditionalFormatting>
  <conditionalFormatting sqref="E116">
    <cfRule type="expression" dxfId="32" priority="33">
      <formula>IF(E116=300,5)</formula>
    </cfRule>
  </conditionalFormatting>
  <conditionalFormatting sqref="F116">
    <cfRule type="expression" dxfId="31" priority="32">
      <formula>IF(F116=300,5)</formula>
    </cfRule>
  </conditionalFormatting>
  <conditionalFormatting sqref="G116">
    <cfRule type="expression" dxfId="30" priority="31">
      <formula>IF(G116=300,5)</formula>
    </cfRule>
  </conditionalFormatting>
  <conditionalFormatting sqref="E122">
    <cfRule type="expression" dxfId="29" priority="30">
      <formula>IF(E122=300,5)</formula>
    </cfRule>
  </conditionalFormatting>
  <conditionalFormatting sqref="F122">
    <cfRule type="expression" dxfId="28" priority="29">
      <formula>IF(F122=300,5)</formula>
    </cfRule>
  </conditionalFormatting>
  <conditionalFormatting sqref="G122">
    <cfRule type="expression" dxfId="27" priority="28">
      <formula>IF(G122=300,5)</formula>
    </cfRule>
  </conditionalFormatting>
  <conditionalFormatting sqref="E123">
    <cfRule type="expression" dxfId="26" priority="27">
      <formula>IF(E123=300,5)</formula>
    </cfRule>
  </conditionalFormatting>
  <conditionalFormatting sqref="F123">
    <cfRule type="expression" dxfId="25" priority="26">
      <formula>IF(F123=300,5)</formula>
    </cfRule>
  </conditionalFormatting>
  <conditionalFormatting sqref="G123">
    <cfRule type="expression" dxfId="24" priority="25">
      <formula>IF(G123=300,5)</formula>
    </cfRule>
  </conditionalFormatting>
  <conditionalFormatting sqref="E124">
    <cfRule type="expression" dxfId="23" priority="24">
      <formula>IF(E124=300,5)</formula>
    </cfRule>
  </conditionalFormatting>
  <conditionalFormatting sqref="F124">
    <cfRule type="expression" dxfId="22" priority="23">
      <formula>IF(F124=300,5)</formula>
    </cfRule>
  </conditionalFormatting>
  <conditionalFormatting sqref="G124">
    <cfRule type="expression" dxfId="21" priority="22">
      <formula>IF(G124=300,5)</formula>
    </cfRule>
  </conditionalFormatting>
  <conditionalFormatting sqref="E125">
    <cfRule type="expression" dxfId="20" priority="21">
      <formula>IF(E125=300,5)</formula>
    </cfRule>
  </conditionalFormatting>
  <conditionalFormatting sqref="F125">
    <cfRule type="expression" dxfId="19" priority="20">
      <formula>IF(F125=300,5)</formula>
    </cfRule>
  </conditionalFormatting>
  <conditionalFormatting sqref="G125">
    <cfRule type="expression" dxfId="18" priority="19">
      <formula>IF(G125=300,5)</formula>
    </cfRule>
  </conditionalFormatting>
  <conditionalFormatting sqref="E126">
    <cfRule type="expression" dxfId="17" priority="18">
      <formula>IF(E126=300,5)</formula>
    </cfRule>
  </conditionalFormatting>
  <conditionalFormatting sqref="F126">
    <cfRule type="expression" dxfId="16" priority="17">
      <formula>IF(F126=300,5)</formula>
    </cfRule>
  </conditionalFormatting>
  <conditionalFormatting sqref="G126">
    <cfRule type="expression" dxfId="15" priority="16">
      <formula>IF(G126=300,5)</formula>
    </cfRule>
  </conditionalFormatting>
  <conditionalFormatting sqref="E132">
    <cfRule type="expression" dxfId="14" priority="15">
      <formula>IF(E132=300,5)</formula>
    </cfRule>
  </conditionalFormatting>
  <conditionalFormatting sqref="F132">
    <cfRule type="expression" dxfId="13" priority="14">
      <formula>IF(F132=300,5)</formula>
    </cfRule>
  </conditionalFormatting>
  <conditionalFormatting sqref="G132">
    <cfRule type="expression" dxfId="12" priority="13">
      <formula>IF(G132=300,5)</formula>
    </cfRule>
  </conditionalFormatting>
  <conditionalFormatting sqref="E133">
    <cfRule type="expression" dxfId="11" priority="12">
      <formula>IF(E133=300,5)</formula>
    </cfRule>
  </conditionalFormatting>
  <conditionalFormatting sqref="F133">
    <cfRule type="expression" dxfId="10" priority="11">
      <formula>IF(F133=300,5)</formula>
    </cfRule>
  </conditionalFormatting>
  <conditionalFormatting sqref="G133">
    <cfRule type="expression" dxfId="9" priority="10">
      <formula>IF(G133=300,5)</formula>
    </cfRule>
  </conditionalFormatting>
  <conditionalFormatting sqref="E134">
    <cfRule type="expression" dxfId="8" priority="9">
      <formula>IF(E134=300,5)</formula>
    </cfRule>
  </conditionalFormatting>
  <conditionalFormatting sqref="F134">
    <cfRule type="expression" dxfId="7" priority="8">
      <formula>IF(F134=300,5)</formula>
    </cfRule>
  </conditionalFormatting>
  <conditionalFormatting sqref="G134">
    <cfRule type="expression" dxfId="6" priority="7">
      <formula>IF(G134=300,5)</formula>
    </cfRule>
  </conditionalFormatting>
  <conditionalFormatting sqref="E135">
    <cfRule type="expression" dxfId="5" priority="6">
      <formula>IF(E135=300,5)</formula>
    </cfRule>
  </conditionalFormatting>
  <conditionalFormatting sqref="F135">
    <cfRule type="expression" dxfId="4" priority="5">
      <formula>IF(F135=300,5)</formula>
    </cfRule>
  </conditionalFormatting>
  <conditionalFormatting sqref="G135">
    <cfRule type="expression" dxfId="3" priority="4">
      <formula>IF(G135=300,5)</formula>
    </cfRule>
  </conditionalFormatting>
  <conditionalFormatting sqref="E136">
    <cfRule type="expression" dxfId="2" priority="3">
      <formula>IF(E136=300,5)</formula>
    </cfRule>
  </conditionalFormatting>
  <conditionalFormatting sqref="F136">
    <cfRule type="expression" dxfId="1" priority="2">
      <formula>IF(F136=300,5)</formula>
    </cfRule>
  </conditionalFormatting>
  <conditionalFormatting sqref="G136">
    <cfRule type="expression" dxfId="0" priority="1">
      <formula>IF(G136=300,5)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1143000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Informations personnelles</vt:lpstr>
      <vt:lpstr>Données</vt:lpstr>
      <vt:lpstr>Sem.01</vt:lpstr>
      <vt:lpstr>Sem.02</vt:lpstr>
      <vt:lpstr>Sem.03</vt:lpstr>
      <vt:lpstr>Sem.04</vt:lpstr>
      <vt:lpstr>Sem.05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2018-05-15T16:27:31Z</dcterms:created>
  <dcterms:modified xsi:type="dcterms:W3CDTF">2018-05-15T19:03:38Z</dcterms:modified>
</cp:coreProperties>
</file>