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60" windowHeight="5544"/>
  </bookViews>
  <sheets>
    <sheet name="La Ligue Fleuri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T29" i="2" l="1"/>
  <c r="JR41" i="2" s="1"/>
  <c r="JT28" i="2"/>
  <c r="JT27" i="2"/>
  <c r="JP27" i="2"/>
  <c r="JT26" i="2"/>
  <c r="JP26" i="2"/>
  <c r="JR14" i="2"/>
  <c r="JR11" i="2"/>
  <c r="JT6" i="2"/>
  <c r="JR18" i="2" s="1"/>
  <c r="JT5" i="2"/>
  <c r="JT4" i="2"/>
  <c r="JP4" i="2"/>
  <c r="JT3" i="2"/>
  <c r="JP3" i="2"/>
  <c r="JK37" i="2"/>
  <c r="JK34" i="2"/>
  <c r="JM29" i="2"/>
  <c r="JK41" i="2" s="1"/>
  <c r="JM28" i="2"/>
  <c r="JM27" i="2"/>
  <c r="JI27" i="2"/>
  <c r="JM26" i="2"/>
  <c r="JI26" i="2"/>
  <c r="JK18" i="2"/>
  <c r="JK14" i="2"/>
  <c r="JK11" i="2"/>
  <c r="JM6" i="2"/>
  <c r="JM5" i="2"/>
  <c r="JM4" i="2"/>
  <c r="JI4" i="2"/>
  <c r="JM3" i="2"/>
  <c r="JI3" i="2"/>
  <c r="JD37" i="2"/>
  <c r="JD34" i="2"/>
  <c r="JF29" i="2"/>
  <c r="JD41" i="2" s="1"/>
  <c r="JF28" i="2"/>
  <c r="JF27" i="2"/>
  <c r="JB27" i="2"/>
  <c r="JF26" i="2"/>
  <c r="JB26" i="2"/>
  <c r="JD18" i="2"/>
  <c r="JD14" i="2"/>
  <c r="JF6" i="2"/>
  <c r="JD11" i="2" s="1"/>
  <c r="JF5" i="2"/>
  <c r="JF4" i="2"/>
  <c r="JB4" i="2"/>
  <c r="JF3" i="2"/>
  <c r="JB3" i="2"/>
  <c r="IW37" i="2"/>
  <c r="IW34" i="2"/>
  <c r="IY29" i="2"/>
  <c r="IW41" i="2" s="1"/>
  <c r="IY28" i="2"/>
  <c r="IY27" i="2"/>
  <c r="IU27" i="2"/>
  <c r="IY26" i="2"/>
  <c r="IU26" i="2"/>
  <c r="IW18" i="2"/>
  <c r="IW14" i="2"/>
  <c r="IY6" i="2"/>
  <c r="IW11" i="2" s="1"/>
  <c r="IY5" i="2"/>
  <c r="IY4" i="2"/>
  <c r="IU4" i="2"/>
  <c r="IY3" i="2"/>
  <c r="IU3" i="2"/>
  <c r="IP37" i="2"/>
  <c r="IP34" i="2"/>
  <c r="IR29" i="2"/>
  <c r="IP41" i="2" s="1"/>
  <c r="IR28" i="2"/>
  <c r="IR27" i="2"/>
  <c r="IN27" i="2"/>
  <c r="IR26" i="2"/>
  <c r="IN26" i="2"/>
  <c r="IP18" i="2"/>
  <c r="IP14" i="2"/>
  <c r="IR6" i="2"/>
  <c r="IP11" i="2" s="1"/>
  <c r="IR5" i="2"/>
  <c r="IR4" i="2"/>
  <c r="IN4" i="2"/>
  <c r="IR3" i="2"/>
  <c r="IN3" i="2"/>
  <c r="II37" i="2"/>
  <c r="II34" i="2"/>
  <c r="IK29" i="2"/>
  <c r="II41" i="2" s="1"/>
  <c r="IK28" i="2"/>
  <c r="IK27" i="2"/>
  <c r="IG27" i="2"/>
  <c r="IK26" i="2"/>
  <c r="IG26" i="2"/>
  <c r="II18" i="2"/>
  <c r="II14" i="2"/>
  <c r="IK6" i="2"/>
  <c r="II11" i="2" s="1"/>
  <c r="IK5" i="2"/>
  <c r="IK4" i="2"/>
  <c r="IG4" i="2"/>
  <c r="IK3" i="2"/>
  <c r="IG3" i="2"/>
  <c r="IB37" i="2"/>
  <c r="IB34" i="2"/>
  <c r="ID29" i="2"/>
  <c r="IB41" i="2" s="1"/>
  <c r="ID28" i="2"/>
  <c r="ID27" i="2"/>
  <c r="HZ27" i="2"/>
  <c r="ID26" i="2"/>
  <c r="HZ26" i="2"/>
  <c r="IB18" i="2"/>
  <c r="IB14" i="2"/>
  <c r="ID6" i="2"/>
  <c r="IB11" i="2" s="1"/>
  <c r="ID5" i="2"/>
  <c r="ID4" i="2"/>
  <c r="HZ4" i="2"/>
  <c r="ID3" i="2"/>
  <c r="HZ3" i="2"/>
  <c r="HU41" i="2"/>
  <c r="HW29" i="2"/>
  <c r="HU37" i="2" s="1"/>
  <c r="HW28" i="2"/>
  <c r="HW27" i="2"/>
  <c r="HS27" i="2"/>
  <c r="HW26" i="2"/>
  <c r="HS26" i="2"/>
  <c r="HW6" i="2"/>
  <c r="HU18" i="2" s="1"/>
  <c r="HW5" i="2"/>
  <c r="HW4" i="2"/>
  <c r="HS4" i="2"/>
  <c r="HW3" i="2"/>
  <c r="HS3" i="2"/>
  <c r="HP29" i="2"/>
  <c r="HN41" i="2" s="1"/>
  <c r="HP28" i="2"/>
  <c r="HP27" i="2"/>
  <c r="HL27" i="2"/>
  <c r="HP26" i="2"/>
  <c r="HL26" i="2"/>
  <c r="HN18" i="2"/>
  <c r="HN14" i="2"/>
  <c r="HN11" i="2"/>
  <c r="HP6" i="2"/>
  <c r="HP5" i="2"/>
  <c r="HP4" i="2"/>
  <c r="HL4" i="2"/>
  <c r="HP3" i="2"/>
  <c r="HL3" i="2"/>
  <c r="HG37" i="2"/>
  <c r="HG34" i="2"/>
  <c r="HI29" i="2"/>
  <c r="HG41" i="2" s="1"/>
  <c r="HI28" i="2"/>
  <c r="HI27" i="2"/>
  <c r="HE27" i="2"/>
  <c r="HI26" i="2"/>
  <c r="HE26" i="2"/>
  <c r="HG18" i="2"/>
  <c r="HG14" i="2"/>
  <c r="HG11" i="2"/>
  <c r="HI6" i="2"/>
  <c r="HI5" i="2"/>
  <c r="HI4" i="2"/>
  <c r="HE4" i="2"/>
  <c r="HI3" i="2"/>
  <c r="HE3" i="2"/>
  <c r="GZ37" i="2"/>
  <c r="GZ34" i="2"/>
  <c r="HB29" i="2"/>
  <c r="GZ41" i="2" s="1"/>
  <c r="HB28" i="2"/>
  <c r="HB27" i="2"/>
  <c r="GX27" i="2"/>
  <c r="HB26" i="2"/>
  <c r="GX26" i="2"/>
  <c r="GZ18" i="2"/>
  <c r="GZ14" i="2"/>
  <c r="HB6" i="2"/>
  <c r="GZ11" i="2" s="1"/>
  <c r="HB5" i="2"/>
  <c r="HB4" i="2"/>
  <c r="GX4" i="2"/>
  <c r="HB3" i="2"/>
  <c r="GX3" i="2"/>
  <c r="GS37" i="2"/>
  <c r="GS34" i="2"/>
  <c r="GU29" i="2"/>
  <c r="GS41" i="2" s="1"/>
  <c r="GU28" i="2"/>
  <c r="GU27" i="2"/>
  <c r="GQ27" i="2"/>
  <c r="GU26" i="2"/>
  <c r="GQ26" i="2"/>
  <c r="GS18" i="2"/>
  <c r="GS14" i="2"/>
  <c r="GU6" i="2"/>
  <c r="GS11" i="2" s="1"/>
  <c r="GU5" i="2"/>
  <c r="GU4" i="2"/>
  <c r="GQ4" i="2"/>
  <c r="GU3" i="2"/>
  <c r="GQ3" i="2"/>
  <c r="GL37" i="2"/>
  <c r="GL34" i="2"/>
  <c r="GN29" i="2"/>
  <c r="GL41" i="2" s="1"/>
  <c r="GN28" i="2"/>
  <c r="GN27" i="2"/>
  <c r="GJ27" i="2"/>
  <c r="GN26" i="2"/>
  <c r="GJ26" i="2"/>
  <c r="GL18" i="2"/>
  <c r="GL14" i="2"/>
  <c r="GL11" i="2"/>
  <c r="GN6" i="2"/>
  <c r="GN5" i="2"/>
  <c r="GN4" i="2"/>
  <c r="GJ4" i="2"/>
  <c r="GN3" i="2"/>
  <c r="GJ3" i="2"/>
  <c r="GG29" i="2"/>
  <c r="GE41" i="2" s="1"/>
  <c r="GG28" i="2"/>
  <c r="GG27" i="2"/>
  <c r="GC27" i="2"/>
  <c r="GG26" i="2"/>
  <c r="GC26" i="2"/>
  <c r="GE18" i="2"/>
  <c r="GE14" i="2"/>
  <c r="GE11" i="2"/>
  <c r="GG6" i="2"/>
  <c r="GG5" i="2"/>
  <c r="GG4" i="2"/>
  <c r="GC4" i="2"/>
  <c r="GG3" i="2"/>
  <c r="GC3" i="2"/>
  <c r="FZ29" i="2"/>
  <c r="FX41" i="2" s="1"/>
  <c r="FZ28" i="2"/>
  <c r="FZ27" i="2"/>
  <c r="FV27" i="2"/>
  <c r="FZ26" i="2"/>
  <c r="FV26" i="2"/>
  <c r="FX18" i="2"/>
  <c r="FX14" i="2"/>
  <c r="FX11" i="2"/>
  <c r="FZ6" i="2"/>
  <c r="FZ5" i="2"/>
  <c r="FZ4" i="2"/>
  <c r="FV4" i="2"/>
  <c r="FZ3" i="2"/>
  <c r="FV3" i="2"/>
  <c r="FQ37" i="2"/>
  <c r="FQ34" i="2"/>
  <c r="FS29" i="2"/>
  <c r="FQ41" i="2" s="1"/>
  <c r="FS28" i="2"/>
  <c r="FS27" i="2"/>
  <c r="FO27" i="2"/>
  <c r="FS26" i="2"/>
  <c r="FO26" i="2"/>
  <c r="FQ18" i="2"/>
  <c r="FQ14" i="2"/>
  <c r="FS6" i="2"/>
  <c r="FQ11" i="2" s="1"/>
  <c r="FS5" i="2"/>
  <c r="FS4" i="2"/>
  <c r="FO4" i="2"/>
  <c r="FS3" i="2"/>
  <c r="FO3" i="2"/>
  <c r="FJ41" i="2"/>
  <c r="FL29" i="2"/>
  <c r="FJ37" i="2" s="1"/>
  <c r="FL28" i="2"/>
  <c r="FL27" i="2"/>
  <c r="FH27" i="2"/>
  <c r="FL26" i="2"/>
  <c r="FH26" i="2"/>
  <c r="FL6" i="2"/>
  <c r="FJ18" i="2" s="1"/>
  <c r="FL5" i="2"/>
  <c r="FL4" i="2"/>
  <c r="FH4" i="2"/>
  <c r="FL3" i="2"/>
  <c r="FH3" i="2"/>
  <c r="FC37" i="2"/>
  <c r="FC34" i="2"/>
  <c r="FE29" i="2"/>
  <c r="FC41" i="2" s="1"/>
  <c r="FE28" i="2"/>
  <c r="FE27" i="2"/>
  <c r="FA27" i="2"/>
  <c r="FE26" i="2"/>
  <c r="FA26" i="2"/>
  <c r="FC18" i="2"/>
  <c r="FC14" i="2"/>
  <c r="FC11" i="2"/>
  <c r="FE6" i="2"/>
  <c r="FE5" i="2"/>
  <c r="FE4" i="2"/>
  <c r="FA4" i="2"/>
  <c r="FE3" i="2"/>
  <c r="FA3" i="2"/>
  <c r="EV37" i="2"/>
  <c r="EV34" i="2"/>
  <c r="EX29" i="2"/>
  <c r="EV41" i="2" s="1"/>
  <c r="EX28" i="2"/>
  <c r="EX27" i="2"/>
  <c r="ET27" i="2"/>
  <c r="EX26" i="2"/>
  <c r="ET26" i="2"/>
  <c r="EV18" i="2"/>
  <c r="EV14" i="2"/>
  <c r="EV11" i="2"/>
  <c r="EX6" i="2"/>
  <c r="EX5" i="2"/>
  <c r="EX4" i="2"/>
  <c r="ET4" i="2"/>
  <c r="EX3" i="2"/>
  <c r="ET3" i="2"/>
  <c r="EQ29" i="2"/>
  <c r="EO41" i="2" s="1"/>
  <c r="EQ28" i="2"/>
  <c r="EQ27" i="2"/>
  <c r="EM27" i="2"/>
  <c r="EQ26" i="2"/>
  <c r="EM26" i="2"/>
  <c r="EO18" i="2"/>
  <c r="EO14" i="2"/>
  <c r="EO11" i="2"/>
  <c r="EQ6" i="2"/>
  <c r="EQ5" i="2"/>
  <c r="EQ4" i="2"/>
  <c r="EM4" i="2"/>
  <c r="EQ3" i="2"/>
  <c r="EM3" i="2"/>
  <c r="JR34" i="2" l="1"/>
  <c r="JR37" i="2"/>
  <c r="HU11" i="2"/>
  <c r="HU14" i="2"/>
  <c r="HU34" i="2"/>
  <c r="HN37" i="2"/>
  <c r="HN34" i="2"/>
  <c r="GE34" i="2"/>
  <c r="GE37" i="2"/>
  <c r="FX34" i="2"/>
  <c r="FX37" i="2"/>
  <c r="FJ11" i="2"/>
  <c r="FJ14" i="2"/>
  <c r="FJ34" i="2"/>
  <c r="EO34" i="2"/>
  <c r="EO37" i="2"/>
  <c r="H121" i="1"/>
  <c r="H119" i="1"/>
  <c r="H117" i="1"/>
  <c r="G121" i="1"/>
  <c r="G119" i="1"/>
  <c r="G117" i="1"/>
  <c r="G120" i="1"/>
  <c r="H12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I120" i="1" l="1"/>
  <c r="H115" i="1"/>
  <c r="G115" i="1"/>
  <c r="G113" i="1"/>
  <c r="H113" i="1"/>
  <c r="H111" i="1"/>
  <c r="G111" i="1"/>
  <c r="H109" i="1"/>
  <c r="G109" i="1"/>
  <c r="H107" i="1"/>
  <c r="G107" i="1"/>
  <c r="H105" i="1"/>
  <c r="G105" i="1"/>
  <c r="H103" i="1"/>
  <c r="G103" i="1"/>
  <c r="H101" i="1"/>
  <c r="G101" i="1"/>
  <c r="H99" i="1"/>
  <c r="G99" i="1"/>
  <c r="H97" i="1"/>
  <c r="G97" i="1"/>
  <c r="H95" i="1"/>
  <c r="G95" i="1"/>
  <c r="H93" i="1"/>
  <c r="G93" i="1"/>
  <c r="H91" i="1"/>
  <c r="G92" i="1"/>
  <c r="G91" i="1"/>
  <c r="H89" i="1"/>
  <c r="G89" i="1"/>
  <c r="H87" i="1"/>
  <c r="G87" i="1"/>
  <c r="H85" i="1"/>
  <c r="G85" i="1"/>
  <c r="H83" i="1"/>
  <c r="G83" i="1"/>
  <c r="H81" i="1"/>
  <c r="EJ27" i="2" s="1"/>
  <c r="H79" i="1"/>
  <c r="EJ4" i="2" s="1"/>
  <c r="H77" i="1"/>
  <c r="EC27" i="2" s="1"/>
  <c r="H75" i="1"/>
  <c r="H73" i="1"/>
  <c r="H71" i="1"/>
  <c r="DV4" i="2" s="1"/>
  <c r="G94" i="1"/>
  <c r="H118" i="1"/>
  <c r="H116" i="1"/>
  <c r="H114" i="1"/>
  <c r="H112" i="1"/>
  <c r="H110" i="1"/>
  <c r="H108" i="1"/>
  <c r="H106" i="1"/>
  <c r="H104" i="1"/>
  <c r="H102" i="1"/>
  <c r="H100" i="1"/>
  <c r="H98" i="1"/>
  <c r="H96" i="1"/>
  <c r="H94" i="1"/>
  <c r="H92" i="1"/>
  <c r="H90" i="1"/>
  <c r="H86" i="1"/>
  <c r="H88" i="1"/>
  <c r="H84" i="1"/>
  <c r="H82" i="1"/>
  <c r="H80" i="1"/>
  <c r="EJ26" i="2" s="1"/>
  <c r="H78" i="1"/>
  <c r="EJ3" i="2" s="1"/>
  <c r="H76" i="1"/>
  <c r="EC26" i="2" s="1"/>
  <c r="H74" i="1"/>
  <c r="H72" i="1"/>
  <c r="H70" i="1"/>
  <c r="DV3" i="2" s="1"/>
  <c r="G118" i="1"/>
  <c r="G116" i="1"/>
  <c r="G114" i="1"/>
  <c r="G112" i="1"/>
  <c r="G110" i="1"/>
  <c r="G108" i="1"/>
  <c r="G106" i="1"/>
  <c r="G104" i="1"/>
  <c r="G102" i="1"/>
  <c r="G100" i="1"/>
  <c r="G98" i="1"/>
  <c r="G96" i="1"/>
  <c r="G90" i="1"/>
  <c r="G88" i="1"/>
  <c r="G86" i="1"/>
  <c r="G84" i="1"/>
  <c r="G82" i="1"/>
  <c r="G81" i="1"/>
  <c r="EF27" i="2" s="1"/>
  <c r="K80" i="1"/>
  <c r="J80" i="1"/>
  <c r="G80" i="1"/>
  <c r="EF26" i="2" s="1"/>
  <c r="K79" i="1"/>
  <c r="J79" i="1"/>
  <c r="G79" i="1"/>
  <c r="EF4" i="2" s="1"/>
  <c r="K78" i="1"/>
  <c r="J78" i="1"/>
  <c r="G78" i="1"/>
  <c r="EF3" i="2" s="1"/>
  <c r="K77" i="1"/>
  <c r="J77" i="1"/>
  <c r="G77" i="1"/>
  <c r="DY27" i="2" s="1"/>
  <c r="K76" i="1"/>
  <c r="J76" i="1"/>
  <c r="G76" i="1"/>
  <c r="DY26" i="2" s="1"/>
  <c r="K75" i="1"/>
  <c r="J75" i="1"/>
  <c r="G75" i="1"/>
  <c r="DY4" i="2" s="1"/>
  <c r="K74" i="1"/>
  <c r="J74" i="1"/>
  <c r="G74" i="1"/>
  <c r="DY3" i="2" s="1"/>
  <c r="K73" i="1"/>
  <c r="J73" i="1"/>
  <c r="G73" i="1"/>
  <c r="DR27" i="2" s="1"/>
  <c r="K72" i="1"/>
  <c r="J72" i="1"/>
  <c r="G72" i="1"/>
  <c r="DR26" i="2" s="1"/>
  <c r="K71" i="1"/>
  <c r="J71" i="1"/>
  <c r="G71" i="1"/>
  <c r="DR4" i="2" s="1"/>
  <c r="K70" i="1"/>
  <c r="J70" i="1"/>
  <c r="G70" i="1"/>
  <c r="DR3" i="2" s="1"/>
  <c r="K69" i="1"/>
  <c r="J69" i="1"/>
  <c r="H69" i="1"/>
  <c r="DO27" i="2" s="1"/>
  <c r="G69" i="1"/>
  <c r="DK27" i="2" s="1"/>
  <c r="K68" i="1"/>
  <c r="J68" i="1"/>
  <c r="H68" i="1"/>
  <c r="DO26" i="2" s="1"/>
  <c r="G68" i="1"/>
  <c r="DK26" i="2" s="1"/>
  <c r="K67" i="1"/>
  <c r="J67" i="1"/>
  <c r="H67" i="1"/>
  <c r="DO4" i="2" s="1"/>
  <c r="G67" i="1"/>
  <c r="DK4" i="2" s="1"/>
  <c r="K66" i="1"/>
  <c r="J66" i="1"/>
  <c r="H66" i="1"/>
  <c r="DO3" i="2" s="1"/>
  <c r="G66" i="1"/>
  <c r="DK3" i="2" s="1"/>
  <c r="K65" i="1"/>
  <c r="J65" i="1"/>
  <c r="H65" i="1"/>
  <c r="DH27" i="2" s="1"/>
  <c r="G65" i="1"/>
  <c r="DD27" i="2" s="1"/>
  <c r="K64" i="1"/>
  <c r="J64" i="1"/>
  <c r="H64" i="1"/>
  <c r="DH26" i="2" s="1"/>
  <c r="G64" i="1"/>
  <c r="DD26" i="2" s="1"/>
  <c r="K63" i="1"/>
  <c r="J63" i="1"/>
  <c r="H63" i="1"/>
  <c r="DH4" i="2" s="1"/>
  <c r="G63" i="1"/>
  <c r="DD4" i="2" s="1"/>
  <c r="K62" i="1"/>
  <c r="J62" i="1"/>
  <c r="H62" i="1"/>
  <c r="DH3" i="2" s="1"/>
  <c r="G62" i="1"/>
  <c r="DD3" i="2" s="1"/>
  <c r="K61" i="1"/>
  <c r="J61" i="1"/>
  <c r="H61" i="1"/>
  <c r="DA27" i="2" s="1"/>
  <c r="G61" i="1"/>
  <c r="CW27" i="2" s="1"/>
  <c r="K60" i="1"/>
  <c r="J60" i="1"/>
  <c r="H60" i="1"/>
  <c r="DA26" i="2" s="1"/>
  <c r="G60" i="1"/>
  <c r="CW26" i="2" s="1"/>
  <c r="K59" i="1"/>
  <c r="J59" i="1"/>
  <c r="H59" i="1"/>
  <c r="DA4" i="2" s="1"/>
  <c r="G59" i="1"/>
  <c r="CW4" i="2" s="1"/>
  <c r="K58" i="1"/>
  <c r="J58" i="1"/>
  <c r="H58" i="1"/>
  <c r="DA3" i="2" s="1"/>
  <c r="G58" i="1"/>
  <c r="CW3" i="2" s="1"/>
  <c r="K57" i="1"/>
  <c r="J57" i="1"/>
  <c r="H57" i="1"/>
  <c r="CT27" i="2" s="1"/>
  <c r="G57" i="1"/>
  <c r="CP27" i="2" s="1"/>
  <c r="K56" i="1"/>
  <c r="J56" i="1"/>
  <c r="H56" i="1"/>
  <c r="CT26" i="2" s="1"/>
  <c r="G56" i="1"/>
  <c r="CP26" i="2" s="1"/>
  <c r="K55" i="1"/>
  <c r="J55" i="1"/>
  <c r="H55" i="1"/>
  <c r="CT4" i="2" s="1"/>
  <c r="G55" i="1"/>
  <c r="CP4" i="2" s="1"/>
  <c r="K54" i="1"/>
  <c r="J54" i="1"/>
  <c r="H54" i="1"/>
  <c r="CT3" i="2" s="1"/>
  <c r="G54" i="1"/>
  <c r="CP3" i="2" s="1"/>
  <c r="K53" i="1"/>
  <c r="J53" i="1"/>
  <c r="H53" i="1"/>
  <c r="CM27" i="2" s="1"/>
  <c r="G53" i="1"/>
  <c r="CI27" i="2" s="1"/>
  <c r="K52" i="1"/>
  <c r="J52" i="1"/>
  <c r="H52" i="1"/>
  <c r="CM26" i="2" s="1"/>
  <c r="G52" i="1"/>
  <c r="CI26" i="2" s="1"/>
  <c r="K51" i="1"/>
  <c r="J51" i="1"/>
  <c r="H51" i="1"/>
  <c r="CM4" i="2" s="1"/>
  <c r="G51" i="1"/>
  <c r="CI4" i="2" s="1"/>
  <c r="K50" i="1"/>
  <c r="J50" i="1"/>
  <c r="H50" i="1"/>
  <c r="CM3" i="2" s="1"/>
  <c r="G50" i="1"/>
  <c r="CI3" i="2" s="1"/>
  <c r="K49" i="1"/>
  <c r="J49" i="1"/>
  <c r="H49" i="1"/>
  <c r="CF27" i="2" s="1"/>
  <c r="G49" i="1"/>
  <c r="CB27" i="2" s="1"/>
  <c r="K48" i="1"/>
  <c r="J48" i="1"/>
  <c r="H48" i="1"/>
  <c r="CF26" i="2" s="1"/>
  <c r="G48" i="1"/>
  <c r="CB26" i="2" s="1"/>
  <c r="K47" i="1"/>
  <c r="J47" i="1"/>
  <c r="H47" i="1"/>
  <c r="CF4" i="2" s="1"/>
  <c r="G47" i="1"/>
  <c r="CB4" i="2" s="1"/>
  <c r="K46" i="1"/>
  <c r="J46" i="1"/>
  <c r="H46" i="1"/>
  <c r="CF3" i="2" s="1"/>
  <c r="G46" i="1"/>
  <c r="CB3" i="2" s="1"/>
  <c r="K45" i="1"/>
  <c r="J45" i="1"/>
  <c r="H45" i="1"/>
  <c r="BY27" i="2" s="1"/>
  <c r="G45" i="1"/>
  <c r="BU27" i="2" s="1"/>
  <c r="K44" i="1"/>
  <c r="J44" i="1"/>
  <c r="H44" i="1"/>
  <c r="BY26" i="2" s="1"/>
  <c r="G44" i="1"/>
  <c r="BU26" i="2" s="1"/>
  <c r="K43" i="1"/>
  <c r="J43" i="1"/>
  <c r="H43" i="1"/>
  <c r="BY4" i="2" s="1"/>
  <c r="G43" i="1"/>
  <c r="BU4" i="2" s="1"/>
  <c r="K42" i="1"/>
  <c r="J42" i="1"/>
  <c r="H42" i="1"/>
  <c r="BY3" i="2" s="1"/>
  <c r="G42" i="1"/>
  <c r="BU3" i="2" s="1"/>
  <c r="K41" i="1"/>
  <c r="J41" i="1"/>
  <c r="H41" i="1"/>
  <c r="BR27" i="2" s="1"/>
  <c r="G41" i="1"/>
  <c r="BN27" i="2" s="1"/>
  <c r="K40" i="1"/>
  <c r="J40" i="1"/>
  <c r="H40" i="1"/>
  <c r="BR26" i="2" s="1"/>
  <c r="G40" i="1"/>
  <c r="BN26" i="2" s="1"/>
  <c r="K39" i="1"/>
  <c r="J39" i="1"/>
  <c r="H39" i="1"/>
  <c r="BR4" i="2" s="1"/>
  <c r="G39" i="1"/>
  <c r="BN4" i="2" s="1"/>
  <c r="K38" i="1"/>
  <c r="J38" i="1"/>
  <c r="H38" i="1"/>
  <c r="BR3" i="2" s="1"/>
  <c r="G38" i="1"/>
  <c r="BN3" i="2" s="1"/>
  <c r="K37" i="1"/>
  <c r="J37" i="1"/>
  <c r="H37" i="1"/>
  <c r="BK27" i="2" s="1"/>
  <c r="G37" i="1"/>
  <c r="BG27" i="2" s="1"/>
  <c r="K36" i="1"/>
  <c r="J36" i="1"/>
  <c r="H36" i="1"/>
  <c r="BK26" i="2" s="1"/>
  <c r="G36" i="1"/>
  <c r="BG26" i="2" s="1"/>
  <c r="K35" i="1"/>
  <c r="J35" i="1"/>
  <c r="H35" i="1"/>
  <c r="BK4" i="2" s="1"/>
  <c r="G35" i="1"/>
  <c r="BG4" i="2" s="1"/>
  <c r="K34" i="1"/>
  <c r="J34" i="1"/>
  <c r="H34" i="1"/>
  <c r="BK3" i="2" s="1"/>
  <c r="G34" i="1"/>
  <c r="BG3" i="2" s="1"/>
  <c r="K33" i="1"/>
  <c r="J33" i="1"/>
  <c r="H33" i="1"/>
  <c r="BD27" i="2" s="1"/>
  <c r="G33" i="1"/>
  <c r="AZ27" i="2" s="1"/>
  <c r="K32" i="1"/>
  <c r="J32" i="1"/>
  <c r="H32" i="1"/>
  <c r="BD26" i="2" s="1"/>
  <c r="G32" i="1"/>
  <c r="AZ26" i="2" s="1"/>
  <c r="K31" i="1"/>
  <c r="J31" i="1"/>
  <c r="H31" i="1"/>
  <c r="BD4" i="2" s="1"/>
  <c r="G31" i="1"/>
  <c r="AZ4" i="2" s="1"/>
  <c r="K30" i="1"/>
  <c r="J30" i="1"/>
  <c r="H30" i="1"/>
  <c r="BD3" i="2" s="1"/>
  <c r="G30" i="1"/>
  <c r="AZ3" i="2" s="1"/>
  <c r="K29" i="1"/>
  <c r="J29" i="1"/>
  <c r="H29" i="1"/>
  <c r="AW27" i="2" s="1"/>
  <c r="G29" i="1"/>
  <c r="AS27" i="2" s="1"/>
  <c r="K28" i="1"/>
  <c r="J28" i="1"/>
  <c r="H28" i="1"/>
  <c r="AW26" i="2" s="1"/>
  <c r="G28" i="1"/>
  <c r="AS26" i="2" s="1"/>
  <c r="K27" i="1"/>
  <c r="J27" i="1"/>
  <c r="H27" i="1"/>
  <c r="AW4" i="2" s="1"/>
  <c r="G27" i="1"/>
  <c r="AS4" i="2" s="1"/>
  <c r="K26" i="1"/>
  <c r="J26" i="1"/>
  <c r="H26" i="1"/>
  <c r="AW3" i="2" s="1"/>
  <c r="G26" i="1"/>
  <c r="AS3" i="2" s="1"/>
  <c r="K25" i="1"/>
  <c r="J25" i="1"/>
  <c r="H25" i="1"/>
  <c r="AP27" i="2" s="1"/>
  <c r="G25" i="1"/>
  <c r="AL27" i="2" s="1"/>
  <c r="K24" i="1"/>
  <c r="J24" i="1"/>
  <c r="H24" i="1"/>
  <c r="AP26" i="2" s="1"/>
  <c r="G24" i="1"/>
  <c r="AL26" i="2" s="1"/>
  <c r="K23" i="1"/>
  <c r="J23" i="1"/>
  <c r="H23" i="1"/>
  <c r="AP4" i="2" s="1"/>
  <c r="G23" i="1"/>
  <c r="AL4" i="2" s="1"/>
  <c r="K22" i="1"/>
  <c r="J22" i="1"/>
  <c r="H22" i="1"/>
  <c r="AP3" i="2" s="1"/>
  <c r="G22" i="1"/>
  <c r="AL3" i="2" s="1"/>
  <c r="K21" i="1"/>
  <c r="J21" i="1"/>
  <c r="H21" i="1"/>
  <c r="AI27" i="2" s="1"/>
  <c r="G21" i="1"/>
  <c r="AE27" i="2" s="1"/>
  <c r="K20" i="1"/>
  <c r="J20" i="1"/>
  <c r="H20" i="1"/>
  <c r="AI26" i="2" s="1"/>
  <c r="G20" i="1"/>
  <c r="AE26" i="2" s="1"/>
  <c r="K19" i="1"/>
  <c r="J19" i="1"/>
  <c r="H19" i="1"/>
  <c r="AI4" i="2" s="1"/>
  <c r="G19" i="1"/>
  <c r="AE4" i="2" s="1"/>
  <c r="K18" i="1"/>
  <c r="J18" i="1"/>
  <c r="H18" i="1"/>
  <c r="AI3" i="2" s="1"/>
  <c r="G18" i="1"/>
  <c r="AE3" i="2" s="1"/>
  <c r="K17" i="1"/>
  <c r="J17" i="1"/>
  <c r="H17" i="1"/>
  <c r="AB27" i="2" s="1"/>
  <c r="G17" i="1"/>
  <c r="X27" i="2" s="1"/>
  <c r="K16" i="1"/>
  <c r="J16" i="1"/>
  <c r="H16" i="1"/>
  <c r="AB26" i="2" s="1"/>
  <c r="G16" i="1"/>
  <c r="X26" i="2" s="1"/>
  <c r="K15" i="1"/>
  <c r="J15" i="1"/>
  <c r="H15" i="1"/>
  <c r="AB4" i="2" s="1"/>
  <c r="G15" i="1"/>
  <c r="X4" i="2" s="1"/>
  <c r="K14" i="1"/>
  <c r="J14" i="1"/>
  <c r="H14" i="1"/>
  <c r="AB3" i="2" s="1"/>
  <c r="G14" i="1"/>
  <c r="X3" i="2" s="1"/>
  <c r="K13" i="1"/>
  <c r="J13" i="1"/>
  <c r="H13" i="1"/>
  <c r="U27" i="2" s="1"/>
  <c r="G13" i="1"/>
  <c r="Q27" i="2" s="1"/>
  <c r="K12" i="1"/>
  <c r="J12" i="1"/>
  <c r="H12" i="1"/>
  <c r="U26" i="2" s="1"/>
  <c r="G12" i="1"/>
  <c r="Q26" i="2" s="1"/>
  <c r="K11" i="1"/>
  <c r="J11" i="1"/>
  <c r="H11" i="1"/>
  <c r="U4" i="2" s="1"/>
  <c r="G11" i="1"/>
  <c r="Q4" i="2" s="1"/>
  <c r="K10" i="1"/>
  <c r="J10" i="1"/>
  <c r="H10" i="1"/>
  <c r="U3" i="2" s="1"/>
  <c r="G10" i="1"/>
  <c r="Q3" i="2" s="1"/>
  <c r="K9" i="1"/>
  <c r="J9" i="1"/>
  <c r="H9" i="1"/>
  <c r="N27" i="2" s="1"/>
  <c r="G9" i="1"/>
  <c r="J27" i="2" s="1"/>
  <c r="K8" i="1"/>
  <c r="J8" i="1"/>
  <c r="H8" i="1"/>
  <c r="N26" i="2" s="1"/>
  <c r="G8" i="1"/>
  <c r="J26" i="2" s="1"/>
  <c r="K7" i="1"/>
  <c r="J7" i="1"/>
  <c r="H7" i="1"/>
  <c r="N4" i="2" s="1"/>
  <c r="G7" i="1"/>
  <c r="J4" i="2" s="1"/>
  <c r="K6" i="1"/>
  <c r="J6" i="1"/>
  <c r="H6" i="1"/>
  <c r="N3" i="2" s="1"/>
  <c r="G6" i="1"/>
  <c r="J3" i="2" s="1"/>
  <c r="K5" i="1"/>
  <c r="J5" i="1"/>
  <c r="H5" i="1"/>
  <c r="G27" i="2" s="1"/>
  <c r="G5" i="1"/>
  <c r="C27" i="2" s="1"/>
  <c r="K4" i="1"/>
  <c r="J4" i="1"/>
  <c r="H4" i="1"/>
  <c r="G26" i="2" s="1"/>
  <c r="G4" i="1"/>
  <c r="C26" i="2" s="1"/>
  <c r="K3" i="1"/>
  <c r="J3" i="1"/>
  <c r="H3" i="1"/>
  <c r="G4" i="2" s="1"/>
  <c r="G3" i="1"/>
  <c r="C4" i="2" s="1"/>
  <c r="K2" i="1"/>
  <c r="J2" i="1"/>
  <c r="H2" i="1"/>
  <c r="G3" i="2" s="1"/>
  <c r="G2" i="1"/>
  <c r="C3" i="2" s="1"/>
  <c r="I96" i="1" l="1"/>
  <c r="EC3" i="2"/>
  <c r="DV26" i="2"/>
  <c r="EC4" i="2"/>
  <c r="DV27" i="2"/>
  <c r="I82" i="1"/>
  <c r="I80" i="1"/>
  <c r="EJ28" i="2" s="1"/>
  <c r="I88" i="1"/>
  <c r="I92" i="1"/>
  <c r="I100" i="1"/>
  <c r="I108" i="1"/>
  <c r="I116" i="1"/>
  <c r="I86" i="1"/>
  <c r="I90" i="1"/>
  <c r="I94" i="1"/>
  <c r="I110" i="1"/>
  <c r="I118" i="1"/>
  <c r="I114" i="1"/>
  <c r="I112" i="1"/>
  <c r="I106" i="1"/>
  <c r="I104" i="1"/>
  <c r="I102" i="1"/>
  <c r="I98" i="1"/>
  <c r="I84" i="1"/>
  <c r="I78" i="1"/>
  <c r="EJ5" i="2" s="1"/>
  <c r="I46" i="1"/>
  <c r="CF5" i="2" s="1"/>
  <c r="I2" i="1"/>
  <c r="G5" i="2" s="1"/>
  <c r="I4" i="1"/>
  <c r="G28" i="2" s="1"/>
  <c r="I6" i="1"/>
  <c r="N5" i="2" s="1"/>
  <c r="I8" i="1"/>
  <c r="N28" i="2" s="1"/>
  <c r="I10" i="1"/>
  <c r="U5" i="2" s="1"/>
  <c r="I12" i="1"/>
  <c r="U28" i="2" s="1"/>
  <c r="I14" i="1"/>
  <c r="AB5" i="2" s="1"/>
  <c r="I16" i="1"/>
  <c r="AB28" i="2" s="1"/>
  <c r="I18" i="1"/>
  <c r="AI5" i="2" s="1"/>
  <c r="I20" i="1"/>
  <c r="AI28" i="2" s="1"/>
  <c r="I22" i="1"/>
  <c r="AP5" i="2" s="1"/>
  <c r="I24" i="1"/>
  <c r="AP28" i="2" s="1"/>
  <c r="I26" i="1"/>
  <c r="AW5" i="2" s="1"/>
  <c r="I28" i="1"/>
  <c r="AW28" i="2" s="1"/>
  <c r="I30" i="1"/>
  <c r="BD5" i="2" s="1"/>
  <c r="I32" i="1"/>
  <c r="BD28" i="2" s="1"/>
  <c r="I34" i="1"/>
  <c r="BK5" i="2" s="1"/>
  <c r="I36" i="1"/>
  <c r="BK28" i="2" s="1"/>
  <c r="I38" i="1"/>
  <c r="BR5" i="2" s="1"/>
  <c r="I40" i="1"/>
  <c r="BR28" i="2" s="1"/>
  <c r="I42" i="1"/>
  <c r="BY5" i="2" s="1"/>
  <c r="I44" i="1"/>
  <c r="BY28" i="2" s="1"/>
  <c r="I48" i="1"/>
  <c r="CF28" i="2" s="1"/>
  <c r="I50" i="1"/>
  <c r="CM5" i="2" s="1"/>
  <c r="I52" i="1"/>
  <c r="CM28" i="2" s="1"/>
  <c r="I54" i="1"/>
  <c r="CT5" i="2" s="1"/>
  <c r="I56" i="1"/>
  <c r="CT28" i="2" s="1"/>
  <c r="I58" i="1"/>
  <c r="DA5" i="2" s="1"/>
  <c r="I60" i="1"/>
  <c r="DA28" i="2" s="1"/>
  <c r="I62" i="1"/>
  <c r="DH5" i="2" s="1"/>
  <c r="I64" i="1"/>
  <c r="DH28" i="2" s="1"/>
  <c r="I66" i="1"/>
  <c r="DO5" i="2" s="1"/>
  <c r="I68" i="1"/>
  <c r="DO28" i="2" s="1"/>
  <c r="I70" i="1"/>
  <c r="DV5" i="2" s="1"/>
  <c r="I72" i="1"/>
  <c r="I74" i="1"/>
  <c r="I76" i="1"/>
  <c r="EC28" i="2" s="1"/>
  <c r="EC5" i="2" l="1"/>
  <c r="DV28" i="2"/>
  <c r="I1" i="1"/>
  <c r="EC29" i="2" l="1"/>
  <c r="DA29" i="2"/>
  <c r="BY29" i="2"/>
  <c r="AW29" i="2"/>
  <c r="U29" i="2"/>
  <c r="EC6" i="2"/>
  <c r="DA6" i="2"/>
  <c r="BY6" i="2"/>
  <c r="AW6" i="2"/>
  <c r="U6" i="2"/>
  <c r="DV29" i="2"/>
  <c r="CT29" i="2"/>
  <c r="BR29" i="2"/>
  <c r="AP29" i="2"/>
  <c r="N29" i="2"/>
  <c r="DV6" i="2"/>
  <c r="CT6" i="2"/>
  <c r="BR6" i="2"/>
  <c r="AP6" i="2"/>
  <c r="N6" i="2"/>
  <c r="DO29" i="2"/>
  <c r="CM29" i="2"/>
  <c r="BK29" i="2"/>
  <c r="AI29" i="2"/>
  <c r="G29" i="2"/>
  <c r="DO6" i="2"/>
  <c r="CM6" i="2"/>
  <c r="BK6" i="2"/>
  <c r="AI6" i="2"/>
  <c r="G6" i="2"/>
  <c r="EJ29" i="2"/>
  <c r="DH29" i="2"/>
  <c r="CF29" i="2"/>
  <c r="BD29" i="2"/>
  <c r="AB29" i="2"/>
  <c r="EJ6" i="2"/>
  <c r="DH6" i="2"/>
  <c r="CF6" i="2"/>
  <c r="BD6" i="2"/>
  <c r="AB6" i="2"/>
  <c r="L37" i="2" l="1"/>
  <c r="L41" i="2"/>
  <c r="L34" i="2"/>
  <c r="EA14" i="2"/>
  <c r="EA18" i="2"/>
  <c r="EA11" i="2"/>
  <c r="CR41" i="2"/>
  <c r="CR34" i="2"/>
  <c r="CR37" i="2"/>
  <c r="EH41" i="2"/>
  <c r="EH37" i="2"/>
  <c r="EH34" i="2"/>
  <c r="BI41" i="2"/>
  <c r="BI37" i="2"/>
  <c r="BI34" i="2"/>
  <c r="BW37" i="2"/>
  <c r="BW34" i="2"/>
  <c r="BW41" i="2"/>
  <c r="CD11" i="2"/>
  <c r="CD14" i="2"/>
  <c r="CD18" i="2"/>
  <c r="CR14" i="2"/>
  <c r="CR18" i="2"/>
  <c r="CR11" i="2"/>
  <c r="DT11" i="2"/>
  <c r="DT14" i="2"/>
  <c r="DT18" i="2"/>
  <c r="BB14" i="2"/>
  <c r="BB18" i="2"/>
  <c r="BB11" i="2"/>
  <c r="BP18" i="2"/>
  <c r="BP11" i="2"/>
  <c r="BP14" i="2"/>
  <c r="BB41" i="2"/>
  <c r="BB37" i="2"/>
  <c r="BB34" i="2"/>
  <c r="BW11" i="2"/>
  <c r="BW14" i="2"/>
  <c r="BW18" i="2"/>
  <c r="CY41" i="2"/>
  <c r="CY34" i="2"/>
  <c r="CY37" i="2"/>
  <c r="BI18" i="2"/>
  <c r="BI14" i="2"/>
  <c r="BI11" i="2"/>
  <c r="AG41" i="2"/>
  <c r="AG37" i="2"/>
  <c r="AG34" i="2"/>
  <c r="S14" i="2"/>
  <c r="S18" i="2"/>
  <c r="S11" i="2"/>
  <c r="AN41" i="2"/>
  <c r="AN34" i="2"/>
  <c r="AN37" i="2"/>
  <c r="CY18" i="2"/>
  <c r="CY11" i="2"/>
  <c r="CY14" i="2"/>
  <c r="DF11" i="2"/>
  <c r="DF14" i="2"/>
  <c r="DF18" i="2"/>
  <c r="CK18" i="2"/>
  <c r="CK14" i="2"/>
  <c r="CK11" i="2"/>
  <c r="CD41" i="2"/>
  <c r="CD37" i="2"/>
  <c r="CD34" i="2"/>
  <c r="DF41" i="2"/>
  <c r="DF37" i="2"/>
  <c r="DF34" i="2"/>
  <c r="AU41" i="2"/>
  <c r="AU34" i="2"/>
  <c r="AU37" i="2"/>
  <c r="EH18" i="2"/>
  <c r="EH11" i="2"/>
  <c r="EH14" i="2"/>
  <c r="EA37" i="2"/>
  <c r="EA41" i="2"/>
  <c r="EA34" i="2"/>
  <c r="Z41" i="2"/>
  <c r="Z37" i="2"/>
  <c r="Z34" i="2"/>
  <c r="E18" i="2"/>
  <c r="E14" i="2"/>
  <c r="E11" i="2"/>
  <c r="DM18" i="2"/>
  <c r="DM14" i="2"/>
  <c r="DM11" i="2"/>
  <c r="CK41" i="2"/>
  <c r="CK37" i="2"/>
  <c r="CK34" i="2"/>
  <c r="Z18" i="2"/>
  <c r="Z11" i="2"/>
  <c r="Z14" i="2"/>
  <c r="AU11" i="2"/>
  <c r="AU14" i="2"/>
  <c r="AU18" i="2"/>
  <c r="L11" i="2"/>
  <c r="L14" i="2"/>
  <c r="L18" i="2"/>
  <c r="DT37" i="2"/>
  <c r="DT41" i="2"/>
  <c r="DT34" i="2"/>
  <c r="S37" i="2"/>
  <c r="S41" i="2"/>
  <c r="S34" i="2"/>
  <c r="AN11" i="2"/>
  <c r="AN14" i="2"/>
  <c r="AN18" i="2"/>
  <c r="BP37" i="2"/>
  <c r="BP34" i="2"/>
  <c r="BP41" i="2"/>
  <c r="AG18" i="2"/>
  <c r="AG14" i="2"/>
  <c r="AG11" i="2"/>
  <c r="E41" i="2"/>
  <c r="E37" i="2"/>
  <c r="E34" i="2"/>
  <c r="DM41" i="2"/>
  <c r="DM37" i="2"/>
  <c r="DM34" i="2"/>
</calcChain>
</file>

<file path=xl/sharedStrings.xml><?xml version="1.0" encoding="utf-8"?>
<sst xmlns="http://schemas.openxmlformats.org/spreadsheetml/2006/main" count="2322" uniqueCount="147">
  <si>
    <t>Joueurs</t>
  </si>
  <si>
    <t>Moy.</t>
  </si>
  <si>
    <t>Équipes</t>
  </si>
  <si>
    <t>Prés.</t>
  </si>
  <si>
    <t>Michel Taillon</t>
  </si>
  <si>
    <t>Yves Chapdelaine</t>
  </si>
  <si>
    <t>Linda Boudreault</t>
  </si>
  <si>
    <t>Denis Locas</t>
  </si>
  <si>
    <t>Dorothée Beauchesne</t>
  </si>
  <si>
    <t>Michel Moreau</t>
  </si>
  <si>
    <t>Claire Lessard</t>
  </si>
  <si>
    <t>Claude Cyr</t>
  </si>
  <si>
    <t>André Cyr</t>
  </si>
  <si>
    <t>Raymond Chartré</t>
  </si>
  <si>
    <t>Jean-Claude Marcoux</t>
  </si>
  <si>
    <t>France Baril</t>
  </si>
  <si>
    <t>Gilles Dussault</t>
  </si>
  <si>
    <t>Claude Baril</t>
  </si>
  <si>
    <t>Émile Beauchesne</t>
  </si>
  <si>
    <t>Nicole Tanguay</t>
  </si>
  <si>
    <t>Estelle Vadboncoeur</t>
  </si>
  <si>
    <t>Ferdinand Laplante</t>
  </si>
  <si>
    <t>Marcel Lefebvre</t>
  </si>
  <si>
    <t>Huguette Charron</t>
  </si>
  <si>
    <t>Jacques Croteau</t>
  </si>
  <si>
    <t>Micheline Landriault</t>
  </si>
  <si>
    <t>Jeannine Chartré</t>
  </si>
  <si>
    <t>Cécile Hébert</t>
  </si>
  <si>
    <t>Charlotte Jolicoeur</t>
  </si>
  <si>
    <t>Ginette Thibeault</t>
  </si>
  <si>
    <t>Pierrette Venne</t>
  </si>
  <si>
    <t>Denis Sabourin</t>
  </si>
  <si>
    <t>Roland Gariépy</t>
  </si>
  <si>
    <t>Carole Moreau</t>
  </si>
  <si>
    <t>Maurice Chartrand</t>
  </si>
  <si>
    <t>Philippe Hébert</t>
  </si>
  <si>
    <t>Henri Zakrevski</t>
  </si>
  <si>
    <t>Thérèse Truchon</t>
  </si>
  <si>
    <t>Gilberte Caron</t>
  </si>
  <si>
    <t>Louisette Croteau</t>
  </si>
  <si>
    <t>Paul Barrette</t>
  </si>
  <si>
    <t>Georgette Grenier</t>
  </si>
  <si>
    <t>Sylvie Riendeau</t>
  </si>
  <si>
    <t>Ginette Juteau</t>
  </si>
  <si>
    <t>André Paradis</t>
  </si>
  <si>
    <t>Ferno Truchon</t>
  </si>
  <si>
    <t>Jocelyne Brunelle</t>
  </si>
  <si>
    <t>Jacques Charlebois</t>
  </si>
  <si>
    <t>Antoine Lavoie</t>
  </si>
  <si>
    <t>Patrice Riendeau</t>
  </si>
  <si>
    <t>Monique Campeau</t>
  </si>
  <si>
    <t>Philippe Renaud</t>
  </si>
  <si>
    <t>Anita Pelletier</t>
  </si>
  <si>
    <t>Andrée Gauthier</t>
  </si>
  <si>
    <t>René Courchesne</t>
  </si>
  <si>
    <t>Yvon Cyr</t>
  </si>
  <si>
    <t>Liliane Blais</t>
  </si>
  <si>
    <t>Nino Ciccolella</t>
  </si>
  <si>
    <t>Louise Arbour</t>
  </si>
  <si>
    <t>André Ouimet</t>
  </si>
  <si>
    <t>Roland Jolicoeur</t>
  </si>
  <si>
    <t>Nicole Bisson</t>
  </si>
  <si>
    <t>Gisèle Prévost</t>
  </si>
  <si>
    <t>Nicole Joly</t>
  </si>
  <si>
    <t>Roland Cloutier</t>
  </si>
  <si>
    <t>Diane Resler</t>
  </si>
  <si>
    <t>Francine Allard</t>
  </si>
  <si>
    <t>Cécile Rhéaume</t>
  </si>
  <si>
    <t>Denise Allard</t>
  </si>
  <si>
    <t>Juliette Lavallée</t>
  </si>
  <si>
    <t>Danielle Turgeon</t>
  </si>
  <si>
    <t>France Therien</t>
  </si>
  <si>
    <t>Madeleine Gaudreau</t>
  </si>
  <si>
    <t>Michel Tremblay</t>
  </si>
  <si>
    <t>Rollande Guérin</t>
  </si>
  <si>
    <t>Gérard Mercier</t>
  </si>
  <si>
    <t>Gisèle Gilbert</t>
  </si>
  <si>
    <t>Jocelyne Labelle</t>
  </si>
  <si>
    <t>Anna-Maria Ciccolella</t>
  </si>
  <si>
    <t>Guy Girard</t>
  </si>
  <si>
    <t>Lucille Pinel</t>
  </si>
  <si>
    <t>Claude Gariépy</t>
  </si>
  <si>
    <t>Denise Lamarre</t>
  </si>
  <si>
    <t xml:space="preserve">Moy. </t>
  </si>
  <si>
    <t>Pré.</t>
  </si>
  <si>
    <t>Alain Lamy</t>
  </si>
  <si>
    <t>Anielo Gradito</t>
  </si>
  <si>
    <t>Carole Way</t>
  </si>
  <si>
    <t>Claudette Beaulieu</t>
  </si>
  <si>
    <t>Colette Cyr</t>
  </si>
  <si>
    <t>Colette Dagenais</t>
  </si>
  <si>
    <t>Colombe Nolet</t>
  </si>
  <si>
    <t>Diane Lespérance</t>
  </si>
  <si>
    <t xml:space="preserve">Élie Issa </t>
  </si>
  <si>
    <t>Francine Champagne</t>
  </si>
  <si>
    <t>Gilles Cyr</t>
  </si>
  <si>
    <t>Gilles Martin</t>
  </si>
  <si>
    <t>Ginette Poulin</t>
  </si>
  <si>
    <t>Jacques Robillard</t>
  </si>
  <si>
    <t>Jean-Guy Gingras</t>
  </si>
  <si>
    <t>Jeanne Paquette</t>
  </si>
  <si>
    <t>Jean-Pierre Lapointe</t>
  </si>
  <si>
    <t>Johanne Champagne</t>
  </si>
  <si>
    <t>Lise Berthiaume</t>
  </si>
  <si>
    <t>Lisette Issa</t>
  </si>
  <si>
    <t>Louise Robillard</t>
  </si>
  <si>
    <t>Lucie Trudel</t>
  </si>
  <si>
    <t>Lucille Dubois</t>
  </si>
  <si>
    <t>Madeleine Gradito</t>
  </si>
  <si>
    <t>Marcel Paquette</t>
  </si>
  <si>
    <t>Monique Boucher</t>
  </si>
  <si>
    <t>Monique Narbonne</t>
  </si>
  <si>
    <t>Nicole Dubreuil</t>
  </si>
  <si>
    <t>Pauline Morin</t>
  </si>
  <si>
    <t>Pierre Clermont</t>
  </si>
  <si>
    <t>Réal Nolet</t>
  </si>
  <si>
    <t>Rita Julien</t>
  </si>
  <si>
    <t>Serge Lemieux</t>
  </si>
  <si>
    <t>Suzanne Marinier</t>
  </si>
  <si>
    <t>Thérèse Maynard</t>
  </si>
  <si>
    <t>Yvon Sévigny</t>
  </si>
  <si>
    <t>Chantal St. Pierre</t>
  </si>
  <si>
    <t>Martin St. Pierre</t>
  </si>
  <si>
    <t>Stéphane St. Pierre</t>
  </si>
  <si>
    <t>Sylvie Girard</t>
  </si>
  <si>
    <t>Denis Gauthier</t>
  </si>
  <si>
    <t xml:space="preserve">        Ligue de quilles: </t>
  </si>
  <si>
    <t>Date:</t>
  </si>
  <si>
    <t>Allée :</t>
  </si>
  <si>
    <t>Tournoi meilleur carreau</t>
  </si>
  <si>
    <t>Noms:</t>
  </si>
  <si>
    <t>Joueur #1:</t>
  </si>
  <si>
    <t>Moyenne:</t>
  </si>
  <si>
    <t>Joueur #2:</t>
  </si>
  <si>
    <t>Total des moyennes:</t>
  </si>
  <si>
    <t>Handicap:</t>
  </si>
  <si>
    <t xml:space="preserve">Cumulatif parties 1 &amp; 2 </t>
  </si>
  <si>
    <t>Sous-total partie # 1 + handicap ↓↓↓↓↓</t>
  </si>
  <si>
    <t>Joueurs 1 &amp; 2</t>
  </si>
  <si>
    <t>Partie # 1:</t>
  </si>
  <si>
    <t>Sous-total partie # 2 + handicap ↓↓↓↓↓</t>
  </si>
  <si>
    <t>Partie # 2:</t>
  </si>
  <si>
    <t>Cumulatif parties 1 - 2 &amp; 3</t>
  </si>
  <si>
    <t>Sous-total partie # 3 + handicap ↓↓↓↓↓</t>
  </si>
  <si>
    <t>Partie # 3:</t>
  </si>
  <si>
    <t xml:space="preserve">        Ligue de quilles:</t>
  </si>
  <si>
    <t>La Ligue Fleurie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</si>
</sst>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Arial"/>
      <family val="2"/>
    </font>
    <font>
      <b/>
      <u/>
      <sz val="12"/>
      <color theme="1"/>
      <name val="Arial"/>
      <family val="2"/>
    </font>
    <font>
      <sz val="16"/>
      <color theme="1"/>
      <name val="Arial"/>
      <family val="2"/>
    </font>
    <font>
      <b/>
      <sz val="8"/>
      <color theme="1"/>
      <name val="Arial"/>
      <family val="2"/>
    </font>
    <font>
      <b/>
      <i/>
      <sz val="11"/>
      <color rgb="FF000000"/>
      <name val="Arial"/>
      <family val="2"/>
    </font>
    <font>
      <b/>
      <i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1" fillId="3" borderId="4" xfId="0" applyFont="1" applyFill="1" applyBorder="1"/>
    <xf numFmtId="0" fontId="1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/>
    <xf numFmtId="0" fontId="4" fillId="0" borderId="4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15" fontId="6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5" xfId="0" applyBorder="1"/>
    <xf numFmtId="0" fontId="0" fillId="0" borderId="6" xfId="0" applyBorder="1" applyAlignment="1">
      <alignment vertical="center"/>
    </xf>
    <xf numFmtId="0" fontId="0" fillId="0" borderId="19" xfId="0" applyBorder="1"/>
    <xf numFmtId="0" fontId="0" fillId="0" borderId="13" xfId="0" applyBorder="1"/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15" fontId="6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0" borderId="1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77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F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548640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5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148"/>
  <sheetViews>
    <sheetView tabSelected="1" workbookViewId="0"/>
  </sheetViews>
  <sheetFormatPr baseColWidth="10" defaultRowHeight="15" x14ac:dyDescent="0.25"/>
  <cols>
    <col min="1" max="1" width="19.6328125" style="20" customWidth="1"/>
    <col min="2" max="2" width="4.6328125" style="17" customWidth="1"/>
    <col min="3" max="3" width="4.6328125" style="15" customWidth="1"/>
    <col min="4" max="4" width="6.6328125" customWidth="1"/>
    <col min="5" max="5" width="19.6328125" customWidth="1"/>
    <col min="6" max="6" width="4.6328125" customWidth="1"/>
    <col min="7" max="7" width="19.6328125" customWidth="1"/>
    <col min="8" max="8" width="5.6328125" customWidth="1"/>
    <col min="9" max="9" width="7.6328125" customWidth="1"/>
    <col min="10" max="10" width="19.6328125" customWidth="1"/>
    <col min="11" max="11" width="4.6328125" customWidth="1"/>
  </cols>
  <sheetData>
    <row r="1" spans="1:11" ht="18" thickBot="1" x14ac:dyDescent="0.3">
      <c r="A1" s="9" t="s">
        <v>0</v>
      </c>
      <c r="B1" s="9" t="s">
        <v>83</v>
      </c>
      <c r="C1" s="16" t="s">
        <v>84</v>
      </c>
      <c r="E1" s="9" t="s">
        <v>0</v>
      </c>
      <c r="F1" s="9" t="s">
        <v>1</v>
      </c>
      <c r="G1" s="23" t="s">
        <v>2</v>
      </c>
      <c r="H1" s="24" t="s">
        <v>1</v>
      </c>
      <c r="I1" s="1">
        <f ca="1">MAX(I2:I73)</f>
        <v>318</v>
      </c>
      <c r="J1" s="9" t="s">
        <v>0</v>
      </c>
      <c r="K1" s="9" t="s">
        <v>3</v>
      </c>
    </row>
    <row r="2" spans="1:11" ht="17.399999999999999" x14ac:dyDescent="0.3">
      <c r="A2" s="18" t="s">
        <v>85</v>
      </c>
      <c r="B2" s="12">
        <v>149</v>
      </c>
      <c r="C2" s="13">
        <v>1</v>
      </c>
      <c r="E2" s="8" t="s">
        <v>5</v>
      </c>
      <c r="F2" s="12">
        <v>208</v>
      </c>
      <c r="G2" s="2" t="str">
        <f>E2</f>
        <v>Yves Chapdelaine</v>
      </c>
      <c r="H2" s="3">
        <f>F2</f>
        <v>208</v>
      </c>
      <c r="I2" s="4">
        <f ca="1">SUM(H2:H3)</f>
        <v>208</v>
      </c>
      <c r="J2" s="8" t="str">
        <f t="shared" ref="J2:J33" si="0">IF(C2=1,A2,0)</f>
        <v>Alain Lamy</v>
      </c>
      <c r="K2" s="12">
        <f t="shared" ref="K2:K33" si="1">IF(C2=1,B2,0)</f>
        <v>149</v>
      </c>
    </row>
    <row r="3" spans="1:11" ht="18" thickBot="1" x14ac:dyDescent="0.3">
      <c r="A3" s="18" t="s">
        <v>12</v>
      </c>
      <c r="B3" s="12">
        <v>197</v>
      </c>
      <c r="C3" s="13"/>
      <c r="E3" s="8" t="s">
        <v>116</v>
      </c>
      <c r="F3" s="12">
        <v>204</v>
      </c>
      <c r="G3" s="5">
        <f ca="1">OFFSET($E$1,COUNTA($E:$E)-1,)</f>
        <v>0</v>
      </c>
      <c r="H3" s="6">
        <f ca="1">OFFSET($F$1,COUNTA($F:$F)-1,)</f>
        <v>0</v>
      </c>
      <c r="I3" s="7"/>
      <c r="J3" s="8">
        <f t="shared" si="0"/>
        <v>0</v>
      </c>
      <c r="K3" s="12">
        <f t="shared" si="1"/>
        <v>0</v>
      </c>
    </row>
    <row r="4" spans="1:11" ht="17.399999999999999" x14ac:dyDescent="0.3">
      <c r="A4" s="18" t="s">
        <v>59</v>
      </c>
      <c r="B4" s="12">
        <v>148</v>
      </c>
      <c r="C4" s="13">
        <v>1</v>
      </c>
      <c r="E4" s="8" t="s">
        <v>120</v>
      </c>
      <c r="F4" s="12">
        <v>201</v>
      </c>
      <c r="G4" s="2" t="str">
        <f>E3</f>
        <v>Rita Julien</v>
      </c>
      <c r="H4" s="3">
        <f>F3</f>
        <v>204</v>
      </c>
      <c r="I4" s="4">
        <f ca="1">SUM(H4:H5)</f>
        <v>204</v>
      </c>
      <c r="J4" s="8" t="str">
        <f t="shared" si="0"/>
        <v>André Ouimet</v>
      </c>
      <c r="K4" s="12">
        <f t="shared" si="1"/>
        <v>148</v>
      </c>
    </row>
    <row r="5" spans="1:11" ht="18" thickBot="1" x14ac:dyDescent="0.3">
      <c r="A5" s="18" t="s">
        <v>44</v>
      </c>
      <c r="B5" s="12">
        <v>163</v>
      </c>
      <c r="C5" s="13">
        <v>1</v>
      </c>
      <c r="E5" s="8" t="s">
        <v>7</v>
      </c>
      <c r="F5" s="12">
        <v>200</v>
      </c>
      <c r="G5" s="5">
        <f ca="1">OFFSET($E$1,COUNTA($E:$E)-2,)</f>
        <v>0</v>
      </c>
      <c r="H5" s="6">
        <f ca="1">OFFSET($F$1,COUNTA($F:$F)-2,)</f>
        <v>0</v>
      </c>
      <c r="I5" s="7"/>
      <c r="J5" s="8" t="str">
        <f t="shared" si="0"/>
        <v>André Paradis</v>
      </c>
      <c r="K5" s="12">
        <f t="shared" si="1"/>
        <v>163</v>
      </c>
    </row>
    <row r="6" spans="1:11" ht="17.399999999999999" x14ac:dyDescent="0.3">
      <c r="A6" s="18" t="s">
        <v>53</v>
      </c>
      <c r="B6" s="12">
        <v>152</v>
      </c>
      <c r="C6" s="13">
        <v>1</v>
      </c>
      <c r="E6" s="8" t="s">
        <v>8</v>
      </c>
      <c r="F6" s="12">
        <v>200</v>
      </c>
      <c r="G6" s="2" t="str">
        <f>E4</f>
        <v>Yvon Sévigny</v>
      </c>
      <c r="H6" s="3">
        <f>F4</f>
        <v>201</v>
      </c>
      <c r="I6" s="4">
        <f ca="1">SUM(H6:H7)</f>
        <v>201</v>
      </c>
      <c r="J6" s="8" t="str">
        <f t="shared" si="0"/>
        <v>Andrée Gauthier</v>
      </c>
      <c r="K6" s="12">
        <f t="shared" si="1"/>
        <v>152</v>
      </c>
    </row>
    <row r="7" spans="1:11" ht="18" thickBot="1" x14ac:dyDescent="0.3">
      <c r="A7" s="18" t="s">
        <v>86</v>
      </c>
      <c r="B7" s="12">
        <v>165</v>
      </c>
      <c r="C7" s="13"/>
      <c r="E7" s="8" t="s">
        <v>9</v>
      </c>
      <c r="F7" s="12">
        <v>200</v>
      </c>
      <c r="G7" s="5">
        <f ca="1">OFFSET($E$1,COUNTA($E:$E)-3,)</f>
        <v>0</v>
      </c>
      <c r="H7" s="6">
        <f ca="1">OFFSET($F$1,COUNTA($F:$F)-3,)</f>
        <v>0</v>
      </c>
      <c r="I7" s="7"/>
      <c r="J7" s="8">
        <f t="shared" si="0"/>
        <v>0</v>
      </c>
      <c r="K7" s="12">
        <f t="shared" si="1"/>
        <v>0</v>
      </c>
    </row>
    <row r="8" spans="1:11" ht="17.399999999999999" x14ac:dyDescent="0.3">
      <c r="A8" s="18" t="s">
        <v>52</v>
      </c>
      <c r="B8" s="12">
        <v>154</v>
      </c>
      <c r="C8" s="13">
        <v>1</v>
      </c>
      <c r="E8" s="8" t="s">
        <v>10</v>
      </c>
      <c r="F8" s="12">
        <v>199</v>
      </c>
      <c r="G8" s="2" t="str">
        <f>E5</f>
        <v>Denis Locas</v>
      </c>
      <c r="H8" s="3">
        <f>F5</f>
        <v>200</v>
      </c>
      <c r="I8" s="4">
        <f ca="1">SUM(H8:H9)</f>
        <v>200</v>
      </c>
      <c r="J8" s="8" t="str">
        <f t="shared" si="0"/>
        <v>Anita Pelletier</v>
      </c>
      <c r="K8" s="12">
        <f t="shared" si="1"/>
        <v>154</v>
      </c>
    </row>
    <row r="9" spans="1:11" ht="18" thickBot="1" x14ac:dyDescent="0.3">
      <c r="A9" s="18" t="s">
        <v>78</v>
      </c>
      <c r="B9" s="12">
        <v>131</v>
      </c>
      <c r="C9" s="13">
        <v>1</v>
      </c>
      <c r="E9" s="8" t="s">
        <v>11</v>
      </c>
      <c r="F9" s="12">
        <v>199</v>
      </c>
      <c r="G9" s="5">
        <f ca="1">OFFSET($E$1,COUNTA($E:$E)-4,)</f>
        <v>0</v>
      </c>
      <c r="H9" s="6">
        <f ca="1">OFFSET($F$1,COUNTA($F:$F)-4,)</f>
        <v>0</v>
      </c>
      <c r="I9" s="7"/>
      <c r="J9" s="8" t="str">
        <f t="shared" si="0"/>
        <v>Anna-Maria Ciccolella</v>
      </c>
      <c r="K9" s="12">
        <f t="shared" si="1"/>
        <v>131</v>
      </c>
    </row>
    <row r="10" spans="1:11" ht="17.399999999999999" x14ac:dyDescent="0.3">
      <c r="A10" s="18" t="s">
        <v>48</v>
      </c>
      <c r="B10" s="12">
        <v>158</v>
      </c>
      <c r="C10" s="13">
        <v>1</v>
      </c>
      <c r="E10" s="8" t="s">
        <v>117</v>
      </c>
      <c r="F10" s="12">
        <v>198</v>
      </c>
      <c r="G10" s="2" t="str">
        <f>E6</f>
        <v>Dorothée Beauchesne</v>
      </c>
      <c r="H10" s="3">
        <f>F6</f>
        <v>200</v>
      </c>
      <c r="I10" s="4">
        <f ca="1">SUM(H10:H11)</f>
        <v>200</v>
      </c>
      <c r="J10" s="8" t="str">
        <f t="shared" si="0"/>
        <v>Antoine Lavoie</v>
      </c>
      <c r="K10" s="12">
        <f t="shared" si="1"/>
        <v>158</v>
      </c>
    </row>
    <row r="11" spans="1:11" ht="18" thickBot="1" x14ac:dyDescent="0.3">
      <c r="A11" s="18" t="s">
        <v>33</v>
      </c>
      <c r="B11" s="12">
        <v>174</v>
      </c>
      <c r="C11" s="13">
        <v>1</v>
      </c>
      <c r="E11" s="8" t="s">
        <v>13</v>
      </c>
      <c r="F11" s="12">
        <v>196</v>
      </c>
      <c r="G11" s="5">
        <f ca="1">OFFSET($E$1,COUNTA($E:$E)-5,)</f>
        <v>0</v>
      </c>
      <c r="H11" s="6">
        <f ca="1">OFFSET($F$1,COUNTA($F:$F)-5,)</f>
        <v>0</v>
      </c>
      <c r="I11" s="7"/>
      <c r="J11" s="8" t="str">
        <f t="shared" si="0"/>
        <v>Carole Moreau</v>
      </c>
      <c r="K11" s="12">
        <f t="shared" si="1"/>
        <v>174</v>
      </c>
    </row>
    <row r="12" spans="1:11" ht="17.399999999999999" x14ac:dyDescent="0.3">
      <c r="A12" s="18" t="s">
        <v>87</v>
      </c>
      <c r="B12" s="12">
        <v>112</v>
      </c>
      <c r="C12" s="13">
        <v>1</v>
      </c>
      <c r="E12" s="8" t="s">
        <v>14</v>
      </c>
      <c r="F12" s="12">
        <v>194</v>
      </c>
      <c r="G12" s="2" t="str">
        <f>E7</f>
        <v>Michel Moreau</v>
      </c>
      <c r="H12" s="3">
        <f>F7</f>
        <v>200</v>
      </c>
      <c r="I12" s="4">
        <f ca="1">SUM(H12:H13)</f>
        <v>200</v>
      </c>
      <c r="J12" s="8" t="str">
        <f t="shared" si="0"/>
        <v>Carole Way</v>
      </c>
      <c r="K12" s="12">
        <f t="shared" si="1"/>
        <v>112</v>
      </c>
    </row>
    <row r="13" spans="1:11" ht="18" thickBot="1" x14ac:dyDescent="0.3">
      <c r="A13" s="18" t="s">
        <v>27</v>
      </c>
      <c r="B13" s="12">
        <v>181</v>
      </c>
      <c r="C13" s="13">
        <v>1</v>
      </c>
      <c r="E13" s="8" t="s">
        <v>15</v>
      </c>
      <c r="F13" s="12">
        <v>193</v>
      </c>
      <c r="G13" s="5">
        <f ca="1">OFFSET($E$1,COUNTA($E:$E)-6,)</f>
        <v>0</v>
      </c>
      <c r="H13" s="6">
        <f ca="1">OFFSET($F$1,COUNTA($F:$F)-6,)</f>
        <v>0</v>
      </c>
      <c r="I13" s="7"/>
      <c r="J13" s="8" t="str">
        <f t="shared" si="0"/>
        <v>Cécile Hébert</v>
      </c>
      <c r="K13" s="12">
        <f t="shared" si="1"/>
        <v>181</v>
      </c>
    </row>
    <row r="14" spans="1:11" ht="17.399999999999999" x14ac:dyDescent="0.3">
      <c r="A14" s="18" t="s">
        <v>67</v>
      </c>
      <c r="B14" s="12">
        <v>141</v>
      </c>
      <c r="C14" s="13">
        <v>1</v>
      </c>
      <c r="E14" s="8" t="s">
        <v>16</v>
      </c>
      <c r="F14" s="12">
        <v>191</v>
      </c>
      <c r="G14" s="2" t="str">
        <f>E8</f>
        <v>Claire Lessard</v>
      </c>
      <c r="H14" s="3">
        <f>F8</f>
        <v>199</v>
      </c>
      <c r="I14" s="4">
        <f ca="1">SUM(H14:H15)</f>
        <v>199</v>
      </c>
      <c r="J14" s="8" t="str">
        <f t="shared" si="0"/>
        <v>Cécile Rhéaume</v>
      </c>
      <c r="K14" s="12">
        <f t="shared" si="1"/>
        <v>141</v>
      </c>
    </row>
    <row r="15" spans="1:11" ht="18" thickBot="1" x14ac:dyDescent="0.3">
      <c r="A15" s="8" t="s">
        <v>121</v>
      </c>
      <c r="B15" s="12">
        <v>120</v>
      </c>
      <c r="C15" s="13"/>
      <c r="E15" s="8" t="s">
        <v>93</v>
      </c>
      <c r="F15" s="12">
        <v>189</v>
      </c>
      <c r="G15" s="5">
        <f ca="1">OFFSET($E$1,COUNTA($E:$E)-7,)</f>
        <v>0</v>
      </c>
      <c r="H15" s="6">
        <f ca="1">OFFSET($F$1,COUNTA($F:$F)-7,)</f>
        <v>0</v>
      </c>
      <c r="I15" s="7"/>
      <c r="J15" s="8">
        <f t="shared" si="0"/>
        <v>0</v>
      </c>
      <c r="K15" s="12">
        <f t="shared" si="1"/>
        <v>0</v>
      </c>
    </row>
    <row r="16" spans="1:11" ht="17.399999999999999" x14ac:dyDescent="0.3">
      <c r="A16" s="18" t="s">
        <v>28</v>
      </c>
      <c r="B16" s="12">
        <v>176</v>
      </c>
      <c r="C16" s="13">
        <v>1</v>
      </c>
      <c r="E16" s="8" t="s">
        <v>17</v>
      </c>
      <c r="F16" s="12">
        <v>188</v>
      </c>
      <c r="G16" s="2" t="str">
        <f>E9</f>
        <v>Claude Cyr</v>
      </c>
      <c r="H16" s="3">
        <f>F9</f>
        <v>199</v>
      </c>
      <c r="I16" s="4">
        <f ca="1">SUM(H16:H17)</f>
        <v>303</v>
      </c>
      <c r="J16" s="8" t="str">
        <f t="shared" si="0"/>
        <v>Charlotte Jolicoeur</v>
      </c>
      <c r="K16" s="12">
        <f t="shared" si="1"/>
        <v>176</v>
      </c>
    </row>
    <row r="17" spans="1:11" ht="18" thickBot="1" x14ac:dyDescent="0.3">
      <c r="A17" s="18" t="s">
        <v>10</v>
      </c>
      <c r="B17" s="12">
        <v>199</v>
      </c>
      <c r="C17" s="13">
        <v>1</v>
      </c>
      <c r="E17" s="8" t="s">
        <v>18</v>
      </c>
      <c r="F17" s="12">
        <v>187</v>
      </c>
      <c r="G17" s="5" t="str">
        <f ca="1">OFFSET($E$1,COUNTA($E:$E)-8,)</f>
        <v>Denise Lamarre</v>
      </c>
      <c r="H17" s="6">
        <f ca="1">OFFSET($F$1,COUNTA($F:$F)-8,)</f>
        <v>104</v>
      </c>
      <c r="I17" s="7"/>
      <c r="J17" s="8" t="str">
        <f t="shared" si="0"/>
        <v>Claire Lessard</v>
      </c>
      <c r="K17" s="12">
        <f t="shared" si="1"/>
        <v>199</v>
      </c>
    </row>
    <row r="18" spans="1:11" ht="17.399999999999999" x14ac:dyDescent="0.3">
      <c r="A18" s="18" t="s">
        <v>17</v>
      </c>
      <c r="B18" s="12">
        <v>188</v>
      </c>
      <c r="C18" s="13">
        <v>1</v>
      </c>
      <c r="E18" s="8" t="s">
        <v>19</v>
      </c>
      <c r="F18" s="12">
        <v>187</v>
      </c>
      <c r="G18" s="2" t="str">
        <f>E10</f>
        <v>Serge Lemieux</v>
      </c>
      <c r="H18" s="3">
        <f>F10</f>
        <v>198</v>
      </c>
      <c r="I18" s="4">
        <f ca="1">SUM(H18:H19)</f>
        <v>310</v>
      </c>
      <c r="J18" s="8" t="str">
        <f t="shared" si="0"/>
        <v>Claude Baril</v>
      </c>
      <c r="K18" s="12">
        <f t="shared" si="1"/>
        <v>188</v>
      </c>
    </row>
    <row r="19" spans="1:11" ht="18" thickBot="1" x14ac:dyDescent="0.3">
      <c r="A19" s="18" t="s">
        <v>11</v>
      </c>
      <c r="B19" s="12">
        <v>199</v>
      </c>
      <c r="C19" s="13">
        <v>1</v>
      </c>
      <c r="E19" s="8" t="s">
        <v>20</v>
      </c>
      <c r="F19" s="12">
        <v>186</v>
      </c>
      <c r="G19" s="5" t="str">
        <f ca="1">OFFSET($E$1,COUNTA($E:$E)-9,)</f>
        <v>Carole Way</v>
      </c>
      <c r="H19" s="6">
        <f ca="1">OFFSET($F$1,COUNTA($F:$F)-9,)</f>
        <v>112</v>
      </c>
      <c r="I19" s="7"/>
      <c r="J19" s="8" t="str">
        <f t="shared" si="0"/>
        <v>Claude Cyr</v>
      </c>
      <c r="K19" s="12">
        <f t="shared" si="1"/>
        <v>199</v>
      </c>
    </row>
    <row r="20" spans="1:11" ht="17.399999999999999" x14ac:dyDescent="0.3">
      <c r="A20" s="18" t="s">
        <v>81</v>
      </c>
      <c r="B20" s="12">
        <v>114</v>
      </c>
      <c r="C20" s="13">
        <v>1</v>
      </c>
      <c r="E20" s="8" t="s">
        <v>21</v>
      </c>
      <c r="F20" s="12">
        <v>186</v>
      </c>
      <c r="G20" s="2" t="str">
        <f>E11</f>
        <v>Raymond Chartré</v>
      </c>
      <c r="H20" s="3">
        <f>F11</f>
        <v>196</v>
      </c>
      <c r="I20" s="4">
        <f ca="1">SUM(H20:H21)</f>
        <v>310</v>
      </c>
      <c r="J20" s="8" t="str">
        <f t="shared" si="0"/>
        <v>Claude Gariépy</v>
      </c>
      <c r="K20" s="12">
        <f t="shared" si="1"/>
        <v>114</v>
      </c>
    </row>
    <row r="21" spans="1:11" ht="18" thickBot="1" x14ac:dyDescent="0.3">
      <c r="A21" s="18" t="s">
        <v>88</v>
      </c>
      <c r="B21" s="12">
        <v>155</v>
      </c>
      <c r="C21" s="13">
        <v>1</v>
      </c>
      <c r="E21" s="8" t="s">
        <v>22</v>
      </c>
      <c r="F21" s="12">
        <v>186</v>
      </c>
      <c r="G21" s="5" t="str">
        <f ca="1">OFFSET($E$1,COUNTA($E:$E)-10,)</f>
        <v>Ginette Poulin</v>
      </c>
      <c r="H21" s="6">
        <f ca="1">OFFSET($F$1,COUNTA($F:$F)-10,)</f>
        <v>114</v>
      </c>
      <c r="I21" s="7"/>
      <c r="J21" s="8" t="str">
        <f t="shared" si="0"/>
        <v>Claudette Beaulieu</v>
      </c>
      <c r="K21" s="12">
        <f t="shared" si="1"/>
        <v>155</v>
      </c>
    </row>
    <row r="22" spans="1:11" ht="17.399999999999999" x14ac:dyDescent="0.3">
      <c r="A22" s="18" t="s">
        <v>89</v>
      </c>
      <c r="B22" s="12">
        <v>129</v>
      </c>
      <c r="C22" s="13">
        <v>1</v>
      </c>
      <c r="E22" s="8" t="s">
        <v>23</v>
      </c>
      <c r="F22" s="12">
        <v>184</v>
      </c>
      <c r="G22" s="2" t="str">
        <f>E12</f>
        <v>Jean-Claude Marcoux</v>
      </c>
      <c r="H22" s="3">
        <f>F12</f>
        <v>194</v>
      </c>
      <c r="I22" s="4">
        <f ca="1">SUM(H22:H23)</f>
        <v>308</v>
      </c>
      <c r="J22" s="8" t="str">
        <f t="shared" si="0"/>
        <v>Colette Cyr</v>
      </c>
      <c r="K22" s="12">
        <f t="shared" si="1"/>
        <v>129</v>
      </c>
    </row>
    <row r="23" spans="1:11" ht="18" thickBot="1" x14ac:dyDescent="0.3">
      <c r="A23" s="18" t="s">
        <v>90</v>
      </c>
      <c r="B23" s="12">
        <v>173</v>
      </c>
      <c r="C23" s="13">
        <v>1</v>
      </c>
      <c r="E23" s="8" t="s">
        <v>24</v>
      </c>
      <c r="F23" s="12">
        <v>183</v>
      </c>
      <c r="G23" s="5" t="str">
        <f ca="1">OFFSET($E$1,COUNTA($E:$E)-11,)</f>
        <v>Claude Gariépy</v>
      </c>
      <c r="H23" s="6">
        <f ca="1">OFFSET($F$1,COUNTA($F:$F)-11,)</f>
        <v>114</v>
      </c>
      <c r="I23" s="7"/>
      <c r="J23" s="8" t="str">
        <f t="shared" si="0"/>
        <v>Colette Dagenais</v>
      </c>
      <c r="K23" s="12">
        <f t="shared" si="1"/>
        <v>173</v>
      </c>
    </row>
    <row r="24" spans="1:11" ht="17.399999999999999" x14ac:dyDescent="0.3">
      <c r="A24" s="18" t="s">
        <v>91</v>
      </c>
      <c r="B24" s="12">
        <v>164</v>
      </c>
      <c r="C24" s="13">
        <v>1</v>
      </c>
      <c r="E24" s="8" t="s">
        <v>25</v>
      </c>
      <c r="F24" s="12">
        <v>183</v>
      </c>
      <c r="G24" s="2" t="str">
        <f>E13</f>
        <v>France Baril</v>
      </c>
      <c r="H24" s="3">
        <f>F13</f>
        <v>193</v>
      </c>
      <c r="I24" s="4">
        <f ca="1">SUM(H24:H25)</f>
        <v>309</v>
      </c>
      <c r="J24" s="8" t="str">
        <f t="shared" si="0"/>
        <v>Colombe Nolet</v>
      </c>
      <c r="K24" s="12">
        <f t="shared" si="1"/>
        <v>164</v>
      </c>
    </row>
    <row r="25" spans="1:11" ht="18" thickBot="1" x14ac:dyDescent="0.3">
      <c r="A25" s="18" t="s">
        <v>70</v>
      </c>
      <c r="B25" s="12">
        <v>138</v>
      </c>
      <c r="C25" s="13">
        <v>1</v>
      </c>
      <c r="E25" s="8" t="s">
        <v>26</v>
      </c>
      <c r="F25" s="12">
        <v>182</v>
      </c>
      <c r="G25" s="5" t="str">
        <f ca="1">OFFSET($E$1,COUNTA($E:$E)-12,)</f>
        <v>Jeanne Paquette</v>
      </c>
      <c r="H25" s="6">
        <f ca="1">OFFSET($F$1,COUNTA($F:$F)-12,)</f>
        <v>116</v>
      </c>
      <c r="I25" s="7"/>
      <c r="J25" s="8" t="str">
        <f t="shared" si="0"/>
        <v>Danielle Turgeon</v>
      </c>
      <c r="K25" s="12">
        <f t="shared" si="1"/>
        <v>138</v>
      </c>
    </row>
    <row r="26" spans="1:11" ht="17.399999999999999" x14ac:dyDescent="0.3">
      <c r="A26" s="8" t="s">
        <v>125</v>
      </c>
      <c r="B26" s="12">
        <v>180</v>
      </c>
      <c r="C26" s="13">
        <v>1</v>
      </c>
      <c r="E26" s="8" t="s">
        <v>27</v>
      </c>
      <c r="F26" s="12">
        <v>181</v>
      </c>
      <c r="G26" s="2" t="str">
        <f>E14</f>
        <v>Gilles Dussault</v>
      </c>
      <c r="H26" s="3">
        <f>F14</f>
        <v>191</v>
      </c>
      <c r="I26" s="4">
        <f ca="1">SUM(H26:H27)</f>
        <v>315</v>
      </c>
      <c r="J26" s="8" t="str">
        <f t="shared" si="0"/>
        <v>Denis Gauthier</v>
      </c>
      <c r="K26" s="12">
        <f t="shared" si="1"/>
        <v>180</v>
      </c>
    </row>
    <row r="27" spans="1:11" ht="18" thickBot="1" x14ac:dyDescent="0.3">
      <c r="A27" s="18" t="s">
        <v>7</v>
      </c>
      <c r="B27" s="12">
        <v>200</v>
      </c>
      <c r="C27" s="13">
        <v>1</v>
      </c>
      <c r="E27" s="8" t="s">
        <v>125</v>
      </c>
      <c r="F27" s="12">
        <v>180</v>
      </c>
      <c r="G27" s="5" t="str">
        <f ca="1">OFFSET($E$1,COUNTA($E:$E)-13,)</f>
        <v>Marcel Paquette</v>
      </c>
      <c r="H27" s="6">
        <f ca="1">OFFSET($F$1,COUNTA($F:$F)-13,)</f>
        <v>124</v>
      </c>
      <c r="I27" s="7"/>
      <c r="J27" s="8" t="str">
        <f t="shared" si="0"/>
        <v>Denis Locas</v>
      </c>
      <c r="K27" s="12">
        <f t="shared" si="1"/>
        <v>200</v>
      </c>
    </row>
    <row r="28" spans="1:11" ht="17.399999999999999" x14ac:dyDescent="0.3">
      <c r="A28" s="18" t="s">
        <v>31</v>
      </c>
      <c r="B28" s="12">
        <v>175</v>
      </c>
      <c r="C28" s="13">
        <v>1</v>
      </c>
      <c r="E28" s="8" t="s">
        <v>112</v>
      </c>
      <c r="F28" s="12">
        <v>178</v>
      </c>
      <c r="G28" s="2" t="str">
        <f>E15</f>
        <v xml:space="preserve">Élie Issa </v>
      </c>
      <c r="H28" s="3">
        <f>F15</f>
        <v>189</v>
      </c>
      <c r="I28" s="4">
        <f ca="1">SUM(H28:H29)</f>
        <v>316</v>
      </c>
      <c r="J28" s="8" t="str">
        <f t="shared" si="0"/>
        <v>Denis Sabourin</v>
      </c>
      <c r="K28" s="12">
        <f t="shared" si="1"/>
        <v>175</v>
      </c>
    </row>
    <row r="29" spans="1:11" ht="18" thickBot="1" x14ac:dyDescent="0.3">
      <c r="A29" s="18" t="s">
        <v>68</v>
      </c>
      <c r="B29" s="12">
        <v>141</v>
      </c>
      <c r="C29" s="13">
        <v>1</v>
      </c>
      <c r="E29" s="8" t="s">
        <v>92</v>
      </c>
      <c r="F29" s="12">
        <v>177</v>
      </c>
      <c r="G29" s="5" t="str">
        <f ca="1">OFFSET($E$1,COUNTA($E:$E)-14,)</f>
        <v>Pauline Morin</v>
      </c>
      <c r="H29" s="6">
        <f ca="1">OFFSET($F$1,COUNTA($F:$F)-14,)</f>
        <v>127</v>
      </c>
      <c r="I29" s="7"/>
      <c r="J29" s="8" t="str">
        <f t="shared" si="0"/>
        <v>Denise Allard</v>
      </c>
      <c r="K29" s="12">
        <f t="shared" si="1"/>
        <v>141</v>
      </c>
    </row>
    <row r="30" spans="1:11" ht="17.399999999999999" x14ac:dyDescent="0.3">
      <c r="A30" s="18" t="s">
        <v>82</v>
      </c>
      <c r="B30" s="12">
        <v>104</v>
      </c>
      <c r="C30" s="13">
        <v>1</v>
      </c>
      <c r="E30" s="8" t="s">
        <v>28</v>
      </c>
      <c r="F30" s="12">
        <v>176</v>
      </c>
      <c r="G30" s="2" t="str">
        <f>E16</f>
        <v>Claude Baril</v>
      </c>
      <c r="H30" s="3">
        <f>F16</f>
        <v>188</v>
      </c>
      <c r="I30" s="4">
        <f ca="1">SUM(H30:H31)</f>
        <v>315</v>
      </c>
      <c r="J30" s="8" t="str">
        <f t="shared" si="0"/>
        <v>Denise Lamarre</v>
      </c>
      <c r="K30" s="12">
        <f t="shared" si="1"/>
        <v>104</v>
      </c>
    </row>
    <row r="31" spans="1:11" ht="18" thickBot="1" x14ac:dyDescent="0.3">
      <c r="A31" s="18" t="s">
        <v>92</v>
      </c>
      <c r="B31" s="12">
        <v>177</v>
      </c>
      <c r="C31" s="13">
        <v>1</v>
      </c>
      <c r="E31" s="8" t="s">
        <v>99</v>
      </c>
      <c r="F31" s="12">
        <v>176</v>
      </c>
      <c r="G31" s="5" t="str">
        <f ca="1">OFFSET($E$1,COUNTA($E:$E)-15,)</f>
        <v>Lucille Pinel</v>
      </c>
      <c r="H31" s="6">
        <f ca="1">OFFSET($F$1,COUNTA($F:$F)-15,)</f>
        <v>127</v>
      </c>
      <c r="I31" s="7"/>
      <c r="J31" s="8" t="str">
        <f t="shared" si="0"/>
        <v>Diane Lespérance</v>
      </c>
      <c r="K31" s="12">
        <f t="shared" si="1"/>
        <v>177</v>
      </c>
    </row>
    <row r="32" spans="1:11" ht="17.399999999999999" x14ac:dyDescent="0.3">
      <c r="A32" s="18" t="s">
        <v>65</v>
      </c>
      <c r="B32" s="12">
        <v>143</v>
      </c>
      <c r="C32" s="13">
        <v>1</v>
      </c>
      <c r="E32" s="8" t="s">
        <v>30</v>
      </c>
      <c r="F32" s="12">
        <v>176</v>
      </c>
      <c r="G32" s="2" t="str">
        <f>E17</f>
        <v>Émile Beauchesne</v>
      </c>
      <c r="H32" s="3">
        <f>F17</f>
        <v>187</v>
      </c>
      <c r="I32" s="4">
        <f ca="1">SUM(H32:H33)</f>
        <v>314</v>
      </c>
      <c r="J32" s="8" t="str">
        <f t="shared" si="0"/>
        <v>Diane Resler</v>
      </c>
      <c r="K32" s="12">
        <f t="shared" si="1"/>
        <v>143</v>
      </c>
    </row>
    <row r="33" spans="1:11" ht="18" thickBot="1" x14ac:dyDescent="0.3">
      <c r="A33" s="18" t="s">
        <v>8</v>
      </c>
      <c r="B33" s="12">
        <v>200</v>
      </c>
      <c r="C33" s="13">
        <v>1</v>
      </c>
      <c r="E33" s="8" t="s">
        <v>31</v>
      </c>
      <c r="F33" s="12">
        <v>175</v>
      </c>
      <c r="G33" s="5" t="str">
        <f ca="1">OFFSET($E$1,COUNTA($E:$E)-16,)</f>
        <v>Guy Girard</v>
      </c>
      <c r="H33" s="6">
        <f ca="1">OFFSET($F$1,COUNTA($F:$F)-16,)</f>
        <v>127</v>
      </c>
      <c r="I33" s="7"/>
      <c r="J33" s="8" t="str">
        <f t="shared" si="0"/>
        <v>Dorothée Beauchesne</v>
      </c>
      <c r="K33" s="12">
        <f t="shared" si="1"/>
        <v>200</v>
      </c>
    </row>
    <row r="34" spans="1:11" ht="17.399999999999999" x14ac:dyDescent="0.3">
      <c r="A34" s="18" t="s">
        <v>93</v>
      </c>
      <c r="B34" s="12">
        <v>189</v>
      </c>
      <c r="C34" s="13">
        <v>1</v>
      </c>
      <c r="E34" s="8" t="s">
        <v>32</v>
      </c>
      <c r="F34" s="12">
        <v>175</v>
      </c>
      <c r="G34" s="2" t="str">
        <f>E18</f>
        <v>Nicole Tanguay</v>
      </c>
      <c r="H34" s="3">
        <f>F18</f>
        <v>187</v>
      </c>
      <c r="I34" s="4">
        <f ca="1">SUM(H34:H35)</f>
        <v>315</v>
      </c>
      <c r="J34" s="8" t="str">
        <f t="shared" ref="J34:J65" si="2">IF(C34=1,A34,0)</f>
        <v xml:space="preserve">Élie Issa </v>
      </c>
      <c r="K34" s="12">
        <f t="shared" ref="K34:K65" si="3">IF(C34=1,B34,0)</f>
        <v>189</v>
      </c>
    </row>
    <row r="35" spans="1:11" ht="18" thickBot="1" x14ac:dyDescent="0.3">
      <c r="A35" s="18" t="s">
        <v>18</v>
      </c>
      <c r="B35" s="12">
        <v>187</v>
      </c>
      <c r="C35" s="13">
        <v>1</v>
      </c>
      <c r="E35" s="8" t="s">
        <v>33</v>
      </c>
      <c r="F35" s="12">
        <v>174</v>
      </c>
      <c r="G35" s="5" t="str">
        <f ca="1">OFFSET($E$1,COUNTA($E:$E)-17,)</f>
        <v>Francine Champagne</v>
      </c>
      <c r="H35" s="6">
        <f ca="1">OFFSET($F$1,COUNTA($F:$F)-17,)</f>
        <v>128</v>
      </c>
      <c r="I35" s="7"/>
      <c r="J35" s="8" t="str">
        <f t="shared" si="2"/>
        <v>Émile Beauchesne</v>
      </c>
      <c r="K35" s="12">
        <f t="shared" si="3"/>
        <v>187</v>
      </c>
    </row>
    <row r="36" spans="1:11" ht="17.399999999999999" x14ac:dyDescent="0.3">
      <c r="A36" s="18" t="s">
        <v>20</v>
      </c>
      <c r="B36" s="12">
        <v>186</v>
      </c>
      <c r="C36" s="13">
        <v>1</v>
      </c>
      <c r="E36" s="8" t="s">
        <v>34</v>
      </c>
      <c r="F36" s="12">
        <v>174</v>
      </c>
      <c r="G36" s="2" t="str">
        <f>E19</f>
        <v>Estelle Vadboncoeur</v>
      </c>
      <c r="H36" s="3">
        <f>F19</f>
        <v>186</v>
      </c>
      <c r="I36" s="4">
        <f ca="1">SUM(H36:H37)</f>
        <v>315</v>
      </c>
      <c r="J36" s="8" t="str">
        <f t="shared" si="2"/>
        <v>Estelle Vadboncoeur</v>
      </c>
      <c r="K36" s="12">
        <f t="shared" si="3"/>
        <v>186</v>
      </c>
    </row>
    <row r="37" spans="1:11" ht="18" thickBot="1" x14ac:dyDescent="0.3">
      <c r="A37" s="18" t="s">
        <v>21</v>
      </c>
      <c r="B37" s="12">
        <v>186</v>
      </c>
      <c r="C37" s="13">
        <v>1</v>
      </c>
      <c r="E37" s="8" t="s">
        <v>90</v>
      </c>
      <c r="F37" s="12">
        <v>173</v>
      </c>
      <c r="G37" s="5" t="str">
        <f ca="1">OFFSET($E$1,COUNTA($E:$E)-18,)</f>
        <v>Colette Cyr</v>
      </c>
      <c r="H37" s="6">
        <f ca="1">OFFSET($F$1,COUNTA($F:$F)-18,)</f>
        <v>129</v>
      </c>
      <c r="I37" s="7"/>
      <c r="J37" s="8" t="str">
        <f t="shared" si="2"/>
        <v>Ferdinand Laplante</v>
      </c>
      <c r="K37" s="12">
        <f t="shared" si="3"/>
        <v>186</v>
      </c>
    </row>
    <row r="38" spans="1:11" ht="17.399999999999999" x14ac:dyDescent="0.3">
      <c r="A38" s="18" t="s">
        <v>45</v>
      </c>
      <c r="B38" s="12">
        <v>163</v>
      </c>
      <c r="C38" s="13">
        <v>1</v>
      </c>
      <c r="E38" s="8" t="s">
        <v>35</v>
      </c>
      <c r="F38" s="12">
        <v>173</v>
      </c>
      <c r="G38" s="2" t="str">
        <f>E20</f>
        <v>Ferdinand Laplante</v>
      </c>
      <c r="H38" s="3">
        <f>F20</f>
        <v>186</v>
      </c>
      <c r="I38" s="4">
        <f ca="1">SUM(H38:H39)</f>
        <v>317</v>
      </c>
      <c r="J38" s="8" t="str">
        <f t="shared" si="2"/>
        <v>Ferno Truchon</v>
      </c>
      <c r="K38" s="12">
        <f t="shared" si="3"/>
        <v>163</v>
      </c>
    </row>
    <row r="39" spans="1:11" ht="18" thickBot="1" x14ac:dyDescent="0.3">
      <c r="A39" s="18" t="s">
        <v>15</v>
      </c>
      <c r="B39" s="12">
        <v>193</v>
      </c>
      <c r="C39" s="13">
        <v>1</v>
      </c>
      <c r="E39" s="8" t="s">
        <v>96</v>
      </c>
      <c r="F39" s="12">
        <v>172</v>
      </c>
      <c r="G39" s="5" t="str">
        <f ca="1">OFFSET($E$1,COUNTA($E:$E)-19,)</f>
        <v>Anna-Maria Ciccolella</v>
      </c>
      <c r="H39" s="6">
        <f ca="1">OFFSET($F$1,COUNTA($F:$F)-19,)</f>
        <v>131</v>
      </c>
      <c r="I39" s="7"/>
      <c r="J39" s="8" t="str">
        <f t="shared" si="2"/>
        <v>France Baril</v>
      </c>
      <c r="K39" s="12">
        <f t="shared" si="3"/>
        <v>193</v>
      </c>
    </row>
    <row r="40" spans="1:11" ht="17.399999999999999" x14ac:dyDescent="0.3">
      <c r="A40" s="18" t="s">
        <v>71</v>
      </c>
      <c r="B40" s="12">
        <v>138</v>
      </c>
      <c r="C40" s="13">
        <v>1</v>
      </c>
      <c r="E40" s="8" t="s">
        <v>36</v>
      </c>
      <c r="F40" s="12">
        <v>172</v>
      </c>
      <c r="G40" s="2" t="str">
        <f>E21</f>
        <v>Marcel Lefebvre</v>
      </c>
      <c r="H40" s="3">
        <f>F21</f>
        <v>186</v>
      </c>
      <c r="I40" s="4">
        <f ca="1">SUM(H40:H41)</f>
        <v>318</v>
      </c>
      <c r="J40" s="8" t="str">
        <f t="shared" si="2"/>
        <v>France Therien</v>
      </c>
      <c r="K40" s="12">
        <f t="shared" si="3"/>
        <v>138</v>
      </c>
    </row>
    <row r="41" spans="1:11" ht="18" thickBot="1" x14ac:dyDescent="0.3">
      <c r="A41" s="18" t="s">
        <v>66</v>
      </c>
      <c r="B41" s="12">
        <v>142</v>
      </c>
      <c r="C41" s="13">
        <v>1</v>
      </c>
      <c r="E41" s="8" t="s">
        <v>37</v>
      </c>
      <c r="F41" s="12">
        <v>172</v>
      </c>
      <c r="G41" s="5" t="str">
        <f ca="1">OFFSET($E$1,COUNTA($E:$E)-20,)</f>
        <v>Jocelyne Labelle</v>
      </c>
      <c r="H41" s="6">
        <f ca="1">OFFSET($F$1,COUNTA($F:$F)-20,)</f>
        <v>132</v>
      </c>
      <c r="I41" s="7"/>
      <c r="J41" s="8" t="str">
        <f t="shared" si="2"/>
        <v>Francine Allard</v>
      </c>
      <c r="K41" s="12">
        <f t="shared" si="3"/>
        <v>142</v>
      </c>
    </row>
    <row r="42" spans="1:11" ht="17.399999999999999" x14ac:dyDescent="0.3">
      <c r="A42" s="18" t="s">
        <v>94</v>
      </c>
      <c r="B42" s="12">
        <v>128</v>
      </c>
      <c r="C42" s="13">
        <v>1</v>
      </c>
      <c r="E42" s="8" t="s">
        <v>98</v>
      </c>
      <c r="F42" s="12">
        <v>171</v>
      </c>
      <c r="G42" s="2" t="str">
        <f>E22</f>
        <v>Huguette Charron</v>
      </c>
      <c r="H42" s="3">
        <f>F22</f>
        <v>184</v>
      </c>
      <c r="I42" s="4">
        <f ca="1">SUM(H42:H43)</f>
        <v>318</v>
      </c>
      <c r="J42" s="8" t="str">
        <f t="shared" si="2"/>
        <v>Francine Champagne</v>
      </c>
      <c r="K42" s="12">
        <f t="shared" si="3"/>
        <v>128</v>
      </c>
    </row>
    <row r="43" spans="1:11" ht="18" thickBot="1" x14ac:dyDescent="0.3">
      <c r="A43" s="18" t="s">
        <v>41</v>
      </c>
      <c r="B43" s="12">
        <v>167</v>
      </c>
      <c r="C43" s="13">
        <v>1</v>
      </c>
      <c r="E43" s="8" t="s">
        <v>108</v>
      </c>
      <c r="F43" s="12">
        <v>171</v>
      </c>
      <c r="G43" s="5" t="str">
        <f ca="1">OFFSET($E$1,COUNTA($E:$E)-21,)</f>
        <v>Gisèle Gilbert</v>
      </c>
      <c r="H43" s="6">
        <f ca="1">OFFSET($F$1,COUNTA($F:$F)-21,)</f>
        <v>134</v>
      </c>
      <c r="I43" s="7"/>
      <c r="J43" s="8" t="str">
        <f t="shared" si="2"/>
        <v>Georgette Grenier</v>
      </c>
      <c r="K43" s="12">
        <f t="shared" si="3"/>
        <v>167</v>
      </c>
    </row>
    <row r="44" spans="1:11" ht="17.399999999999999" x14ac:dyDescent="0.3">
      <c r="A44" s="18" t="s">
        <v>75</v>
      </c>
      <c r="B44" s="12">
        <v>134</v>
      </c>
      <c r="C44" s="13">
        <v>1</v>
      </c>
      <c r="E44" s="8" t="s">
        <v>38</v>
      </c>
      <c r="F44" s="12">
        <v>170</v>
      </c>
      <c r="G44" s="2" t="str">
        <f>E23</f>
        <v>Jacques Croteau</v>
      </c>
      <c r="H44" s="3">
        <f>F23</f>
        <v>183</v>
      </c>
      <c r="I44" s="4">
        <f ca="1">SUM(H44:H45)</f>
        <v>317</v>
      </c>
      <c r="J44" s="8" t="str">
        <f t="shared" si="2"/>
        <v>Gérard Mercier</v>
      </c>
      <c r="K44" s="12">
        <f t="shared" si="3"/>
        <v>134</v>
      </c>
    </row>
    <row r="45" spans="1:11" ht="18" thickBot="1" x14ac:dyDescent="0.3">
      <c r="A45" s="18" t="s">
        <v>38</v>
      </c>
      <c r="B45" s="12">
        <v>170</v>
      </c>
      <c r="C45" s="13">
        <v>1</v>
      </c>
      <c r="E45" s="8" t="s">
        <v>39</v>
      </c>
      <c r="F45" s="12">
        <v>170</v>
      </c>
      <c r="G45" s="5" t="str">
        <f ca="1">OFFSET($E$1,COUNTA($E:$E)-22,)</f>
        <v>Gérard Mercier</v>
      </c>
      <c r="H45" s="6">
        <f ca="1">OFFSET($F$1,COUNTA($F:$F)-22,)</f>
        <v>134</v>
      </c>
      <c r="I45" s="7"/>
      <c r="J45" s="8" t="str">
        <f t="shared" si="2"/>
        <v>Gilberte Caron</v>
      </c>
      <c r="K45" s="12">
        <f t="shared" si="3"/>
        <v>170</v>
      </c>
    </row>
    <row r="46" spans="1:11" ht="17.399999999999999" x14ac:dyDescent="0.3">
      <c r="A46" s="18" t="s">
        <v>95</v>
      </c>
      <c r="B46" s="12">
        <v>154</v>
      </c>
      <c r="C46" s="13">
        <v>1</v>
      </c>
      <c r="E46" s="8" t="s">
        <v>40</v>
      </c>
      <c r="F46" s="12">
        <v>170</v>
      </c>
      <c r="G46" s="2" t="str">
        <f>E24</f>
        <v>Micheline Landriault</v>
      </c>
      <c r="H46" s="3">
        <f>F24</f>
        <v>183</v>
      </c>
      <c r="I46" s="4">
        <f ca="1">SUM(H46:H47)</f>
        <v>318</v>
      </c>
      <c r="J46" s="8" t="str">
        <f t="shared" si="2"/>
        <v>Gilles Cyr</v>
      </c>
      <c r="K46" s="12">
        <f t="shared" si="3"/>
        <v>154</v>
      </c>
    </row>
    <row r="47" spans="1:11" ht="18" thickBot="1" x14ac:dyDescent="0.3">
      <c r="A47" s="18" t="s">
        <v>16</v>
      </c>
      <c r="B47" s="12">
        <v>191</v>
      </c>
      <c r="C47" s="13">
        <v>1</v>
      </c>
      <c r="E47" s="8" t="s">
        <v>124</v>
      </c>
      <c r="F47" s="12">
        <v>170</v>
      </c>
      <c r="G47" s="5" t="str">
        <f ca="1">OFFSET($E$1,COUNTA($E:$E)-23,)</f>
        <v>Rollande Guérin</v>
      </c>
      <c r="H47" s="6">
        <f ca="1">OFFSET($F$1,COUNTA($F:$F)-23,)</f>
        <v>135</v>
      </c>
      <c r="I47" s="7"/>
      <c r="J47" s="8" t="str">
        <f t="shared" si="2"/>
        <v>Gilles Dussault</v>
      </c>
      <c r="K47" s="12">
        <f t="shared" si="3"/>
        <v>191</v>
      </c>
    </row>
    <row r="48" spans="1:11" ht="17.399999999999999" x14ac:dyDescent="0.3">
      <c r="A48" s="18" t="s">
        <v>96</v>
      </c>
      <c r="B48" s="12">
        <v>172</v>
      </c>
      <c r="C48" s="13">
        <v>1</v>
      </c>
      <c r="E48" s="8" t="s">
        <v>41</v>
      </c>
      <c r="F48" s="12">
        <v>167</v>
      </c>
      <c r="G48" s="2" t="str">
        <f>E25</f>
        <v>Jeannine Chartré</v>
      </c>
      <c r="H48" s="3">
        <f>F25</f>
        <v>182</v>
      </c>
      <c r="I48" s="4">
        <f ca="1">SUM(H48:H49)</f>
        <v>317</v>
      </c>
      <c r="J48" s="8" t="str">
        <f t="shared" si="2"/>
        <v>Gilles Martin</v>
      </c>
      <c r="K48" s="12">
        <f t="shared" si="3"/>
        <v>172</v>
      </c>
    </row>
    <row r="49" spans="1:11" ht="18" thickBot="1" x14ac:dyDescent="0.3">
      <c r="A49" s="18" t="s">
        <v>43</v>
      </c>
      <c r="B49" s="12">
        <v>164</v>
      </c>
      <c r="C49" s="13">
        <v>1</v>
      </c>
      <c r="E49" s="8" t="s">
        <v>42</v>
      </c>
      <c r="F49" s="12">
        <v>166</v>
      </c>
      <c r="G49" s="5" t="str">
        <f ca="1">OFFSET($E$1,COUNTA($E:$E)-24,)</f>
        <v>Monique Narbonne</v>
      </c>
      <c r="H49" s="6">
        <f ca="1">OFFSET($F$1,COUNTA($F:$F)-24,)</f>
        <v>135</v>
      </c>
      <c r="I49" s="7"/>
      <c r="J49" s="8" t="str">
        <f t="shared" si="2"/>
        <v>Ginette Juteau</v>
      </c>
      <c r="K49" s="12">
        <f t="shared" si="3"/>
        <v>164</v>
      </c>
    </row>
    <row r="50" spans="1:11" ht="17.399999999999999" x14ac:dyDescent="0.3">
      <c r="A50" s="18" t="s">
        <v>97</v>
      </c>
      <c r="B50" s="12">
        <v>114</v>
      </c>
      <c r="C50" s="13">
        <v>1</v>
      </c>
      <c r="E50" s="8" t="s">
        <v>103</v>
      </c>
      <c r="F50" s="12">
        <v>165</v>
      </c>
      <c r="G50" s="2" t="str">
        <f>E26</f>
        <v>Cécile Hébert</v>
      </c>
      <c r="H50" s="3">
        <f>F26</f>
        <v>181</v>
      </c>
      <c r="I50" s="4">
        <f ca="1">SUM(H50:H51)</f>
        <v>316</v>
      </c>
      <c r="J50" s="8" t="str">
        <f t="shared" si="2"/>
        <v>Ginette Poulin</v>
      </c>
      <c r="K50" s="12">
        <f t="shared" si="3"/>
        <v>114</v>
      </c>
    </row>
    <row r="51" spans="1:11" ht="18" thickBot="1" x14ac:dyDescent="0.3">
      <c r="A51" s="18" t="s">
        <v>29</v>
      </c>
      <c r="B51" s="12">
        <v>176</v>
      </c>
      <c r="C51" s="13"/>
      <c r="E51" s="8" t="s">
        <v>91</v>
      </c>
      <c r="F51" s="12">
        <v>164</v>
      </c>
      <c r="G51" s="5" t="str">
        <f ca="1">OFFSET($E$1,COUNTA($E:$E)-25,)</f>
        <v>Michel Tremblay</v>
      </c>
      <c r="H51" s="6">
        <f ca="1">OFFSET($F$1,COUNTA($F:$F)-25,)</f>
        <v>135</v>
      </c>
      <c r="I51" s="7"/>
      <c r="J51" s="8">
        <f t="shared" si="2"/>
        <v>0</v>
      </c>
      <c r="K51" s="12">
        <f t="shared" si="3"/>
        <v>0</v>
      </c>
    </row>
    <row r="52" spans="1:11" ht="17.399999999999999" x14ac:dyDescent="0.3">
      <c r="A52" s="18" t="s">
        <v>76</v>
      </c>
      <c r="B52" s="12">
        <v>134</v>
      </c>
      <c r="C52" s="13">
        <v>1</v>
      </c>
      <c r="E52" s="8" t="s">
        <v>43</v>
      </c>
      <c r="F52" s="12">
        <v>164</v>
      </c>
      <c r="G52" s="2" t="str">
        <f>E27</f>
        <v>Denis Gauthier</v>
      </c>
      <c r="H52" s="3">
        <f>F27</f>
        <v>180</v>
      </c>
      <c r="I52" s="4">
        <f ca="1">SUM(H52:H53)</f>
        <v>315</v>
      </c>
      <c r="J52" s="8" t="str">
        <f t="shared" si="2"/>
        <v>Gisèle Gilbert</v>
      </c>
      <c r="K52" s="12">
        <f t="shared" si="3"/>
        <v>134</v>
      </c>
    </row>
    <row r="53" spans="1:11" ht="18" thickBot="1" x14ac:dyDescent="0.3">
      <c r="A53" s="18" t="s">
        <v>62</v>
      </c>
      <c r="B53" s="12">
        <v>145</v>
      </c>
      <c r="C53" s="13">
        <v>1</v>
      </c>
      <c r="E53" s="8" t="s">
        <v>44</v>
      </c>
      <c r="F53" s="12">
        <v>163</v>
      </c>
      <c r="G53" s="5" t="str">
        <f ca="1">OFFSET($E$1,COUNTA($E:$E)-26,)</f>
        <v>Madeleine Gaudreau</v>
      </c>
      <c r="H53" s="6">
        <f ca="1">OFFSET($F$1,COUNTA($F:$F)-26,)</f>
        <v>135</v>
      </c>
      <c r="I53" s="7"/>
      <c r="J53" s="8" t="str">
        <f t="shared" si="2"/>
        <v>Gisèle Prévost</v>
      </c>
      <c r="K53" s="12">
        <f t="shared" si="3"/>
        <v>145</v>
      </c>
    </row>
    <row r="54" spans="1:11" ht="17.399999999999999" x14ac:dyDescent="0.3">
      <c r="A54" s="18" t="s">
        <v>79</v>
      </c>
      <c r="B54" s="12">
        <v>127</v>
      </c>
      <c r="C54" s="13">
        <v>1</v>
      </c>
      <c r="E54" s="8" t="s">
        <v>45</v>
      </c>
      <c r="F54" s="12">
        <v>163</v>
      </c>
      <c r="G54" s="2" t="str">
        <f>E28</f>
        <v>Nicole Dubreuil</v>
      </c>
      <c r="H54" s="3">
        <f>F28</f>
        <v>178</v>
      </c>
      <c r="I54" s="4">
        <f ca="1">SUM(H54:H55)</f>
        <v>316</v>
      </c>
      <c r="J54" s="8" t="str">
        <f t="shared" si="2"/>
        <v>Guy Girard</v>
      </c>
      <c r="K54" s="12">
        <f t="shared" si="3"/>
        <v>127</v>
      </c>
    </row>
    <row r="55" spans="1:11" ht="18" thickBot="1" x14ac:dyDescent="0.3">
      <c r="A55" s="18" t="s">
        <v>36</v>
      </c>
      <c r="B55" s="12">
        <v>172</v>
      </c>
      <c r="C55" s="13">
        <v>1</v>
      </c>
      <c r="E55" s="8" t="s">
        <v>46</v>
      </c>
      <c r="F55" s="12">
        <v>163</v>
      </c>
      <c r="G55" s="5" t="str">
        <f ca="1">OFFSET($E$1,COUNTA($E:$E)-27,)</f>
        <v>France Therien</v>
      </c>
      <c r="H55" s="6">
        <f ca="1">OFFSET($F$1,COUNTA($F:$F)-27,)</f>
        <v>138</v>
      </c>
      <c r="I55" s="7"/>
      <c r="J55" s="8" t="str">
        <f t="shared" si="2"/>
        <v>Henri Zakrevski</v>
      </c>
      <c r="K55" s="12">
        <f t="shared" si="3"/>
        <v>172</v>
      </c>
    </row>
    <row r="56" spans="1:11" ht="17.399999999999999" x14ac:dyDescent="0.3">
      <c r="A56" s="18" t="s">
        <v>23</v>
      </c>
      <c r="B56" s="12">
        <v>184</v>
      </c>
      <c r="C56" s="13">
        <v>1</v>
      </c>
      <c r="E56" s="8" t="s">
        <v>119</v>
      </c>
      <c r="F56" s="12">
        <v>163</v>
      </c>
      <c r="G56" s="2" t="str">
        <f>E29</f>
        <v>Diane Lespérance</v>
      </c>
      <c r="H56" s="3">
        <f>F29</f>
        <v>177</v>
      </c>
      <c r="I56" s="4">
        <f ca="1">SUM(H56:H57)</f>
        <v>315</v>
      </c>
      <c r="J56" s="8" t="str">
        <f t="shared" si="2"/>
        <v>Huguette Charron</v>
      </c>
      <c r="K56" s="12">
        <f t="shared" si="3"/>
        <v>184</v>
      </c>
    </row>
    <row r="57" spans="1:11" ht="18" thickBot="1" x14ac:dyDescent="0.3">
      <c r="A57" s="18" t="s">
        <v>47</v>
      </c>
      <c r="B57" s="12">
        <v>159</v>
      </c>
      <c r="C57" s="13">
        <v>1</v>
      </c>
      <c r="E57" s="8" t="s">
        <v>123</v>
      </c>
      <c r="F57" s="12">
        <v>160</v>
      </c>
      <c r="G57" s="5" t="str">
        <f ca="1">OFFSET($E$1,COUNTA($E:$E)-28,)</f>
        <v>Danielle Turgeon</v>
      </c>
      <c r="H57" s="6">
        <f ca="1">OFFSET($F$1,COUNTA($F:$F)-28,)</f>
        <v>138</v>
      </c>
      <c r="I57" s="7"/>
      <c r="J57" s="8" t="str">
        <f t="shared" si="2"/>
        <v>Jacques Charlebois</v>
      </c>
      <c r="K57" s="12">
        <f t="shared" si="3"/>
        <v>159</v>
      </c>
    </row>
    <row r="58" spans="1:11" ht="17.399999999999999" x14ac:dyDescent="0.3">
      <c r="A58" s="18" t="s">
        <v>24</v>
      </c>
      <c r="B58" s="12">
        <v>183</v>
      </c>
      <c r="C58" s="13">
        <v>1</v>
      </c>
      <c r="E58" s="8" t="s">
        <v>47</v>
      </c>
      <c r="F58" s="12">
        <v>159</v>
      </c>
      <c r="G58" s="2" t="str">
        <f>E30</f>
        <v>Charlotte Jolicoeur</v>
      </c>
      <c r="H58" s="3">
        <f>F30</f>
        <v>176</v>
      </c>
      <c r="I58" s="4">
        <f ca="1">SUM(H58:H59)</f>
        <v>317</v>
      </c>
      <c r="J58" s="8" t="str">
        <f t="shared" si="2"/>
        <v>Jacques Croteau</v>
      </c>
      <c r="K58" s="12">
        <f t="shared" si="3"/>
        <v>183</v>
      </c>
    </row>
    <row r="59" spans="1:11" ht="18" thickBot="1" x14ac:dyDescent="0.3">
      <c r="A59" s="18" t="s">
        <v>98</v>
      </c>
      <c r="B59" s="12">
        <v>171</v>
      </c>
      <c r="C59" s="13">
        <v>1</v>
      </c>
      <c r="E59" s="8" t="s">
        <v>104</v>
      </c>
      <c r="F59" s="12">
        <v>159</v>
      </c>
      <c r="G59" s="5" t="str">
        <f ca="1">OFFSET($E$1,COUNTA($E:$E)-29,)</f>
        <v>Juliette Lavallée</v>
      </c>
      <c r="H59" s="6">
        <f ca="1">OFFSET($F$1,COUNTA($F:$F)-29,)</f>
        <v>141</v>
      </c>
      <c r="I59" s="7"/>
      <c r="J59" s="8" t="str">
        <f t="shared" si="2"/>
        <v>Jacques Robillard</v>
      </c>
      <c r="K59" s="12">
        <f t="shared" si="3"/>
        <v>171</v>
      </c>
    </row>
    <row r="60" spans="1:11" ht="17.399999999999999" x14ac:dyDescent="0.3">
      <c r="A60" s="18" t="s">
        <v>14</v>
      </c>
      <c r="B60" s="12">
        <v>194</v>
      </c>
      <c r="C60" s="13">
        <v>1</v>
      </c>
      <c r="E60" s="8" t="s">
        <v>48</v>
      </c>
      <c r="F60" s="12">
        <v>158</v>
      </c>
      <c r="G60" s="2" t="str">
        <f>E31</f>
        <v>Jean-Guy Gingras</v>
      </c>
      <c r="H60" s="3">
        <f>F31</f>
        <v>176</v>
      </c>
      <c r="I60" s="4">
        <f ca="1">SUM(H60:H61)</f>
        <v>317</v>
      </c>
      <c r="J60" s="8" t="str">
        <f t="shared" si="2"/>
        <v>Jean-Claude Marcoux</v>
      </c>
      <c r="K60" s="12">
        <f t="shared" si="3"/>
        <v>194</v>
      </c>
    </row>
    <row r="61" spans="1:11" ht="18" thickBot="1" x14ac:dyDescent="0.3">
      <c r="A61" s="18" t="s">
        <v>99</v>
      </c>
      <c r="B61" s="12">
        <v>176</v>
      </c>
      <c r="C61" s="13">
        <v>1</v>
      </c>
      <c r="E61" s="8" t="s">
        <v>114</v>
      </c>
      <c r="F61" s="12">
        <v>158</v>
      </c>
      <c r="G61" s="5" t="str">
        <f ca="1">OFFSET($E$1,COUNTA($E:$E)-30,)</f>
        <v>Johanne Champagne</v>
      </c>
      <c r="H61" s="6">
        <f ca="1">OFFSET($F$1,COUNTA($F:$F)-30,)</f>
        <v>141</v>
      </c>
      <c r="I61" s="7"/>
      <c r="J61" s="8" t="str">
        <f t="shared" si="2"/>
        <v>Jean-Guy Gingras</v>
      </c>
      <c r="K61" s="12">
        <f t="shared" si="3"/>
        <v>176</v>
      </c>
    </row>
    <row r="62" spans="1:11" ht="17.399999999999999" x14ac:dyDescent="0.3">
      <c r="A62" s="18" t="s">
        <v>100</v>
      </c>
      <c r="B62" s="12">
        <v>116</v>
      </c>
      <c r="C62" s="13">
        <v>1</v>
      </c>
      <c r="E62" s="8" t="s">
        <v>49</v>
      </c>
      <c r="F62" s="12">
        <v>156</v>
      </c>
      <c r="G62" s="2" t="str">
        <f>E32</f>
        <v>Pierrette Venne</v>
      </c>
      <c r="H62" s="3">
        <f>F32</f>
        <v>176</v>
      </c>
      <c r="I62" s="4">
        <f ca="1">SUM(H62:H63)</f>
        <v>317</v>
      </c>
      <c r="J62" s="8" t="str">
        <f t="shared" si="2"/>
        <v>Jeanne Paquette</v>
      </c>
      <c r="K62" s="12">
        <f t="shared" si="3"/>
        <v>116</v>
      </c>
    </row>
    <row r="63" spans="1:11" ht="18" thickBot="1" x14ac:dyDescent="0.3">
      <c r="A63" s="18" t="s">
        <v>26</v>
      </c>
      <c r="B63" s="12">
        <v>182</v>
      </c>
      <c r="C63" s="13">
        <v>1</v>
      </c>
      <c r="E63" s="8" t="s">
        <v>88</v>
      </c>
      <c r="F63" s="12">
        <v>155</v>
      </c>
      <c r="G63" s="5" t="str">
        <f ca="1">OFFSET($E$1,COUNTA($E:$E)-31,)</f>
        <v>Denise Allard</v>
      </c>
      <c r="H63" s="6">
        <f ca="1">OFFSET($F$1,COUNTA($F:$F)-31,)</f>
        <v>141</v>
      </c>
      <c r="I63" s="7"/>
      <c r="J63" s="8" t="str">
        <f t="shared" si="2"/>
        <v>Jeannine Chartré</v>
      </c>
      <c r="K63" s="12">
        <f t="shared" si="3"/>
        <v>182</v>
      </c>
    </row>
    <row r="64" spans="1:11" ht="17.399999999999999" x14ac:dyDescent="0.3">
      <c r="A64" s="18" t="s">
        <v>101</v>
      </c>
      <c r="B64" s="12">
        <v>155</v>
      </c>
      <c r="C64" s="13">
        <v>1</v>
      </c>
      <c r="E64" s="8" t="s">
        <v>101</v>
      </c>
      <c r="F64" s="12">
        <v>155</v>
      </c>
      <c r="G64" s="2" t="str">
        <f>E33</f>
        <v>Denis Sabourin</v>
      </c>
      <c r="H64" s="3">
        <f>F33</f>
        <v>175</v>
      </c>
      <c r="I64" s="4">
        <f ca="1">SUM(H64:H65)</f>
        <v>316</v>
      </c>
      <c r="J64" s="8" t="str">
        <f t="shared" si="2"/>
        <v>Jean-Pierre Lapointe</v>
      </c>
      <c r="K64" s="12">
        <f t="shared" si="3"/>
        <v>155</v>
      </c>
    </row>
    <row r="65" spans="1:11" ht="18" thickBot="1" x14ac:dyDescent="0.3">
      <c r="A65" s="18" t="s">
        <v>46</v>
      </c>
      <c r="B65" s="12">
        <v>163</v>
      </c>
      <c r="C65" s="13">
        <v>1</v>
      </c>
      <c r="E65" s="8" t="s">
        <v>50</v>
      </c>
      <c r="F65" s="12">
        <v>155</v>
      </c>
      <c r="G65" s="5" t="str">
        <f ca="1">OFFSET($E$1,COUNTA($E:$E)-32,)</f>
        <v>Cécile Rhéaume</v>
      </c>
      <c r="H65" s="6">
        <f ca="1">OFFSET($F$1,COUNTA($F:$F)-32,)</f>
        <v>141</v>
      </c>
      <c r="I65" s="7"/>
      <c r="J65" s="8" t="str">
        <f t="shared" si="2"/>
        <v>Jocelyne Brunelle</v>
      </c>
      <c r="K65" s="12">
        <f t="shared" si="3"/>
        <v>163</v>
      </c>
    </row>
    <row r="66" spans="1:11" ht="17.399999999999999" x14ac:dyDescent="0.3">
      <c r="A66" s="18" t="s">
        <v>77</v>
      </c>
      <c r="B66" s="12">
        <v>132</v>
      </c>
      <c r="C66" s="13">
        <v>1</v>
      </c>
      <c r="E66" s="8" t="s">
        <v>51</v>
      </c>
      <c r="F66" s="12">
        <v>155</v>
      </c>
      <c r="G66" s="2" t="str">
        <f>E34</f>
        <v>Roland Gariépy</v>
      </c>
      <c r="H66" s="3">
        <f>F34</f>
        <v>175</v>
      </c>
      <c r="I66" s="4">
        <f ca="1">SUM(H66:H67)</f>
        <v>317</v>
      </c>
      <c r="J66" s="8" t="str">
        <f t="shared" ref="J66:J80" si="4">IF(C66=1,A66,0)</f>
        <v>Jocelyne Labelle</v>
      </c>
      <c r="K66" s="12">
        <f t="shared" ref="K66:K80" si="5">IF(C66=1,B66,0)</f>
        <v>132</v>
      </c>
    </row>
    <row r="67" spans="1:11" ht="18" thickBot="1" x14ac:dyDescent="0.3">
      <c r="A67" s="18" t="s">
        <v>102</v>
      </c>
      <c r="B67" s="12">
        <v>141</v>
      </c>
      <c r="C67" s="13">
        <v>1</v>
      </c>
      <c r="E67" s="8" t="s">
        <v>52</v>
      </c>
      <c r="F67" s="12">
        <v>154</v>
      </c>
      <c r="G67" s="5" t="str">
        <f ca="1">OFFSET($E$1,COUNTA($E:$E)-33,)</f>
        <v>Suzanne Marinier</v>
      </c>
      <c r="H67" s="6">
        <f ca="1">OFFSET($F$1,COUNTA($F:$F)-33,)</f>
        <v>142</v>
      </c>
      <c r="I67" s="7"/>
      <c r="J67" s="8" t="str">
        <f t="shared" si="4"/>
        <v>Johanne Champagne</v>
      </c>
      <c r="K67" s="12">
        <f t="shared" si="5"/>
        <v>141</v>
      </c>
    </row>
    <row r="68" spans="1:11" ht="17.399999999999999" x14ac:dyDescent="0.3">
      <c r="A68" s="18" t="s">
        <v>69</v>
      </c>
      <c r="B68" s="12">
        <v>141</v>
      </c>
      <c r="C68" s="13">
        <v>1</v>
      </c>
      <c r="E68" s="8" t="s">
        <v>95</v>
      </c>
      <c r="F68" s="12">
        <v>154</v>
      </c>
      <c r="G68" s="2" t="str">
        <f>E35</f>
        <v>Carole Moreau</v>
      </c>
      <c r="H68" s="3">
        <f>F35</f>
        <v>174</v>
      </c>
      <c r="I68" s="4">
        <f ca="1">SUM(H68:H69)</f>
        <v>316</v>
      </c>
      <c r="J68" s="8" t="str">
        <f t="shared" si="4"/>
        <v>Juliette Lavallée</v>
      </c>
      <c r="K68" s="12">
        <f t="shared" si="5"/>
        <v>141</v>
      </c>
    </row>
    <row r="69" spans="1:11" ht="18" thickBot="1" x14ac:dyDescent="0.3">
      <c r="A69" s="18" t="s">
        <v>56</v>
      </c>
      <c r="B69" s="12">
        <v>150</v>
      </c>
      <c r="C69" s="13">
        <v>1</v>
      </c>
      <c r="E69" s="8" t="s">
        <v>53</v>
      </c>
      <c r="F69" s="12">
        <v>152</v>
      </c>
      <c r="G69" s="5" t="str">
        <f ca="1">OFFSET($E$1,COUNTA($E:$E)-34,)</f>
        <v>Francine Allard</v>
      </c>
      <c r="H69" s="6">
        <f ca="1">OFFSET($F$1,COUNTA($F:$F)-34,)</f>
        <v>142</v>
      </c>
      <c r="I69" s="7"/>
      <c r="J69" s="8" t="str">
        <f t="shared" si="4"/>
        <v>Liliane Blais</v>
      </c>
      <c r="K69" s="12">
        <f t="shared" si="5"/>
        <v>150</v>
      </c>
    </row>
    <row r="70" spans="1:11" ht="17.399999999999999" x14ac:dyDescent="0.3">
      <c r="A70" s="18" t="s">
        <v>6</v>
      </c>
      <c r="B70" s="12">
        <v>201</v>
      </c>
      <c r="C70" s="13"/>
      <c r="E70" s="8" t="s">
        <v>105</v>
      </c>
      <c r="F70" s="12">
        <v>152</v>
      </c>
      <c r="G70" s="2" t="str">
        <f>E36</f>
        <v>Maurice Chartrand</v>
      </c>
      <c r="H70" s="3">
        <f>F36</f>
        <v>174</v>
      </c>
      <c r="I70" s="4">
        <f ca="1">SUM(H70:H71)</f>
        <v>317</v>
      </c>
      <c r="J70" s="8">
        <f t="shared" si="4"/>
        <v>0</v>
      </c>
      <c r="K70" s="12">
        <f t="shared" si="5"/>
        <v>0</v>
      </c>
    </row>
    <row r="71" spans="1:11" ht="18" thickBot="1" x14ac:dyDescent="0.3">
      <c r="A71" s="18" t="s">
        <v>103</v>
      </c>
      <c r="B71" s="12">
        <v>165</v>
      </c>
      <c r="C71" s="13">
        <v>1</v>
      </c>
      <c r="E71" s="8" t="s">
        <v>54</v>
      </c>
      <c r="F71" s="12">
        <v>152</v>
      </c>
      <c r="G71" s="5" t="str">
        <f ca="1">OFFSET($E$1,COUNTA($E:$E)-35,)</f>
        <v>Diane Resler</v>
      </c>
      <c r="H71" s="6">
        <f ca="1">OFFSET($F$1,COUNTA($F:$F)-35,)</f>
        <v>143</v>
      </c>
      <c r="I71" s="7"/>
      <c r="J71" s="8" t="str">
        <f t="shared" si="4"/>
        <v>Lise Berthiaume</v>
      </c>
      <c r="K71" s="12">
        <f t="shared" si="5"/>
        <v>165</v>
      </c>
    </row>
    <row r="72" spans="1:11" ht="17.399999999999999" x14ac:dyDescent="0.3">
      <c r="A72" s="18" t="s">
        <v>104</v>
      </c>
      <c r="B72" s="12">
        <v>159</v>
      </c>
      <c r="C72" s="13">
        <v>1</v>
      </c>
      <c r="E72" s="8" t="s">
        <v>55</v>
      </c>
      <c r="F72" s="12">
        <v>152</v>
      </c>
      <c r="G72" s="2" t="str">
        <f>E37</f>
        <v>Colette Dagenais</v>
      </c>
      <c r="H72" s="3">
        <f>F37</f>
        <v>173</v>
      </c>
      <c r="I72" s="4">
        <f ca="1">SUM(H72:H73)</f>
        <v>317</v>
      </c>
      <c r="J72" s="8" t="str">
        <f t="shared" si="4"/>
        <v>Lisette Issa</v>
      </c>
      <c r="K72" s="12">
        <f t="shared" si="5"/>
        <v>159</v>
      </c>
    </row>
    <row r="73" spans="1:11" ht="18" thickBot="1" x14ac:dyDescent="0.3">
      <c r="A73" s="18" t="s">
        <v>58</v>
      </c>
      <c r="B73" s="12">
        <v>149</v>
      </c>
      <c r="C73" s="13">
        <v>1</v>
      </c>
      <c r="E73" s="8" t="s">
        <v>56</v>
      </c>
      <c r="F73" s="12">
        <v>150</v>
      </c>
      <c r="G73" s="5" t="str">
        <f ca="1">OFFSET($E$1,COUNTA($E:$E)-36,)</f>
        <v>Roland Cloutier</v>
      </c>
      <c r="H73" s="6">
        <f ca="1">OFFSET($F$1,COUNTA($F:$F)-36,)</f>
        <v>144</v>
      </c>
      <c r="I73" s="7"/>
      <c r="J73" s="8" t="str">
        <f t="shared" si="4"/>
        <v>Louise Arbour</v>
      </c>
      <c r="K73" s="12">
        <f t="shared" si="5"/>
        <v>149</v>
      </c>
    </row>
    <row r="74" spans="1:11" ht="17.399999999999999" x14ac:dyDescent="0.3">
      <c r="A74" s="18" t="s">
        <v>105</v>
      </c>
      <c r="B74" s="12">
        <v>152</v>
      </c>
      <c r="C74" s="13">
        <v>1</v>
      </c>
      <c r="E74" s="8" t="s">
        <v>122</v>
      </c>
      <c r="F74" s="12">
        <v>150</v>
      </c>
      <c r="G74" s="2" t="str">
        <f>E38</f>
        <v>Philippe Hébert</v>
      </c>
      <c r="H74" s="3">
        <f>F38</f>
        <v>173</v>
      </c>
      <c r="I74" s="4">
        <f ca="1">SUM(H74:H75)</f>
        <v>317</v>
      </c>
      <c r="J74" s="8" t="str">
        <f t="shared" si="4"/>
        <v>Louise Robillard</v>
      </c>
      <c r="K74" s="12">
        <f t="shared" si="5"/>
        <v>152</v>
      </c>
    </row>
    <row r="75" spans="1:11" ht="18" thickBot="1" x14ac:dyDescent="0.3">
      <c r="A75" s="18" t="s">
        <v>39</v>
      </c>
      <c r="B75" s="12">
        <v>170</v>
      </c>
      <c r="C75" s="13">
        <v>1</v>
      </c>
      <c r="E75" s="8" t="s">
        <v>57</v>
      </c>
      <c r="F75" s="12">
        <v>150</v>
      </c>
      <c r="G75" s="5" t="str">
        <f ca="1">OFFSET($E$1,COUNTA($E:$E)-37,)</f>
        <v>Réal Nolet</v>
      </c>
      <c r="H75" s="6">
        <f ca="1">OFFSET($F$1,COUNTA($F:$F)-37,)</f>
        <v>144</v>
      </c>
      <c r="I75" s="7"/>
      <c r="J75" s="8" t="str">
        <f t="shared" si="4"/>
        <v>Louisette Croteau</v>
      </c>
      <c r="K75" s="12">
        <f t="shared" si="5"/>
        <v>170</v>
      </c>
    </row>
    <row r="76" spans="1:11" ht="17.399999999999999" x14ac:dyDescent="0.3">
      <c r="A76" s="18" t="s">
        <v>106</v>
      </c>
      <c r="B76" s="12">
        <v>145</v>
      </c>
      <c r="C76" s="13">
        <v>1</v>
      </c>
      <c r="E76" s="8" t="s">
        <v>85</v>
      </c>
      <c r="F76" s="12">
        <v>149</v>
      </c>
      <c r="G76" s="2" t="str">
        <f>E39</f>
        <v>Gilles Martin</v>
      </c>
      <c r="H76" s="3">
        <f>F39</f>
        <v>172</v>
      </c>
      <c r="I76" s="4">
        <f ca="1">SUM(H76:H77)</f>
        <v>317</v>
      </c>
      <c r="J76" s="8" t="str">
        <f t="shared" si="4"/>
        <v>Lucie Trudel</v>
      </c>
      <c r="K76" s="12">
        <f t="shared" si="5"/>
        <v>145</v>
      </c>
    </row>
    <row r="77" spans="1:11" ht="18" thickBot="1" x14ac:dyDescent="0.3">
      <c r="A77" s="18" t="s">
        <v>107</v>
      </c>
      <c r="B77" s="12">
        <v>145</v>
      </c>
      <c r="C77" s="13">
        <v>1</v>
      </c>
      <c r="E77" s="8" t="s">
        <v>58</v>
      </c>
      <c r="F77" s="12">
        <v>149</v>
      </c>
      <c r="G77" s="5" t="str">
        <f ca="1">OFFSET($E$1,COUNTA($E:$E)-38,)</f>
        <v>Nicole Joly</v>
      </c>
      <c r="H77" s="6">
        <f ca="1">OFFSET($F$1,COUNTA($F:$F)-38,)</f>
        <v>145</v>
      </c>
      <c r="I77" s="7"/>
      <c r="J77" s="8" t="str">
        <f t="shared" si="4"/>
        <v>Lucille Dubois</v>
      </c>
      <c r="K77" s="12">
        <f t="shared" si="5"/>
        <v>145</v>
      </c>
    </row>
    <row r="78" spans="1:11" ht="17.399999999999999" x14ac:dyDescent="0.3">
      <c r="A78" s="18" t="s">
        <v>80</v>
      </c>
      <c r="B78" s="12">
        <v>127</v>
      </c>
      <c r="C78" s="13">
        <v>1</v>
      </c>
      <c r="E78" s="8" t="s">
        <v>59</v>
      </c>
      <c r="F78" s="12">
        <v>148</v>
      </c>
      <c r="G78" s="2" t="str">
        <f>E40</f>
        <v>Henri Zakrevski</v>
      </c>
      <c r="H78" s="3">
        <f>F40</f>
        <v>172</v>
      </c>
      <c r="I78" s="4">
        <f ca="1">SUM(H78:H79)</f>
        <v>317</v>
      </c>
      <c r="J78" s="8" t="str">
        <f t="shared" si="4"/>
        <v>Lucille Pinel</v>
      </c>
      <c r="K78" s="12">
        <f t="shared" si="5"/>
        <v>127</v>
      </c>
    </row>
    <row r="79" spans="1:11" ht="18" thickBot="1" x14ac:dyDescent="0.3">
      <c r="A79" s="18" t="s">
        <v>72</v>
      </c>
      <c r="B79" s="12">
        <v>135</v>
      </c>
      <c r="C79" s="13">
        <v>1</v>
      </c>
      <c r="E79" s="8" t="s">
        <v>60</v>
      </c>
      <c r="F79" s="12">
        <v>148</v>
      </c>
      <c r="G79" s="5" t="str">
        <f ca="1">OFFSET($E$1,COUNTA($E:$E)-39,)</f>
        <v>Lucille Dubois</v>
      </c>
      <c r="H79" s="6">
        <f ca="1">OFFSET($F$1,COUNTA($F:$F)-39,)</f>
        <v>145</v>
      </c>
      <c r="I79" s="7"/>
      <c r="J79" s="8" t="str">
        <f t="shared" si="4"/>
        <v>Madeleine Gaudreau</v>
      </c>
      <c r="K79" s="12">
        <f t="shared" si="5"/>
        <v>135</v>
      </c>
    </row>
    <row r="80" spans="1:11" ht="17.399999999999999" x14ac:dyDescent="0.3">
      <c r="A80" s="18" t="s">
        <v>108</v>
      </c>
      <c r="B80" s="12">
        <v>171</v>
      </c>
      <c r="C80" s="13">
        <v>1</v>
      </c>
      <c r="E80" s="8" t="s">
        <v>61</v>
      </c>
      <c r="F80" s="12">
        <v>146</v>
      </c>
      <c r="G80" s="2" t="str">
        <f>E41</f>
        <v>Thérèse Truchon</v>
      </c>
      <c r="H80" s="3">
        <f>F41</f>
        <v>172</v>
      </c>
      <c r="I80" s="4">
        <f ca="1">SUM(H80:H81)</f>
        <v>317</v>
      </c>
      <c r="J80" s="8" t="str">
        <f t="shared" si="4"/>
        <v>Madeleine Gradito</v>
      </c>
      <c r="K80" s="12">
        <f t="shared" si="5"/>
        <v>171</v>
      </c>
    </row>
    <row r="81" spans="1:11" ht="18" thickBot="1" x14ac:dyDescent="0.3">
      <c r="A81" s="18" t="s">
        <v>22</v>
      </c>
      <c r="B81" s="12">
        <v>186</v>
      </c>
      <c r="C81" s="13">
        <v>1</v>
      </c>
      <c r="E81" s="8" t="s">
        <v>62</v>
      </c>
      <c r="F81" s="12">
        <v>145</v>
      </c>
      <c r="G81" s="5" t="str">
        <f ca="1">OFFSET($E$1,COUNTA($E:$E)-40,)</f>
        <v>Lucie Trudel</v>
      </c>
      <c r="H81" s="6">
        <f ca="1">OFFSET($F$1,COUNTA($F:$F)-40,)</f>
        <v>145</v>
      </c>
      <c r="I81" s="7"/>
      <c r="J81" s="8" t="str">
        <f t="shared" ref="J81:J121" si="6">IF(C81=1,A81,0)</f>
        <v>Marcel Lefebvre</v>
      </c>
      <c r="K81" s="12">
        <f t="shared" ref="K81:K121" si="7">IF(C81=1,B81,0)</f>
        <v>186</v>
      </c>
    </row>
    <row r="82" spans="1:11" ht="17.399999999999999" x14ac:dyDescent="0.3">
      <c r="A82" s="18" t="s">
        <v>109</v>
      </c>
      <c r="B82" s="12">
        <v>124</v>
      </c>
      <c r="C82" s="13">
        <v>1</v>
      </c>
      <c r="E82" s="8" t="s">
        <v>106</v>
      </c>
      <c r="F82" s="12">
        <v>145</v>
      </c>
      <c r="G82" s="2" t="str">
        <f>E42</f>
        <v>Jacques Robillard</v>
      </c>
      <c r="H82" s="3">
        <f>F42</f>
        <v>171</v>
      </c>
      <c r="I82" s="4">
        <f ca="1">SUM(H82:H83)</f>
        <v>316</v>
      </c>
      <c r="J82" s="8" t="str">
        <f t="shared" si="6"/>
        <v>Marcel Paquette</v>
      </c>
      <c r="K82" s="12">
        <f t="shared" si="7"/>
        <v>124</v>
      </c>
    </row>
    <row r="83" spans="1:11" ht="18" thickBot="1" x14ac:dyDescent="0.3">
      <c r="A83" s="8" t="s">
        <v>122</v>
      </c>
      <c r="B83" s="12">
        <v>150</v>
      </c>
      <c r="C83" s="13">
        <v>1</v>
      </c>
      <c r="E83" s="8" t="s">
        <v>107</v>
      </c>
      <c r="F83" s="12">
        <v>145</v>
      </c>
      <c r="G83" s="5" t="str">
        <f ca="1">OFFSET($E$1,COUNTA($E:$E)-41,)</f>
        <v>Gisèle Prévost</v>
      </c>
      <c r="H83" s="6">
        <f ca="1">OFFSET($F$1,COUNTA($F:$F)-41,)</f>
        <v>145</v>
      </c>
      <c r="I83" s="7"/>
      <c r="J83" s="8" t="str">
        <f t="shared" si="6"/>
        <v>Martin St. Pierre</v>
      </c>
      <c r="K83" s="12">
        <f t="shared" si="7"/>
        <v>150</v>
      </c>
    </row>
    <row r="84" spans="1:11" ht="17.399999999999999" x14ac:dyDescent="0.3">
      <c r="A84" s="18" t="s">
        <v>34</v>
      </c>
      <c r="B84" s="12">
        <v>174</v>
      </c>
      <c r="C84" s="13">
        <v>1</v>
      </c>
      <c r="E84" s="8" t="s">
        <v>63</v>
      </c>
      <c r="F84" s="12">
        <v>145</v>
      </c>
      <c r="G84" s="2" t="str">
        <f>E43</f>
        <v>Madeleine Gradito</v>
      </c>
      <c r="H84" s="3">
        <f>F43</f>
        <v>171</v>
      </c>
      <c r="I84" s="4">
        <f ca="1">SUM(H84:H85)</f>
        <v>317</v>
      </c>
      <c r="J84" s="8" t="str">
        <f t="shared" si="6"/>
        <v>Maurice Chartrand</v>
      </c>
      <c r="K84" s="12">
        <f t="shared" si="7"/>
        <v>174</v>
      </c>
    </row>
    <row r="85" spans="1:11" ht="18" thickBot="1" x14ac:dyDescent="0.3">
      <c r="A85" s="18" t="s">
        <v>9</v>
      </c>
      <c r="B85" s="12">
        <v>200</v>
      </c>
      <c r="C85" s="13">
        <v>1</v>
      </c>
      <c r="E85" s="8" t="s">
        <v>115</v>
      </c>
      <c r="F85" s="12">
        <v>144</v>
      </c>
      <c r="G85" s="5" t="str">
        <f ca="1">OFFSET($E$1,COUNTA($E:$E)-42,)</f>
        <v>Nicole Bisson</v>
      </c>
      <c r="H85" s="6">
        <f ca="1">OFFSET($F$1,COUNTA($F:$F)-42,)</f>
        <v>146</v>
      </c>
      <c r="I85" s="7"/>
      <c r="J85" s="8" t="str">
        <f t="shared" si="6"/>
        <v>Michel Moreau</v>
      </c>
      <c r="K85" s="12">
        <f t="shared" si="7"/>
        <v>200</v>
      </c>
    </row>
    <row r="86" spans="1:11" ht="17.399999999999999" x14ac:dyDescent="0.3">
      <c r="A86" s="18" t="s">
        <v>4</v>
      </c>
      <c r="B86" s="12">
        <v>229</v>
      </c>
      <c r="C86" s="13"/>
      <c r="E86" s="8" t="s">
        <v>64</v>
      </c>
      <c r="F86" s="12">
        <v>144</v>
      </c>
      <c r="G86" s="2" t="str">
        <f>E44</f>
        <v>Gilberte Caron</v>
      </c>
      <c r="H86" s="3">
        <f>F44</f>
        <v>170</v>
      </c>
      <c r="I86" s="4">
        <f ca="1">SUM(H86:H87)</f>
        <v>318</v>
      </c>
      <c r="J86" s="8">
        <f t="shared" si="6"/>
        <v>0</v>
      </c>
      <c r="K86" s="12">
        <f t="shared" si="7"/>
        <v>0</v>
      </c>
    </row>
    <row r="87" spans="1:11" ht="18" thickBot="1" x14ac:dyDescent="0.3">
      <c r="A87" s="18" t="s">
        <v>73</v>
      </c>
      <c r="B87" s="12">
        <v>135</v>
      </c>
      <c r="C87" s="13">
        <v>1</v>
      </c>
      <c r="E87" s="8" t="s">
        <v>65</v>
      </c>
      <c r="F87" s="12">
        <v>143</v>
      </c>
      <c r="G87" s="5" t="str">
        <f ca="1">OFFSET($E$1,COUNTA($E:$E)-43,)</f>
        <v>Roland Jolicoeur</v>
      </c>
      <c r="H87" s="6">
        <f ca="1">OFFSET($F$1,COUNTA($F:$F)-43,)</f>
        <v>148</v>
      </c>
      <c r="I87" s="7"/>
      <c r="J87" s="8" t="str">
        <f t="shared" si="6"/>
        <v>Michel Tremblay</v>
      </c>
      <c r="K87" s="12">
        <f t="shared" si="7"/>
        <v>135</v>
      </c>
    </row>
    <row r="88" spans="1:11" ht="17.399999999999999" x14ac:dyDescent="0.3">
      <c r="A88" s="18" t="s">
        <v>25</v>
      </c>
      <c r="B88" s="12">
        <v>183</v>
      </c>
      <c r="C88" s="13">
        <v>1</v>
      </c>
      <c r="E88" s="8" t="s">
        <v>66</v>
      </c>
      <c r="F88" s="12">
        <v>142</v>
      </c>
      <c r="G88" s="2" t="str">
        <f>E45</f>
        <v>Louisette Croteau</v>
      </c>
      <c r="H88" s="3">
        <f>F45</f>
        <v>170</v>
      </c>
      <c r="I88" s="4">
        <f ca="1">SUM(H88:H89)</f>
        <v>318</v>
      </c>
      <c r="J88" s="8" t="str">
        <f t="shared" si="6"/>
        <v>Micheline Landriault</v>
      </c>
      <c r="K88" s="12">
        <f t="shared" si="7"/>
        <v>183</v>
      </c>
    </row>
    <row r="89" spans="1:11" ht="18" thickBot="1" x14ac:dyDescent="0.3">
      <c r="A89" s="18" t="s">
        <v>110</v>
      </c>
      <c r="B89" s="12">
        <v>208</v>
      </c>
      <c r="C89" s="13"/>
      <c r="E89" s="8" t="s">
        <v>118</v>
      </c>
      <c r="F89" s="12">
        <v>142</v>
      </c>
      <c r="G89" s="5" t="str">
        <f ca="1">OFFSET($E$1,COUNTA($E:$E)-44,)</f>
        <v>André Ouimet</v>
      </c>
      <c r="H89" s="6">
        <f ca="1">OFFSET($F$1,COUNTA($F:$F)-44,)</f>
        <v>148</v>
      </c>
      <c r="I89" s="7"/>
      <c r="J89" s="8">
        <f t="shared" si="6"/>
        <v>0</v>
      </c>
      <c r="K89" s="12">
        <f t="shared" si="7"/>
        <v>0</v>
      </c>
    </row>
    <row r="90" spans="1:11" ht="17.399999999999999" x14ac:dyDescent="0.3">
      <c r="A90" s="18" t="s">
        <v>50</v>
      </c>
      <c r="B90" s="12">
        <v>155</v>
      </c>
      <c r="C90" s="13">
        <v>1</v>
      </c>
      <c r="E90" s="8" t="s">
        <v>67</v>
      </c>
      <c r="F90" s="12">
        <v>141</v>
      </c>
      <c r="G90" s="2" t="str">
        <f>E46</f>
        <v>Paul Barrette</v>
      </c>
      <c r="H90" s="3">
        <f>F46</f>
        <v>170</v>
      </c>
      <c r="I90" s="4">
        <f ca="1">SUM(H90:H91)</f>
        <v>319</v>
      </c>
      <c r="J90" s="8" t="str">
        <f t="shared" si="6"/>
        <v>Monique Campeau</v>
      </c>
      <c r="K90" s="12">
        <f t="shared" si="7"/>
        <v>155</v>
      </c>
    </row>
    <row r="91" spans="1:11" ht="18" thickBot="1" x14ac:dyDescent="0.3">
      <c r="A91" s="18" t="s">
        <v>111</v>
      </c>
      <c r="B91" s="12">
        <v>135</v>
      </c>
      <c r="C91" s="13">
        <v>1</v>
      </c>
      <c r="E91" s="8" t="s">
        <v>68</v>
      </c>
      <c r="F91" s="12">
        <v>141</v>
      </c>
      <c r="G91" s="5" t="str">
        <f ca="1">OFFSET($E$1,COUNTA($E:$E)-45,)</f>
        <v>Louise Arbour</v>
      </c>
      <c r="H91" s="6">
        <f ca="1">OFFSET($F$1,COUNTA($F:$F)-45,)</f>
        <v>149</v>
      </c>
      <c r="I91" s="7"/>
      <c r="J91" s="8" t="str">
        <f t="shared" si="6"/>
        <v>Monique Narbonne</v>
      </c>
      <c r="K91" s="12">
        <f t="shared" si="7"/>
        <v>135</v>
      </c>
    </row>
    <row r="92" spans="1:11" ht="17.399999999999999" x14ac:dyDescent="0.3">
      <c r="A92" s="18" t="s">
        <v>61</v>
      </c>
      <c r="B92" s="12">
        <v>146</v>
      </c>
      <c r="C92" s="13">
        <v>1</v>
      </c>
      <c r="E92" s="8" t="s">
        <v>102</v>
      </c>
      <c r="F92" s="12">
        <v>141</v>
      </c>
      <c r="G92" s="2" t="str">
        <f>E47</f>
        <v>Sylvie Girard</v>
      </c>
      <c r="H92" s="3">
        <f>F47</f>
        <v>170</v>
      </c>
      <c r="I92" s="4">
        <f ca="1">SUM(H92:H93)</f>
        <v>319</v>
      </c>
      <c r="J92" s="8" t="str">
        <f t="shared" si="6"/>
        <v>Nicole Bisson</v>
      </c>
      <c r="K92" s="12">
        <f t="shared" si="7"/>
        <v>146</v>
      </c>
    </row>
    <row r="93" spans="1:11" ht="18" thickBot="1" x14ac:dyDescent="0.3">
      <c r="A93" s="18" t="s">
        <v>112</v>
      </c>
      <c r="B93" s="12">
        <v>178</v>
      </c>
      <c r="C93" s="13">
        <v>1</v>
      </c>
      <c r="E93" s="8" t="s">
        <v>69</v>
      </c>
      <c r="F93" s="12">
        <v>141</v>
      </c>
      <c r="G93" s="5" t="str">
        <f ca="1">OFFSET($E$1,COUNTA($E:$E)-46,)</f>
        <v>Alain Lamy</v>
      </c>
      <c r="H93" s="6">
        <f ca="1">OFFSET($F$1,COUNTA($F:$F)-46,)</f>
        <v>149</v>
      </c>
      <c r="I93" s="7"/>
      <c r="J93" s="8" t="str">
        <f t="shared" si="6"/>
        <v>Nicole Dubreuil</v>
      </c>
      <c r="K93" s="12">
        <f t="shared" si="7"/>
        <v>178</v>
      </c>
    </row>
    <row r="94" spans="1:11" ht="17.399999999999999" x14ac:dyDescent="0.3">
      <c r="A94" s="18" t="s">
        <v>63</v>
      </c>
      <c r="B94" s="12">
        <v>145</v>
      </c>
      <c r="C94" s="13">
        <v>1</v>
      </c>
      <c r="E94" s="8" t="s">
        <v>70</v>
      </c>
      <c r="F94" s="12">
        <v>138</v>
      </c>
      <c r="G94" s="2" t="str">
        <f>E48</f>
        <v>Georgette Grenier</v>
      </c>
      <c r="H94" s="3">
        <f>F48</f>
        <v>167</v>
      </c>
      <c r="I94" s="4">
        <f ca="1">SUM(H94:H95)</f>
        <v>317</v>
      </c>
      <c r="J94" s="8" t="str">
        <f t="shared" si="6"/>
        <v>Nicole Joly</v>
      </c>
      <c r="K94" s="12">
        <f t="shared" si="7"/>
        <v>145</v>
      </c>
    </row>
    <row r="95" spans="1:11" ht="18" thickBot="1" x14ac:dyDescent="0.3">
      <c r="A95" s="18" t="s">
        <v>19</v>
      </c>
      <c r="B95" s="12">
        <v>187</v>
      </c>
      <c r="C95" s="13">
        <v>1</v>
      </c>
      <c r="E95" s="8" t="s">
        <v>71</v>
      </c>
      <c r="F95" s="12">
        <v>138</v>
      </c>
      <c r="G95" s="5" t="str">
        <f ca="1">OFFSET($E$1,COUNTA($E:$E)-47,)</f>
        <v>Nino Ciccolella</v>
      </c>
      <c r="H95" s="6">
        <f ca="1">OFFSET($F$1,COUNTA($F:$F)-47,)</f>
        <v>150</v>
      </c>
      <c r="I95" s="7"/>
      <c r="J95" s="8" t="str">
        <f t="shared" si="6"/>
        <v>Nicole Tanguay</v>
      </c>
      <c r="K95" s="12">
        <f t="shared" si="7"/>
        <v>187</v>
      </c>
    </row>
    <row r="96" spans="1:11" ht="17.399999999999999" x14ac:dyDescent="0.3">
      <c r="A96" s="18" t="s">
        <v>57</v>
      </c>
      <c r="B96" s="12">
        <v>150</v>
      </c>
      <c r="C96" s="13">
        <v>1</v>
      </c>
      <c r="E96" s="8" t="s">
        <v>72</v>
      </c>
      <c r="F96" s="12">
        <v>135</v>
      </c>
      <c r="G96" s="2" t="str">
        <f>E49</f>
        <v>Sylvie Riendeau</v>
      </c>
      <c r="H96" s="3">
        <f>F49</f>
        <v>166</v>
      </c>
      <c r="I96" s="4">
        <f ca="1">SUM(H96:H97)</f>
        <v>316</v>
      </c>
      <c r="J96" s="8" t="str">
        <f t="shared" si="6"/>
        <v>Nino Ciccolella</v>
      </c>
      <c r="K96" s="12">
        <f t="shared" si="7"/>
        <v>150</v>
      </c>
    </row>
    <row r="97" spans="1:11" ht="18" thickBot="1" x14ac:dyDescent="0.3">
      <c r="A97" s="18" t="s">
        <v>49</v>
      </c>
      <c r="B97" s="12">
        <v>156</v>
      </c>
      <c r="C97" s="13">
        <v>1</v>
      </c>
      <c r="E97" s="8" t="s">
        <v>73</v>
      </c>
      <c r="F97" s="12">
        <v>135</v>
      </c>
      <c r="G97" s="5" t="str">
        <f ca="1">OFFSET($E$1,COUNTA($E:$E)-48,)</f>
        <v>Martin St. Pierre</v>
      </c>
      <c r="H97" s="6">
        <f ca="1">OFFSET($F$1,COUNTA($F:$F)-48,)</f>
        <v>150</v>
      </c>
      <c r="I97" s="7"/>
      <c r="J97" s="8" t="str">
        <f t="shared" si="6"/>
        <v>Patrice Riendeau</v>
      </c>
      <c r="K97" s="12">
        <f t="shared" si="7"/>
        <v>156</v>
      </c>
    </row>
    <row r="98" spans="1:11" ht="17.399999999999999" x14ac:dyDescent="0.3">
      <c r="A98" s="18" t="s">
        <v>40</v>
      </c>
      <c r="B98" s="12">
        <v>170</v>
      </c>
      <c r="C98" s="13">
        <v>1</v>
      </c>
      <c r="E98" s="8" t="s">
        <v>111</v>
      </c>
      <c r="F98" s="12">
        <v>135</v>
      </c>
      <c r="G98" s="2" t="str">
        <f>E50</f>
        <v>Lise Berthiaume</v>
      </c>
      <c r="H98" s="3">
        <f>F50</f>
        <v>165</v>
      </c>
      <c r="I98" s="4">
        <f ca="1">SUM(H98:H99)</f>
        <v>315</v>
      </c>
      <c r="J98" s="8" t="str">
        <f t="shared" si="6"/>
        <v>Paul Barrette</v>
      </c>
      <c r="K98" s="12">
        <f t="shared" si="7"/>
        <v>170</v>
      </c>
    </row>
    <row r="99" spans="1:11" ht="18" thickBot="1" x14ac:dyDescent="0.3">
      <c r="A99" s="18" t="s">
        <v>113</v>
      </c>
      <c r="B99" s="12">
        <v>127</v>
      </c>
      <c r="C99" s="13">
        <v>1</v>
      </c>
      <c r="E99" s="8" t="s">
        <v>74</v>
      </c>
      <c r="F99" s="12">
        <v>135</v>
      </c>
      <c r="G99" s="5" t="str">
        <f ca="1">OFFSET($E$1,COUNTA($E:$E)-49,)</f>
        <v>Liliane Blais</v>
      </c>
      <c r="H99" s="6">
        <f ca="1">OFFSET($F$1,COUNTA($F:$F)-49,)</f>
        <v>150</v>
      </c>
      <c r="I99" s="7"/>
      <c r="J99" s="8" t="str">
        <f t="shared" si="6"/>
        <v>Pauline Morin</v>
      </c>
      <c r="K99" s="12">
        <f t="shared" si="7"/>
        <v>127</v>
      </c>
    </row>
    <row r="100" spans="1:11" ht="17.399999999999999" x14ac:dyDescent="0.3">
      <c r="A100" s="18" t="s">
        <v>35</v>
      </c>
      <c r="B100" s="12">
        <v>173</v>
      </c>
      <c r="C100" s="13">
        <v>1</v>
      </c>
      <c r="E100" s="8" t="s">
        <v>75</v>
      </c>
      <c r="F100" s="12">
        <v>134</v>
      </c>
      <c r="G100" s="2" t="str">
        <f>E51</f>
        <v>Colombe Nolet</v>
      </c>
      <c r="H100" s="3">
        <f>F51</f>
        <v>164</v>
      </c>
      <c r="I100" s="4">
        <f ca="1">SUM(H100:H101)</f>
        <v>316</v>
      </c>
      <c r="J100" s="8" t="str">
        <f t="shared" si="6"/>
        <v>Philippe Hébert</v>
      </c>
      <c r="K100" s="12">
        <f t="shared" si="7"/>
        <v>173</v>
      </c>
    </row>
    <row r="101" spans="1:11" ht="18" thickBot="1" x14ac:dyDescent="0.3">
      <c r="A101" s="18" t="s">
        <v>51</v>
      </c>
      <c r="B101" s="12">
        <v>155</v>
      </c>
      <c r="C101" s="13">
        <v>1</v>
      </c>
      <c r="E101" s="8" t="s">
        <v>76</v>
      </c>
      <c r="F101" s="12">
        <v>134</v>
      </c>
      <c r="G101" s="5" t="str">
        <f ca="1">OFFSET($E$1,COUNTA($E:$E)-50,)</f>
        <v>Yvon Cyr</v>
      </c>
      <c r="H101" s="6">
        <f ca="1">OFFSET($F$1,COUNTA($F:$F)-50,)</f>
        <v>152</v>
      </c>
      <c r="I101" s="7"/>
      <c r="J101" s="8" t="str">
        <f t="shared" si="6"/>
        <v>Philippe Renaud</v>
      </c>
      <c r="K101" s="12">
        <f t="shared" si="7"/>
        <v>155</v>
      </c>
    </row>
    <row r="102" spans="1:11" ht="17.399999999999999" x14ac:dyDescent="0.3">
      <c r="A102" s="18" t="s">
        <v>114</v>
      </c>
      <c r="B102" s="12">
        <v>158</v>
      </c>
      <c r="C102" s="13">
        <v>1</v>
      </c>
      <c r="E102" s="8" t="s">
        <v>77</v>
      </c>
      <c r="F102" s="12">
        <v>132</v>
      </c>
      <c r="G102" s="2" t="str">
        <f>E52</f>
        <v>Ginette Juteau</v>
      </c>
      <c r="H102" s="3">
        <f>F52</f>
        <v>164</v>
      </c>
      <c r="I102" s="4">
        <f ca="1">SUM(H102:H103)</f>
        <v>316</v>
      </c>
      <c r="J102" s="8" t="str">
        <f t="shared" si="6"/>
        <v>Pierre Clermont</v>
      </c>
      <c r="K102" s="12">
        <f t="shared" si="7"/>
        <v>158</v>
      </c>
    </row>
    <row r="103" spans="1:11" ht="18" thickBot="1" x14ac:dyDescent="0.3">
      <c r="A103" s="18" t="s">
        <v>30</v>
      </c>
      <c r="B103" s="12">
        <v>176</v>
      </c>
      <c r="C103" s="13">
        <v>1</v>
      </c>
      <c r="E103" s="8" t="s">
        <v>78</v>
      </c>
      <c r="F103" s="12">
        <v>131</v>
      </c>
      <c r="G103" s="5" t="str">
        <f ca="1">OFFSET($E$1,COUNTA($E:$E)-51,)</f>
        <v>René Courchesne</v>
      </c>
      <c r="H103" s="6">
        <f ca="1">OFFSET($F$1,COUNTA($F:$F)-51,)</f>
        <v>152</v>
      </c>
      <c r="I103" s="7"/>
      <c r="J103" s="8" t="str">
        <f t="shared" si="6"/>
        <v>Pierrette Venne</v>
      </c>
      <c r="K103" s="12">
        <f t="shared" si="7"/>
        <v>176</v>
      </c>
    </row>
    <row r="104" spans="1:11" ht="17.399999999999999" x14ac:dyDescent="0.3">
      <c r="A104" s="18" t="s">
        <v>13</v>
      </c>
      <c r="B104" s="12">
        <v>196</v>
      </c>
      <c r="C104" s="13">
        <v>1</v>
      </c>
      <c r="E104" s="8" t="s">
        <v>89</v>
      </c>
      <c r="F104" s="12">
        <v>129</v>
      </c>
      <c r="G104" s="2" t="str">
        <f>E53</f>
        <v>André Paradis</v>
      </c>
      <c r="H104" s="3">
        <f>F53</f>
        <v>163</v>
      </c>
      <c r="I104" s="4">
        <f ca="1">SUM(H104:H105)</f>
        <v>315</v>
      </c>
      <c r="J104" s="8" t="str">
        <f t="shared" si="6"/>
        <v>Raymond Chartré</v>
      </c>
      <c r="K104" s="12">
        <f t="shared" si="7"/>
        <v>196</v>
      </c>
    </row>
    <row r="105" spans="1:11" ht="18" thickBot="1" x14ac:dyDescent="0.3">
      <c r="A105" s="18" t="s">
        <v>115</v>
      </c>
      <c r="B105" s="12">
        <v>144</v>
      </c>
      <c r="C105" s="13">
        <v>1</v>
      </c>
      <c r="E105" s="8" t="s">
        <v>94</v>
      </c>
      <c r="F105" s="12">
        <v>128</v>
      </c>
      <c r="G105" s="5" t="str">
        <f ca="1">OFFSET($E$1,COUNTA($E:$E)-52,)</f>
        <v>Louise Robillard</v>
      </c>
      <c r="H105" s="6">
        <f ca="1">OFFSET($F$1,COUNTA($F:$F)-52,)</f>
        <v>152</v>
      </c>
      <c r="I105" s="7"/>
      <c r="J105" s="8" t="str">
        <f t="shared" si="6"/>
        <v>Réal Nolet</v>
      </c>
      <c r="K105" s="12">
        <f t="shared" si="7"/>
        <v>144</v>
      </c>
    </row>
    <row r="106" spans="1:11" ht="17.399999999999999" x14ac:dyDescent="0.3">
      <c r="A106" s="18" t="s">
        <v>54</v>
      </c>
      <c r="B106" s="12">
        <v>152</v>
      </c>
      <c r="C106" s="13">
        <v>1</v>
      </c>
      <c r="E106" s="8" t="s">
        <v>79</v>
      </c>
      <c r="F106" s="12">
        <v>127</v>
      </c>
      <c r="G106" s="2" t="str">
        <f>E54</f>
        <v>Ferno Truchon</v>
      </c>
      <c r="H106" s="3">
        <f>F54</f>
        <v>163</v>
      </c>
      <c r="I106" s="4">
        <f ca="1">SUM(H106:H107)</f>
        <v>315</v>
      </c>
      <c r="J106" s="8" t="str">
        <f t="shared" si="6"/>
        <v>René Courchesne</v>
      </c>
      <c r="K106" s="12">
        <f t="shared" si="7"/>
        <v>152</v>
      </c>
    </row>
    <row r="107" spans="1:11" ht="18" thickBot="1" x14ac:dyDescent="0.3">
      <c r="A107" s="18" t="s">
        <v>116</v>
      </c>
      <c r="B107" s="12">
        <v>204</v>
      </c>
      <c r="C107" s="13">
        <v>1</v>
      </c>
      <c r="E107" s="8" t="s">
        <v>80</v>
      </c>
      <c r="F107" s="12">
        <v>127</v>
      </c>
      <c r="G107" s="5" t="str">
        <f ca="1">OFFSET($E$1,COUNTA($E:$E)-53,)</f>
        <v>Andrée Gauthier</v>
      </c>
      <c r="H107" s="6">
        <f ca="1">OFFSET($F$1,COUNTA($F:$F)-53,)</f>
        <v>152</v>
      </c>
      <c r="I107" s="7"/>
      <c r="J107" s="8" t="str">
        <f t="shared" si="6"/>
        <v>Rita Julien</v>
      </c>
      <c r="K107" s="12">
        <f t="shared" si="7"/>
        <v>204</v>
      </c>
    </row>
    <row r="108" spans="1:11" ht="17.399999999999999" x14ac:dyDescent="0.3">
      <c r="A108" s="18" t="s">
        <v>64</v>
      </c>
      <c r="B108" s="12">
        <v>144</v>
      </c>
      <c r="C108" s="13">
        <v>1</v>
      </c>
      <c r="E108" s="8" t="s">
        <v>113</v>
      </c>
      <c r="F108" s="12">
        <v>127</v>
      </c>
      <c r="G108" s="2" t="str">
        <f>E55</f>
        <v>Jocelyne Brunelle</v>
      </c>
      <c r="H108" s="3">
        <f>F55</f>
        <v>163</v>
      </c>
      <c r="I108" s="4">
        <f ca="1">SUM(H108:H109)</f>
        <v>317</v>
      </c>
      <c r="J108" s="8" t="str">
        <f t="shared" si="6"/>
        <v>Roland Cloutier</v>
      </c>
      <c r="K108" s="12">
        <f t="shared" si="7"/>
        <v>144</v>
      </c>
    </row>
    <row r="109" spans="1:11" ht="18" thickBot="1" x14ac:dyDescent="0.3">
      <c r="A109" s="18" t="s">
        <v>32</v>
      </c>
      <c r="B109" s="12">
        <v>175</v>
      </c>
      <c r="C109" s="13">
        <v>1</v>
      </c>
      <c r="E109" s="8" t="s">
        <v>109</v>
      </c>
      <c r="F109" s="12">
        <v>124</v>
      </c>
      <c r="G109" s="5" t="str">
        <f ca="1">OFFSET($E$1,COUNTA($E:$E)-54,)</f>
        <v>Gilles Cyr</v>
      </c>
      <c r="H109" s="6">
        <f ca="1">OFFSET($F$1,COUNTA($F:$F)-54,)</f>
        <v>154</v>
      </c>
      <c r="I109" s="7"/>
      <c r="J109" s="8" t="str">
        <f t="shared" si="6"/>
        <v>Roland Gariépy</v>
      </c>
      <c r="K109" s="12">
        <f t="shared" si="7"/>
        <v>175</v>
      </c>
    </row>
    <row r="110" spans="1:11" ht="17.399999999999999" x14ac:dyDescent="0.3">
      <c r="A110" s="18" t="s">
        <v>60</v>
      </c>
      <c r="B110" s="12">
        <v>148</v>
      </c>
      <c r="C110" s="13">
        <v>1</v>
      </c>
      <c r="E110" s="8" t="s">
        <v>100</v>
      </c>
      <c r="F110" s="12">
        <v>116</v>
      </c>
      <c r="G110" s="2" t="str">
        <f>E56</f>
        <v>Thérèse Maynard</v>
      </c>
      <c r="H110" s="3">
        <f>F56</f>
        <v>163</v>
      </c>
      <c r="I110" s="4">
        <f ca="1">SUM(H110:H111)</f>
        <v>317</v>
      </c>
      <c r="J110" s="8" t="str">
        <f t="shared" si="6"/>
        <v>Roland Jolicoeur</v>
      </c>
      <c r="K110" s="12">
        <f t="shared" si="7"/>
        <v>148</v>
      </c>
    </row>
    <row r="111" spans="1:11" ht="18" thickBot="1" x14ac:dyDescent="0.3">
      <c r="A111" s="18" t="s">
        <v>74</v>
      </c>
      <c r="B111" s="12">
        <v>135</v>
      </c>
      <c r="C111" s="13">
        <v>1</v>
      </c>
      <c r="E111" s="8" t="s">
        <v>81</v>
      </c>
      <c r="F111" s="12">
        <v>114</v>
      </c>
      <c r="G111" s="5" t="str">
        <f ca="1">OFFSET($E$1,COUNTA($E:$E)-55,)</f>
        <v>Anita Pelletier</v>
      </c>
      <c r="H111" s="6">
        <f ca="1">OFFSET($F$1,COUNTA($F:$F)-55,)</f>
        <v>154</v>
      </c>
      <c r="I111" s="7"/>
      <c r="J111" s="8" t="str">
        <f t="shared" si="6"/>
        <v>Rollande Guérin</v>
      </c>
      <c r="K111" s="12">
        <f t="shared" si="7"/>
        <v>135</v>
      </c>
    </row>
    <row r="112" spans="1:11" ht="17.399999999999999" x14ac:dyDescent="0.3">
      <c r="A112" s="18" t="s">
        <v>117</v>
      </c>
      <c r="B112" s="12">
        <v>198</v>
      </c>
      <c r="C112" s="13">
        <v>1</v>
      </c>
      <c r="E112" s="8" t="s">
        <v>97</v>
      </c>
      <c r="F112" s="12">
        <v>114</v>
      </c>
      <c r="G112" s="2" t="str">
        <f>E57</f>
        <v>Stéphane St. Pierre</v>
      </c>
      <c r="H112" s="3">
        <f>F57</f>
        <v>160</v>
      </c>
      <c r="I112" s="4">
        <f ca="1">SUM(H112:H113)</f>
        <v>315</v>
      </c>
      <c r="J112" s="8" t="str">
        <f t="shared" si="6"/>
        <v>Serge Lemieux</v>
      </c>
      <c r="K112" s="12">
        <f t="shared" si="7"/>
        <v>198</v>
      </c>
    </row>
    <row r="113" spans="1:11" ht="18" thickBot="1" x14ac:dyDescent="0.3">
      <c r="A113" s="8" t="s">
        <v>123</v>
      </c>
      <c r="B113" s="12">
        <v>160</v>
      </c>
      <c r="C113" s="13">
        <v>1</v>
      </c>
      <c r="E113" s="8" t="s">
        <v>87</v>
      </c>
      <c r="F113" s="12">
        <v>112</v>
      </c>
      <c r="G113" s="5" t="str">
        <f ca="1">OFFSET($E$1,COUNTA($E:$E)-56,)</f>
        <v>Philippe Renaud</v>
      </c>
      <c r="H113" s="6">
        <f ca="1">OFFSET($F$1,COUNTA($F:$F)-56,)</f>
        <v>155</v>
      </c>
      <c r="I113" s="7"/>
      <c r="J113" s="8" t="str">
        <f t="shared" si="6"/>
        <v>Stéphane St. Pierre</v>
      </c>
      <c r="K113" s="12">
        <f t="shared" si="7"/>
        <v>160</v>
      </c>
    </row>
    <row r="114" spans="1:11" ht="17.399999999999999" x14ac:dyDescent="0.3">
      <c r="A114" s="18" t="s">
        <v>118</v>
      </c>
      <c r="B114" s="12">
        <v>142</v>
      </c>
      <c r="C114" s="13">
        <v>1</v>
      </c>
      <c r="E114" s="8" t="s">
        <v>82</v>
      </c>
      <c r="F114" s="12">
        <v>104</v>
      </c>
      <c r="G114" s="2" t="str">
        <f>E58</f>
        <v>Jacques Charlebois</v>
      </c>
      <c r="H114" s="3">
        <f>F58</f>
        <v>159</v>
      </c>
      <c r="I114" s="4">
        <f ca="1">SUM(H114:H115)</f>
        <v>314</v>
      </c>
      <c r="J114" s="8" t="str">
        <f t="shared" si="6"/>
        <v>Suzanne Marinier</v>
      </c>
      <c r="K114" s="12">
        <f t="shared" si="7"/>
        <v>142</v>
      </c>
    </row>
    <row r="115" spans="1:11" ht="18" thickBot="1" x14ac:dyDescent="0.3">
      <c r="A115" s="8" t="s">
        <v>124</v>
      </c>
      <c r="B115" s="12">
        <v>170</v>
      </c>
      <c r="C115" s="13">
        <v>1</v>
      </c>
      <c r="E115" s="8">
        <v>0</v>
      </c>
      <c r="F115" s="12">
        <v>0</v>
      </c>
      <c r="G115" s="5" t="str">
        <f ca="1">OFFSET($E$1,COUNTA($E:$E)-57,)</f>
        <v>Monique Campeau</v>
      </c>
      <c r="H115" s="6">
        <f ca="1">OFFSET($F$1,COUNTA($F:$F)-57,)</f>
        <v>155</v>
      </c>
      <c r="I115" s="7"/>
      <c r="J115" s="8" t="str">
        <f t="shared" si="6"/>
        <v>Sylvie Girard</v>
      </c>
      <c r="K115" s="12">
        <f t="shared" si="7"/>
        <v>170</v>
      </c>
    </row>
    <row r="116" spans="1:11" ht="17.399999999999999" x14ac:dyDescent="0.3">
      <c r="A116" s="18" t="s">
        <v>42</v>
      </c>
      <c r="B116" s="12">
        <v>166</v>
      </c>
      <c r="C116" s="13">
        <v>1</v>
      </c>
      <c r="E116" s="8">
        <v>0</v>
      </c>
      <c r="F116" s="12">
        <v>0</v>
      </c>
      <c r="G116" s="2" t="str">
        <f>E59</f>
        <v>Lisette Issa</v>
      </c>
      <c r="H116" s="3">
        <f>F59</f>
        <v>159</v>
      </c>
      <c r="I116" s="4">
        <f ca="1">SUM(H116:H117)</f>
        <v>314</v>
      </c>
      <c r="J116" s="8" t="str">
        <f t="shared" si="6"/>
        <v>Sylvie Riendeau</v>
      </c>
      <c r="K116" s="12">
        <f t="shared" si="7"/>
        <v>166</v>
      </c>
    </row>
    <row r="117" spans="1:11" ht="18" thickBot="1" x14ac:dyDescent="0.3">
      <c r="A117" s="18" t="s">
        <v>119</v>
      </c>
      <c r="B117" s="12">
        <v>163</v>
      </c>
      <c r="C117" s="13">
        <v>1</v>
      </c>
      <c r="E117" s="8">
        <v>0</v>
      </c>
      <c r="F117" s="12">
        <v>0</v>
      </c>
      <c r="G117" s="5" t="str">
        <f ca="1">OFFSET($E$1,COUNTA($E:$E)-58,)</f>
        <v>Jean-Pierre Lapointe</v>
      </c>
      <c r="H117" s="6">
        <f ca="1">OFFSET($F$1,COUNTA($F:$F)-58,)</f>
        <v>155</v>
      </c>
      <c r="I117" s="7"/>
      <c r="J117" s="8" t="str">
        <f t="shared" si="6"/>
        <v>Thérèse Maynard</v>
      </c>
      <c r="K117" s="12">
        <f t="shared" si="7"/>
        <v>163</v>
      </c>
    </row>
    <row r="118" spans="1:11" ht="17.399999999999999" x14ac:dyDescent="0.3">
      <c r="A118" s="18" t="s">
        <v>37</v>
      </c>
      <c r="B118" s="12">
        <v>172</v>
      </c>
      <c r="C118" s="13">
        <v>1</v>
      </c>
      <c r="E118" s="8">
        <v>0</v>
      </c>
      <c r="F118" s="12">
        <v>0</v>
      </c>
      <c r="G118" s="2" t="str">
        <f>E60</f>
        <v>Antoine Lavoie</v>
      </c>
      <c r="H118" s="3">
        <f>F60</f>
        <v>158</v>
      </c>
      <c r="I118" s="4">
        <f ca="1">SUM(H118:H119)</f>
        <v>313</v>
      </c>
      <c r="J118" s="8" t="str">
        <f t="shared" si="6"/>
        <v>Thérèse Truchon</v>
      </c>
      <c r="K118" s="12">
        <f t="shared" si="7"/>
        <v>172</v>
      </c>
    </row>
    <row r="119" spans="1:11" ht="18" thickBot="1" x14ac:dyDescent="0.3">
      <c r="A119" s="18" t="s">
        <v>5</v>
      </c>
      <c r="B119" s="12">
        <v>208</v>
      </c>
      <c r="C119" s="13">
        <v>1</v>
      </c>
      <c r="E119" s="10">
        <v>0</v>
      </c>
      <c r="F119" s="11">
        <v>0</v>
      </c>
      <c r="G119" s="10" t="str">
        <f ca="1">OFFSET($E$1,COUNTA($E:$E)-59,)</f>
        <v>Claudette Beaulieu</v>
      </c>
      <c r="H119" s="11">
        <f ca="1">OFFSET($F$1,COUNTA($F:$F)-59,)</f>
        <v>155</v>
      </c>
      <c r="I119" s="7"/>
      <c r="J119" s="8" t="str">
        <f t="shared" si="6"/>
        <v>Yves Chapdelaine</v>
      </c>
      <c r="K119" s="12">
        <f t="shared" si="7"/>
        <v>208</v>
      </c>
    </row>
    <row r="120" spans="1:11" ht="18" customHeight="1" x14ac:dyDescent="0.3">
      <c r="A120" s="18" t="s">
        <v>55</v>
      </c>
      <c r="B120" s="12">
        <v>152</v>
      </c>
      <c r="C120" s="13">
        <v>1</v>
      </c>
      <c r="D120" s="22"/>
      <c r="E120" s="8">
        <v>0</v>
      </c>
      <c r="F120" s="12">
        <v>0</v>
      </c>
      <c r="G120" s="2" t="str">
        <f>E61</f>
        <v>Pierre Clermont</v>
      </c>
      <c r="H120" s="3">
        <f>F61</f>
        <v>158</v>
      </c>
      <c r="I120" s="4">
        <f ca="1">SUM(H120:H121)</f>
        <v>314</v>
      </c>
      <c r="J120" s="8" t="str">
        <f t="shared" si="6"/>
        <v>Yvon Cyr</v>
      </c>
      <c r="K120" s="12">
        <f t="shared" si="7"/>
        <v>152</v>
      </c>
    </row>
    <row r="121" spans="1:11" ht="18" customHeight="1" thickBot="1" x14ac:dyDescent="0.3">
      <c r="A121" s="19" t="s">
        <v>120</v>
      </c>
      <c r="B121" s="6">
        <v>201</v>
      </c>
      <c r="C121" s="14">
        <v>1</v>
      </c>
      <c r="D121" s="22"/>
      <c r="E121" s="5">
        <v>0</v>
      </c>
      <c r="F121" s="6">
        <v>0</v>
      </c>
      <c r="G121" s="5" t="str">
        <f ca="1">OFFSET($E$1,COUNTA($E:$E)-60,)</f>
        <v>Patrice Riendeau</v>
      </c>
      <c r="H121" s="6">
        <f ca="1">OFFSET($F$1,COUNTA($F:$F)-60,)</f>
        <v>156</v>
      </c>
      <c r="I121" s="5"/>
      <c r="J121" s="5" t="str">
        <f t="shared" si="6"/>
        <v>Yvon Sévigny</v>
      </c>
      <c r="K121" s="6">
        <f t="shared" si="7"/>
        <v>201</v>
      </c>
    </row>
    <row r="122" spans="1:11" x14ac:dyDescent="0.25">
      <c r="A122"/>
      <c r="B122"/>
      <c r="D122" s="22"/>
    </row>
    <row r="123" spans="1:11" x14ac:dyDescent="0.25">
      <c r="A123"/>
      <c r="B123"/>
    </row>
    <row r="124" spans="1:11" x14ac:dyDescent="0.25">
      <c r="A124"/>
      <c r="B124"/>
    </row>
    <row r="125" spans="1:11" x14ac:dyDescent="0.25">
      <c r="A125"/>
      <c r="B125"/>
    </row>
    <row r="126" spans="1:11" x14ac:dyDescent="0.25">
      <c r="A126"/>
      <c r="B126"/>
    </row>
    <row r="127" spans="1:11" x14ac:dyDescent="0.25">
      <c r="A127"/>
      <c r="B127"/>
    </row>
    <row r="128" spans="1:11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</sheetData>
  <sortState ref="E2:F121">
    <sortCondition descending="1" ref="F2:F121"/>
  </sortState>
  <conditionalFormatting sqref="E1:K2 E3:I3 E4:F73 E74:I95 E96:F121 J3:K121">
    <cfRule type="cellIs" dxfId="777" priority="724" operator="equal">
      <formula>0</formula>
    </cfRule>
  </conditionalFormatting>
  <conditionalFormatting sqref="I4:I5">
    <cfRule type="cellIs" dxfId="776" priority="723" operator="equal">
      <formula>0</formula>
    </cfRule>
  </conditionalFormatting>
  <conditionalFormatting sqref="I6:I7">
    <cfRule type="cellIs" dxfId="775" priority="722" operator="equal">
      <formula>0</formula>
    </cfRule>
  </conditionalFormatting>
  <conditionalFormatting sqref="I8:I9">
    <cfRule type="cellIs" dxfId="774" priority="721" operator="equal">
      <formula>0</formula>
    </cfRule>
  </conditionalFormatting>
  <conditionalFormatting sqref="I10:I11">
    <cfRule type="cellIs" dxfId="773" priority="720" operator="equal">
      <formula>0</formula>
    </cfRule>
  </conditionalFormatting>
  <conditionalFormatting sqref="I12:I13">
    <cfRule type="cellIs" dxfId="772" priority="719" operator="equal">
      <formula>0</formula>
    </cfRule>
  </conditionalFormatting>
  <conditionalFormatting sqref="I14:I15">
    <cfRule type="cellIs" dxfId="771" priority="718" operator="equal">
      <formula>0</formula>
    </cfRule>
  </conditionalFormatting>
  <conditionalFormatting sqref="I16:I17">
    <cfRule type="cellIs" dxfId="770" priority="717" operator="equal">
      <formula>0</formula>
    </cfRule>
  </conditionalFormatting>
  <conditionalFormatting sqref="I18:I19">
    <cfRule type="cellIs" dxfId="769" priority="716" operator="equal">
      <formula>0</formula>
    </cfRule>
  </conditionalFormatting>
  <conditionalFormatting sqref="I20:I21">
    <cfRule type="cellIs" dxfId="768" priority="715" operator="equal">
      <formula>0</formula>
    </cfRule>
  </conditionalFormatting>
  <conditionalFormatting sqref="I22:I23">
    <cfRule type="cellIs" dxfId="767" priority="714" operator="equal">
      <formula>0</formula>
    </cfRule>
  </conditionalFormatting>
  <conditionalFormatting sqref="I24:I25">
    <cfRule type="cellIs" dxfId="766" priority="713" operator="equal">
      <formula>0</formula>
    </cfRule>
  </conditionalFormatting>
  <conditionalFormatting sqref="I26:I27">
    <cfRule type="cellIs" dxfId="765" priority="712" operator="equal">
      <formula>0</formula>
    </cfRule>
  </conditionalFormatting>
  <conditionalFormatting sqref="I28:I29">
    <cfRule type="cellIs" dxfId="764" priority="711" operator="equal">
      <formula>0</formula>
    </cfRule>
  </conditionalFormatting>
  <conditionalFormatting sqref="I30:I31">
    <cfRule type="cellIs" dxfId="763" priority="710" operator="equal">
      <formula>0</formula>
    </cfRule>
  </conditionalFormatting>
  <conditionalFormatting sqref="I32:I33">
    <cfRule type="cellIs" dxfId="762" priority="709" operator="equal">
      <formula>0</formula>
    </cfRule>
  </conditionalFormatting>
  <conditionalFormatting sqref="I34:I35">
    <cfRule type="cellIs" dxfId="761" priority="708" operator="equal">
      <formula>0</formula>
    </cfRule>
  </conditionalFormatting>
  <conditionalFormatting sqref="I36:I37">
    <cfRule type="cellIs" dxfId="760" priority="707" operator="equal">
      <formula>0</formula>
    </cfRule>
  </conditionalFormatting>
  <conditionalFormatting sqref="I38:I39">
    <cfRule type="cellIs" dxfId="759" priority="706" operator="equal">
      <formula>0</formula>
    </cfRule>
  </conditionalFormatting>
  <conditionalFormatting sqref="I40:I41">
    <cfRule type="cellIs" dxfId="758" priority="705" operator="equal">
      <formula>0</formula>
    </cfRule>
  </conditionalFormatting>
  <conditionalFormatting sqref="I42:I43">
    <cfRule type="cellIs" dxfId="757" priority="704" operator="equal">
      <formula>0</formula>
    </cfRule>
  </conditionalFormatting>
  <conditionalFormatting sqref="I44:I45">
    <cfRule type="cellIs" dxfId="756" priority="703" operator="equal">
      <formula>0</formula>
    </cfRule>
  </conditionalFormatting>
  <conditionalFormatting sqref="I46:I47">
    <cfRule type="cellIs" dxfId="755" priority="702" operator="equal">
      <formula>0</formula>
    </cfRule>
  </conditionalFormatting>
  <conditionalFormatting sqref="I48:I49">
    <cfRule type="cellIs" dxfId="754" priority="701" operator="equal">
      <formula>0</formula>
    </cfRule>
  </conditionalFormatting>
  <conditionalFormatting sqref="I50:I51">
    <cfRule type="cellIs" dxfId="753" priority="700" operator="equal">
      <formula>0</formula>
    </cfRule>
  </conditionalFormatting>
  <conditionalFormatting sqref="I52:I53">
    <cfRule type="cellIs" dxfId="752" priority="699" operator="equal">
      <formula>0</formula>
    </cfRule>
  </conditionalFormatting>
  <conditionalFormatting sqref="I54:I55">
    <cfRule type="cellIs" dxfId="751" priority="698" operator="equal">
      <formula>0</formula>
    </cfRule>
  </conditionalFormatting>
  <conditionalFormatting sqref="I56:I57">
    <cfRule type="cellIs" dxfId="750" priority="697" operator="equal">
      <formula>0</formula>
    </cfRule>
  </conditionalFormatting>
  <conditionalFormatting sqref="I58:I59">
    <cfRule type="cellIs" dxfId="749" priority="696" operator="equal">
      <formula>0</formula>
    </cfRule>
  </conditionalFormatting>
  <conditionalFormatting sqref="I60:I61">
    <cfRule type="cellIs" dxfId="748" priority="695" operator="equal">
      <formula>0</formula>
    </cfRule>
  </conditionalFormatting>
  <conditionalFormatting sqref="I62:I63">
    <cfRule type="cellIs" dxfId="747" priority="694" operator="equal">
      <formula>0</formula>
    </cfRule>
  </conditionalFormatting>
  <conditionalFormatting sqref="I64:I65">
    <cfRule type="cellIs" dxfId="746" priority="693" operator="equal">
      <formula>0</formula>
    </cfRule>
  </conditionalFormatting>
  <conditionalFormatting sqref="I66:I67">
    <cfRule type="cellIs" dxfId="745" priority="692" operator="equal">
      <formula>0</formula>
    </cfRule>
  </conditionalFormatting>
  <conditionalFormatting sqref="I68:I69">
    <cfRule type="cellIs" dxfId="744" priority="691" operator="equal">
      <formula>0</formula>
    </cfRule>
  </conditionalFormatting>
  <conditionalFormatting sqref="I70:I71">
    <cfRule type="cellIs" dxfId="743" priority="690" operator="equal">
      <formula>0</formula>
    </cfRule>
  </conditionalFormatting>
  <conditionalFormatting sqref="I72:I73">
    <cfRule type="cellIs" dxfId="742" priority="689" operator="equal">
      <formula>0</formula>
    </cfRule>
  </conditionalFormatting>
  <conditionalFormatting sqref="G5:H5">
    <cfRule type="cellIs" dxfId="741" priority="688" operator="equal">
      <formula>0</formula>
    </cfRule>
  </conditionalFormatting>
  <conditionalFormatting sqref="G7:H7">
    <cfRule type="cellIs" dxfId="740" priority="687" operator="equal">
      <formula>0</formula>
    </cfRule>
  </conditionalFormatting>
  <conditionalFormatting sqref="G9:H9">
    <cfRule type="cellIs" dxfId="739" priority="686" operator="equal">
      <formula>0</formula>
    </cfRule>
  </conditionalFormatting>
  <conditionalFormatting sqref="G11:H11">
    <cfRule type="cellIs" dxfId="738" priority="685" operator="equal">
      <formula>0</formula>
    </cfRule>
  </conditionalFormatting>
  <conditionalFormatting sqref="G13:H13">
    <cfRule type="cellIs" dxfId="737" priority="684" operator="equal">
      <formula>0</formula>
    </cfRule>
  </conditionalFormatting>
  <conditionalFormatting sqref="G15:H15">
    <cfRule type="cellIs" dxfId="736" priority="683" operator="equal">
      <formula>0</formula>
    </cfRule>
  </conditionalFormatting>
  <conditionalFormatting sqref="G17:H17">
    <cfRule type="cellIs" dxfId="735" priority="682" operator="equal">
      <formula>0</formula>
    </cfRule>
  </conditionalFormatting>
  <conditionalFormatting sqref="G19:H19">
    <cfRule type="cellIs" dxfId="734" priority="681" operator="equal">
      <formula>0</formula>
    </cfRule>
  </conditionalFormatting>
  <conditionalFormatting sqref="G21:H21">
    <cfRule type="cellIs" dxfId="733" priority="680" operator="equal">
      <formula>0</formula>
    </cfRule>
  </conditionalFormatting>
  <conditionalFormatting sqref="G23:H23">
    <cfRule type="cellIs" dxfId="732" priority="679" operator="equal">
      <formula>0</formula>
    </cfRule>
  </conditionalFormatting>
  <conditionalFormatting sqref="G25:H25">
    <cfRule type="cellIs" dxfId="731" priority="678" operator="equal">
      <formula>0</formula>
    </cfRule>
  </conditionalFormatting>
  <conditionalFormatting sqref="G27:H27">
    <cfRule type="cellIs" dxfId="730" priority="677" operator="equal">
      <formula>0</formula>
    </cfRule>
  </conditionalFormatting>
  <conditionalFormatting sqref="G29:H29">
    <cfRule type="cellIs" dxfId="729" priority="676" operator="equal">
      <formula>0</formula>
    </cfRule>
  </conditionalFormatting>
  <conditionalFormatting sqref="G31:H31">
    <cfRule type="cellIs" dxfId="728" priority="675" operator="equal">
      <formula>0</formula>
    </cfRule>
  </conditionalFormatting>
  <conditionalFormatting sqref="G33:H33">
    <cfRule type="cellIs" dxfId="727" priority="674" operator="equal">
      <formula>0</formula>
    </cfRule>
  </conditionalFormatting>
  <conditionalFormatting sqref="G35:H35">
    <cfRule type="cellIs" dxfId="726" priority="673" operator="equal">
      <formula>0</formula>
    </cfRule>
  </conditionalFormatting>
  <conditionalFormatting sqref="G37:H37">
    <cfRule type="cellIs" dxfId="725" priority="672" operator="equal">
      <formula>0</formula>
    </cfRule>
  </conditionalFormatting>
  <conditionalFormatting sqref="G39:H39">
    <cfRule type="cellIs" dxfId="724" priority="671" operator="equal">
      <formula>0</formula>
    </cfRule>
  </conditionalFormatting>
  <conditionalFormatting sqref="G41:H41">
    <cfRule type="cellIs" dxfId="723" priority="670" operator="equal">
      <formula>0</formula>
    </cfRule>
  </conditionalFormatting>
  <conditionalFormatting sqref="G43:H43">
    <cfRule type="cellIs" dxfId="722" priority="669" operator="equal">
      <formula>0</formula>
    </cfRule>
  </conditionalFormatting>
  <conditionalFormatting sqref="G45:H45">
    <cfRule type="cellIs" dxfId="721" priority="668" operator="equal">
      <formula>0</formula>
    </cfRule>
  </conditionalFormatting>
  <conditionalFormatting sqref="G47:H47">
    <cfRule type="cellIs" dxfId="720" priority="667" operator="equal">
      <formula>0</formula>
    </cfRule>
  </conditionalFormatting>
  <conditionalFormatting sqref="G49:H49">
    <cfRule type="cellIs" dxfId="719" priority="666" operator="equal">
      <formula>0</formula>
    </cfRule>
  </conditionalFormatting>
  <conditionalFormatting sqref="G51:H51">
    <cfRule type="cellIs" dxfId="718" priority="665" operator="equal">
      <formula>0</formula>
    </cfRule>
  </conditionalFormatting>
  <conditionalFormatting sqref="G53:H53">
    <cfRule type="cellIs" dxfId="717" priority="664" operator="equal">
      <formula>0</formula>
    </cfRule>
  </conditionalFormatting>
  <conditionalFormatting sqref="G55:H55">
    <cfRule type="cellIs" dxfId="716" priority="663" operator="equal">
      <formula>0</formula>
    </cfRule>
  </conditionalFormatting>
  <conditionalFormatting sqref="G57:H57">
    <cfRule type="cellIs" dxfId="715" priority="662" operator="equal">
      <formula>0</formula>
    </cfRule>
  </conditionalFormatting>
  <conditionalFormatting sqref="G59:H59">
    <cfRule type="cellIs" dxfId="714" priority="661" operator="equal">
      <formula>0</formula>
    </cfRule>
  </conditionalFormatting>
  <conditionalFormatting sqref="G61:H61">
    <cfRule type="cellIs" dxfId="713" priority="660" operator="equal">
      <formula>0</formula>
    </cfRule>
  </conditionalFormatting>
  <conditionalFormatting sqref="G63:H63">
    <cfRule type="cellIs" dxfId="712" priority="659" operator="equal">
      <formula>0</formula>
    </cfRule>
  </conditionalFormatting>
  <conditionalFormatting sqref="G65:H65">
    <cfRule type="cellIs" dxfId="711" priority="658" operator="equal">
      <formula>0</formula>
    </cfRule>
  </conditionalFormatting>
  <conditionalFormatting sqref="G67:H67">
    <cfRule type="cellIs" dxfId="710" priority="657" operator="equal">
      <formula>0</formula>
    </cfRule>
  </conditionalFormatting>
  <conditionalFormatting sqref="G69:H69">
    <cfRule type="cellIs" dxfId="709" priority="656" operator="equal">
      <formula>0</formula>
    </cfRule>
  </conditionalFormatting>
  <conditionalFormatting sqref="G71:H71">
    <cfRule type="cellIs" dxfId="708" priority="655" operator="equal">
      <formula>0</formula>
    </cfRule>
  </conditionalFormatting>
  <conditionalFormatting sqref="G73:H73">
    <cfRule type="cellIs" dxfId="707" priority="654" operator="equal">
      <formula>0</formula>
    </cfRule>
  </conditionalFormatting>
  <conditionalFormatting sqref="G4:H4">
    <cfRule type="cellIs" dxfId="706" priority="653" operator="equal">
      <formula>0</formula>
    </cfRule>
  </conditionalFormatting>
  <conditionalFormatting sqref="G6:H6">
    <cfRule type="cellIs" dxfId="705" priority="652" operator="equal">
      <formula>0</formula>
    </cfRule>
  </conditionalFormatting>
  <conditionalFormatting sqref="G8:H8">
    <cfRule type="cellIs" dxfId="704" priority="651" operator="equal">
      <formula>0</formula>
    </cfRule>
  </conditionalFormatting>
  <conditionalFormatting sqref="G10:H10">
    <cfRule type="cellIs" dxfId="703" priority="650" operator="equal">
      <formula>0</formula>
    </cfRule>
  </conditionalFormatting>
  <conditionalFormatting sqref="G12:H12">
    <cfRule type="cellIs" dxfId="702" priority="649" operator="equal">
      <formula>0</formula>
    </cfRule>
  </conditionalFormatting>
  <conditionalFormatting sqref="G14:H14">
    <cfRule type="cellIs" dxfId="701" priority="648" operator="equal">
      <formula>0</formula>
    </cfRule>
  </conditionalFormatting>
  <conditionalFormatting sqref="G16:H16">
    <cfRule type="cellIs" dxfId="700" priority="647" operator="equal">
      <formula>0</formula>
    </cfRule>
  </conditionalFormatting>
  <conditionalFormatting sqref="G18:H18">
    <cfRule type="cellIs" dxfId="699" priority="646" operator="equal">
      <formula>0</formula>
    </cfRule>
  </conditionalFormatting>
  <conditionalFormatting sqref="G20:H20">
    <cfRule type="cellIs" dxfId="698" priority="645" operator="equal">
      <formula>0</formula>
    </cfRule>
  </conditionalFormatting>
  <conditionalFormatting sqref="G22:H22">
    <cfRule type="cellIs" dxfId="697" priority="644" operator="equal">
      <formula>0</formula>
    </cfRule>
  </conditionalFormatting>
  <conditionalFormatting sqref="G24:H24">
    <cfRule type="cellIs" dxfId="696" priority="643" operator="equal">
      <formula>0</formula>
    </cfRule>
  </conditionalFormatting>
  <conditionalFormatting sqref="G26:H26">
    <cfRule type="cellIs" dxfId="695" priority="642" operator="equal">
      <formula>0</formula>
    </cfRule>
  </conditionalFormatting>
  <conditionalFormatting sqref="G28:H28">
    <cfRule type="cellIs" dxfId="694" priority="641" operator="equal">
      <formula>0</formula>
    </cfRule>
  </conditionalFormatting>
  <conditionalFormatting sqref="G30:H30">
    <cfRule type="cellIs" dxfId="693" priority="640" operator="equal">
      <formula>0</formula>
    </cfRule>
  </conditionalFormatting>
  <conditionalFormatting sqref="G32:H32">
    <cfRule type="cellIs" dxfId="692" priority="639" operator="equal">
      <formula>0</formula>
    </cfRule>
  </conditionalFormatting>
  <conditionalFormatting sqref="G34:H34">
    <cfRule type="cellIs" dxfId="691" priority="638" operator="equal">
      <formula>0</formula>
    </cfRule>
  </conditionalFormatting>
  <conditionalFormatting sqref="G36:H36">
    <cfRule type="cellIs" dxfId="690" priority="637" operator="equal">
      <formula>0</formula>
    </cfRule>
  </conditionalFormatting>
  <conditionalFormatting sqref="G38:H38">
    <cfRule type="cellIs" dxfId="689" priority="636" operator="equal">
      <formula>0</formula>
    </cfRule>
  </conditionalFormatting>
  <conditionalFormatting sqref="G40:H40">
    <cfRule type="cellIs" dxfId="688" priority="635" operator="equal">
      <formula>0</formula>
    </cfRule>
  </conditionalFormatting>
  <conditionalFormatting sqref="G42:H42">
    <cfRule type="cellIs" dxfId="687" priority="634" operator="equal">
      <formula>0</formula>
    </cfRule>
  </conditionalFormatting>
  <conditionalFormatting sqref="G44:H44">
    <cfRule type="cellIs" dxfId="686" priority="633" operator="equal">
      <formula>0</formula>
    </cfRule>
  </conditionalFormatting>
  <conditionalFormatting sqref="G46:H46">
    <cfRule type="cellIs" dxfId="685" priority="632" operator="equal">
      <formula>0</formula>
    </cfRule>
  </conditionalFormatting>
  <conditionalFormatting sqref="G48:H48">
    <cfRule type="cellIs" dxfId="684" priority="631" operator="equal">
      <formula>0</formula>
    </cfRule>
  </conditionalFormatting>
  <conditionalFormatting sqref="G50:H50">
    <cfRule type="cellIs" dxfId="683" priority="630" operator="equal">
      <formula>0</formula>
    </cfRule>
  </conditionalFormatting>
  <conditionalFormatting sqref="G52:H52">
    <cfRule type="cellIs" dxfId="682" priority="629" operator="equal">
      <formula>0</formula>
    </cfRule>
  </conditionalFormatting>
  <conditionalFormatting sqref="G54:H54">
    <cfRule type="cellIs" dxfId="681" priority="628" operator="equal">
      <formula>0</formula>
    </cfRule>
  </conditionalFormatting>
  <conditionalFormatting sqref="G56:H56">
    <cfRule type="cellIs" dxfId="680" priority="627" operator="equal">
      <formula>0</formula>
    </cfRule>
  </conditionalFormatting>
  <conditionalFormatting sqref="G58:H58">
    <cfRule type="cellIs" dxfId="679" priority="626" operator="equal">
      <formula>0</formula>
    </cfRule>
  </conditionalFormatting>
  <conditionalFormatting sqref="G60:H60">
    <cfRule type="cellIs" dxfId="678" priority="625" operator="equal">
      <formula>0</formula>
    </cfRule>
  </conditionalFormatting>
  <conditionalFormatting sqref="G62:H62">
    <cfRule type="cellIs" dxfId="677" priority="624" operator="equal">
      <formula>0</formula>
    </cfRule>
  </conditionalFormatting>
  <conditionalFormatting sqref="G64:H64">
    <cfRule type="cellIs" dxfId="676" priority="623" operator="equal">
      <formula>0</formula>
    </cfRule>
  </conditionalFormatting>
  <conditionalFormatting sqref="G66:H66">
    <cfRule type="cellIs" dxfId="675" priority="622" operator="equal">
      <formula>0</formula>
    </cfRule>
  </conditionalFormatting>
  <conditionalFormatting sqref="G68:H68">
    <cfRule type="cellIs" dxfId="674" priority="621" operator="equal">
      <formula>0</formula>
    </cfRule>
  </conditionalFormatting>
  <conditionalFormatting sqref="G70:H70">
    <cfRule type="cellIs" dxfId="673" priority="620" operator="equal">
      <formula>0</formula>
    </cfRule>
  </conditionalFormatting>
  <conditionalFormatting sqref="G72:H72">
    <cfRule type="cellIs" dxfId="672" priority="619" operator="equal">
      <formula>0</formula>
    </cfRule>
  </conditionalFormatting>
  <conditionalFormatting sqref="G1:I95">
    <cfRule type="containsErrors" dxfId="671" priority="618">
      <formula>ISERROR(G1)</formula>
    </cfRule>
  </conditionalFormatting>
  <conditionalFormatting sqref="I74:I75">
    <cfRule type="cellIs" dxfId="670" priority="617" operator="equal">
      <formula>0</formula>
    </cfRule>
  </conditionalFormatting>
  <conditionalFormatting sqref="G75:H75">
    <cfRule type="cellIs" dxfId="669" priority="616" operator="equal">
      <formula>0</formula>
    </cfRule>
  </conditionalFormatting>
  <conditionalFormatting sqref="G74:H74">
    <cfRule type="cellIs" dxfId="668" priority="615" operator="equal">
      <formula>0</formula>
    </cfRule>
  </conditionalFormatting>
  <conditionalFormatting sqref="I76:I77">
    <cfRule type="cellIs" dxfId="667" priority="614" operator="equal">
      <formula>0</formula>
    </cfRule>
  </conditionalFormatting>
  <conditionalFormatting sqref="G77:H77">
    <cfRule type="cellIs" dxfId="666" priority="613" operator="equal">
      <formula>0</formula>
    </cfRule>
  </conditionalFormatting>
  <conditionalFormatting sqref="G76:H76">
    <cfRule type="cellIs" dxfId="665" priority="612" operator="equal">
      <formula>0</formula>
    </cfRule>
  </conditionalFormatting>
  <conditionalFormatting sqref="I78:I79">
    <cfRule type="cellIs" dxfId="664" priority="611" operator="equal">
      <formula>0</formula>
    </cfRule>
  </conditionalFormatting>
  <conditionalFormatting sqref="G79:H79">
    <cfRule type="cellIs" dxfId="663" priority="610" operator="equal">
      <formula>0</formula>
    </cfRule>
  </conditionalFormatting>
  <conditionalFormatting sqref="G78:H78">
    <cfRule type="cellIs" dxfId="662" priority="609" operator="equal">
      <formula>0</formula>
    </cfRule>
  </conditionalFormatting>
  <conditionalFormatting sqref="I80:I81">
    <cfRule type="cellIs" dxfId="661" priority="608" operator="equal">
      <formula>0</formula>
    </cfRule>
  </conditionalFormatting>
  <conditionalFormatting sqref="G81:H81">
    <cfRule type="cellIs" dxfId="660" priority="607" operator="equal">
      <formula>0</formula>
    </cfRule>
  </conditionalFormatting>
  <conditionalFormatting sqref="G80:H80">
    <cfRule type="cellIs" dxfId="659" priority="606" operator="equal">
      <formula>0</formula>
    </cfRule>
  </conditionalFormatting>
  <conditionalFormatting sqref="G71:H71">
    <cfRule type="cellIs" dxfId="658" priority="605" operator="equal">
      <formula>0</formula>
    </cfRule>
  </conditionalFormatting>
  <conditionalFormatting sqref="G70:H70">
    <cfRule type="cellIs" dxfId="657" priority="604" operator="equal">
      <formula>0</formula>
    </cfRule>
  </conditionalFormatting>
  <conditionalFormatting sqref="G73:H73">
    <cfRule type="cellIs" dxfId="656" priority="603" operator="equal">
      <formula>0</formula>
    </cfRule>
  </conditionalFormatting>
  <conditionalFormatting sqref="G72:H72">
    <cfRule type="cellIs" dxfId="655" priority="602" operator="equal">
      <formula>0</formula>
    </cfRule>
  </conditionalFormatting>
  <conditionalFormatting sqref="G75:H75">
    <cfRule type="cellIs" dxfId="654" priority="601" operator="equal">
      <formula>0</formula>
    </cfRule>
  </conditionalFormatting>
  <conditionalFormatting sqref="G74:H74">
    <cfRule type="cellIs" dxfId="653" priority="600" operator="equal">
      <formula>0</formula>
    </cfRule>
  </conditionalFormatting>
  <conditionalFormatting sqref="G77:H77">
    <cfRule type="cellIs" dxfId="652" priority="599" operator="equal">
      <formula>0</formula>
    </cfRule>
  </conditionalFormatting>
  <conditionalFormatting sqref="G76:H76">
    <cfRule type="cellIs" dxfId="651" priority="598" operator="equal">
      <formula>0</formula>
    </cfRule>
  </conditionalFormatting>
  <conditionalFormatting sqref="G79:H79">
    <cfRule type="cellIs" dxfId="650" priority="597" operator="equal">
      <formula>0</formula>
    </cfRule>
  </conditionalFormatting>
  <conditionalFormatting sqref="G78:H78">
    <cfRule type="cellIs" dxfId="649" priority="596" operator="equal">
      <formula>0</formula>
    </cfRule>
  </conditionalFormatting>
  <conditionalFormatting sqref="G81:H81">
    <cfRule type="cellIs" dxfId="648" priority="595" operator="equal">
      <formula>0</formula>
    </cfRule>
  </conditionalFormatting>
  <conditionalFormatting sqref="G80:H80">
    <cfRule type="cellIs" dxfId="647" priority="594" operator="equal">
      <formula>0</formula>
    </cfRule>
  </conditionalFormatting>
  <conditionalFormatting sqref="G3">
    <cfRule type="cellIs" dxfId="646" priority="593" operator="equal">
      <formula>"Joueurs"</formula>
    </cfRule>
  </conditionalFormatting>
  <conditionalFormatting sqref="H3">
    <cfRule type="cellIs" dxfId="645" priority="592" operator="equal">
      <formula>"Moy."</formula>
    </cfRule>
  </conditionalFormatting>
  <conditionalFormatting sqref="G2:H81">
    <cfRule type="cellIs" dxfId="644" priority="591" operator="equal">
      <formula>0</formula>
    </cfRule>
  </conditionalFormatting>
  <conditionalFormatting sqref="I1">
    <cfRule type="containsErrors" dxfId="643" priority="590">
      <formula>ISERROR(I1)</formula>
    </cfRule>
  </conditionalFormatting>
  <conditionalFormatting sqref="G4:H4">
    <cfRule type="cellIs" dxfId="642" priority="589" operator="equal">
      <formula>0</formula>
    </cfRule>
  </conditionalFormatting>
  <conditionalFormatting sqref="G6:H6">
    <cfRule type="cellIs" dxfId="641" priority="588" operator="equal">
      <formula>0</formula>
    </cfRule>
  </conditionalFormatting>
  <conditionalFormatting sqref="G8:H8">
    <cfRule type="cellIs" dxfId="640" priority="587" operator="equal">
      <formula>0</formula>
    </cfRule>
  </conditionalFormatting>
  <conditionalFormatting sqref="G10:H10">
    <cfRule type="cellIs" dxfId="639" priority="586" operator="equal">
      <formula>0</formula>
    </cfRule>
  </conditionalFormatting>
  <conditionalFormatting sqref="G12:H12">
    <cfRule type="cellIs" dxfId="638" priority="585" operator="equal">
      <formula>0</formula>
    </cfRule>
  </conditionalFormatting>
  <conditionalFormatting sqref="G14:H14">
    <cfRule type="cellIs" dxfId="637" priority="584" operator="equal">
      <formula>0</formula>
    </cfRule>
  </conditionalFormatting>
  <conditionalFormatting sqref="G16:H16">
    <cfRule type="cellIs" dxfId="636" priority="583" operator="equal">
      <formula>0</formula>
    </cfRule>
  </conditionalFormatting>
  <conditionalFormatting sqref="G18:H18">
    <cfRule type="cellIs" dxfId="635" priority="582" operator="equal">
      <formula>0</formula>
    </cfRule>
  </conditionalFormatting>
  <conditionalFormatting sqref="G20:H20">
    <cfRule type="cellIs" dxfId="634" priority="581" operator="equal">
      <formula>0</formula>
    </cfRule>
  </conditionalFormatting>
  <conditionalFormatting sqref="G22:H22">
    <cfRule type="cellIs" dxfId="633" priority="580" operator="equal">
      <formula>0</formula>
    </cfRule>
  </conditionalFormatting>
  <conditionalFormatting sqref="G24:H24">
    <cfRule type="cellIs" dxfId="632" priority="579" operator="equal">
      <formula>0</formula>
    </cfRule>
  </conditionalFormatting>
  <conditionalFormatting sqref="G26:H26">
    <cfRule type="cellIs" dxfId="631" priority="578" operator="equal">
      <formula>0</formula>
    </cfRule>
  </conditionalFormatting>
  <conditionalFormatting sqref="G28:H28">
    <cfRule type="cellIs" dxfId="630" priority="577" operator="equal">
      <formula>0</formula>
    </cfRule>
  </conditionalFormatting>
  <conditionalFormatting sqref="G30:H30">
    <cfRule type="cellIs" dxfId="629" priority="576" operator="equal">
      <formula>0</formula>
    </cfRule>
  </conditionalFormatting>
  <conditionalFormatting sqref="G30:H30">
    <cfRule type="cellIs" dxfId="628" priority="575" operator="equal">
      <formula>0</formula>
    </cfRule>
  </conditionalFormatting>
  <conditionalFormatting sqref="G32:H32">
    <cfRule type="cellIs" dxfId="627" priority="574" operator="equal">
      <formula>0</formula>
    </cfRule>
  </conditionalFormatting>
  <conditionalFormatting sqref="G32:H32">
    <cfRule type="cellIs" dxfId="626" priority="573" operator="equal">
      <formula>0</formula>
    </cfRule>
  </conditionalFormatting>
  <conditionalFormatting sqref="G34:H34">
    <cfRule type="cellIs" dxfId="625" priority="572" operator="equal">
      <formula>0</formula>
    </cfRule>
  </conditionalFormatting>
  <conditionalFormatting sqref="G34:H34">
    <cfRule type="cellIs" dxfId="624" priority="571" operator="equal">
      <formula>0</formula>
    </cfRule>
  </conditionalFormatting>
  <conditionalFormatting sqref="G36:H36">
    <cfRule type="cellIs" dxfId="623" priority="570" operator="equal">
      <formula>0</formula>
    </cfRule>
  </conditionalFormatting>
  <conditionalFormatting sqref="G36:H36">
    <cfRule type="cellIs" dxfId="622" priority="569" operator="equal">
      <formula>0</formula>
    </cfRule>
  </conditionalFormatting>
  <conditionalFormatting sqref="G38:H38">
    <cfRule type="cellIs" dxfId="621" priority="568" operator="equal">
      <formula>0</formula>
    </cfRule>
  </conditionalFormatting>
  <conditionalFormatting sqref="G38:H38">
    <cfRule type="cellIs" dxfId="620" priority="567" operator="equal">
      <formula>0</formula>
    </cfRule>
  </conditionalFormatting>
  <conditionalFormatting sqref="G40:H40">
    <cfRule type="cellIs" dxfId="619" priority="566" operator="equal">
      <formula>0</formula>
    </cfRule>
  </conditionalFormatting>
  <conditionalFormatting sqref="G40:H40">
    <cfRule type="cellIs" dxfId="618" priority="565" operator="equal">
      <formula>0</formula>
    </cfRule>
  </conditionalFormatting>
  <conditionalFormatting sqref="G42:H42">
    <cfRule type="cellIs" dxfId="617" priority="564" operator="equal">
      <formula>0</formula>
    </cfRule>
  </conditionalFormatting>
  <conditionalFormatting sqref="G42:H42">
    <cfRule type="cellIs" dxfId="616" priority="563" operator="equal">
      <formula>0</formula>
    </cfRule>
  </conditionalFormatting>
  <conditionalFormatting sqref="G44:H44">
    <cfRule type="cellIs" dxfId="615" priority="562" operator="equal">
      <formula>0</formula>
    </cfRule>
  </conditionalFormatting>
  <conditionalFormatting sqref="G44:H44">
    <cfRule type="cellIs" dxfId="614" priority="561" operator="equal">
      <formula>0</formula>
    </cfRule>
  </conditionalFormatting>
  <conditionalFormatting sqref="G46:H46">
    <cfRule type="cellIs" dxfId="613" priority="560" operator="equal">
      <formula>0</formula>
    </cfRule>
  </conditionalFormatting>
  <conditionalFormatting sqref="G46:H46">
    <cfRule type="cellIs" dxfId="612" priority="559" operator="equal">
      <formula>0</formula>
    </cfRule>
  </conditionalFormatting>
  <conditionalFormatting sqref="G48:H48">
    <cfRule type="cellIs" dxfId="611" priority="558" operator="equal">
      <formula>0</formula>
    </cfRule>
  </conditionalFormatting>
  <conditionalFormatting sqref="G48:H48">
    <cfRule type="cellIs" dxfId="610" priority="557" operator="equal">
      <formula>0</formula>
    </cfRule>
  </conditionalFormatting>
  <conditionalFormatting sqref="G50:H50">
    <cfRule type="cellIs" dxfId="609" priority="556" operator="equal">
      <formula>0</formula>
    </cfRule>
  </conditionalFormatting>
  <conditionalFormatting sqref="G50:H50">
    <cfRule type="cellIs" dxfId="608" priority="555" operator="equal">
      <formula>0</formula>
    </cfRule>
  </conditionalFormatting>
  <conditionalFormatting sqref="G52:H52">
    <cfRule type="cellIs" dxfId="607" priority="554" operator="equal">
      <formula>0</formula>
    </cfRule>
  </conditionalFormatting>
  <conditionalFormatting sqref="G52:H52">
    <cfRule type="cellIs" dxfId="606" priority="553" operator="equal">
      <formula>0</formula>
    </cfRule>
  </conditionalFormatting>
  <conditionalFormatting sqref="G54:H54">
    <cfRule type="cellIs" dxfId="605" priority="552" operator="equal">
      <formula>0</formula>
    </cfRule>
  </conditionalFormatting>
  <conditionalFormatting sqref="G54:H54">
    <cfRule type="cellIs" dxfId="604" priority="551" operator="equal">
      <formula>0</formula>
    </cfRule>
  </conditionalFormatting>
  <conditionalFormatting sqref="G56:H56">
    <cfRule type="cellIs" dxfId="603" priority="550" operator="equal">
      <formula>0</formula>
    </cfRule>
  </conditionalFormatting>
  <conditionalFormatting sqref="G56:H56">
    <cfRule type="cellIs" dxfId="602" priority="549" operator="equal">
      <formula>0</formula>
    </cfRule>
  </conditionalFormatting>
  <conditionalFormatting sqref="G58:H58">
    <cfRule type="cellIs" dxfId="601" priority="548" operator="equal">
      <formula>0</formula>
    </cfRule>
  </conditionalFormatting>
  <conditionalFormatting sqref="G58:H58">
    <cfRule type="cellIs" dxfId="600" priority="547" operator="equal">
      <formula>0</formula>
    </cfRule>
  </conditionalFormatting>
  <conditionalFormatting sqref="G60:H60">
    <cfRule type="cellIs" dxfId="599" priority="546" operator="equal">
      <formula>0</formula>
    </cfRule>
  </conditionalFormatting>
  <conditionalFormatting sqref="G60:H60">
    <cfRule type="cellIs" dxfId="598" priority="545" operator="equal">
      <formula>0</formula>
    </cfRule>
  </conditionalFormatting>
  <conditionalFormatting sqref="G62:H62">
    <cfRule type="cellIs" dxfId="597" priority="544" operator="equal">
      <formula>0</formula>
    </cfRule>
  </conditionalFormatting>
  <conditionalFormatting sqref="G62:H62">
    <cfRule type="cellIs" dxfId="596" priority="543" operator="equal">
      <formula>0</formula>
    </cfRule>
  </conditionalFormatting>
  <conditionalFormatting sqref="G64:H64">
    <cfRule type="cellIs" dxfId="595" priority="542" operator="equal">
      <formula>0</formula>
    </cfRule>
  </conditionalFormatting>
  <conditionalFormatting sqref="G64:H64">
    <cfRule type="cellIs" dxfId="594" priority="541" operator="equal">
      <formula>0</formula>
    </cfRule>
  </conditionalFormatting>
  <conditionalFormatting sqref="G66:H66">
    <cfRule type="cellIs" dxfId="593" priority="540" operator="equal">
      <formula>0</formula>
    </cfRule>
  </conditionalFormatting>
  <conditionalFormatting sqref="G66:H66">
    <cfRule type="cellIs" dxfId="592" priority="539" operator="equal">
      <formula>0</formula>
    </cfRule>
  </conditionalFormatting>
  <conditionalFormatting sqref="G68:H68">
    <cfRule type="cellIs" dxfId="591" priority="538" operator="equal">
      <formula>0</formula>
    </cfRule>
  </conditionalFormatting>
  <conditionalFormatting sqref="G68:H68">
    <cfRule type="cellIs" dxfId="590" priority="537" operator="equal">
      <formula>0</formula>
    </cfRule>
  </conditionalFormatting>
  <conditionalFormatting sqref="G70:H70">
    <cfRule type="cellIs" dxfId="589" priority="536" operator="equal">
      <formula>0</formula>
    </cfRule>
  </conditionalFormatting>
  <conditionalFormatting sqref="G70:H70">
    <cfRule type="cellIs" dxfId="588" priority="535" operator="equal">
      <formula>0</formula>
    </cfRule>
  </conditionalFormatting>
  <conditionalFormatting sqref="G72:H72">
    <cfRule type="cellIs" dxfId="587" priority="534" operator="equal">
      <formula>0</formula>
    </cfRule>
  </conditionalFormatting>
  <conditionalFormatting sqref="G72:H72">
    <cfRule type="cellIs" dxfId="586" priority="533" operator="equal">
      <formula>0</formula>
    </cfRule>
  </conditionalFormatting>
  <conditionalFormatting sqref="G74:H74">
    <cfRule type="cellIs" dxfId="585" priority="532" operator="equal">
      <formula>0</formula>
    </cfRule>
  </conditionalFormatting>
  <conditionalFormatting sqref="G74:H74">
    <cfRule type="cellIs" dxfId="584" priority="531" operator="equal">
      <formula>0</formula>
    </cfRule>
  </conditionalFormatting>
  <conditionalFormatting sqref="G76:H76">
    <cfRule type="cellIs" dxfId="583" priority="530" operator="equal">
      <formula>0</formula>
    </cfRule>
  </conditionalFormatting>
  <conditionalFormatting sqref="G76:H76">
    <cfRule type="cellIs" dxfId="582" priority="529" operator="equal">
      <formula>0</formula>
    </cfRule>
  </conditionalFormatting>
  <conditionalFormatting sqref="G78:H78">
    <cfRule type="cellIs" dxfId="581" priority="528" operator="equal">
      <formula>0</formula>
    </cfRule>
  </conditionalFormatting>
  <conditionalFormatting sqref="G78:H78">
    <cfRule type="cellIs" dxfId="580" priority="527" operator="equal">
      <formula>0</formula>
    </cfRule>
  </conditionalFormatting>
  <conditionalFormatting sqref="G80:H80">
    <cfRule type="cellIs" dxfId="579" priority="526" operator="equal">
      <formula>0</formula>
    </cfRule>
  </conditionalFormatting>
  <conditionalFormatting sqref="G2:H80">
    <cfRule type="cellIs" dxfId="578" priority="525" operator="equal">
      <formula>0</formula>
    </cfRule>
  </conditionalFormatting>
  <conditionalFormatting sqref="I82:I83">
    <cfRule type="cellIs" dxfId="577" priority="524" operator="equal">
      <formula>0</formula>
    </cfRule>
  </conditionalFormatting>
  <conditionalFormatting sqref="G83:H83">
    <cfRule type="cellIs" dxfId="576" priority="523" operator="equal">
      <formula>0</formula>
    </cfRule>
  </conditionalFormatting>
  <conditionalFormatting sqref="G82:H82">
    <cfRule type="cellIs" dxfId="575" priority="522" operator="equal">
      <formula>0</formula>
    </cfRule>
  </conditionalFormatting>
  <conditionalFormatting sqref="G83:H83">
    <cfRule type="cellIs" dxfId="574" priority="521" operator="equal">
      <formula>0</formula>
    </cfRule>
  </conditionalFormatting>
  <conditionalFormatting sqref="G82:H82">
    <cfRule type="cellIs" dxfId="573" priority="520" operator="equal">
      <formula>0</formula>
    </cfRule>
  </conditionalFormatting>
  <conditionalFormatting sqref="G82:H83">
    <cfRule type="cellIs" dxfId="572" priority="519" operator="equal">
      <formula>0</formula>
    </cfRule>
  </conditionalFormatting>
  <conditionalFormatting sqref="G82:H82">
    <cfRule type="cellIs" dxfId="571" priority="518" operator="equal">
      <formula>0</formula>
    </cfRule>
  </conditionalFormatting>
  <conditionalFormatting sqref="G82:H82">
    <cfRule type="cellIs" dxfId="570" priority="517" operator="equal">
      <formula>0</formula>
    </cfRule>
  </conditionalFormatting>
  <conditionalFormatting sqref="I84:I85">
    <cfRule type="cellIs" dxfId="569" priority="516" operator="equal">
      <formula>0</formula>
    </cfRule>
  </conditionalFormatting>
  <conditionalFormatting sqref="G85:H85">
    <cfRule type="cellIs" dxfId="568" priority="515" operator="equal">
      <formula>0</formula>
    </cfRule>
  </conditionalFormatting>
  <conditionalFormatting sqref="G84:H84">
    <cfRule type="cellIs" dxfId="567" priority="514" operator="equal">
      <formula>0</formula>
    </cfRule>
  </conditionalFormatting>
  <conditionalFormatting sqref="G85:H85">
    <cfRule type="cellIs" dxfId="566" priority="513" operator="equal">
      <formula>0</formula>
    </cfRule>
  </conditionalFormatting>
  <conditionalFormatting sqref="G84:H84">
    <cfRule type="cellIs" dxfId="565" priority="512" operator="equal">
      <formula>0</formula>
    </cfRule>
  </conditionalFormatting>
  <conditionalFormatting sqref="G84:H85">
    <cfRule type="cellIs" dxfId="564" priority="511" operator="equal">
      <formula>0</formula>
    </cfRule>
  </conditionalFormatting>
  <conditionalFormatting sqref="G84:H84">
    <cfRule type="cellIs" dxfId="563" priority="510" operator="equal">
      <formula>0</formula>
    </cfRule>
  </conditionalFormatting>
  <conditionalFormatting sqref="G84:H84">
    <cfRule type="cellIs" dxfId="562" priority="509" operator="equal">
      <formula>0</formula>
    </cfRule>
  </conditionalFormatting>
  <conditionalFormatting sqref="I86:I87">
    <cfRule type="cellIs" dxfId="561" priority="508" operator="equal">
      <formula>0</formula>
    </cfRule>
  </conditionalFormatting>
  <conditionalFormatting sqref="G87:H87">
    <cfRule type="cellIs" dxfId="560" priority="507" operator="equal">
      <formula>0</formula>
    </cfRule>
  </conditionalFormatting>
  <conditionalFormatting sqref="G86:H86">
    <cfRule type="cellIs" dxfId="559" priority="506" operator="equal">
      <formula>0</formula>
    </cfRule>
  </conditionalFormatting>
  <conditionalFormatting sqref="G87:H87">
    <cfRule type="cellIs" dxfId="558" priority="505" operator="equal">
      <formula>0</formula>
    </cfRule>
  </conditionalFormatting>
  <conditionalFormatting sqref="G86:H86">
    <cfRule type="cellIs" dxfId="557" priority="504" operator="equal">
      <formula>0</formula>
    </cfRule>
  </conditionalFormatting>
  <conditionalFormatting sqref="G86:H87">
    <cfRule type="cellIs" dxfId="556" priority="503" operator="equal">
      <formula>0</formula>
    </cfRule>
  </conditionalFormatting>
  <conditionalFormatting sqref="G86:H86">
    <cfRule type="cellIs" dxfId="555" priority="502" operator="equal">
      <formula>0</formula>
    </cfRule>
  </conditionalFormatting>
  <conditionalFormatting sqref="G86:H86">
    <cfRule type="cellIs" dxfId="554" priority="501" operator="equal">
      <formula>0</formula>
    </cfRule>
  </conditionalFormatting>
  <conditionalFormatting sqref="I88:I89">
    <cfRule type="cellIs" dxfId="553" priority="500" operator="equal">
      <formula>0</formula>
    </cfRule>
  </conditionalFormatting>
  <conditionalFormatting sqref="G89:H89">
    <cfRule type="cellIs" dxfId="552" priority="499" operator="equal">
      <formula>0</formula>
    </cfRule>
  </conditionalFormatting>
  <conditionalFormatting sqref="G88:H88">
    <cfRule type="cellIs" dxfId="551" priority="498" operator="equal">
      <formula>0</formula>
    </cfRule>
  </conditionalFormatting>
  <conditionalFormatting sqref="G89:H89">
    <cfRule type="cellIs" dxfId="550" priority="497" operator="equal">
      <formula>0</formula>
    </cfRule>
  </conditionalFormatting>
  <conditionalFormatting sqref="G88:H88">
    <cfRule type="cellIs" dxfId="549" priority="496" operator="equal">
      <formula>0</formula>
    </cfRule>
  </conditionalFormatting>
  <conditionalFormatting sqref="G88:H89">
    <cfRule type="cellIs" dxfId="548" priority="495" operator="equal">
      <formula>0</formula>
    </cfRule>
  </conditionalFormatting>
  <conditionalFormatting sqref="G88:H88">
    <cfRule type="cellIs" dxfId="547" priority="494" operator="equal">
      <formula>0</formula>
    </cfRule>
  </conditionalFormatting>
  <conditionalFormatting sqref="G88:H88">
    <cfRule type="cellIs" dxfId="546" priority="493" operator="equal">
      <formula>0</formula>
    </cfRule>
  </conditionalFormatting>
  <conditionalFormatting sqref="I90:I91">
    <cfRule type="cellIs" dxfId="545" priority="492" operator="equal">
      <formula>0</formula>
    </cfRule>
  </conditionalFormatting>
  <conditionalFormatting sqref="G91:H91">
    <cfRule type="cellIs" dxfId="544" priority="491" operator="equal">
      <formula>0</formula>
    </cfRule>
  </conditionalFormatting>
  <conditionalFormatting sqref="G90:H90">
    <cfRule type="cellIs" dxfId="543" priority="490" operator="equal">
      <formula>0</formula>
    </cfRule>
  </conditionalFormatting>
  <conditionalFormatting sqref="G91:H91">
    <cfRule type="cellIs" dxfId="542" priority="489" operator="equal">
      <formula>0</formula>
    </cfRule>
  </conditionalFormatting>
  <conditionalFormatting sqref="G90:H90">
    <cfRule type="cellIs" dxfId="541" priority="488" operator="equal">
      <formula>0</formula>
    </cfRule>
  </conditionalFormatting>
  <conditionalFormatting sqref="G90:H91">
    <cfRule type="cellIs" dxfId="540" priority="487" operator="equal">
      <formula>0</formula>
    </cfRule>
  </conditionalFormatting>
  <conditionalFormatting sqref="G90:H90">
    <cfRule type="cellIs" dxfId="539" priority="486" operator="equal">
      <formula>0</formula>
    </cfRule>
  </conditionalFormatting>
  <conditionalFormatting sqref="G90:H90">
    <cfRule type="cellIs" dxfId="538" priority="485" operator="equal">
      <formula>0</formula>
    </cfRule>
  </conditionalFormatting>
  <conditionalFormatting sqref="I92:I93">
    <cfRule type="cellIs" dxfId="537" priority="484" operator="equal">
      <formula>0</formula>
    </cfRule>
  </conditionalFormatting>
  <conditionalFormatting sqref="G93:H93">
    <cfRule type="cellIs" dxfId="536" priority="483" operator="equal">
      <formula>0</formula>
    </cfRule>
  </conditionalFormatting>
  <conditionalFormatting sqref="G92:H92">
    <cfRule type="cellIs" dxfId="535" priority="482" operator="equal">
      <formula>0</formula>
    </cfRule>
  </conditionalFormatting>
  <conditionalFormatting sqref="G93:H93">
    <cfRule type="cellIs" dxfId="534" priority="481" operator="equal">
      <formula>0</formula>
    </cfRule>
  </conditionalFormatting>
  <conditionalFormatting sqref="G92:H92">
    <cfRule type="cellIs" dxfId="533" priority="480" operator="equal">
      <formula>0</formula>
    </cfRule>
  </conditionalFormatting>
  <conditionalFormatting sqref="G92:H93">
    <cfRule type="cellIs" dxfId="532" priority="479" operator="equal">
      <formula>0</formula>
    </cfRule>
  </conditionalFormatting>
  <conditionalFormatting sqref="G92:H92">
    <cfRule type="cellIs" dxfId="531" priority="478" operator="equal">
      <formula>0</formula>
    </cfRule>
  </conditionalFormatting>
  <conditionalFormatting sqref="G92:H92">
    <cfRule type="cellIs" dxfId="530" priority="477" operator="equal">
      <formula>0</formula>
    </cfRule>
  </conditionalFormatting>
  <conditionalFormatting sqref="I94:I95">
    <cfRule type="cellIs" dxfId="529" priority="476" operator="equal">
      <formula>0</formula>
    </cfRule>
  </conditionalFormatting>
  <conditionalFormatting sqref="G95:H95">
    <cfRule type="cellIs" dxfId="528" priority="475" operator="equal">
      <formula>0</formula>
    </cfRule>
  </conditionalFormatting>
  <conditionalFormatting sqref="G94:H94">
    <cfRule type="cellIs" dxfId="527" priority="474" operator="equal">
      <formula>0</formula>
    </cfRule>
  </conditionalFormatting>
  <conditionalFormatting sqref="G95:H95">
    <cfRule type="cellIs" dxfId="526" priority="473" operator="equal">
      <formula>0</formula>
    </cfRule>
  </conditionalFormatting>
  <conditionalFormatting sqref="G94:H94">
    <cfRule type="cellIs" dxfId="525" priority="472" operator="equal">
      <formula>0</formula>
    </cfRule>
  </conditionalFormatting>
  <conditionalFormatting sqref="G94:H95">
    <cfRule type="cellIs" dxfId="524" priority="471" operator="equal">
      <formula>0</formula>
    </cfRule>
  </conditionalFormatting>
  <conditionalFormatting sqref="G94:H94">
    <cfRule type="cellIs" dxfId="523" priority="470" operator="equal">
      <formula>0</formula>
    </cfRule>
  </conditionalFormatting>
  <conditionalFormatting sqref="G94:H94">
    <cfRule type="cellIs" dxfId="522" priority="469" operator="equal">
      <formula>0</formula>
    </cfRule>
  </conditionalFormatting>
  <conditionalFormatting sqref="I97">
    <cfRule type="cellIs" dxfId="521" priority="468" operator="equal">
      <formula>0</formula>
    </cfRule>
  </conditionalFormatting>
  <conditionalFormatting sqref="I97">
    <cfRule type="containsErrors" dxfId="520" priority="467">
      <formula>ISERROR(I97)</formula>
    </cfRule>
  </conditionalFormatting>
  <conditionalFormatting sqref="I97">
    <cfRule type="cellIs" dxfId="519" priority="466" operator="equal">
      <formula>0</formula>
    </cfRule>
  </conditionalFormatting>
  <conditionalFormatting sqref="I99">
    <cfRule type="cellIs" dxfId="518" priority="458" operator="equal">
      <formula>0</formula>
    </cfRule>
  </conditionalFormatting>
  <conditionalFormatting sqref="I99">
    <cfRule type="containsErrors" dxfId="517" priority="457">
      <formula>ISERROR(I99)</formula>
    </cfRule>
  </conditionalFormatting>
  <conditionalFormatting sqref="I99">
    <cfRule type="cellIs" dxfId="516" priority="456" operator="equal">
      <formula>0</formula>
    </cfRule>
  </conditionalFormatting>
  <conditionalFormatting sqref="I101">
    <cfRule type="cellIs" dxfId="515" priority="448" operator="equal">
      <formula>0</formula>
    </cfRule>
  </conditionalFormatting>
  <conditionalFormatting sqref="I101">
    <cfRule type="containsErrors" dxfId="514" priority="447">
      <formula>ISERROR(I101)</formula>
    </cfRule>
  </conditionalFormatting>
  <conditionalFormatting sqref="I101">
    <cfRule type="cellIs" dxfId="513" priority="446" operator="equal">
      <formula>0</formula>
    </cfRule>
  </conditionalFormatting>
  <conditionalFormatting sqref="I103">
    <cfRule type="cellIs" dxfId="512" priority="438" operator="equal">
      <formula>0</formula>
    </cfRule>
  </conditionalFormatting>
  <conditionalFormatting sqref="I103">
    <cfRule type="containsErrors" dxfId="511" priority="437">
      <formula>ISERROR(I103)</formula>
    </cfRule>
  </conditionalFormatting>
  <conditionalFormatting sqref="I103">
    <cfRule type="cellIs" dxfId="510" priority="436" operator="equal">
      <formula>0</formula>
    </cfRule>
  </conditionalFormatting>
  <conditionalFormatting sqref="I105">
    <cfRule type="cellIs" dxfId="509" priority="428" operator="equal">
      <formula>0</formula>
    </cfRule>
  </conditionalFormatting>
  <conditionalFormatting sqref="I105">
    <cfRule type="containsErrors" dxfId="508" priority="427">
      <formula>ISERROR(I105)</formula>
    </cfRule>
  </conditionalFormatting>
  <conditionalFormatting sqref="I105">
    <cfRule type="cellIs" dxfId="507" priority="426" operator="equal">
      <formula>0</formula>
    </cfRule>
  </conditionalFormatting>
  <conditionalFormatting sqref="I107">
    <cfRule type="cellIs" dxfId="506" priority="418" operator="equal">
      <formula>0</formula>
    </cfRule>
  </conditionalFormatting>
  <conditionalFormatting sqref="I107">
    <cfRule type="containsErrors" dxfId="505" priority="417">
      <formula>ISERROR(I107)</formula>
    </cfRule>
  </conditionalFormatting>
  <conditionalFormatting sqref="I107">
    <cfRule type="cellIs" dxfId="504" priority="416" operator="equal">
      <formula>0</formula>
    </cfRule>
  </conditionalFormatting>
  <conditionalFormatting sqref="I109">
    <cfRule type="cellIs" dxfId="503" priority="408" operator="equal">
      <formula>0</formula>
    </cfRule>
  </conditionalFormatting>
  <conditionalFormatting sqref="I109">
    <cfRule type="containsErrors" dxfId="502" priority="407">
      <formula>ISERROR(I109)</formula>
    </cfRule>
  </conditionalFormatting>
  <conditionalFormatting sqref="I109">
    <cfRule type="cellIs" dxfId="501" priority="406" operator="equal">
      <formula>0</formula>
    </cfRule>
  </conditionalFormatting>
  <conditionalFormatting sqref="I111">
    <cfRule type="cellIs" dxfId="500" priority="398" operator="equal">
      <formula>0</formula>
    </cfRule>
  </conditionalFormatting>
  <conditionalFormatting sqref="I111">
    <cfRule type="containsErrors" dxfId="499" priority="397">
      <formula>ISERROR(I111)</formula>
    </cfRule>
  </conditionalFormatting>
  <conditionalFormatting sqref="I111">
    <cfRule type="cellIs" dxfId="498" priority="396" operator="equal">
      <formula>0</formula>
    </cfRule>
  </conditionalFormatting>
  <conditionalFormatting sqref="I113">
    <cfRule type="cellIs" dxfId="497" priority="388" operator="equal">
      <formula>0</formula>
    </cfRule>
  </conditionalFormatting>
  <conditionalFormatting sqref="I113">
    <cfRule type="containsErrors" dxfId="496" priority="387">
      <formula>ISERROR(I113)</formula>
    </cfRule>
  </conditionalFormatting>
  <conditionalFormatting sqref="I113">
    <cfRule type="cellIs" dxfId="495" priority="386" operator="equal">
      <formula>0</formula>
    </cfRule>
  </conditionalFormatting>
  <conditionalFormatting sqref="I115">
    <cfRule type="cellIs" dxfId="494" priority="378" operator="equal">
      <formula>0</formula>
    </cfRule>
  </conditionalFormatting>
  <conditionalFormatting sqref="I115">
    <cfRule type="containsErrors" dxfId="493" priority="377">
      <formula>ISERROR(I115)</formula>
    </cfRule>
  </conditionalFormatting>
  <conditionalFormatting sqref="I115">
    <cfRule type="cellIs" dxfId="492" priority="376" operator="equal">
      <formula>0</formula>
    </cfRule>
  </conditionalFormatting>
  <conditionalFormatting sqref="I117">
    <cfRule type="cellIs" dxfId="491" priority="368" operator="equal">
      <formula>0</formula>
    </cfRule>
  </conditionalFormatting>
  <conditionalFormatting sqref="I117">
    <cfRule type="containsErrors" dxfId="490" priority="367">
      <formula>ISERROR(I117)</formula>
    </cfRule>
  </conditionalFormatting>
  <conditionalFormatting sqref="I117">
    <cfRule type="cellIs" dxfId="489" priority="366" operator="equal">
      <formula>0</formula>
    </cfRule>
  </conditionalFormatting>
  <conditionalFormatting sqref="I119">
    <cfRule type="cellIs" dxfId="488" priority="358" operator="equal">
      <formula>0</formula>
    </cfRule>
  </conditionalFormatting>
  <conditionalFormatting sqref="I119">
    <cfRule type="containsErrors" dxfId="487" priority="357">
      <formula>ISERROR(I119)</formula>
    </cfRule>
  </conditionalFormatting>
  <conditionalFormatting sqref="I119">
    <cfRule type="cellIs" dxfId="486" priority="356" operator="equal">
      <formula>0</formula>
    </cfRule>
  </conditionalFormatting>
  <conditionalFormatting sqref="I82">
    <cfRule type="cellIs" dxfId="485" priority="348" operator="equal">
      <formula>0</formula>
    </cfRule>
  </conditionalFormatting>
  <conditionalFormatting sqref="G82:H82">
    <cfRule type="cellIs" dxfId="484" priority="347" operator="equal">
      <formula>0</formula>
    </cfRule>
  </conditionalFormatting>
  <conditionalFormatting sqref="G82:H82">
    <cfRule type="cellIs" dxfId="483" priority="346" operator="equal">
      <formula>0</formula>
    </cfRule>
  </conditionalFormatting>
  <conditionalFormatting sqref="G82:H82">
    <cfRule type="cellIs" dxfId="482" priority="345" operator="equal">
      <formula>0</formula>
    </cfRule>
  </conditionalFormatting>
  <conditionalFormatting sqref="G82:H82">
    <cfRule type="cellIs" dxfId="481" priority="344" operator="equal">
      <formula>0</formula>
    </cfRule>
  </conditionalFormatting>
  <conditionalFormatting sqref="G82:H82">
    <cfRule type="cellIs" dxfId="480" priority="343" operator="equal">
      <formula>0</formula>
    </cfRule>
  </conditionalFormatting>
  <conditionalFormatting sqref="I84">
    <cfRule type="cellIs" dxfId="479" priority="342" operator="equal">
      <formula>0</formula>
    </cfRule>
  </conditionalFormatting>
  <conditionalFormatting sqref="G84:H84">
    <cfRule type="cellIs" dxfId="478" priority="341" operator="equal">
      <formula>0</formula>
    </cfRule>
  </conditionalFormatting>
  <conditionalFormatting sqref="G84:H84">
    <cfRule type="cellIs" dxfId="477" priority="340" operator="equal">
      <formula>0</formula>
    </cfRule>
  </conditionalFormatting>
  <conditionalFormatting sqref="G84:H84">
    <cfRule type="cellIs" dxfId="476" priority="339" operator="equal">
      <formula>0</formula>
    </cfRule>
  </conditionalFormatting>
  <conditionalFormatting sqref="G84:H84">
    <cfRule type="cellIs" dxfId="475" priority="338" operator="equal">
      <formula>0</formula>
    </cfRule>
  </conditionalFormatting>
  <conditionalFormatting sqref="G84:H84">
    <cfRule type="cellIs" dxfId="474" priority="337" operator="equal">
      <formula>0</formula>
    </cfRule>
  </conditionalFormatting>
  <conditionalFormatting sqref="I84">
    <cfRule type="cellIs" dxfId="473" priority="336" operator="equal">
      <formula>0</formula>
    </cfRule>
  </conditionalFormatting>
  <conditionalFormatting sqref="G84:H84">
    <cfRule type="cellIs" dxfId="472" priority="335" operator="equal">
      <formula>0</formula>
    </cfRule>
  </conditionalFormatting>
  <conditionalFormatting sqref="G84:H84">
    <cfRule type="cellIs" dxfId="471" priority="334" operator="equal">
      <formula>0</formula>
    </cfRule>
  </conditionalFormatting>
  <conditionalFormatting sqref="G84:H84">
    <cfRule type="cellIs" dxfId="470" priority="333" operator="equal">
      <formula>0</formula>
    </cfRule>
  </conditionalFormatting>
  <conditionalFormatting sqref="G84:H84">
    <cfRule type="cellIs" dxfId="469" priority="332" operator="equal">
      <formula>0</formula>
    </cfRule>
  </conditionalFormatting>
  <conditionalFormatting sqref="G84:H84">
    <cfRule type="cellIs" dxfId="468" priority="331" operator="equal">
      <formula>0</formula>
    </cfRule>
  </conditionalFormatting>
  <conditionalFormatting sqref="I86">
    <cfRule type="cellIs" dxfId="467" priority="330" operator="equal">
      <formula>0</formula>
    </cfRule>
  </conditionalFormatting>
  <conditionalFormatting sqref="G86:H86">
    <cfRule type="cellIs" dxfId="466" priority="329" operator="equal">
      <formula>0</formula>
    </cfRule>
  </conditionalFormatting>
  <conditionalFormatting sqref="G86:H86">
    <cfRule type="cellIs" dxfId="465" priority="328" operator="equal">
      <formula>0</formula>
    </cfRule>
  </conditionalFormatting>
  <conditionalFormatting sqref="G86:H86">
    <cfRule type="cellIs" dxfId="464" priority="327" operator="equal">
      <formula>0</formula>
    </cfRule>
  </conditionalFormatting>
  <conditionalFormatting sqref="G86:H86">
    <cfRule type="cellIs" dxfId="463" priority="326" operator="equal">
      <formula>0</formula>
    </cfRule>
  </conditionalFormatting>
  <conditionalFormatting sqref="G86:H86">
    <cfRule type="cellIs" dxfId="462" priority="325" operator="equal">
      <formula>0</formula>
    </cfRule>
  </conditionalFormatting>
  <conditionalFormatting sqref="I86">
    <cfRule type="cellIs" dxfId="461" priority="324" operator="equal">
      <formula>0</formula>
    </cfRule>
  </conditionalFormatting>
  <conditionalFormatting sqref="G86:H86">
    <cfRule type="cellIs" dxfId="460" priority="323" operator="equal">
      <formula>0</formula>
    </cfRule>
  </conditionalFormatting>
  <conditionalFormatting sqref="G86:H86">
    <cfRule type="cellIs" dxfId="459" priority="322" operator="equal">
      <formula>0</formula>
    </cfRule>
  </conditionalFormatting>
  <conditionalFormatting sqref="G86:H86">
    <cfRule type="cellIs" dxfId="458" priority="321" operator="equal">
      <formula>0</formula>
    </cfRule>
  </conditionalFormatting>
  <conditionalFormatting sqref="G86:H86">
    <cfRule type="cellIs" dxfId="457" priority="320" operator="equal">
      <formula>0</formula>
    </cfRule>
  </conditionalFormatting>
  <conditionalFormatting sqref="G86:H86">
    <cfRule type="cellIs" dxfId="456" priority="319" operator="equal">
      <formula>0</formula>
    </cfRule>
  </conditionalFormatting>
  <conditionalFormatting sqref="I88">
    <cfRule type="cellIs" dxfId="455" priority="318" operator="equal">
      <formula>0</formula>
    </cfRule>
  </conditionalFormatting>
  <conditionalFormatting sqref="G88:H88">
    <cfRule type="cellIs" dxfId="454" priority="317" operator="equal">
      <formula>0</formula>
    </cfRule>
  </conditionalFormatting>
  <conditionalFormatting sqref="G88:H88">
    <cfRule type="cellIs" dxfId="453" priority="316" operator="equal">
      <formula>0</formula>
    </cfRule>
  </conditionalFormatting>
  <conditionalFormatting sqref="G88:H88">
    <cfRule type="cellIs" dxfId="452" priority="315" operator="equal">
      <formula>0</formula>
    </cfRule>
  </conditionalFormatting>
  <conditionalFormatting sqref="G88:H88">
    <cfRule type="cellIs" dxfId="451" priority="314" operator="equal">
      <formula>0</formula>
    </cfRule>
  </conditionalFormatting>
  <conditionalFormatting sqref="G88:H88">
    <cfRule type="cellIs" dxfId="450" priority="313" operator="equal">
      <formula>0</formula>
    </cfRule>
  </conditionalFormatting>
  <conditionalFormatting sqref="I88">
    <cfRule type="cellIs" dxfId="449" priority="312" operator="equal">
      <formula>0</formula>
    </cfRule>
  </conditionalFormatting>
  <conditionalFormatting sqref="G88:H88">
    <cfRule type="cellIs" dxfId="448" priority="311" operator="equal">
      <formula>0</formula>
    </cfRule>
  </conditionalFormatting>
  <conditionalFormatting sqref="G88:H88">
    <cfRule type="cellIs" dxfId="447" priority="310" operator="equal">
      <formula>0</formula>
    </cfRule>
  </conditionalFormatting>
  <conditionalFormatting sqref="G88:H88">
    <cfRule type="cellIs" dxfId="446" priority="309" operator="equal">
      <formula>0</formula>
    </cfRule>
  </conditionalFormatting>
  <conditionalFormatting sqref="G88:H88">
    <cfRule type="cellIs" dxfId="445" priority="308" operator="equal">
      <formula>0</formula>
    </cfRule>
  </conditionalFormatting>
  <conditionalFormatting sqref="G88:H88">
    <cfRule type="cellIs" dxfId="444" priority="307" operator="equal">
      <formula>0</formula>
    </cfRule>
  </conditionalFormatting>
  <conditionalFormatting sqref="I90">
    <cfRule type="cellIs" dxfId="443" priority="306" operator="equal">
      <formula>0</formula>
    </cfRule>
  </conditionalFormatting>
  <conditionalFormatting sqref="G90:H90">
    <cfRule type="cellIs" dxfId="442" priority="305" operator="equal">
      <formula>0</formula>
    </cfRule>
  </conditionalFormatting>
  <conditionalFormatting sqref="G90:H90">
    <cfRule type="cellIs" dxfId="441" priority="304" operator="equal">
      <formula>0</formula>
    </cfRule>
  </conditionalFormatting>
  <conditionalFormatting sqref="G90:H90">
    <cfRule type="cellIs" dxfId="440" priority="303" operator="equal">
      <formula>0</formula>
    </cfRule>
  </conditionalFormatting>
  <conditionalFormatting sqref="G90:H90">
    <cfRule type="cellIs" dxfId="439" priority="302" operator="equal">
      <formula>0</formula>
    </cfRule>
  </conditionalFormatting>
  <conditionalFormatting sqref="G90:H90">
    <cfRule type="cellIs" dxfId="438" priority="301" operator="equal">
      <formula>0</formula>
    </cfRule>
  </conditionalFormatting>
  <conditionalFormatting sqref="I90">
    <cfRule type="cellIs" dxfId="437" priority="300" operator="equal">
      <formula>0</formula>
    </cfRule>
  </conditionalFormatting>
  <conditionalFormatting sqref="G90:H90">
    <cfRule type="cellIs" dxfId="436" priority="299" operator="equal">
      <formula>0</formula>
    </cfRule>
  </conditionalFormatting>
  <conditionalFormatting sqref="G90:H90">
    <cfRule type="cellIs" dxfId="435" priority="298" operator="equal">
      <formula>0</formula>
    </cfRule>
  </conditionalFormatting>
  <conditionalFormatting sqref="G90:H90">
    <cfRule type="cellIs" dxfId="434" priority="297" operator="equal">
      <formula>0</formula>
    </cfRule>
  </conditionalFormatting>
  <conditionalFormatting sqref="G90:H90">
    <cfRule type="cellIs" dxfId="433" priority="296" operator="equal">
      <formula>0</formula>
    </cfRule>
  </conditionalFormatting>
  <conditionalFormatting sqref="G90:H90">
    <cfRule type="cellIs" dxfId="432" priority="295" operator="equal">
      <formula>0</formula>
    </cfRule>
  </conditionalFormatting>
  <conditionalFormatting sqref="I92">
    <cfRule type="cellIs" dxfId="431" priority="294" operator="equal">
      <formula>0</formula>
    </cfRule>
  </conditionalFormatting>
  <conditionalFormatting sqref="G92:H92">
    <cfRule type="cellIs" dxfId="430" priority="293" operator="equal">
      <formula>0</formula>
    </cfRule>
  </conditionalFormatting>
  <conditionalFormatting sqref="G92:H92">
    <cfRule type="cellIs" dxfId="429" priority="292" operator="equal">
      <formula>0</formula>
    </cfRule>
  </conditionalFormatting>
  <conditionalFormatting sqref="G92:H92">
    <cfRule type="cellIs" dxfId="428" priority="291" operator="equal">
      <formula>0</formula>
    </cfRule>
  </conditionalFormatting>
  <conditionalFormatting sqref="G92:H92">
    <cfRule type="cellIs" dxfId="427" priority="290" operator="equal">
      <formula>0</formula>
    </cfRule>
  </conditionalFormatting>
  <conditionalFormatting sqref="G92:H92">
    <cfRule type="cellIs" dxfId="426" priority="289" operator="equal">
      <formula>0</formula>
    </cfRule>
  </conditionalFormatting>
  <conditionalFormatting sqref="I92">
    <cfRule type="cellIs" dxfId="425" priority="288" operator="equal">
      <formula>0</formula>
    </cfRule>
  </conditionalFormatting>
  <conditionalFormatting sqref="G92:H92">
    <cfRule type="cellIs" dxfId="424" priority="287" operator="equal">
      <formula>0</formula>
    </cfRule>
  </conditionalFormatting>
  <conditionalFormatting sqref="G92:H92">
    <cfRule type="cellIs" dxfId="423" priority="286" operator="equal">
      <formula>0</formula>
    </cfRule>
  </conditionalFormatting>
  <conditionalFormatting sqref="G92:H92">
    <cfRule type="cellIs" dxfId="422" priority="285" operator="equal">
      <formula>0</formula>
    </cfRule>
  </conditionalFormatting>
  <conditionalFormatting sqref="G92:H92">
    <cfRule type="cellIs" dxfId="421" priority="284" operator="equal">
      <formula>0</formula>
    </cfRule>
  </conditionalFormatting>
  <conditionalFormatting sqref="G92:H92">
    <cfRule type="cellIs" dxfId="420" priority="283" operator="equal">
      <formula>0</formula>
    </cfRule>
  </conditionalFormatting>
  <conditionalFormatting sqref="I94">
    <cfRule type="cellIs" dxfId="419" priority="282" operator="equal">
      <formula>0</formula>
    </cfRule>
  </conditionalFormatting>
  <conditionalFormatting sqref="G94:H94">
    <cfRule type="cellIs" dxfId="418" priority="281" operator="equal">
      <formula>0</formula>
    </cfRule>
  </conditionalFormatting>
  <conditionalFormatting sqref="G94:H94">
    <cfRule type="cellIs" dxfId="417" priority="280" operator="equal">
      <formula>0</formula>
    </cfRule>
  </conditionalFormatting>
  <conditionalFormatting sqref="G94:H94">
    <cfRule type="cellIs" dxfId="416" priority="279" operator="equal">
      <formula>0</formula>
    </cfRule>
  </conditionalFormatting>
  <conditionalFormatting sqref="G94:H94">
    <cfRule type="cellIs" dxfId="415" priority="278" operator="equal">
      <formula>0</formula>
    </cfRule>
  </conditionalFormatting>
  <conditionalFormatting sqref="G94:H94">
    <cfRule type="cellIs" dxfId="414" priority="277" operator="equal">
      <formula>0</formula>
    </cfRule>
  </conditionalFormatting>
  <conditionalFormatting sqref="I94">
    <cfRule type="cellIs" dxfId="413" priority="276" operator="equal">
      <formula>0</formula>
    </cfRule>
  </conditionalFormatting>
  <conditionalFormatting sqref="G94:H94">
    <cfRule type="cellIs" dxfId="412" priority="275" operator="equal">
      <formula>0</formula>
    </cfRule>
  </conditionalFormatting>
  <conditionalFormatting sqref="G94:H94">
    <cfRule type="cellIs" dxfId="411" priority="274" operator="equal">
      <formula>0</formula>
    </cfRule>
  </conditionalFormatting>
  <conditionalFormatting sqref="G94:H94">
    <cfRule type="cellIs" dxfId="410" priority="273" operator="equal">
      <formula>0</formula>
    </cfRule>
  </conditionalFormatting>
  <conditionalFormatting sqref="G94:H94">
    <cfRule type="cellIs" dxfId="409" priority="272" operator="equal">
      <formula>0</formula>
    </cfRule>
  </conditionalFormatting>
  <conditionalFormatting sqref="G94:H94">
    <cfRule type="cellIs" dxfId="408" priority="271" operator="equal">
      <formula>0</formula>
    </cfRule>
  </conditionalFormatting>
  <conditionalFormatting sqref="G96:I96">
    <cfRule type="cellIs" dxfId="407" priority="270" operator="equal">
      <formula>0</formula>
    </cfRule>
  </conditionalFormatting>
  <conditionalFormatting sqref="G96:I96">
    <cfRule type="containsErrors" dxfId="406" priority="269">
      <formula>ISERROR(G96)</formula>
    </cfRule>
  </conditionalFormatting>
  <conditionalFormatting sqref="I96">
    <cfRule type="cellIs" dxfId="405" priority="268" operator="equal">
      <formula>0</formula>
    </cfRule>
  </conditionalFormatting>
  <conditionalFormatting sqref="G96:H96">
    <cfRule type="cellIs" dxfId="404" priority="267" operator="equal">
      <formula>0</formula>
    </cfRule>
  </conditionalFormatting>
  <conditionalFormatting sqref="G96:H96">
    <cfRule type="cellIs" dxfId="403" priority="266" operator="equal">
      <formula>0</formula>
    </cfRule>
  </conditionalFormatting>
  <conditionalFormatting sqref="G96:H96">
    <cfRule type="cellIs" dxfId="402" priority="265" operator="equal">
      <formula>0</formula>
    </cfRule>
  </conditionalFormatting>
  <conditionalFormatting sqref="G96:H96">
    <cfRule type="cellIs" dxfId="401" priority="264" operator="equal">
      <formula>0</formula>
    </cfRule>
  </conditionalFormatting>
  <conditionalFormatting sqref="G96:H96">
    <cfRule type="cellIs" dxfId="400" priority="263" operator="equal">
      <formula>0</formula>
    </cfRule>
  </conditionalFormatting>
  <conditionalFormatting sqref="I96">
    <cfRule type="cellIs" dxfId="399" priority="262" operator="equal">
      <formula>0</formula>
    </cfRule>
  </conditionalFormatting>
  <conditionalFormatting sqref="G96:H96">
    <cfRule type="cellIs" dxfId="398" priority="261" operator="equal">
      <formula>0</formula>
    </cfRule>
  </conditionalFormatting>
  <conditionalFormatting sqref="G96:H96">
    <cfRule type="cellIs" dxfId="397" priority="260" operator="equal">
      <formula>0</formula>
    </cfRule>
  </conditionalFormatting>
  <conditionalFormatting sqref="G96:H96">
    <cfRule type="cellIs" dxfId="396" priority="259" operator="equal">
      <formula>0</formula>
    </cfRule>
  </conditionalFormatting>
  <conditionalFormatting sqref="G96:H96">
    <cfRule type="cellIs" dxfId="395" priority="258" operator="equal">
      <formula>0</formula>
    </cfRule>
  </conditionalFormatting>
  <conditionalFormatting sqref="G96:H96">
    <cfRule type="cellIs" dxfId="394" priority="257" operator="equal">
      <formula>0</formula>
    </cfRule>
  </conditionalFormatting>
  <conditionalFormatting sqref="G98:I98">
    <cfRule type="cellIs" dxfId="393" priority="256" operator="equal">
      <formula>0</formula>
    </cfRule>
  </conditionalFormatting>
  <conditionalFormatting sqref="G98:I98">
    <cfRule type="containsErrors" dxfId="392" priority="255">
      <formula>ISERROR(G98)</formula>
    </cfRule>
  </conditionalFormatting>
  <conditionalFormatting sqref="I98">
    <cfRule type="cellIs" dxfId="391" priority="254" operator="equal">
      <formula>0</formula>
    </cfRule>
  </conditionalFormatting>
  <conditionalFormatting sqref="G98:H98">
    <cfRule type="cellIs" dxfId="390" priority="253" operator="equal">
      <formula>0</formula>
    </cfRule>
  </conditionalFormatting>
  <conditionalFormatting sqref="G98:H98">
    <cfRule type="cellIs" dxfId="389" priority="252" operator="equal">
      <formula>0</formula>
    </cfRule>
  </conditionalFormatting>
  <conditionalFormatting sqref="G98:H98">
    <cfRule type="cellIs" dxfId="388" priority="251" operator="equal">
      <formula>0</formula>
    </cfRule>
  </conditionalFormatting>
  <conditionalFormatting sqref="G98:H98">
    <cfRule type="cellIs" dxfId="387" priority="250" operator="equal">
      <formula>0</formula>
    </cfRule>
  </conditionalFormatting>
  <conditionalFormatting sqref="G98:H98">
    <cfRule type="cellIs" dxfId="386" priority="249" operator="equal">
      <formula>0</formula>
    </cfRule>
  </conditionalFormatting>
  <conditionalFormatting sqref="I98">
    <cfRule type="cellIs" dxfId="385" priority="248" operator="equal">
      <formula>0</formula>
    </cfRule>
  </conditionalFormatting>
  <conditionalFormatting sqref="G98:H98">
    <cfRule type="cellIs" dxfId="384" priority="247" operator="equal">
      <formula>0</formula>
    </cfRule>
  </conditionalFormatting>
  <conditionalFormatting sqref="G98:H98">
    <cfRule type="cellIs" dxfId="383" priority="246" operator="equal">
      <formula>0</formula>
    </cfRule>
  </conditionalFormatting>
  <conditionalFormatting sqref="G98:H98">
    <cfRule type="cellIs" dxfId="382" priority="245" operator="equal">
      <formula>0</formula>
    </cfRule>
  </conditionalFormatting>
  <conditionalFormatting sqref="G98:H98">
    <cfRule type="cellIs" dxfId="381" priority="244" operator="equal">
      <formula>0</formula>
    </cfRule>
  </conditionalFormatting>
  <conditionalFormatting sqref="G98:H98">
    <cfRule type="cellIs" dxfId="380" priority="243" operator="equal">
      <formula>0</formula>
    </cfRule>
  </conditionalFormatting>
  <conditionalFormatting sqref="G100:I100">
    <cfRule type="cellIs" dxfId="379" priority="242" operator="equal">
      <formula>0</formula>
    </cfRule>
  </conditionalFormatting>
  <conditionalFormatting sqref="G100:I100">
    <cfRule type="containsErrors" dxfId="378" priority="241">
      <formula>ISERROR(G100)</formula>
    </cfRule>
  </conditionalFormatting>
  <conditionalFormatting sqref="I100">
    <cfRule type="cellIs" dxfId="377" priority="240" operator="equal">
      <formula>0</formula>
    </cfRule>
  </conditionalFormatting>
  <conditionalFormatting sqref="G100:H100">
    <cfRule type="cellIs" dxfId="376" priority="239" operator="equal">
      <formula>0</formula>
    </cfRule>
  </conditionalFormatting>
  <conditionalFormatting sqref="G100:H100">
    <cfRule type="cellIs" dxfId="375" priority="238" operator="equal">
      <formula>0</formula>
    </cfRule>
  </conditionalFormatting>
  <conditionalFormatting sqref="G100:H100">
    <cfRule type="cellIs" dxfId="374" priority="237" operator="equal">
      <formula>0</formula>
    </cfRule>
  </conditionalFormatting>
  <conditionalFormatting sqref="G100:H100">
    <cfRule type="cellIs" dxfId="373" priority="236" operator="equal">
      <formula>0</formula>
    </cfRule>
  </conditionalFormatting>
  <conditionalFormatting sqref="G100:H100">
    <cfRule type="cellIs" dxfId="372" priority="235" operator="equal">
      <formula>0</formula>
    </cfRule>
  </conditionalFormatting>
  <conditionalFormatting sqref="I100">
    <cfRule type="cellIs" dxfId="371" priority="234" operator="equal">
      <formula>0</formula>
    </cfRule>
  </conditionalFormatting>
  <conditionalFormatting sqref="G100:H100">
    <cfRule type="cellIs" dxfId="370" priority="233" operator="equal">
      <formula>0</formula>
    </cfRule>
  </conditionalFormatting>
  <conditionalFormatting sqref="G100:H100">
    <cfRule type="cellIs" dxfId="369" priority="232" operator="equal">
      <formula>0</formula>
    </cfRule>
  </conditionalFormatting>
  <conditionalFormatting sqref="G100:H100">
    <cfRule type="cellIs" dxfId="368" priority="231" operator="equal">
      <formula>0</formula>
    </cfRule>
  </conditionalFormatting>
  <conditionalFormatting sqref="G100:H100">
    <cfRule type="cellIs" dxfId="367" priority="230" operator="equal">
      <formula>0</formula>
    </cfRule>
  </conditionalFormatting>
  <conditionalFormatting sqref="G100:H100">
    <cfRule type="cellIs" dxfId="366" priority="229" operator="equal">
      <formula>0</formula>
    </cfRule>
  </conditionalFormatting>
  <conditionalFormatting sqref="G102:I102">
    <cfRule type="cellIs" dxfId="365" priority="228" operator="equal">
      <formula>0</formula>
    </cfRule>
  </conditionalFormatting>
  <conditionalFormatting sqref="G102:I102">
    <cfRule type="containsErrors" dxfId="364" priority="227">
      <formula>ISERROR(G102)</formula>
    </cfRule>
  </conditionalFormatting>
  <conditionalFormatting sqref="I102">
    <cfRule type="cellIs" dxfId="363" priority="226" operator="equal">
      <formula>0</formula>
    </cfRule>
  </conditionalFormatting>
  <conditionalFormatting sqref="G102:H102">
    <cfRule type="cellIs" dxfId="362" priority="225" operator="equal">
      <formula>0</formula>
    </cfRule>
  </conditionalFormatting>
  <conditionalFormatting sqref="G102:H102">
    <cfRule type="cellIs" dxfId="361" priority="224" operator="equal">
      <formula>0</formula>
    </cfRule>
  </conditionalFormatting>
  <conditionalFormatting sqref="G102:H102">
    <cfRule type="cellIs" dxfId="360" priority="223" operator="equal">
      <formula>0</formula>
    </cfRule>
  </conditionalFormatting>
  <conditionalFormatting sqref="G102:H102">
    <cfRule type="cellIs" dxfId="359" priority="222" operator="equal">
      <formula>0</formula>
    </cfRule>
  </conditionalFormatting>
  <conditionalFormatting sqref="G102:H102">
    <cfRule type="cellIs" dxfId="358" priority="221" operator="equal">
      <formula>0</formula>
    </cfRule>
  </conditionalFormatting>
  <conditionalFormatting sqref="I102">
    <cfRule type="cellIs" dxfId="357" priority="220" operator="equal">
      <formula>0</formula>
    </cfRule>
  </conditionalFormatting>
  <conditionalFormatting sqref="G102:H102">
    <cfRule type="cellIs" dxfId="356" priority="219" operator="equal">
      <formula>0</formula>
    </cfRule>
  </conditionalFormatting>
  <conditionalFormatting sqref="G102:H102">
    <cfRule type="cellIs" dxfId="355" priority="218" operator="equal">
      <formula>0</formula>
    </cfRule>
  </conditionalFormatting>
  <conditionalFormatting sqref="G102:H102">
    <cfRule type="cellIs" dxfId="354" priority="217" operator="equal">
      <formula>0</formula>
    </cfRule>
  </conditionalFormatting>
  <conditionalFormatting sqref="G102:H102">
    <cfRule type="cellIs" dxfId="353" priority="216" operator="equal">
      <formula>0</formula>
    </cfRule>
  </conditionalFormatting>
  <conditionalFormatting sqref="G102:H102">
    <cfRule type="cellIs" dxfId="352" priority="215" operator="equal">
      <formula>0</formula>
    </cfRule>
  </conditionalFormatting>
  <conditionalFormatting sqref="G104:I104">
    <cfRule type="cellIs" dxfId="351" priority="214" operator="equal">
      <formula>0</formula>
    </cfRule>
  </conditionalFormatting>
  <conditionalFormatting sqref="G104:I104">
    <cfRule type="containsErrors" dxfId="350" priority="213">
      <formula>ISERROR(G104)</formula>
    </cfRule>
  </conditionalFormatting>
  <conditionalFormatting sqref="I104">
    <cfRule type="cellIs" dxfId="349" priority="212" operator="equal">
      <formula>0</formula>
    </cfRule>
  </conditionalFormatting>
  <conditionalFormatting sqref="G104:H104">
    <cfRule type="cellIs" dxfId="348" priority="211" operator="equal">
      <formula>0</formula>
    </cfRule>
  </conditionalFormatting>
  <conditionalFormatting sqref="G104:H104">
    <cfRule type="cellIs" dxfId="347" priority="210" operator="equal">
      <formula>0</formula>
    </cfRule>
  </conditionalFormatting>
  <conditionalFormatting sqref="G104:H104">
    <cfRule type="cellIs" dxfId="346" priority="209" operator="equal">
      <formula>0</formula>
    </cfRule>
  </conditionalFormatting>
  <conditionalFormatting sqref="G104:H104">
    <cfRule type="cellIs" dxfId="345" priority="208" operator="equal">
      <formula>0</formula>
    </cfRule>
  </conditionalFormatting>
  <conditionalFormatting sqref="G104:H104">
    <cfRule type="cellIs" dxfId="344" priority="207" operator="equal">
      <formula>0</formula>
    </cfRule>
  </conditionalFormatting>
  <conditionalFormatting sqref="I104">
    <cfRule type="cellIs" dxfId="343" priority="206" operator="equal">
      <formula>0</formula>
    </cfRule>
  </conditionalFormatting>
  <conditionalFormatting sqref="G104:H104">
    <cfRule type="cellIs" dxfId="342" priority="205" operator="equal">
      <formula>0</formula>
    </cfRule>
  </conditionalFormatting>
  <conditionalFormatting sqref="G104:H104">
    <cfRule type="cellIs" dxfId="341" priority="204" operator="equal">
      <formula>0</formula>
    </cfRule>
  </conditionalFormatting>
  <conditionalFormatting sqref="G104:H104">
    <cfRule type="cellIs" dxfId="340" priority="203" operator="equal">
      <formula>0</formula>
    </cfRule>
  </conditionalFormatting>
  <conditionalFormatting sqref="G104:H104">
    <cfRule type="cellIs" dxfId="339" priority="202" operator="equal">
      <formula>0</formula>
    </cfRule>
  </conditionalFormatting>
  <conditionalFormatting sqref="G104:H104">
    <cfRule type="cellIs" dxfId="338" priority="201" operator="equal">
      <formula>0</formula>
    </cfRule>
  </conditionalFormatting>
  <conditionalFormatting sqref="G106:I106">
    <cfRule type="cellIs" dxfId="337" priority="200" operator="equal">
      <formula>0</formula>
    </cfRule>
  </conditionalFormatting>
  <conditionalFormatting sqref="G106:I106">
    <cfRule type="containsErrors" dxfId="336" priority="199">
      <formula>ISERROR(G106)</formula>
    </cfRule>
  </conditionalFormatting>
  <conditionalFormatting sqref="I106">
    <cfRule type="cellIs" dxfId="335" priority="198" operator="equal">
      <formula>0</formula>
    </cfRule>
  </conditionalFormatting>
  <conditionalFormatting sqref="G106:H106">
    <cfRule type="cellIs" dxfId="334" priority="197" operator="equal">
      <formula>0</formula>
    </cfRule>
  </conditionalFormatting>
  <conditionalFormatting sqref="G106:H106">
    <cfRule type="cellIs" dxfId="333" priority="196" operator="equal">
      <formula>0</formula>
    </cfRule>
  </conditionalFormatting>
  <conditionalFormatting sqref="G106:H106">
    <cfRule type="cellIs" dxfId="332" priority="195" operator="equal">
      <formula>0</formula>
    </cfRule>
  </conditionalFormatting>
  <conditionalFormatting sqref="G106:H106">
    <cfRule type="cellIs" dxfId="331" priority="194" operator="equal">
      <formula>0</formula>
    </cfRule>
  </conditionalFormatting>
  <conditionalFormatting sqref="G106:H106">
    <cfRule type="cellIs" dxfId="330" priority="193" operator="equal">
      <formula>0</formula>
    </cfRule>
  </conditionalFormatting>
  <conditionalFormatting sqref="I106">
    <cfRule type="cellIs" dxfId="329" priority="192" operator="equal">
      <formula>0</formula>
    </cfRule>
  </conditionalFormatting>
  <conditionalFormatting sqref="G106:H106">
    <cfRule type="cellIs" dxfId="328" priority="191" operator="equal">
      <formula>0</formula>
    </cfRule>
  </conditionalFormatting>
  <conditionalFormatting sqref="G106:H106">
    <cfRule type="cellIs" dxfId="327" priority="190" operator="equal">
      <formula>0</formula>
    </cfRule>
  </conditionalFormatting>
  <conditionalFormatting sqref="G106:H106">
    <cfRule type="cellIs" dxfId="326" priority="189" operator="equal">
      <formula>0</formula>
    </cfRule>
  </conditionalFormatting>
  <conditionalFormatting sqref="G106:H106">
    <cfRule type="cellIs" dxfId="325" priority="188" operator="equal">
      <formula>0</formula>
    </cfRule>
  </conditionalFormatting>
  <conditionalFormatting sqref="G106:H106">
    <cfRule type="cellIs" dxfId="324" priority="187" operator="equal">
      <formula>0</formula>
    </cfRule>
  </conditionalFormatting>
  <conditionalFormatting sqref="G108:I108">
    <cfRule type="cellIs" dxfId="323" priority="186" operator="equal">
      <formula>0</formula>
    </cfRule>
  </conditionalFormatting>
  <conditionalFormatting sqref="G108:I108">
    <cfRule type="containsErrors" dxfId="322" priority="185">
      <formula>ISERROR(G108)</formula>
    </cfRule>
  </conditionalFormatting>
  <conditionalFormatting sqref="I108">
    <cfRule type="cellIs" dxfId="321" priority="184" operator="equal">
      <formula>0</formula>
    </cfRule>
  </conditionalFormatting>
  <conditionalFormatting sqref="G108:H108">
    <cfRule type="cellIs" dxfId="320" priority="183" operator="equal">
      <formula>0</formula>
    </cfRule>
  </conditionalFormatting>
  <conditionalFormatting sqref="G108:H108">
    <cfRule type="cellIs" dxfId="319" priority="182" operator="equal">
      <formula>0</formula>
    </cfRule>
  </conditionalFormatting>
  <conditionalFormatting sqref="G108:H108">
    <cfRule type="cellIs" dxfId="318" priority="181" operator="equal">
      <formula>0</formula>
    </cfRule>
  </conditionalFormatting>
  <conditionalFormatting sqref="G108:H108">
    <cfRule type="cellIs" dxfId="317" priority="180" operator="equal">
      <formula>0</formula>
    </cfRule>
  </conditionalFormatting>
  <conditionalFormatting sqref="G108:H108">
    <cfRule type="cellIs" dxfId="316" priority="179" operator="equal">
      <formula>0</formula>
    </cfRule>
  </conditionalFormatting>
  <conditionalFormatting sqref="I108">
    <cfRule type="cellIs" dxfId="315" priority="178" operator="equal">
      <formula>0</formula>
    </cfRule>
  </conditionalFormatting>
  <conditionalFormatting sqref="G108:H108">
    <cfRule type="cellIs" dxfId="314" priority="177" operator="equal">
      <formula>0</formula>
    </cfRule>
  </conditionalFormatting>
  <conditionalFormatting sqref="G108:H108">
    <cfRule type="cellIs" dxfId="313" priority="176" operator="equal">
      <formula>0</formula>
    </cfRule>
  </conditionalFormatting>
  <conditionalFormatting sqref="G108:H108">
    <cfRule type="cellIs" dxfId="312" priority="175" operator="equal">
      <formula>0</formula>
    </cfRule>
  </conditionalFormatting>
  <conditionalFormatting sqref="G108:H108">
    <cfRule type="cellIs" dxfId="311" priority="174" operator="equal">
      <formula>0</formula>
    </cfRule>
  </conditionalFormatting>
  <conditionalFormatting sqref="G108:H108">
    <cfRule type="cellIs" dxfId="310" priority="173" operator="equal">
      <formula>0</formula>
    </cfRule>
  </conditionalFormatting>
  <conditionalFormatting sqref="G110:I110">
    <cfRule type="cellIs" dxfId="309" priority="172" operator="equal">
      <formula>0</formula>
    </cfRule>
  </conditionalFormatting>
  <conditionalFormatting sqref="G110:I110">
    <cfRule type="containsErrors" dxfId="308" priority="171">
      <formula>ISERROR(G110)</formula>
    </cfRule>
  </conditionalFormatting>
  <conditionalFormatting sqref="I110">
    <cfRule type="cellIs" dxfId="307" priority="170" operator="equal">
      <formula>0</formula>
    </cfRule>
  </conditionalFormatting>
  <conditionalFormatting sqref="G110:H110">
    <cfRule type="cellIs" dxfId="306" priority="169" operator="equal">
      <formula>0</formula>
    </cfRule>
  </conditionalFormatting>
  <conditionalFormatting sqref="G110:H110">
    <cfRule type="cellIs" dxfId="305" priority="168" operator="equal">
      <formula>0</formula>
    </cfRule>
  </conditionalFormatting>
  <conditionalFormatting sqref="G110:H110">
    <cfRule type="cellIs" dxfId="304" priority="167" operator="equal">
      <formula>0</formula>
    </cfRule>
  </conditionalFormatting>
  <conditionalFormatting sqref="G110:H110">
    <cfRule type="cellIs" dxfId="303" priority="166" operator="equal">
      <formula>0</formula>
    </cfRule>
  </conditionalFormatting>
  <conditionalFormatting sqref="G110:H110">
    <cfRule type="cellIs" dxfId="302" priority="165" operator="equal">
      <formula>0</formula>
    </cfRule>
  </conditionalFormatting>
  <conditionalFormatting sqref="I110">
    <cfRule type="cellIs" dxfId="301" priority="164" operator="equal">
      <formula>0</formula>
    </cfRule>
  </conditionalFormatting>
  <conditionalFormatting sqref="G110:H110">
    <cfRule type="cellIs" dxfId="300" priority="163" operator="equal">
      <formula>0</formula>
    </cfRule>
  </conditionalFormatting>
  <conditionalFormatting sqref="G110:H110">
    <cfRule type="cellIs" dxfId="299" priority="162" operator="equal">
      <formula>0</formula>
    </cfRule>
  </conditionalFormatting>
  <conditionalFormatting sqref="G110:H110">
    <cfRule type="cellIs" dxfId="298" priority="161" operator="equal">
      <formula>0</formula>
    </cfRule>
  </conditionalFormatting>
  <conditionalFormatting sqref="G110:H110">
    <cfRule type="cellIs" dxfId="297" priority="160" operator="equal">
      <formula>0</formula>
    </cfRule>
  </conditionalFormatting>
  <conditionalFormatting sqref="G110:H110">
    <cfRule type="cellIs" dxfId="296" priority="159" operator="equal">
      <formula>0</formula>
    </cfRule>
  </conditionalFormatting>
  <conditionalFormatting sqref="G112:I112">
    <cfRule type="cellIs" dxfId="295" priority="158" operator="equal">
      <formula>0</formula>
    </cfRule>
  </conditionalFormatting>
  <conditionalFormatting sqref="G112:I112">
    <cfRule type="containsErrors" dxfId="294" priority="157">
      <formula>ISERROR(G112)</formula>
    </cfRule>
  </conditionalFormatting>
  <conditionalFormatting sqref="I112">
    <cfRule type="cellIs" dxfId="293" priority="156" operator="equal">
      <formula>0</formula>
    </cfRule>
  </conditionalFormatting>
  <conditionalFormatting sqref="G112:H112">
    <cfRule type="cellIs" dxfId="292" priority="155" operator="equal">
      <formula>0</formula>
    </cfRule>
  </conditionalFormatting>
  <conditionalFormatting sqref="G112:H112">
    <cfRule type="cellIs" dxfId="291" priority="154" operator="equal">
      <formula>0</formula>
    </cfRule>
  </conditionalFormatting>
  <conditionalFormatting sqref="G112:H112">
    <cfRule type="cellIs" dxfId="290" priority="153" operator="equal">
      <formula>0</formula>
    </cfRule>
  </conditionalFormatting>
  <conditionalFormatting sqref="G112:H112">
    <cfRule type="cellIs" dxfId="289" priority="152" operator="equal">
      <formula>0</formula>
    </cfRule>
  </conditionalFormatting>
  <conditionalFormatting sqref="G112:H112">
    <cfRule type="cellIs" dxfId="288" priority="151" operator="equal">
      <formula>0</formula>
    </cfRule>
  </conditionalFormatting>
  <conditionalFormatting sqref="I112">
    <cfRule type="cellIs" dxfId="287" priority="150" operator="equal">
      <formula>0</formula>
    </cfRule>
  </conditionalFormatting>
  <conditionalFormatting sqref="G112:H112">
    <cfRule type="cellIs" dxfId="286" priority="149" operator="equal">
      <formula>0</formula>
    </cfRule>
  </conditionalFormatting>
  <conditionalFormatting sqref="G112:H112">
    <cfRule type="cellIs" dxfId="285" priority="148" operator="equal">
      <formula>0</formula>
    </cfRule>
  </conditionalFormatting>
  <conditionalFormatting sqref="G112:H112">
    <cfRule type="cellIs" dxfId="284" priority="147" operator="equal">
      <formula>0</formula>
    </cfRule>
  </conditionalFormatting>
  <conditionalFormatting sqref="G112:H112">
    <cfRule type="cellIs" dxfId="283" priority="146" operator="equal">
      <formula>0</formula>
    </cfRule>
  </conditionalFormatting>
  <conditionalFormatting sqref="G112:H112">
    <cfRule type="cellIs" dxfId="282" priority="145" operator="equal">
      <formula>0</formula>
    </cfRule>
  </conditionalFormatting>
  <conditionalFormatting sqref="G114:I114">
    <cfRule type="cellIs" dxfId="281" priority="144" operator="equal">
      <formula>0</formula>
    </cfRule>
  </conditionalFormatting>
  <conditionalFormatting sqref="G114:I114">
    <cfRule type="containsErrors" dxfId="280" priority="143">
      <formula>ISERROR(G114)</formula>
    </cfRule>
  </conditionalFormatting>
  <conditionalFormatting sqref="I114">
    <cfRule type="cellIs" dxfId="279" priority="142" operator="equal">
      <formula>0</formula>
    </cfRule>
  </conditionalFormatting>
  <conditionalFormatting sqref="G114:H114">
    <cfRule type="cellIs" dxfId="278" priority="141" operator="equal">
      <formula>0</formula>
    </cfRule>
  </conditionalFormatting>
  <conditionalFormatting sqref="G114:H114">
    <cfRule type="cellIs" dxfId="277" priority="140" operator="equal">
      <formula>0</formula>
    </cfRule>
  </conditionalFormatting>
  <conditionalFormatting sqref="G114:H114">
    <cfRule type="cellIs" dxfId="276" priority="139" operator="equal">
      <formula>0</formula>
    </cfRule>
  </conditionalFormatting>
  <conditionalFormatting sqref="G114:H114">
    <cfRule type="cellIs" dxfId="275" priority="138" operator="equal">
      <formula>0</formula>
    </cfRule>
  </conditionalFormatting>
  <conditionalFormatting sqref="G114:H114">
    <cfRule type="cellIs" dxfId="274" priority="137" operator="equal">
      <formula>0</formula>
    </cfRule>
  </conditionalFormatting>
  <conditionalFormatting sqref="I114">
    <cfRule type="cellIs" dxfId="273" priority="136" operator="equal">
      <formula>0</formula>
    </cfRule>
  </conditionalFormatting>
  <conditionalFormatting sqref="G114:H114">
    <cfRule type="cellIs" dxfId="272" priority="135" operator="equal">
      <formula>0</formula>
    </cfRule>
  </conditionalFormatting>
  <conditionalFormatting sqref="G114:H114">
    <cfRule type="cellIs" dxfId="271" priority="134" operator="equal">
      <formula>0</formula>
    </cfRule>
  </conditionalFormatting>
  <conditionalFormatting sqref="G114:H114">
    <cfRule type="cellIs" dxfId="270" priority="133" operator="equal">
      <formula>0</formula>
    </cfRule>
  </conditionalFormatting>
  <conditionalFormatting sqref="G114:H114">
    <cfRule type="cellIs" dxfId="269" priority="132" operator="equal">
      <formula>0</formula>
    </cfRule>
  </conditionalFormatting>
  <conditionalFormatting sqref="G114:H114">
    <cfRule type="cellIs" dxfId="268" priority="131" operator="equal">
      <formula>0</formula>
    </cfRule>
  </conditionalFormatting>
  <conditionalFormatting sqref="G116:I116">
    <cfRule type="cellIs" dxfId="267" priority="130" operator="equal">
      <formula>0</formula>
    </cfRule>
  </conditionalFormatting>
  <conditionalFormatting sqref="G116:I116">
    <cfRule type="containsErrors" dxfId="266" priority="129">
      <formula>ISERROR(G116)</formula>
    </cfRule>
  </conditionalFormatting>
  <conditionalFormatting sqref="I116">
    <cfRule type="cellIs" dxfId="265" priority="128" operator="equal">
      <formula>0</formula>
    </cfRule>
  </conditionalFormatting>
  <conditionalFormatting sqref="G116:H116">
    <cfRule type="cellIs" dxfId="264" priority="127" operator="equal">
      <formula>0</formula>
    </cfRule>
  </conditionalFormatting>
  <conditionalFormatting sqref="G116:H116">
    <cfRule type="cellIs" dxfId="263" priority="126" operator="equal">
      <formula>0</formula>
    </cfRule>
  </conditionalFormatting>
  <conditionalFormatting sqref="G116:H116">
    <cfRule type="cellIs" dxfId="262" priority="125" operator="equal">
      <formula>0</formula>
    </cfRule>
  </conditionalFormatting>
  <conditionalFormatting sqref="G116:H116">
    <cfRule type="cellIs" dxfId="261" priority="124" operator="equal">
      <formula>0</formula>
    </cfRule>
  </conditionalFormatting>
  <conditionalFormatting sqref="G116:H116">
    <cfRule type="cellIs" dxfId="260" priority="123" operator="equal">
      <formula>0</formula>
    </cfRule>
  </conditionalFormatting>
  <conditionalFormatting sqref="I116">
    <cfRule type="cellIs" dxfId="259" priority="122" operator="equal">
      <formula>0</formula>
    </cfRule>
  </conditionalFormatting>
  <conditionalFormatting sqref="G116:H116">
    <cfRule type="cellIs" dxfId="258" priority="121" operator="equal">
      <formula>0</formula>
    </cfRule>
  </conditionalFormatting>
  <conditionalFormatting sqref="G116:H116">
    <cfRule type="cellIs" dxfId="257" priority="120" operator="equal">
      <formula>0</formula>
    </cfRule>
  </conditionalFormatting>
  <conditionalFormatting sqref="G116:H116">
    <cfRule type="cellIs" dxfId="256" priority="119" operator="equal">
      <formula>0</formula>
    </cfRule>
  </conditionalFormatting>
  <conditionalFormatting sqref="G116:H116">
    <cfRule type="cellIs" dxfId="255" priority="118" operator="equal">
      <formula>0</formula>
    </cfRule>
  </conditionalFormatting>
  <conditionalFormatting sqref="G116:H116">
    <cfRule type="cellIs" dxfId="254" priority="117" operator="equal">
      <formula>0</formula>
    </cfRule>
  </conditionalFormatting>
  <conditionalFormatting sqref="G118:I118">
    <cfRule type="cellIs" dxfId="253" priority="116" operator="equal">
      <formula>0</formula>
    </cfRule>
  </conditionalFormatting>
  <conditionalFormatting sqref="G118:I118">
    <cfRule type="containsErrors" dxfId="252" priority="115">
      <formula>ISERROR(G118)</formula>
    </cfRule>
  </conditionalFormatting>
  <conditionalFormatting sqref="I118">
    <cfRule type="cellIs" dxfId="251" priority="114" operator="equal">
      <formula>0</formula>
    </cfRule>
  </conditionalFormatting>
  <conditionalFormatting sqref="G118:H118">
    <cfRule type="cellIs" dxfId="250" priority="113" operator="equal">
      <formula>0</formula>
    </cfRule>
  </conditionalFormatting>
  <conditionalFormatting sqref="G118:H118">
    <cfRule type="cellIs" dxfId="249" priority="112" operator="equal">
      <formula>0</formula>
    </cfRule>
  </conditionalFormatting>
  <conditionalFormatting sqref="G118:H118">
    <cfRule type="cellIs" dxfId="248" priority="111" operator="equal">
      <formula>0</formula>
    </cfRule>
  </conditionalFormatting>
  <conditionalFormatting sqref="G118:H118">
    <cfRule type="cellIs" dxfId="247" priority="110" operator="equal">
      <formula>0</formula>
    </cfRule>
  </conditionalFormatting>
  <conditionalFormatting sqref="G118:H118">
    <cfRule type="cellIs" dxfId="246" priority="109" operator="equal">
      <formula>0</formula>
    </cfRule>
  </conditionalFormatting>
  <conditionalFormatting sqref="I118">
    <cfRule type="cellIs" dxfId="245" priority="108" operator="equal">
      <formula>0</formula>
    </cfRule>
  </conditionalFormatting>
  <conditionalFormatting sqref="G118:H118">
    <cfRule type="cellIs" dxfId="244" priority="107" operator="equal">
      <formula>0</formula>
    </cfRule>
  </conditionalFormatting>
  <conditionalFormatting sqref="G118:H118">
    <cfRule type="cellIs" dxfId="243" priority="106" operator="equal">
      <formula>0</formula>
    </cfRule>
  </conditionalFormatting>
  <conditionalFormatting sqref="G118:H118">
    <cfRule type="cellIs" dxfId="242" priority="105" operator="equal">
      <formula>0</formula>
    </cfRule>
  </conditionalFormatting>
  <conditionalFormatting sqref="G118:H118">
    <cfRule type="cellIs" dxfId="241" priority="104" operator="equal">
      <formula>0</formula>
    </cfRule>
  </conditionalFormatting>
  <conditionalFormatting sqref="G118:H118">
    <cfRule type="cellIs" dxfId="240" priority="103" operator="equal">
      <formula>0</formula>
    </cfRule>
  </conditionalFormatting>
  <conditionalFormatting sqref="G83:H83">
    <cfRule type="cellIs" dxfId="239" priority="102" operator="equal">
      <formula>0</formula>
    </cfRule>
  </conditionalFormatting>
  <conditionalFormatting sqref="G83:H83">
    <cfRule type="cellIs" dxfId="238" priority="101" operator="equal">
      <formula>0</formula>
    </cfRule>
  </conditionalFormatting>
  <conditionalFormatting sqref="G83:H83">
    <cfRule type="cellIs" dxfId="237" priority="100" operator="equal">
      <formula>0</formula>
    </cfRule>
  </conditionalFormatting>
  <conditionalFormatting sqref="G85:H85">
    <cfRule type="cellIs" dxfId="236" priority="99" operator="equal">
      <formula>0</formula>
    </cfRule>
  </conditionalFormatting>
  <conditionalFormatting sqref="G85:H85">
    <cfRule type="cellIs" dxfId="235" priority="98" operator="equal">
      <formula>0</formula>
    </cfRule>
  </conditionalFormatting>
  <conditionalFormatting sqref="G85:H85">
    <cfRule type="cellIs" dxfId="234" priority="97" operator="equal">
      <formula>0</formula>
    </cfRule>
  </conditionalFormatting>
  <conditionalFormatting sqref="G87:H87">
    <cfRule type="cellIs" dxfId="233" priority="96" operator="equal">
      <formula>0</formula>
    </cfRule>
  </conditionalFormatting>
  <conditionalFormatting sqref="G87:H87">
    <cfRule type="cellIs" dxfId="232" priority="95" operator="equal">
      <formula>0</formula>
    </cfRule>
  </conditionalFormatting>
  <conditionalFormatting sqref="G87:H87">
    <cfRule type="cellIs" dxfId="231" priority="94" operator="equal">
      <formula>0</formula>
    </cfRule>
  </conditionalFormatting>
  <conditionalFormatting sqref="G89:H89">
    <cfRule type="cellIs" dxfId="230" priority="93" operator="equal">
      <formula>0</formula>
    </cfRule>
  </conditionalFormatting>
  <conditionalFormatting sqref="G89:H89">
    <cfRule type="cellIs" dxfId="229" priority="92" operator="equal">
      <formula>0</formula>
    </cfRule>
  </conditionalFormatting>
  <conditionalFormatting sqref="G89:H89">
    <cfRule type="cellIs" dxfId="228" priority="91" operator="equal">
      <formula>0</formula>
    </cfRule>
  </conditionalFormatting>
  <conditionalFormatting sqref="G91:H91">
    <cfRule type="cellIs" dxfId="227" priority="90" operator="equal">
      <formula>0</formula>
    </cfRule>
  </conditionalFormatting>
  <conditionalFormatting sqref="G91:H91">
    <cfRule type="cellIs" dxfId="226" priority="89" operator="equal">
      <formula>0</formula>
    </cfRule>
  </conditionalFormatting>
  <conditionalFormatting sqref="G91:H91">
    <cfRule type="cellIs" dxfId="225" priority="88" operator="equal">
      <formula>0</formula>
    </cfRule>
  </conditionalFormatting>
  <conditionalFormatting sqref="G93:H93">
    <cfRule type="cellIs" dxfId="224" priority="87" operator="equal">
      <formula>0</formula>
    </cfRule>
  </conditionalFormatting>
  <conditionalFormatting sqref="G93:H93">
    <cfRule type="cellIs" dxfId="223" priority="86" operator="equal">
      <formula>0</formula>
    </cfRule>
  </conditionalFormatting>
  <conditionalFormatting sqref="G93:H93">
    <cfRule type="cellIs" dxfId="222" priority="85" operator="equal">
      <formula>0</formula>
    </cfRule>
  </conditionalFormatting>
  <conditionalFormatting sqref="G95:H95">
    <cfRule type="cellIs" dxfId="221" priority="84" operator="equal">
      <formula>0</formula>
    </cfRule>
  </conditionalFormatting>
  <conditionalFormatting sqref="G95:H95">
    <cfRule type="cellIs" dxfId="220" priority="83" operator="equal">
      <formula>0</formula>
    </cfRule>
  </conditionalFormatting>
  <conditionalFormatting sqref="G95:H95">
    <cfRule type="cellIs" dxfId="219" priority="82" operator="equal">
      <formula>0</formula>
    </cfRule>
  </conditionalFormatting>
  <conditionalFormatting sqref="G97:H97">
    <cfRule type="cellIs" dxfId="218" priority="81" operator="equal">
      <formula>0</formula>
    </cfRule>
  </conditionalFormatting>
  <conditionalFormatting sqref="G97:H97">
    <cfRule type="containsErrors" dxfId="217" priority="80">
      <formula>ISERROR(G97)</formula>
    </cfRule>
  </conditionalFormatting>
  <conditionalFormatting sqref="G97:H97">
    <cfRule type="cellIs" dxfId="216" priority="79" operator="equal">
      <formula>0</formula>
    </cfRule>
  </conditionalFormatting>
  <conditionalFormatting sqref="G97:H97">
    <cfRule type="cellIs" dxfId="215" priority="78" operator="equal">
      <formula>0</formula>
    </cfRule>
  </conditionalFormatting>
  <conditionalFormatting sqref="G97:H97">
    <cfRule type="cellIs" dxfId="214" priority="77" operator="equal">
      <formula>0</formula>
    </cfRule>
  </conditionalFormatting>
  <conditionalFormatting sqref="G99:H99">
    <cfRule type="cellIs" dxfId="213" priority="76" operator="equal">
      <formula>0</formula>
    </cfRule>
  </conditionalFormatting>
  <conditionalFormatting sqref="G99:H99">
    <cfRule type="containsErrors" dxfId="212" priority="75">
      <formula>ISERROR(G99)</formula>
    </cfRule>
  </conditionalFormatting>
  <conditionalFormatting sqref="G99:H99">
    <cfRule type="cellIs" dxfId="211" priority="74" operator="equal">
      <formula>0</formula>
    </cfRule>
  </conditionalFormatting>
  <conditionalFormatting sqref="G99:H99">
    <cfRule type="cellIs" dxfId="210" priority="73" operator="equal">
      <formula>0</formula>
    </cfRule>
  </conditionalFormatting>
  <conditionalFormatting sqref="G99:H99">
    <cfRule type="cellIs" dxfId="209" priority="72" operator="equal">
      <formula>0</formula>
    </cfRule>
  </conditionalFormatting>
  <conditionalFormatting sqref="G101:H101">
    <cfRule type="cellIs" dxfId="208" priority="71" operator="equal">
      <formula>0</formula>
    </cfRule>
  </conditionalFormatting>
  <conditionalFormatting sqref="G101:H101">
    <cfRule type="containsErrors" dxfId="207" priority="70">
      <formula>ISERROR(G101)</formula>
    </cfRule>
  </conditionalFormatting>
  <conditionalFormatting sqref="G101:H101">
    <cfRule type="cellIs" dxfId="206" priority="69" operator="equal">
      <formula>0</formula>
    </cfRule>
  </conditionalFormatting>
  <conditionalFormatting sqref="G101:H101">
    <cfRule type="cellIs" dxfId="205" priority="68" operator="equal">
      <formula>0</formula>
    </cfRule>
  </conditionalFormatting>
  <conditionalFormatting sqref="G101:H101">
    <cfRule type="cellIs" dxfId="204" priority="67" operator="equal">
      <formula>0</formula>
    </cfRule>
  </conditionalFormatting>
  <conditionalFormatting sqref="G103:H103">
    <cfRule type="cellIs" dxfId="203" priority="66" operator="equal">
      <formula>0</formula>
    </cfRule>
  </conditionalFormatting>
  <conditionalFormatting sqref="G103:H103">
    <cfRule type="containsErrors" dxfId="202" priority="65">
      <formula>ISERROR(G103)</formula>
    </cfRule>
  </conditionalFormatting>
  <conditionalFormatting sqref="G103:H103">
    <cfRule type="cellIs" dxfId="201" priority="64" operator="equal">
      <formula>0</formula>
    </cfRule>
  </conditionalFormatting>
  <conditionalFormatting sqref="G103:H103">
    <cfRule type="cellIs" dxfId="200" priority="63" operator="equal">
      <formula>0</formula>
    </cfRule>
  </conditionalFormatting>
  <conditionalFormatting sqref="G103:H103">
    <cfRule type="cellIs" dxfId="199" priority="62" operator="equal">
      <formula>0</formula>
    </cfRule>
  </conditionalFormatting>
  <conditionalFormatting sqref="G105:H105">
    <cfRule type="cellIs" dxfId="198" priority="61" operator="equal">
      <formula>0</formula>
    </cfRule>
  </conditionalFormatting>
  <conditionalFormatting sqref="G105:H105">
    <cfRule type="containsErrors" dxfId="197" priority="60">
      <formula>ISERROR(G105)</formula>
    </cfRule>
  </conditionalFormatting>
  <conditionalFormatting sqref="G105:H105">
    <cfRule type="cellIs" dxfId="196" priority="59" operator="equal">
      <formula>0</formula>
    </cfRule>
  </conditionalFormatting>
  <conditionalFormatting sqref="G105:H105">
    <cfRule type="cellIs" dxfId="195" priority="58" operator="equal">
      <formula>0</formula>
    </cfRule>
  </conditionalFormatting>
  <conditionalFormatting sqref="G105:H105">
    <cfRule type="cellIs" dxfId="194" priority="57" operator="equal">
      <formula>0</formula>
    </cfRule>
  </conditionalFormatting>
  <conditionalFormatting sqref="G107:H107">
    <cfRule type="cellIs" dxfId="193" priority="56" operator="equal">
      <formula>0</formula>
    </cfRule>
  </conditionalFormatting>
  <conditionalFormatting sqref="G107:H107">
    <cfRule type="containsErrors" dxfId="192" priority="55">
      <formula>ISERROR(G107)</formula>
    </cfRule>
  </conditionalFormatting>
  <conditionalFormatting sqref="G107:H107">
    <cfRule type="cellIs" dxfId="191" priority="54" operator="equal">
      <formula>0</formula>
    </cfRule>
  </conditionalFormatting>
  <conditionalFormatting sqref="G107:H107">
    <cfRule type="cellIs" dxfId="190" priority="53" operator="equal">
      <formula>0</formula>
    </cfRule>
  </conditionalFormatting>
  <conditionalFormatting sqref="G107:H107">
    <cfRule type="cellIs" dxfId="189" priority="52" operator="equal">
      <formula>0</formula>
    </cfRule>
  </conditionalFormatting>
  <conditionalFormatting sqref="G109:H109">
    <cfRule type="cellIs" dxfId="188" priority="51" operator="equal">
      <formula>0</formula>
    </cfRule>
  </conditionalFormatting>
  <conditionalFormatting sqref="G109:H109">
    <cfRule type="containsErrors" dxfId="187" priority="50">
      <formula>ISERROR(G109)</formula>
    </cfRule>
  </conditionalFormatting>
  <conditionalFormatting sqref="G109:H109">
    <cfRule type="cellIs" dxfId="186" priority="49" operator="equal">
      <formula>0</formula>
    </cfRule>
  </conditionalFormatting>
  <conditionalFormatting sqref="G109:H109">
    <cfRule type="cellIs" dxfId="185" priority="48" operator="equal">
      <formula>0</formula>
    </cfRule>
  </conditionalFormatting>
  <conditionalFormatting sqref="G109:H109">
    <cfRule type="cellIs" dxfId="184" priority="47" operator="equal">
      <formula>0</formula>
    </cfRule>
  </conditionalFormatting>
  <conditionalFormatting sqref="G111:H111">
    <cfRule type="cellIs" dxfId="183" priority="46" operator="equal">
      <formula>0</formula>
    </cfRule>
  </conditionalFormatting>
  <conditionalFormatting sqref="G111:H111">
    <cfRule type="containsErrors" dxfId="182" priority="45">
      <formula>ISERROR(G111)</formula>
    </cfRule>
  </conditionalFormatting>
  <conditionalFormatting sqref="G111:H111">
    <cfRule type="cellIs" dxfId="181" priority="44" operator="equal">
      <formula>0</formula>
    </cfRule>
  </conditionalFormatting>
  <conditionalFormatting sqref="G111:H111">
    <cfRule type="cellIs" dxfId="180" priority="43" operator="equal">
      <formula>0</formula>
    </cfRule>
  </conditionalFormatting>
  <conditionalFormatting sqref="G111:H111">
    <cfRule type="cellIs" dxfId="179" priority="42" operator="equal">
      <formula>0</formula>
    </cfRule>
  </conditionalFormatting>
  <conditionalFormatting sqref="G113:H113">
    <cfRule type="cellIs" dxfId="178" priority="41" operator="equal">
      <formula>0</formula>
    </cfRule>
  </conditionalFormatting>
  <conditionalFormatting sqref="G113:H113">
    <cfRule type="containsErrors" dxfId="177" priority="40">
      <formula>ISERROR(G113)</formula>
    </cfRule>
  </conditionalFormatting>
  <conditionalFormatting sqref="G113:H113">
    <cfRule type="cellIs" dxfId="176" priority="39" operator="equal">
      <formula>0</formula>
    </cfRule>
  </conditionalFormatting>
  <conditionalFormatting sqref="G113:H113">
    <cfRule type="cellIs" dxfId="175" priority="38" operator="equal">
      <formula>0</formula>
    </cfRule>
  </conditionalFormatting>
  <conditionalFormatting sqref="G113:H113">
    <cfRule type="cellIs" dxfId="174" priority="37" operator="equal">
      <formula>0</formula>
    </cfRule>
  </conditionalFormatting>
  <conditionalFormatting sqref="G115:H115">
    <cfRule type="cellIs" dxfId="173" priority="36" operator="equal">
      <formula>0</formula>
    </cfRule>
  </conditionalFormatting>
  <conditionalFormatting sqref="G115:H115">
    <cfRule type="containsErrors" dxfId="172" priority="35">
      <formula>ISERROR(G115)</formula>
    </cfRule>
  </conditionalFormatting>
  <conditionalFormatting sqref="G115:H115">
    <cfRule type="cellIs" dxfId="171" priority="34" operator="equal">
      <formula>0</formula>
    </cfRule>
  </conditionalFormatting>
  <conditionalFormatting sqref="G115:H115">
    <cfRule type="cellIs" dxfId="170" priority="33" operator="equal">
      <formula>0</formula>
    </cfRule>
  </conditionalFormatting>
  <conditionalFormatting sqref="G115:H115">
    <cfRule type="cellIs" dxfId="169" priority="32" operator="equal">
      <formula>0</formula>
    </cfRule>
  </conditionalFormatting>
  <conditionalFormatting sqref="G117:H117">
    <cfRule type="cellIs" dxfId="168" priority="31" operator="equal">
      <formula>0</formula>
    </cfRule>
  </conditionalFormatting>
  <conditionalFormatting sqref="G117:H117">
    <cfRule type="containsErrors" dxfId="167" priority="30">
      <formula>ISERROR(G117)</formula>
    </cfRule>
  </conditionalFormatting>
  <conditionalFormatting sqref="G117:H117">
    <cfRule type="cellIs" dxfId="166" priority="29" operator="equal">
      <formula>0</formula>
    </cfRule>
  </conditionalFormatting>
  <conditionalFormatting sqref="G117:H117">
    <cfRule type="cellIs" dxfId="165" priority="28" operator="equal">
      <formula>0</formula>
    </cfRule>
  </conditionalFormatting>
  <conditionalFormatting sqref="G117:H117">
    <cfRule type="cellIs" dxfId="164" priority="27" operator="equal">
      <formula>0</formula>
    </cfRule>
  </conditionalFormatting>
  <conditionalFormatting sqref="G119:H119">
    <cfRule type="cellIs" dxfId="163" priority="26" operator="equal">
      <formula>0</formula>
    </cfRule>
  </conditionalFormatting>
  <conditionalFormatting sqref="G119:H119">
    <cfRule type="containsErrors" dxfId="162" priority="25">
      <formula>ISERROR(G119)</formula>
    </cfRule>
  </conditionalFormatting>
  <conditionalFormatting sqref="G119:H119">
    <cfRule type="cellIs" dxfId="161" priority="24" operator="equal">
      <formula>0</formula>
    </cfRule>
  </conditionalFormatting>
  <conditionalFormatting sqref="G119:H119">
    <cfRule type="cellIs" dxfId="160" priority="23" operator="equal">
      <formula>0</formula>
    </cfRule>
  </conditionalFormatting>
  <conditionalFormatting sqref="G119:H119">
    <cfRule type="cellIs" dxfId="159" priority="22" operator="equal">
      <formula>0</formula>
    </cfRule>
  </conditionalFormatting>
  <conditionalFormatting sqref="G120:H120">
    <cfRule type="cellIs" dxfId="158" priority="21" operator="equal">
      <formula>0</formula>
    </cfRule>
  </conditionalFormatting>
  <conditionalFormatting sqref="G120:H120">
    <cfRule type="containsErrors" dxfId="157" priority="20">
      <formula>ISERROR(G120)</formula>
    </cfRule>
  </conditionalFormatting>
  <conditionalFormatting sqref="G120:H120">
    <cfRule type="cellIs" dxfId="156" priority="19" operator="equal">
      <formula>0</formula>
    </cfRule>
  </conditionalFormatting>
  <conditionalFormatting sqref="G120:H120">
    <cfRule type="cellIs" dxfId="155" priority="18" operator="equal">
      <formula>0</formula>
    </cfRule>
  </conditionalFormatting>
  <conditionalFormatting sqref="G120:H120">
    <cfRule type="cellIs" dxfId="154" priority="17" operator="equal">
      <formula>0</formula>
    </cfRule>
  </conditionalFormatting>
  <conditionalFormatting sqref="G120:H120">
    <cfRule type="cellIs" dxfId="153" priority="16" operator="equal">
      <formula>0</formula>
    </cfRule>
  </conditionalFormatting>
  <conditionalFormatting sqref="G120:H120">
    <cfRule type="cellIs" dxfId="152" priority="15" operator="equal">
      <formula>0</formula>
    </cfRule>
  </conditionalFormatting>
  <conditionalFormatting sqref="G120:H120">
    <cfRule type="cellIs" dxfId="151" priority="14" operator="equal">
      <formula>0</formula>
    </cfRule>
  </conditionalFormatting>
  <conditionalFormatting sqref="G120:H120">
    <cfRule type="cellIs" dxfId="150" priority="13" operator="equal">
      <formula>0</formula>
    </cfRule>
  </conditionalFormatting>
  <conditionalFormatting sqref="G120:H120">
    <cfRule type="cellIs" dxfId="149" priority="12" operator="equal">
      <formula>0</formula>
    </cfRule>
  </conditionalFormatting>
  <conditionalFormatting sqref="G120:H120">
    <cfRule type="cellIs" dxfId="148" priority="11" operator="equal">
      <formula>0</formula>
    </cfRule>
  </conditionalFormatting>
  <conditionalFormatting sqref="G120:H120">
    <cfRule type="cellIs" dxfId="147" priority="10" operator="equal">
      <formula>0</formula>
    </cfRule>
  </conditionalFormatting>
  <conditionalFormatting sqref="G121:H121">
    <cfRule type="cellIs" dxfId="146" priority="9" operator="equal">
      <formula>0</formula>
    </cfRule>
  </conditionalFormatting>
  <conditionalFormatting sqref="G121:H121">
    <cfRule type="containsErrors" dxfId="145" priority="8">
      <formula>ISERROR(G121)</formula>
    </cfRule>
  </conditionalFormatting>
  <conditionalFormatting sqref="G121:H121">
    <cfRule type="cellIs" dxfId="144" priority="7" operator="equal">
      <formula>0</formula>
    </cfRule>
  </conditionalFormatting>
  <conditionalFormatting sqref="G121:H121">
    <cfRule type="cellIs" dxfId="143" priority="6" operator="equal">
      <formula>0</formula>
    </cfRule>
  </conditionalFormatting>
  <conditionalFormatting sqref="G121:H121">
    <cfRule type="cellIs" dxfId="142" priority="5" operator="equal">
      <formula>0</formula>
    </cfRule>
  </conditionalFormatting>
  <conditionalFormatting sqref="I120">
    <cfRule type="cellIs" dxfId="141" priority="4" operator="equal">
      <formula>0</formula>
    </cfRule>
  </conditionalFormatting>
  <conditionalFormatting sqref="I120">
    <cfRule type="containsErrors" dxfId="140" priority="3">
      <formula>ISERROR(I120)</formula>
    </cfRule>
  </conditionalFormatting>
  <conditionalFormatting sqref="I120">
    <cfRule type="cellIs" dxfId="139" priority="2" operator="equal">
      <formula>0</formula>
    </cfRule>
  </conditionalFormatting>
  <conditionalFormatting sqref="I120">
    <cfRule type="cellIs" dxfId="138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pier">
                <anchor mov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3</xdr:col>
                    <xdr:colOff>548640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T900"/>
  <sheetViews>
    <sheetView workbookViewId="0">
      <selection activeCell="A2" sqref="A2"/>
    </sheetView>
  </sheetViews>
  <sheetFormatPr baseColWidth="10" defaultRowHeight="15" x14ac:dyDescent="0.25"/>
  <cols>
    <col min="1" max="1" width="11.6328125" customWidth="1"/>
    <col min="2" max="2" width="10.6328125" customWidth="1"/>
    <col min="3" max="3" width="14.6328125" customWidth="1"/>
    <col min="4" max="4" width="8.6328125" customWidth="1"/>
    <col min="5" max="6" width="10.6328125" customWidth="1"/>
    <col min="7" max="7" width="12.6328125" customWidth="1"/>
    <col min="8" max="8" width="11.6328125" customWidth="1"/>
    <col min="9" max="9" width="10.6328125" customWidth="1"/>
    <col min="10" max="10" width="14.6328125" customWidth="1"/>
    <col min="11" max="11" width="8.6328125" customWidth="1"/>
    <col min="12" max="13" width="10.6328125" customWidth="1"/>
    <col min="14" max="14" width="12.6328125" customWidth="1"/>
    <col min="15" max="15" width="11.6328125" customWidth="1"/>
    <col min="16" max="16" width="10.6328125" customWidth="1"/>
    <col min="17" max="17" width="14.6328125" customWidth="1"/>
    <col min="18" max="18" width="8.6328125" customWidth="1"/>
    <col min="19" max="20" width="10.6328125" customWidth="1"/>
    <col min="21" max="21" width="12.6328125" customWidth="1"/>
    <col min="22" max="22" width="11.6328125" customWidth="1"/>
    <col min="23" max="23" width="10.6328125" customWidth="1"/>
    <col min="24" max="24" width="14.6328125" customWidth="1"/>
    <col min="25" max="25" width="8.6328125" customWidth="1"/>
    <col min="26" max="27" width="10.6328125" customWidth="1"/>
    <col min="28" max="28" width="12.6328125" customWidth="1"/>
    <col min="29" max="29" width="11.6328125" customWidth="1"/>
    <col min="30" max="30" width="10.6328125" customWidth="1"/>
    <col min="31" max="31" width="14.6328125" customWidth="1"/>
    <col min="32" max="32" width="8.6328125" customWidth="1"/>
    <col min="33" max="34" width="10.6328125" customWidth="1"/>
    <col min="35" max="35" width="12.6328125" customWidth="1"/>
    <col min="36" max="36" width="11.6328125" customWidth="1"/>
    <col min="37" max="37" width="10.6328125" customWidth="1"/>
    <col min="38" max="38" width="14.6328125" customWidth="1"/>
    <col min="39" max="39" width="8.6328125" customWidth="1"/>
    <col min="40" max="41" width="10.6328125" customWidth="1"/>
    <col min="42" max="42" width="12.6328125" customWidth="1"/>
    <col min="43" max="43" width="11.6328125" customWidth="1"/>
    <col min="44" max="44" width="10.6328125" customWidth="1"/>
    <col min="45" max="45" width="14.6328125" customWidth="1"/>
    <col min="46" max="46" width="8.6328125" customWidth="1"/>
    <col min="47" max="48" width="10.6328125" customWidth="1"/>
    <col min="49" max="49" width="12.6328125" customWidth="1"/>
    <col min="50" max="50" width="11.6328125" customWidth="1"/>
    <col min="51" max="51" width="10.6328125" customWidth="1"/>
    <col min="52" max="52" width="14.6328125" customWidth="1"/>
    <col min="53" max="53" width="8.6328125" customWidth="1"/>
    <col min="54" max="55" width="10.6328125" customWidth="1"/>
    <col min="56" max="56" width="12.6328125" customWidth="1"/>
    <col min="57" max="57" width="11.6328125" customWidth="1"/>
    <col min="58" max="58" width="10.6328125" customWidth="1"/>
    <col min="59" max="59" width="14.6328125" customWidth="1"/>
    <col min="60" max="60" width="8.6328125" customWidth="1"/>
    <col min="61" max="62" width="10.6328125" customWidth="1"/>
    <col min="63" max="63" width="12.6328125" customWidth="1"/>
    <col min="64" max="64" width="11.6328125" customWidth="1"/>
    <col min="65" max="65" width="10.6328125" customWidth="1"/>
    <col min="66" max="66" width="14.6328125" customWidth="1"/>
    <col min="67" max="67" width="8.6328125" customWidth="1"/>
    <col min="68" max="69" width="10.6328125" customWidth="1"/>
    <col min="70" max="70" width="12.6328125" customWidth="1"/>
    <col min="71" max="71" width="11.6328125" customWidth="1"/>
    <col min="72" max="72" width="10.6328125" customWidth="1"/>
    <col min="73" max="73" width="14.6328125" customWidth="1"/>
    <col min="74" max="74" width="8.6328125" customWidth="1"/>
    <col min="75" max="76" width="10.6328125" customWidth="1"/>
    <col min="77" max="77" width="12.6328125" customWidth="1"/>
    <col min="78" max="78" width="11.6328125" customWidth="1"/>
    <col min="79" max="79" width="10.6328125" customWidth="1"/>
    <col min="80" max="80" width="14.6328125" customWidth="1"/>
    <col min="81" max="81" width="8.6328125" customWidth="1"/>
    <col min="82" max="83" width="10.6328125" customWidth="1"/>
    <col min="84" max="84" width="12.6328125" customWidth="1"/>
    <col min="85" max="85" width="11.6328125" customWidth="1"/>
    <col min="86" max="86" width="10.6328125" customWidth="1"/>
    <col min="87" max="87" width="14.6328125" customWidth="1"/>
    <col min="88" max="88" width="8.6328125" customWidth="1"/>
    <col min="89" max="90" width="10.6328125" customWidth="1"/>
    <col min="91" max="91" width="12.6328125" customWidth="1"/>
    <col min="92" max="92" width="11.6328125" customWidth="1"/>
    <col min="93" max="93" width="10.6328125" customWidth="1"/>
    <col min="94" max="94" width="14.6328125" customWidth="1"/>
    <col min="95" max="95" width="8.6328125" customWidth="1"/>
    <col min="96" max="97" width="10.6328125" customWidth="1"/>
    <col min="98" max="98" width="12.6328125" customWidth="1"/>
    <col min="99" max="99" width="11.6328125" customWidth="1"/>
    <col min="100" max="100" width="10.6328125" customWidth="1"/>
    <col min="101" max="101" width="14.6328125" customWidth="1"/>
    <col min="102" max="102" width="8.6328125" customWidth="1"/>
    <col min="103" max="104" width="10.6328125" customWidth="1"/>
    <col min="105" max="105" width="12.6328125" customWidth="1"/>
    <col min="106" max="106" width="11.6328125" customWidth="1"/>
    <col min="107" max="107" width="10.6328125" customWidth="1"/>
    <col min="108" max="108" width="14.6328125" customWidth="1"/>
    <col min="109" max="109" width="8.6328125" customWidth="1"/>
    <col min="110" max="111" width="10.6328125" customWidth="1"/>
    <col min="112" max="112" width="12.6328125" customWidth="1"/>
    <col min="113" max="113" width="11.6328125" customWidth="1"/>
    <col min="114" max="114" width="10.6328125" customWidth="1"/>
    <col min="115" max="115" width="14.6328125" customWidth="1"/>
    <col min="116" max="116" width="8.6328125" customWidth="1"/>
    <col min="117" max="118" width="10.6328125" customWidth="1"/>
    <col min="119" max="119" width="12.6328125" customWidth="1"/>
    <col min="120" max="120" width="11.6328125" customWidth="1"/>
    <col min="121" max="121" width="10.6328125" customWidth="1"/>
    <col min="122" max="122" width="14.6328125" customWidth="1"/>
    <col min="123" max="123" width="8.6328125" customWidth="1"/>
    <col min="124" max="125" width="10.6328125" customWidth="1"/>
    <col min="126" max="126" width="12.6328125" customWidth="1"/>
    <col min="127" max="127" width="11.6328125" customWidth="1"/>
    <col min="128" max="128" width="10.6328125" customWidth="1"/>
    <col min="129" max="129" width="14.6328125" customWidth="1"/>
    <col min="130" max="130" width="8.6328125" customWidth="1"/>
    <col min="131" max="132" width="10.6328125" customWidth="1"/>
    <col min="133" max="133" width="12.6328125" customWidth="1"/>
    <col min="134" max="134" width="11.6328125" customWidth="1"/>
    <col min="135" max="135" width="10.6328125" customWidth="1"/>
    <col min="136" max="136" width="14.6328125" customWidth="1"/>
    <col min="137" max="137" width="8.6328125" customWidth="1"/>
    <col min="138" max="139" width="10.6328125" customWidth="1"/>
    <col min="140" max="140" width="12.6328125" customWidth="1"/>
    <col min="141" max="141" width="11.6328125" customWidth="1"/>
    <col min="142" max="142" width="10.6328125" customWidth="1"/>
    <col min="143" max="143" width="14.6328125" customWidth="1"/>
    <col min="144" max="144" width="8.6328125" customWidth="1"/>
    <col min="145" max="146" width="10.6328125" customWidth="1"/>
    <col min="147" max="147" width="12.6328125" customWidth="1"/>
    <col min="148" max="148" width="11.6328125" customWidth="1"/>
    <col min="149" max="149" width="10.6328125" customWidth="1"/>
    <col min="150" max="150" width="14.6328125" customWidth="1"/>
    <col min="151" max="151" width="8.6328125" customWidth="1"/>
    <col min="152" max="153" width="10.6328125" customWidth="1"/>
    <col min="154" max="154" width="12.6328125" customWidth="1"/>
    <col min="155" max="155" width="11.6328125" customWidth="1"/>
    <col min="156" max="156" width="10.6328125" customWidth="1"/>
    <col min="157" max="157" width="14.6328125" customWidth="1"/>
    <col min="158" max="158" width="8.6328125" customWidth="1"/>
    <col min="159" max="160" width="10.6328125" customWidth="1"/>
    <col min="161" max="161" width="12.6328125" customWidth="1"/>
    <col min="162" max="162" width="11.6328125" customWidth="1"/>
    <col min="163" max="163" width="10.6328125" customWidth="1"/>
    <col min="164" max="164" width="14.6328125" customWidth="1"/>
    <col min="165" max="165" width="8.6328125" customWidth="1"/>
    <col min="166" max="167" width="10.6328125" customWidth="1"/>
    <col min="168" max="168" width="12.6328125" customWidth="1"/>
    <col min="169" max="169" width="11.6328125" customWidth="1"/>
    <col min="170" max="170" width="10.6328125" customWidth="1"/>
    <col min="171" max="171" width="14.6328125" customWidth="1"/>
    <col min="172" max="172" width="8.6328125" customWidth="1"/>
    <col min="173" max="174" width="10.6328125" customWidth="1"/>
    <col min="175" max="175" width="12.6328125" customWidth="1"/>
    <col min="176" max="176" width="11.6328125" customWidth="1"/>
    <col min="177" max="177" width="10.6328125" customWidth="1"/>
    <col min="178" max="178" width="14.6328125" customWidth="1"/>
    <col min="179" max="179" width="8.6328125" customWidth="1"/>
    <col min="180" max="181" width="10.6328125" customWidth="1"/>
    <col min="182" max="182" width="12.6328125" customWidth="1"/>
    <col min="183" max="183" width="11.6328125" customWidth="1"/>
    <col min="184" max="184" width="10.6328125" customWidth="1"/>
    <col min="185" max="185" width="14.6328125" customWidth="1"/>
    <col min="186" max="186" width="8.6328125" customWidth="1"/>
    <col min="187" max="188" width="10.6328125" customWidth="1"/>
    <col min="189" max="189" width="12.6328125" customWidth="1"/>
    <col min="190" max="190" width="11.6328125" customWidth="1"/>
    <col min="191" max="191" width="10.6328125" customWidth="1"/>
    <col min="192" max="192" width="14.6328125" customWidth="1"/>
    <col min="193" max="193" width="8.6328125" customWidth="1"/>
    <col min="194" max="195" width="10.6328125" customWidth="1"/>
    <col min="196" max="196" width="12.6328125" customWidth="1"/>
    <col min="197" max="197" width="11.6328125" customWidth="1"/>
    <col min="198" max="198" width="10.6328125" customWidth="1"/>
    <col min="199" max="199" width="14.6328125" customWidth="1"/>
    <col min="200" max="200" width="8.6328125" customWidth="1"/>
    <col min="201" max="202" width="10.6328125" customWidth="1"/>
    <col min="203" max="203" width="12.6328125" customWidth="1"/>
    <col min="204" max="204" width="11.6328125" customWidth="1"/>
    <col min="205" max="205" width="10.6328125" customWidth="1"/>
    <col min="206" max="206" width="14.6328125" customWidth="1"/>
    <col min="207" max="207" width="8.6328125" customWidth="1"/>
    <col min="208" max="209" width="10.6328125" customWidth="1"/>
    <col min="210" max="210" width="12.6328125" customWidth="1"/>
    <col min="211" max="211" width="11.6328125" customWidth="1"/>
    <col min="212" max="212" width="10.6328125" customWidth="1"/>
    <col min="213" max="213" width="14.6328125" customWidth="1"/>
    <col min="214" max="214" width="8.6328125" customWidth="1"/>
    <col min="215" max="216" width="10.6328125" customWidth="1"/>
    <col min="217" max="217" width="12.6328125" customWidth="1"/>
    <col min="218" max="218" width="11.6328125" customWidth="1"/>
    <col min="219" max="219" width="10.6328125" customWidth="1"/>
    <col min="220" max="220" width="14.6328125" customWidth="1"/>
    <col min="221" max="221" width="8.6328125" customWidth="1"/>
    <col min="222" max="223" width="10.6328125" customWidth="1"/>
    <col min="224" max="224" width="12.6328125" customWidth="1"/>
    <col min="225" max="225" width="11.6328125" customWidth="1"/>
    <col min="226" max="226" width="10.6328125" customWidth="1"/>
    <col min="227" max="227" width="14.6328125" customWidth="1"/>
    <col min="228" max="228" width="8.6328125" customWidth="1"/>
    <col min="229" max="230" width="10.6328125" customWidth="1"/>
    <col min="231" max="231" width="12.6328125" customWidth="1"/>
    <col min="232" max="232" width="11.6328125" customWidth="1"/>
    <col min="233" max="233" width="10.6328125" customWidth="1"/>
    <col min="234" max="234" width="14.6328125" customWidth="1"/>
    <col min="235" max="235" width="8.6328125" customWidth="1"/>
    <col min="236" max="237" width="10.6328125" customWidth="1"/>
    <col min="238" max="238" width="12.6328125" customWidth="1"/>
    <col min="239" max="239" width="11.6328125" customWidth="1"/>
    <col min="240" max="240" width="10.6328125" customWidth="1"/>
    <col min="241" max="241" width="14.6328125" customWidth="1"/>
    <col min="242" max="242" width="8.6328125" customWidth="1"/>
    <col min="243" max="244" width="10.6328125" customWidth="1"/>
    <col min="245" max="245" width="12.6328125" customWidth="1"/>
    <col min="246" max="246" width="11.6328125" customWidth="1"/>
    <col min="247" max="247" width="10.6328125" customWidth="1"/>
    <col min="248" max="248" width="14.6328125" customWidth="1"/>
    <col min="249" max="249" width="8.6328125" customWidth="1"/>
    <col min="250" max="251" width="10.6328125" customWidth="1"/>
    <col min="252" max="252" width="12.6328125" customWidth="1"/>
    <col min="253" max="253" width="11.6328125" customWidth="1"/>
    <col min="254" max="254" width="10.6328125" customWidth="1"/>
    <col min="255" max="255" width="14.6328125" customWidth="1"/>
    <col min="256" max="256" width="8.6328125" customWidth="1"/>
    <col min="257" max="258" width="10.6328125" customWidth="1"/>
    <col min="259" max="259" width="12.6328125" customWidth="1"/>
    <col min="260" max="260" width="11.6328125" customWidth="1"/>
    <col min="261" max="261" width="10.6328125" customWidth="1"/>
    <col min="262" max="262" width="14.6328125" customWidth="1"/>
    <col min="263" max="263" width="8.6328125" customWidth="1"/>
    <col min="264" max="265" width="10.6328125" customWidth="1"/>
    <col min="266" max="266" width="12.6328125" customWidth="1"/>
    <col min="267" max="267" width="11.6328125" customWidth="1"/>
    <col min="268" max="268" width="10.6328125" customWidth="1"/>
    <col min="269" max="269" width="14.6328125" customWidth="1"/>
    <col min="270" max="270" width="8.6328125" customWidth="1"/>
    <col min="271" max="272" width="10.6328125" customWidth="1"/>
    <col min="273" max="273" width="12.6328125" customWidth="1"/>
    <col min="274" max="274" width="11.6328125" customWidth="1"/>
    <col min="275" max="275" width="10.6328125" customWidth="1"/>
    <col min="276" max="276" width="14.6328125" customWidth="1"/>
    <col min="277" max="277" width="8.6328125" customWidth="1"/>
    <col min="278" max="279" width="10.6328125" customWidth="1"/>
    <col min="280" max="280" width="12.6328125" customWidth="1"/>
  </cols>
  <sheetData>
    <row r="1" spans="1:280" ht="21" customHeight="1" thickBot="1" x14ac:dyDescent="0.3">
      <c r="A1" s="25" t="s">
        <v>126</v>
      </c>
      <c r="B1" s="26"/>
      <c r="C1" s="76" t="s">
        <v>146</v>
      </c>
      <c r="D1" s="76"/>
      <c r="E1" s="76"/>
      <c r="F1" s="27" t="s">
        <v>127</v>
      </c>
      <c r="G1" s="28"/>
      <c r="H1" s="25" t="s">
        <v>126</v>
      </c>
      <c r="I1" s="26"/>
      <c r="J1" s="76" t="s">
        <v>146</v>
      </c>
      <c r="K1" s="76"/>
      <c r="L1" s="76"/>
      <c r="M1" s="27" t="s">
        <v>127</v>
      </c>
      <c r="N1" s="28"/>
      <c r="O1" s="25" t="s">
        <v>126</v>
      </c>
      <c r="P1" s="26"/>
      <c r="Q1" s="76" t="s">
        <v>146</v>
      </c>
      <c r="R1" s="76"/>
      <c r="S1" s="76"/>
      <c r="T1" s="27" t="s">
        <v>127</v>
      </c>
      <c r="U1" s="28"/>
      <c r="V1" s="25" t="s">
        <v>126</v>
      </c>
      <c r="W1" s="26"/>
      <c r="X1" s="76" t="s">
        <v>146</v>
      </c>
      <c r="Y1" s="76"/>
      <c r="Z1" s="76"/>
      <c r="AA1" s="27" t="s">
        <v>127</v>
      </c>
      <c r="AB1" s="28"/>
      <c r="AC1" s="25" t="s">
        <v>126</v>
      </c>
      <c r="AD1" s="26"/>
      <c r="AE1" s="76" t="s">
        <v>146</v>
      </c>
      <c r="AF1" s="76"/>
      <c r="AG1" s="76"/>
      <c r="AH1" s="27" t="s">
        <v>127</v>
      </c>
      <c r="AI1" s="28"/>
      <c r="AJ1" s="25" t="s">
        <v>126</v>
      </c>
      <c r="AK1" s="26"/>
      <c r="AL1" s="76" t="s">
        <v>146</v>
      </c>
      <c r="AM1" s="76"/>
      <c r="AN1" s="76"/>
      <c r="AO1" s="27" t="s">
        <v>127</v>
      </c>
      <c r="AP1" s="28"/>
      <c r="AQ1" s="25" t="s">
        <v>126</v>
      </c>
      <c r="AR1" s="26"/>
      <c r="AS1" s="76" t="s">
        <v>146</v>
      </c>
      <c r="AT1" s="76"/>
      <c r="AU1" s="76"/>
      <c r="AV1" s="27" t="s">
        <v>127</v>
      </c>
      <c r="AW1" s="28"/>
      <c r="AX1" s="25" t="s">
        <v>126</v>
      </c>
      <c r="AY1" s="26"/>
      <c r="AZ1" s="76" t="s">
        <v>146</v>
      </c>
      <c r="BA1" s="76"/>
      <c r="BB1" s="76"/>
      <c r="BC1" s="27" t="s">
        <v>127</v>
      </c>
      <c r="BD1" s="28"/>
      <c r="BE1" s="25" t="s">
        <v>126</v>
      </c>
      <c r="BF1" s="26"/>
      <c r="BG1" s="76" t="s">
        <v>146</v>
      </c>
      <c r="BH1" s="76"/>
      <c r="BI1" s="76"/>
      <c r="BJ1" s="27" t="s">
        <v>127</v>
      </c>
      <c r="BK1" s="28"/>
      <c r="BL1" s="25" t="s">
        <v>126</v>
      </c>
      <c r="BM1" s="26"/>
      <c r="BN1" s="76" t="s">
        <v>146</v>
      </c>
      <c r="BO1" s="76"/>
      <c r="BP1" s="76"/>
      <c r="BQ1" s="27" t="s">
        <v>127</v>
      </c>
      <c r="BR1" s="28"/>
      <c r="BS1" s="25" t="s">
        <v>126</v>
      </c>
      <c r="BT1" s="26"/>
      <c r="BU1" s="76" t="s">
        <v>146</v>
      </c>
      <c r="BV1" s="76"/>
      <c r="BW1" s="76"/>
      <c r="BX1" s="27" t="s">
        <v>127</v>
      </c>
      <c r="BY1" s="28"/>
      <c r="BZ1" s="25" t="s">
        <v>126</v>
      </c>
      <c r="CA1" s="26"/>
      <c r="CB1" s="76" t="s">
        <v>146</v>
      </c>
      <c r="CC1" s="76"/>
      <c r="CD1" s="76"/>
      <c r="CE1" s="27" t="s">
        <v>127</v>
      </c>
      <c r="CF1" s="28"/>
      <c r="CG1" s="25" t="s">
        <v>126</v>
      </c>
      <c r="CH1" s="26"/>
      <c r="CI1" s="76" t="s">
        <v>146</v>
      </c>
      <c r="CJ1" s="76"/>
      <c r="CK1" s="76"/>
      <c r="CL1" s="27" t="s">
        <v>127</v>
      </c>
      <c r="CM1" s="28"/>
      <c r="CN1" s="25" t="s">
        <v>126</v>
      </c>
      <c r="CO1" s="26"/>
      <c r="CP1" s="76" t="s">
        <v>146</v>
      </c>
      <c r="CQ1" s="76"/>
      <c r="CR1" s="76"/>
      <c r="CS1" s="27" t="s">
        <v>127</v>
      </c>
      <c r="CT1" s="28"/>
      <c r="CU1" s="25" t="s">
        <v>126</v>
      </c>
      <c r="CV1" s="26"/>
      <c r="CW1" s="76" t="s">
        <v>146</v>
      </c>
      <c r="CX1" s="76"/>
      <c r="CY1" s="76"/>
      <c r="CZ1" s="27" t="s">
        <v>127</v>
      </c>
      <c r="DA1" s="28"/>
      <c r="DB1" s="25" t="s">
        <v>126</v>
      </c>
      <c r="DC1" s="26"/>
      <c r="DD1" s="76" t="s">
        <v>146</v>
      </c>
      <c r="DE1" s="76"/>
      <c r="DF1" s="76"/>
      <c r="DG1" s="27" t="s">
        <v>127</v>
      </c>
      <c r="DH1" s="28"/>
      <c r="DI1" s="25" t="s">
        <v>126</v>
      </c>
      <c r="DJ1" s="26"/>
      <c r="DK1" s="76" t="s">
        <v>146</v>
      </c>
      <c r="DL1" s="76"/>
      <c r="DM1" s="76"/>
      <c r="DN1" s="27" t="s">
        <v>127</v>
      </c>
      <c r="DO1" s="28"/>
      <c r="DP1" s="25" t="s">
        <v>126</v>
      </c>
      <c r="DQ1" s="26"/>
      <c r="DR1" s="76" t="s">
        <v>146</v>
      </c>
      <c r="DS1" s="76"/>
      <c r="DT1" s="76"/>
      <c r="DU1" s="27" t="s">
        <v>127</v>
      </c>
      <c r="DV1" s="28"/>
      <c r="DW1" s="25" t="s">
        <v>126</v>
      </c>
      <c r="DX1" s="26"/>
      <c r="DY1" s="76" t="s">
        <v>146</v>
      </c>
      <c r="DZ1" s="76"/>
      <c r="EA1" s="76"/>
      <c r="EB1" s="27" t="s">
        <v>127</v>
      </c>
      <c r="EC1" s="28"/>
      <c r="ED1" s="25" t="s">
        <v>126</v>
      </c>
      <c r="EE1" s="26"/>
      <c r="EF1" s="76" t="s">
        <v>146</v>
      </c>
      <c r="EG1" s="76"/>
      <c r="EH1" s="76"/>
      <c r="EI1" s="27" t="s">
        <v>127</v>
      </c>
      <c r="EJ1" s="28"/>
      <c r="EK1" s="25" t="s">
        <v>126</v>
      </c>
      <c r="EL1" s="26"/>
      <c r="EM1" s="76" t="s">
        <v>146</v>
      </c>
      <c r="EN1" s="76"/>
      <c r="EO1" s="76"/>
      <c r="EP1" s="27" t="s">
        <v>127</v>
      </c>
      <c r="EQ1" s="28"/>
      <c r="ER1" s="25" t="s">
        <v>126</v>
      </c>
      <c r="ES1" s="26"/>
      <c r="ET1" s="76" t="s">
        <v>146</v>
      </c>
      <c r="EU1" s="76"/>
      <c r="EV1" s="76"/>
      <c r="EW1" s="27" t="s">
        <v>127</v>
      </c>
      <c r="EX1" s="28"/>
      <c r="EY1" s="25" t="s">
        <v>126</v>
      </c>
      <c r="EZ1" s="26"/>
      <c r="FA1" s="76" t="s">
        <v>146</v>
      </c>
      <c r="FB1" s="76"/>
      <c r="FC1" s="76"/>
      <c r="FD1" s="27" t="s">
        <v>127</v>
      </c>
      <c r="FE1" s="28"/>
      <c r="FF1" s="25" t="s">
        <v>126</v>
      </c>
      <c r="FG1" s="26"/>
      <c r="FH1" s="76" t="s">
        <v>146</v>
      </c>
      <c r="FI1" s="76"/>
      <c r="FJ1" s="76"/>
      <c r="FK1" s="27" t="s">
        <v>127</v>
      </c>
      <c r="FL1" s="28"/>
      <c r="FM1" s="25" t="s">
        <v>126</v>
      </c>
      <c r="FN1" s="26"/>
      <c r="FO1" s="76" t="s">
        <v>146</v>
      </c>
      <c r="FP1" s="76"/>
      <c r="FQ1" s="76"/>
      <c r="FR1" s="27" t="s">
        <v>127</v>
      </c>
      <c r="FS1" s="28"/>
      <c r="FT1" s="25" t="s">
        <v>126</v>
      </c>
      <c r="FU1" s="26"/>
      <c r="FV1" s="76" t="s">
        <v>146</v>
      </c>
      <c r="FW1" s="76"/>
      <c r="FX1" s="76"/>
      <c r="FY1" s="27" t="s">
        <v>127</v>
      </c>
      <c r="FZ1" s="28"/>
      <c r="GA1" s="25" t="s">
        <v>126</v>
      </c>
      <c r="GB1" s="26"/>
      <c r="GC1" s="76" t="s">
        <v>146</v>
      </c>
      <c r="GD1" s="76"/>
      <c r="GE1" s="76"/>
      <c r="GF1" s="27" t="s">
        <v>127</v>
      </c>
      <c r="GG1" s="28"/>
      <c r="GH1" s="25" t="s">
        <v>126</v>
      </c>
      <c r="GI1" s="26"/>
      <c r="GJ1" s="76" t="s">
        <v>146</v>
      </c>
      <c r="GK1" s="76"/>
      <c r="GL1" s="76"/>
      <c r="GM1" s="27" t="s">
        <v>127</v>
      </c>
      <c r="GN1" s="28"/>
      <c r="GO1" s="25" t="s">
        <v>126</v>
      </c>
      <c r="GP1" s="26"/>
      <c r="GQ1" s="76" t="s">
        <v>146</v>
      </c>
      <c r="GR1" s="76"/>
      <c r="GS1" s="76"/>
      <c r="GT1" s="27" t="s">
        <v>127</v>
      </c>
      <c r="GU1" s="28"/>
      <c r="GV1" s="25" t="s">
        <v>126</v>
      </c>
      <c r="GW1" s="26"/>
      <c r="GX1" s="76" t="s">
        <v>146</v>
      </c>
      <c r="GY1" s="76"/>
      <c r="GZ1" s="76"/>
      <c r="HA1" s="27" t="s">
        <v>127</v>
      </c>
      <c r="HB1" s="28"/>
      <c r="HC1" s="25" t="s">
        <v>126</v>
      </c>
      <c r="HD1" s="26"/>
      <c r="HE1" s="76" t="s">
        <v>146</v>
      </c>
      <c r="HF1" s="76"/>
      <c r="HG1" s="76"/>
      <c r="HH1" s="27" t="s">
        <v>127</v>
      </c>
      <c r="HI1" s="28"/>
      <c r="HJ1" s="25" t="s">
        <v>126</v>
      </c>
      <c r="HK1" s="26"/>
      <c r="HL1" s="76" t="s">
        <v>146</v>
      </c>
      <c r="HM1" s="76"/>
      <c r="HN1" s="76"/>
      <c r="HO1" s="27" t="s">
        <v>127</v>
      </c>
      <c r="HP1" s="28"/>
      <c r="HQ1" s="25" t="s">
        <v>126</v>
      </c>
      <c r="HR1" s="26"/>
      <c r="HS1" s="76" t="s">
        <v>146</v>
      </c>
      <c r="HT1" s="76"/>
      <c r="HU1" s="76"/>
      <c r="HV1" s="27" t="s">
        <v>127</v>
      </c>
      <c r="HW1" s="28"/>
      <c r="HX1" s="25" t="s">
        <v>126</v>
      </c>
      <c r="HY1" s="26"/>
      <c r="HZ1" s="76" t="s">
        <v>146</v>
      </c>
      <c r="IA1" s="76"/>
      <c r="IB1" s="76"/>
      <c r="IC1" s="27" t="s">
        <v>127</v>
      </c>
      <c r="ID1" s="28"/>
      <c r="IE1" s="25" t="s">
        <v>126</v>
      </c>
      <c r="IF1" s="26"/>
      <c r="IG1" s="76" t="s">
        <v>146</v>
      </c>
      <c r="IH1" s="76"/>
      <c r="II1" s="76"/>
      <c r="IJ1" s="27" t="s">
        <v>127</v>
      </c>
      <c r="IK1" s="28"/>
      <c r="IL1" s="25" t="s">
        <v>126</v>
      </c>
      <c r="IM1" s="26"/>
      <c r="IN1" s="76" t="s">
        <v>146</v>
      </c>
      <c r="IO1" s="76"/>
      <c r="IP1" s="76"/>
      <c r="IQ1" s="27" t="s">
        <v>127</v>
      </c>
      <c r="IR1" s="28"/>
      <c r="IS1" s="25" t="s">
        <v>126</v>
      </c>
      <c r="IT1" s="26"/>
      <c r="IU1" s="76" t="s">
        <v>146</v>
      </c>
      <c r="IV1" s="76"/>
      <c r="IW1" s="76"/>
      <c r="IX1" s="27" t="s">
        <v>127</v>
      </c>
      <c r="IY1" s="28"/>
      <c r="IZ1" s="25" t="s">
        <v>126</v>
      </c>
      <c r="JA1" s="26"/>
      <c r="JB1" s="76" t="s">
        <v>146</v>
      </c>
      <c r="JC1" s="76"/>
      <c r="JD1" s="76"/>
      <c r="JE1" s="27" t="s">
        <v>127</v>
      </c>
      <c r="JF1" s="28"/>
      <c r="JG1" s="25" t="s">
        <v>126</v>
      </c>
      <c r="JH1" s="26"/>
      <c r="JI1" s="76" t="s">
        <v>146</v>
      </c>
      <c r="JJ1" s="76"/>
      <c r="JK1" s="76"/>
      <c r="JL1" s="27" t="s">
        <v>127</v>
      </c>
      <c r="JM1" s="28"/>
      <c r="JN1" s="25" t="s">
        <v>126</v>
      </c>
      <c r="JO1" s="26"/>
      <c r="JP1" s="76" t="s">
        <v>146</v>
      </c>
      <c r="JQ1" s="76"/>
      <c r="JR1" s="76"/>
      <c r="JS1" s="27" t="s">
        <v>127</v>
      </c>
      <c r="JT1" s="28"/>
    </row>
    <row r="2" spans="1:280" ht="21" customHeight="1" thickBot="1" x14ac:dyDescent="0.3">
      <c r="A2" s="29" t="s">
        <v>128</v>
      </c>
      <c r="B2" s="30"/>
      <c r="C2" s="77" t="s">
        <v>129</v>
      </c>
      <c r="D2" s="77"/>
      <c r="E2" s="77"/>
      <c r="F2" s="53"/>
      <c r="G2" s="31"/>
      <c r="H2" s="29" t="s">
        <v>128</v>
      </c>
      <c r="I2" s="30"/>
      <c r="J2" s="77" t="s">
        <v>129</v>
      </c>
      <c r="K2" s="77"/>
      <c r="L2" s="77"/>
      <c r="M2" s="53"/>
      <c r="N2" s="31"/>
      <c r="O2" s="29" t="s">
        <v>128</v>
      </c>
      <c r="P2" s="30"/>
      <c r="Q2" s="77" t="s">
        <v>129</v>
      </c>
      <c r="R2" s="77"/>
      <c r="S2" s="77"/>
      <c r="T2" s="53"/>
      <c r="U2" s="31"/>
      <c r="V2" s="29" t="s">
        <v>128</v>
      </c>
      <c r="W2" s="30"/>
      <c r="X2" s="77" t="s">
        <v>129</v>
      </c>
      <c r="Y2" s="77"/>
      <c r="Z2" s="77"/>
      <c r="AA2" s="53"/>
      <c r="AB2" s="31"/>
      <c r="AC2" s="29" t="s">
        <v>128</v>
      </c>
      <c r="AD2" s="30"/>
      <c r="AE2" s="77" t="s">
        <v>129</v>
      </c>
      <c r="AF2" s="77"/>
      <c r="AG2" s="77"/>
      <c r="AH2" s="53"/>
      <c r="AI2" s="31"/>
      <c r="AJ2" s="29" t="s">
        <v>128</v>
      </c>
      <c r="AK2" s="30"/>
      <c r="AL2" s="77" t="s">
        <v>129</v>
      </c>
      <c r="AM2" s="77"/>
      <c r="AN2" s="77"/>
      <c r="AO2" s="53"/>
      <c r="AP2" s="31"/>
      <c r="AQ2" s="29" t="s">
        <v>128</v>
      </c>
      <c r="AR2" s="30"/>
      <c r="AS2" s="77" t="s">
        <v>129</v>
      </c>
      <c r="AT2" s="77"/>
      <c r="AU2" s="77"/>
      <c r="AV2" s="53"/>
      <c r="AW2" s="31"/>
      <c r="AX2" s="29" t="s">
        <v>128</v>
      </c>
      <c r="AY2" s="30"/>
      <c r="AZ2" s="77" t="s">
        <v>129</v>
      </c>
      <c r="BA2" s="77"/>
      <c r="BB2" s="77"/>
      <c r="BC2" s="53"/>
      <c r="BD2" s="31"/>
      <c r="BE2" s="29" t="s">
        <v>128</v>
      </c>
      <c r="BF2" s="30"/>
      <c r="BG2" s="77" t="s">
        <v>129</v>
      </c>
      <c r="BH2" s="77"/>
      <c r="BI2" s="77"/>
      <c r="BJ2" s="53"/>
      <c r="BK2" s="31"/>
      <c r="BL2" s="29" t="s">
        <v>128</v>
      </c>
      <c r="BM2" s="30"/>
      <c r="BN2" s="77" t="s">
        <v>129</v>
      </c>
      <c r="BO2" s="77"/>
      <c r="BP2" s="77"/>
      <c r="BQ2" s="53"/>
      <c r="BR2" s="31"/>
      <c r="BS2" s="29" t="s">
        <v>128</v>
      </c>
      <c r="BT2" s="30"/>
      <c r="BU2" s="77" t="s">
        <v>129</v>
      </c>
      <c r="BV2" s="77"/>
      <c r="BW2" s="77"/>
      <c r="BX2" s="53"/>
      <c r="BY2" s="31"/>
      <c r="BZ2" s="29" t="s">
        <v>128</v>
      </c>
      <c r="CA2" s="30"/>
      <c r="CB2" s="77" t="s">
        <v>129</v>
      </c>
      <c r="CC2" s="77"/>
      <c r="CD2" s="77"/>
      <c r="CE2" s="53"/>
      <c r="CF2" s="31"/>
      <c r="CG2" s="29" t="s">
        <v>128</v>
      </c>
      <c r="CH2" s="30"/>
      <c r="CI2" s="77" t="s">
        <v>129</v>
      </c>
      <c r="CJ2" s="77"/>
      <c r="CK2" s="77"/>
      <c r="CL2" s="53"/>
      <c r="CM2" s="31"/>
      <c r="CN2" s="29" t="s">
        <v>128</v>
      </c>
      <c r="CO2" s="30"/>
      <c r="CP2" s="77" t="s">
        <v>129</v>
      </c>
      <c r="CQ2" s="77"/>
      <c r="CR2" s="77"/>
      <c r="CS2" s="53"/>
      <c r="CT2" s="31"/>
      <c r="CU2" s="29" t="s">
        <v>128</v>
      </c>
      <c r="CV2" s="30"/>
      <c r="CW2" s="77" t="s">
        <v>129</v>
      </c>
      <c r="CX2" s="77"/>
      <c r="CY2" s="77"/>
      <c r="CZ2" s="53"/>
      <c r="DA2" s="31"/>
      <c r="DB2" s="29" t="s">
        <v>128</v>
      </c>
      <c r="DC2" s="30"/>
      <c r="DD2" s="77" t="s">
        <v>129</v>
      </c>
      <c r="DE2" s="77"/>
      <c r="DF2" s="77"/>
      <c r="DG2" s="53"/>
      <c r="DH2" s="31"/>
      <c r="DI2" s="29" t="s">
        <v>128</v>
      </c>
      <c r="DJ2" s="30"/>
      <c r="DK2" s="77" t="s">
        <v>129</v>
      </c>
      <c r="DL2" s="77"/>
      <c r="DM2" s="77"/>
      <c r="DN2" s="53"/>
      <c r="DO2" s="31"/>
      <c r="DP2" s="29" t="s">
        <v>128</v>
      </c>
      <c r="DQ2" s="30"/>
      <c r="DR2" s="77" t="s">
        <v>129</v>
      </c>
      <c r="DS2" s="77"/>
      <c r="DT2" s="77"/>
      <c r="DU2" s="53"/>
      <c r="DV2" s="31"/>
      <c r="DW2" s="29" t="s">
        <v>128</v>
      </c>
      <c r="DX2" s="30"/>
      <c r="DY2" s="77" t="s">
        <v>129</v>
      </c>
      <c r="DZ2" s="77"/>
      <c r="EA2" s="77"/>
      <c r="EB2" s="53"/>
      <c r="EC2" s="31"/>
      <c r="ED2" s="29" t="s">
        <v>128</v>
      </c>
      <c r="EE2" s="30"/>
      <c r="EF2" s="77" t="s">
        <v>129</v>
      </c>
      <c r="EG2" s="77"/>
      <c r="EH2" s="77"/>
      <c r="EI2" s="53"/>
      <c r="EJ2" s="31"/>
      <c r="EK2" s="29" t="s">
        <v>128</v>
      </c>
      <c r="EL2" s="30"/>
      <c r="EM2" s="77" t="s">
        <v>129</v>
      </c>
      <c r="EN2" s="77"/>
      <c r="EO2" s="77"/>
      <c r="EP2" s="53"/>
      <c r="EQ2" s="31"/>
      <c r="ER2" s="29" t="s">
        <v>128</v>
      </c>
      <c r="ES2" s="30"/>
      <c r="ET2" s="77" t="s">
        <v>129</v>
      </c>
      <c r="EU2" s="77"/>
      <c r="EV2" s="77"/>
      <c r="EW2" s="53"/>
      <c r="EX2" s="31"/>
      <c r="EY2" s="29" t="s">
        <v>128</v>
      </c>
      <c r="EZ2" s="30"/>
      <c r="FA2" s="77" t="s">
        <v>129</v>
      </c>
      <c r="FB2" s="77"/>
      <c r="FC2" s="77"/>
      <c r="FD2" s="53"/>
      <c r="FE2" s="31"/>
      <c r="FF2" s="29" t="s">
        <v>128</v>
      </c>
      <c r="FG2" s="30"/>
      <c r="FH2" s="77" t="s">
        <v>129</v>
      </c>
      <c r="FI2" s="77"/>
      <c r="FJ2" s="77"/>
      <c r="FK2" s="53"/>
      <c r="FL2" s="31"/>
      <c r="FM2" s="29" t="s">
        <v>128</v>
      </c>
      <c r="FN2" s="30"/>
      <c r="FO2" s="77" t="s">
        <v>129</v>
      </c>
      <c r="FP2" s="77"/>
      <c r="FQ2" s="77"/>
      <c r="FR2" s="53"/>
      <c r="FS2" s="31"/>
      <c r="FT2" s="29" t="s">
        <v>128</v>
      </c>
      <c r="FU2" s="30"/>
      <c r="FV2" s="77" t="s">
        <v>129</v>
      </c>
      <c r="FW2" s="77"/>
      <c r="FX2" s="77"/>
      <c r="FY2" s="53"/>
      <c r="FZ2" s="31"/>
      <c r="GA2" s="29" t="s">
        <v>128</v>
      </c>
      <c r="GB2" s="30"/>
      <c r="GC2" s="77" t="s">
        <v>129</v>
      </c>
      <c r="GD2" s="77"/>
      <c r="GE2" s="77"/>
      <c r="GF2" s="53"/>
      <c r="GG2" s="31"/>
      <c r="GH2" s="29" t="s">
        <v>128</v>
      </c>
      <c r="GI2" s="30"/>
      <c r="GJ2" s="77" t="s">
        <v>129</v>
      </c>
      <c r="GK2" s="77"/>
      <c r="GL2" s="77"/>
      <c r="GM2" s="53"/>
      <c r="GN2" s="31"/>
      <c r="GO2" s="29" t="s">
        <v>128</v>
      </c>
      <c r="GP2" s="30"/>
      <c r="GQ2" s="77" t="s">
        <v>129</v>
      </c>
      <c r="GR2" s="77"/>
      <c r="GS2" s="77"/>
      <c r="GT2" s="53"/>
      <c r="GU2" s="31"/>
      <c r="GV2" s="29" t="s">
        <v>128</v>
      </c>
      <c r="GW2" s="30"/>
      <c r="GX2" s="77" t="s">
        <v>129</v>
      </c>
      <c r="GY2" s="77"/>
      <c r="GZ2" s="77"/>
      <c r="HA2" s="53"/>
      <c r="HB2" s="31"/>
      <c r="HC2" s="29" t="s">
        <v>128</v>
      </c>
      <c r="HD2" s="30"/>
      <c r="HE2" s="77" t="s">
        <v>129</v>
      </c>
      <c r="HF2" s="77"/>
      <c r="HG2" s="77"/>
      <c r="HH2" s="53"/>
      <c r="HI2" s="31"/>
      <c r="HJ2" s="29" t="s">
        <v>128</v>
      </c>
      <c r="HK2" s="30"/>
      <c r="HL2" s="77" t="s">
        <v>129</v>
      </c>
      <c r="HM2" s="77"/>
      <c r="HN2" s="77"/>
      <c r="HO2" s="53"/>
      <c r="HP2" s="31"/>
      <c r="HQ2" s="29" t="s">
        <v>128</v>
      </c>
      <c r="HR2" s="30"/>
      <c r="HS2" s="77" t="s">
        <v>129</v>
      </c>
      <c r="HT2" s="77"/>
      <c r="HU2" s="77"/>
      <c r="HV2" s="53"/>
      <c r="HW2" s="31"/>
      <c r="HX2" s="29" t="s">
        <v>128</v>
      </c>
      <c r="HY2" s="30"/>
      <c r="HZ2" s="77" t="s">
        <v>129</v>
      </c>
      <c r="IA2" s="77"/>
      <c r="IB2" s="77"/>
      <c r="IC2" s="53"/>
      <c r="ID2" s="31"/>
      <c r="IE2" s="29" t="s">
        <v>128</v>
      </c>
      <c r="IF2" s="30"/>
      <c r="IG2" s="77" t="s">
        <v>129</v>
      </c>
      <c r="IH2" s="77"/>
      <c r="II2" s="77"/>
      <c r="IJ2" s="53"/>
      <c r="IK2" s="31"/>
      <c r="IL2" s="29" t="s">
        <v>128</v>
      </c>
      <c r="IM2" s="30"/>
      <c r="IN2" s="77" t="s">
        <v>129</v>
      </c>
      <c r="IO2" s="77"/>
      <c r="IP2" s="77"/>
      <c r="IQ2" s="53"/>
      <c r="IR2" s="31"/>
      <c r="IS2" s="29" t="s">
        <v>128</v>
      </c>
      <c r="IT2" s="30"/>
      <c r="IU2" s="77" t="s">
        <v>129</v>
      </c>
      <c r="IV2" s="77"/>
      <c r="IW2" s="77"/>
      <c r="IX2" s="53"/>
      <c r="IY2" s="31"/>
      <c r="IZ2" s="29" t="s">
        <v>128</v>
      </c>
      <c r="JA2" s="30"/>
      <c r="JB2" s="77" t="s">
        <v>129</v>
      </c>
      <c r="JC2" s="77"/>
      <c r="JD2" s="77"/>
      <c r="JE2" s="53"/>
      <c r="JF2" s="31"/>
      <c r="JG2" s="29" t="s">
        <v>128</v>
      </c>
      <c r="JH2" s="30"/>
      <c r="JI2" s="77" t="s">
        <v>129</v>
      </c>
      <c r="JJ2" s="77"/>
      <c r="JK2" s="77"/>
      <c r="JL2" s="53"/>
      <c r="JM2" s="31"/>
      <c r="JN2" s="29" t="s">
        <v>128</v>
      </c>
      <c r="JO2" s="30"/>
      <c r="JP2" s="77" t="s">
        <v>129</v>
      </c>
      <c r="JQ2" s="77"/>
      <c r="JR2" s="77"/>
      <c r="JS2" s="53"/>
      <c r="JT2" s="31"/>
    </row>
    <row r="3" spans="1:280" ht="21" customHeight="1" thickBot="1" x14ac:dyDescent="0.3">
      <c r="A3" s="78" t="s">
        <v>130</v>
      </c>
      <c r="B3" s="54" t="s">
        <v>131</v>
      </c>
      <c r="C3" s="32" t="str">
        <f>'La Ligue Fleurie'!G2</f>
        <v>Yves Chapdelaine</v>
      </c>
      <c r="D3" s="33"/>
      <c r="E3" s="34"/>
      <c r="F3" s="36" t="s">
        <v>132</v>
      </c>
      <c r="G3" s="35">
        <f>'La Ligue Fleurie'!H2</f>
        <v>208</v>
      </c>
      <c r="H3" s="78" t="s">
        <v>130</v>
      </c>
      <c r="I3" s="54" t="s">
        <v>131</v>
      </c>
      <c r="J3" s="32" t="str">
        <f>'La Ligue Fleurie'!G6</f>
        <v>Yvon Sévigny</v>
      </c>
      <c r="K3" s="33"/>
      <c r="L3" s="34"/>
      <c r="M3" s="36" t="s">
        <v>132</v>
      </c>
      <c r="N3" s="35">
        <f>'La Ligue Fleurie'!H6</f>
        <v>201</v>
      </c>
      <c r="O3" s="78" t="s">
        <v>130</v>
      </c>
      <c r="P3" s="54" t="s">
        <v>131</v>
      </c>
      <c r="Q3" s="32" t="str">
        <f>'La Ligue Fleurie'!G10</f>
        <v>Dorothée Beauchesne</v>
      </c>
      <c r="R3" s="33"/>
      <c r="S3" s="34"/>
      <c r="T3" s="36" t="s">
        <v>132</v>
      </c>
      <c r="U3" s="35">
        <f>'La Ligue Fleurie'!H10</f>
        <v>200</v>
      </c>
      <c r="V3" s="78" t="s">
        <v>130</v>
      </c>
      <c r="W3" s="54" t="s">
        <v>131</v>
      </c>
      <c r="X3" s="32" t="str">
        <f>'La Ligue Fleurie'!G14</f>
        <v>Claire Lessard</v>
      </c>
      <c r="Y3" s="33"/>
      <c r="Z3" s="34"/>
      <c r="AA3" s="36" t="s">
        <v>132</v>
      </c>
      <c r="AB3" s="35">
        <f>'La Ligue Fleurie'!H14</f>
        <v>199</v>
      </c>
      <c r="AC3" s="78" t="s">
        <v>130</v>
      </c>
      <c r="AD3" s="54" t="s">
        <v>131</v>
      </c>
      <c r="AE3" s="32" t="str">
        <f>'La Ligue Fleurie'!G18</f>
        <v>Serge Lemieux</v>
      </c>
      <c r="AF3" s="33"/>
      <c r="AG3" s="34"/>
      <c r="AH3" s="36" t="s">
        <v>132</v>
      </c>
      <c r="AI3" s="35">
        <f>'La Ligue Fleurie'!H18</f>
        <v>198</v>
      </c>
      <c r="AJ3" s="78" t="s">
        <v>130</v>
      </c>
      <c r="AK3" s="54" t="s">
        <v>131</v>
      </c>
      <c r="AL3" s="32" t="str">
        <f>'La Ligue Fleurie'!G22</f>
        <v>Jean-Claude Marcoux</v>
      </c>
      <c r="AM3" s="33"/>
      <c r="AN3" s="34"/>
      <c r="AO3" s="36" t="s">
        <v>132</v>
      </c>
      <c r="AP3" s="35">
        <f>'La Ligue Fleurie'!H22</f>
        <v>194</v>
      </c>
      <c r="AQ3" s="78" t="s">
        <v>130</v>
      </c>
      <c r="AR3" s="54" t="s">
        <v>131</v>
      </c>
      <c r="AS3" s="32" t="str">
        <f>'La Ligue Fleurie'!G26</f>
        <v>Gilles Dussault</v>
      </c>
      <c r="AT3" s="33"/>
      <c r="AU3" s="34"/>
      <c r="AV3" s="36" t="s">
        <v>132</v>
      </c>
      <c r="AW3" s="35">
        <f>'La Ligue Fleurie'!H26</f>
        <v>191</v>
      </c>
      <c r="AX3" s="78" t="s">
        <v>130</v>
      </c>
      <c r="AY3" s="54" t="s">
        <v>131</v>
      </c>
      <c r="AZ3" s="32" t="str">
        <f>'La Ligue Fleurie'!G30</f>
        <v>Claude Baril</v>
      </c>
      <c r="BA3" s="33"/>
      <c r="BB3" s="34"/>
      <c r="BC3" s="36" t="s">
        <v>132</v>
      </c>
      <c r="BD3" s="35">
        <f>'La Ligue Fleurie'!H30</f>
        <v>188</v>
      </c>
      <c r="BE3" s="78" t="s">
        <v>130</v>
      </c>
      <c r="BF3" s="54" t="s">
        <v>131</v>
      </c>
      <c r="BG3" s="32" t="str">
        <f>'La Ligue Fleurie'!G34</f>
        <v>Nicole Tanguay</v>
      </c>
      <c r="BH3" s="33"/>
      <c r="BI3" s="34"/>
      <c r="BJ3" s="36" t="s">
        <v>132</v>
      </c>
      <c r="BK3" s="35">
        <f>'La Ligue Fleurie'!H34</f>
        <v>187</v>
      </c>
      <c r="BL3" s="78" t="s">
        <v>130</v>
      </c>
      <c r="BM3" s="54" t="s">
        <v>131</v>
      </c>
      <c r="BN3" s="32" t="str">
        <f>'La Ligue Fleurie'!G38</f>
        <v>Ferdinand Laplante</v>
      </c>
      <c r="BO3" s="33"/>
      <c r="BP3" s="34"/>
      <c r="BQ3" s="36" t="s">
        <v>132</v>
      </c>
      <c r="BR3" s="35">
        <f>'La Ligue Fleurie'!H38</f>
        <v>186</v>
      </c>
      <c r="BS3" s="78" t="s">
        <v>130</v>
      </c>
      <c r="BT3" s="54" t="s">
        <v>131</v>
      </c>
      <c r="BU3" s="32" t="str">
        <f>'La Ligue Fleurie'!G42</f>
        <v>Huguette Charron</v>
      </c>
      <c r="BV3" s="33"/>
      <c r="BW3" s="34"/>
      <c r="BX3" s="36" t="s">
        <v>132</v>
      </c>
      <c r="BY3" s="35">
        <f>'La Ligue Fleurie'!H42</f>
        <v>184</v>
      </c>
      <c r="BZ3" s="78" t="s">
        <v>130</v>
      </c>
      <c r="CA3" s="54" t="s">
        <v>131</v>
      </c>
      <c r="CB3" s="32" t="str">
        <f>'La Ligue Fleurie'!G46</f>
        <v>Micheline Landriault</v>
      </c>
      <c r="CC3" s="33"/>
      <c r="CD3" s="34"/>
      <c r="CE3" s="36" t="s">
        <v>132</v>
      </c>
      <c r="CF3" s="35">
        <f>'La Ligue Fleurie'!H46</f>
        <v>183</v>
      </c>
      <c r="CG3" s="78" t="s">
        <v>130</v>
      </c>
      <c r="CH3" s="54" t="s">
        <v>131</v>
      </c>
      <c r="CI3" s="32" t="str">
        <f>'La Ligue Fleurie'!G50</f>
        <v>Cécile Hébert</v>
      </c>
      <c r="CJ3" s="33"/>
      <c r="CK3" s="34"/>
      <c r="CL3" s="36" t="s">
        <v>132</v>
      </c>
      <c r="CM3" s="35">
        <f>'La Ligue Fleurie'!H50</f>
        <v>181</v>
      </c>
      <c r="CN3" s="78" t="s">
        <v>130</v>
      </c>
      <c r="CO3" s="54" t="s">
        <v>131</v>
      </c>
      <c r="CP3" s="32" t="str">
        <f>'La Ligue Fleurie'!G54</f>
        <v>Nicole Dubreuil</v>
      </c>
      <c r="CQ3" s="33"/>
      <c r="CR3" s="34"/>
      <c r="CS3" s="36" t="s">
        <v>132</v>
      </c>
      <c r="CT3" s="35">
        <f>'La Ligue Fleurie'!H54</f>
        <v>178</v>
      </c>
      <c r="CU3" s="78" t="s">
        <v>130</v>
      </c>
      <c r="CV3" s="54" t="s">
        <v>131</v>
      </c>
      <c r="CW3" s="32" t="str">
        <f>'La Ligue Fleurie'!G58</f>
        <v>Charlotte Jolicoeur</v>
      </c>
      <c r="CX3" s="33"/>
      <c r="CY3" s="34"/>
      <c r="CZ3" s="36" t="s">
        <v>132</v>
      </c>
      <c r="DA3" s="35">
        <f>'La Ligue Fleurie'!H58</f>
        <v>176</v>
      </c>
      <c r="DB3" s="78" t="s">
        <v>130</v>
      </c>
      <c r="DC3" s="54" t="s">
        <v>131</v>
      </c>
      <c r="DD3" s="32" t="str">
        <f>'La Ligue Fleurie'!G62</f>
        <v>Pierrette Venne</v>
      </c>
      <c r="DE3" s="33"/>
      <c r="DF3" s="34"/>
      <c r="DG3" s="36" t="s">
        <v>132</v>
      </c>
      <c r="DH3" s="35">
        <f>'La Ligue Fleurie'!H62</f>
        <v>176</v>
      </c>
      <c r="DI3" s="78" t="s">
        <v>130</v>
      </c>
      <c r="DJ3" s="54" t="s">
        <v>131</v>
      </c>
      <c r="DK3" s="32" t="str">
        <f>'La Ligue Fleurie'!G66</f>
        <v>Roland Gariépy</v>
      </c>
      <c r="DL3" s="33"/>
      <c r="DM3" s="34"/>
      <c r="DN3" s="36" t="s">
        <v>132</v>
      </c>
      <c r="DO3" s="35">
        <f>'La Ligue Fleurie'!H66</f>
        <v>175</v>
      </c>
      <c r="DP3" s="78" t="s">
        <v>130</v>
      </c>
      <c r="DQ3" s="54" t="s">
        <v>131</v>
      </c>
      <c r="DR3" s="32" t="str">
        <f>'La Ligue Fleurie'!G70</f>
        <v>Maurice Chartrand</v>
      </c>
      <c r="DS3" s="33"/>
      <c r="DT3" s="34"/>
      <c r="DU3" s="36" t="s">
        <v>132</v>
      </c>
      <c r="DV3" s="35">
        <f>'La Ligue Fleurie'!H70</f>
        <v>174</v>
      </c>
      <c r="DW3" s="78" t="s">
        <v>130</v>
      </c>
      <c r="DX3" s="54" t="s">
        <v>131</v>
      </c>
      <c r="DY3" s="32" t="str">
        <f>'La Ligue Fleurie'!G74</f>
        <v>Philippe Hébert</v>
      </c>
      <c r="DZ3" s="33"/>
      <c r="EA3" s="34"/>
      <c r="EB3" s="36" t="s">
        <v>132</v>
      </c>
      <c r="EC3" s="35">
        <f>'La Ligue Fleurie'!H72</f>
        <v>173</v>
      </c>
      <c r="ED3" s="78" t="s">
        <v>130</v>
      </c>
      <c r="EE3" s="54" t="s">
        <v>131</v>
      </c>
      <c r="EF3" s="32" t="str">
        <f>'La Ligue Fleurie'!G78</f>
        <v>Henri Zakrevski</v>
      </c>
      <c r="EG3" s="33"/>
      <c r="EH3" s="34"/>
      <c r="EI3" s="36" t="s">
        <v>132</v>
      </c>
      <c r="EJ3" s="35">
        <f>'La Ligue Fleurie'!H78</f>
        <v>172</v>
      </c>
      <c r="EK3" s="78" t="s">
        <v>130</v>
      </c>
      <c r="EL3" s="54" t="s">
        <v>131</v>
      </c>
      <c r="EM3" s="32">
        <f>'La Ligue Fleurie'!N78</f>
        <v>0</v>
      </c>
      <c r="EN3" s="33"/>
      <c r="EO3" s="34"/>
      <c r="EP3" s="36" t="s">
        <v>132</v>
      </c>
      <c r="EQ3" s="35">
        <f>'La Ligue Fleurie'!O78</f>
        <v>0</v>
      </c>
      <c r="ER3" s="78" t="s">
        <v>130</v>
      </c>
      <c r="ES3" s="54" t="s">
        <v>131</v>
      </c>
      <c r="ET3" s="32">
        <f>'La Ligue Fleurie'!U78</f>
        <v>0</v>
      </c>
      <c r="EU3" s="33"/>
      <c r="EV3" s="34"/>
      <c r="EW3" s="36" t="s">
        <v>132</v>
      </c>
      <c r="EX3" s="35">
        <f>'La Ligue Fleurie'!V78</f>
        <v>0</v>
      </c>
      <c r="EY3" s="78" t="s">
        <v>130</v>
      </c>
      <c r="EZ3" s="54" t="s">
        <v>131</v>
      </c>
      <c r="FA3" s="32">
        <f>'La Ligue Fleurie'!AB78</f>
        <v>0</v>
      </c>
      <c r="FB3" s="33"/>
      <c r="FC3" s="34"/>
      <c r="FD3" s="36" t="s">
        <v>132</v>
      </c>
      <c r="FE3" s="35">
        <f>'La Ligue Fleurie'!AC78</f>
        <v>0</v>
      </c>
      <c r="FF3" s="78" t="s">
        <v>130</v>
      </c>
      <c r="FG3" s="54" t="s">
        <v>131</v>
      </c>
      <c r="FH3" s="32">
        <f>'La Ligue Fleurie'!AI78</f>
        <v>0</v>
      </c>
      <c r="FI3" s="33"/>
      <c r="FJ3" s="34"/>
      <c r="FK3" s="36" t="s">
        <v>132</v>
      </c>
      <c r="FL3" s="35">
        <f>'La Ligue Fleurie'!AJ78</f>
        <v>0</v>
      </c>
      <c r="FM3" s="78" t="s">
        <v>130</v>
      </c>
      <c r="FN3" s="54" t="s">
        <v>131</v>
      </c>
      <c r="FO3" s="32">
        <f>'La Ligue Fleurie'!AP78</f>
        <v>0</v>
      </c>
      <c r="FP3" s="33"/>
      <c r="FQ3" s="34"/>
      <c r="FR3" s="36" t="s">
        <v>132</v>
      </c>
      <c r="FS3" s="35">
        <f>'La Ligue Fleurie'!AQ78</f>
        <v>0</v>
      </c>
      <c r="FT3" s="78" t="s">
        <v>130</v>
      </c>
      <c r="FU3" s="54" t="s">
        <v>131</v>
      </c>
      <c r="FV3" s="32">
        <f>'La Ligue Fleurie'!AW78</f>
        <v>0</v>
      </c>
      <c r="FW3" s="33"/>
      <c r="FX3" s="34"/>
      <c r="FY3" s="36" t="s">
        <v>132</v>
      </c>
      <c r="FZ3" s="35">
        <f>'La Ligue Fleurie'!AX78</f>
        <v>0</v>
      </c>
      <c r="GA3" s="78" t="s">
        <v>130</v>
      </c>
      <c r="GB3" s="54" t="s">
        <v>131</v>
      </c>
      <c r="GC3" s="32">
        <f>'La Ligue Fleurie'!BD78</f>
        <v>0</v>
      </c>
      <c r="GD3" s="33"/>
      <c r="GE3" s="34"/>
      <c r="GF3" s="36" t="s">
        <v>132</v>
      </c>
      <c r="GG3" s="35">
        <f>'La Ligue Fleurie'!BE78</f>
        <v>0</v>
      </c>
      <c r="GH3" s="78" t="s">
        <v>130</v>
      </c>
      <c r="GI3" s="54" t="s">
        <v>131</v>
      </c>
      <c r="GJ3" s="32">
        <f>'La Ligue Fleurie'!BK78</f>
        <v>0</v>
      </c>
      <c r="GK3" s="33"/>
      <c r="GL3" s="34"/>
      <c r="GM3" s="36" t="s">
        <v>132</v>
      </c>
      <c r="GN3" s="35">
        <f>'La Ligue Fleurie'!BL78</f>
        <v>0</v>
      </c>
      <c r="GO3" s="78" t="s">
        <v>130</v>
      </c>
      <c r="GP3" s="54" t="s">
        <v>131</v>
      </c>
      <c r="GQ3" s="32">
        <f>'La Ligue Fleurie'!BR78</f>
        <v>0</v>
      </c>
      <c r="GR3" s="33"/>
      <c r="GS3" s="34"/>
      <c r="GT3" s="36" t="s">
        <v>132</v>
      </c>
      <c r="GU3" s="35">
        <f>'La Ligue Fleurie'!BS78</f>
        <v>0</v>
      </c>
      <c r="GV3" s="78" t="s">
        <v>130</v>
      </c>
      <c r="GW3" s="54" t="s">
        <v>131</v>
      </c>
      <c r="GX3" s="32">
        <f>'La Ligue Fleurie'!BY78</f>
        <v>0</v>
      </c>
      <c r="GY3" s="33"/>
      <c r="GZ3" s="34"/>
      <c r="HA3" s="36" t="s">
        <v>132</v>
      </c>
      <c r="HB3" s="35">
        <f>'La Ligue Fleurie'!BZ78</f>
        <v>0</v>
      </c>
      <c r="HC3" s="78" t="s">
        <v>130</v>
      </c>
      <c r="HD3" s="54" t="s">
        <v>131</v>
      </c>
      <c r="HE3" s="32">
        <f>'La Ligue Fleurie'!CF78</f>
        <v>0</v>
      </c>
      <c r="HF3" s="33"/>
      <c r="HG3" s="34"/>
      <c r="HH3" s="36" t="s">
        <v>132</v>
      </c>
      <c r="HI3" s="35">
        <f>'La Ligue Fleurie'!CG78</f>
        <v>0</v>
      </c>
      <c r="HJ3" s="78" t="s">
        <v>130</v>
      </c>
      <c r="HK3" s="54" t="s">
        <v>131</v>
      </c>
      <c r="HL3" s="32">
        <f>'La Ligue Fleurie'!CM78</f>
        <v>0</v>
      </c>
      <c r="HM3" s="33"/>
      <c r="HN3" s="34"/>
      <c r="HO3" s="36" t="s">
        <v>132</v>
      </c>
      <c r="HP3" s="35">
        <f>'La Ligue Fleurie'!CN78</f>
        <v>0</v>
      </c>
      <c r="HQ3" s="78" t="s">
        <v>130</v>
      </c>
      <c r="HR3" s="54" t="s">
        <v>131</v>
      </c>
      <c r="HS3" s="32">
        <f>'La Ligue Fleurie'!CT78</f>
        <v>0</v>
      </c>
      <c r="HT3" s="33"/>
      <c r="HU3" s="34"/>
      <c r="HV3" s="36" t="s">
        <v>132</v>
      </c>
      <c r="HW3" s="35">
        <f>'La Ligue Fleurie'!CU78</f>
        <v>0</v>
      </c>
      <c r="HX3" s="78" t="s">
        <v>130</v>
      </c>
      <c r="HY3" s="54" t="s">
        <v>131</v>
      </c>
      <c r="HZ3" s="32">
        <f>'La Ligue Fleurie'!DA78</f>
        <v>0</v>
      </c>
      <c r="IA3" s="33"/>
      <c r="IB3" s="34"/>
      <c r="IC3" s="36" t="s">
        <v>132</v>
      </c>
      <c r="ID3" s="35">
        <f>'La Ligue Fleurie'!DB78</f>
        <v>0</v>
      </c>
      <c r="IE3" s="78" t="s">
        <v>130</v>
      </c>
      <c r="IF3" s="54" t="s">
        <v>131</v>
      </c>
      <c r="IG3" s="32">
        <f>'La Ligue Fleurie'!DH78</f>
        <v>0</v>
      </c>
      <c r="IH3" s="33"/>
      <c r="II3" s="34"/>
      <c r="IJ3" s="36" t="s">
        <v>132</v>
      </c>
      <c r="IK3" s="35">
        <f>'La Ligue Fleurie'!DI78</f>
        <v>0</v>
      </c>
      <c r="IL3" s="78" t="s">
        <v>130</v>
      </c>
      <c r="IM3" s="54" t="s">
        <v>131</v>
      </c>
      <c r="IN3" s="32">
        <f>'La Ligue Fleurie'!DO78</f>
        <v>0</v>
      </c>
      <c r="IO3" s="33"/>
      <c r="IP3" s="34"/>
      <c r="IQ3" s="36" t="s">
        <v>132</v>
      </c>
      <c r="IR3" s="35">
        <f>'La Ligue Fleurie'!DP78</f>
        <v>0</v>
      </c>
      <c r="IS3" s="78" t="s">
        <v>130</v>
      </c>
      <c r="IT3" s="54" t="s">
        <v>131</v>
      </c>
      <c r="IU3" s="32">
        <f>'La Ligue Fleurie'!DV78</f>
        <v>0</v>
      </c>
      <c r="IV3" s="33"/>
      <c r="IW3" s="34"/>
      <c r="IX3" s="36" t="s">
        <v>132</v>
      </c>
      <c r="IY3" s="35">
        <f>'La Ligue Fleurie'!DW78</f>
        <v>0</v>
      </c>
      <c r="IZ3" s="78" t="s">
        <v>130</v>
      </c>
      <c r="JA3" s="54" t="s">
        <v>131</v>
      </c>
      <c r="JB3" s="32">
        <f>'La Ligue Fleurie'!EC78</f>
        <v>0</v>
      </c>
      <c r="JC3" s="33"/>
      <c r="JD3" s="34"/>
      <c r="JE3" s="36" t="s">
        <v>132</v>
      </c>
      <c r="JF3" s="35">
        <f>'La Ligue Fleurie'!ED78</f>
        <v>0</v>
      </c>
      <c r="JG3" s="78" t="s">
        <v>130</v>
      </c>
      <c r="JH3" s="54" t="s">
        <v>131</v>
      </c>
      <c r="JI3" s="32">
        <f>'La Ligue Fleurie'!EJ78</f>
        <v>0</v>
      </c>
      <c r="JJ3" s="33"/>
      <c r="JK3" s="34"/>
      <c r="JL3" s="36" t="s">
        <v>132</v>
      </c>
      <c r="JM3" s="35">
        <f>'La Ligue Fleurie'!EK78</f>
        <v>0</v>
      </c>
      <c r="JN3" s="78" t="s">
        <v>130</v>
      </c>
      <c r="JO3" s="54" t="s">
        <v>131</v>
      </c>
      <c r="JP3" s="32">
        <f>'La Ligue Fleurie'!EQ78</f>
        <v>0</v>
      </c>
      <c r="JQ3" s="33"/>
      <c r="JR3" s="34"/>
      <c r="JS3" s="36" t="s">
        <v>132</v>
      </c>
      <c r="JT3" s="35">
        <f>'La Ligue Fleurie'!ER78</f>
        <v>0</v>
      </c>
    </row>
    <row r="4" spans="1:280" ht="21" customHeight="1" thickBot="1" x14ac:dyDescent="0.3">
      <c r="A4" s="78"/>
      <c r="B4" s="54" t="s">
        <v>133</v>
      </c>
      <c r="C4" s="32">
        <f ca="1">'La Ligue Fleurie'!G3</f>
        <v>0</v>
      </c>
      <c r="D4" s="33"/>
      <c r="E4" s="34"/>
      <c r="F4" s="36" t="s">
        <v>132</v>
      </c>
      <c r="G4" s="35">
        <f ca="1">'La Ligue Fleurie'!H3</f>
        <v>0</v>
      </c>
      <c r="H4" s="78"/>
      <c r="I4" s="54" t="s">
        <v>133</v>
      </c>
      <c r="J4" s="32">
        <f ca="1">'La Ligue Fleurie'!G7</f>
        <v>0</v>
      </c>
      <c r="K4" s="33"/>
      <c r="L4" s="34"/>
      <c r="M4" s="36" t="s">
        <v>132</v>
      </c>
      <c r="N4" s="35">
        <f ca="1">'La Ligue Fleurie'!H7</f>
        <v>0</v>
      </c>
      <c r="O4" s="78"/>
      <c r="P4" s="54" t="s">
        <v>133</v>
      </c>
      <c r="Q4" s="32">
        <f ca="1">'La Ligue Fleurie'!G11</f>
        <v>0</v>
      </c>
      <c r="R4" s="33"/>
      <c r="S4" s="34"/>
      <c r="T4" s="36" t="s">
        <v>132</v>
      </c>
      <c r="U4" s="35">
        <f ca="1">'La Ligue Fleurie'!H11</f>
        <v>0</v>
      </c>
      <c r="V4" s="78"/>
      <c r="W4" s="54" t="s">
        <v>133</v>
      </c>
      <c r="X4" s="32">
        <f ca="1">'La Ligue Fleurie'!G15</f>
        <v>0</v>
      </c>
      <c r="Y4" s="33"/>
      <c r="Z4" s="34"/>
      <c r="AA4" s="36" t="s">
        <v>132</v>
      </c>
      <c r="AB4" s="35">
        <f ca="1">'La Ligue Fleurie'!H15</f>
        <v>0</v>
      </c>
      <c r="AC4" s="78"/>
      <c r="AD4" s="54" t="s">
        <v>133</v>
      </c>
      <c r="AE4" s="32" t="str">
        <f ca="1">'La Ligue Fleurie'!G19</f>
        <v>Carole Way</v>
      </c>
      <c r="AF4" s="33"/>
      <c r="AG4" s="34"/>
      <c r="AH4" s="36" t="s">
        <v>132</v>
      </c>
      <c r="AI4" s="35">
        <f ca="1">'La Ligue Fleurie'!H19</f>
        <v>112</v>
      </c>
      <c r="AJ4" s="78"/>
      <c r="AK4" s="54" t="s">
        <v>133</v>
      </c>
      <c r="AL4" s="32" t="str">
        <f ca="1">'La Ligue Fleurie'!G23</f>
        <v>Claude Gariépy</v>
      </c>
      <c r="AM4" s="33"/>
      <c r="AN4" s="34"/>
      <c r="AO4" s="36" t="s">
        <v>132</v>
      </c>
      <c r="AP4" s="35">
        <f ca="1">'La Ligue Fleurie'!H23</f>
        <v>114</v>
      </c>
      <c r="AQ4" s="78"/>
      <c r="AR4" s="54" t="s">
        <v>133</v>
      </c>
      <c r="AS4" s="32" t="str">
        <f ca="1">'La Ligue Fleurie'!G27</f>
        <v>Marcel Paquette</v>
      </c>
      <c r="AT4" s="33"/>
      <c r="AU4" s="34"/>
      <c r="AV4" s="36" t="s">
        <v>132</v>
      </c>
      <c r="AW4" s="35">
        <f ca="1">'La Ligue Fleurie'!H27</f>
        <v>124</v>
      </c>
      <c r="AX4" s="78"/>
      <c r="AY4" s="54" t="s">
        <v>133</v>
      </c>
      <c r="AZ4" s="32" t="str">
        <f ca="1">'La Ligue Fleurie'!G31</f>
        <v>Lucille Pinel</v>
      </c>
      <c r="BA4" s="33"/>
      <c r="BB4" s="34"/>
      <c r="BC4" s="36" t="s">
        <v>132</v>
      </c>
      <c r="BD4" s="35">
        <f ca="1">'La Ligue Fleurie'!H31</f>
        <v>127</v>
      </c>
      <c r="BE4" s="78"/>
      <c r="BF4" s="54" t="s">
        <v>133</v>
      </c>
      <c r="BG4" s="32" t="str">
        <f ca="1">'La Ligue Fleurie'!G35</f>
        <v>Francine Champagne</v>
      </c>
      <c r="BH4" s="33"/>
      <c r="BI4" s="34"/>
      <c r="BJ4" s="36" t="s">
        <v>132</v>
      </c>
      <c r="BK4" s="35">
        <f ca="1">'La Ligue Fleurie'!H35</f>
        <v>128</v>
      </c>
      <c r="BL4" s="78"/>
      <c r="BM4" s="54" t="s">
        <v>133</v>
      </c>
      <c r="BN4" s="32" t="str">
        <f ca="1">'La Ligue Fleurie'!G39</f>
        <v>Anna-Maria Ciccolella</v>
      </c>
      <c r="BO4" s="33"/>
      <c r="BP4" s="34"/>
      <c r="BQ4" s="36" t="s">
        <v>132</v>
      </c>
      <c r="BR4" s="35">
        <f ca="1">'La Ligue Fleurie'!H39</f>
        <v>131</v>
      </c>
      <c r="BS4" s="78"/>
      <c r="BT4" s="54" t="s">
        <v>133</v>
      </c>
      <c r="BU4" s="32" t="str">
        <f ca="1">'La Ligue Fleurie'!G43</f>
        <v>Gisèle Gilbert</v>
      </c>
      <c r="BV4" s="33"/>
      <c r="BW4" s="34"/>
      <c r="BX4" s="36" t="s">
        <v>132</v>
      </c>
      <c r="BY4" s="35">
        <f ca="1">'La Ligue Fleurie'!H43</f>
        <v>134</v>
      </c>
      <c r="BZ4" s="78"/>
      <c r="CA4" s="54" t="s">
        <v>133</v>
      </c>
      <c r="CB4" s="32" t="str">
        <f ca="1">'La Ligue Fleurie'!G47</f>
        <v>Rollande Guérin</v>
      </c>
      <c r="CC4" s="33"/>
      <c r="CD4" s="34"/>
      <c r="CE4" s="36" t="s">
        <v>132</v>
      </c>
      <c r="CF4" s="35">
        <f ca="1">'La Ligue Fleurie'!H47</f>
        <v>135</v>
      </c>
      <c r="CG4" s="78"/>
      <c r="CH4" s="54" t="s">
        <v>133</v>
      </c>
      <c r="CI4" s="32" t="str">
        <f ca="1">'La Ligue Fleurie'!G51</f>
        <v>Michel Tremblay</v>
      </c>
      <c r="CJ4" s="33"/>
      <c r="CK4" s="34"/>
      <c r="CL4" s="36" t="s">
        <v>132</v>
      </c>
      <c r="CM4" s="35">
        <f ca="1">'La Ligue Fleurie'!H51</f>
        <v>135</v>
      </c>
      <c r="CN4" s="78"/>
      <c r="CO4" s="54" t="s">
        <v>133</v>
      </c>
      <c r="CP4" s="32" t="str">
        <f ca="1">'La Ligue Fleurie'!G55</f>
        <v>France Therien</v>
      </c>
      <c r="CQ4" s="33"/>
      <c r="CR4" s="34"/>
      <c r="CS4" s="36" t="s">
        <v>132</v>
      </c>
      <c r="CT4" s="35">
        <f ca="1">'La Ligue Fleurie'!H55</f>
        <v>138</v>
      </c>
      <c r="CU4" s="78"/>
      <c r="CV4" s="54" t="s">
        <v>133</v>
      </c>
      <c r="CW4" s="32" t="str">
        <f ca="1">'La Ligue Fleurie'!G59</f>
        <v>Juliette Lavallée</v>
      </c>
      <c r="CX4" s="33"/>
      <c r="CY4" s="34"/>
      <c r="CZ4" s="36" t="s">
        <v>132</v>
      </c>
      <c r="DA4" s="35">
        <f ca="1">'La Ligue Fleurie'!H59</f>
        <v>141</v>
      </c>
      <c r="DB4" s="78"/>
      <c r="DC4" s="54" t="s">
        <v>133</v>
      </c>
      <c r="DD4" s="32" t="str">
        <f ca="1">'La Ligue Fleurie'!G63</f>
        <v>Denise Allard</v>
      </c>
      <c r="DE4" s="33"/>
      <c r="DF4" s="34"/>
      <c r="DG4" s="36" t="s">
        <v>132</v>
      </c>
      <c r="DH4" s="35">
        <f ca="1">'La Ligue Fleurie'!H63</f>
        <v>141</v>
      </c>
      <c r="DI4" s="78"/>
      <c r="DJ4" s="54" t="s">
        <v>133</v>
      </c>
      <c r="DK4" s="32" t="str">
        <f ca="1">'La Ligue Fleurie'!G67</f>
        <v>Suzanne Marinier</v>
      </c>
      <c r="DL4" s="33"/>
      <c r="DM4" s="34"/>
      <c r="DN4" s="36" t="s">
        <v>132</v>
      </c>
      <c r="DO4" s="35">
        <f ca="1">'La Ligue Fleurie'!H67</f>
        <v>142</v>
      </c>
      <c r="DP4" s="78"/>
      <c r="DQ4" s="54" t="s">
        <v>133</v>
      </c>
      <c r="DR4" s="32" t="str">
        <f ca="1">'La Ligue Fleurie'!G71</f>
        <v>Diane Resler</v>
      </c>
      <c r="DS4" s="33"/>
      <c r="DT4" s="34"/>
      <c r="DU4" s="36" t="s">
        <v>132</v>
      </c>
      <c r="DV4" s="35">
        <f ca="1">'La Ligue Fleurie'!H71</f>
        <v>143</v>
      </c>
      <c r="DW4" s="78"/>
      <c r="DX4" s="54" t="s">
        <v>133</v>
      </c>
      <c r="DY4" s="32" t="str">
        <f ca="1">'La Ligue Fleurie'!G75</f>
        <v>Réal Nolet</v>
      </c>
      <c r="DZ4" s="33"/>
      <c r="EA4" s="34"/>
      <c r="EB4" s="36" t="s">
        <v>132</v>
      </c>
      <c r="EC4" s="35">
        <f ca="1">'La Ligue Fleurie'!H73</f>
        <v>144</v>
      </c>
      <c r="ED4" s="78"/>
      <c r="EE4" s="54" t="s">
        <v>133</v>
      </c>
      <c r="EF4" s="32" t="str">
        <f ca="1">'La Ligue Fleurie'!G79</f>
        <v>Lucille Dubois</v>
      </c>
      <c r="EG4" s="33"/>
      <c r="EH4" s="34"/>
      <c r="EI4" s="36" t="s">
        <v>132</v>
      </c>
      <c r="EJ4" s="35">
        <f ca="1">'La Ligue Fleurie'!H79</f>
        <v>145</v>
      </c>
      <c r="EK4" s="78"/>
      <c r="EL4" s="54" t="s">
        <v>133</v>
      </c>
      <c r="EM4" s="32">
        <f>'La Ligue Fleurie'!N79</f>
        <v>0</v>
      </c>
      <c r="EN4" s="33"/>
      <c r="EO4" s="34"/>
      <c r="EP4" s="36" t="s">
        <v>132</v>
      </c>
      <c r="EQ4" s="35">
        <f>'La Ligue Fleurie'!O79</f>
        <v>0</v>
      </c>
      <c r="ER4" s="78"/>
      <c r="ES4" s="54" t="s">
        <v>133</v>
      </c>
      <c r="ET4" s="32">
        <f>'La Ligue Fleurie'!U79</f>
        <v>0</v>
      </c>
      <c r="EU4" s="33"/>
      <c r="EV4" s="34"/>
      <c r="EW4" s="36" t="s">
        <v>132</v>
      </c>
      <c r="EX4" s="35">
        <f>'La Ligue Fleurie'!V79</f>
        <v>0</v>
      </c>
      <c r="EY4" s="78"/>
      <c r="EZ4" s="54" t="s">
        <v>133</v>
      </c>
      <c r="FA4" s="32">
        <f>'La Ligue Fleurie'!AB79</f>
        <v>0</v>
      </c>
      <c r="FB4" s="33"/>
      <c r="FC4" s="34"/>
      <c r="FD4" s="36" t="s">
        <v>132</v>
      </c>
      <c r="FE4" s="35">
        <f>'La Ligue Fleurie'!AC79</f>
        <v>0</v>
      </c>
      <c r="FF4" s="78"/>
      <c r="FG4" s="54" t="s">
        <v>133</v>
      </c>
      <c r="FH4" s="32">
        <f>'La Ligue Fleurie'!AI79</f>
        <v>0</v>
      </c>
      <c r="FI4" s="33"/>
      <c r="FJ4" s="34"/>
      <c r="FK4" s="36" t="s">
        <v>132</v>
      </c>
      <c r="FL4" s="35">
        <f>'La Ligue Fleurie'!AJ79</f>
        <v>0</v>
      </c>
      <c r="FM4" s="78"/>
      <c r="FN4" s="54" t="s">
        <v>133</v>
      </c>
      <c r="FO4" s="32">
        <f>'La Ligue Fleurie'!AP79</f>
        <v>0</v>
      </c>
      <c r="FP4" s="33"/>
      <c r="FQ4" s="34"/>
      <c r="FR4" s="36" t="s">
        <v>132</v>
      </c>
      <c r="FS4" s="35">
        <f>'La Ligue Fleurie'!AQ79</f>
        <v>0</v>
      </c>
      <c r="FT4" s="78"/>
      <c r="FU4" s="54" t="s">
        <v>133</v>
      </c>
      <c r="FV4" s="32">
        <f>'La Ligue Fleurie'!AW79</f>
        <v>0</v>
      </c>
      <c r="FW4" s="33"/>
      <c r="FX4" s="34"/>
      <c r="FY4" s="36" t="s">
        <v>132</v>
      </c>
      <c r="FZ4" s="35">
        <f>'La Ligue Fleurie'!AX79</f>
        <v>0</v>
      </c>
      <c r="GA4" s="78"/>
      <c r="GB4" s="54" t="s">
        <v>133</v>
      </c>
      <c r="GC4" s="32">
        <f>'La Ligue Fleurie'!BD79</f>
        <v>0</v>
      </c>
      <c r="GD4" s="33"/>
      <c r="GE4" s="34"/>
      <c r="GF4" s="36" t="s">
        <v>132</v>
      </c>
      <c r="GG4" s="35">
        <f>'La Ligue Fleurie'!BE79</f>
        <v>0</v>
      </c>
      <c r="GH4" s="78"/>
      <c r="GI4" s="54" t="s">
        <v>133</v>
      </c>
      <c r="GJ4" s="32">
        <f>'La Ligue Fleurie'!BK79</f>
        <v>0</v>
      </c>
      <c r="GK4" s="33"/>
      <c r="GL4" s="34"/>
      <c r="GM4" s="36" t="s">
        <v>132</v>
      </c>
      <c r="GN4" s="35">
        <f>'La Ligue Fleurie'!BL79</f>
        <v>0</v>
      </c>
      <c r="GO4" s="78"/>
      <c r="GP4" s="54" t="s">
        <v>133</v>
      </c>
      <c r="GQ4" s="32">
        <f>'La Ligue Fleurie'!BR79</f>
        <v>0</v>
      </c>
      <c r="GR4" s="33"/>
      <c r="GS4" s="34"/>
      <c r="GT4" s="36" t="s">
        <v>132</v>
      </c>
      <c r="GU4" s="35">
        <f>'La Ligue Fleurie'!BS79</f>
        <v>0</v>
      </c>
      <c r="GV4" s="78"/>
      <c r="GW4" s="54" t="s">
        <v>133</v>
      </c>
      <c r="GX4" s="32">
        <f>'La Ligue Fleurie'!BY79</f>
        <v>0</v>
      </c>
      <c r="GY4" s="33"/>
      <c r="GZ4" s="34"/>
      <c r="HA4" s="36" t="s">
        <v>132</v>
      </c>
      <c r="HB4" s="35">
        <f>'La Ligue Fleurie'!BZ79</f>
        <v>0</v>
      </c>
      <c r="HC4" s="78"/>
      <c r="HD4" s="54" t="s">
        <v>133</v>
      </c>
      <c r="HE4" s="32">
        <f>'La Ligue Fleurie'!CF79</f>
        <v>0</v>
      </c>
      <c r="HF4" s="33"/>
      <c r="HG4" s="34"/>
      <c r="HH4" s="36" t="s">
        <v>132</v>
      </c>
      <c r="HI4" s="35">
        <f>'La Ligue Fleurie'!CG79</f>
        <v>0</v>
      </c>
      <c r="HJ4" s="78"/>
      <c r="HK4" s="54" t="s">
        <v>133</v>
      </c>
      <c r="HL4" s="32">
        <f>'La Ligue Fleurie'!CM79</f>
        <v>0</v>
      </c>
      <c r="HM4" s="33"/>
      <c r="HN4" s="34"/>
      <c r="HO4" s="36" t="s">
        <v>132</v>
      </c>
      <c r="HP4" s="35">
        <f>'La Ligue Fleurie'!CN79</f>
        <v>0</v>
      </c>
      <c r="HQ4" s="78"/>
      <c r="HR4" s="54" t="s">
        <v>133</v>
      </c>
      <c r="HS4" s="32">
        <f>'La Ligue Fleurie'!CT79</f>
        <v>0</v>
      </c>
      <c r="HT4" s="33"/>
      <c r="HU4" s="34"/>
      <c r="HV4" s="36" t="s">
        <v>132</v>
      </c>
      <c r="HW4" s="35">
        <f>'La Ligue Fleurie'!CU79</f>
        <v>0</v>
      </c>
      <c r="HX4" s="78"/>
      <c r="HY4" s="54" t="s">
        <v>133</v>
      </c>
      <c r="HZ4" s="32">
        <f>'La Ligue Fleurie'!DA79</f>
        <v>0</v>
      </c>
      <c r="IA4" s="33"/>
      <c r="IB4" s="34"/>
      <c r="IC4" s="36" t="s">
        <v>132</v>
      </c>
      <c r="ID4" s="35">
        <f>'La Ligue Fleurie'!DB79</f>
        <v>0</v>
      </c>
      <c r="IE4" s="78"/>
      <c r="IF4" s="54" t="s">
        <v>133</v>
      </c>
      <c r="IG4" s="32">
        <f>'La Ligue Fleurie'!DH79</f>
        <v>0</v>
      </c>
      <c r="IH4" s="33"/>
      <c r="II4" s="34"/>
      <c r="IJ4" s="36" t="s">
        <v>132</v>
      </c>
      <c r="IK4" s="35">
        <f>'La Ligue Fleurie'!DI79</f>
        <v>0</v>
      </c>
      <c r="IL4" s="78"/>
      <c r="IM4" s="54" t="s">
        <v>133</v>
      </c>
      <c r="IN4" s="32">
        <f>'La Ligue Fleurie'!DO79</f>
        <v>0</v>
      </c>
      <c r="IO4" s="33"/>
      <c r="IP4" s="34"/>
      <c r="IQ4" s="36" t="s">
        <v>132</v>
      </c>
      <c r="IR4" s="35">
        <f>'La Ligue Fleurie'!DP79</f>
        <v>0</v>
      </c>
      <c r="IS4" s="78"/>
      <c r="IT4" s="54" t="s">
        <v>133</v>
      </c>
      <c r="IU4" s="32">
        <f>'La Ligue Fleurie'!DV79</f>
        <v>0</v>
      </c>
      <c r="IV4" s="33"/>
      <c r="IW4" s="34"/>
      <c r="IX4" s="36" t="s">
        <v>132</v>
      </c>
      <c r="IY4" s="35">
        <f>'La Ligue Fleurie'!DW79</f>
        <v>0</v>
      </c>
      <c r="IZ4" s="78"/>
      <c r="JA4" s="54" t="s">
        <v>133</v>
      </c>
      <c r="JB4" s="32">
        <f>'La Ligue Fleurie'!EC79</f>
        <v>0</v>
      </c>
      <c r="JC4" s="33"/>
      <c r="JD4" s="34"/>
      <c r="JE4" s="36" t="s">
        <v>132</v>
      </c>
      <c r="JF4" s="35">
        <f>'La Ligue Fleurie'!ED79</f>
        <v>0</v>
      </c>
      <c r="JG4" s="78"/>
      <c r="JH4" s="54" t="s">
        <v>133</v>
      </c>
      <c r="JI4" s="32">
        <f>'La Ligue Fleurie'!EJ79</f>
        <v>0</v>
      </c>
      <c r="JJ4" s="33"/>
      <c r="JK4" s="34"/>
      <c r="JL4" s="36" t="s">
        <v>132</v>
      </c>
      <c r="JM4" s="35">
        <f>'La Ligue Fleurie'!EK79</f>
        <v>0</v>
      </c>
      <c r="JN4" s="78"/>
      <c r="JO4" s="54" t="s">
        <v>133</v>
      </c>
      <c r="JP4" s="32">
        <f>'La Ligue Fleurie'!EQ79</f>
        <v>0</v>
      </c>
      <c r="JQ4" s="33"/>
      <c r="JR4" s="34"/>
      <c r="JS4" s="36" t="s">
        <v>132</v>
      </c>
      <c r="JT4" s="35">
        <f>'La Ligue Fleurie'!ER79</f>
        <v>0</v>
      </c>
    </row>
    <row r="5" spans="1:280" ht="21" customHeight="1" thickBot="1" x14ac:dyDescent="0.3">
      <c r="A5" s="79" t="s">
        <v>134</v>
      </c>
      <c r="B5" s="80"/>
      <c r="C5" s="80"/>
      <c r="D5" s="80"/>
      <c r="E5" s="80"/>
      <c r="F5" s="80"/>
      <c r="G5" s="35">
        <f ca="1">'La Ligue Fleurie'!I2</f>
        <v>208</v>
      </c>
      <c r="H5" s="79" t="s">
        <v>134</v>
      </c>
      <c r="I5" s="80"/>
      <c r="J5" s="80"/>
      <c r="K5" s="80"/>
      <c r="L5" s="80"/>
      <c r="M5" s="80"/>
      <c r="N5" s="35">
        <f ca="1">'La Ligue Fleurie'!I6</f>
        <v>201</v>
      </c>
      <c r="O5" s="79" t="s">
        <v>134</v>
      </c>
      <c r="P5" s="80"/>
      <c r="Q5" s="80"/>
      <c r="R5" s="80"/>
      <c r="S5" s="80"/>
      <c r="T5" s="80"/>
      <c r="U5" s="35">
        <f ca="1">'La Ligue Fleurie'!I10</f>
        <v>200</v>
      </c>
      <c r="V5" s="79" t="s">
        <v>134</v>
      </c>
      <c r="W5" s="80"/>
      <c r="X5" s="80"/>
      <c r="Y5" s="80"/>
      <c r="Z5" s="80"/>
      <c r="AA5" s="80"/>
      <c r="AB5" s="35">
        <f ca="1">'La Ligue Fleurie'!I14</f>
        <v>199</v>
      </c>
      <c r="AC5" s="79" t="s">
        <v>134</v>
      </c>
      <c r="AD5" s="80"/>
      <c r="AE5" s="80"/>
      <c r="AF5" s="80"/>
      <c r="AG5" s="80"/>
      <c r="AH5" s="80"/>
      <c r="AI5" s="35">
        <f ca="1">'La Ligue Fleurie'!I18</f>
        <v>310</v>
      </c>
      <c r="AJ5" s="79" t="s">
        <v>134</v>
      </c>
      <c r="AK5" s="80"/>
      <c r="AL5" s="80"/>
      <c r="AM5" s="80"/>
      <c r="AN5" s="80"/>
      <c r="AO5" s="80"/>
      <c r="AP5" s="35">
        <f ca="1">'La Ligue Fleurie'!I22</f>
        <v>308</v>
      </c>
      <c r="AQ5" s="79" t="s">
        <v>134</v>
      </c>
      <c r="AR5" s="80"/>
      <c r="AS5" s="80"/>
      <c r="AT5" s="80"/>
      <c r="AU5" s="80"/>
      <c r="AV5" s="80"/>
      <c r="AW5" s="35">
        <f ca="1">'La Ligue Fleurie'!I26</f>
        <v>315</v>
      </c>
      <c r="AX5" s="79" t="s">
        <v>134</v>
      </c>
      <c r="AY5" s="80"/>
      <c r="AZ5" s="80"/>
      <c r="BA5" s="80"/>
      <c r="BB5" s="80"/>
      <c r="BC5" s="80"/>
      <c r="BD5" s="35">
        <f ca="1">'La Ligue Fleurie'!I30</f>
        <v>315</v>
      </c>
      <c r="BE5" s="79" t="s">
        <v>134</v>
      </c>
      <c r="BF5" s="80"/>
      <c r="BG5" s="80"/>
      <c r="BH5" s="80"/>
      <c r="BI5" s="80"/>
      <c r="BJ5" s="80"/>
      <c r="BK5" s="35">
        <f ca="1">'La Ligue Fleurie'!I34</f>
        <v>315</v>
      </c>
      <c r="BL5" s="79" t="s">
        <v>134</v>
      </c>
      <c r="BM5" s="80"/>
      <c r="BN5" s="80"/>
      <c r="BO5" s="80"/>
      <c r="BP5" s="80"/>
      <c r="BQ5" s="80"/>
      <c r="BR5" s="35">
        <f ca="1">'La Ligue Fleurie'!I38</f>
        <v>317</v>
      </c>
      <c r="BS5" s="79" t="s">
        <v>134</v>
      </c>
      <c r="BT5" s="80"/>
      <c r="BU5" s="80"/>
      <c r="BV5" s="80"/>
      <c r="BW5" s="80"/>
      <c r="BX5" s="80"/>
      <c r="BY5" s="35">
        <f ca="1">'La Ligue Fleurie'!I42</f>
        <v>318</v>
      </c>
      <c r="BZ5" s="79" t="s">
        <v>134</v>
      </c>
      <c r="CA5" s="80"/>
      <c r="CB5" s="80"/>
      <c r="CC5" s="80"/>
      <c r="CD5" s="80"/>
      <c r="CE5" s="80"/>
      <c r="CF5" s="35">
        <f ca="1">'La Ligue Fleurie'!I46</f>
        <v>318</v>
      </c>
      <c r="CG5" s="79" t="s">
        <v>134</v>
      </c>
      <c r="CH5" s="80"/>
      <c r="CI5" s="80"/>
      <c r="CJ5" s="80"/>
      <c r="CK5" s="80"/>
      <c r="CL5" s="80"/>
      <c r="CM5" s="35">
        <f ca="1">'La Ligue Fleurie'!I50</f>
        <v>316</v>
      </c>
      <c r="CN5" s="79" t="s">
        <v>134</v>
      </c>
      <c r="CO5" s="80"/>
      <c r="CP5" s="80"/>
      <c r="CQ5" s="80"/>
      <c r="CR5" s="80"/>
      <c r="CS5" s="80"/>
      <c r="CT5" s="35">
        <f ca="1">'La Ligue Fleurie'!I54</f>
        <v>316</v>
      </c>
      <c r="CU5" s="79" t="s">
        <v>134</v>
      </c>
      <c r="CV5" s="80"/>
      <c r="CW5" s="80"/>
      <c r="CX5" s="80"/>
      <c r="CY5" s="80"/>
      <c r="CZ5" s="80"/>
      <c r="DA5" s="35">
        <f ca="1">'La Ligue Fleurie'!I58</f>
        <v>317</v>
      </c>
      <c r="DB5" s="79" t="s">
        <v>134</v>
      </c>
      <c r="DC5" s="80"/>
      <c r="DD5" s="80"/>
      <c r="DE5" s="80"/>
      <c r="DF5" s="80"/>
      <c r="DG5" s="80"/>
      <c r="DH5" s="35">
        <f ca="1">'La Ligue Fleurie'!I62</f>
        <v>317</v>
      </c>
      <c r="DI5" s="79" t="s">
        <v>134</v>
      </c>
      <c r="DJ5" s="80"/>
      <c r="DK5" s="80"/>
      <c r="DL5" s="80"/>
      <c r="DM5" s="80"/>
      <c r="DN5" s="80"/>
      <c r="DO5" s="35">
        <f ca="1">'La Ligue Fleurie'!I66</f>
        <v>317</v>
      </c>
      <c r="DP5" s="79" t="s">
        <v>134</v>
      </c>
      <c r="DQ5" s="80"/>
      <c r="DR5" s="80"/>
      <c r="DS5" s="80"/>
      <c r="DT5" s="80"/>
      <c r="DU5" s="80"/>
      <c r="DV5" s="35">
        <f ca="1">'La Ligue Fleurie'!I70</f>
        <v>317</v>
      </c>
      <c r="DW5" s="79" t="s">
        <v>134</v>
      </c>
      <c r="DX5" s="80"/>
      <c r="DY5" s="80"/>
      <c r="DZ5" s="80"/>
      <c r="EA5" s="80"/>
      <c r="EB5" s="80"/>
      <c r="EC5" s="35">
        <f ca="1">'La Ligue Fleurie'!I72</f>
        <v>317</v>
      </c>
      <c r="ED5" s="79" t="s">
        <v>134</v>
      </c>
      <c r="EE5" s="80"/>
      <c r="EF5" s="80"/>
      <c r="EG5" s="80"/>
      <c r="EH5" s="80"/>
      <c r="EI5" s="80"/>
      <c r="EJ5" s="35">
        <f ca="1">'La Ligue Fleurie'!I78</f>
        <v>317</v>
      </c>
      <c r="EK5" s="79" t="s">
        <v>134</v>
      </c>
      <c r="EL5" s="80"/>
      <c r="EM5" s="80"/>
      <c r="EN5" s="80"/>
      <c r="EO5" s="80"/>
      <c r="EP5" s="80"/>
      <c r="EQ5" s="35">
        <f>'La Ligue Fleurie'!P78</f>
        <v>0</v>
      </c>
      <c r="ER5" s="79" t="s">
        <v>134</v>
      </c>
      <c r="ES5" s="80"/>
      <c r="ET5" s="80"/>
      <c r="EU5" s="80"/>
      <c r="EV5" s="80"/>
      <c r="EW5" s="80"/>
      <c r="EX5" s="35">
        <f>'La Ligue Fleurie'!W78</f>
        <v>0</v>
      </c>
      <c r="EY5" s="79" t="s">
        <v>134</v>
      </c>
      <c r="EZ5" s="80"/>
      <c r="FA5" s="80"/>
      <c r="FB5" s="80"/>
      <c r="FC5" s="80"/>
      <c r="FD5" s="80"/>
      <c r="FE5" s="35">
        <f>'La Ligue Fleurie'!AD78</f>
        <v>0</v>
      </c>
      <c r="FF5" s="79" t="s">
        <v>134</v>
      </c>
      <c r="FG5" s="80"/>
      <c r="FH5" s="80"/>
      <c r="FI5" s="80"/>
      <c r="FJ5" s="80"/>
      <c r="FK5" s="80"/>
      <c r="FL5" s="35">
        <f>'La Ligue Fleurie'!AK78</f>
        <v>0</v>
      </c>
      <c r="FM5" s="79" t="s">
        <v>134</v>
      </c>
      <c r="FN5" s="80"/>
      <c r="FO5" s="80"/>
      <c r="FP5" s="80"/>
      <c r="FQ5" s="80"/>
      <c r="FR5" s="80"/>
      <c r="FS5" s="35">
        <f>'La Ligue Fleurie'!AR78</f>
        <v>0</v>
      </c>
      <c r="FT5" s="79" t="s">
        <v>134</v>
      </c>
      <c r="FU5" s="80"/>
      <c r="FV5" s="80"/>
      <c r="FW5" s="80"/>
      <c r="FX5" s="80"/>
      <c r="FY5" s="80"/>
      <c r="FZ5" s="35">
        <f>'La Ligue Fleurie'!AY78</f>
        <v>0</v>
      </c>
      <c r="GA5" s="79" t="s">
        <v>134</v>
      </c>
      <c r="GB5" s="80"/>
      <c r="GC5" s="80"/>
      <c r="GD5" s="80"/>
      <c r="GE5" s="80"/>
      <c r="GF5" s="80"/>
      <c r="GG5" s="35">
        <f>'La Ligue Fleurie'!BF78</f>
        <v>0</v>
      </c>
      <c r="GH5" s="79" t="s">
        <v>134</v>
      </c>
      <c r="GI5" s="80"/>
      <c r="GJ5" s="80"/>
      <c r="GK5" s="80"/>
      <c r="GL5" s="80"/>
      <c r="GM5" s="80"/>
      <c r="GN5" s="35">
        <f>'La Ligue Fleurie'!BM78</f>
        <v>0</v>
      </c>
      <c r="GO5" s="79" t="s">
        <v>134</v>
      </c>
      <c r="GP5" s="80"/>
      <c r="GQ5" s="80"/>
      <c r="GR5" s="80"/>
      <c r="GS5" s="80"/>
      <c r="GT5" s="80"/>
      <c r="GU5" s="35">
        <f>'La Ligue Fleurie'!BT78</f>
        <v>0</v>
      </c>
      <c r="GV5" s="79" t="s">
        <v>134</v>
      </c>
      <c r="GW5" s="80"/>
      <c r="GX5" s="80"/>
      <c r="GY5" s="80"/>
      <c r="GZ5" s="80"/>
      <c r="HA5" s="80"/>
      <c r="HB5" s="35">
        <f>'La Ligue Fleurie'!CA78</f>
        <v>0</v>
      </c>
      <c r="HC5" s="79" t="s">
        <v>134</v>
      </c>
      <c r="HD5" s="80"/>
      <c r="HE5" s="80"/>
      <c r="HF5" s="80"/>
      <c r="HG5" s="80"/>
      <c r="HH5" s="80"/>
      <c r="HI5" s="35">
        <f>'La Ligue Fleurie'!CH78</f>
        <v>0</v>
      </c>
      <c r="HJ5" s="79" t="s">
        <v>134</v>
      </c>
      <c r="HK5" s="80"/>
      <c r="HL5" s="80"/>
      <c r="HM5" s="80"/>
      <c r="HN5" s="80"/>
      <c r="HO5" s="80"/>
      <c r="HP5" s="35">
        <f>'La Ligue Fleurie'!CO78</f>
        <v>0</v>
      </c>
      <c r="HQ5" s="79" t="s">
        <v>134</v>
      </c>
      <c r="HR5" s="80"/>
      <c r="HS5" s="80"/>
      <c r="HT5" s="80"/>
      <c r="HU5" s="80"/>
      <c r="HV5" s="80"/>
      <c r="HW5" s="35">
        <f>'La Ligue Fleurie'!CV78</f>
        <v>0</v>
      </c>
      <c r="HX5" s="79" t="s">
        <v>134</v>
      </c>
      <c r="HY5" s="80"/>
      <c r="HZ5" s="80"/>
      <c r="IA5" s="80"/>
      <c r="IB5" s="80"/>
      <c r="IC5" s="80"/>
      <c r="ID5" s="35">
        <f>'La Ligue Fleurie'!DC78</f>
        <v>0</v>
      </c>
      <c r="IE5" s="79" t="s">
        <v>134</v>
      </c>
      <c r="IF5" s="80"/>
      <c r="IG5" s="80"/>
      <c r="IH5" s="80"/>
      <c r="II5" s="80"/>
      <c r="IJ5" s="80"/>
      <c r="IK5" s="35">
        <f>'La Ligue Fleurie'!DJ78</f>
        <v>0</v>
      </c>
      <c r="IL5" s="79" t="s">
        <v>134</v>
      </c>
      <c r="IM5" s="80"/>
      <c r="IN5" s="80"/>
      <c r="IO5" s="80"/>
      <c r="IP5" s="80"/>
      <c r="IQ5" s="80"/>
      <c r="IR5" s="35">
        <f>'La Ligue Fleurie'!DQ78</f>
        <v>0</v>
      </c>
      <c r="IS5" s="79" t="s">
        <v>134</v>
      </c>
      <c r="IT5" s="80"/>
      <c r="IU5" s="80"/>
      <c r="IV5" s="80"/>
      <c r="IW5" s="80"/>
      <c r="IX5" s="80"/>
      <c r="IY5" s="35">
        <f>'La Ligue Fleurie'!DX78</f>
        <v>0</v>
      </c>
      <c r="IZ5" s="79" t="s">
        <v>134</v>
      </c>
      <c r="JA5" s="80"/>
      <c r="JB5" s="80"/>
      <c r="JC5" s="80"/>
      <c r="JD5" s="80"/>
      <c r="JE5" s="80"/>
      <c r="JF5" s="35">
        <f>'La Ligue Fleurie'!EE78</f>
        <v>0</v>
      </c>
      <c r="JG5" s="79" t="s">
        <v>134</v>
      </c>
      <c r="JH5" s="80"/>
      <c r="JI5" s="80"/>
      <c r="JJ5" s="80"/>
      <c r="JK5" s="80"/>
      <c r="JL5" s="80"/>
      <c r="JM5" s="35">
        <f>'La Ligue Fleurie'!EL78</f>
        <v>0</v>
      </c>
      <c r="JN5" s="79" t="s">
        <v>134</v>
      </c>
      <c r="JO5" s="80"/>
      <c r="JP5" s="80"/>
      <c r="JQ5" s="80"/>
      <c r="JR5" s="80"/>
      <c r="JS5" s="80"/>
      <c r="JT5" s="35">
        <f>'La Ligue Fleurie'!ES78</f>
        <v>0</v>
      </c>
    </row>
    <row r="6" spans="1:280" ht="21" customHeight="1" thickBot="1" x14ac:dyDescent="0.3">
      <c r="A6" s="79" t="s">
        <v>135</v>
      </c>
      <c r="B6" s="80"/>
      <c r="C6" s="80"/>
      <c r="D6" s="80"/>
      <c r="E6" s="80"/>
      <c r="F6" s="80"/>
      <c r="G6" s="35">
        <f ca="1">'La Ligue Fleurie'!I1-'La Ligue Fleurie'!I2</f>
        <v>110</v>
      </c>
      <c r="H6" s="79" t="s">
        <v>135</v>
      </c>
      <c r="I6" s="80"/>
      <c r="J6" s="80"/>
      <c r="K6" s="80"/>
      <c r="L6" s="80"/>
      <c r="M6" s="80"/>
      <c r="N6" s="35">
        <f ca="1">'La Ligue Fleurie'!I1-'La Ligue Fleurie'!I6</f>
        <v>117</v>
      </c>
      <c r="O6" s="79" t="s">
        <v>135</v>
      </c>
      <c r="P6" s="80"/>
      <c r="Q6" s="80"/>
      <c r="R6" s="80"/>
      <c r="S6" s="80"/>
      <c r="T6" s="80"/>
      <c r="U6" s="35">
        <f ca="1">'La Ligue Fleurie'!I1-'La Ligue Fleurie'!I10</f>
        <v>118</v>
      </c>
      <c r="V6" s="79" t="s">
        <v>135</v>
      </c>
      <c r="W6" s="80"/>
      <c r="X6" s="80"/>
      <c r="Y6" s="80"/>
      <c r="Z6" s="80"/>
      <c r="AA6" s="80"/>
      <c r="AB6" s="35">
        <f ca="1">'La Ligue Fleurie'!I1-'La Ligue Fleurie'!I14</f>
        <v>119</v>
      </c>
      <c r="AC6" s="79" t="s">
        <v>135</v>
      </c>
      <c r="AD6" s="80"/>
      <c r="AE6" s="80"/>
      <c r="AF6" s="80"/>
      <c r="AG6" s="80"/>
      <c r="AH6" s="80"/>
      <c r="AI6" s="35">
        <f ca="1">'La Ligue Fleurie'!I1-'La Ligue Fleurie'!I18</f>
        <v>8</v>
      </c>
      <c r="AJ6" s="79" t="s">
        <v>135</v>
      </c>
      <c r="AK6" s="80"/>
      <c r="AL6" s="80"/>
      <c r="AM6" s="80"/>
      <c r="AN6" s="80"/>
      <c r="AO6" s="80"/>
      <c r="AP6" s="35">
        <f ca="1">'La Ligue Fleurie'!I1-'La Ligue Fleurie'!I22</f>
        <v>10</v>
      </c>
      <c r="AQ6" s="79" t="s">
        <v>135</v>
      </c>
      <c r="AR6" s="80"/>
      <c r="AS6" s="80"/>
      <c r="AT6" s="80"/>
      <c r="AU6" s="80"/>
      <c r="AV6" s="80"/>
      <c r="AW6" s="35">
        <f ca="1">'La Ligue Fleurie'!I1-'La Ligue Fleurie'!I26</f>
        <v>3</v>
      </c>
      <c r="AX6" s="79" t="s">
        <v>135</v>
      </c>
      <c r="AY6" s="80"/>
      <c r="AZ6" s="80"/>
      <c r="BA6" s="80"/>
      <c r="BB6" s="80"/>
      <c r="BC6" s="80"/>
      <c r="BD6" s="35">
        <f ca="1">'La Ligue Fleurie'!I1-'La Ligue Fleurie'!I30</f>
        <v>3</v>
      </c>
      <c r="BE6" s="79" t="s">
        <v>135</v>
      </c>
      <c r="BF6" s="80"/>
      <c r="BG6" s="80"/>
      <c r="BH6" s="80"/>
      <c r="BI6" s="80"/>
      <c r="BJ6" s="80"/>
      <c r="BK6" s="35">
        <f ca="1">'La Ligue Fleurie'!I1-'La Ligue Fleurie'!I34</f>
        <v>3</v>
      </c>
      <c r="BL6" s="79" t="s">
        <v>135</v>
      </c>
      <c r="BM6" s="80"/>
      <c r="BN6" s="80"/>
      <c r="BO6" s="80"/>
      <c r="BP6" s="80"/>
      <c r="BQ6" s="80"/>
      <c r="BR6" s="35">
        <f ca="1">'La Ligue Fleurie'!I1-'La Ligue Fleurie'!I38</f>
        <v>1</v>
      </c>
      <c r="BS6" s="79" t="s">
        <v>135</v>
      </c>
      <c r="BT6" s="80"/>
      <c r="BU6" s="80"/>
      <c r="BV6" s="80"/>
      <c r="BW6" s="80"/>
      <c r="BX6" s="80"/>
      <c r="BY6" s="35">
        <f ca="1">'La Ligue Fleurie'!I1-'La Ligue Fleurie'!I42</f>
        <v>0</v>
      </c>
      <c r="BZ6" s="79" t="s">
        <v>135</v>
      </c>
      <c r="CA6" s="80"/>
      <c r="CB6" s="80"/>
      <c r="CC6" s="80"/>
      <c r="CD6" s="80"/>
      <c r="CE6" s="80"/>
      <c r="CF6" s="35">
        <f ca="1">'La Ligue Fleurie'!I1-'La Ligue Fleurie'!I46</f>
        <v>0</v>
      </c>
      <c r="CG6" s="79" t="s">
        <v>135</v>
      </c>
      <c r="CH6" s="80"/>
      <c r="CI6" s="80"/>
      <c r="CJ6" s="80"/>
      <c r="CK6" s="80"/>
      <c r="CL6" s="80"/>
      <c r="CM6" s="35">
        <f ca="1">'La Ligue Fleurie'!I1-'La Ligue Fleurie'!I50</f>
        <v>2</v>
      </c>
      <c r="CN6" s="79" t="s">
        <v>135</v>
      </c>
      <c r="CO6" s="80"/>
      <c r="CP6" s="80"/>
      <c r="CQ6" s="80"/>
      <c r="CR6" s="80"/>
      <c r="CS6" s="80"/>
      <c r="CT6" s="35">
        <f ca="1">'La Ligue Fleurie'!I1-'La Ligue Fleurie'!I54</f>
        <v>2</v>
      </c>
      <c r="CU6" s="79" t="s">
        <v>135</v>
      </c>
      <c r="CV6" s="80"/>
      <c r="CW6" s="80"/>
      <c r="CX6" s="80"/>
      <c r="CY6" s="80"/>
      <c r="CZ6" s="80"/>
      <c r="DA6" s="35">
        <f ca="1">'La Ligue Fleurie'!I1-'La Ligue Fleurie'!I58</f>
        <v>1</v>
      </c>
      <c r="DB6" s="79" t="s">
        <v>135</v>
      </c>
      <c r="DC6" s="80"/>
      <c r="DD6" s="80"/>
      <c r="DE6" s="80"/>
      <c r="DF6" s="80"/>
      <c r="DG6" s="80"/>
      <c r="DH6" s="35">
        <f ca="1">'La Ligue Fleurie'!I1-'La Ligue Fleurie'!I62</f>
        <v>1</v>
      </c>
      <c r="DI6" s="79" t="s">
        <v>135</v>
      </c>
      <c r="DJ6" s="80"/>
      <c r="DK6" s="80"/>
      <c r="DL6" s="80"/>
      <c r="DM6" s="80"/>
      <c r="DN6" s="80"/>
      <c r="DO6" s="35">
        <f ca="1">'La Ligue Fleurie'!I1-'La Ligue Fleurie'!I66</f>
        <v>1</v>
      </c>
      <c r="DP6" s="79" t="s">
        <v>135</v>
      </c>
      <c r="DQ6" s="80"/>
      <c r="DR6" s="80"/>
      <c r="DS6" s="80"/>
      <c r="DT6" s="80"/>
      <c r="DU6" s="80"/>
      <c r="DV6" s="35">
        <f ca="1">'La Ligue Fleurie'!I1-'La Ligue Fleurie'!I70</f>
        <v>1</v>
      </c>
      <c r="DW6" s="79" t="s">
        <v>135</v>
      </c>
      <c r="DX6" s="80"/>
      <c r="DY6" s="80"/>
      <c r="DZ6" s="80"/>
      <c r="EA6" s="80"/>
      <c r="EB6" s="80"/>
      <c r="EC6" s="35">
        <f ca="1">'La Ligue Fleurie'!I1-'La Ligue Fleurie'!I72</f>
        <v>1</v>
      </c>
      <c r="ED6" s="79" t="s">
        <v>135</v>
      </c>
      <c r="EE6" s="80"/>
      <c r="EF6" s="80"/>
      <c r="EG6" s="80"/>
      <c r="EH6" s="80"/>
      <c r="EI6" s="80"/>
      <c r="EJ6" s="35">
        <f ca="1">'La Ligue Fleurie'!I1-'La Ligue Fleurie'!I78</f>
        <v>1</v>
      </c>
      <c r="EK6" s="79" t="s">
        <v>135</v>
      </c>
      <c r="EL6" s="80"/>
      <c r="EM6" s="80"/>
      <c r="EN6" s="80"/>
      <c r="EO6" s="80"/>
      <c r="EP6" s="80"/>
      <c r="EQ6" s="35">
        <f>'La Ligue Fleurie'!P1-'La Ligue Fleurie'!P78</f>
        <v>0</v>
      </c>
      <c r="ER6" s="79" t="s">
        <v>135</v>
      </c>
      <c r="ES6" s="80"/>
      <c r="ET6" s="80"/>
      <c r="EU6" s="80"/>
      <c r="EV6" s="80"/>
      <c r="EW6" s="80"/>
      <c r="EX6" s="35">
        <f>'La Ligue Fleurie'!W1-'La Ligue Fleurie'!W78</f>
        <v>0</v>
      </c>
      <c r="EY6" s="79" t="s">
        <v>135</v>
      </c>
      <c r="EZ6" s="80"/>
      <c r="FA6" s="80"/>
      <c r="FB6" s="80"/>
      <c r="FC6" s="80"/>
      <c r="FD6" s="80"/>
      <c r="FE6" s="35">
        <f>'La Ligue Fleurie'!AD1-'La Ligue Fleurie'!AD78</f>
        <v>0</v>
      </c>
      <c r="FF6" s="79" t="s">
        <v>135</v>
      </c>
      <c r="FG6" s="80"/>
      <c r="FH6" s="80"/>
      <c r="FI6" s="80"/>
      <c r="FJ6" s="80"/>
      <c r="FK6" s="80"/>
      <c r="FL6" s="35">
        <f>'La Ligue Fleurie'!AK1-'La Ligue Fleurie'!AK78</f>
        <v>0</v>
      </c>
      <c r="FM6" s="79" t="s">
        <v>135</v>
      </c>
      <c r="FN6" s="80"/>
      <c r="FO6" s="80"/>
      <c r="FP6" s="80"/>
      <c r="FQ6" s="80"/>
      <c r="FR6" s="80"/>
      <c r="FS6" s="35">
        <f>'La Ligue Fleurie'!AR1-'La Ligue Fleurie'!AR78</f>
        <v>0</v>
      </c>
      <c r="FT6" s="79" t="s">
        <v>135</v>
      </c>
      <c r="FU6" s="80"/>
      <c r="FV6" s="80"/>
      <c r="FW6" s="80"/>
      <c r="FX6" s="80"/>
      <c r="FY6" s="80"/>
      <c r="FZ6" s="35">
        <f>'La Ligue Fleurie'!AY1-'La Ligue Fleurie'!AY78</f>
        <v>0</v>
      </c>
      <c r="GA6" s="79" t="s">
        <v>135</v>
      </c>
      <c r="GB6" s="80"/>
      <c r="GC6" s="80"/>
      <c r="GD6" s="80"/>
      <c r="GE6" s="80"/>
      <c r="GF6" s="80"/>
      <c r="GG6" s="35">
        <f>'La Ligue Fleurie'!BF1-'La Ligue Fleurie'!BF78</f>
        <v>0</v>
      </c>
      <c r="GH6" s="79" t="s">
        <v>135</v>
      </c>
      <c r="GI6" s="80"/>
      <c r="GJ6" s="80"/>
      <c r="GK6" s="80"/>
      <c r="GL6" s="80"/>
      <c r="GM6" s="80"/>
      <c r="GN6" s="35">
        <f>'La Ligue Fleurie'!BM1-'La Ligue Fleurie'!BM78</f>
        <v>0</v>
      </c>
      <c r="GO6" s="79" t="s">
        <v>135</v>
      </c>
      <c r="GP6" s="80"/>
      <c r="GQ6" s="80"/>
      <c r="GR6" s="80"/>
      <c r="GS6" s="80"/>
      <c r="GT6" s="80"/>
      <c r="GU6" s="35">
        <f>'La Ligue Fleurie'!BT1-'La Ligue Fleurie'!BT78</f>
        <v>0</v>
      </c>
      <c r="GV6" s="79" t="s">
        <v>135</v>
      </c>
      <c r="GW6" s="80"/>
      <c r="GX6" s="80"/>
      <c r="GY6" s="80"/>
      <c r="GZ6" s="80"/>
      <c r="HA6" s="80"/>
      <c r="HB6" s="35">
        <f>'La Ligue Fleurie'!CA1-'La Ligue Fleurie'!CA78</f>
        <v>0</v>
      </c>
      <c r="HC6" s="79" t="s">
        <v>135</v>
      </c>
      <c r="HD6" s="80"/>
      <c r="HE6" s="80"/>
      <c r="HF6" s="80"/>
      <c r="HG6" s="80"/>
      <c r="HH6" s="80"/>
      <c r="HI6" s="35">
        <f>'La Ligue Fleurie'!CH1-'La Ligue Fleurie'!CH78</f>
        <v>0</v>
      </c>
      <c r="HJ6" s="79" t="s">
        <v>135</v>
      </c>
      <c r="HK6" s="80"/>
      <c r="HL6" s="80"/>
      <c r="HM6" s="80"/>
      <c r="HN6" s="80"/>
      <c r="HO6" s="80"/>
      <c r="HP6" s="35">
        <f>'La Ligue Fleurie'!CO1-'La Ligue Fleurie'!CO78</f>
        <v>0</v>
      </c>
      <c r="HQ6" s="79" t="s">
        <v>135</v>
      </c>
      <c r="HR6" s="80"/>
      <c r="HS6" s="80"/>
      <c r="HT6" s="80"/>
      <c r="HU6" s="80"/>
      <c r="HV6" s="80"/>
      <c r="HW6" s="35">
        <f>'La Ligue Fleurie'!CV1-'La Ligue Fleurie'!CV78</f>
        <v>0</v>
      </c>
      <c r="HX6" s="79" t="s">
        <v>135</v>
      </c>
      <c r="HY6" s="80"/>
      <c r="HZ6" s="80"/>
      <c r="IA6" s="80"/>
      <c r="IB6" s="80"/>
      <c r="IC6" s="80"/>
      <c r="ID6" s="35">
        <f>'La Ligue Fleurie'!DC1-'La Ligue Fleurie'!DC78</f>
        <v>0</v>
      </c>
      <c r="IE6" s="79" t="s">
        <v>135</v>
      </c>
      <c r="IF6" s="80"/>
      <c r="IG6" s="80"/>
      <c r="IH6" s="80"/>
      <c r="II6" s="80"/>
      <c r="IJ6" s="80"/>
      <c r="IK6" s="35">
        <f>'La Ligue Fleurie'!DJ1-'La Ligue Fleurie'!DJ78</f>
        <v>0</v>
      </c>
      <c r="IL6" s="79" t="s">
        <v>135</v>
      </c>
      <c r="IM6" s="80"/>
      <c r="IN6" s="80"/>
      <c r="IO6" s="80"/>
      <c r="IP6" s="80"/>
      <c r="IQ6" s="80"/>
      <c r="IR6" s="35">
        <f>'La Ligue Fleurie'!DQ1-'La Ligue Fleurie'!DQ78</f>
        <v>0</v>
      </c>
      <c r="IS6" s="79" t="s">
        <v>135</v>
      </c>
      <c r="IT6" s="80"/>
      <c r="IU6" s="80"/>
      <c r="IV6" s="80"/>
      <c r="IW6" s="80"/>
      <c r="IX6" s="80"/>
      <c r="IY6" s="35">
        <f>'La Ligue Fleurie'!DX1-'La Ligue Fleurie'!DX78</f>
        <v>0</v>
      </c>
      <c r="IZ6" s="79" t="s">
        <v>135</v>
      </c>
      <c r="JA6" s="80"/>
      <c r="JB6" s="80"/>
      <c r="JC6" s="80"/>
      <c r="JD6" s="80"/>
      <c r="JE6" s="80"/>
      <c r="JF6" s="35">
        <f>'La Ligue Fleurie'!EE1-'La Ligue Fleurie'!EE78</f>
        <v>0</v>
      </c>
      <c r="JG6" s="79" t="s">
        <v>135</v>
      </c>
      <c r="JH6" s="80"/>
      <c r="JI6" s="80"/>
      <c r="JJ6" s="80"/>
      <c r="JK6" s="80"/>
      <c r="JL6" s="80"/>
      <c r="JM6" s="35">
        <f>'La Ligue Fleurie'!EL1-'La Ligue Fleurie'!EL78</f>
        <v>0</v>
      </c>
      <c r="JN6" s="79" t="s">
        <v>135</v>
      </c>
      <c r="JO6" s="80"/>
      <c r="JP6" s="80"/>
      <c r="JQ6" s="80"/>
      <c r="JR6" s="80"/>
      <c r="JS6" s="80"/>
      <c r="JT6" s="35">
        <f>'La Ligue Fleurie'!ES1-'La Ligue Fleurie'!ES78</f>
        <v>0</v>
      </c>
    </row>
    <row r="7" spans="1:280" ht="10.050000000000001" customHeight="1" x14ac:dyDescent="0.25">
      <c r="A7" s="37"/>
      <c r="B7" s="36"/>
      <c r="C7" s="36"/>
      <c r="D7" s="36"/>
      <c r="E7" s="36"/>
      <c r="F7" s="36"/>
      <c r="G7" s="38"/>
      <c r="H7" s="37"/>
      <c r="I7" s="36"/>
      <c r="J7" s="36"/>
      <c r="K7" s="36"/>
      <c r="L7" s="36"/>
      <c r="M7" s="36"/>
      <c r="N7" s="38"/>
      <c r="O7" s="37"/>
      <c r="P7" s="36"/>
      <c r="Q7" s="36"/>
      <c r="R7" s="36"/>
      <c r="S7" s="36"/>
      <c r="T7" s="36"/>
      <c r="U7" s="38"/>
      <c r="V7" s="37"/>
      <c r="W7" s="36"/>
      <c r="X7" s="36"/>
      <c r="Y7" s="36"/>
      <c r="Z7" s="36"/>
      <c r="AA7" s="36"/>
      <c r="AB7" s="38"/>
      <c r="AC7" s="37"/>
      <c r="AD7" s="36"/>
      <c r="AE7" s="36"/>
      <c r="AF7" s="36"/>
      <c r="AG7" s="36"/>
      <c r="AH7" s="36"/>
      <c r="AI7" s="38"/>
      <c r="AJ7" s="37"/>
      <c r="AK7" s="36"/>
      <c r="AL7" s="36"/>
      <c r="AM7" s="36"/>
      <c r="AN7" s="36"/>
      <c r="AO7" s="36"/>
      <c r="AP7" s="38"/>
      <c r="AQ7" s="37"/>
      <c r="AR7" s="36"/>
      <c r="AS7" s="36"/>
      <c r="AT7" s="36"/>
      <c r="AU7" s="36"/>
      <c r="AV7" s="36"/>
      <c r="AW7" s="38"/>
      <c r="AX7" s="37"/>
      <c r="AY7" s="36"/>
      <c r="AZ7" s="36"/>
      <c r="BA7" s="36"/>
      <c r="BB7" s="36"/>
      <c r="BC7" s="36"/>
      <c r="BD7" s="38"/>
      <c r="BE7" s="37"/>
      <c r="BF7" s="36"/>
      <c r="BG7" s="36"/>
      <c r="BH7" s="36"/>
      <c r="BI7" s="36"/>
      <c r="BJ7" s="36"/>
      <c r="BK7" s="38"/>
      <c r="BL7" s="37"/>
      <c r="BM7" s="36"/>
      <c r="BN7" s="36"/>
      <c r="BO7" s="36"/>
      <c r="BP7" s="36"/>
      <c r="BQ7" s="36"/>
      <c r="BR7" s="38"/>
      <c r="BS7" s="37"/>
      <c r="BT7" s="36"/>
      <c r="BU7" s="36"/>
      <c r="BV7" s="36"/>
      <c r="BW7" s="36"/>
      <c r="BX7" s="36"/>
      <c r="BY7" s="38"/>
      <c r="BZ7" s="37"/>
      <c r="CA7" s="36"/>
      <c r="CB7" s="36"/>
      <c r="CC7" s="36"/>
      <c r="CD7" s="36"/>
      <c r="CE7" s="36"/>
      <c r="CF7" s="38"/>
      <c r="CG7" s="37"/>
      <c r="CH7" s="36"/>
      <c r="CI7" s="36"/>
      <c r="CJ7" s="36"/>
      <c r="CK7" s="36"/>
      <c r="CL7" s="36"/>
      <c r="CM7" s="38"/>
      <c r="CN7" s="37"/>
      <c r="CO7" s="36"/>
      <c r="CP7" s="36"/>
      <c r="CQ7" s="36"/>
      <c r="CR7" s="36"/>
      <c r="CS7" s="36"/>
      <c r="CT7" s="38"/>
      <c r="CU7" s="37"/>
      <c r="CV7" s="36"/>
      <c r="CW7" s="36"/>
      <c r="CX7" s="36"/>
      <c r="CY7" s="36"/>
      <c r="CZ7" s="36"/>
      <c r="DA7" s="38"/>
      <c r="DB7" s="37"/>
      <c r="DC7" s="36"/>
      <c r="DD7" s="36"/>
      <c r="DE7" s="36"/>
      <c r="DF7" s="36"/>
      <c r="DG7" s="36"/>
      <c r="DH7" s="38"/>
      <c r="DI7" s="37"/>
      <c r="DJ7" s="36"/>
      <c r="DK7" s="36"/>
      <c r="DL7" s="36"/>
      <c r="DM7" s="36"/>
      <c r="DN7" s="36"/>
      <c r="DO7" s="38"/>
      <c r="DP7" s="37"/>
      <c r="DQ7" s="36"/>
      <c r="DR7" s="36"/>
      <c r="DS7" s="36"/>
      <c r="DT7" s="36"/>
      <c r="DU7" s="36"/>
      <c r="DV7" s="38"/>
      <c r="DW7" s="37"/>
      <c r="DX7" s="36"/>
      <c r="DY7" s="36"/>
      <c r="DZ7" s="36"/>
      <c r="EA7" s="36"/>
      <c r="EB7" s="36"/>
      <c r="EC7" s="38"/>
      <c r="ED7" s="37"/>
      <c r="EE7" s="36"/>
      <c r="EF7" s="36"/>
      <c r="EG7" s="36"/>
      <c r="EH7" s="36"/>
      <c r="EI7" s="36"/>
      <c r="EJ7" s="38"/>
      <c r="EK7" s="37"/>
      <c r="EL7" s="36"/>
      <c r="EM7" s="36"/>
      <c r="EN7" s="36"/>
      <c r="EO7" s="36"/>
      <c r="EP7" s="36"/>
      <c r="EQ7" s="38"/>
      <c r="ER7" s="37"/>
      <c r="ES7" s="36"/>
      <c r="ET7" s="36"/>
      <c r="EU7" s="36"/>
      <c r="EV7" s="36"/>
      <c r="EW7" s="36"/>
      <c r="EX7" s="38"/>
      <c r="EY7" s="37"/>
      <c r="EZ7" s="36"/>
      <c r="FA7" s="36"/>
      <c r="FB7" s="36"/>
      <c r="FC7" s="36"/>
      <c r="FD7" s="36"/>
      <c r="FE7" s="38"/>
      <c r="FF7" s="37"/>
      <c r="FG7" s="36"/>
      <c r="FH7" s="36"/>
      <c r="FI7" s="36"/>
      <c r="FJ7" s="36"/>
      <c r="FK7" s="36"/>
      <c r="FL7" s="38"/>
      <c r="FM7" s="37"/>
      <c r="FN7" s="36"/>
      <c r="FO7" s="36"/>
      <c r="FP7" s="36"/>
      <c r="FQ7" s="36"/>
      <c r="FR7" s="36"/>
      <c r="FS7" s="38"/>
      <c r="FT7" s="37"/>
      <c r="FU7" s="36"/>
      <c r="FV7" s="36"/>
      <c r="FW7" s="36"/>
      <c r="FX7" s="36"/>
      <c r="FY7" s="36"/>
      <c r="FZ7" s="38"/>
      <c r="GA7" s="37"/>
      <c r="GB7" s="36"/>
      <c r="GC7" s="36"/>
      <c r="GD7" s="36"/>
      <c r="GE7" s="36"/>
      <c r="GF7" s="36"/>
      <c r="GG7" s="38"/>
      <c r="GH7" s="37"/>
      <c r="GI7" s="36"/>
      <c r="GJ7" s="36"/>
      <c r="GK7" s="36"/>
      <c r="GL7" s="36"/>
      <c r="GM7" s="36"/>
      <c r="GN7" s="38"/>
      <c r="GO7" s="37"/>
      <c r="GP7" s="36"/>
      <c r="GQ7" s="36"/>
      <c r="GR7" s="36"/>
      <c r="GS7" s="36"/>
      <c r="GT7" s="36"/>
      <c r="GU7" s="38"/>
      <c r="GV7" s="37"/>
      <c r="GW7" s="36"/>
      <c r="GX7" s="36"/>
      <c r="GY7" s="36"/>
      <c r="GZ7" s="36"/>
      <c r="HA7" s="36"/>
      <c r="HB7" s="38"/>
      <c r="HC7" s="37"/>
      <c r="HD7" s="36"/>
      <c r="HE7" s="36"/>
      <c r="HF7" s="36"/>
      <c r="HG7" s="36"/>
      <c r="HH7" s="36"/>
      <c r="HI7" s="38"/>
      <c r="HJ7" s="37"/>
      <c r="HK7" s="36"/>
      <c r="HL7" s="36"/>
      <c r="HM7" s="36"/>
      <c r="HN7" s="36"/>
      <c r="HO7" s="36"/>
      <c r="HP7" s="38"/>
      <c r="HQ7" s="37"/>
      <c r="HR7" s="36"/>
      <c r="HS7" s="36"/>
      <c r="HT7" s="36"/>
      <c r="HU7" s="36"/>
      <c r="HV7" s="36"/>
      <c r="HW7" s="38"/>
      <c r="HX7" s="37"/>
      <c r="HY7" s="36"/>
      <c r="HZ7" s="36"/>
      <c r="IA7" s="36"/>
      <c r="IB7" s="36"/>
      <c r="IC7" s="36"/>
      <c r="ID7" s="38"/>
      <c r="IE7" s="37"/>
      <c r="IF7" s="36"/>
      <c r="IG7" s="36"/>
      <c r="IH7" s="36"/>
      <c r="II7" s="36"/>
      <c r="IJ7" s="36"/>
      <c r="IK7" s="38"/>
      <c r="IL7" s="37"/>
      <c r="IM7" s="36"/>
      <c r="IN7" s="36"/>
      <c r="IO7" s="36"/>
      <c r="IP7" s="36"/>
      <c r="IQ7" s="36"/>
      <c r="IR7" s="38"/>
      <c r="IS7" s="37"/>
      <c r="IT7" s="36"/>
      <c r="IU7" s="36"/>
      <c r="IV7" s="36"/>
      <c r="IW7" s="36"/>
      <c r="IX7" s="36"/>
      <c r="IY7" s="38"/>
      <c r="IZ7" s="37"/>
      <c r="JA7" s="36"/>
      <c r="JB7" s="36"/>
      <c r="JC7" s="36"/>
      <c r="JD7" s="36"/>
      <c r="JE7" s="36"/>
      <c r="JF7" s="38"/>
      <c r="JG7" s="37"/>
      <c r="JH7" s="36"/>
      <c r="JI7" s="36"/>
      <c r="JJ7" s="36"/>
      <c r="JK7" s="36"/>
      <c r="JL7" s="36"/>
      <c r="JM7" s="38"/>
      <c r="JN7" s="37"/>
      <c r="JO7" s="36"/>
      <c r="JP7" s="36"/>
      <c r="JQ7" s="36"/>
      <c r="JR7" s="36"/>
      <c r="JS7" s="36"/>
      <c r="JT7" s="38"/>
    </row>
    <row r="8" spans="1:280" ht="10.050000000000001" customHeight="1" x14ac:dyDescent="0.25">
      <c r="A8" s="37"/>
      <c r="B8" s="36"/>
      <c r="C8" s="36"/>
      <c r="D8" s="36"/>
      <c r="E8" s="22"/>
      <c r="F8" s="22"/>
      <c r="G8" s="59" t="s">
        <v>136</v>
      </c>
      <c r="H8" s="37"/>
      <c r="I8" s="36"/>
      <c r="J8" s="36"/>
      <c r="K8" s="36"/>
      <c r="L8" s="22"/>
      <c r="M8" s="22"/>
      <c r="N8" s="59" t="s">
        <v>136</v>
      </c>
      <c r="O8" s="37"/>
      <c r="P8" s="36"/>
      <c r="Q8" s="36"/>
      <c r="R8" s="36"/>
      <c r="S8" s="22"/>
      <c r="T8" s="22"/>
      <c r="U8" s="59" t="s">
        <v>136</v>
      </c>
      <c r="V8" s="37"/>
      <c r="W8" s="36"/>
      <c r="X8" s="36"/>
      <c r="Y8" s="36"/>
      <c r="Z8" s="22"/>
      <c r="AA8" s="22"/>
      <c r="AB8" s="59" t="s">
        <v>136</v>
      </c>
      <c r="AC8" s="37"/>
      <c r="AD8" s="36"/>
      <c r="AE8" s="36"/>
      <c r="AF8" s="36"/>
      <c r="AG8" s="22"/>
      <c r="AH8" s="22"/>
      <c r="AI8" s="59" t="s">
        <v>136</v>
      </c>
      <c r="AJ8" s="37"/>
      <c r="AK8" s="36"/>
      <c r="AL8" s="36"/>
      <c r="AM8" s="36"/>
      <c r="AN8" s="22"/>
      <c r="AO8" s="22"/>
      <c r="AP8" s="59" t="s">
        <v>136</v>
      </c>
      <c r="AQ8" s="37"/>
      <c r="AR8" s="36"/>
      <c r="AS8" s="36"/>
      <c r="AT8" s="36"/>
      <c r="AU8" s="22"/>
      <c r="AV8" s="22"/>
      <c r="AW8" s="59" t="s">
        <v>136</v>
      </c>
      <c r="AX8" s="37"/>
      <c r="AY8" s="36"/>
      <c r="AZ8" s="36"/>
      <c r="BA8" s="36"/>
      <c r="BB8" s="22"/>
      <c r="BC8" s="22"/>
      <c r="BD8" s="59" t="s">
        <v>136</v>
      </c>
      <c r="BE8" s="37"/>
      <c r="BF8" s="36"/>
      <c r="BG8" s="36"/>
      <c r="BH8" s="36"/>
      <c r="BI8" s="22"/>
      <c r="BJ8" s="22"/>
      <c r="BK8" s="59" t="s">
        <v>136</v>
      </c>
      <c r="BL8" s="37"/>
      <c r="BM8" s="36"/>
      <c r="BN8" s="36"/>
      <c r="BO8" s="36"/>
      <c r="BP8" s="22"/>
      <c r="BQ8" s="22"/>
      <c r="BR8" s="59" t="s">
        <v>136</v>
      </c>
      <c r="BS8" s="37"/>
      <c r="BT8" s="36"/>
      <c r="BU8" s="36"/>
      <c r="BV8" s="36"/>
      <c r="BW8" s="22"/>
      <c r="BX8" s="22"/>
      <c r="BY8" s="59" t="s">
        <v>136</v>
      </c>
      <c r="BZ8" s="37"/>
      <c r="CA8" s="36"/>
      <c r="CB8" s="36"/>
      <c r="CC8" s="36"/>
      <c r="CD8" s="22"/>
      <c r="CE8" s="22"/>
      <c r="CF8" s="59" t="s">
        <v>136</v>
      </c>
      <c r="CG8" s="37"/>
      <c r="CH8" s="36"/>
      <c r="CI8" s="36"/>
      <c r="CJ8" s="36"/>
      <c r="CK8" s="22"/>
      <c r="CL8" s="22"/>
      <c r="CM8" s="59" t="s">
        <v>136</v>
      </c>
      <c r="CN8" s="37"/>
      <c r="CO8" s="36"/>
      <c r="CP8" s="36"/>
      <c r="CQ8" s="36"/>
      <c r="CR8" s="22"/>
      <c r="CS8" s="22"/>
      <c r="CT8" s="59" t="s">
        <v>136</v>
      </c>
      <c r="CU8" s="37"/>
      <c r="CV8" s="36"/>
      <c r="CW8" s="36"/>
      <c r="CX8" s="36"/>
      <c r="CY8" s="22"/>
      <c r="CZ8" s="22"/>
      <c r="DA8" s="59" t="s">
        <v>136</v>
      </c>
      <c r="DB8" s="37"/>
      <c r="DC8" s="36"/>
      <c r="DD8" s="36"/>
      <c r="DE8" s="36"/>
      <c r="DF8" s="22"/>
      <c r="DG8" s="22"/>
      <c r="DH8" s="59" t="s">
        <v>136</v>
      </c>
      <c r="DI8" s="37"/>
      <c r="DJ8" s="36"/>
      <c r="DK8" s="36"/>
      <c r="DL8" s="36"/>
      <c r="DM8" s="22"/>
      <c r="DN8" s="22"/>
      <c r="DO8" s="59" t="s">
        <v>136</v>
      </c>
      <c r="DP8" s="37"/>
      <c r="DQ8" s="36"/>
      <c r="DR8" s="36"/>
      <c r="DS8" s="36"/>
      <c r="DT8" s="22"/>
      <c r="DU8" s="22"/>
      <c r="DV8" s="59" t="s">
        <v>136</v>
      </c>
      <c r="DW8" s="37"/>
      <c r="DX8" s="36"/>
      <c r="DY8" s="36"/>
      <c r="DZ8" s="36"/>
      <c r="EA8" s="22"/>
      <c r="EB8" s="22"/>
      <c r="EC8" s="59" t="s">
        <v>136</v>
      </c>
      <c r="ED8" s="37"/>
      <c r="EE8" s="36"/>
      <c r="EF8" s="36"/>
      <c r="EG8" s="36"/>
      <c r="EH8" s="22"/>
      <c r="EI8" s="22"/>
      <c r="EJ8" s="59" t="s">
        <v>136</v>
      </c>
      <c r="EK8" s="37"/>
      <c r="EL8" s="36"/>
      <c r="EM8" s="36"/>
      <c r="EN8" s="36"/>
      <c r="EO8" s="22"/>
      <c r="EP8" s="22"/>
      <c r="EQ8" s="59" t="s">
        <v>136</v>
      </c>
      <c r="ER8" s="37"/>
      <c r="ES8" s="36"/>
      <c r="ET8" s="36"/>
      <c r="EU8" s="36"/>
      <c r="EV8" s="22"/>
      <c r="EW8" s="22"/>
      <c r="EX8" s="59" t="s">
        <v>136</v>
      </c>
      <c r="EY8" s="37"/>
      <c r="EZ8" s="36"/>
      <c r="FA8" s="36"/>
      <c r="FB8" s="36"/>
      <c r="FC8" s="22"/>
      <c r="FD8" s="22"/>
      <c r="FE8" s="59" t="s">
        <v>136</v>
      </c>
      <c r="FF8" s="37"/>
      <c r="FG8" s="36"/>
      <c r="FH8" s="36"/>
      <c r="FI8" s="36"/>
      <c r="FJ8" s="22"/>
      <c r="FK8" s="22"/>
      <c r="FL8" s="59" t="s">
        <v>136</v>
      </c>
      <c r="FM8" s="37"/>
      <c r="FN8" s="36"/>
      <c r="FO8" s="36"/>
      <c r="FP8" s="36"/>
      <c r="FQ8" s="22"/>
      <c r="FR8" s="22"/>
      <c r="FS8" s="59" t="s">
        <v>136</v>
      </c>
      <c r="FT8" s="37"/>
      <c r="FU8" s="36"/>
      <c r="FV8" s="36"/>
      <c r="FW8" s="36"/>
      <c r="FX8" s="22"/>
      <c r="FY8" s="22"/>
      <c r="FZ8" s="59" t="s">
        <v>136</v>
      </c>
      <c r="GA8" s="37"/>
      <c r="GB8" s="36"/>
      <c r="GC8" s="36"/>
      <c r="GD8" s="36"/>
      <c r="GE8" s="22"/>
      <c r="GF8" s="22"/>
      <c r="GG8" s="59" t="s">
        <v>136</v>
      </c>
      <c r="GH8" s="37"/>
      <c r="GI8" s="36"/>
      <c r="GJ8" s="36"/>
      <c r="GK8" s="36"/>
      <c r="GL8" s="22"/>
      <c r="GM8" s="22"/>
      <c r="GN8" s="59" t="s">
        <v>136</v>
      </c>
      <c r="GO8" s="37"/>
      <c r="GP8" s="36"/>
      <c r="GQ8" s="36"/>
      <c r="GR8" s="36"/>
      <c r="GS8" s="22"/>
      <c r="GT8" s="22"/>
      <c r="GU8" s="59" t="s">
        <v>136</v>
      </c>
      <c r="GV8" s="37"/>
      <c r="GW8" s="36"/>
      <c r="GX8" s="36"/>
      <c r="GY8" s="36"/>
      <c r="GZ8" s="22"/>
      <c r="HA8" s="22"/>
      <c r="HB8" s="59" t="s">
        <v>136</v>
      </c>
      <c r="HC8" s="37"/>
      <c r="HD8" s="36"/>
      <c r="HE8" s="36"/>
      <c r="HF8" s="36"/>
      <c r="HG8" s="22"/>
      <c r="HH8" s="22"/>
      <c r="HI8" s="59" t="s">
        <v>136</v>
      </c>
      <c r="HJ8" s="37"/>
      <c r="HK8" s="36"/>
      <c r="HL8" s="36"/>
      <c r="HM8" s="36"/>
      <c r="HN8" s="22"/>
      <c r="HO8" s="22"/>
      <c r="HP8" s="59" t="s">
        <v>136</v>
      </c>
      <c r="HQ8" s="37"/>
      <c r="HR8" s="36"/>
      <c r="HS8" s="36"/>
      <c r="HT8" s="36"/>
      <c r="HU8" s="22"/>
      <c r="HV8" s="22"/>
      <c r="HW8" s="59" t="s">
        <v>136</v>
      </c>
      <c r="HX8" s="37"/>
      <c r="HY8" s="36"/>
      <c r="HZ8" s="36"/>
      <c r="IA8" s="36"/>
      <c r="IB8" s="22"/>
      <c r="IC8" s="22"/>
      <c r="ID8" s="59" t="s">
        <v>136</v>
      </c>
      <c r="IE8" s="37"/>
      <c r="IF8" s="36"/>
      <c r="IG8" s="36"/>
      <c r="IH8" s="36"/>
      <c r="II8" s="22"/>
      <c r="IJ8" s="22"/>
      <c r="IK8" s="59" t="s">
        <v>136</v>
      </c>
      <c r="IL8" s="37"/>
      <c r="IM8" s="36"/>
      <c r="IN8" s="36"/>
      <c r="IO8" s="36"/>
      <c r="IP8" s="22"/>
      <c r="IQ8" s="22"/>
      <c r="IR8" s="59" t="s">
        <v>136</v>
      </c>
      <c r="IS8" s="37"/>
      <c r="IT8" s="36"/>
      <c r="IU8" s="36"/>
      <c r="IV8" s="36"/>
      <c r="IW8" s="22"/>
      <c r="IX8" s="22"/>
      <c r="IY8" s="59" t="s">
        <v>136</v>
      </c>
      <c r="IZ8" s="37"/>
      <c r="JA8" s="36"/>
      <c r="JB8" s="36"/>
      <c r="JC8" s="36"/>
      <c r="JD8" s="22"/>
      <c r="JE8" s="22"/>
      <c r="JF8" s="59" t="s">
        <v>136</v>
      </c>
      <c r="JG8" s="37"/>
      <c r="JH8" s="36"/>
      <c r="JI8" s="36"/>
      <c r="JJ8" s="36"/>
      <c r="JK8" s="22"/>
      <c r="JL8" s="22"/>
      <c r="JM8" s="59" t="s">
        <v>136</v>
      </c>
      <c r="JN8" s="37"/>
      <c r="JO8" s="36"/>
      <c r="JP8" s="36"/>
      <c r="JQ8" s="36"/>
      <c r="JR8" s="22"/>
      <c r="JS8" s="22"/>
      <c r="JT8" s="59" t="s">
        <v>136</v>
      </c>
    </row>
    <row r="9" spans="1:280" ht="16.95" customHeight="1" x14ac:dyDescent="0.25">
      <c r="A9" s="39"/>
      <c r="B9" s="21"/>
      <c r="C9" s="21"/>
      <c r="D9" s="21"/>
      <c r="E9" s="22"/>
      <c r="F9" s="61" t="s">
        <v>137</v>
      </c>
      <c r="G9" s="59"/>
      <c r="H9" s="39"/>
      <c r="I9" s="21"/>
      <c r="J9" s="21"/>
      <c r="K9" s="21"/>
      <c r="L9" s="22"/>
      <c r="M9" s="61" t="s">
        <v>137</v>
      </c>
      <c r="N9" s="59"/>
      <c r="O9" s="39"/>
      <c r="P9" s="21"/>
      <c r="Q9" s="21"/>
      <c r="R9" s="21"/>
      <c r="S9" s="22"/>
      <c r="T9" s="61" t="s">
        <v>137</v>
      </c>
      <c r="U9" s="59"/>
      <c r="V9" s="39"/>
      <c r="W9" s="21"/>
      <c r="X9" s="21"/>
      <c r="Y9" s="21"/>
      <c r="Z9" s="22"/>
      <c r="AA9" s="61" t="s">
        <v>137</v>
      </c>
      <c r="AB9" s="59"/>
      <c r="AC9" s="39"/>
      <c r="AD9" s="21"/>
      <c r="AE9" s="21"/>
      <c r="AF9" s="21"/>
      <c r="AG9" s="22"/>
      <c r="AH9" s="61" t="s">
        <v>137</v>
      </c>
      <c r="AI9" s="59"/>
      <c r="AJ9" s="39"/>
      <c r="AK9" s="21"/>
      <c r="AL9" s="21"/>
      <c r="AM9" s="21"/>
      <c r="AN9" s="22"/>
      <c r="AO9" s="61" t="s">
        <v>137</v>
      </c>
      <c r="AP9" s="59"/>
      <c r="AQ9" s="39"/>
      <c r="AR9" s="21"/>
      <c r="AS9" s="21"/>
      <c r="AT9" s="21"/>
      <c r="AU9" s="22"/>
      <c r="AV9" s="61" t="s">
        <v>137</v>
      </c>
      <c r="AW9" s="59"/>
      <c r="AX9" s="39"/>
      <c r="AY9" s="21"/>
      <c r="AZ9" s="21"/>
      <c r="BA9" s="21"/>
      <c r="BB9" s="22"/>
      <c r="BC9" s="61" t="s">
        <v>137</v>
      </c>
      <c r="BD9" s="59"/>
      <c r="BE9" s="39"/>
      <c r="BF9" s="21"/>
      <c r="BG9" s="21"/>
      <c r="BH9" s="21"/>
      <c r="BI9" s="22"/>
      <c r="BJ9" s="61" t="s">
        <v>137</v>
      </c>
      <c r="BK9" s="59"/>
      <c r="BL9" s="39"/>
      <c r="BM9" s="21"/>
      <c r="BN9" s="21"/>
      <c r="BO9" s="21"/>
      <c r="BP9" s="22"/>
      <c r="BQ9" s="61" t="s">
        <v>137</v>
      </c>
      <c r="BR9" s="59"/>
      <c r="BS9" s="39"/>
      <c r="BT9" s="21"/>
      <c r="BU9" s="21"/>
      <c r="BV9" s="21"/>
      <c r="BW9" s="22"/>
      <c r="BX9" s="61" t="s">
        <v>137</v>
      </c>
      <c r="BY9" s="59"/>
      <c r="BZ9" s="39"/>
      <c r="CA9" s="21"/>
      <c r="CB9" s="21"/>
      <c r="CC9" s="21"/>
      <c r="CD9" s="22"/>
      <c r="CE9" s="61" t="s">
        <v>137</v>
      </c>
      <c r="CF9" s="59"/>
      <c r="CG9" s="39"/>
      <c r="CH9" s="21"/>
      <c r="CI9" s="21"/>
      <c r="CJ9" s="21"/>
      <c r="CK9" s="22"/>
      <c r="CL9" s="61" t="s">
        <v>137</v>
      </c>
      <c r="CM9" s="59"/>
      <c r="CN9" s="39"/>
      <c r="CO9" s="21"/>
      <c r="CP9" s="21"/>
      <c r="CQ9" s="21"/>
      <c r="CR9" s="22"/>
      <c r="CS9" s="61" t="s">
        <v>137</v>
      </c>
      <c r="CT9" s="59"/>
      <c r="CU9" s="39"/>
      <c r="CV9" s="21"/>
      <c r="CW9" s="21"/>
      <c r="CX9" s="21"/>
      <c r="CY9" s="22"/>
      <c r="CZ9" s="61" t="s">
        <v>137</v>
      </c>
      <c r="DA9" s="59"/>
      <c r="DB9" s="39"/>
      <c r="DC9" s="21"/>
      <c r="DD9" s="21"/>
      <c r="DE9" s="21"/>
      <c r="DF9" s="22"/>
      <c r="DG9" s="61" t="s">
        <v>137</v>
      </c>
      <c r="DH9" s="59"/>
      <c r="DI9" s="39"/>
      <c r="DJ9" s="21"/>
      <c r="DK9" s="21"/>
      <c r="DL9" s="21"/>
      <c r="DM9" s="22"/>
      <c r="DN9" s="61" t="s">
        <v>137</v>
      </c>
      <c r="DO9" s="59"/>
      <c r="DP9" s="39"/>
      <c r="DQ9" s="21"/>
      <c r="DR9" s="21"/>
      <c r="DS9" s="21"/>
      <c r="DT9" s="22"/>
      <c r="DU9" s="61" t="s">
        <v>137</v>
      </c>
      <c r="DV9" s="59"/>
      <c r="DW9" s="39"/>
      <c r="DX9" s="21"/>
      <c r="DY9" s="21"/>
      <c r="DZ9" s="21"/>
      <c r="EA9" s="22"/>
      <c r="EB9" s="61" t="s">
        <v>137</v>
      </c>
      <c r="EC9" s="59"/>
      <c r="ED9" s="39"/>
      <c r="EE9" s="21"/>
      <c r="EF9" s="21"/>
      <c r="EG9" s="21"/>
      <c r="EH9" s="22"/>
      <c r="EI9" s="61" t="s">
        <v>137</v>
      </c>
      <c r="EJ9" s="59"/>
      <c r="EK9" s="39"/>
      <c r="EL9" s="21"/>
      <c r="EM9" s="21"/>
      <c r="EN9" s="21"/>
      <c r="EO9" s="22"/>
      <c r="EP9" s="61" t="s">
        <v>137</v>
      </c>
      <c r="EQ9" s="59"/>
      <c r="ER9" s="39"/>
      <c r="ES9" s="21"/>
      <c r="ET9" s="21"/>
      <c r="EU9" s="21"/>
      <c r="EV9" s="22"/>
      <c r="EW9" s="61" t="s">
        <v>137</v>
      </c>
      <c r="EX9" s="59"/>
      <c r="EY9" s="39"/>
      <c r="EZ9" s="21"/>
      <c r="FA9" s="21"/>
      <c r="FB9" s="21"/>
      <c r="FC9" s="22"/>
      <c r="FD9" s="61" t="s">
        <v>137</v>
      </c>
      <c r="FE9" s="59"/>
      <c r="FF9" s="39"/>
      <c r="FG9" s="21"/>
      <c r="FH9" s="21"/>
      <c r="FI9" s="21"/>
      <c r="FJ9" s="22"/>
      <c r="FK9" s="61" t="s">
        <v>137</v>
      </c>
      <c r="FL9" s="59"/>
      <c r="FM9" s="39"/>
      <c r="FN9" s="21"/>
      <c r="FO9" s="21"/>
      <c r="FP9" s="21"/>
      <c r="FQ9" s="22"/>
      <c r="FR9" s="61" t="s">
        <v>137</v>
      </c>
      <c r="FS9" s="59"/>
      <c r="FT9" s="39"/>
      <c r="FU9" s="21"/>
      <c r="FV9" s="21"/>
      <c r="FW9" s="21"/>
      <c r="FX9" s="22"/>
      <c r="FY9" s="61" t="s">
        <v>137</v>
      </c>
      <c r="FZ9" s="59"/>
      <c r="GA9" s="39"/>
      <c r="GB9" s="21"/>
      <c r="GC9" s="21"/>
      <c r="GD9" s="21"/>
      <c r="GE9" s="22"/>
      <c r="GF9" s="61" t="s">
        <v>137</v>
      </c>
      <c r="GG9" s="59"/>
      <c r="GH9" s="39"/>
      <c r="GI9" s="21"/>
      <c r="GJ9" s="21"/>
      <c r="GK9" s="21"/>
      <c r="GL9" s="22"/>
      <c r="GM9" s="61" t="s">
        <v>137</v>
      </c>
      <c r="GN9" s="59"/>
      <c r="GO9" s="39"/>
      <c r="GP9" s="21"/>
      <c r="GQ9" s="21"/>
      <c r="GR9" s="21"/>
      <c r="GS9" s="22"/>
      <c r="GT9" s="61" t="s">
        <v>137</v>
      </c>
      <c r="GU9" s="59"/>
      <c r="GV9" s="39"/>
      <c r="GW9" s="21"/>
      <c r="GX9" s="21"/>
      <c r="GY9" s="21"/>
      <c r="GZ9" s="22"/>
      <c r="HA9" s="61" t="s">
        <v>137</v>
      </c>
      <c r="HB9" s="59"/>
      <c r="HC9" s="39"/>
      <c r="HD9" s="21"/>
      <c r="HE9" s="21"/>
      <c r="HF9" s="21"/>
      <c r="HG9" s="22"/>
      <c r="HH9" s="61" t="s">
        <v>137</v>
      </c>
      <c r="HI9" s="59"/>
      <c r="HJ9" s="39"/>
      <c r="HK9" s="21"/>
      <c r="HL9" s="21"/>
      <c r="HM9" s="21"/>
      <c r="HN9" s="22"/>
      <c r="HO9" s="61" t="s">
        <v>137</v>
      </c>
      <c r="HP9" s="59"/>
      <c r="HQ9" s="39"/>
      <c r="HR9" s="21"/>
      <c r="HS9" s="21"/>
      <c r="HT9" s="21"/>
      <c r="HU9" s="22"/>
      <c r="HV9" s="61" t="s">
        <v>137</v>
      </c>
      <c r="HW9" s="59"/>
      <c r="HX9" s="39"/>
      <c r="HY9" s="21"/>
      <c r="HZ9" s="21"/>
      <c r="IA9" s="21"/>
      <c r="IB9" s="22"/>
      <c r="IC9" s="61" t="s">
        <v>137</v>
      </c>
      <c r="ID9" s="59"/>
      <c r="IE9" s="39"/>
      <c r="IF9" s="21"/>
      <c r="IG9" s="21"/>
      <c r="IH9" s="21"/>
      <c r="II9" s="22"/>
      <c r="IJ9" s="61" t="s">
        <v>137</v>
      </c>
      <c r="IK9" s="59"/>
      <c r="IL9" s="39"/>
      <c r="IM9" s="21"/>
      <c r="IN9" s="21"/>
      <c r="IO9" s="21"/>
      <c r="IP9" s="22"/>
      <c r="IQ9" s="61" t="s">
        <v>137</v>
      </c>
      <c r="IR9" s="59"/>
      <c r="IS9" s="39"/>
      <c r="IT9" s="21"/>
      <c r="IU9" s="21"/>
      <c r="IV9" s="21"/>
      <c r="IW9" s="22"/>
      <c r="IX9" s="61" t="s">
        <v>137</v>
      </c>
      <c r="IY9" s="59"/>
      <c r="IZ9" s="39"/>
      <c r="JA9" s="21"/>
      <c r="JB9" s="21"/>
      <c r="JC9" s="21"/>
      <c r="JD9" s="22"/>
      <c r="JE9" s="61" t="s">
        <v>137</v>
      </c>
      <c r="JF9" s="59"/>
      <c r="JG9" s="39"/>
      <c r="JH9" s="21"/>
      <c r="JI9" s="21"/>
      <c r="JJ9" s="21"/>
      <c r="JK9" s="22"/>
      <c r="JL9" s="61" t="s">
        <v>137</v>
      </c>
      <c r="JM9" s="59"/>
      <c r="JN9" s="39"/>
      <c r="JO9" s="21"/>
      <c r="JP9" s="21"/>
      <c r="JQ9" s="21"/>
      <c r="JR9" s="22"/>
      <c r="JS9" s="61" t="s">
        <v>137</v>
      </c>
      <c r="JT9" s="59"/>
    </row>
    <row r="10" spans="1:280" ht="16.95" customHeight="1" thickBot="1" x14ac:dyDescent="0.3">
      <c r="A10" s="39"/>
      <c r="B10" s="21"/>
      <c r="C10" s="21"/>
      <c r="D10" s="21"/>
      <c r="E10" s="22"/>
      <c r="F10" s="62"/>
      <c r="G10" s="60"/>
      <c r="H10" s="39"/>
      <c r="I10" s="21"/>
      <c r="J10" s="21"/>
      <c r="K10" s="21"/>
      <c r="L10" s="22"/>
      <c r="M10" s="62"/>
      <c r="N10" s="60"/>
      <c r="O10" s="39"/>
      <c r="P10" s="21"/>
      <c r="Q10" s="21"/>
      <c r="R10" s="21"/>
      <c r="S10" s="22"/>
      <c r="T10" s="62"/>
      <c r="U10" s="60"/>
      <c r="V10" s="39"/>
      <c r="W10" s="21"/>
      <c r="X10" s="21"/>
      <c r="Y10" s="21"/>
      <c r="Z10" s="22"/>
      <c r="AA10" s="62"/>
      <c r="AB10" s="60"/>
      <c r="AC10" s="39"/>
      <c r="AD10" s="21"/>
      <c r="AE10" s="21"/>
      <c r="AF10" s="21"/>
      <c r="AG10" s="22"/>
      <c r="AH10" s="62"/>
      <c r="AI10" s="60"/>
      <c r="AJ10" s="39"/>
      <c r="AK10" s="21"/>
      <c r="AL10" s="21"/>
      <c r="AM10" s="21"/>
      <c r="AN10" s="22"/>
      <c r="AO10" s="62"/>
      <c r="AP10" s="60"/>
      <c r="AQ10" s="39"/>
      <c r="AR10" s="21"/>
      <c r="AS10" s="21"/>
      <c r="AT10" s="21"/>
      <c r="AU10" s="22"/>
      <c r="AV10" s="62"/>
      <c r="AW10" s="60"/>
      <c r="AX10" s="39"/>
      <c r="AY10" s="21"/>
      <c r="AZ10" s="21"/>
      <c r="BA10" s="21"/>
      <c r="BB10" s="22"/>
      <c r="BC10" s="62"/>
      <c r="BD10" s="60"/>
      <c r="BE10" s="39"/>
      <c r="BF10" s="21"/>
      <c r="BG10" s="21"/>
      <c r="BH10" s="21"/>
      <c r="BI10" s="22"/>
      <c r="BJ10" s="62"/>
      <c r="BK10" s="60"/>
      <c r="BL10" s="39"/>
      <c r="BM10" s="21"/>
      <c r="BN10" s="21"/>
      <c r="BO10" s="21"/>
      <c r="BP10" s="22"/>
      <c r="BQ10" s="62"/>
      <c r="BR10" s="60"/>
      <c r="BS10" s="39"/>
      <c r="BT10" s="21"/>
      <c r="BU10" s="21"/>
      <c r="BV10" s="21"/>
      <c r="BW10" s="22"/>
      <c r="BX10" s="62"/>
      <c r="BY10" s="60"/>
      <c r="BZ10" s="39"/>
      <c r="CA10" s="21"/>
      <c r="CB10" s="21"/>
      <c r="CC10" s="21"/>
      <c r="CD10" s="22"/>
      <c r="CE10" s="62"/>
      <c r="CF10" s="60"/>
      <c r="CG10" s="39"/>
      <c r="CH10" s="21"/>
      <c r="CI10" s="21"/>
      <c r="CJ10" s="21"/>
      <c r="CK10" s="22"/>
      <c r="CL10" s="62"/>
      <c r="CM10" s="60"/>
      <c r="CN10" s="39"/>
      <c r="CO10" s="21"/>
      <c r="CP10" s="21"/>
      <c r="CQ10" s="21"/>
      <c r="CR10" s="22"/>
      <c r="CS10" s="62"/>
      <c r="CT10" s="60"/>
      <c r="CU10" s="39"/>
      <c r="CV10" s="21"/>
      <c r="CW10" s="21"/>
      <c r="CX10" s="21"/>
      <c r="CY10" s="22"/>
      <c r="CZ10" s="62"/>
      <c r="DA10" s="60"/>
      <c r="DB10" s="39"/>
      <c r="DC10" s="21"/>
      <c r="DD10" s="21"/>
      <c r="DE10" s="21"/>
      <c r="DF10" s="22"/>
      <c r="DG10" s="62"/>
      <c r="DH10" s="60"/>
      <c r="DI10" s="39"/>
      <c r="DJ10" s="21"/>
      <c r="DK10" s="21"/>
      <c r="DL10" s="21"/>
      <c r="DM10" s="22"/>
      <c r="DN10" s="62"/>
      <c r="DO10" s="60"/>
      <c r="DP10" s="39"/>
      <c r="DQ10" s="21"/>
      <c r="DR10" s="21"/>
      <c r="DS10" s="21"/>
      <c r="DT10" s="22"/>
      <c r="DU10" s="62"/>
      <c r="DV10" s="60"/>
      <c r="DW10" s="39"/>
      <c r="DX10" s="21"/>
      <c r="DY10" s="21"/>
      <c r="DZ10" s="21"/>
      <c r="EA10" s="22"/>
      <c r="EB10" s="62"/>
      <c r="EC10" s="60"/>
      <c r="ED10" s="39"/>
      <c r="EE10" s="21"/>
      <c r="EF10" s="21"/>
      <c r="EG10" s="21"/>
      <c r="EH10" s="22"/>
      <c r="EI10" s="62"/>
      <c r="EJ10" s="60"/>
      <c r="EK10" s="39"/>
      <c r="EL10" s="21"/>
      <c r="EM10" s="21"/>
      <c r="EN10" s="21"/>
      <c r="EO10" s="22"/>
      <c r="EP10" s="62"/>
      <c r="EQ10" s="60"/>
      <c r="ER10" s="39"/>
      <c r="ES10" s="21"/>
      <c r="ET10" s="21"/>
      <c r="EU10" s="21"/>
      <c r="EV10" s="22"/>
      <c r="EW10" s="62"/>
      <c r="EX10" s="60"/>
      <c r="EY10" s="39"/>
      <c r="EZ10" s="21"/>
      <c r="FA10" s="21"/>
      <c r="FB10" s="21"/>
      <c r="FC10" s="22"/>
      <c r="FD10" s="62"/>
      <c r="FE10" s="60"/>
      <c r="FF10" s="39"/>
      <c r="FG10" s="21"/>
      <c r="FH10" s="21"/>
      <c r="FI10" s="21"/>
      <c r="FJ10" s="22"/>
      <c r="FK10" s="62"/>
      <c r="FL10" s="60"/>
      <c r="FM10" s="39"/>
      <c r="FN10" s="21"/>
      <c r="FO10" s="21"/>
      <c r="FP10" s="21"/>
      <c r="FQ10" s="22"/>
      <c r="FR10" s="62"/>
      <c r="FS10" s="60"/>
      <c r="FT10" s="39"/>
      <c r="FU10" s="21"/>
      <c r="FV10" s="21"/>
      <c r="FW10" s="21"/>
      <c r="FX10" s="22"/>
      <c r="FY10" s="62"/>
      <c r="FZ10" s="60"/>
      <c r="GA10" s="39"/>
      <c r="GB10" s="21"/>
      <c r="GC10" s="21"/>
      <c r="GD10" s="21"/>
      <c r="GE10" s="22"/>
      <c r="GF10" s="62"/>
      <c r="GG10" s="60"/>
      <c r="GH10" s="39"/>
      <c r="GI10" s="21"/>
      <c r="GJ10" s="21"/>
      <c r="GK10" s="21"/>
      <c r="GL10" s="22"/>
      <c r="GM10" s="62"/>
      <c r="GN10" s="60"/>
      <c r="GO10" s="39"/>
      <c r="GP10" s="21"/>
      <c r="GQ10" s="21"/>
      <c r="GR10" s="21"/>
      <c r="GS10" s="22"/>
      <c r="GT10" s="62"/>
      <c r="GU10" s="60"/>
      <c r="GV10" s="39"/>
      <c r="GW10" s="21"/>
      <c r="GX10" s="21"/>
      <c r="GY10" s="21"/>
      <c r="GZ10" s="22"/>
      <c r="HA10" s="62"/>
      <c r="HB10" s="60"/>
      <c r="HC10" s="39"/>
      <c r="HD10" s="21"/>
      <c r="HE10" s="21"/>
      <c r="HF10" s="21"/>
      <c r="HG10" s="22"/>
      <c r="HH10" s="62"/>
      <c r="HI10" s="60"/>
      <c r="HJ10" s="39"/>
      <c r="HK10" s="21"/>
      <c r="HL10" s="21"/>
      <c r="HM10" s="21"/>
      <c r="HN10" s="22"/>
      <c r="HO10" s="62"/>
      <c r="HP10" s="60"/>
      <c r="HQ10" s="39"/>
      <c r="HR10" s="21"/>
      <c r="HS10" s="21"/>
      <c r="HT10" s="21"/>
      <c r="HU10" s="22"/>
      <c r="HV10" s="62"/>
      <c r="HW10" s="60"/>
      <c r="HX10" s="39"/>
      <c r="HY10" s="21"/>
      <c r="HZ10" s="21"/>
      <c r="IA10" s="21"/>
      <c r="IB10" s="22"/>
      <c r="IC10" s="62"/>
      <c r="ID10" s="60"/>
      <c r="IE10" s="39"/>
      <c r="IF10" s="21"/>
      <c r="IG10" s="21"/>
      <c r="IH10" s="21"/>
      <c r="II10" s="22"/>
      <c r="IJ10" s="62"/>
      <c r="IK10" s="60"/>
      <c r="IL10" s="39"/>
      <c r="IM10" s="21"/>
      <c r="IN10" s="21"/>
      <c r="IO10" s="21"/>
      <c r="IP10" s="22"/>
      <c r="IQ10" s="62"/>
      <c r="IR10" s="60"/>
      <c r="IS10" s="39"/>
      <c r="IT10" s="21"/>
      <c r="IU10" s="21"/>
      <c r="IV10" s="21"/>
      <c r="IW10" s="22"/>
      <c r="IX10" s="62"/>
      <c r="IY10" s="60"/>
      <c r="IZ10" s="39"/>
      <c r="JA10" s="21"/>
      <c r="JB10" s="21"/>
      <c r="JC10" s="21"/>
      <c r="JD10" s="22"/>
      <c r="JE10" s="62"/>
      <c r="JF10" s="60"/>
      <c r="JG10" s="39"/>
      <c r="JH10" s="21"/>
      <c r="JI10" s="21"/>
      <c r="JJ10" s="21"/>
      <c r="JK10" s="22"/>
      <c r="JL10" s="62"/>
      <c r="JM10" s="60"/>
      <c r="JN10" s="39"/>
      <c r="JO10" s="21"/>
      <c r="JP10" s="21"/>
      <c r="JQ10" s="21"/>
      <c r="JR10" s="22"/>
      <c r="JS10" s="62"/>
      <c r="JT10" s="60"/>
    </row>
    <row r="11" spans="1:280" ht="21" customHeight="1" thickBot="1" x14ac:dyDescent="0.3">
      <c r="A11" s="39" t="s">
        <v>138</v>
      </c>
      <c r="B11" s="36" t="s">
        <v>139</v>
      </c>
      <c r="C11" s="40"/>
      <c r="D11" s="36" t="s">
        <v>135</v>
      </c>
      <c r="E11" s="35">
        <f ca="1">G6</f>
        <v>110</v>
      </c>
      <c r="F11" s="40"/>
      <c r="G11" s="63"/>
      <c r="H11" s="39" t="s">
        <v>138</v>
      </c>
      <c r="I11" s="36" t="s">
        <v>139</v>
      </c>
      <c r="J11" s="40"/>
      <c r="K11" s="36" t="s">
        <v>135</v>
      </c>
      <c r="L11" s="35">
        <f ca="1">N6</f>
        <v>117</v>
      </c>
      <c r="M11" s="40"/>
      <c r="N11" s="63"/>
      <c r="O11" s="39" t="s">
        <v>138</v>
      </c>
      <c r="P11" s="36" t="s">
        <v>139</v>
      </c>
      <c r="Q11" s="40"/>
      <c r="R11" s="36" t="s">
        <v>135</v>
      </c>
      <c r="S11" s="35">
        <f ca="1">U6</f>
        <v>118</v>
      </c>
      <c r="T11" s="40"/>
      <c r="U11" s="63"/>
      <c r="V11" s="39" t="s">
        <v>138</v>
      </c>
      <c r="W11" s="36" t="s">
        <v>139</v>
      </c>
      <c r="X11" s="40"/>
      <c r="Y11" s="36" t="s">
        <v>135</v>
      </c>
      <c r="Z11" s="35">
        <f ca="1">AB6</f>
        <v>119</v>
      </c>
      <c r="AA11" s="40"/>
      <c r="AB11" s="63"/>
      <c r="AC11" s="39" t="s">
        <v>138</v>
      </c>
      <c r="AD11" s="36" t="s">
        <v>139</v>
      </c>
      <c r="AE11" s="40"/>
      <c r="AF11" s="36" t="s">
        <v>135</v>
      </c>
      <c r="AG11" s="35">
        <f ca="1">AI6</f>
        <v>8</v>
      </c>
      <c r="AH11" s="40"/>
      <c r="AI11" s="63"/>
      <c r="AJ11" s="39" t="s">
        <v>138</v>
      </c>
      <c r="AK11" s="36" t="s">
        <v>139</v>
      </c>
      <c r="AL11" s="40"/>
      <c r="AM11" s="36" t="s">
        <v>135</v>
      </c>
      <c r="AN11" s="35">
        <f ca="1">AP6</f>
        <v>10</v>
      </c>
      <c r="AO11" s="40"/>
      <c r="AP11" s="63"/>
      <c r="AQ11" s="39" t="s">
        <v>138</v>
      </c>
      <c r="AR11" s="36" t="s">
        <v>139</v>
      </c>
      <c r="AS11" s="40"/>
      <c r="AT11" s="36" t="s">
        <v>135</v>
      </c>
      <c r="AU11" s="35">
        <f ca="1">AW6</f>
        <v>3</v>
      </c>
      <c r="AV11" s="40"/>
      <c r="AW11" s="63"/>
      <c r="AX11" s="39" t="s">
        <v>138</v>
      </c>
      <c r="AY11" s="36" t="s">
        <v>139</v>
      </c>
      <c r="AZ11" s="40"/>
      <c r="BA11" s="36" t="s">
        <v>135</v>
      </c>
      <c r="BB11" s="35">
        <f ca="1">BD6</f>
        <v>3</v>
      </c>
      <c r="BC11" s="40"/>
      <c r="BD11" s="63"/>
      <c r="BE11" s="39" t="s">
        <v>138</v>
      </c>
      <c r="BF11" s="36" t="s">
        <v>139</v>
      </c>
      <c r="BG11" s="40"/>
      <c r="BH11" s="36" t="s">
        <v>135</v>
      </c>
      <c r="BI11" s="35">
        <f ca="1">BK6</f>
        <v>3</v>
      </c>
      <c r="BJ11" s="40"/>
      <c r="BK11" s="63"/>
      <c r="BL11" s="39" t="s">
        <v>138</v>
      </c>
      <c r="BM11" s="36" t="s">
        <v>139</v>
      </c>
      <c r="BN11" s="40"/>
      <c r="BO11" s="36" t="s">
        <v>135</v>
      </c>
      <c r="BP11" s="35">
        <f ca="1">BR6</f>
        <v>1</v>
      </c>
      <c r="BQ11" s="40"/>
      <c r="BR11" s="63"/>
      <c r="BS11" s="39" t="s">
        <v>138</v>
      </c>
      <c r="BT11" s="36" t="s">
        <v>139</v>
      </c>
      <c r="BU11" s="40"/>
      <c r="BV11" s="36" t="s">
        <v>135</v>
      </c>
      <c r="BW11" s="35">
        <f ca="1">BY6</f>
        <v>0</v>
      </c>
      <c r="BX11" s="40"/>
      <c r="BY11" s="63"/>
      <c r="BZ11" s="39" t="s">
        <v>138</v>
      </c>
      <c r="CA11" s="36" t="s">
        <v>139</v>
      </c>
      <c r="CB11" s="40"/>
      <c r="CC11" s="36" t="s">
        <v>135</v>
      </c>
      <c r="CD11" s="35">
        <f ca="1">CF6</f>
        <v>0</v>
      </c>
      <c r="CE11" s="40"/>
      <c r="CF11" s="63"/>
      <c r="CG11" s="39" t="s">
        <v>138</v>
      </c>
      <c r="CH11" s="36" t="s">
        <v>139</v>
      </c>
      <c r="CI11" s="40"/>
      <c r="CJ11" s="36" t="s">
        <v>135</v>
      </c>
      <c r="CK11" s="35">
        <f ca="1">CM6</f>
        <v>2</v>
      </c>
      <c r="CL11" s="40"/>
      <c r="CM11" s="63"/>
      <c r="CN11" s="39" t="s">
        <v>138</v>
      </c>
      <c r="CO11" s="36" t="s">
        <v>139</v>
      </c>
      <c r="CP11" s="40"/>
      <c r="CQ11" s="36" t="s">
        <v>135</v>
      </c>
      <c r="CR11" s="35">
        <f ca="1">CT6</f>
        <v>2</v>
      </c>
      <c r="CS11" s="40"/>
      <c r="CT11" s="63"/>
      <c r="CU11" s="39" t="s">
        <v>138</v>
      </c>
      <c r="CV11" s="36" t="s">
        <v>139</v>
      </c>
      <c r="CW11" s="40"/>
      <c r="CX11" s="36" t="s">
        <v>135</v>
      </c>
      <c r="CY11" s="35">
        <f ca="1">DA6</f>
        <v>1</v>
      </c>
      <c r="CZ11" s="40"/>
      <c r="DA11" s="63"/>
      <c r="DB11" s="39" t="s">
        <v>138</v>
      </c>
      <c r="DC11" s="36" t="s">
        <v>139</v>
      </c>
      <c r="DD11" s="40"/>
      <c r="DE11" s="36" t="s">
        <v>135</v>
      </c>
      <c r="DF11" s="35">
        <f ca="1">DH6</f>
        <v>1</v>
      </c>
      <c r="DG11" s="40"/>
      <c r="DH11" s="63"/>
      <c r="DI11" s="39" t="s">
        <v>138</v>
      </c>
      <c r="DJ11" s="36" t="s">
        <v>139</v>
      </c>
      <c r="DK11" s="40"/>
      <c r="DL11" s="36" t="s">
        <v>135</v>
      </c>
      <c r="DM11" s="35">
        <f ca="1">DO6</f>
        <v>1</v>
      </c>
      <c r="DN11" s="40"/>
      <c r="DO11" s="63"/>
      <c r="DP11" s="39" t="s">
        <v>138</v>
      </c>
      <c r="DQ11" s="36" t="s">
        <v>139</v>
      </c>
      <c r="DR11" s="40"/>
      <c r="DS11" s="36" t="s">
        <v>135</v>
      </c>
      <c r="DT11" s="35">
        <f ca="1">DV6</f>
        <v>1</v>
      </c>
      <c r="DU11" s="40"/>
      <c r="DV11" s="63"/>
      <c r="DW11" s="39" t="s">
        <v>138</v>
      </c>
      <c r="DX11" s="36" t="s">
        <v>139</v>
      </c>
      <c r="DY11" s="40"/>
      <c r="DZ11" s="36" t="s">
        <v>135</v>
      </c>
      <c r="EA11" s="35">
        <f ca="1">EC6</f>
        <v>1</v>
      </c>
      <c r="EB11" s="40"/>
      <c r="EC11" s="63"/>
      <c r="ED11" s="39" t="s">
        <v>138</v>
      </c>
      <c r="EE11" s="36" t="s">
        <v>139</v>
      </c>
      <c r="EF11" s="40"/>
      <c r="EG11" s="36" t="s">
        <v>135</v>
      </c>
      <c r="EH11" s="35">
        <f ca="1">EJ6</f>
        <v>1</v>
      </c>
      <c r="EI11" s="40"/>
      <c r="EJ11" s="63"/>
      <c r="EK11" s="39" t="s">
        <v>138</v>
      </c>
      <c r="EL11" s="36" t="s">
        <v>139</v>
      </c>
      <c r="EM11" s="40"/>
      <c r="EN11" s="36" t="s">
        <v>135</v>
      </c>
      <c r="EO11" s="35">
        <f>EQ6</f>
        <v>0</v>
      </c>
      <c r="EP11" s="40"/>
      <c r="EQ11" s="63"/>
      <c r="ER11" s="39" t="s">
        <v>138</v>
      </c>
      <c r="ES11" s="36" t="s">
        <v>139</v>
      </c>
      <c r="ET11" s="40"/>
      <c r="EU11" s="36" t="s">
        <v>135</v>
      </c>
      <c r="EV11" s="35">
        <f>EX6</f>
        <v>0</v>
      </c>
      <c r="EW11" s="40"/>
      <c r="EX11" s="63"/>
      <c r="EY11" s="39" t="s">
        <v>138</v>
      </c>
      <c r="EZ11" s="36" t="s">
        <v>139</v>
      </c>
      <c r="FA11" s="40"/>
      <c r="FB11" s="36" t="s">
        <v>135</v>
      </c>
      <c r="FC11" s="35">
        <f>FE6</f>
        <v>0</v>
      </c>
      <c r="FD11" s="40"/>
      <c r="FE11" s="63"/>
      <c r="FF11" s="39" t="s">
        <v>138</v>
      </c>
      <c r="FG11" s="36" t="s">
        <v>139</v>
      </c>
      <c r="FH11" s="40"/>
      <c r="FI11" s="36" t="s">
        <v>135</v>
      </c>
      <c r="FJ11" s="35">
        <f>FL6</f>
        <v>0</v>
      </c>
      <c r="FK11" s="40"/>
      <c r="FL11" s="63"/>
      <c r="FM11" s="39" t="s">
        <v>138</v>
      </c>
      <c r="FN11" s="36" t="s">
        <v>139</v>
      </c>
      <c r="FO11" s="40"/>
      <c r="FP11" s="36" t="s">
        <v>135</v>
      </c>
      <c r="FQ11" s="35">
        <f>FS6</f>
        <v>0</v>
      </c>
      <c r="FR11" s="40"/>
      <c r="FS11" s="63"/>
      <c r="FT11" s="39" t="s">
        <v>138</v>
      </c>
      <c r="FU11" s="36" t="s">
        <v>139</v>
      </c>
      <c r="FV11" s="40"/>
      <c r="FW11" s="36" t="s">
        <v>135</v>
      </c>
      <c r="FX11" s="35">
        <f>FZ6</f>
        <v>0</v>
      </c>
      <c r="FY11" s="40"/>
      <c r="FZ11" s="63"/>
      <c r="GA11" s="39" t="s">
        <v>138</v>
      </c>
      <c r="GB11" s="36" t="s">
        <v>139</v>
      </c>
      <c r="GC11" s="40"/>
      <c r="GD11" s="36" t="s">
        <v>135</v>
      </c>
      <c r="GE11" s="35">
        <f>GG6</f>
        <v>0</v>
      </c>
      <c r="GF11" s="40"/>
      <c r="GG11" s="63"/>
      <c r="GH11" s="39" t="s">
        <v>138</v>
      </c>
      <c r="GI11" s="36" t="s">
        <v>139</v>
      </c>
      <c r="GJ11" s="40"/>
      <c r="GK11" s="36" t="s">
        <v>135</v>
      </c>
      <c r="GL11" s="35">
        <f>GN6</f>
        <v>0</v>
      </c>
      <c r="GM11" s="40"/>
      <c r="GN11" s="63"/>
      <c r="GO11" s="39" t="s">
        <v>138</v>
      </c>
      <c r="GP11" s="36" t="s">
        <v>139</v>
      </c>
      <c r="GQ11" s="40"/>
      <c r="GR11" s="36" t="s">
        <v>135</v>
      </c>
      <c r="GS11" s="35">
        <f>GU6</f>
        <v>0</v>
      </c>
      <c r="GT11" s="40"/>
      <c r="GU11" s="63"/>
      <c r="GV11" s="39" t="s">
        <v>138</v>
      </c>
      <c r="GW11" s="36" t="s">
        <v>139</v>
      </c>
      <c r="GX11" s="40"/>
      <c r="GY11" s="36" t="s">
        <v>135</v>
      </c>
      <c r="GZ11" s="35">
        <f>HB6</f>
        <v>0</v>
      </c>
      <c r="HA11" s="40"/>
      <c r="HB11" s="63"/>
      <c r="HC11" s="39" t="s">
        <v>138</v>
      </c>
      <c r="HD11" s="36" t="s">
        <v>139</v>
      </c>
      <c r="HE11" s="40"/>
      <c r="HF11" s="36" t="s">
        <v>135</v>
      </c>
      <c r="HG11" s="35">
        <f>HI6</f>
        <v>0</v>
      </c>
      <c r="HH11" s="40"/>
      <c r="HI11" s="63"/>
      <c r="HJ11" s="39" t="s">
        <v>138</v>
      </c>
      <c r="HK11" s="36" t="s">
        <v>139</v>
      </c>
      <c r="HL11" s="40"/>
      <c r="HM11" s="36" t="s">
        <v>135</v>
      </c>
      <c r="HN11" s="35">
        <f>HP6</f>
        <v>0</v>
      </c>
      <c r="HO11" s="40"/>
      <c r="HP11" s="63"/>
      <c r="HQ11" s="39" t="s">
        <v>138</v>
      </c>
      <c r="HR11" s="36" t="s">
        <v>139</v>
      </c>
      <c r="HS11" s="40"/>
      <c r="HT11" s="36" t="s">
        <v>135</v>
      </c>
      <c r="HU11" s="35">
        <f>HW6</f>
        <v>0</v>
      </c>
      <c r="HV11" s="40"/>
      <c r="HW11" s="63"/>
      <c r="HX11" s="39" t="s">
        <v>138</v>
      </c>
      <c r="HY11" s="36" t="s">
        <v>139</v>
      </c>
      <c r="HZ11" s="40"/>
      <c r="IA11" s="36" t="s">
        <v>135</v>
      </c>
      <c r="IB11" s="35">
        <f>ID6</f>
        <v>0</v>
      </c>
      <c r="IC11" s="40"/>
      <c r="ID11" s="63"/>
      <c r="IE11" s="39" t="s">
        <v>138</v>
      </c>
      <c r="IF11" s="36" t="s">
        <v>139</v>
      </c>
      <c r="IG11" s="40"/>
      <c r="IH11" s="36" t="s">
        <v>135</v>
      </c>
      <c r="II11" s="35">
        <f>IK6</f>
        <v>0</v>
      </c>
      <c r="IJ11" s="40"/>
      <c r="IK11" s="63"/>
      <c r="IL11" s="39" t="s">
        <v>138</v>
      </c>
      <c r="IM11" s="36" t="s">
        <v>139</v>
      </c>
      <c r="IN11" s="40"/>
      <c r="IO11" s="36" t="s">
        <v>135</v>
      </c>
      <c r="IP11" s="35">
        <f>IR6</f>
        <v>0</v>
      </c>
      <c r="IQ11" s="40"/>
      <c r="IR11" s="63"/>
      <c r="IS11" s="39" t="s">
        <v>138</v>
      </c>
      <c r="IT11" s="36" t="s">
        <v>139</v>
      </c>
      <c r="IU11" s="40"/>
      <c r="IV11" s="36" t="s">
        <v>135</v>
      </c>
      <c r="IW11" s="35">
        <f>IY6</f>
        <v>0</v>
      </c>
      <c r="IX11" s="40"/>
      <c r="IY11" s="63"/>
      <c r="IZ11" s="39" t="s">
        <v>138</v>
      </c>
      <c r="JA11" s="36" t="s">
        <v>139</v>
      </c>
      <c r="JB11" s="40"/>
      <c r="JC11" s="36" t="s">
        <v>135</v>
      </c>
      <c r="JD11" s="35">
        <f>JF6</f>
        <v>0</v>
      </c>
      <c r="JE11" s="40"/>
      <c r="JF11" s="63"/>
      <c r="JG11" s="39" t="s">
        <v>138</v>
      </c>
      <c r="JH11" s="36" t="s">
        <v>139</v>
      </c>
      <c r="JI11" s="40"/>
      <c r="JJ11" s="36" t="s">
        <v>135</v>
      </c>
      <c r="JK11" s="35">
        <f>JM6</f>
        <v>0</v>
      </c>
      <c r="JL11" s="40"/>
      <c r="JM11" s="63"/>
      <c r="JN11" s="39" t="s">
        <v>138</v>
      </c>
      <c r="JO11" s="36" t="s">
        <v>139</v>
      </c>
      <c r="JP11" s="40"/>
      <c r="JQ11" s="36" t="s">
        <v>135</v>
      </c>
      <c r="JR11" s="35">
        <f>JT6</f>
        <v>0</v>
      </c>
      <c r="JS11" s="40"/>
      <c r="JT11" s="63"/>
    </row>
    <row r="12" spans="1:280" ht="16.95" customHeight="1" x14ac:dyDescent="0.25">
      <c r="A12" s="39"/>
      <c r="B12" s="21"/>
      <c r="C12" s="21"/>
      <c r="D12" s="21"/>
      <c r="E12" s="21"/>
      <c r="F12" s="66" t="s">
        <v>140</v>
      </c>
      <c r="G12" s="64"/>
      <c r="H12" s="39"/>
      <c r="I12" s="21"/>
      <c r="J12" s="21"/>
      <c r="K12" s="21"/>
      <c r="L12" s="21"/>
      <c r="M12" s="66" t="s">
        <v>140</v>
      </c>
      <c r="N12" s="64"/>
      <c r="O12" s="39"/>
      <c r="P12" s="21"/>
      <c r="Q12" s="21"/>
      <c r="R12" s="21"/>
      <c r="S12" s="21"/>
      <c r="T12" s="66" t="s">
        <v>140</v>
      </c>
      <c r="U12" s="64"/>
      <c r="V12" s="39"/>
      <c r="W12" s="21"/>
      <c r="X12" s="21"/>
      <c r="Y12" s="21"/>
      <c r="Z12" s="21"/>
      <c r="AA12" s="66" t="s">
        <v>140</v>
      </c>
      <c r="AB12" s="64"/>
      <c r="AC12" s="39"/>
      <c r="AD12" s="21"/>
      <c r="AE12" s="21"/>
      <c r="AF12" s="21"/>
      <c r="AG12" s="21"/>
      <c r="AH12" s="66" t="s">
        <v>140</v>
      </c>
      <c r="AI12" s="64"/>
      <c r="AJ12" s="39"/>
      <c r="AK12" s="21"/>
      <c r="AL12" s="21"/>
      <c r="AM12" s="21"/>
      <c r="AN12" s="21"/>
      <c r="AO12" s="66" t="s">
        <v>140</v>
      </c>
      <c r="AP12" s="64"/>
      <c r="AQ12" s="39"/>
      <c r="AR12" s="21"/>
      <c r="AS12" s="21"/>
      <c r="AT12" s="21"/>
      <c r="AU12" s="21"/>
      <c r="AV12" s="66" t="s">
        <v>140</v>
      </c>
      <c r="AW12" s="64"/>
      <c r="AX12" s="39"/>
      <c r="AY12" s="21"/>
      <c r="AZ12" s="21"/>
      <c r="BA12" s="21"/>
      <c r="BB12" s="21"/>
      <c r="BC12" s="66" t="s">
        <v>140</v>
      </c>
      <c r="BD12" s="64"/>
      <c r="BE12" s="39"/>
      <c r="BF12" s="21"/>
      <c r="BG12" s="21"/>
      <c r="BH12" s="21"/>
      <c r="BI12" s="21"/>
      <c r="BJ12" s="66" t="s">
        <v>140</v>
      </c>
      <c r="BK12" s="64"/>
      <c r="BL12" s="39"/>
      <c r="BM12" s="21"/>
      <c r="BN12" s="21"/>
      <c r="BO12" s="21"/>
      <c r="BP12" s="21"/>
      <c r="BQ12" s="66" t="s">
        <v>140</v>
      </c>
      <c r="BR12" s="64"/>
      <c r="BS12" s="39"/>
      <c r="BT12" s="21"/>
      <c r="BU12" s="21"/>
      <c r="BV12" s="21"/>
      <c r="BW12" s="21"/>
      <c r="BX12" s="66" t="s">
        <v>140</v>
      </c>
      <c r="BY12" s="64"/>
      <c r="BZ12" s="39"/>
      <c r="CA12" s="21"/>
      <c r="CB12" s="21"/>
      <c r="CC12" s="21"/>
      <c r="CD12" s="21"/>
      <c r="CE12" s="66" t="s">
        <v>140</v>
      </c>
      <c r="CF12" s="64"/>
      <c r="CG12" s="39"/>
      <c r="CH12" s="21"/>
      <c r="CI12" s="21"/>
      <c r="CJ12" s="21"/>
      <c r="CK12" s="21"/>
      <c r="CL12" s="66" t="s">
        <v>140</v>
      </c>
      <c r="CM12" s="64"/>
      <c r="CN12" s="39"/>
      <c r="CO12" s="21"/>
      <c r="CP12" s="21"/>
      <c r="CQ12" s="21"/>
      <c r="CR12" s="21"/>
      <c r="CS12" s="66" t="s">
        <v>140</v>
      </c>
      <c r="CT12" s="64"/>
      <c r="CU12" s="39"/>
      <c r="CV12" s="21"/>
      <c r="CW12" s="21"/>
      <c r="CX12" s="21"/>
      <c r="CY12" s="21"/>
      <c r="CZ12" s="66" t="s">
        <v>140</v>
      </c>
      <c r="DA12" s="64"/>
      <c r="DB12" s="39"/>
      <c r="DC12" s="21"/>
      <c r="DD12" s="21"/>
      <c r="DE12" s="21"/>
      <c r="DF12" s="21"/>
      <c r="DG12" s="66" t="s">
        <v>140</v>
      </c>
      <c r="DH12" s="64"/>
      <c r="DI12" s="39"/>
      <c r="DJ12" s="21"/>
      <c r="DK12" s="21"/>
      <c r="DL12" s="21"/>
      <c r="DM12" s="21"/>
      <c r="DN12" s="66" t="s">
        <v>140</v>
      </c>
      <c r="DO12" s="64"/>
      <c r="DP12" s="39"/>
      <c r="DQ12" s="21"/>
      <c r="DR12" s="21"/>
      <c r="DS12" s="21"/>
      <c r="DT12" s="21"/>
      <c r="DU12" s="66" t="s">
        <v>140</v>
      </c>
      <c r="DV12" s="64"/>
      <c r="DW12" s="39"/>
      <c r="DX12" s="21"/>
      <c r="DY12" s="21"/>
      <c r="DZ12" s="21"/>
      <c r="EA12" s="21"/>
      <c r="EB12" s="66" t="s">
        <v>140</v>
      </c>
      <c r="EC12" s="64"/>
      <c r="ED12" s="39"/>
      <c r="EE12" s="21"/>
      <c r="EF12" s="21"/>
      <c r="EG12" s="21"/>
      <c r="EH12" s="21"/>
      <c r="EI12" s="66" t="s">
        <v>140</v>
      </c>
      <c r="EJ12" s="64"/>
      <c r="EK12" s="39"/>
      <c r="EL12" s="21"/>
      <c r="EM12" s="21"/>
      <c r="EN12" s="21"/>
      <c r="EO12" s="21"/>
      <c r="EP12" s="66" t="s">
        <v>140</v>
      </c>
      <c r="EQ12" s="64"/>
      <c r="ER12" s="39"/>
      <c r="ES12" s="21"/>
      <c r="ET12" s="21"/>
      <c r="EU12" s="21"/>
      <c r="EV12" s="21"/>
      <c r="EW12" s="66" t="s">
        <v>140</v>
      </c>
      <c r="EX12" s="64"/>
      <c r="EY12" s="39"/>
      <c r="EZ12" s="21"/>
      <c r="FA12" s="21"/>
      <c r="FB12" s="21"/>
      <c r="FC12" s="21"/>
      <c r="FD12" s="66" t="s">
        <v>140</v>
      </c>
      <c r="FE12" s="64"/>
      <c r="FF12" s="39"/>
      <c r="FG12" s="21"/>
      <c r="FH12" s="21"/>
      <c r="FI12" s="21"/>
      <c r="FJ12" s="21"/>
      <c r="FK12" s="66" t="s">
        <v>140</v>
      </c>
      <c r="FL12" s="64"/>
      <c r="FM12" s="39"/>
      <c r="FN12" s="21"/>
      <c r="FO12" s="21"/>
      <c r="FP12" s="21"/>
      <c r="FQ12" s="21"/>
      <c r="FR12" s="66" t="s">
        <v>140</v>
      </c>
      <c r="FS12" s="64"/>
      <c r="FT12" s="39"/>
      <c r="FU12" s="21"/>
      <c r="FV12" s="21"/>
      <c r="FW12" s="21"/>
      <c r="FX12" s="21"/>
      <c r="FY12" s="66" t="s">
        <v>140</v>
      </c>
      <c r="FZ12" s="64"/>
      <c r="GA12" s="39"/>
      <c r="GB12" s="21"/>
      <c r="GC12" s="21"/>
      <c r="GD12" s="21"/>
      <c r="GE12" s="21"/>
      <c r="GF12" s="66" t="s">
        <v>140</v>
      </c>
      <c r="GG12" s="64"/>
      <c r="GH12" s="39"/>
      <c r="GI12" s="21"/>
      <c r="GJ12" s="21"/>
      <c r="GK12" s="21"/>
      <c r="GL12" s="21"/>
      <c r="GM12" s="66" t="s">
        <v>140</v>
      </c>
      <c r="GN12" s="64"/>
      <c r="GO12" s="39"/>
      <c r="GP12" s="21"/>
      <c r="GQ12" s="21"/>
      <c r="GR12" s="21"/>
      <c r="GS12" s="21"/>
      <c r="GT12" s="66" t="s">
        <v>140</v>
      </c>
      <c r="GU12" s="64"/>
      <c r="GV12" s="39"/>
      <c r="GW12" s="21"/>
      <c r="GX12" s="21"/>
      <c r="GY12" s="21"/>
      <c r="GZ12" s="21"/>
      <c r="HA12" s="66" t="s">
        <v>140</v>
      </c>
      <c r="HB12" s="64"/>
      <c r="HC12" s="39"/>
      <c r="HD12" s="21"/>
      <c r="HE12" s="21"/>
      <c r="HF12" s="21"/>
      <c r="HG12" s="21"/>
      <c r="HH12" s="66" t="s">
        <v>140</v>
      </c>
      <c r="HI12" s="64"/>
      <c r="HJ12" s="39"/>
      <c r="HK12" s="21"/>
      <c r="HL12" s="21"/>
      <c r="HM12" s="21"/>
      <c r="HN12" s="21"/>
      <c r="HO12" s="66" t="s">
        <v>140</v>
      </c>
      <c r="HP12" s="64"/>
      <c r="HQ12" s="39"/>
      <c r="HR12" s="21"/>
      <c r="HS12" s="21"/>
      <c r="HT12" s="21"/>
      <c r="HU12" s="21"/>
      <c r="HV12" s="66" t="s">
        <v>140</v>
      </c>
      <c r="HW12" s="64"/>
      <c r="HX12" s="39"/>
      <c r="HY12" s="21"/>
      <c r="HZ12" s="21"/>
      <c r="IA12" s="21"/>
      <c r="IB12" s="21"/>
      <c r="IC12" s="66" t="s">
        <v>140</v>
      </c>
      <c r="ID12" s="64"/>
      <c r="IE12" s="39"/>
      <c r="IF12" s="21"/>
      <c r="IG12" s="21"/>
      <c r="IH12" s="21"/>
      <c r="II12" s="21"/>
      <c r="IJ12" s="66" t="s">
        <v>140</v>
      </c>
      <c r="IK12" s="64"/>
      <c r="IL12" s="39"/>
      <c r="IM12" s="21"/>
      <c r="IN12" s="21"/>
      <c r="IO12" s="21"/>
      <c r="IP12" s="21"/>
      <c r="IQ12" s="66" t="s">
        <v>140</v>
      </c>
      <c r="IR12" s="64"/>
      <c r="IS12" s="39"/>
      <c r="IT12" s="21"/>
      <c r="IU12" s="21"/>
      <c r="IV12" s="21"/>
      <c r="IW12" s="21"/>
      <c r="IX12" s="66" t="s">
        <v>140</v>
      </c>
      <c r="IY12" s="64"/>
      <c r="IZ12" s="39"/>
      <c r="JA12" s="21"/>
      <c r="JB12" s="21"/>
      <c r="JC12" s="21"/>
      <c r="JD12" s="21"/>
      <c r="JE12" s="66" t="s">
        <v>140</v>
      </c>
      <c r="JF12" s="64"/>
      <c r="JG12" s="39"/>
      <c r="JH12" s="21"/>
      <c r="JI12" s="21"/>
      <c r="JJ12" s="21"/>
      <c r="JK12" s="21"/>
      <c r="JL12" s="66" t="s">
        <v>140</v>
      </c>
      <c r="JM12" s="64"/>
      <c r="JN12" s="39"/>
      <c r="JO12" s="21"/>
      <c r="JP12" s="21"/>
      <c r="JQ12" s="21"/>
      <c r="JR12" s="21"/>
      <c r="JS12" s="66" t="s">
        <v>140</v>
      </c>
      <c r="JT12" s="64"/>
    </row>
    <row r="13" spans="1:280" ht="16.95" customHeight="1" thickBot="1" x14ac:dyDescent="0.3">
      <c r="A13" s="41"/>
      <c r="B13" s="22"/>
      <c r="C13" s="22"/>
      <c r="D13" s="22"/>
      <c r="E13" s="22"/>
      <c r="F13" s="75"/>
      <c r="G13" s="64"/>
      <c r="H13" s="41"/>
      <c r="I13" s="22"/>
      <c r="J13" s="22"/>
      <c r="K13" s="22"/>
      <c r="L13" s="22"/>
      <c r="M13" s="75"/>
      <c r="N13" s="64"/>
      <c r="O13" s="41"/>
      <c r="P13" s="22"/>
      <c r="Q13" s="22"/>
      <c r="R13" s="22"/>
      <c r="S13" s="22"/>
      <c r="T13" s="75"/>
      <c r="U13" s="64"/>
      <c r="V13" s="41"/>
      <c r="W13" s="22"/>
      <c r="X13" s="22"/>
      <c r="Y13" s="22"/>
      <c r="Z13" s="22"/>
      <c r="AA13" s="75"/>
      <c r="AB13" s="64"/>
      <c r="AC13" s="41"/>
      <c r="AD13" s="22"/>
      <c r="AE13" s="22"/>
      <c r="AF13" s="22"/>
      <c r="AG13" s="22"/>
      <c r="AH13" s="75"/>
      <c r="AI13" s="64"/>
      <c r="AJ13" s="41"/>
      <c r="AK13" s="22"/>
      <c r="AL13" s="22"/>
      <c r="AM13" s="22"/>
      <c r="AN13" s="22"/>
      <c r="AO13" s="75"/>
      <c r="AP13" s="64"/>
      <c r="AQ13" s="41"/>
      <c r="AR13" s="22"/>
      <c r="AS13" s="22"/>
      <c r="AT13" s="22"/>
      <c r="AU13" s="22"/>
      <c r="AV13" s="75"/>
      <c r="AW13" s="64"/>
      <c r="AX13" s="41"/>
      <c r="AY13" s="22"/>
      <c r="AZ13" s="22"/>
      <c r="BA13" s="22"/>
      <c r="BB13" s="22"/>
      <c r="BC13" s="75"/>
      <c r="BD13" s="64"/>
      <c r="BE13" s="41"/>
      <c r="BF13" s="22"/>
      <c r="BG13" s="22"/>
      <c r="BH13" s="22"/>
      <c r="BI13" s="22"/>
      <c r="BJ13" s="75"/>
      <c r="BK13" s="64"/>
      <c r="BL13" s="41"/>
      <c r="BM13" s="22"/>
      <c r="BN13" s="22"/>
      <c r="BO13" s="22"/>
      <c r="BP13" s="22"/>
      <c r="BQ13" s="75"/>
      <c r="BR13" s="64"/>
      <c r="BS13" s="41"/>
      <c r="BT13" s="22"/>
      <c r="BU13" s="22"/>
      <c r="BV13" s="22"/>
      <c r="BW13" s="22"/>
      <c r="BX13" s="75"/>
      <c r="BY13" s="64"/>
      <c r="BZ13" s="41"/>
      <c r="CA13" s="22"/>
      <c r="CB13" s="22"/>
      <c r="CC13" s="22"/>
      <c r="CD13" s="22"/>
      <c r="CE13" s="75"/>
      <c r="CF13" s="64"/>
      <c r="CG13" s="41"/>
      <c r="CH13" s="22"/>
      <c r="CI13" s="22"/>
      <c r="CJ13" s="22"/>
      <c r="CK13" s="22"/>
      <c r="CL13" s="75"/>
      <c r="CM13" s="64"/>
      <c r="CN13" s="41"/>
      <c r="CO13" s="22"/>
      <c r="CP13" s="22"/>
      <c r="CQ13" s="22"/>
      <c r="CR13" s="22"/>
      <c r="CS13" s="75"/>
      <c r="CT13" s="64"/>
      <c r="CU13" s="41"/>
      <c r="CV13" s="22"/>
      <c r="CW13" s="22"/>
      <c r="CX13" s="22"/>
      <c r="CY13" s="22"/>
      <c r="CZ13" s="75"/>
      <c r="DA13" s="64"/>
      <c r="DB13" s="41"/>
      <c r="DC13" s="22"/>
      <c r="DD13" s="22"/>
      <c r="DE13" s="22"/>
      <c r="DF13" s="22"/>
      <c r="DG13" s="75"/>
      <c r="DH13" s="64"/>
      <c r="DI13" s="41"/>
      <c r="DJ13" s="22"/>
      <c r="DK13" s="22"/>
      <c r="DL13" s="22"/>
      <c r="DM13" s="22"/>
      <c r="DN13" s="75"/>
      <c r="DO13" s="64"/>
      <c r="DP13" s="41"/>
      <c r="DQ13" s="22"/>
      <c r="DR13" s="22"/>
      <c r="DS13" s="22"/>
      <c r="DT13" s="22"/>
      <c r="DU13" s="75"/>
      <c r="DV13" s="64"/>
      <c r="DW13" s="41"/>
      <c r="DX13" s="22"/>
      <c r="DY13" s="22"/>
      <c r="DZ13" s="22"/>
      <c r="EA13" s="22"/>
      <c r="EB13" s="75"/>
      <c r="EC13" s="64"/>
      <c r="ED13" s="41"/>
      <c r="EE13" s="22"/>
      <c r="EF13" s="22"/>
      <c r="EG13" s="22"/>
      <c r="EH13" s="22"/>
      <c r="EI13" s="75"/>
      <c r="EJ13" s="64"/>
      <c r="EK13" s="41"/>
      <c r="EL13" s="22"/>
      <c r="EM13" s="22"/>
      <c r="EN13" s="22"/>
      <c r="EO13" s="22"/>
      <c r="EP13" s="75"/>
      <c r="EQ13" s="64"/>
      <c r="ER13" s="41"/>
      <c r="ES13" s="22"/>
      <c r="ET13" s="22"/>
      <c r="EU13" s="22"/>
      <c r="EV13" s="22"/>
      <c r="EW13" s="75"/>
      <c r="EX13" s="64"/>
      <c r="EY13" s="41"/>
      <c r="EZ13" s="22"/>
      <c r="FA13" s="22"/>
      <c r="FB13" s="22"/>
      <c r="FC13" s="22"/>
      <c r="FD13" s="75"/>
      <c r="FE13" s="64"/>
      <c r="FF13" s="41"/>
      <c r="FG13" s="22"/>
      <c r="FH13" s="22"/>
      <c r="FI13" s="22"/>
      <c r="FJ13" s="22"/>
      <c r="FK13" s="75"/>
      <c r="FL13" s="64"/>
      <c r="FM13" s="41"/>
      <c r="FN13" s="22"/>
      <c r="FO13" s="22"/>
      <c r="FP13" s="22"/>
      <c r="FQ13" s="22"/>
      <c r="FR13" s="75"/>
      <c r="FS13" s="64"/>
      <c r="FT13" s="41"/>
      <c r="FU13" s="22"/>
      <c r="FV13" s="22"/>
      <c r="FW13" s="22"/>
      <c r="FX13" s="22"/>
      <c r="FY13" s="75"/>
      <c r="FZ13" s="64"/>
      <c r="GA13" s="41"/>
      <c r="GB13" s="22"/>
      <c r="GC13" s="22"/>
      <c r="GD13" s="22"/>
      <c r="GE13" s="22"/>
      <c r="GF13" s="75"/>
      <c r="GG13" s="64"/>
      <c r="GH13" s="41"/>
      <c r="GI13" s="22"/>
      <c r="GJ13" s="22"/>
      <c r="GK13" s="22"/>
      <c r="GL13" s="22"/>
      <c r="GM13" s="75"/>
      <c r="GN13" s="64"/>
      <c r="GO13" s="41"/>
      <c r="GP13" s="22"/>
      <c r="GQ13" s="22"/>
      <c r="GR13" s="22"/>
      <c r="GS13" s="22"/>
      <c r="GT13" s="75"/>
      <c r="GU13" s="64"/>
      <c r="GV13" s="41"/>
      <c r="GW13" s="22"/>
      <c r="GX13" s="22"/>
      <c r="GY13" s="22"/>
      <c r="GZ13" s="22"/>
      <c r="HA13" s="75"/>
      <c r="HB13" s="64"/>
      <c r="HC13" s="41"/>
      <c r="HD13" s="22"/>
      <c r="HE13" s="22"/>
      <c r="HF13" s="22"/>
      <c r="HG13" s="22"/>
      <c r="HH13" s="75"/>
      <c r="HI13" s="64"/>
      <c r="HJ13" s="41"/>
      <c r="HK13" s="22"/>
      <c r="HL13" s="22"/>
      <c r="HM13" s="22"/>
      <c r="HN13" s="22"/>
      <c r="HO13" s="75"/>
      <c r="HP13" s="64"/>
      <c r="HQ13" s="41"/>
      <c r="HR13" s="22"/>
      <c r="HS13" s="22"/>
      <c r="HT13" s="22"/>
      <c r="HU13" s="22"/>
      <c r="HV13" s="75"/>
      <c r="HW13" s="64"/>
      <c r="HX13" s="41"/>
      <c r="HY13" s="22"/>
      <c r="HZ13" s="22"/>
      <c r="IA13" s="22"/>
      <c r="IB13" s="22"/>
      <c r="IC13" s="75"/>
      <c r="ID13" s="64"/>
      <c r="IE13" s="41"/>
      <c r="IF13" s="22"/>
      <c r="IG13" s="22"/>
      <c r="IH13" s="22"/>
      <c r="II13" s="22"/>
      <c r="IJ13" s="75"/>
      <c r="IK13" s="64"/>
      <c r="IL13" s="41"/>
      <c r="IM13" s="22"/>
      <c r="IN13" s="22"/>
      <c r="IO13" s="22"/>
      <c r="IP13" s="22"/>
      <c r="IQ13" s="75"/>
      <c r="IR13" s="64"/>
      <c r="IS13" s="41"/>
      <c r="IT13" s="22"/>
      <c r="IU13" s="22"/>
      <c r="IV13" s="22"/>
      <c r="IW13" s="22"/>
      <c r="IX13" s="75"/>
      <c r="IY13" s="64"/>
      <c r="IZ13" s="41"/>
      <c r="JA13" s="22"/>
      <c r="JB13" s="22"/>
      <c r="JC13" s="22"/>
      <c r="JD13" s="22"/>
      <c r="JE13" s="75"/>
      <c r="JF13" s="64"/>
      <c r="JG13" s="41"/>
      <c r="JH13" s="22"/>
      <c r="JI13" s="22"/>
      <c r="JJ13" s="22"/>
      <c r="JK13" s="22"/>
      <c r="JL13" s="75"/>
      <c r="JM13" s="64"/>
      <c r="JN13" s="41"/>
      <c r="JO13" s="22"/>
      <c r="JP13" s="22"/>
      <c r="JQ13" s="22"/>
      <c r="JR13" s="22"/>
      <c r="JS13" s="75"/>
      <c r="JT13" s="64"/>
    </row>
    <row r="14" spans="1:280" ht="21" customHeight="1" thickBot="1" x14ac:dyDescent="0.3">
      <c r="A14" s="39" t="s">
        <v>138</v>
      </c>
      <c r="B14" s="36" t="s">
        <v>141</v>
      </c>
      <c r="C14" s="40"/>
      <c r="D14" s="36" t="s">
        <v>135</v>
      </c>
      <c r="E14" s="35">
        <f ca="1">G6</f>
        <v>110</v>
      </c>
      <c r="F14" s="40"/>
      <c r="G14" s="65"/>
      <c r="H14" s="39" t="s">
        <v>138</v>
      </c>
      <c r="I14" s="36" t="s">
        <v>141</v>
      </c>
      <c r="J14" s="40"/>
      <c r="K14" s="36" t="s">
        <v>135</v>
      </c>
      <c r="L14" s="35">
        <f ca="1">N6</f>
        <v>117</v>
      </c>
      <c r="M14" s="40"/>
      <c r="N14" s="65"/>
      <c r="O14" s="39" t="s">
        <v>138</v>
      </c>
      <c r="P14" s="36" t="s">
        <v>141</v>
      </c>
      <c r="Q14" s="40"/>
      <c r="R14" s="36" t="s">
        <v>135</v>
      </c>
      <c r="S14" s="35">
        <f ca="1">U6</f>
        <v>118</v>
      </c>
      <c r="T14" s="40"/>
      <c r="U14" s="65"/>
      <c r="V14" s="39" t="s">
        <v>138</v>
      </c>
      <c r="W14" s="36" t="s">
        <v>141</v>
      </c>
      <c r="X14" s="40"/>
      <c r="Y14" s="36" t="s">
        <v>135</v>
      </c>
      <c r="Z14" s="35">
        <f ca="1">AB6</f>
        <v>119</v>
      </c>
      <c r="AA14" s="40"/>
      <c r="AB14" s="65"/>
      <c r="AC14" s="39" t="s">
        <v>138</v>
      </c>
      <c r="AD14" s="36" t="s">
        <v>141</v>
      </c>
      <c r="AE14" s="40"/>
      <c r="AF14" s="36" t="s">
        <v>135</v>
      </c>
      <c r="AG14" s="35">
        <f ca="1">AI6</f>
        <v>8</v>
      </c>
      <c r="AH14" s="40"/>
      <c r="AI14" s="65"/>
      <c r="AJ14" s="39" t="s">
        <v>138</v>
      </c>
      <c r="AK14" s="36" t="s">
        <v>141</v>
      </c>
      <c r="AL14" s="40"/>
      <c r="AM14" s="36" t="s">
        <v>135</v>
      </c>
      <c r="AN14" s="35">
        <f ca="1">AP6</f>
        <v>10</v>
      </c>
      <c r="AO14" s="40"/>
      <c r="AP14" s="65"/>
      <c r="AQ14" s="39" t="s">
        <v>138</v>
      </c>
      <c r="AR14" s="36" t="s">
        <v>141</v>
      </c>
      <c r="AS14" s="40"/>
      <c r="AT14" s="36" t="s">
        <v>135</v>
      </c>
      <c r="AU14" s="35">
        <f ca="1">AW6</f>
        <v>3</v>
      </c>
      <c r="AV14" s="40"/>
      <c r="AW14" s="65"/>
      <c r="AX14" s="39" t="s">
        <v>138</v>
      </c>
      <c r="AY14" s="36" t="s">
        <v>141</v>
      </c>
      <c r="AZ14" s="40"/>
      <c r="BA14" s="36" t="s">
        <v>135</v>
      </c>
      <c r="BB14" s="35">
        <f ca="1">BD6</f>
        <v>3</v>
      </c>
      <c r="BC14" s="40"/>
      <c r="BD14" s="65"/>
      <c r="BE14" s="39" t="s">
        <v>138</v>
      </c>
      <c r="BF14" s="36" t="s">
        <v>141</v>
      </c>
      <c r="BG14" s="40"/>
      <c r="BH14" s="36" t="s">
        <v>135</v>
      </c>
      <c r="BI14" s="35">
        <f ca="1">BK6</f>
        <v>3</v>
      </c>
      <c r="BJ14" s="40"/>
      <c r="BK14" s="65"/>
      <c r="BL14" s="39" t="s">
        <v>138</v>
      </c>
      <c r="BM14" s="36" t="s">
        <v>141</v>
      </c>
      <c r="BN14" s="40"/>
      <c r="BO14" s="36" t="s">
        <v>135</v>
      </c>
      <c r="BP14" s="35">
        <f ca="1">BR6</f>
        <v>1</v>
      </c>
      <c r="BQ14" s="40"/>
      <c r="BR14" s="65"/>
      <c r="BS14" s="39" t="s">
        <v>138</v>
      </c>
      <c r="BT14" s="36" t="s">
        <v>141</v>
      </c>
      <c r="BU14" s="40"/>
      <c r="BV14" s="36" t="s">
        <v>135</v>
      </c>
      <c r="BW14" s="35">
        <f ca="1">BY6</f>
        <v>0</v>
      </c>
      <c r="BX14" s="40"/>
      <c r="BY14" s="65"/>
      <c r="BZ14" s="39" t="s">
        <v>138</v>
      </c>
      <c r="CA14" s="36" t="s">
        <v>141</v>
      </c>
      <c r="CB14" s="40"/>
      <c r="CC14" s="36" t="s">
        <v>135</v>
      </c>
      <c r="CD14" s="35">
        <f ca="1">CF6</f>
        <v>0</v>
      </c>
      <c r="CE14" s="40"/>
      <c r="CF14" s="65"/>
      <c r="CG14" s="39" t="s">
        <v>138</v>
      </c>
      <c r="CH14" s="36" t="s">
        <v>141</v>
      </c>
      <c r="CI14" s="40"/>
      <c r="CJ14" s="36" t="s">
        <v>135</v>
      </c>
      <c r="CK14" s="35">
        <f ca="1">CM6</f>
        <v>2</v>
      </c>
      <c r="CL14" s="40"/>
      <c r="CM14" s="65"/>
      <c r="CN14" s="39" t="s">
        <v>138</v>
      </c>
      <c r="CO14" s="36" t="s">
        <v>141</v>
      </c>
      <c r="CP14" s="40"/>
      <c r="CQ14" s="36" t="s">
        <v>135</v>
      </c>
      <c r="CR14" s="35">
        <f ca="1">CT6</f>
        <v>2</v>
      </c>
      <c r="CS14" s="40"/>
      <c r="CT14" s="65"/>
      <c r="CU14" s="39" t="s">
        <v>138</v>
      </c>
      <c r="CV14" s="36" t="s">
        <v>141</v>
      </c>
      <c r="CW14" s="40"/>
      <c r="CX14" s="36" t="s">
        <v>135</v>
      </c>
      <c r="CY14" s="35">
        <f ca="1">DA6</f>
        <v>1</v>
      </c>
      <c r="CZ14" s="40"/>
      <c r="DA14" s="65"/>
      <c r="DB14" s="39" t="s">
        <v>138</v>
      </c>
      <c r="DC14" s="36" t="s">
        <v>141</v>
      </c>
      <c r="DD14" s="40"/>
      <c r="DE14" s="36" t="s">
        <v>135</v>
      </c>
      <c r="DF14" s="35">
        <f ca="1">DH6</f>
        <v>1</v>
      </c>
      <c r="DG14" s="40"/>
      <c r="DH14" s="65"/>
      <c r="DI14" s="39" t="s">
        <v>138</v>
      </c>
      <c r="DJ14" s="36" t="s">
        <v>141</v>
      </c>
      <c r="DK14" s="40"/>
      <c r="DL14" s="36" t="s">
        <v>135</v>
      </c>
      <c r="DM14" s="35">
        <f ca="1">DO6</f>
        <v>1</v>
      </c>
      <c r="DN14" s="40"/>
      <c r="DO14" s="65"/>
      <c r="DP14" s="39" t="s">
        <v>138</v>
      </c>
      <c r="DQ14" s="36" t="s">
        <v>141</v>
      </c>
      <c r="DR14" s="40"/>
      <c r="DS14" s="36" t="s">
        <v>135</v>
      </c>
      <c r="DT14" s="35">
        <f ca="1">DV6</f>
        <v>1</v>
      </c>
      <c r="DU14" s="40"/>
      <c r="DV14" s="65"/>
      <c r="DW14" s="39" t="s">
        <v>138</v>
      </c>
      <c r="DX14" s="36" t="s">
        <v>141</v>
      </c>
      <c r="DY14" s="40"/>
      <c r="DZ14" s="36" t="s">
        <v>135</v>
      </c>
      <c r="EA14" s="35">
        <f ca="1">EC6</f>
        <v>1</v>
      </c>
      <c r="EB14" s="40"/>
      <c r="EC14" s="65"/>
      <c r="ED14" s="39" t="s">
        <v>138</v>
      </c>
      <c r="EE14" s="36" t="s">
        <v>141</v>
      </c>
      <c r="EF14" s="40"/>
      <c r="EG14" s="36" t="s">
        <v>135</v>
      </c>
      <c r="EH14" s="35">
        <f ca="1">EJ6</f>
        <v>1</v>
      </c>
      <c r="EI14" s="40"/>
      <c r="EJ14" s="65"/>
      <c r="EK14" s="39" t="s">
        <v>138</v>
      </c>
      <c r="EL14" s="36" t="s">
        <v>141</v>
      </c>
      <c r="EM14" s="40"/>
      <c r="EN14" s="36" t="s">
        <v>135</v>
      </c>
      <c r="EO14" s="35">
        <f>EQ6</f>
        <v>0</v>
      </c>
      <c r="EP14" s="40"/>
      <c r="EQ14" s="65"/>
      <c r="ER14" s="39" t="s">
        <v>138</v>
      </c>
      <c r="ES14" s="36" t="s">
        <v>141</v>
      </c>
      <c r="ET14" s="40"/>
      <c r="EU14" s="36" t="s">
        <v>135</v>
      </c>
      <c r="EV14" s="35">
        <f>EX6</f>
        <v>0</v>
      </c>
      <c r="EW14" s="40"/>
      <c r="EX14" s="65"/>
      <c r="EY14" s="39" t="s">
        <v>138</v>
      </c>
      <c r="EZ14" s="36" t="s">
        <v>141</v>
      </c>
      <c r="FA14" s="40"/>
      <c r="FB14" s="36" t="s">
        <v>135</v>
      </c>
      <c r="FC14" s="35">
        <f>FE6</f>
        <v>0</v>
      </c>
      <c r="FD14" s="40"/>
      <c r="FE14" s="65"/>
      <c r="FF14" s="39" t="s">
        <v>138</v>
      </c>
      <c r="FG14" s="36" t="s">
        <v>141</v>
      </c>
      <c r="FH14" s="40"/>
      <c r="FI14" s="36" t="s">
        <v>135</v>
      </c>
      <c r="FJ14" s="35">
        <f>FL6</f>
        <v>0</v>
      </c>
      <c r="FK14" s="40"/>
      <c r="FL14" s="65"/>
      <c r="FM14" s="39" t="s">
        <v>138</v>
      </c>
      <c r="FN14" s="36" t="s">
        <v>141</v>
      </c>
      <c r="FO14" s="40"/>
      <c r="FP14" s="36" t="s">
        <v>135</v>
      </c>
      <c r="FQ14" s="35">
        <f>FS6</f>
        <v>0</v>
      </c>
      <c r="FR14" s="40"/>
      <c r="FS14" s="65"/>
      <c r="FT14" s="39" t="s">
        <v>138</v>
      </c>
      <c r="FU14" s="36" t="s">
        <v>141</v>
      </c>
      <c r="FV14" s="40"/>
      <c r="FW14" s="36" t="s">
        <v>135</v>
      </c>
      <c r="FX14" s="35">
        <f>FZ6</f>
        <v>0</v>
      </c>
      <c r="FY14" s="40"/>
      <c r="FZ14" s="65"/>
      <c r="GA14" s="39" t="s">
        <v>138</v>
      </c>
      <c r="GB14" s="36" t="s">
        <v>141</v>
      </c>
      <c r="GC14" s="40"/>
      <c r="GD14" s="36" t="s">
        <v>135</v>
      </c>
      <c r="GE14" s="35">
        <f>GG6</f>
        <v>0</v>
      </c>
      <c r="GF14" s="40"/>
      <c r="GG14" s="65"/>
      <c r="GH14" s="39" t="s">
        <v>138</v>
      </c>
      <c r="GI14" s="36" t="s">
        <v>141</v>
      </c>
      <c r="GJ14" s="40"/>
      <c r="GK14" s="36" t="s">
        <v>135</v>
      </c>
      <c r="GL14" s="35">
        <f>GN6</f>
        <v>0</v>
      </c>
      <c r="GM14" s="40"/>
      <c r="GN14" s="65"/>
      <c r="GO14" s="39" t="s">
        <v>138</v>
      </c>
      <c r="GP14" s="36" t="s">
        <v>141</v>
      </c>
      <c r="GQ14" s="40"/>
      <c r="GR14" s="36" t="s">
        <v>135</v>
      </c>
      <c r="GS14" s="35">
        <f>GU6</f>
        <v>0</v>
      </c>
      <c r="GT14" s="40"/>
      <c r="GU14" s="65"/>
      <c r="GV14" s="39" t="s">
        <v>138</v>
      </c>
      <c r="GW14" s="36" t="s">
        <v>141</v>
      </c>
      <c r="GX14" s="40"/>
      <c r="GY14" s="36" t="s">
        <v>135</v>
      </c>
      <c r="GZ14" s="35">
        <f>HB6</f>
        <v>0</v>
      </c>
      <c r="HA14" s="40"/>
      <c r="HB14" s="65"/>
      <c r="HC14" s="39" t="s">
        <v>138</v>
      </c>
      <c r="HD14" s="36" t="s">
        <v>141</v>
      </c>
      <c r="HE14" s="40"/>
      <c r="HF14" s="36" t="s">
        <v>135</v>
      </c>
      <c r="HG14" s="35">
        <f>HI6</f>
        <v>0</v>
      </c>
      <c r="HH14" s="40"/>
      <c r="HI14" s="65"/>
      <c r="HJ14" s="39" t="s">
        <v>138</v>
      </c>
      <c r="HK14" s="36" t="s">
        <v>141</v>
      </c>
      <c r="HL14" s="40"/>
      <c r="HM14" s="36" t="s">
        <v>135</v>
      </c>
      <c r="HN14" s="35">
        <f>HP6</f>
        <v>0</v>
      </c>
      <c r="HO14" s="40"/>
      <c r="HP14" s="65"/>
      <c r="HQ14" s="39" t="s">
        <v>138</v>
      </c>
      <c r="HR14" s="36" t="s">
        <v>141</v>
      </c>
      <c r="HS14" s="40"/>
      <c r="HT14" s="36" t="s">
        <v>135</v>
      </c>
      <c r="HU14" s="35">
        <f>HW6</f>
        <v>0</v>
      </c>
      <c r="HV14" s="40"/>
      <c r="HW14" s="65"/>
      <c r="HX14" s="39" t="s">
        <v>138</v>
      </c>
      <c r="HY14" s="36" t="s">
        <v>141</v>
      </c>
      <c r="HZ14" s="40"/>
      <c r="IA14" s="36" t="s">
        <v>135</v>
      </c>
      <c r="IB14" s="35">
        <f>ID6</f>
        <v>0</v>
      </c>
      <c r="IC14" s="40"/>
      <c r="ID14" s="65"/>
      <c r="IE14" s="39" t="s">
        <v>138</v>
      </c>
      <c r="IF14" s="36" t="s">
        <v>141</v>
      </c>
      <c r="IG14" s="40"/>
      <c r="IH14" s="36" t="s">
        <v>135</v>
      </c>
      <c r="II14" s="35">
        <f>IK6</f>
        <v>0</v>
      </c>
      <c r="IJ14" s="40"/>
      <c r="IK14" s="65"/>
      <c r="IL14" s="39" t="s">
        <v>138</v>
      </c>
      <c r="IM14" s="36" t="s">
        <v>141</v>
      </c>
      <c r="IN14" s="40"/>
      <c r="IO14" s="36" t="s">
        <v>135</v>
      </c>
      <c r="IP14" s="35">
        <f>IR6</f>
        <v>0</v>
      </c>
      <c r="IQ14" s="40"/>
      <c r="IR14" s="65"/>
      <c r="IS14" s="39" t="s">
        <v>138</v>
      </c>
      <c r="IT14" s="36" t="s">
        <v>141</v>
      </c>
      <c r="IU14" s="40"/>
      <c r="IV14" s="36" t="s">
        <v>135</v>
      </c>
      <c r="IW14" s="35">
        <f>IY6</f>
        <v>0</v>
      </c>
      <c r="IX14" s="40"/>
      <c r="IY14" s="65"/>
      <c r="IZ14" s="39" t="s">
        <v>138</v>
      </c>
      <c r="JA14" s="36" t="s">
        <v>141</v>
      </c>
      <c r="JB14" s="40"/>
      <c r="JC14" s="36" t="s">
        <v>135</v>
      </c>
      <c r="JD14" s="35">
        <f>JF6</f>
        <v>0</v>
      </c>
      <c r="JE14" s="40"/>
      <c r="JF14" s="65"/>
      <c r="JG14" s="39" t="s">
        <v>138</v>
      </c>
      <c r="JH14" s="36" t="s">
        <v>141</v>
      </c>
      <c r="JI14" s="40"/>
      <c r="JJ14" s="36" t="s">
        <v>135</v>
      </c>
      <c r="JK14" s="35">
        <f>JM6</f>
        <v>0</v>
      </c>
      <c r="JL14" s="40"/>
      <c r="JM14" s="65"/>
      <c r="JN14" s="39" t="s">
        <v>138</v>
      </c>
      <c r="JO14" s="36" t="s">
        <v>141</v>
      </c>
      <c r="JP14" s="40"/>
      <c r="JQ14" s="36" t="s">
        <v>135</v>
      </c>
      <c r="JR14" s="35">
        <f>JT6</f>
        <v>0</v>
      </c>
      <c r="JS14" s="40"/>
      <c r="JT14" s="65"/>
    </row>
    <row r="15" spans="1:280" ht="21" customHeight="1" x14ac:dyDescent="0.25">
      <c r="A15" s="39"/>
      <c r="B15" s="21"/>
      <c r="C15" s="21"/>
      <c r="D15" s="21"/>
      <c r="E15" s="21"/>
      <c r="F15" s="22"/>
      <c r="G15" s="68" t="s">
        <v>142</v>
      </c>
      <c r="H15" s="39"/>
      <c r="I15" s="21"/>
      <c r="J15" s="21"/>
      <c r="K15" s="21"/>
      <c r="L15" s="21"/>
      <c r="M15" s="22"/>
      <c r="N15" s="68" t="s">
        <v>142</v>
      </c>
      <c r="O15" s="39"/>
      <c r="P15" s="21"/>
      <c r="Q15" s="21"/>
      <c r="R15" s="21"/>
      <c r="S15" s="21"/>
      <c r="T15" s="22"/>
      <c r="U15" s="68" t="s">
        <v>142</v>
      </c>
      <c r="V15" s="39"/>
      <c r="W15" s="21"/>
      <c r="X15" s="21"/>
      <c r="Y15" s="21"/>
      <c r="Z15" s="21"/>
      <c r="AA15" s="22"/>
      <c r="AB15" s="68" t="s">
        <v>142</v>
      </c>
      <c r="AC15" s="39"/>
      <c r="AD15" s="21"/>
      <c r="AE15" s="21"/>
      <c r="AF15" s="21"/>
      <c r="AG15" s="21"/>
      <c r="AH15" s="22"/>
      <c r="AI15" s="68" t="s">
        <v>142</v>
      </c>
      <c r="AJ15" s="39"/>
      <c r="AK15" s="21"/>
      <c r="AL15" s="21"/>
      <c r="AM15" s="21"/>
      <c r="AN15" s="21"/>
      <c r="AO15" s="22"/>
      <c r="AP15" s="68" t="s">
        <v>142</v>
      </c>
      <c r="AQ15" s="39"/>
      <c r="AR15" s="21"/>
      <c r="AS15" s="21"/>
      <c r="AT15" s="21"/>
      <c r="AU15" s="21"/>
      <c r="AV15" s="22"/>
      <c r="AW15" s="68" t="s">
        <v>142</v>
      </c>
      <c r="AX15" s="39"/>
      <c r="AY15" s="21"/>
      <c r="AZ15" s="21"/>
      <c r="BA15" s="21"/>
      <c r="BB15" s="21"/>
      <c r="BC15" s="22"/>
      <c r="BD15" s="68" t="s">
        <v>142</v>
      </c>
      <c r="BE15" s="39"/>
      <c r="BF15" s="21"/>
      <c r="BG15" s="21"/>
      <c r="BH15" s="21"/>
      <c r="BI15" s="21"/>
      <c r="BJ15" s="22"/>
      <c r="BK15" s="68" t="s">
        <v>142</v>
      </c>
      <c r="BL15" s="39"/>
      <c r="BM15" s="21"/>
      <c r="BN15" s="21"/>
      <c r="BO15" s="21"/>
      <c r="BP15" s="21"/>
      <c r="BQ15" s="22"/>
      <c r="BR15" s="68" t="s">
        <v>142</v>
      </c>
      <c r="BS15" s="39"/>
      <c r="BT15" s="21"/>
      <c r="BU15" s="21"/>
      <c r="BV15" s="21"/>
      <c r="BW15" s="21"/>
      <c r="BX15" s="22"/>
      <c r="BY15" s="68" t="s">
        <v>142</v>
      </c>
      <c r="BZ15" s="39"/>
      <c r="CA15" s="21"/>
      <c r="CB15" s="21"/>
      <c r="CC15" s="21"/>
      <c r="CD15" s="21"/>
      <c r="CE15" s="22"/>
      <c r="CF15" s="68" t="s">
        <v>142</v>
      </c>
      <c r="CG15" s="39"/>
      <c r="CH15" s="21"/>
      <c r="CI15" s="21"/>
      <c r="CJ15" s="21"/>
      <c r="CK15" s="21"/>
      <c r="CL15" s="22"/>
      <c r="CM15" s="68" t="s">
        <v>142</v>
      </c>
      <c r="CN15" s="39"/>
      <c r="CO15" s="21"/>
      <c r="CP15" s="21"/>
      <c r="CQ15" s="21"/>
      <c r="CR15" s="21"/>
      <c r="CS15" s="22"/>
      <c r="CT15" s="68" t="s">
        <v>142</v>
      </c>
      <c r="CU15" s="39"/>
      <c r="CV15" s="21"/>
      <c r="CW15" s="21"/>
      <c r="CX15" s="21"/>
      <c r="CY15" s="21"/>
      <c r="CZ15" s="22"/>
      <c r="DA15" s="68" t="s">
        <v>142</v>
      </c>
      <c r="DB15" s="39"/>
      <c r="DC15" s="21"/>
      <c r="DD15" s="21"/>
      <c r="DE15" s="21"/>
      <c r="DF15" s="21"/>
      <c r="DG15" s="22"/>
      <c r="DH15" s="68" t="s">
        <v>142</v>
      </c>
      <c r="DI15" s="39"/>
      <c r="DJ15" s="21"/>
      <c r="DK15" s="21"/>
      <c r="DL15" s="21"/>
      <c r="DM15" s="21"/>
      <c r="DN15" s="22"/>
      <c r="DO15" s="68" t="s">
        <v>142</v>
      </c>
      <c r="DP15" s="39"/>
      <c r="DQ15" s="21"/>
      <c r="DR15" s="21"/>
      <c r="DS15" s="21"/>
      <c r="DT15" s="21"/>
      <c r="DU15" s="22"/>
      <c r="DV15" s="68" t="s">
        <v>142</v>
      </c>
      <c r="DW15" s="39"/>
      <c r="DX15" s="21"/>
      <c r="DY15" s="21"/>
      <c r="DZ15" s="21"/>
      <c r="EA15" s="21"/>
      <c r="EB15" s="22"/>
      <c r="EC15" s="68" t="s">
        <v>142</v>
      </c>
      <c r="ED15" s="39"/>
      <c r="EE15" s="21"/>
      <c r="EF15" s="21"/>
      <c r="EG15" s="21"/>
      <c r="EH15" s="21"/>
      <c r="EI15" s="22"/>
      <c r="EJ15" s="68" t="s">
        <v>142</v>
      </c>
      <c r="EK15" s="39"/>
      <c r="EL15" s="21"/>
      <c r="EM15" s="21"/>
      <c r="EN15" s="21"/>
      <c r="EO15" s="21"/>
      <c r="EP15" s="22"/>
      <c r="EQ15" s="68" t="s">
        <v>142</v>
      </c>
      <c r="ER15" s="39"/>
      <c r="ES15" s="21"/>
      <c r="ET15" s="21"/>
      <c r="EU15" s="21"/>
      <c r="EV15" s="21"/>
      <c r="EW15" s="22"/>
      <c r="EX15" s="68" t="s">
        <v>142</v>
      </c>
      <c r="EY15" s="39"/>
      <c r="EZ15" s="21"/>
      <c r="FA15" s="21"/>
      <c r="FB15" s="21"/>
      <c r="FC15" s="21"/>
      <c r="FD15" s="22"/>
      <c r="FE15" s="68" t="s">
        <v>142</v>
      </c>
      <c r="FF15" s="39"/>
      <c r="FG15" s="21"/>
      <c r="FH15" s="21"/>
      <c r="FI15" s="21"/>
      <c r="FJ15" s="21"/>
      <c r="FK15" s="22"/>
      <c r="FL15" s="68" t="s">
        <v>142</v>
      </c>
      <c r="FM15" s="39"/>
      <c r="FN15" s="21"/>
      <c r="FO15" s="21"/>
      <c r="FP15" s="21"/>
      <c r="FQ15" s="21"/>
      <c r="FR15" s="22"/>
      <c r="FS15" s="68" t="s">
        <v>142</v>
      </c>
      <c r="FT15" s="39"/>
      <c r="FU15" s="21"/>
      <c r="FV15" s="21"/>
      <c r="FW15" s="21"/>
      <c r="FX15" s="21"/>
      <c r="FY15" s="22"/>
      <c r="FZ15" s="68" t="s">
        <v>142</v>
      </c>
      <c r="GA15" s="39"/>
      <c r="GB15" s="21"/>
      <c r="GC15" s="21"/>
      <c r="GD15" s="21"/>
      <c r="GE15" s="21"/>
      <c r="GF15" s="22"/>
      <c r="GG15" s="68" t="s">
        <v>142</v>
      </c>
      <c r="GH15" s="39"/>
      <c r="GI15" s="21"/>
      <c r="GJ15" s="21"/>
      <c r="GK15" s="21"/>
      <c r="GL15" s="21"/>
      <c r="GM15" s="22"/>
      <c r="GN15" s="68" t="s">
        <v>142</v>
      </c>
      <c r="GO15" s="39"/>
      <c r="GP15" s="21"/>
      <c r="GQ15" s="21"/>
      <c r="GR15" s="21"/>
      <c r="GS15" s="21"/>
      <c r="GT15" s="22"/>
      <c r="GU15" s="68" t="s">
        <v>142</v>
      </c>
      <c r="GV15" s="39"/>
      <c r="GW15" s="21"/>
      <c r="GX15" s="21"/>
      <c r="GY15" s="21"/>
      <c r="GZ15" s="21"/>
      <c r="HA15" s="22"/>
      <c r="HB15" s="68" t="s">
        <v>142</v>
      </c>
      <c r="HC15" s="39"/>
      <c r="HD15" s="21"/>
      <c r="HE15" s="21"/>
      <c r="HF15" s="21"/>
      <c r="HG15" s="21"/>
      <c r="HH15" s="22"/>
      <c r="HI15" s="68" t="s">
        <v>142</v>
      </c>
      <c r="HJ15" s="39"/>
      <c r="HK15" s="21"/>
      <c r="HL15" s="21"/>
      <c r="HM15" s="21"/>
      <c r="HN15" s="21"/>
      <c r="HO15" s="22"/>
      <c r="HP15" s="68" t="s">
        <v>142</v>
      </c>
      <c r="HQ15" s="39"/>
      <c r="HR15" s="21"/>
      <c r="HS15" s="21"/>
      <c r="HT15" s="21"/>
      <c r="HU15" s="21"/>
      <c r="HV15" s="22"/>
      <c r="HW15" s="68" t="s">
        <v>142</v>
      </c>
      <c r="HX15" s="39"/>
      <c r="HY15" s="21"/>
      <c r="HZ15" s="21"/>
      <c r="IA15" s="21"/>
      <c r="IB15" s="21"/>
      <c r="IC15" s="22"/>
      <c r="ID15" s="68" t="s">
        <v>142</v>
      </c>
      <c r="IE15" s="39"/>
      <c r="IF15" s="21"/>
      <c r="IG15" s="21"/>
      <c r="IH15" s="21"/>
      <c r="II15" s="21"/>
      <c r="IJ15" s="22"/>
      <c r="IK15" s="68" t="s">
        <v>142</v>
      </c>
      <c r="IL15" s="39"/>
      <c r="IM15" s="21"/>
      <c r="IN15" s="21"/>
      <c r="IO15" s="21"/>
      <c r="IP15" s="21"/>
      <c r="IQ15" s="22"/>
      <c r="IR15" s="68" t="s">
        <v>142</v>
      </c>
      <c r="IS15" s="39"/>
      <c r="IT15" s="21"/>
      <c r="IU15" s="21"/>
      <c r="IV15" s="21"/>
      <c r="IW15" s="21"/>
      <c r="IX15" s="22"/>
      <c r="IY15" s="68" t="s">
        <v>142</v>
      </c>
      <c r="IZ15" s="39"/>
      <c r="JA15" s="21"/>
      <c r="JB15" s="21"/>
      <c r="JC15" s="21"/>
      <c r="JD15" s="21"/>
      <c r="JE15" s="22"/>
      <c r="JF15" s="68" t="s">
        <v>142</v>
      </c>
      <c r="JG15" s="39"/>
      <c r="JH15" s="21"/>
      <c r="JI15" s="21"/>
      <c r="JJ15" s="21"/>
      <c r="JK15" s="21"/>
      <c r="JL15" s="22"/>
      <c r="JM15" s="68" t="s">
        <v>142</v>
      </c>
      <c r="JN15" s="39"/>
      <c r="JO15" s="21"/>
      <c r="JP15" s="21"/>
      <c r="JQ15" s="21"/>
      <c r="JR15" s="21"/>
      <c r="JS15" s="22"/>
      <c r="JT15" s="68" t="s">
        <v>142</v>
      </c>
    </row>
    <row r="16" spans="1:280" ht="16.95" customHeight="1" thickBot="1" x14ac:dyDescent="0.3">
      <c r="A16" s="39"/>
      <c r="B16" s="21"/>
      <c r="C16" s="21"/>
      <c r="D16" s="21"/>
      <c r="E16" s="21"/>
      <c r="F16" s="70" t="s">
        <v>143</v>
      </c>
      <c r="G16" s="69"/>
      <c r="H16" s="39"/>
      <c r="I16" s="21"/>
      <c r="J16" s="21"/>
      <c r="K16" s="21"/>
      <c r="L16" s="21"/>
      <c r="M16" s="70" t="s">
        <v>143</v>
      </c>
      <c r="N16" s="69"/>
      <c r="O16" s="39"/>
      <c r="P16" s="21"/>
      <c r="Q16" s="21"/>
      <c r="R16" s="21"/>
      <c r="S16" s="21"/>
      <c r="T16" s="70" t="s">
        <v>143</v>
      </c>
      <c r="U16" s="69"/>
      <c r="V16" s="39"/>
      <c r="W16" s="21"/>
      <c r="X16" s="21"/>
      <c r="Y16" s="21"/>
      <c r="Z16" s="21"/>
      <c r="AA16" s="70" t="s">
        <v>143</v>
      </c>
      <c r="AB16" s="69"/>
      <c r="AC16" s="39"/>
      <c r="AD16" s="21"/>
      <c r="AE16" s="21"/>
      <c r="AF16" s="21"/>
      <c r="AG16" s="21"/>
      <c r="AH16" s="70" t="s">
        <v>143</v>
      </c>
      <c r="AI16" s="69"/>
      <c r="AJ16" s="39"/>
      <c r="AK16" s="21"/>
      <c r="AL16" s="21"/>
      <c r="AM16" s="21"/>
      <c r="AN16" s="21"/>
      <c r="AO16" s="70" t="s">
        <v>143</v>
      </c>
      <c r="AP16" s="69"/>
      <c r="AQ16" s="39"/>
      <c r="AR16" s="21"/>
      <c r="AS16" s="21"/>
      <c r="AT16" s="21"/>
      <c r="AU16" s="21"/>
      <c r="AV16" s="70" t="s">
        <v>143</v>
      </c>
      <c r="AW16" s="69"/>
      <c r="AX16" s="39"/>
      <c r="AY16" s="21"/>
      <c r="AZ16" s="21"/>
      <c r="BA16" s="21"/>
      <c r="BB16" s="21"/>
      <c r="BC16" s="70" t="s">
        <v>143</v>
      </c>
      <c r="BD16" s="69"/>
      <c r="BE16" s="39"/>
      <c r="BF16" s="21"/>
      <c r="BG16" s="21"/>
      <c r="BH16" s="21"/>
      <c r="BI16" s="21"/>
      <c r="BJ16" s="70" t="s">
        <v>143</v>
      </c>
      <c r="BK16" s="69"/>
      <c r="BL16" s="39"/>
      <c r="BM16" s="21"/>
      <c r="BN16" s="21"/>
      <c r="BO16" s="21"/>
      <c r="BP16" s="21"/>
      <c r="BQ16" s="70" t="s">
        <v>143</v>
      </c>
      <c r="BR16" s="69"/>
      <c r="BS16" s="39"/>
      <c r="BT16" s="21"/>
      <c r="BU16" s="21"/>
      <c r="BV16" s="21"/>
      <c r="BW16" s="21"/>
      <c r="BX16" s="70" t="s">
        <v>143</v>
      </c>
      <c r="BY16" s="69"/>
      <c r="BZ16" s="39"/>
      <c r="CA16" s="21"/>
      <c r="CB16" s="21"/>
      <c r="CC16" s="21"/>
      <c r="CD16" s="21"/>
      <c r="CE16" s="70" t="s">
        <v>143</v>
      </c>
      <c r="CF16" s="69"/>
      <c r="CG16" s="39"/>
      <c r="CH16" s="21"/>
      <c r="CI16" s="21"/>
      <c r="CJ16" s="21"/>
      <c r="CK16" s="21"/>
      <c r="CL16" s="70" t="s">
        <v>143</v>
      </c>
      <c r="CM16" s="69"/>
      <c r="CN16" s="39"/>
      <c r="CO16" s="21"/>
      <c r="CP16" s="21"/>
      <c r="CQ16" s="21"/>
      <c r="CR16" s="21"/>
      <c r="CS16" s="70" t="s">
        <v>143</v>
      </c>
      <c r="CT16" s="69"/>
      <c r="CU16" s="39"/>
      <c r="CV16" s="21"/>
      <c r="CW16" s="21"/>
      <c r="CX16" s="21"/>
      <c r="CY16" s="21"/>
      <c r="CZ16" s="70" t="s">
        <v>143</v>
      </c>
      <c r="DA16" s="69"/>
      <c r="DB16" s="39"/>
      <c r="DC16" s="21"/>
      <c r="DD16" s="21"/>
      <c r="DE16" s="21"/>
      <c r="DF16" s="21"/>
      <c r="DG16" s="70" t="s">
        <v>143</v>
      </c>
      <c r="DH16" s="69"/>
      <c r="DI16" s="39"/>
      <c r="DJ16" s="21"/>
      <c r="DK16" s="21"/>
      <c r="DL16" s="21"/>
      <c r="DM16" s="21"/>
      <c r="DN16" s="70" t="s">
        <v>143</v>
      </c>
      <c r="DO16" s="69"/>
      <c r="DP16" s="39"/>
      <c r="DQ16" s="21"/>
      <c r="DR16" s="21"/>
      <c r="DS16" s="21"/>
      <c r="DT16" s="21"/>
      <c r="DU16" s="70" t="s">
        <v>143</v>
      </c>
      <c r="DV16" s="69"/>
      <c r="DW16" s="39"/>
      <c r="DX16" s="21"/>
      <c r="DY16" s="21"/>
      <c r="DZ16" s="21"/>
      <c r="EA16" s="21"/>
      <c r="EB16" s="70" t="s">
        <v>143</v>
      </c>
      <c r="EC16" s="69"/>
      <c r="ED16" s="39"/>
      <c r="EE16" s="21"/>
      <c r="EF16" s="21"/>
      <c r="EG16" s="21"/>
      <c r="EH16" s="21"/>
      <c r="EI16" s="70" t="s">
        <v>143</v>
      </c>
      <c r="EJ16" s="69"/>
      <c r="EK16" s="39"/>
      <c r="EL16" s="21"/>
      <c r="EM16" s="21"/>
      <c r="EN16" s="21"/>
      <c r="EO16" s="21"/>
      <c r="EP16" s="70" t="s">
        <v>143</v>
      </c>
      <c r="EQ16" s="69"/>
      <c r="ER16" s="39"/>
      <c r="ES16" s="21"/>
      <c r="ET16" s="21"/>
      <c r="EU16" s="21"/>
      <c r="EV16" s="21"/>
      <c r="EW16" s="70" t="s">
        <v>143</v>
      </c>
      <c r="EX16" s="69"/>
      <c r="EY16" s="39"/>
      <c r="EZ16" s="21"/>
      <c r="FA16" s="21"/>
      <c r="FB16" s="21"/>
      <c r="FC16" s="21"/>
      <c r="FD16" s="70" t="s">
        <v>143</v>
      </c>
      <c r="FE16" s="69"/>
      <c r="FF16" s="39"/>
      <c r="FG16" s="21"/>
      <c r="FH16" s="21"/>
      <c r="FI16" s="21"/>
      <c r="FJ16" s="21"/>
      <c r="FK16" s="70" t="s">
        <v>143</v>
      </c>
      <c r="FL16" s="69"/>
      <c r="FM16" s="39"/>
      <c r="FN16" s="21"/>
      <c r="FO16" s="21"/>
      <c r="FP16" s="21"/>
      <c r="FQ16" s="21"/>
      <c r="FR16" s="70" t="s">
        <v>143</v>
      </c>
      <c r="FS16" s="69"/>
      <c r="FT16" s="39"/>
      <c r="FU16" s="21"/>
      <c r="FV16" s="21"/>
      <c r="FW16" s="21"/>
      <c r="FX16" s="21"/>
      <c r="FY16" s="70" t="s">
        <v>143</v>
      </c>
      <c r="FZ16" s="69"/>
      <c r="GA16" s="39"/>
      <c r="GB16" s="21"/>
      <c r="GC16" s="21"/>
      <c r="GD16" s="21"/>
      <c r="GE16" s="21"/>
      <c r="GF16" s="70" t="s">
        <v>143</v>
      </c>
      <c r="GG16" s="69"/>
      <c r="GH16" s="39"/>
      <c r="GI16" s="21"/>
      <c r="GJ16" s="21"/>
      <c r="GK16" s="21"/>
      <c r="GL16" s="21"/>
      <c r="GM16" s="70" t="s">
        <v>143</v>
      </c>
      <c r="GN16" s="69"/>
      <c r="GO16" s="39"/>
      <c r="GP16" s="21"/>
      <c r="GQ16" s="21"/>
      <c r="GR16" s="21"/>
      <c r="GS16" s="21"/>
      <c r="GT16" s="70" t="s">
        <v>143</v>
      </c>
      <c r="GU16" s="69"/>
      <c r="GV16" s="39"/>
      <c r="GW16" s="21"/>
      <c r="GX16" s="21"/>
      <c r="GY16" s="21"/>
      <c r="GZ16" s="21"/>
      <c r="HA16" s="70" t="s">
        <v>143</v>
      </c>
      <c r="HB16" s="69"/>
      <c r="HC16" s="39"/>
      <c r="HD16" s="21"/>
      <c r="HE16" s="21"/>
      <c r="HF16" s="21"/>
      <c r="HG16" s="21"/>
      <c r="HH16" s="70" t="s">
        <v>143</v>
      </c>
      <c r="HI16" s="69"/>
      <c r="HJ16" s="39"/>
      <c r="HK16" s="21"/>
      <c r="HL16" s="21"/>
      <c r="HM16" s="21"/>
      <c r="HN16" s="21"/>
      <c r="HO16" s="70" t="s">
        <v>143</v>
      </c>
      <c r="HP16" s="69"/>
      <c r="HQ16" s="39"/>
      <c r="HR16" s="21"/>
      <c r="HS16" s="21"/>
      <c r="HT16" s="21"/>
      <c r="HU16" s="21"/>
      <c r="HV16" s="70" t="s">
        <v>143</v>
      </c>
      <c r="HW16" s="69"/>
      <c r="HX16" s="39"/>
      <c r="HY16" s="21"/>
      <c r="HZ16" s="21"/>
      <c r="IA16" s="21"/>
      <c r="IB16" s="21"/>
      <c r="IC16" s="70" t="s">
        <v>143</v>
      </c>
      <c r="ID16" s="69"/>
      <c r="IE16" s="39"/>
      <c r="IF16" s="21"/>
      <c r="IG16" s="21"/>
      <c r="IH16" s="21"/>
      <c r="II16" s="21"/>
      <c r="IJ16" s="70" t="s">
        <v>143</v>
      </c>
      <c r="IK16" s="69"/>
      <c r="IL16" s="39"/>
      <c r="IM16" s="21"/>
      <c r="IN16" s="21"/>
      <c r="IO16" s="21"/>
      <c r="IP16" s="21"/>
      <c r="IQ16" s="70" t="s">
        <v>143</v>
      </c>
      <c r="IR16" s="69"/>
      <c r="IS16" s="39"/>
      <c r="IT16" s="21"/>
      <c r="IU16" s="21"/>
      <c r="IV16" s="21"/>
      <c r="IW16" s="21"/>
      <c r="IX16" s="70" t="s">
        <v>143</v>
      </c>
      <c r="IY16" s="69"/>
      <c r="IZ16" s="39"/>
      <c r="JA16" s="21"/>
      <c r="JB16" s="21"/>
      <c r="JC16" s="21"/>
      <c r="JD16" s="21"/>
      <c r="JE16" s="70" t="s">
        <v>143</v>
      </c>
      <c r="JF16" s="69"/>
      <c r="JG16" s="39"/>
      <c r="JH16" s="21"/>
      <c r="JI16" s="21"/>
      <c r="JJ16" s="21"/>
      <c r="JK16" s="21"/>
      <c r="JL16" s="70" t="s">
        <v>143</v>
      </c>
      <c r="JM16" s="69"/>
      <c r="JN16" s="39"/>
      <c r="JO16" s="21"/>
      <c r="JP16" s="21"/>
      <c r="JQ16" s="21"/>
      <c r="JR16" s="21"/>
      <c r="JS16" s="70" t="s">
        <v>143</v>
      </c>
      <c r="JT16" s="69"/>
    </row>
    <row r="17" spans="1:280" ht="16.95" customHeight="1" thickBot="1" x14ac:dyDescent="0.3">
      <c r="A17" s="39"/>
      <c r="B17" s="21"/>
      <c r="C17" s="21"/>
      <c r="D17" s="21"/>
      <c r="E17" s="21"/>
      <c r="F17" s="71"/>
      <c r="G17" s="72"/>
      <c r="H17" s="39"/>
      <c r="I17" s="21"/>
      <c r="J17" s="21"/>
      <c r="K17" s="21"/>
      <c r="L17" s="21"/>
      <c r="M17" s="71"/>
      <c r="N17" s="72"/>
      <c r="O17" s="39"/>
      <c r="P17" s="21"/>
      <c r="Q17" s="21"/>
      <c r="R17" s="21"/>
      <c r="S17" s="21"/>
      <c r="T17" s="71"/>
      <c r="U17" s="72"/>
      <c r="V17" s="39"/>
      <c r="W17" s="21"/>
      <c r="X17" s="21"/>
      <c r="Y17" s="21"/>
      <c r="Z17" s="21"/>
      <c r="AA17" s="71"/>
      <c r="AB17" s="72"/>
      <c r="AC17" s="39"/>
      <c r="AD17" s="21"/>
      <c r="AE17" s="21"/>
      <c r="AF17" s="21"/>
      <c r="AG17" s="21"/>
      <c r="AH17" s="71"/>
      <c r="AI17" s="72"/>
      <c r="AJ17" s="39"/>
      <c r="AK17" s="21"/>
      <c r="AL17" s="21"/>
      <c r="AM17" s="21"/>
      <c r="AN17" s="21"/>
      <c r="AO17" s="71"/>
      <c r="AP17" s="72"/>
      <c r="AQ17" s="39"/>
      <c r="AR17" s="21"/>
      <c r="AS17" s="21"/>
      <c r="AT17" s="21"/>
      <c r="AU17" s="21"/>
      <c r="AV17" s="71"/>
      <c r="AW17" s="72"/>
      <c r="AX17" s="39"/>
      <c r="AY17" s="21"/>
      <c r="AZ17" s="21"/>
      <c r="BA17" s="21"/>
      <c r="BB17" s="21"/>
      <c r="BC17" s="71"/>
      <c r="BD17" s="72"/>
      <c r="BE17" s="39"/>
      <c r="BF17" s="21"/>
      <c r="BG17" s="21"/>
      <c r="BH17" s="21"/>
      <c r="BI17" s="21"/>
      <c r="BJ17" s="71"/>
      <c r="BK17" s="72"/>
      <c r="BL17" s="39"/>
      <c r="BM17" s="21"/>
      <c r="BN17" s="21"/>
      <c r="BO17" s="21"/>
      <c r="BP17" s="21"/>
      <c r="BQ17" s="71"/>
      <c r="BR17" s="72"/>
      <c r="BS17" s="39"/>
      <c r="BT17" s="21"/>
      <c r="BU17" s="21"/>
      <c r="BV17" s="21"/>
      <c r="BW17" s="21"/>
      <c r="BX17" s="71"/>
      <c r="BY17" s="72"/>
      <c r="BZ17" s="39"/>
      <c r="CA17" s="21"/>
      <c r="CB17" s="21"/>
      <c r="CC17" s="21"/>
      <c r="CD17" s="21"/>
      <c r="CE17" s="71"/>
      <c r="CF17" s="72"/>
      <c r="CG17" s="39"/>
      <c r="CH17" s="21"/>
      <c r="CI17" s="21"/>
      <c r="CJ17" s="21"/>
      <c r="CK17" s="21"/>
      <c r="CL17" s="71"/>
      <c r="CM17" s="72"/>
      <c r="CN17" s="39"/>
      <c r="CO17" s="21"/>
      <c r="CP17" s="21"/>
      <c r="CQ17" s="21"/>
      <c r="CR17" s="21"/>
      <c r="CS17" s="71"/>
      <c r="CT17" s="72"/>
      <c r="CU17" s="39"/>
      <c r="CV17" s="21"/>
      <c r="CW17" s="21"/>
      <c r="CX17" s="21"/>
      <c r="CY17" s="21"/>
      <c r="CZ17" s="71"/>
      <c r="DA17" s="72"/>
      <c r="DB17" s="39"/>
      <c r="DC17" s="21"/>
      <c r="DD17" s="21"/>
      <c r="DE17" s="21"/>
      <c r="DF17" s="21"/>
      <c r="DG17" s="71"/>
      <c r="DH17" s="72"/>
      <c r="DI17" s="39"/>
      <c r="DJ17" s="21"/>
      <c r="DK17" s="21"/>
      <c r="DL17" s="21"/>
      <c r="DM17" s="21"/>
      <c r="DN17" s="71"/>
      <c r="DO17" s="72"/>
      <c r="DP17" s="39"/>
      <c r="DQ17" s="21"/>
      <c r="DR17" s="21"/>
      <c r="DS17" s="21"/>
      <c r="DT17" s="21"/>
      <c r="DU17" s="71"/>
      <c r="DV17" s="72"/>
      <c r="DW17" s="39"/>
      <c r="DX17" s="21"/>
      <c r="DY17" s="21"/>
      <c r="DZ17" s="21"/>
      <c r="EA17" s="21"/>
      <c r="EB17" s="71"/>
      <c r="EC17" s="72"/>
      <c r="ED17" s="39"/>
      <c r="EE17" s="21"/>
      <c r="EF17" s="21"/>
      <c r="EG17" s="21"/>
      <c r="EH17" s="21"/>
      <c r="EI17" s="71"/>
      <c r="EJ17" s="72"/>
      <c r="EK17" s="39"/>
      <c r="EL17" s="21"/>
      <c r="EM17" s="21"/>
      <c r="EN17" s="21"/>
      <c r="EO17" s="21"/>
      <c r="EP17" s="71"/>
      <c r="EQ17" s="72"/>
      <c r="ER17" s="39"/>
      <c r="ES17" s="21"/>
      <c r="ET17" s="21"/>
      <c r="EU17" s="21"/>
      <c r="EV17" s="21"/>
      <c r="EW17" s="71"/>
      <c r="EX17" s="72"/>
      <c r="EY17" s="39"/>
      <c r="EZ17" s="21"/>
      <c r="FA17" s="21"/>
      <c r="FB17" s="21"/>
      <c r="FC17" s="21"/>
      <c r="FD17" s="71"/>
      <c r="FE17" s="72"/>
      <c r="FF17" s="39"/>
      <c r="FG17" s="21"/>
      <c r="FH17" s="21"/>
      <c r="FI17" s="21"/>
      <c r="FJ17" s="21"/>
      <c r="FK17" s="71"/>
      <c r="FL17" s="72"/>
      <c r="FM17" s="39"/>
      <c r="FN17" s="21"/>
      <c r="FO17" s="21"/>
      <c r="FP17" s="21"/>
      <c r="FQ17" s="21"/>
      <c r="FR17" s="71"/>
      <c r="FS17" s="72"/>
      <c r="FT17" s="39"/>
      <c r="FU17" s="21"/>
      <c r="FV17" s="21"/>
      <c r="FW17" s="21"/>
      <c r="FX17" s="21"/>
      <c r="FY17" s="71"/>
      <c r="FZ17" s="72"/>
      <c r="GA17" s="39"/>
      <c r="GB17" s="21"/>
      <c r="GC17" s="21"/>
      <c r="GD17" s="21"/>
      <c r="GE17" s="21"/>
      <c r="GF17" s="71"/>
      <c r="GG17" s="72"/>
      <c r="GH17" s="39"/>
      <c r="GI17" s="21"/>
      <c r="GJ17" s="21"/>
      <c r="GK17" s="21"/>
      <c r="GL17" s="21"/>
      <c r="GM17" s="71"/>
      <c r="GN17" s="72"/>
      <c r="GO17" s="39"/>
      <c r="GP17" s="21"/>
      <c r="GQ17" s="21"/>
      <c r="GR17" s="21"/>
      <c r="GS17" s="21"/>
      <c r="GT17" s="71"/>
      <c r="GU17" s="72"/>
      <c r="GV17" s="39"/>
      <c r="GW17" s="21"/>
      <c r="GX17" s="21"/>
      <c r="GY17" s="21"/>
      <c r="GZ17" s="21"/>
      <c r="HA17" s="71"/>
      <c r="HB17" s="72"/>
      <c r="HC17" s="39"/>
      <c r="HD17" s="21"/>
      <c r="HE17" s="21"/>
      <c r="HF17" s="21"/>
      <c r="HG17" s="21"/>
      <c r="HH17" s="71"/>
      <c r="HI17" s="72"/>
      <c r="HJ17" s="39"/>
      <c r="HK17" s="21"/>
      <c r="HL17" s="21"/>
      <c r="HM17" s="21"/>
      <c r="HN17" s="21"/>
      <c r="HO17" s="71"/>
      <c r="HP17" s="72"/>
      <c r="HQ17" s="39"/>
      <c r="HR17" s="21"/>
      <c r="HS17" s="21"/>
      <c r="HT17" s="21"/>
      <c r="HU17" s="21"/>
      <c r="HV17" s="71"/>
      <c r="HW17" s="72"/>
      <c r="HX17" s="39"/>
      <c r="HY17" s="21"/>
      <c r="HZ17" s="21"/>
      <c r="IA17" s="21"/>
      <c r="IB17" s="21"/>
      <c r="IC17" s="71"/>
      <c r="ID17" s="72"/>
      <c r="IE17" s="39"/>
      <c r="IF17" s="21"/>
      <c r="IG17" s="21"/>
      <c r="IH17" s="21"/>
      <c r="II17" s="21"/>
      <c r="IJ17" s="71"/>
      <c r="IK17" s="72"/>
      <c r="IL17" s="39"/>
      <c r="IM17" s="21"/>
      <c r="IN17" s="21"/>
      <c r="IO17" s="21"/>
      <c r="IP17" s="21"/>
      <c r="IQ17" s="71"/>
      <c r="IR17" s="72"/>
      <c r="IS17" s="39"/>
      <c r="IT17" s="21"/>
      <c r="IU17" s="21"/>
      <c r="IV17" s="21"/>
      <c r="IW17" s="21"/>
      <c r="IX17" s="71"/>
      <c r="IY17" s="72"/>
      <c r="IZ17" s="39"/>
      <c r="JA17" s="21"/>
      <c r="JB17" s="21"/>
      <c r="JC17" s="21"/>
      <c r="JD17" s="21"/>
      <c r="JE17" s="71"/>
      <c r="JF17" s="72"/>
      <c r="JG17" s="39"/>
      <c r="JH17" s="21"/>
      <c r="JI17" s="21"/>
      <c r="JJ17" s="21"/>
      <c r="JK17" s="21"/>
      <c r="JL17" s="71"/>
      <c r="JM17" s="72"/>
      <c r="JN17" s="39"/>
      <c r="JO17" s="21"/>
      <c r="JP17" s="21"/>
      <c r="JQ17" s="21"/>
      <c r="JR17" s="21"/>
      <c r="JS17" s="71"/>
      <c r="JT17" s="72"/>
    </row>
    <row r="18" spans="1:280" ht="21" customHeight="1" thickBot="1" x14ac:dyDescent="0.3">
      <c r="A18" s="39" t="s">
        <v>138</v>
      </c>
      <c r="B18" s="36" t="s">
        <v>144</v>
      </c>
      <c r="C18" s="40"/>
      <c r="D18" s="36" t="s">
        <v>135</v>
      </c>
      <c r="E18" s="35">
        <f ca="1">G6</f>
        <v>110</v>
      </c>
      <c r="F18" s="42"/>
      <c r="G18" s="73"/>
      <c r="H18" s="39" t="s">
        <v>138</v>
      </c>
      <c r="I18" s="36" t="s">
        <v>144</v>
      </c>
      <c r="J18" s="40"/>
      <c r="K18" s="36" t="s">
        <v>135</v>
      </c>
      <c r="L18" s="35">
        <f ca="1">N6</f>
        <v>117</v>
      </c>
      <c r="M18" s="42"/>
      <c r="N18" s="73"/>
      <c r="O18" s="39" t="s">
        <v>138</v>
      </c>
      <c r="P18" s="36" t="s">
        <v>144</v>
      </c>
      <c r="Q18" s="40"/>
      <c r="R18" s="36" t="s">
        <v>135</v>
      </c>
      <c r="S18" s="35">
        <f ca="1">U6</f>
        <v>118</v>
      </c>
      <c r="T18" s="42"/>
      <c r="U18" s="73"/>
      <c r="V18" s="39" t="s">
        <v>138</v>
      </c>
      <c r="W18" s="36" t="s">
        <v>144</v>
      </c>
      <c r="X18" s="40"/>
      <c r="Y18" s="36" t="s">
        <v>135</v>
      </c>
      <c r="Z18" s="35">
        <f ca="1">AB6</f>
        <v>119</v>
      </c>
      <c r="AA18" s="42"/>
      <c r="AB18" s="73"/>
      <c r="AC18" s="39" t="s">
        <v>138</v>
      </c>
      <c r="AD18" s="36" t="s">
        <v>144</v>
      </c>
      <c r="AE18" s="40"/>
      <c r="AF18" s="36" t="s">
        <v>135</v>
      </c>
      <c r="AG18" s="35">
        <f ca="1">AI6</f>
        <v>8</v>
      </c>
      <c r="AH18" s="42"/>
      <c r="AI18" s="73"/>
      <c r="AJ18" s="39" t="s">
        <v>138</v>
      </c>
      <c r="AK18" s="36" t="s">
        <v>144</v>
      </c>
      <c r="AL18" s="40"/>
      <c r="AM18" s="36" t="s">
        <v>135</v>
      </c>
      <c r="AN18" s="35">
        <f ca="1">AP6</f>
        <v>10</v>
      </c>
      <c r="AO18" s="42"/>
      <c r="AP18" s="73"/>
      <c r="AQ18" s="39" t="s">
        <v>138</v>
      </c>
      <c r="AR18" s="36" t="s">
        <v>144</v>
      </c>
      <c r="AS18" s="40"/>
      <c r="AT18" s="36" t="s">
        <v>135</v>
      </c>
      <c r="AU18" s="35">
        <f ca="1">AW6</f>
        <v>3</v>
      </c>
      <c r="AV18" s="42"/>
      <c r="AW18" s="73"/>
      <c r="AX18" s="39" t="s">
        <v>138</v>
      </c>
      <c r="AY18" s="36" t="s">
        <v>144</v>
      </c>
      <c r="AZ18" s="40"/>
      <c r="BA18" s="36" t="s">
        <v>135</v>
      </c>
      <c r="BB18" s="35">
        <f ca="1">BD6</f>
        <v>3</v>
      </c>
      <c r="BC18" s="42"/>
      <c r="BD18" s="73"/>
      <c r="BE18" s="39" t="s">
        <v>138</v>
      </c>
      <c r="BF18" s="36" t="s">
        <v>144</v>
      </c>
      <c r="BG18" s="40"/>
      <c r="BH18" s="36" t="s">
        <v>135</v>
      </c>
      <c r="BI18" s="35">
        <f ca="1">BK6</f>
        <v>3</v>
      </c>
      <c r="BJ18" s="42"/>
      <c r="BK18" s="73"/>
      <c r="BL18" s="39" t="s">
        <v>138</v>
      </c>
      <c r="BM18" s="36" t="s">
        <v>144</v>
      </c>
      <c r="BN18" s="40"/>
      <c r="BO18" s="36" t="s">
        <v>135</v>
      </c>
      <c r="BP18" s="35">
        <f ca="1">BR6</f>
        <v>1</v>
      </c>
      <c r="BQ18" s="42"/>
      <c r="BR18" s="73"/>
      <c r="BS18" s="39" t="s">
        <v>138</v>
      </c>
      <c r="BT18" s="36" t="s">
        <v>144</v>
      </c>
      <c r="BU18" s="40"/>
      <c r="BV18" s="36" t="s">
        <v>135</v>
      </c>
      <c r="BW18" s="35">
        <f ca="1">BY6</f>
        <v>0</v>
      </c>
      <c r="BX18" s="42"/>
      <c r="BY18" s="73"/>
      <c r="BZ18" s="39" t="s">
        <v>138</v>
      </c>
      <c r="CA18" s="36" t="s">
        <v>144</v>
      </c>
      <c r="CB18" s="40"/>
      <c r="CC18" s="36" t="s">
        <v>135</v>
      </c>
      <c r="CD18" s="35">
        <f ca="1">CF6</f>
        <v>0</v>
      </c>
      <c r="CE18" s="42"/>
      <c r="CF18" s="73"/>
      <c r="CG18" s="39" t="s">
        <v>138</v>
      </c>
      <c r="CH18" s="36" t="s">
        <v>144</v>
      </c>
      <c r="CI18" s="40"/>
      <c r="CJ18" s="36" t="s">
        <v>135</v>
      </c>
      <c r="CK18" s="35">
        <f ca="1">CM6</f>
        <v>2</v>
      </c>
      <c r="CL18" s="42"/>
      <c r="CM18" s="73"/>
      <c r="CN18" s="39" t="s">
        <v>138</v>
      </c>
      <c r="CO18" s="36" t="s">
        <v>144</v>
      </c>
      <c r="CP18" s="40"/>
      <c r="CQ18" s="36" t="s">
        <v>135</v>
      </c>
      <c r="CR18" s="35">
        <f ca="1">CT6</f>
        <v>2</v>
      </c>
      <c r="CS18" s="42"/>
      <c r="CT18" s="73"/>
      <c r="CU18" s="39" t="s">
        <v>138</v>
      </c>
      <c r="CV18" s="36" t="s">
        <v>144</v>
      </c>
      <c r="CW18" s="40"/>
      <c r="CX18" s="36" t="s">
        <v>135</v>
      </c>
      <c r="CY18" s="35">
        <f ca="1">DA6</f>
        <v>1</v>
      </c>
      <c r="CZ18" s="42"/>
      <c r="DA18" s="73"/>
      <c r="DB18" s="39" t="s">
        <v>138</v>
      </c>
      <c r="DC18" s="36" t="s">
        <v>144</v>
      </c>
      <c r="DD18" s="40"/>
      <c r="DE18" s="36" t="s">
        <v>135</v>
      </c>
      <c r="DF18" s="35">
        <f ca="1">DH6</f>
        <v>1</v>
      </c>
      <c r="DG18" s="42"/>
      <c r="DH18" s="73"/>
      <c r="DI18" s="39" t="s">
        <v>138</v>
      </c>
      <c r="DJ18" s="36" t="s">
        <v>144</v>
      </c>
      <c r="DK18" s="40"/>
      <c r="DL18" s="36" t="s">
        <v>135</v>
      </c>
      <c r="DM18" s="35">
        <f ca="1">DO6</f>
        <v>1</v>
      </c>
      <c r="DN18" s="42"/>
      <c r="DO18" s="73"/>
      <c r="DP18" s="39" t="s">
        <v>138</v>
      </c>
      <c r="DQ18" s="36" t="s">
        <v>144</v>
      </c>
      <c r="DR18" s="40"/>
      <c r="DS18" s="36" t="s">
        <v>135</v>
      </c>
      <c r="DT18" s="35">
        <f ca="1">DV6</f>
        <v>1</v>
      </c>
      <c r="DU18" s="42"/>
      <c r="DV18" s="73"/>
      <c r="DW18" s="39" t="s">
        <v>138</v>
      </c>
      <c r="DX18" s="36" t="s">
        <v>144</v>
      </c>
      <c r="DY18" s="40"/>
      <c r="DZ18" s="36" t="s">
        <v>135</v>
      </c>
      <c r="EA18" s="35">
        <f ca="1">EC6</f>
        <v>1</v>
      </c>
      <c r="EB18" s="42"/>
      <c r="EC18" s="73"/>
      <c r="ED18" s="39" t="s">
        <v>138</v>
      </c>
      <c r="EE18" s="36" t="s">
        <v>144</v>
      </c>
      <c r="EF18" s="40"/>
      <c r="EG18" s="36" t="s">
        <v>135</v>
      </c>
      <c r="EH18" s="35">
        <f ca="1">EJ6</f>
        <v>1</v>
      </c>
      <c r="EI18" s="42"/>
      <c r="EJ18" s="73"/>
      <c r="EK18" s="39" t="s">
        <v>138</v>
      </c>
      <c r="EL18" s="36" t="s">
        <v>144</v>
      </c>
      <c r="EM18" s="40"/>
      <c r="EN18" s="36" t="s">
        <v>135</v>
      </c>
      <c r="EO18" s="35">
        <f>EQ6</f>
        <v>0</v>
      </c>
      <c r="EP18" s="42"/>
      <c r="EQ18" s="73"/>
      <c r="ER18" s="39" t="s">
        <v>138</v>
      </c>
      <c r="ES18" s="36" t="s">
        <v>144</v>
      </c>
      <c r="ET18" s="40"/>
      <c r="EU18" s="36" t="s">
        <v>135</v>
      </c>
      <c r="EV18" s="35">
        <f>EX6</f>
        <v>0</v>
      </c>
      <c r="EW18" s="42"/>
      <c r="EX18" s="73"/>
      <c r="EY18" s="39" t="s">
        <v>138</v>
      </c>
      <c r="EZ18" s="36" t="s">
        <v>144</v>
      </c>
      <c r="FA18" s="40"/>
      <c r="FB18" s="36" t="s">
        <v>135</v>
      </c>
      <c r="FC18" s="35">
        <f>FE6</f>
        <v>0</v>
      </c>
      <c r="FD18" s="42"/>
      <c r="FE18" s="73"/>
      <c r="FF18" s="39" t="s">
        <v>138</v>
      </c>
      <c r="FG18" s="36" t="s">
        <v>144</v>
      </c>
      <c r="FH18" s="40"/>
      <c r="FI18" s="36" t="s">
        <v>135</v>
      </c>
      <c r="FJ18" s="35">
        <f>FL6</f>
        <v>0</v>
      </c>
      <c r="FK18" s="42"/>
      <c r="FL18" s="73"/>
      <c r="FM18" s="39" t="s">
        <v>138</v>
      </c>
      <c r="FN18" s="36" t="s">
        <v>144</v>
      </c>
      <c r="FO18" s="40"/>
      <c r="FP18" s="36" t="s">
        <v>135</v>
      </c>
      <c r="FQ18" s="35">
        <f>FS6</f>
        <v>0</v>
      </c>
      <c r="FR18" s="42"/>
      <c r="FS18" s="73"/>
      <c r="FT18" s="39" t="s">
        <v>138</v>
      </c>
      <c r="FU18" s="36" t="s">
        <v>144</v>
      </c>
      <c r="FV18" s="40"/>
      <c r="FW18" s="36" t="s">
        <v>135</v>
      </c>
      <c r="FX18" s="35">
        <f>FZ6</f>
        <v>0</v>
      </c>
      <c r="FY18" s="42"/>
      <c r="FZ18" s="73"/>
      <c r="GA18" s="39" t="s">
        <v>138</v>
      </c>
      <c r="GB18" s="36" t="s">
        <v>144</v>
      </c>
      <c r="GC18" s="40"/>
      <c r="GD18" s="36" t="s">
        <v>135</v>
      </c>
      <c r="GE18" s="35">
        <f>GG6</f>
        <v>0</v>
      </c>
      <c r="GF18" s="42"/>
      <c r="GG18" s="73"/>
      <c r="GH18" s="39" t="s">
        <v>138</v>
      </c>
      <c r="GI18" s="36" t="s">
        <v>144</v>
      </c>
      <c r="GJ18" s="40"/>
      <c r="GK18" s="36" t="s">
        <v>135</v>
      </c>
      <c r="GL18" s="35">
        <f>GN6</f>
        <v>0</v>
      </c>
      <c r="GM18" s="42"/>
      <c r="GN18" s="73"/>
      <c r="GO18" s="39" t="s">
        <v>138</v>
      </c>
      <c r="GP18" s="36" t="s">
        <v>144</v>
      </c>
      <c r="GQ18" s="40"/>
      <c r="GR18" s="36" t="s">
        <v>135</v>
      </c>
      <c r="GS18" s="35">
        <f>GU6</f>
        <v>0</v>
      </c>
      <c r="GT18" s="42"/>
      <c r="GU18" s="73"/>
      <c r="GV18" s="39" t="s">
        <v>138</v>
      </c>
      <c r="GW18" s="36" t="s">
        <v>144</v>
      </c>
      <c r="GX18" s="40"/>
      <c r="GY18" s="36" t="s">
        <v>135</v>
      </c>
      <c r="GZ18" s="35">
        <f>HB6</f>
        <v>0</v>
      </c>
      <c r="HA18" s="42"/>
      <c r="HB18" s="73"/>
      <c r="HC18" s="39" t="s">
        <v>138</v>
      </c>
      <c r="HD18" s="36" t="s">
        <v>144</v>
      </c>
      <c r="HE18" s="40"/>
      <c r="HF18" s="36" t="s">
        <v>135</v>
      </c>
      <c r="HG18" s="35">
        <f>HI6</f>
        <v>0</v>
      </c>
      <c r="HH18" s="42"/>
      <c r="HI18" s="73"/>
      <c r="HJ18" s="39" t="s">
        <v>138</v>
      </c>
      <c r="HK18" s="36" t="s">
        <v>144</v>
      </c>
      <c r="HL18" s="40"/>
      <c r="HM18" s="36" t="s">
        <v>135</v>
      </c>
      <c r="HN18" s="35">
        <f>HP6</f>
        <v>0</v>
      </c>
      <c r="HO18" s="42"/>
      <c r="HP18" s="73"/>
      <c r="HQ18" s="39" t="s">
        <v>138</v>
      </c>
      <c r="HR18" s="36" t="s">
        <v>144</v>
      </c>
      <c r="HS18" s="40"/>
      <c r="HT18" s="36" t="s">
        <v>135</v>
      </c>
      <c r="HU18" s="35">
        <f>HW6</f>
        <v>0</v>
      </c>
      <c r="HV18" s="42"/>
      <c r="HW18" s="73"/>
      <c r="HX18" s="39" t="s">
        <v>138</v>
      </c>
      <c r="HY18" s="36" t="s">
        <v>144</v>
      </c>
      <c r="HZ18" s="40"/>
      <c r="IA18" s="36" t="s">
        <v>135</v>
      </c>
      <c r="IB18" s="35">
        <f>ID6</f>
        <v>0</v>
      </c>
      <c r="IC18" s="42"/>
      <c r="ID18" s="73"/>
      <c r="IE18" s="39" t="s">
        <v>138</v>
      </c>
      <c r="IF18" s="36" t="s">
        <v>144</v>
      </c>
      <c r="IG18" s="40"/>
      <c r="IH18" s="36" t="s">
        <v>135</v>
      </c>
      <c r="II18" s="35">
        <f>IK6</f>
        <v>0</v>
      </c>
      <c r="IJ18" s="42"/>
      <c r="IK18" s="73"/>
      <c r="IL18" s="39" t="s">
        <v>138</v>
      </c>
      <c r="IM18" s="36" t="s">
        <v>144</v>
      </c>
      <c r="IN18" s="40"/>
      <c r="IO18" s="36" t="s">
        <v>135</v>
      </c>
      <c r="IP18" s="35">
        <f>IR6</f>
        <v>0</v>
      </c>
      <c r="IQ18" s="42"/>
      <c r="IR18" s="73"/>
      <c r="IS18" s="39" t="s">
        <v>138</v>
      </c>
      <c r="IT18" s="36" t="s">
        <v>144</v>
      </c>
      <c r="IU18" s="40"/>
      <c r="IV18" s="36" t="s">
        <v>135</v>
      </c>
      <c r="IW18" s="35">
        <f>IY6</f>
        <v>0</v>
      </c>
      <c r="IX18" s="42"/>
      <c r="IY18" s="73"/>
      <c r="IZ18" s="39" t="s">
        <v>138</v>
      </c>
      <c r="JA18" s="36" t="s">
        <v>144</v>
      </c>
      <c r="JB18" s="40"/>
      <c r="JC18" s="36" t="s">
        <v>135</v>
      </c>
      <c r="JD18" s="35">
        <f>JF6</f>
        <v>0</v>
      </c>
      <c r="JE18" s="42"/>
      <c r="JF18" s="73"/>
      <c r="JG18" s="39" t="s">
        <v>138</v>
      </c>
      <c r="JH18" s="36" t="s">
        <v>144</v>
      </c>
      <c r="JI18" s="40"/>
      <c r="JJ18" s="36" t="s">
        <v>135</v>
      </c>
      <c r="JK18" s="35">
        <f>JM6</f>
        <v>0</v>
      </c>
      <c r="JL18" s="42"/>
      <c r="JM18" s="73"/>
      <c r="JN18" s="39" t="s">
        <v>138</v>
      </c>
      <c r="JO18" s="36" t="s">
        <v>144</v>
      </c>
      <c r="JP18" s="40"/>
      <c r="JQ18" s="36" t="s">
        <v>135</v>
      </c>
      <c r="JR18" s="35">
        <f>JT6</f>
        <v>0</v>
      </c>
      <c r="JS18" s="42"/>
      <c r="JT18" s="73"/>
    </row>
    <row r="19" spans="1:280" x14ac:dyDescent="0.25">
      <c r="A19" s="41"/>
      <c r="B19" s="22"/>
      <c r="C19" s="22"/>
      <c r="D19" s="22"/>
      <c r="E19" s="22"/>
      <c r="F19" s="22"/>
      <c r="G19" s="73"/>
      <c r="H19" s="41"/>
      <c r="I19" s="22"/>
      <c r="J19" s="22"/>
      <c r="K19" s="22"/>
      <c r="L19" s="22"/>
      <c r="M19" s="22"/>
      <c r="N19" s="73"/>
      <c r="O19" s="41"/>
      <c r="P19" s="22"/>
      <c r="Q19" s="22"/>
      <c r="R19" s="22"/>
      <c r="S19" s="22"/>
      <c r="T19" s="22"/>
      <c r="U19" s="73"/>
      <c r="V19" s="41"/>
      <c r="W19" s="22"/>
      <c r="X19" s="22"/>
      <c r="Y19" s="22"/>
      <c r="Z19" s="22"/>
      <c r="AA19" s="22"/>
      <c r="AB19" s="73"/>
      <c r="AC19" s="41"/>
      <c r="AD19" s="22"/>
      <c r="AE19" s="22"/>
      <c r="AF19" s="22"/>
      <c r="AG19" s="22"/>
      <c r="AH19" s="22"/>
      <c r="AI19" s="73"/>
      <c r="AJ19" s="41"/>
      <c r="AK19" s="22"/>
      <c r="AL19" s="22"/>
      <c r="AM19" s="22"/>
      <c r="AN19" s="22"/>
      <c r="AO19" s="22"/>
      <c r="AP19" s="73"/>
      <c r="AQ19" s="41"/>
      <c r="AR19" s="22"/>
      <c r="AS19" s="22"/>
      <c r="AT19" s="22"/>
      <c r="AU19" s="22"/>
      <c r="AV19" s="22"/>
      <c r="AW19" s="73"/>
      <c r="AX19" s="41"/>
      <c r="AY19" s="22"/>
      <c r="AZ19" s="22"/>
      <c r="BA19" s="22"/>
      <c r="BB19" s="22"/>
      <c r="BC19" s="22"/>
      <c r="BD19" s="73"/>
      <c r="BE19" s="41"/>
      <c r="BF19" s="22"/>
      <c r="BG19" s="22"/>
      <c r="BH19" s="22"/>
      <c r="BI19" s="22"/>
      <c r="BJ19" s="22"/>
      <c r="BK19" s="73"/>
      <c r="BL19" s="41"/>
      <c r="BM19" s="22"/>
      <c r="BN19" s="22"/>
      <c r="BO19" s="22"/>
      <c r="BP19" s="22"/>
      <c r="BQ19" s="22"/>
      <c r="BR19" s="73"/>
      <c r="BS19" s="41"/>
      <c r="BT19" s="22"/>
      <c r="BU19" s="22"/>
      <c r="BV19" s="22"/>
      <c r="BW19" s="22"/>
      <c r="BX19" s="22"/>
      <c r="BY19" s="73"/>
      <c r="BZ19" s="41"/>
      <c r="CA19" s="22"/>
      <c r="CB19" s="22"/>
      <c r="CC19" s="22"/>
      <c r="CD19" s="22"/>
      <c r="CE19" s="22"/>
      <c r="CF19" s="73"/>
      <c r="CG19" s="41"/>
      <c r="CH19" s="22"/>
      <c r="CI19" s="22"/>
      <c r="CJ19" s="22"/>
      <c r="CK19" s="22"/>
      <c r="CL19" s="22"/>
      <c r="CM19" s="73"/>
      <c r="CN19" s="41"/>
      <c r="CO19" s="22"/>
      <c r="CP19" s="22"/>
      <c r="CQ19" s="22"/>
      <c r="CR19" s="22"/>
      <c r="CS19" s="22"/>
      <c r="CT19" s="73"/>
      <c r="CU19" s="41"/>
      <c r="CV19" s="22"/>
      <c r="CW19" s="22"/>
      <c r="CX19" s="22"/>
      <c r="CY19" s="22"/>
      <c r="CZ19" s="22"/>
      <c r="DA19" s="73"/>
      <c r="DB19" s="41"/>
      <c r="DC19" s="22"/>
      <c r="DD19" s="22"/>
      <c r="DE19" s="22"/>
      <c r="DF19" s="22"/>
      <c r="DG19" s="22"/>
      <c r="DH19" s="73"/>
      <c r="DI19" s="41"/>
      <c r="DJ19" s="22"/>
      <c r="DK19" s="22"/>
      <c r="DL19" s="22"/>
      <c r="DM19" s="22"/>
      <c r="DN19" s="22"/>
      <c r="DO19" s="73"/>
      <c r="DP19" s="41"/>
      <c r="DQ19" s="22"/>
      <c r="DR19" s="22"/>
      <c r="DS19" s="22"/>
      <c r="DT19" s="22"/>
      <c r="DU19" s="22"/>
      <c r="DV19" s="73"/>
      <c r="DW19" s="41"/>
      <c r="DX19" s="22"/>
      <c r="DY19" s="22"/>
      <c r="DZ19" s="22"/>
      <c r="EA19" s="22"/>
      <c r="EB19" s="22"/>
      <c r="EC19" s="73"/>
      <c r="ED19" s="41"/>
      <c r="EE19" s="22"/>
      <c r="EF19" s="22"/>
      <c r="EG19" s="22"/>
      <c r="EH19" s="22"/>
      <c r="EI19" s="22"/>
      <c r="EJ19" s="73"/>
      <c r="EK19" s="41"/>
      <c r="EL19" s="22"/>
      <c r="EM19" s="22"/>
      <c r="EN19" s="22"/>
      <c r="EO19" s="22"/>
      <c r="EP19" s="22"/>
      <c r="EQ19" s="73"/>
      <c r="ER19" s="41"/>
      <c r="ES19" s="22"/>
      <c r="ET19" s="22"/>
      <c r="EU19" s="22"/>
      <c r="EV19" s="22"/>
      <c r="EW19" s="22"/>
      <c r="EX19" s="73"/>
      <c r="EY19" s="41"/>
      <c r="EZ19" s="22"/>
      <c r="FA19" s="22"/>
      <c r="FB19" s="22"/>
      <c r="FC19" s="22"/>
      <c r="FD19" s="22"/>
      <c r="FE19" s="73"/>
      <c r="FF19" s="41"/>
      <c r="FG19" s="22"/>
      <c r="FH19" s="22"/>
      <c r="FI19" s="22"/>
      <c r="FJ19" s="22"/>
      <c r="FK19" s="22"/>
      <c r="FL19" s="73"/>
      <c r="FM19" s="41"/>
      <c r="FN19" s="22"/>
      <c r="FO19" s="22"/>
      <c r="FP19" s="22"/>
      <c r="FQ19" s="22"/>
      <c r="FR19" s="22"/>
      <c r="FS19" s="73"/>
      <c r="FT19" s="41"/>
      <c r="FU19" s="22"/>
      <c r="FV19" s="22"/>
      <c r="FW19" s="22"/>
      <c r="FX19" s="22"/>
      <c r="FY19" s="22"/>
      <c r="FZ19" s="73"/>
      <c r="GA19" s="41"/>
      <c r="GB19" s="22"/>
      <c r="GC19" s="22"/>
      <c r="GD19" s="22"/>
      <c r="GE19" s="22"/>
      <c r="GF19" s="22"/>
      <c r="GG19" s="73"/>
      <c r="GH19" s="41"/>
      <c r="GI19" s="22"/>
      <c r="GJ19" s="22"/>
      <c r="GK19" s="22"/>
      <c r="GL19" s="22"/>
      <c r="GM19" s="22"/>
      <c r="GN19" s="73"/>
      <c r="GO19" s="41"/>
      <c r="GP19" s="22"/>
      <c r="GQ19" s="22"/>
      <c r="GR19" s="22"/>
      <c r="GS19" s="22"/>
      <c r="GT19" s="22"/>
      <c r="GU19" s="73"/>
      <c r="GV19" s="41"/>
      <c r="GW19" s="22"/>
      <c r="GX19" s="22"/>
      <c r="GY19" s="22"/>
      <c r="GZ19" s="22"/>
      <c r="HA19" s="22"/>
      <c r="HB19" s="73"/>
      <c r="HC19" s="41"/>
      <c r="HD19" s="22"/>
      <c r="HE19" s="22"/>
      <c r="HF19" s="22"/>
      <c r="HG19" s="22"/>
      <c r="HH19" s="22"/>
      <c r="HI19" s="73"/>
      <c r="HJ19" s="41"/>
      <c r="HK19" s="22"/>
      <c r="HL19" s="22"/>
      <c r="HM19" s="22"/>
      <c r="HN19" s="22"/>
      <c r="HO19" s="22"/>
      <c r="HP19" s="73"/>
      <c r="HQ19" s="41"/>
      <c r="HR19" s="22"/>
      <c r="HS19" s="22"/>
      <c r="HT19" s="22"/>
      <c r="HU19" s="22"/>
      <c r="HV19" s="22"/>
      <c r="HW19" s="73"/>
      <c r="HX19" s="41"/>
      <c r="HY19" s="22"/>
      <c r="HZ19" s="22"/>
      <c r="IA19" s="22"/>
      <c r="IB19" s="22"/>
      <c r="IC19" s="22"/>
      <c r="ID19" s="73"/>
      <c r="IE19" s="41"/>
      <c r="IF19" s="22"/>
      <c r="IG19" s="22"/>
      <c r="IH19" s="22"/>
      <c r="II19" s="22"/>
      <c r="IJ19" s="22"/>
      <c r="IK19" s="73"/>
      <c r="IL19" s="41"/>
      <c r="IM19" s="22"/>
      <c r="IN19" s="22"/>
      <c r="IO19" s="22"/>
      <c r="IP19" s="22"/>
      <c r="IQ19" s="22"/>
      <c r="IR19" s="73"/>
      <c r="IS19" s="41"/>
      <c r="IT19" s="22"/>
      <c r="IU19" s="22"/>
      <c r="IV19" s="22"/>
      <c r="IW19" s="22"/>
      <c r="IX19" s="22"/>
      <c r="IY19" s="73"/>
      <c r="IZ19" s="41"/>
      <c r="JA19" s="22"/>
      <c r="JB19" s="22"/>
      <c r="JC19" s="22"/>
      <c r="JD19" s="22"/>
      <c r="JE19" s="22"/>
      <c r="JF19" s="73"/>
      <c r="JG19" s="41"/>
      <c r="JH19" s="22"/>
      <c r="JI19" s="22"/>
      <c r="JJ19" s="22"/>
      <c r="JK19" s="22"/>
      <c r="JL19" s="22"/>
      <c r="JM19" s="73"/>
      <c r="JN19" s="41"/>
      <c r="JO19" s="22"/>
      <c r="JP19" s="22"/>
      <c r="JQ19" s="22"/>
      <c r="JR19" s="22"/>
      <c r="JS19" s="22"/>
      <c r="JT19" s="73"/>
    </row>
    <row r="20" spans="1:280" ht="15.6" thickBot="1" x14ac:dyDescent="0.3">
      <c r="A20" s="43"/>
      <c r="B20" s="44"/>
      <c r="C20" s="44"/>
      <c r="D20" s="44"/>
      <c r="E20" s="44"/>
      <c r="F20" s="44"/>
      <c r="G20" s="74"/>
      <c r="H20" s="43"/>
      <c r="I20" s="44"/>
      <c r="J20" s="44"/>
      <c r="K20" s="44"/>
      <c r="L20" s="44"/>
      <c r="M20" s="44"/>
      <c r="N20" s="74"/>
      <c r="O20" s="43"/>
      <c r="P20" s="44"/>
      <c r="Q20" s="44"/>
      <c r="R20" s="44"/>
      <c r="S20" s="44"/>
      <c r="T20" s="44"/>
      <c r="U20" s="74"/>
      <c r="V20" s="43"/>
      <c r="W20" s="44"/>
      <c r="X20" s="44"/>
      <c r="Y20" s="44"/>
      <c r="Z20" s="44"/>
      <c r="AA20" s="44"/>
      <c r="AB20" s="74"/>
      <c r="AC20" s="43"/>
      <c r="AD20" s="44"/>
      <c r="AE20" s="44"/>
      <c r="AF20" s="44"/>
      <c r="AG20" s="44"/>
      <c r="AH20" s="44"/>
      <c r="AI20" s="74"/>
      <c r="AJ20" s="43"/>
      <c r="AK20" s="44"/>
      <c r="AL20" s="44"/>
      <c r="AM20" s="44"/>
      <c r="AN20" s="44"/>
      <c r="AO20" s="44"/>
      <c r="AP20" s="74"/>
      <c r="AQ20" s="43"/>
      <c r="AR20" s="44"/>
      <c r="AS20" s="44"/>
      <c r="AT20" s="44"/>
      <c r="AU20" s="44"/>
      <c r="AV20" s="44"/>
      <c r="AW20" s="74"/>
      <c r="AX20" s="43"/>
      <c r="AY20" s="44"/>
      <c r="AZ20" s="44"/>
      <c r="BA20" s="44"/>
      <c r="BB20" s="44"/>
      <c r="BC20" s="44"/>
      <c r="BD20" s="74"/>
      <c r="BE20" s="43"/>
      <c r="BF20" s="44"/>
      <c r="BG20" s="44"/>
      <c r="BH20" s="44"/>
      <c r="BI20" s="44"/>
      <c r="BJ20" s="44"/>
      <c r="BK20" s="74"/>
      <c r="BL20" s="43"/>
      <c r="BM20" s="44"/>
      <c r="BN20" s="44"/>
      <c r="BO20" s="44"/>
      <c r="BP20" s="44"/>
      <c r="BQ20" s="44"/>
      <c r="BR20" s="74"/>
      <c r="BS20" s="43"/>
      <c r="BT20" s="44"/>
      <c r="BU20" s="44"/>
      <c r="BV20" s="44"/>
      <c r="BW20" s="44"/>
      <c r="BX20" s="44"/>
      <c r="BY20" s="74"/>
      <c r="BZ20" s="43"/>
      <c r="CA20" s="44"/>
      <c r="CB20" s="44"/>
      <c r="CC20" s="44"/>
      <c r="CD20" s="44"/>
      <c r="CE20" s="44"/>
      <c r="CF20" s="74"/>
      <c r="CG20" s="43"/>
      <c r="CH20" s="44"/>
      <c r="CI20" s="44"/>
      <c r="CJ20" s="44"/>
      <c r="CK20" s="44"/>
      <c r="CL20" s="44"/>
      <c r="CM20" s="74"/>
      <c r="CN20" s="43"/>
      <c r="CO20" s="44"/>
      <c r="CP20" s="44"/>
      <c r="CQ20" s="44"/>
      <c r="CR20" s="44"/>
      <c r="CS20" s="44"/>
      <c r="CT20" s="74"/>
      <c r="CU20" s="43"/>
      <c r="CV20" s="44"/>
      <c r="CW20" s="44"/>
      <c r="CX20" s="44"/>
      <c r="CY20" s="44"/>
      <c r="CZ20" s="44"/>
      <c r="DA20" s="74"/>
      <c r="DB20" s="43"/>
      <c r="DC20" s="44"/>
      <c r="DD20" s="44"/>
      <c r="DE20" s="44"/>
      <c r="DF20" s="44"/>
      <c r="DG20" s="44"/>
      <c r="DH20" s="74"/>
      <c r="DI20" s="43"/>
      <c r="DJ20" s="44"/>
      <c r="DK20" s="44"/>
      <c r="DL20" s="44"/>
      <c r="DM20" s="44"/>
      <c r="DN20" s="44"/>
      <c r="DO20" s="74"/>
      <c r="DP20" s="43"/>
      <c r="DQ20" s="44"/>
      <c r="DR20" s="44"/>
      <c r="DS20" s="44"/>
      <c r="DT20" s="44"/>
      <c r="DU20" s="44"/>
      <c r="DV20" s="74"/>
      <c r="DW20" s="43"/>
      <c r="DX20" s="44"/>
      <c r="DY20" s="44"/>
      <c r="DZ20" s="44"/>
      <c r="EA20" s="44"/>
      <c r="EB20" s="44"/>
      <c r="EC20" s="74"/>
      <c r="ED20" s="43"/>
      <c r="EE20" s="44"/>
      <c r="EF20" s="44"/>
      <c r="EG20" s="44"/>
      <c r="EH20" s="44"/>
      <c r="EI20" s="44"/>
      <c r="EJ20" s="74"/>
      <c r="EK20" s="43"/>
      <c r="EL20" s="44"/>
      <c r="EM20" s="44"/>
      <c r="EN20" s="44"/>
      <c r="EO20" s="44"/>
      <c r="EP20" s="44"/>
      <c r="EQ20" s="74"/>
      <c r="ER20" s="43"/>
      <c r="ES20" s="44"/>
      <c r="ET20" s="44"/>
      <c r="EU20" s="44"/>
      <c r="EV20" s="44"/>
      <c r="EW20" s="44"/>
      <c r="EX20" s="74"/>
      <c r="EY20" s="43"/>
      <c r="EZ20" s="44"/>
      <c r="FA20" s="44"/>
      <c r="FB20" s="44"/>
      <c r="FC20" s="44"/>
      <c r="FD20" s="44"/>
      <c r="FE20" s="74"/>
      <c r="FF20" s="43"/>
      <c r="FG20" s="44"/>
      <c r="FH20" s="44"/>
      <c r="FI20" s="44"/>
      <c r="FJ20" s="44"/>
      <c r="FK20" s="44"/>
      <c r="FL20" s="74"/>
      <c r="FM20" s="43"/>
      <c r="FN20" s="44"/>
      <c r="FO20" s="44"/>
      <c r="FP20" s="44"/>
      <c r="FQ20" s="44"/>
      <c r="FR20" s="44"/>
      <c r="FS20" s="74"/>
      <c r="FT20" s="43"/>
      <c r="FU20" s="44"/>
      <c r="FV20" s="44"/>
      <c r="FW20" s="44"/>
      <c r="FX20" s="44"/>
      <c r="FY20" s="44"/>
      <c r="FZ20" s="74"/>
      <c r="GA20" s="43"/>
      <c r="GB20" s="44"/>
      <c r="GC20" s="44"/>
      <c r="GD20" s="44"/>
      <c r="GE20" s="44"/>
      <c r="GF20" s="44"/>
      <c r="GG20" s="74"/>
      <c r="GH20" s="43"/>
      <c r="GI20" s="44"/>
      <c r="GJ20" s="44"/>
      <c r="GK20" s="44"/>
      <c r="GL20" s="44"/>
      <c r="GM20" s="44"/>
      <c r="GN20" s="74"/>
      <c r="GO20" s="43"/>
      <c r="GP20" s="44"/>
      <c r="GQ20" s="44"/>
      <c r="GR20" s="44"/>
      <c r="GS20" s="44"/>
      <c r="GT20" s="44"/>
      <c r="GU20" s="74"/>
      <c r="GV20" s="43"/>
      <c r="GW20" s="44"/>
      <c r="GX20" s="44"/>
      <c r="GY20" s="44"/>
      <c r="GZ20" s="44"/>
      <c r="HA20" s="44"/>
      <c r="HB20" s="74"/>
      <c r="HC20" s="43"/>
      <c r="HD20" s="44"/>
      <c r="HE20" s="44"/>
      <c r="HF20" s="44"/>
      <c r="HG20" s="44"/>
      <c r="HH20" s="44"/>
      <c r="HI20" s="74"/>
      <c r="HJ20" s="43"/>
      <c r="HK20" s="44"/>
      <c r="HL20" s="44"/>
      <c r="HM20" s="44"/>
      <c r="HN20" s="44"/>
      <c r="HO20" s="44"/>
      <c r="HP20" s="74"/>
      <c r="HQ20" s="43"/>
      <c r="HR20" s="44"/>
      <c r="HS20" s="44"/>
      <c r="HT20" s="44"/>
      <c r="HU20" s="44"/>
      <c r="HV20" s="44"/>
      <c r="HW20" s="74"/>
      <c r="HX20" s="43"/>
      <c r="HY20" s="44"/>
      <c r="HZ20" s="44"/>
      <c r="IA20" s="44"/>
      <c r="IB20" s="44"/>
      <c r="IC20" s="44"/>
      <c r="ID20" s="74"/>
      <c r="IE20" s="43"/>
      <c r="IF20" s="44"/>
      <c r="IG20" s="44"/>
      <c r="IH20" s="44"/>
      <c r="II20" s="44"/>
      <c r="IJ20" s="44"/>
      <c r="IK20" s="74"/>
      <c r="IL20" s="43"/>
      <c r="IM20" s="44"/>
      <c r="IN20" s="44"/>
      <c r="IO20" s="44"/>
      <c r="IP20" s="44"/>
      <c r="IQ20" s="44"/>
      <c r="IR20" s="74"/>
      <c r="IS20" s="43"/>
      <c r="IT20" s="44"/>
      <c r="IU20" s="44"/>
      <c r="IV20" s="44"/>
      <c r="IW20" s="44"/>
      <c r="IX20" s="44"/>
      <c r="IY20" s="74"/>
      <c r="IZ20" s="43"/>
      <c r="JA20" s="44"/>
      <c r="JB20" s="44"/>
      <c r="JC20" s="44"/>
      <c r="JD20" s="44"/>
      <c r="JE20" s="44"/>
      <c r="JF20" s="74"/>
      <c r="JG20" s="43"/>
      <c r="JH20" s="44"/>
      <c r="JI20" s="44"/>
      <c r="JJ20" s="44"/>
      <c r="JK20" s="44"/>
      <c r="JL20" s="44"/>
      <c r="JM20" s="74"/>
      <c r="JN20" s="43"/>
      <c r="JO20" s="44"/>
      <c r="JP20" s="44"/>
      <c r="JQ20" s="44"/>
      <c r="JR20" s="44"/>
      <c r="JS20" s="44"/>
      <c r="JT20" s="74"/>
    </row>
    <row r="22" spans="1:280" s="22" customFormat="1" ht="15" customHeight="1" x14ac:dyDescent="0.25">
      <c r="C22" s="45"/>
      <c r="D22" s="45"/>
      <c r="E22" s="45"/>
      <c r="G22" s="45"/>
      <c r="J22" s="45"/>
      <c r="K22" s="45"/>
      <c r="L22" s="45"/>
      <c r="N22" s="45"/>
      <c r="Q22" s="45"/>
      <c r="R22" s="45"/>
      <c r="S22" s="45"/>
      <c r="U22" s="45"/>
      <c r="X22" s="45"/>
      <c r="Y22" s="45"/>
      <c r="Z22" s="45"/>
      <c r="AB22" s="45"/>
      <c r="AE22" s="45"/>
      <c r="AF22" s="45"/>
      <c r="AG22" s="45"/>
      <c r="AI22" s="45"/>
      <c r="AL22" s="45"/>
      <c r="AM22" s="45"/>
      <c r="AN22" s="45"/>
      <c r="AP22" s="45"/>
      <c r="AS22" s="45"/>
      <c r="AT22" s="45"/>
      <c r="AU22" s="45"/>
      <c r="AW22" s="45"/>
      <c r="AZ22" s="45"/>
      <c r="BA22" s="45"/>
      <c r="BB22" s="45"/>
      <c r="BD22" s="45"/>
      <c r="BG22" s="45"/>
      <c r="BH22" s="45"/>
      <c r="BI22" s="45"/>
      <c r="BK22" s="45"/>
      <c r="BN22" s="45"/>
      <c r="BO22" s="45"/>
      <c r="BP22" s="45"/>
      <c r="BR22" s="45"/>
      <c r="BU22" s="45"/>
      <c r="BV22" s="45"/>
      <c r="BW22" s="45"/>
      <c r="BY22" s="45"/>
      <c r="CB22" s="45"/>
      <c r="CC22" s="45"/>
      <c r="CD22" s="45"/>
      <c r="CF22" s="45"/>
      <c r="CI22" s="45"/>
      <c r="CJ22" s="45"/>
      <c r="CK22" s="45"/>
      <c r="CM22" s="45"/>
      <c r="CP22" s="45"/>
      <c r="CQ22" s="45"/>
      <c r="CR22" s="45"/>
      <c r="CT22" s="45"/>
      <c r="CW22" s="45"/>
      <c r="CX22" s="45"/>
      <c r="CY22" s="45"/>
      <c r="DA22" s="45"/>
      <c r="DD22" s="45"/>
      <c r="DE22" s="45"/>
      <c r="DF22" s="45"/>
      <c r="DH22" s="45"/>
      <c r="DK22" s="45"/>
      <c r="DL22" s="45"/>
      <c r="DM22" s="45"/>
      <c r="DO22" s="45"/>
      <c r="DR22" s="45"/>
      <c r="DS22" s="45"/>
      <c r="DT22" s="45"/>
      <c r="DV22" s="45"/>
      <c r="DY22" s="45"/>
      <c r="DZ22" s="45"/>
      <c r="EA22" s="45"/>
      <c r="EC22" s="45"/>
      <c r="EF22" s="45"/>
      <c r="EG22" s="45"/>
      <c r="EH22" s="45"/>
      <c r="EJ22" s="45"/>
      <c r="EM22" s="45"/>
      <c r="EN22" s="45"/>
      <c r="EO22" s="45"/>
      <c r="EQ22" s="45"/>
      <c r="ET22" s="45"/>
      <c r="EU22" s="45"/>
      <c r="EV22" s="45"/>
      <c r="EX22" s="45"/>
      <c r="FA22" s="45"/>
      <c r="FB22" s="45"/>
      <c r="FC22" s="45"/>
      <c r="FE22" s="45"/>
      <c r="FH22" s="45"/>
      <c r="FI22" s="45"/>
      <c r="FJ22" s="45"/>
      <c r="FL22" s="45"/>
      <c r="FO22" s="45"/>
      <c r="FP22" s="45"/>
      <c r="FQ22" s="45"/>
      <c r="FS22" s="45"/>
      <c r="FV22" s="45"/>
      <c r="FW22" s="45"/>
      <c r="FX22" s="45"/>
      <c r="FZ22" s="45"/>
      <c r="GC22" s="45"/>
      <c r="GD22" s="45"/>
      <c r="GE22" s="45"/>
      <c r="GG22" s="45"/>
      <c r="GJ22" s="45"/>
      <c r="GK22" s="45"/>
      <c r="GL22" s="45"/>
      <c r="GN22" s="45"/>
      <c r="GQ22" s="45"/>
      <c r="GR22" s="45"/>
      <c r="GS22" s="45"/>
      <c r="GU22" s="45"/>
      <c r="GX22" s="45"/>
      <c r="GY22" s="45"/>
      <c r="GZ22" s="45"/>
      <c r="HB22" s="45"/>
      <c r="HE22" s="45"/>
      <c r="HF22" s="45"/>
      <c r="HG22" s="45"/>
      <c r="HI22" s="45"/>
      <c r="HL22" s="45"/>
      <c r="HM22" s="45"/>
      <c r="HN22" s="45"/>
      <c r="HP22" s="45"/>
      <c r="HS22" s="45"/>
      <c r="HT22" s="45"/>
      <c r="HU22" s="45"/>
      <c r="HW22" s="45"/>
      <c r="HZ22" s="45"/>
      <c r="IA22" s="45"/>
      <c r="IB22" s="45"/>
      <c r="ID22" s="45"/>
      <c r="IG22" s="45"/>
      <c r="IH22" s="45"/>
      <c r="II22" s="45"/>
      <c r="IK22" s="45"/>
      <c r="IN22" s="45"/>
      <c r="IO22" s="45"/>
      <c r="IP22" s="45"/>
      <c r="IR22" s="45"/>
      <c r="IU22" s="45"/>
      <c r="IV22" s="45"/>
      <c r="IW22" s="45"/>
      <c r="IY22" s="45"/>
      <c r="JB22" s="45"/>
      <c r="JC22" s="45"/>
      <c r="JD22" s="45"/>
      <c r="JF22" s="45"/>
      <c r="JI22" s="45"/>
      <c r="JJ22" s="45"/>
      <c r="JK22" s="45"/>
      <c r="JM22" s="45"/>
      <c r="JP22" s="45"/>
      <c r="JQ22" s="45"/>
      <c r="JR22" s="45"/>
      <c r="JT22" s="45"/>
    </row>
    <row r="23" spans="1:280" s="22" customFormat="1" ht="15" customHeight="1" thickBot="1" x14ac:dyDescent="0.3">
      <c r="A23" s="53"/>
      <c r="B23" s="53"/>
      <c r="C23" s="46"/>
      <c r="D23" s="46"/>
      <c r="E23" s="46"/>
      <c r="F23" s="53"/>
      <c r="G23" s="53"/>
      <c r="H23" s="53"/>
      <c r="I23" s="53"/>
      <c r="J23" s="46"/>
      <c r="K23" s="46"/>
      <c r="L23" s="46"/>
      <c r="M23" s="53"/>
      <c r="N23" s="53"/>
      <c r="O23" s="53"/>
      <c r="P23" s="53"/>
      <c r="Q23" s="46"/>
      <c r="R23" s="46"/>
      <c r="S23" s="46"/>
      <c r="T23" s="53"/>
      <c r="U23" s="53"/>
      <c r="V23" s="53"/>
      <c r="W23" s="53"/>
      <c r="X23" s="46"/>
      <c r="Y23" s="46"/>
      <c r="Z23" s="46"/>
      <c r="AA23" s="53"/>
      <c r="AB23" s="53"/>
      <c r="AC23" s="53"/>
      <c r="AD23" s="53"/>
      <c r="AE23" s="46"/>
      <c r="AF23" s="46"/>
      <c r="AG23" s="46"/>
      <c r="AH23" s="53"/>
      <c r="AI23" s="53"/>
      <c r="AJ23" s="53"/>
      <c r="AK23" s="53"/>
      <c r="AL23" s="46"/>
      <c r="AM23" s="46"/>
      <c r="AN23" s="46"/>
      <c r="AO23" s="53"/>
      <c r="AP23" s="53"/>
      <c r="AQ23" s="53"/>
      <c r="AR23" s="53"/>
      <c r="AS23" s="46"/>
      <c r="AT23" s="46"/>
      <c r="AU23" s="46"/>
      <c r="AV23" s="53"/>
      <c r="AW23" s="53"/>
      <c r="AX23" s="53"/>
      <c r="AY23" s="53"/>
      <c r="AZ23" s="46"/>
      <c r="BA23" s="46"/>
      <c r="BB23" s="46"/>
      <c r="BC23" s="53"/>
      <c r="BD23" s="53"/>
      <c r="BE23" s="53"/>
      <c r="BF23" s="53"/>
      <c r="BG23" s="46"/>
      <c r="BH23" s="46"/>
      <c r="BI23" s="46"/>
      <c r="BJ23" s="53"/>
      <c r="BK23" s="53"/>
      <c r="BL23" s="53"/>
      <c r="BM23" s="53"/>
      <c r="BN23" s="46"/>
      <c r="BO23" s="46"/>
      <c r="BP23" s="46"/>
      <c r="BQ23" s="53"/>
      <c r="BR23" s="53"/>
      <c r="BS23" s="53"/>
      <c r="BT23" s="53"/>
      <c r="BU23" s="46"/>
      <c r="BV23" s="46"/>
      <c r="BW23" s="46"/>
      <c r="BX23" s="53"/>
      <c r="BY23" s="53"/>
      <c r="BZ23" s="53"/>
      <c r="CA23" s="53"/>
      <c r="CB23" s="46"/>
      <c r="CC23" s="46"/>
      <c r="CD23" s="46"/>
      <c r="CE23" s="53"/>
      <c r="CF23" s="53"/>
      <c r="CG23" s="53"/>
      <c r="CH23" s="53"/>
      <c r="CI23" s="46"/>
      <c r="CJ23" s="46"/>
      <c r="CK23" s="46"/>
      <c r="CL23" s="53"/>
      <c r="CM23" s="53"/>
      <c r="CN23" s="53"/>
      <c r="CO23" s="53"/>
      <c r="CP23" s="46"/>
      <c r="CQ23" s="46"/>
      <c r="CR23" s="46"/>
      <c r="CS23" s="53"/>
      <c r="CT23" s="53"/>
      <c r="CU23" s="53"/>
      <c r="CV23" s="53"/>
      <c r="CW23" s="46"/>
      <c r="CX23" s="46"/>
      <c r="CY23" s="46"/>
      <c r="CZ23" s="53"/>
      <c r="DA23" s="53"/>
      <c r="DB23" s="53"/>
      <c r="DC23" s="53"/>
      <c r="DD23" s="46"/>
      <c r="DE23" s="46"/>
      <c r="DF23" s="46"/>
      <c r="DG23" s="53"/>
      <c r="DH23" s="53"/>
      <c r="DI23" s="53"/>
      <c r="DJ23" s="53"/>
      <c r="DK23" s="46"/>
      <c r="DL23" s="46"/>
      <c r="DM23" s="46"/>
      <c r="DN23" s="53"/>
      <c r="DO23" s="53"/>
      <c r="DP23" s="53"/>
      <c r="DQ23" s="53"/>
      <c r="DR23" s="46"/>
      <c r="DS23" s="46"/>
      <c r="DT23" s="46"/>
      <c r="DU23" s="53"/>
      <c r="DV23" s="53"/>
      <c r="DW23" s="53"/>
      <c r="DX23" s="53"/>
      <c r="DY23" s="46"/>
      <c r="DZ23" s="46"/>
      <c r="EA23" s="46"/>
      <c r="EB23" s="53"/>
      <c r="EC23" s="53"/>
      <c r="ED23" s="53"/>
      <c r="EE23" s="53"/>
      <c r="EF23" s="46"/>
      <c r="EG23" s="46"/>
      <c r="EH23" s="46"/>
      <c r="EI23" s="53"/>
      <c r="EJ23" s="53"/>
      <c r="EK23" s="53"/>
      <c r="EL23" s="53"/>
      <c r="EM23" s="46"/>
      <c r="EN23" s="46"/>
      <c r="EO23" s="46"/>
      <c r="EP23" s="53"/>
      <c r="EQ23" s="53"/>
      <c r="ER23" s="53"/>
      <c r="ES23" s="53"/>
      <c r="ET23" s="46"/>
      <c r="EU23" s="46"/>
      <c r="EV23" s="46"/>
      <c r="EW23" s="53"/>
      <c r="EX23" s="53"/>
      <c r="EY23" s="53"/>
      <c r="EZ23" s="53"/>
      <c r="FA23" s="46"/>
      <c r="FB23" s="46"/>
      <c r="FC23" s="46"/>
      <c r="FD23" s="53"/>
      <c r="FE23" s="53"/>
      <c r="FF23" s="53"/>
      <c r="FG23" s="53"/>
      <c r="FH23" s="46"/>
      <c r="FI23" s="46"/>
      <c r="FJ23" s="46"/>
      <c r="FK23" s="53"/>
      <c r="FL23" s="53"/>
      <c r="FM23" s="53"/>
      <c r="FN23" s="53"/>
      <c r="FO23" s="46"/>
      <c r="FP23" s="46"/>
      <c r="FQ23" s="46"/>
      <c r="FR23" s="53"/>
      <c r="FS23" s="53"/>
      <c r="FT23" s="53"/>
      <c r="FU23" s="53"/>
      <c r="FV23" s="46"/>
      <c r="FW23" s="46"/>
      <c r="FX23" s="46"/>
      <c r="FY23" s="53"/>
      <c r="FZ23" s="53"/>
      <c r="GA23" s="53"/>
      <c r="GB23" s="53"/>
      <c r="GC23" s="46"/>
      <c r="GD23" s="46"/>
      <c r="GE23" s="46"/>
      <c r="GF23" s="53"/>
      <c r="GG23" s="53"/>
      <c r="GH23" s="53"/>
      <c r="GI23" s="53"/>
      <c r="GJ23" s="46"/>
      <c r="GK23" s="46"/>
      <c r="GL23" s="46"/>
      <c r="GM23" s="53"/>
      <c r="GN23" s="53"/>
      <c r="GO23" s="53"/>
      <c r="GP23" s="53"/>
      <c r="GQ23" s="46"/>
      <c r="GR23" s="46"/>
      <c r="GS23" s="46"/>
      <c r="GT23" s="53"/>
      <c r="GU23" s="53"/>
      <c r="GV23" s="53"/>
      <c r="GW23" s="53"/>
      <c r="GX23" s="46"/>
      <c r="GY23" s="46"/>
      <c r="GZ23" s="46"/>
      <c r="HA23" s="53"/>
      <c r="HB23" s="53"/>
      <c r="HC23" s="53"/>
      <c r="HD23" s="53"/>
      <c r="HE23" s="46"/>
      <c r="HF23" s="46"/>
      <c r="HG23" s="46"/>
      <c r="HH23" s="53"/>
      <c r="HI23" s="53"/>
      <c r="HJ23" s="53"/>
      <c r="HK23" s="53"/>
      <c r="HL23" s="46"/>
      <c r="HM23" s="46"/>
      <c r="HN23" s="46"/>
      <c r="HO23" s="53"/>
      <c r="HP23" s="53"/>
      <c r="HQ23" s="53"/>
      <c r="HR23" s="53"/>
      <c r="HS23" s="46"/>
      <c r="HT23" s="46"/>
      <c r="HU23" s="46"/>
      <c r="HV23" s="53"/>
      <c r="HW23" s="53"/>
      <c r="HX23" s="53"/>
      <c r="HY23" s="53"/>
      <c r="HZ23" s="46"/>
      <c r="IA23" s="46"/>
      <c r="IB23" s="46"/>
      <c r="IC23" s="53"/>
      <c r="ID23" s="53"/>
      <c r="IE23" s="53"/>
      <c r="IF23" s="53"/>
      <c r="IG23" s="46"/>
      <c r="IH23" s="46"/>
      <c r="II23" s="46"/>
      <c r="IJ23" s="53"/>
      <c r="IK23" s="53"/>
      <c r="IL23" s="53"/>
      <c r="IM23" s="53"/>
      <c r="IN23" s="46"/>
      <c r="IO23" s="46"/>
      <c r="IP23" s="46"/>
      <c r="IQ23" s="53"/>
      <c r="IR23" s="53"/>
      <c r="IS23" s="53"/>
      <c r="IT23" s="53"/>
      <c r="IU23" s="46"/>
      <c r="IV23" s="46"/>
      <c r="IW23" s="46"/>
      <c r="IX23" s="53"/>
      <c r="IY23" s="53"/>
      <c r="IZ23" s="53"/>
      <c r="JA23" s="53"/>
      <c r="JB23" s="46"/>
      <c r="JC23" s="46"/>
      <c r="JD23" s="46"/>
      <c r="JE23" s="53"/>
      <c r="JF23" s="53"/>
      <c r="JG23" s="53"/>
      <c r="JH23" s="53"/>
      <c r="JI23" s="46"/>
      <c r="JJ23" s="46"/>
      <c r="JK23" s="46"/>
      <c r="JL23" s="53"/>
      <c r="JM23" s="53"/>
      <c r="JN23" s="53"/>
      <c r="JO23" s="53"/>
      <c r="JP23" s="46"/>
      <c r="JQ23" s="46"/>
      <c r="JR23" s="46"/>
      <c r="JS23" s="53"/>
      <c r="JT23" s="53"/>
    </row>
    <row r="24" spans="1:280" s="22" customFormat="1" ht="21" customHeight="1" thickBot="1" x14ac:dyDescent="0.3">
      <c r="A24" s="25" t="s">
        <v>145</v>
      </c>
      <c r="B24" s="26"/>
      <c r="C24" s="76" t="s">
        <v>146</v>
      </c>
      <c r="D24" s="76"/>
      <c r="E24" s="76"/>
      <c r="F24" s="27" t="s">
        <v>127</v>
      </c>
      <c r="G24" s="28"/>
      <c r="H24" s="25" t="s">
        <v>145</v>
      </c>
      <c r="I24" s="26"/>
      <c r="J24" s="76" t="s">
        <v>146</v>
      </c>
      <c r="K24" s="76"/>
      <c r="L24" s="76"/>
      <c r="M24" s="27" t="s">
        <v>127</v>
      </c>
      <c r="N24" s="28"/>
      <c r="O24" s="25" t="s">
        <v>145</v>
      </c>
      <c r="P24" s="26"/>
      <c r="Q24" s="76" t="s">
        <v>146</v>
      </c>
      <c r="R24" s="76"/>
      <c r="S24" s="76"/>
      <c r="T24" s="27" t="s">
        <v>127</v>
      </c>
      <c r="U24" s="28"/>
      <c r="V24" s="25" t="s">
        <v>145</v>
      </c>
      <c r="W24" s="26"/>
      <c r="X24" s="76" t="s">
        <v>146</v>
      </c>
      <c r="Y24" s="76"/>
      <c r="Z24" s="76"/>
      <c r="AA24" s="27" t="s">
        <v>127</v>
      </c>
      <c r="AB24" s="28"/>
      <c r="AC24" s="25" t="s">
        <v>145</v>
      </c>
      <c r="AD24" s="26"/>
      <c r="AE24" s="76" t="s">
        <v>146</v>
      </c>
      <c r="AF24" s="76"/>
      <c r="AG24" s="76"/>
      <c r="AH24" s="27" t="s">
        <v>127</v>
      </c>
      <c r="AI24" s="28"/>
      <c r="AJ24" s="25" t="s">
        <v>145</v>
      </c>
      <c r="AK24" s="26"/>
      <c r="AL24" s="76" t="s">
        <v>146</v>
      </c>
      <c r="AM24" s="76"/>
      <c r="AN24" s="76"/>
      <c r="AO24" s="27" t="s">
        <v>127</v>
      </c>
      <c r="AP24" s="28"/>
      <c r="AQ24" s="25" t="s">
        <v>145</v>
      </c>
      <c r="AR24" s="26"/>
      <c r="AS24" s="76" t="s">
        <v>146</v>
      </c>
      <c r="AT24" s="76"/>
      <c r="AU24" s="76"/>
      <c r="AV24" s="27" t="s">
        <v>127</v>
      </c>
      <c r="AW24" s="28"/>
      <c r="AX24" s="25" t="s">
        <v>145</v>
      </c>
      <c r="AY24" s="26"/>
      <c r="AZ24" s="76" t="s">
        <v>146</v>
      </c>
      <c r="BA24" s="76"/>
      <c r="BB24" s="76"/>
      <c r="BC24" s="27" t="s">
        <v>127</v>
      </c>
      <c r="BD24" s="28"/>
      <c r="BE24" s="25" t="s">
        <v>145</v>
      </c>
      <c r="BF24" s="26"/>
      <c r="BG24" s="76" t="s">
        <v>146</v>
      </c>
      <c r="BH24" s="76"/>
      <c r="BI24" s="76"/>
      <c r="BJ24" s="27" t="s">
        <v>127</v>
      </c>
      <c r="BK24" s="28"/>
      <c r="BL24" s="25" t="s">
        <v>145</v>
      </c>
      <c r="BM24" s="26"/>
      <c r="BN24" s="76" t="s">
        <v>146</v>
      </c>
      <c r="BO24" s="76"/>
      <c r="BP24" s="76"/>
      <c r="BQ24" s="27" t="s">
        <v>127</v>
      </c>
      <c r="BR24" s="28"/>
      <c r="BS24" s="25" t="s">
        <v>145</v>
      </c>
      <c r="BT24" s="26"/>
      <c r="BU24" s="76" t="s">
        <v>146</v>
      </c>
      <c r="BV24" s="76"/>
      <c r="BW24" s="76"/>
      <c r="BX24" s="27" t="s">
        <v>127</v>
      </c>
      <c r="BY24" s="28"/>
      <c r="BZ24" s="25" t="s">
        <v>145</v>
      </c>
      <c r="CA24" s="26"/>
      <c r="CB24" s="76" t="s">
        <v>146</v>
      </c>
      <c r="CC24" s="76"/>
      <c r="CD24" s="76"/>
      <c r="CE24" s="27" t="s">
        <v>127</v>
      </c>
      <c r="CF24" s="28"/>
      <c r="CG24" s="25" t="s">
        <v>145</v>
      </c>
      <c r="CH24" s="26"/>
      <c r="CI24" s="76" t="s">
        <v>146</v>
      </c>
      <c r="CJ24" s="76"/>
      <c r="CK24" s="76"/>
      <c r="CL24" s="27" t="s">
        <v>127</v>
      </c>
      <c r="CM24" s="28"/>
      <c r="CN24" s="25" t="s">
        <v>145</v>
      </c>
      <c r="CO24" s="26"/>
      <c r="CP24" s="76" t="s">
        <v>146</v>
      </c>
      <c r="CQ24" s="76"/>
      <c r="CR24" s="76"/>
      <c r="CS24" s="27" t="s">
        <v>127</v>
      </c>
      <c r="CT24" s="28"/>
      <c r="CU24" s="25" t="s">
        <v>145</v>
      </c>
      <c r="CV24" s="26"/>
      <c r="CW24" s="76" t="s">
        <v>146</v>
      </c>
      <c r="CX24" s="76"/>
      <c r="CY24" s="76"/>
      <c r="CZ24" s="27" t="s">
        <v>127</v>
      </c>
      <c r="DA24" s="28"/>
      <c r="DB24" s="25" t="s">
        <v>145</v>
      </c>
      <c r="DC24" s="26"/>
      <c r="DD24" s="76" t="s">
        <v>146</v>
      </c>
      <c r="DE24" s="76"/>
      <c r="DF24" s="76"/>
      <c r="DG24" s="27" t="s">
        <v>127</v>
      </c>
      <c r="DH24" s="28"/>
      <c r="DI24" s="25" t="s">
        <v>145</v>
      </c>
      <c r="DJ24" s="26"/>
      <c r="DK24" s="76" t="s">
        <v>146</v>
      </c>
      <c r="DL24" s="76"/>
      <c r="DM24" s="76"/>
      <c r="DN24" s="27" t="s">
        <v>127</v>
      </c>
      <c r="DO24" s="28"/>
      <c r="DP24" s="25" t="s">
        <v>145</v>
      </c>
      <c r="DQ24" s="26"/>
      <c r="DR24" s="76" t="s">
        <v>146</v>
      </c>
      <c r="DS24" s="76"/>
      <c r="DT24" s="76"/>
      <c r="DU24" s="27" t="s">
        <v>127</v>
      </c>
      <c r="DV24" s="28"/>
      <c r="DW24" s="25" t="s">
        <v>145</v>
      </c>
      <c r="DX24" s="26"/>
      <c r="DY24" s="76" t="s">
        <v>146</v>
      </c>
      <c r="DZ24" s="76"/>
      <c r="EA24" s="76"/>
      <c r="EB24" s="27" t="s">
        <v>127</v>
      </c>
      <c r="EC24" s="28"/>
      <c r="ED24" s="25" t="s">
        <v>145</v>
      </c>
      <c r="EE24" s="26"/>
      <c r="EF24" s="76" t="s">
        <v>146</v>
      </c>
      <c r="EG24" s="76"/>
      <c r="EH24" s="76"/>
      <c r="EI24" s="27" t="s">
        <v>127</v>
      </c>
      <c r="EJ24" s="28"/>
      <c r="EK24" s="25" t="s">
        <v>145</v>
      </c>
      <c r="EL24" s="26"/>
      <c r="EM24" s="76" t="s">
        <v>146</v>
      </c>
      <c r="EN24" s="76"/>
      <c r="EO24" s="76"/>
      <c r="EP24" s="27" t="s">
        <v>127</v>
      </c>
      <c r="EQ24" s="28"/>
      <c r="ER24" s="25" t="s">
        <v>145</v>
      </c>
      <c r="ES24" s="26"/>
      <c r="ET24" s="76" t="s">
        <v>146</v>
      </c>
      <c r="EU24" s="76"/>
      <c r="EV24" s="76"/>
      <c r="EW24" s="27" t="s">
        <v>127</v>
      </c>
      <c r="EX24" s="28"/>
      <c r="EY24" s="25" t="s">
        <v>145</v>
      </c>
      <c r="EZ24" s="26"/>
      <c r="FA24" s="76" t="s">
        <v>146</v>
      </c>
      <c r="FB24" s="76"/>
      <c r="FC24" s="76"/>
      <c r="FD24" s="27" t="s">
        <v>127</v>
      </c>
      <c r="FE24" s="28"/>
      <c r="FF24" s="25" t="s">
        <v>145</v>
      </c>
      <c r="FG24" s="26"/>
      <c r="FH24" s="76" t="s">
        <v>146</v>
      </c>
      <c r="FI24" s="76"/>
      <c r="FJ24" s="76"/>
      <c r="FK24" s="27" t="s">
        <v>127</v>
      </c>
      <c r="FL24" s="28"/>
      <c r="FM24" s="25" t="s">
        <v>145</v>
      </c>
      <c r="FN24" s="26"/>
      <c r="FO24" s="76" t="s">
        <v>146</v>
      </c>
      <c r="FP24" s="76"/>
      <c r="FQ24" s="76"/>
      <c r="FR24" s="27" t="s">
        <v>127</v>
      </c>
      <c r="FS24" s="28"/>
      <c r="FT24" s="25" t="s">
        <v>145</v>
      </c>
      <c r="FU24" s="26"/>
      <c r="FV24" s="76" t="s">
        <v>146</v>
      </c>
      <c r="FW24" s="76"/>
      <c r="FX24" s="76"/>
      <c r="FY24" s="27" t="s">
        <v>127</v>
      </c>
      <c r="FZ24" s="28"/>
      <c r="GA24" s="25" t="s">
        <v>145</v>
      </c>
      <c r="GB24" s="26"/>
      <c r="GC24" s="76" t="s">
        <v>146</v>
      </c>
      <c r="GD24" s="76"/>
      <c r="GE24" s="76"/>
      <c r="GF24" s="27" t="s">
        <v>127</v>
      </c>
      <c r="GG24" s="28"/>
      <c r="GH24" s="25" t="s">
        <v>145</v>
      </c>
      <c r="GI24" s="26"/>
      <c r="GJ24" s="76" t="s">
        <v>146</v>
      </c>
      <c r="GK24" s="76"/>
      <c r="GL24" s="76"/>
      <c r="GM24" s="27" t="s">
        <v>127</v>
      </c>
      <c r="GN24" s="28"/>
      <c r="GO24" s="25" t="s">
        <v>145</v>
      </c>
      <c r="GP24" s="26"/>
      <c r="GQ24" s="76" t="s">
        <v>146</v>
      </c>
      <c r="GR24" s="76"/>
      <c r="GS24" s="76"/>
      <c r="GT24" s="27" t="s">
        <v>127</v>
      </c>
      <c r="GU24" s="28"/>
      <c r="GV24" s="25" t="s">
        <v>145</v>
      </c>
      <c r="GW24" s="26"/>
      <c r="GX24" s="76" t="s">
        <v>146</v>
      </c>
      <c r="GY24" s="76"/>
      <c r="GZ24" s="76"/>
      <c r="HA24" s="27" t="s">
        <v>127</v>
      </c>
      <c r="HB24" s="28"/>
      <c r="HC24" s="25" t="s">
        <v>145</v>
      </c>
      <c r="HD24" s="26"/>
      <c r="HE24" s="76" t="s">
        <v>146</v>
      </c>
      <c r="HF24" s="76"/>
      <c r="HG24" s="76"/>
      <c r="HH24" s="27" t="s">
        <v>127</v>
      </c>
      <c r="HI24" s="28"/>
      <c r="HJ24" s="25" t="s">
        <v>145</v>
      </c>
      <c r="HK24" s="26"/>
      <c r="HL24" s="76" t="s">
        <v>146</v>
      </c>
      <c r="HM24" s="76"/>
      <c r="HN24" s="76"/>
      <c r="HO24" s="27" t="s">
        <v>127</v>
      </c>
      <c r="HP24" s="28"/>
      <c r="HQ24" s="25" t="s">
        <v>145</v>
      </c>
      <c r="HR24" s="26"/>
      <c r="HS24" s="76" t="s">
        <v>146</v>
      </c>
      <c r="HT24" s="76"/>
      <c r="HU24" s="76"/>
      <c r="HV24" s="27" t="s">
        <v>127</v>
      </c>
      <c r="HW24" s="28"/>
      <c r="HX24" s="25" t="s">
        <v>145</v>
      </c>
      <c r="HY24" s="26"/>
      <c r="HZ24" s="76" t="s">
        <v>146</v>
      </c>
      <c r="IA24" s="76"/>
      <c r="IB24" s="76"/>
      <c r="IC24" s="27" t="s">
        <v>127</v>
      </c>
      <c r="ID24" s="28"/>
      <c r="IE24" s="25" t="s">
        <v>145</v>
      </c>
      <c r="IF24" s="26"/>
      <c r="IG24" s="76" t="s">
        <v>146</v>
      </c>
      <c r="IH24" s="76"/>
      <c r="II24" s="76"/>
      <c r="IJ24" s="27" t="s">
        <v>127</v>
      </c>
      <c r="IK24" s="28"/>
      <c r="IL24" s="25" t="s">
        <v>145</v>
      </c>
      <c r="IM24" s="26"/>
      <c r="IN24" s="76" t="s">
        <v>146</v>
      </c>
      <c r="IO24" s="76"/>
      <c r="IP24" s="76"/>
      <c r="IQ24" s="27" t="s">
        <v>127</v>
      </c>
      <c r="IR24" s="28"/>
      <c r="IS24" s="25" t="s">
        <v>145</v>
      </c>
      <c r="IT24" s="26"/>
      <c r="IU24" s="76" t="s">
        <v>146</v>
      </c>
      <c r="IV24" s="76"/>
      <c r="IW24" s="76"/>
      <c r="IX24" s="27" t="s">
        <v>127</v>
      </c>
      <c r="IY24" s="28"/>
      <c r="IZ24" s="25" t="s">
        <v>145</v>
      </c>
      <c r="JA24" s="26"/>
      <c r="JB24" s="76" t="s">
        <v>146</v>
      </c>
      <c r="JC24" s="76"/>
      <c r="JD24" s="76"/>
      <c r="JE24" s="27" t="s">
        <v>127</v>
      </c>
      <c r="JF24" s="28"/>
      <c r="JG24" s="25" t="s">
        <v>145</v>
      </c>
      <c r="JH24" s="26"/>
      <c r="JI24" s="76" t="s">
        <v>146</v>
      </c>
      <c r="JJ24" s="76"/>
      <c r="JK24" s="76"/>
      <c r="JL24" s="27" t="s">
        <v>127</v>
      </c>
      <c r="JM24" s="28"/>
      <c r="JN24" s="25" t="s">
        <v>145</v>
      </c>
      <c r="JO24" s="26"/>
      <c r="JP24" s="76" t="s">
        <v>146</v>
      </c>
      <c r="JQ24" s="76"/>
      <c r="JR24" s="76"/>
      <c r="JS24" s="27" t="s">
        <v>127</v>
      </c>
      <c r="JT24" s="28"/>
    </row>
    <row r="25" spans="1:280" s="22" customFormat="1" ht="21" customHeight="1" thickBot="1" x14ac:dyDescent="0.3">
      <c r="A25" s="29" t="s">
        <v>128</v>
      </c>
      <c r="B25" s="30"/>
      <c r="C25" s="77" t="s">
        <v>129</v>
      </c>
      <c r="D25" s="77"/>
      <c r="E25" s="77"/>
      <c r="F25" s="53"/>
      <c r="G25" s="31"/>
      <c r="H25" s="29" t="s">
        <v>128</v>
      </c>
      <c r="I25" s="30"/>
      <c r="J25" s="77" t="s">
        <v>129</v>
      </c>
      <c r="K25" s="77"/>
      <c r="L25" s="77"/>
      <c r="M25" s="53"/>
      <c r="N25" s="31"/>
      <c r="O25" s="29" t="s">
        <v>128</v>
      </c>
      <c r="P25" s="30"/>
      <c r="Q25" s="77" t="s">
        <v>129</v>
      </c>
      <c r="R25" s="77"/>
      <c r="S25" s="77"/>
      <c r="T25" s="53"/>
      <c r="U25" s="31"/>
      <c r="V25" s="29" t="s">
        <v>128</v>
      </c>
      <c r="W25" s="30"/>
      <c r="X25" s="77" t="s">
        <v>129</v>
      </c>
      <c r="Y25" s="77"/>
      <c r="Z25" s="77"/>
      <c r="AA25" s="53"/>
      <c r="AB25" s="31"/>
      <c r="AC25" s="29" t="s">
        <v>128</v>
      </c>
      <c r="AD25" s="30"/>
      <c r="AE25" s="77" t="s">
        <v>129</v>
      </c>
      <c r="AF25" s="77"/>
      <c r="AG25" s="77"/>
      <c r="AH25" s="53"/>
      <c r="AI25" s="31"/>
      <c r="AJ25" s="29" t="s">
        <v>128</v>
      </c>
      <c r="AK25" s="30"/>
      <c r="AL25" s="77" t="s">
        <v>129</v>
      </c>
      <c r="AM25" s="77"/>
      <c r="AN25" s="77"/>
      <c r="AO25" s="53"/>
      <c r="AP25" s="31"/>
      <c r="AQ25" s="29" t="s">
        <v>128</v>
      </c>
      <c r="AR25" s="30"/>
      <c r="AS25" s="77" t="s">
        <v>129</v>
      </c>
      <c r="AT25" s="77"/>
      <c r="AU25" s="77"/>
      <c r="AV25" s="53"/>
      <c r="AW25" s="31"/>
      <c r="AX25" s="29" t="s">
        <v>128</v>
      </c>
      <c r="AY25" s="30"/>
      <c r="AZ25" s="77" t="s">
        <v>129</v>
      </c>
      <c r="BA25" s="77"/>
      <c r="BB25" s="77"/>
      <c r="BC25" s="53"/>
      <c r="BD25" s="31"/>
      <c r="BE25" s="29" t="s">
        <v>128</v>
      </c>
      <c r="BF25" s="30"/>
      <c r="BG25" s="77" t="s">
        <v>129</v>
      </c>
      <c r="BH25" s="77"/>
      <c r="BI25" s="77"/>
      <c r="BJ25" s="53"/>
      <c r="BK25" s="31"/>
      <c r="BL25" s="29" t="s">
        <v>128</v>
      </c>
      <c r="BM25" s="30"/>
      <c r="BN25" s="77" t="s">
        <v>129</v>
      </c>
      <c r="BO25" s="77"/>
      <c r="BP25" s="77"/>
      <c r="BQ25" s="53"/>
      <c r="BR25" s="31"/>
      <c r="BS25" s="29" t="s">
        <v>128</v>
      </c>
      <c r="BT25" s="30"/>
      <c r="BU25" s="77" t="s">
        <v>129</v>
      </c>
      <c r="BV25" s="77"/>
      <c r="BW25" s="77"/>
      <c r="BX25" s="53"/>
      <c r="BY25" s="31"/>
      <c r="BZ25" s="29" t="s">
        <v>128</v>
      </c>
      <c r="CA25" s="30"/>
      <c r="CB25" s="77" t="s">
        <v>129</v>
      </c>
      <c r="CC25" s="77"/>
      <c r="CD25" s="77"/>
      <c r="CE25" s="53"/>
      <c r="CF25" s="31"/>
      <c r="CG25" s="29" t="s">
        <v>128</v>
      </c>
      <c r="CH25" s="30"/>
      <c r="CI25" s="77" t="s">
        <v>129</v>
      </c>
      <c r="CJ25" s="77"/>
      <c r="CK25" s="77"/>
      <c r="CL25" s="53"/>
      <c r="CM25" s="31"/>
      <c r="CN25" s="29" t="s">
        <v>128</v>
      </c>
      <c r="CO25" s="30"/>
      <c r="CP25" s="77" t="s">
        <v>129</v>
      </c>
      <c r="CQ25" s="77"/>
      <c r="CR25" s="77"/>
      <c r="CS25" s="53"/>
      <c r="CT25" s="31"/>
      <c r="CU25" s="29" t="s">
        <v>128</v>
      </c>
      <c r="CV25" s="30"/>
      <c r="CW25" s="77" t="s">
        <v>129</v>
      </c>
      <c r="CX25" s="77"/>
      <c r="CY25" s="77"/>
      <c r="CZ25" s="53"/>
      <c r="DA25" s="31"/>
      <c r="DB25" s="29" t="s">
        <v>128</v>
      </c>
      <c r="DC25" s="30"/>
      <c r="DD25" s="77" t="s">
        <v>129</v>
      </c>
      <c r="DE25" s="77"/>
      <c r="DF25" s="77"/>
      <c r="DG25" s="53"/>
      <c r="DH25" s="31"/>
      <c r="DI25" s="29" t="s">
        <v>128</v>
      </c>
      <c r="DJ25" s="30"/>
      <c r="DK25" s="77" t="s">
        <v>129</v>
      </c>
      <c r="DL25" s="77"/>
      <c r="DM25" s="77"/>
      <c r="DN25" s="53"/>
      <c r="DO25" s="31"/>
      <c r="DP25" s="29" t="s">
        <v>128</v>
      </c>
      <c r="DQ25" s="30"/>
      <c r="DR25" s="77" t="s">
        <v>129</v>
      </c>
      <c r="DS25" s="77"/>
      <c r="DT25" s="77"/>
      <c r="DU25" s="53"/>
      <c r="DV25" s="31"/>
      <c r="DW25" s="29" t="s">
        <v>128</v>
      </c>
      <c r="DX25" s="30"/>
      <c r="DY25" s="77" t="s">
        <v>129</v>
      </c>
      <c r="DZ25" s="77"/>
      <c r="EA25" s="77"/>
      <c r="EB25" s="53"/>
      <c r="EC25" s="31"/>
      <c r="ED25" s="29" t="s">
        <v>128</v>
      </c>
      <c r="EE25" s="30"/>
      <c r="EF25" s="77" t="s">
        <v>129</v>
      </c>
      <c r="EG25" s="77"/>
      <c r="EH25" s="77"/>
      <c r="EI25" s="53"/>
      <c r="EJ25" s="31"/>
      <c r="EK25" s="29" t="s">
        <v>128</v>
      </c>
      <c r="EL25" s="30"/>
      <c r="EM25" s="77" t="s">
        <v>129</v>
      </c>
      <c r="EN25" s="77"/>
      <c r="EO25" s="77"/>
      <c r="EP25" s="53"/>
      <c r="EQ25" s="31"/>
      <c r="ER25" s="29" t="s">
        <v>128</v>
      </c>
      <c r="ES25" s="30"/>
      <c r="ET25" s="77" t="s">
        <v>129</v>
      </c>
      <c r="EU25" s="77"/>
      <c r="EV25" s="77"/>
      <c r="EW25" s="53"/>
      <c r="EX25" s="31"/>
      <c r="EY25" s="29" t="s">
        <v>128</v>
      </c>
      <c r="EZ25" s="30"/>
      <c r="FA25" s="77" t="s">
        <v>129</v>
      </c>
      <c r="FB25" s="77"/>
      <c r="FC25" s="77"/>
      <c r="FD25" s="53"/>
      <c r="FE25" s="31"/>
      <c r="FF25" s="29" t="s">
        <v>128</v>
      </c>
      <c r="FG25" s="30"/>
      <c r="FH25" s="77" t="s">
        <v>129</v>
      </c>
      <c r="FI25" s="77"/>
      <c r="FJ25" s="77"/>
      <c r="FK25" s="53"/>
      <c r="FL25" s="31"/>
      <c r="FM25" s="29" t="s">
        <v>128</v>
      </c>
      <c r="FN25" s="30"/>
      <c r="FO25" s="77" t="s">
        <v>129</v>
      </c>
      <c r="FP25" s="77"/>
      <c r="FQ25" s="77"/>
      <c r="FR25" s="53"/>
      <c r="FS25" s="31"/>
      <c r="FT25" s="29" t="s">
        <v>128</v>
      </c>
      <c r="FU25" s="30"/>
      <c r="FV25" s="77" t="s">
        <v>129</v>
      </c>
      <c r="FW25" s="77"/>
      <c r="FX25" s="77"/>
      <c r="FY25" s="53"/>
      <c r="FZ25" s="31"/>
      <c r="GA25" s="29" t="s">
        <v>128</v>
      </c>
      <c r="GB25" s="30"/>
      <c r="GC25" s="77" t="s">
        <v>129</v>
      </c>
      <c r="GD25" s="77"/>
      <c r="GE25" s="77"/>
      <c r="GF25" s="53"/>
      <c r="GG25" s="31"/>
      <c r="GH25" s="29" t="s">
        <v>128</v>
      </c>
      <c r="GI25" s="30"/>
      <c r="GJ25" s="77" t="s">
        <v>129</v>
      </c>
      <c r="GK25" s="77"/>
      <c r="GL25" s="77"/>
      <c r="GM25" s="53"/>
      <c r="GN25" s="31"/>
      <c r="GO25" s="29" t="s">
        <v>128</v>
      </c>
      <c r="GP25" s="30"/>
      <c r="GQ25" s="77" t="s">
        <v>129</v>
      </c>
      <c r="GR25" s="77"/>
      <c r="GS25" s="77"/>
      <c r="GT25" s="53"/>
      <c r="GU25" s="31"/>
      <c r="GV25" s="29" t="s">
        <v>128</v>
      </c>
      <c r="GW25" s="30"/>
      <c r="GX25" s="77" t="s">
        <v>129</v>
      </c>
      <c r="GY25" s="77"/>
      <c r="GZ25" s="77"/>
      <c r="HA25" s="53"/>
      <c r="HB25" s="31"/>
      <c r="HC25" s="29" t="s">
        <v>128</v>
      </c>
      <c r="HD25" s="30"/>
      <c r="HE25" s="77" t="s">
        <v>129</v>
      </c>
      <c r="HF25" s="77"/>
      <c r="HG25" s="77"/>
      <c r="HH25" s="53"/>
      <c r="HI25" s="31"/>
      <c r="HJ25" s="29" t="s">
        <v>128</v>
      </c>
      <c r="HK25" s="30"/>
      <c r="HL25" s="77" t="s">
        <v>129</v>
      </c>
      <c r="HM25" s="77"/>
      <c r="HN25" s="77"/>
      <c r="HO25" s="53"/>
      <c r="HP25" s="31"/>
      <c r="HQ25" s="29" t="s">
        <v>128</v>
      </c>
      <c r="HR25" s="30"/>
      <c r="HS25" s="77" t="s">
        <v>129</v>
      </c>
      <c r="HT25" s="77"/>
      <c r="HU25" s="77"/>
      <c r="HV25" s="53"/>
      <c r="HW25" s="31"/>
      <c r="HX25" s="29" t="s">
        <v>128</v>
      </c>
      <c r="HY25" s="30"/>
      <c r="HZ25" s="77" t="s">
        <v>129</v>
      </c>
      <c r="IA25" s="77"/>
      <c r="IB25" s="77"/>
      <c r="IC25" s="53"/>
      <c r="ID25" s="31"/>
      <c r="IE25" s="29" t="s">
        <v>128</v>
      </c>
      <c r="IF25" s="30"/>
      <c r="IG25" s="77" t="s">
        <v>129</v>
      </c>
      <c r="IH25" s="77"/>
      <c r="II25" s="77"/>
      <c r="IJ25" s="53"/>
      <c r="IK25" s="31"/>
      <c r="IL25" s="29" t="s">
        <v>128</v>
      </c>
      <c r="IM25" s="30"/>
      <c r="IN25" s="77" t="s">
        <v>129</v>
      </c>
      <c r="IO25" s="77"/>
      <c r="IP25" s="77"/>
      <c r="IQ25" s="53"/>
      <c r="IR25" s="31"/>
      <c r="IS25" s="29" t="s">
        <v>128</v>
      </c>
      <c r="IT25" s="30"/>
      <c r="IU25" s="77" t="s">
        <v>129</v>
      </c>
      <c r="IV25" s="77"/>
      <c r="IW25" s="77"/>
      <c r="IX25" s="53"/>
      <c r="IY25" s="31"/>
      <c r="IZ25" s="29" t="s">
        <v>128</v>
      </c>
      <c r="JA25" s="30"/>
      <c r="JB25" s="77" t="s">
        <v>129</v>
      </c>
      <c r="JC25" s="77"/>
      <c r="JD25" s="77"/>
      <c r="JE25" s="53"/>
      <c r="JF25" s="31"/>
      <c r="JG25" s="29" t="s">
        <v>128</v>
      </c>
      <c r="JH25" s="30"/>
      <c r="JI25" s="77" t="s">
        <v>129</v>
      </c>
      <c r="JJ25" s="77"/>
      <c r="JK25" s="77"/>
      <c r="JL25" s="53"/>
      <c r="JM25" s="31"/>
      <c r="JN25" s="29" t="s">
        <v>128</v>
      </c>
      <c r="JO25" s="30"/>
      <c r="JP25" s="77" t="s">
        <v>129</v>
      </c>
      <c r="JQ25" s="77"/>
      <c r="JR25" s="77"/>
      <c r="JS25" s="53"/>
      <c r="JT25" s="31"/>
    </row>
    <row r="26" spans="1:280" s="22" customFormat="1" ht="21" customHeight="1" thickBot="1" x14ac:dyDescent="0.3">
      <c r="A26" s="81" t="s">
        <v>130</v>
      </c>
      <c r="B26" s="54" t="s">
        <v>131</v>
      </c>
      <c r="C26" s="32" t="str">
        <f>'La Ligue Fleurie'!G4</f>
        <v>Rita Julien</v>
      </c>
      <c r="D26" s="47"/>
      <c r="E26" s="48"/>
      <c r="F26" s="36" t="s">
        <v>132</v>
      </c>
      <c r="G26" s="35">
        <f>'La Ligue Fleurie'!H4</f>
        <v>204</v>
      </c>
      <c r="H26" s="81" t="s">
        <v>130</v>
      </c>
      <c r="I26" s="54" t="s">
        <v>131</v>
      </c>
      <c r="J26" s="32" t="str">
        <f>'La Ligue Fleurie'!G8</f>
        <v>Denis Locas</v>
      </c>
      <c r="K26" s="47"/>
      <c r="L26" s="48"/>
      <c r="M26" s="36" t="s">
        <v>132</v>
      </c>
      <c r="N26" s="35">
        <f>'La Ligue Fleurie'!H8</f>
        <v>200</v>
      </c>
      <c r="O26" s="81" t="s">
        <v>130</v>
      </c>
      <c r="P26" s="54" t="s">
        <v>131</v>
      </c>
      <c r="Q26" s="32" t="str">
        <f>'La Ligue Fleurie'!G12</f>
        <v>Michel Moreau</v>
      </c>
      <c r="R26" s="47"/>
      <c r="S26" s="48"/>
      <c r="T26" s="36" t="s">
        <v>132</v>
      </c>
      <c r="U26" s="35">
        <f>'La Ligue Fleurie'!H12</f>
        <v>200</v>
      </c>
      <c r="V26" s="81" t="s">
        <v>130</v>
      </c>
      <c r="W26" s="54" t="s">
        <v>131</v>
      </c>
      <c r="X26" s="32" t="str">
        <f>'La Ligue Fleurie'!G16</f>
        <v>Claude Cyr</v>
      </c>
      <c r="Y26" s="47"/>
      <c r="Z26" s="48"/>
      <c r="AA26" s="36" t="s">
        <v>132</v>
      </c>
      <c r="AB26" s="35">
        <f>'La Ligue Fleurie'!H16</f>
        <v>199</v>
      </c>
      <c r="AC26" s="81" t="s">
        <v>130</v>
      </c>
      <c r="AD26" s="54" t="s">
        <v>131</v>
      </c>
      <c r="AE26" s="32" t="str">
        <f>'La Ligue Fleurie'!G20</f>
        <v>Raymond Chartré</v>
      </c>
      <c r="AF26" s="47"/>
      <c r="AG26" s="48"/>
      <c r="AH26" s="36" t="s">
        <v>132</v>
      </c>
      <c r="AI26" s="35">
        <f>'La Ligue Fleurie'!H20</f>
        <v>196</v>
      </c>
      <c r="AJ26" s="81" t="s">
        <v>130</v>
      </c>
      <c r="AK26" s="54" t="s">
        <v>131</v>
      </c>
      <c r="AL26" s="32" t="str">
        <f>'La Ligue Fleurie'!G24</f>
        <v>France Baril</v>
      </c>
      <c r="AM26" s="47"/>
      <c r="AN26" s="48"/>
      <c r="AO26" s="36" t="s">
        <v>132</v>
      </c>
      <c r="AP26" s="35">
        <f>'La Ligue Fleurie'!H24</f>
        <v>193</v>
      </c>
      <c r="AQ26" s="81" t="s">
        <v>130</v>
      </c>
      <c r="AR26" s="54" t="s">
        <v>131</v>
      </c>
      <c r="AS26" s="32" t="str">
        <f>'La Ligue Fleurie'!G28</f>
        <v xml:space="preserve">Élie Issa </v>
      </c>
      <c r="AT26" s="47"/>
      <c r="AU26" s="48"/>
      <c r="AV26" s="36" t="s">
        <v>132</v>
      </c>
      <c r="AW26" s="35">
        <f>'La Ligue Fleurie'!H28</f>
        <v>189</v>
      </c>
      <c r="AX26" s="81" t="s">
        <v>130</v>
      </c>
      <c r="AY26" s="54" t="s">
        <v>131</v>
      </c>
      <c r="AZ26" s="32" t="str">
        <f>'La Ligue Fleurie'!G32</f>
        <v>Émile Beauchesne</v>
      </c>
      <c r="BA26" s="47"/>
      <c r="BB26" s="48"/>
      <c r="BC26" s="36" t="s">
        <v>132</v>
      </c>
      <c r="BD26" s="35">
        <f>'La Ligue Fleurie'!H32</f>
        <v>187</v>
      </c>
      <c r="BE26" s="81" t="s">
        <v>130</v>
      </c>
      <c r="BF26" s="54" t="s">
        <v>131</v>
      </c>
      <c r="BG26" s="32" t="str">
        <f>'La Ligue Fleurie'!G36</f>
        <v>Estelle Vadboncoeur</v>
      </c>
      <c r="BH26" s="47"/>
      <c r="BI26" s="48"/>
      <c r="BJ26" s="36" t="s">
        <v>132</v>
      </c>
      <c r="BK26" s="35">
        <f>'La Ligue Fleurie'!H36</f>
        <v>186</v>
      </c>
      <c r="BL26" s="81" t="s">
        <v>130</v>
      </c>
      <c r="BM26" s="54" t="s">
        <v>131</v>
      </c>
      <c r="BN26" s="32" t="str">
        <f>'La Ligue Fleurie'!G40</f>
        <v>Marcel Lefebvre</v>
      </c>
      <c r="BO26" s="47"/>
      <c r="BP26" s="48"/>
      <c r="BQ26" s="36" t="s">
        <v>132</v>
      </c>
      <c r="BR26" s="35">
        <f>'La Ligue Fleurie'!H40</f>
        <v>186</v>
      </c>
      <c r="BS26" s="81" t="s">
        <v>130</v>
      </c>
      <c r="BT26" s="54" t="s">
        <v>131</v>
      </c>
      <c r="BU26" s="32" t="str">
        <f>'La Ligue Fleurie'!G44</f>
        <v>Jacques Croteau</v>
      </c>
      <c r="BV26" s="47"/>
      <c r="BW26" s="48"/>
      <c r="BX26" s="36" t="s">
        <v>132</v>
      </c>
      <c r="BY26" s="35">
        <f>'La Ligue Fleurie'!H44</f>
        <v>183</v>
      </c>
      <c r="BZ26" s="81" t="s">
        <v>130</v>
      </c>
      <c r="CA26" s="54" t="s">
        <v>131</v>
      </c>
      <c r="CB26" s="32" t="str">
        <f>'La Ligue Fleurie'!G48</f>
        <v>Jeannine Chartré</v>
      </c>
      <c r="CC26" s="47"/>
      <c r="CD26" s="48"/>
      <c r="CE26" s="36" t="s">
        <v>132</v>
      </c>
      <c r="CF26" s="35">
        <f>'La Ligue Fleurie'!H48</f>
        <v>182</v>
      </c>
      <c r="CG26" s="81" t="s">
        <v>130</v>
      </c>
      <c r="CH26" s="54" t="s">
        <v>131</v>
      </c>
      <c r="CI26" s="32" t="str">
        <f>'La Ligue Fleurie'!G52</f>
        <v>Denis Gauthier</v>
      </c>
      <c r="CJ26" s="47"/>
      <c r="CK26" s="48"/>
      <c r="CL26" s="36" t="s">
        <v>132</v>
      </c>
      <c r="CM26" s="35">
        <f>'La Ligue Fleurie'!H52</f>
        <v>180</v>
      </c>
      <c r="CN26" s="81" t="s">
        <v>130</v>
      </c>
      <c r="CO26" s="54" t="s">
        <v>131</v>
      </c>
      <c r="CP26" s="32" t="str">
        <f>'La Ligue Fleurie'!G56</f>
        <v>Diane Lespérance</v>
      </c>
      <c r="CQ26" s="47"/>
      <c r="CR26" s="48"/>
      <c r="CS26" s="36" t="s">
        <v>132</v>
      </c>
      <c r="CT26" s="35">
        <f>'La Ligue Fleurie'!H56</f>
        <v>177</v>
      </c>
      <c r="CU26" s="81" t="s">
        <v>130</v>
      </c>
      <c r="CV26" s="54" t="s">
        <v>131</v>
      </c>
      <c r="CW26" s="32" t="str">
        <f>'La Ligue Fleurie'!G60</f>
        <v>Jean-Guy Gingras</v>
      </c>
      <c r="CX26" s="47"/>
      <c r="CY26" s="48"/>
      <c r="CZ26" s="36" t="s">
        <v>132</v>
      </c>
      <c r="DA26" s="35">
        <f>'La Ligue Fleurie'!H60</f>
        <v>176</v>
      </c>
      <c r="DB26" s="81" t="s">
        <v>130</v>
      </c>
      <c r="DC26" s="54" t="s">
        <v>131</v>
      </c>
      <c r="DD26" s="32" t="str">
        <f>'La Ligue Fleurie'!G64</f>
        <v>Denis Sabourin</v>
      </c>
      <c r="DE26" s="47"/>
      <c r="DF26" s="48"/>
      <c r="DG26" s="36" t="s">
        <v>132</v>
      </c>
      <c r="DH26" s="35">
        <f>'La Ligue Fleurie'!H64</f>
        <v>175</v>
      </c>
      <c r="DI26" s="81" t="s">
        <v>130</v>
      </c>
      <c r="DJ26" s="54" t="s">
        <v>131</v>
      </c>
      <c r="DK26" s="32" t="str">
        <f>'La Ligue Fleurie'!G68</f>
        <v>Carole Moreau</v>
      </c>
      <c r="DL26" s="47"/>
      <c r="DM26" s="48"/>
      <c r="DN26" s="36" t="s">
        <v>132</v>
      </c>
      <c r="DO26" s="35">
        <f>'La Ligue Fleurie'!H68</f>
        <v>174</v>
      </c>
      <c r="DP26" s="81" t="s">
        <v>130</v>
      </c>
      <c r="DQ26" s="54" t="s">
        <v>131</v>
      </c>
      <c r="DR26" s="32" t="str">
        <f>'La Ligue Fleurie'!G72</f>
        <v>Colette Dagenais</v>
      </c>
      <c r="DS26" s="47"/>
      <c r="DT26" s="48"/>
      <c r="DU26" s="36" t="s">
        <v>132</v>
      </c>
      <c r="DV26" s="35">
        <f>'La Ligue Fleurie'!H72</f>
        <v>173</v>
      </c>
      <c r="DW26" s="81" t="s">
        <v>130</v>
      </c>
      <c r="DX26" s="54" t="s">
        <v>131</v>
      </c>
      <c r="DY26" s="32" t="str">
        <f>'La Ligue Fleurie'!G76</f>
        <v>Gilles Martin</v>
      </c>
      <c r="DZ26" s="47"/>
      <c r="EA26" s="48"/>
      <c r="EB26" s="36" t="s">
        <v>132</v>
      </c>
      <c r="EC26" s="35">
        <f>'La Ligue Fleurie'!H76</f>
        <v>172</v>
      </c>
      <c r="ED26" s="81" t="s">
        <v>130</v>
      </c>
      <c r="EE26" s="54" t="s">
        <v>131</v>
      </c>
      <c r="EF26" s="32" t="str">
        <f>'La Ligue Fleurie'!G80</f>
        <v>Thérèse Truchon</v>
      </c>
      <c r="EG26" s="47"/>
      <c r="EH26" s="48"/>
      <c r="EI26" s="36" t="s">
        <v>132</v>
      </c>
      <c r="EJ26" s="35">
        <f>'La Ligue Fleurie'!H80</f>
        <v>172</v>
      </c>
      <c r="EK26" s="81" t="s">
        <v>130</v>
      </c>
      <c r="EL26" s="54" t="s">
        <v>131</v>
      </c>
      <c r="EM26" s="32">
        <f>'La Ligue Fleurie'!N80</f>
        <v>0</v>
      </c>
      <c r="EN26" s="47"/>
      <c r="EO26" s="48"/>
      <c r="EP26" s="36" t="s">
        <v>132</v>
      </c>
      <c r="EQ26" s="35">
        <f>'La Ligue Fleurie'!O80</f>
        <v>0</v>
      </c>
      <c r="ER26" s="81" t="s">
        <v>130</v>
      </c>
      <c r="ES26" s="54" t="s">
        <v>131</v>
      </c>
      <c r="ET26" s="32">
        <f>'La Ligue Fleurie'!U80</f>
        <v>0</v>
      </c>
      <c r="EU26" s="47"/>
      <c r="EV26" s="48"/>
      <c r="EW26" s="36" t="s">
        <v>132</v>
      </c>
      <c r="EX26" s="35">
        <f>'La Ligue Fleurie'!V80</f>
        <v>0</v>
      </c>
      <c r="EY26" s="81" t="s">
        <v>130</v>
      </c>
      <c r="EZ26" s="54" t="s">
        <v>131</v>
      </c>
      <c r="FA26" s="32">
        <f>'La Ligue Fleurie'!AB80</f>
        <v>0</v>
      </c>
      <c r="FB26" s="47"/>
      <c r="FC26" s="48"/>
      <c r="FD26" s="36" t="s">
        <v>132</v>
      </c>
      <c r="FE26" s="35">
        <f>'La Ligue Fleurie'!AC80</f>
        <v>0</v>
      </c>
      <c r="FF26" s="81" t="s">
        <v>130</v>
      </c>
      <c r="FG26" s="54" t="s">
        <v>131</v>
      </c>
      <c r="FH26" s="32">
        <f>'La Ligue Fleurie'!AI80</f>
        <v>0</v>
      </c>
      <c r="FI26" s="47"/>
      <c r="FJ26" s="48"/>
      <c r="FK26" s="36" t="s">
        <v>132</v>
      </c>
      <c r="FL26" s="35">
        <f>'La Ligue Fleurie'!AJ80</f>
        <v>0</v>
      </c>
      <c r="FM26" s="81" t="s">
        <v>130</v>
      </c>
      <c r="FN26" s="54" t="s">
        <v>131</v>
      </c>
      <c r="FO26" s="32">
        <f>'La Ligue Fleurie'!AP80</f>
        <v>0</v>
      </c>
      <c r="FP26" s="47"/>
      <c r="FQ26" s="48"/>
      <c r="FR26" s="36" t="s">
        <v>132</v>
      </c>
      <c r="FS26" s="35">
        <f>'La Ligue Fleurie'!AQ80</f>
        <v>0</v>
      </c>
      <c r="FT26" s="81" t="s">
        <v>130</v>
      </c>
      <c r="FU26" s="54" t="s">
        <v>131</v>
      </c>
      <c r="FV26" s="32">
        <f>'La Ligue Fleurie'!AW80</f>
        <v>0</v>
      </c>
      <c r="FW26" s="47"/>
      <c r="FX26" s="48"/>
      <c r="FY26" s="36" t="s">
        <v>132</v>
      </c>
      <c r="FZ26" s="35">
        <f>'La Ligue Fleurie'!AX80</f>
        <v>0</v>
      </c>
      <c r="GA26" s="81" t="s">
        <v>130</v>
      </c>
      <c r="GB26" s="54" t="s">
        <v>131</v>
      </c>
      <c r="GC26" s="32">
        <f>'La Ligue Fleurie'!BD80</f>
        <v>0</v>
      </c>
      <c r="GD26" s="47"/>
      <c r="GE26" s="48"/>
      <c r="GF26" s="36" t="s">
        <v>132</v>
      </c>
      <c r="GG26" s="35">
        <f>'La Ligue Fleurie'!BE80</f>
        <v>0</v>
      </c>
      <c r="GH26" s="81" t="s">
        <v>130</v>
      </c>
      <c r="GI26" s="54" t="s">
        <v>131</v>
      </c>
      <c r="GJ26" s="32">
        <f>'La Ligue Fleurie'!BK80</f>
        <v>0</v>
      </c>
      <c r="GK26" s="47"/>
      <c r="GL26" s="48"/>
      <c r="GM26" s="36" t="s">
        <v>132</v>
      </c>
      <c r="GN26" s="35">
        <f>'La Ligue Fleurie'!BL80</f>
        <v>0</v>
      </c>
      <c r="GO26" s="81" t="s">
        <v>130</v>
      </c>
      <c r="GP26" s="54" t="s">
        <v>131</v>
      </c>
      <c r="GQ26" s="32">
        <f>'La Ligue Fleurie'!BR80</f>
        <v>0</v>
      </c>
      <c r="GR26" s="47"/>
      <c r="GS26" s="48"/>
      <c r="GT26" s="36" t="s">
        <v>132</v>
      </c>
      <c r="GU26" s="35">
        <f>'La Ligue Fleurie'!BS80</f>
        <v>0</v>
      </c>
      <c r="GV26" s="81" t="s">
        <v>130</v>
      </c>
      <c r="GW26" s="54" t="s">
        <v>131</v>
      </c>
      <c r="GX26" s="32">
        <f>'La Ligue Fleurie'!BY80</f>
        <v>0</v>
      </c>
      <c r="GY26" s="47"/>
      <c r="GZ26" s="48"/>
      <c r="HA26" s="36" t="s">
        <v>132</v>
      </c>
      <c r="HB26" s="35">
        <f>'La Ligue Fleurie'!BZ80</f>
        <v>0</v>
      </c>
      <c r="HC26" s="81" t="s">
        <v>130</v>
      </c>
      <c r="HD26" s="54" t="s">
        <v>131</v>
      </c>
      <c r="HE26" s="32">
        <f>'La Ligue Fleurie'!CF80</f>
        <v>0</v>
      </c>
      <c r="HF26" s="47"/>
      <c r="HG26" s="48"/>
      <c r="HH26" s="36" t="s">
        <v>132</v>
      </c>
      <c r="HI26" s="35">
        <f>'La Ligue Fleurie'!CG80</f>
        <v>0</v>
      </c>
      <c r="HJ26" s="81" t="s">
        <v>130</v>
      </c>
      <c r="HK26" s="54" t="s">
        <v>131</v>
      </c>
      <c r="HL26" s="32">
        <f>'La Ligue Fleurie'!CM80</f>
        <v>0</v>
      </c>
      <c r="HM26" s="47"/>
      <c r="HN26" s="48"/>
      <c r="HO26" s="36" t="s">
        <v>132</v>
      </c>
      <c r="HP26" s="35">
        <f>'La Ligue Fleurie'!CN80</f>
        <v>0</v>
      </c>
      <c r="HQ26" s="81" t="s">
        <v>130</v>
      </c>
      <c r="HR26" s="54" t="s">
        <v>131</v>
      </c>
      <c r="HS26" s="32">
        <f>'La Ligue Fleurie'!CT80</f>
        <v>0</v>
      </c>
      <c r="HT26" s="47"/>
      <c r="HU26" s="48"/>
      <c r="HV26" s="36" t="s">
        <v>132</v>
      </c>
      <c r="HW26" s="35">
        <f>'La Ligue Fleurie'!CU80</f>
        <v>0</v>
      </c>
      <c r="HX26" s="81" t="s">
        <v>130</v>
      </c>
      <c r="HY26" s="54" t="s">
        <v>131</v>
      </c>
      <c r="HZ26" s="32">
        <f>'La Ligue Fleurie'!DA80</f>
        <v>0</v>
      </c>
      <c r="IA26" s="47"/>
      <c r="IB26" s="48"/>
      <c r="IC26" s="36" t="s">
        <v>132</v>
      </c>
      <c r="ID26" s="35">
        <f>'La Ligue Fleurie'!DB80</f>
        <v>0</v>
      </c>
      <c r="IE26" s="81" t="s">
        <v>130</v>
      </c>
      <c r="IF26" s="54" t="s">
        <v>131</v>
      </c>
      <c r="IG26" s="32">
        <f>'La Ligue Fleurie'!DH80</f>
        <v>0</v>
      </c>
      <c r="IH26" s="47"/>
      <c r="II26" s="48"/>
      <c r="IJ26" s="36" t="s">
        <v>132</v>
      </c>
      <c r="IK26" s="35">
        <f>'La Ligue Fleurie'!DI80</f>
        <v>0</v>
      </c>
      <c r="IL26" s="81" t="s">
        <v>130</v>
      </c>
      <c r="IM26" s="54" t="s">
        <v>131</v>
      </c>
      <c r="IN26" s="32">
        <f>'La Ligue Fleurie'!DO80</f>
        <v>0</v>
      </c>
      <c r="IO26" s="47"/>
      <c r="IP26" s="48"/>
      <c r="IQ26" s="36" t="s">
        <v>132</v>
      </c>
      <c r="IR26" s="35">
        <f>'La Ligue Fleurie'!DP80</f>
        <v>0</v>
      </c>
      <c r="IS26" s="81" t="s">
        <v>130</v>
      </c>
      <c r="IT26" s="54" t="s">
        <v>131</v>
      </c>
      <c r="IU26" s="32">
        <f>'La Ligue Fleurie'!DV80</f>
        <v>0</v>
      </c>
      <c r="IV26" s="47"/>
      <c r="IW26" s="48"/>
      <c r="IX26" s="36" t="s">
        <v>132</v>
      </c>
      <c r="IY26" s="35">
        <f>'La Ligue Fleurie'!DW80</f>
        <v>0</v>
      </c>
      <c r="IZ26" s="81" t="s">
        <v>130</v>
      </c>
      <c r="JA26" s="54" t="s">
        <v>131</v>
      </c>
      <c r="JB26" s="32">
        <f>'La Ligue Fleurie'!EC80</f>
        <v>0</v>
      </c>
      <c r="JC26" s="47"/>
      <c r="JD26" s="48"/>
      <c r="JE26" s="36" t="s">
        <v>132</v>
      </c>
      <c r="JF26" s="35">
        <f>'La Ligue Fleurie'!ED80</f>
        <v>0</v>
      </c>
      <c r="JG26" s="81" t="s">
        <v>130</v>
      </c>
      <c r="JH26" s="54" t="s">
        <v>131</v>
      </c>
      <c r="JI26" s="32">
        <f>'La Ligue Fleurie'!EJ80</f>
        <v>0</v>
      </c>
      <c r="JJ26" s="47"/>
      <c r="JK26" s="48"/>
      <c r="JL26" s="36" t="s">
        <v>132</v>
      </c>
      <c r="JM26" s="35">
        <f>'La Ligue Fleurie'!EK80</f>
        <v>0</v>
      </c>
      <c r="JN26" s="81" t="s">
        <v>130</v>
      </c>
      <c r="JO26" s="54" t="s">
        <v>131</v>
      </c>
      <c r="JP26" s="32">
        <f>'La Ligue Fleurie'!EQ80</f>
        <v>0</v>
      </c>
      <c r="JQ26" s="47"/>
      <c r="JR26" s="48"/>
      <c r="JS26" s="36" t="s">
        <v>132</v>
      </c>
      <c r="JT26" s="35">
        <f>'La Ligue Fleurie'!ER80</f>
        <v>0</v>
      </c>
    </row>
    <row r="27" spans="1:280" s="22" customFormat="1" ht="21" customHeight="1" thickBot="1" x14ac:dyDescent="0.3">
      <c r="A27" s="78"/>
      <c r="B27" s="54" t="s">
        <v>133</v>
      </c>
      <c r="C27" s="32">
        <f ca="1">'La Ligue Fleurie'!G5</f>
        <v>0</v>
      </c>
      <c r="D27" s="47"/>
      <c r="E27" s="48"/>
      <c r="F27" s="36" t="s">
        <v>132</v>
      </c>
      <c r="G27" s="35">
        <f ca="1">'La Ligue Fleurie'!H5</f>
        <v>0</v>
      </c>
      <c r="H27" s="78"/>
      <c r="I27" s="54" t="s">
        <v>133</v>
      </c>
      <c r="J27" s="32">
        <f ca="1">'La Ligue Fleurie'!G9</f>
        <v>0</v>
      </c>
      <c r="K27" s="47"/>
      <c r="L27" s="48"/>
      <c r="M27" s="36" t="s">
        <v>132</v>
      </c>
      <c r="N27" s="35">
        <f ca="1">'La Ligue Fleurie'!H9</f>
        <v>0</v>
      </c>
      <c r="O27" s="78"/>
      <c r="P27" s="54" t="s">
        <v>133</v>
      </c>
      <c r="Q27" s="32">
        <f ca="1">'La Ligue Fleurie'!G13</f>
        <v>0</v>
      </c>
      <c r="R27" s="47"/>
      <c r="S27" s="48"/>
      <c r="T27" s="36" t="s">
        <v>132</v>
      </c>
      <c r="U27" s="35">
        <f ca="1">'La Ligue Fleurie'!H13</f>
        <v>0</v>
      </c>
      <c r="V27" s="78"/>
      <c r="W27" s="54" t="s">
        <v>133</v>
      </c>
      <c r="X27" s="32" t="str">
        <f ca="1">'La Ligue Fleurie'!G17</f>
        <v>Denise Lamarre</v>
      </c>
      <c r="Y27" s="47"/>
      <c r="Z27" s="48"/>
      <c r="AA27" s="36" t="s">
        <v>132</v>
      </c>
      <c r="AB27" s="35">
        <f ca="1">'La Ligue Fleurie'!H17</f>
        <v>104</v>
      </c>
      <c r="AC27" s="78"/>
      <c r="AD27" s="54" t="s">
        <v>133</v>
      </c>
      <c r="AE27" s="32" t="str">
        <f ca="1">'La Ligue Fleurie'!G21</f>
        <v>Ginette Poulin</v>
      </c>
      <c r="AF27" s="47"/>
      <c r="AG27" s="48"/>
      <c r="AH27" s="36" t="s">
        <v>132</v>
      </c>
      <c r="AI27" s="35">
        <f ca="1">'La Ligue Fleurie'!H21</f>
        <v>114</v>
      </c>
      <c r="AJ27" s="78"/>
      <c r="AK27" s="54" t="s">
        <v>133</v>
      </c>
      <c r="AL27" s="32" t="str">
        <f ca="1">'La Ligue Fleurie'!G25</f>
        <v>Jeanne Paquette</v>
      </c>
      <c r="AM27" s="47"/>
      <c r="AN27" s="48"/>
      <c r="AO27" s="36" t="s">
        <v>132</v>
      </c>
      <c r="AP27" s="35">
        <f ca="1">'La Ligue Fleurie'!H25</f>
        <v>116</v>
      </c>
      <c r="AQ27" s="78"/>
      <c r="AR27" s="54" t="s">
        <v>133</v>
      </c>
      <c r="AS27" s="32" t="str">
        <f ca="1">'La Ligue Fleurie'!G29</f>
        <v>Pauline Morin</v>
      </c>
      <c r="AT27" s="47"/>
      <c r="AU27" s="48"/>
      <c r="AV27" s="36" t="s">
        <v>132</v>
      </c>
      <c r="AW27" s="35">
        <f ca="1">'La Ligue Fleurie'!H29</f>
        <v>127</v>
      </c>
      <c r="AX27" s="78"/>
      <c r="AY27" s="54" t="s">
        <v>133</v>
      </c>
      <c r="AZ27" s="32" t="str">
        <f ca="1">'La Ligue Fleurie'!G33</f>
        <v>Guy Girard</v>
      </c>
      <c r="BA27" s="47"/>
      <c r="BB27" s="48"/>
      <c r="BC27" s="36" t="s">
        <v>132</v>
      </c>
      <c r="BD27" s="35">
        <f ca="1">'La Ligue Fleurie'!H33</f>
        <v>127</v>
      </c>
      <c r="BE27" s="78"/>
      <c r="BF27" s="54" t="s">
        <v>133</v>
      </c>
      <c r="BG27" s="32" t="str">
        <f ca="1">'La Ligue Fleurie'!G37</f>
        <v>Colette Cyr</v>
      </c>
      <c r="BH27" s="47"/>
      <c r="BI27" s="48"/>
      <c r="BJ27" s="36" t="s">
        <v>132</v>
      </c>
      <c r="BK27" s="35">
        <f ca="1">'La Ligue Fleurie'!H37</f>
        <v>129</v>
      </c>
      <c r="BL27" s="78"/>
      <c r="BM27" s="54" t="s">
        <v>133</v>
      </c>
      <c r="BN27" s="32" t="str">
        <f ca="1">'La Ligue Fleurie'!G41</f>
        <v>Jocelyne Labelle</v>
      </c>
      <c r="BO27" s="47"/>
      <c r="BP27" s="48"/>
      <c r="BQ27" s="36" t="s">
        <v>132</v>
      </c>
      <c r="BR27" s="35">
        <f ca="1">'La Ligue Fleurie'!H41</f>
        <v>132</v>
      </c>
      <c r="BS27" s="78"/>
      <c r="BT27" s="54" t="s">
        <v>133</v>
      </c>
      <c r="BU27" s="32" t="str">
        <f ca="1">'La Ligue Fleurie'!G45</f>
        <v>Gérard Mercier</v>
      </c>
      <c r="BV27" s="47"/>
      <c r="BW27" s="48"/>
      <c r="BX27" s="36" t="s">
        <v>132</v>
      </c>
      <c r="BY27" s="35">
        <f ca="1">'La Ligue Fleurie'!H45</f>
        <v>134</v>
      </c>
      <c r="BZ27" s="78"/>
      <c r="CA27" s="54" t="s">
        <v>133</v>
      </c>
      <c r="CB27" s="32" t="str">
        <f ca="1">'La Ligue Fleurie'!G49</f>
        <v>Monique Narbonne</v>
      </c>
      <c r="CC27" s="47"/>
      <c r="CD27" s="48"/>
      <c r="CE27" s="36" t="s">
        <v>132</v>
      </c>
      <c r="CF27" s="35">
        <f ca="1">'La Ligue Fleurie'!H49</f>
        <v>135</v>
      </c>
      <c r="CG27" s="78"/>
      <c r="CH27" s="54" t="s">
        <v>133</v>
      </c>
      <c r="CI27" s="32" t="str">
        <f ca="1">'La Ligue Fleurie'!G53</f>
        <v>Madeleine Gaudreau</v>
      </c>
      <c r="CJ27" s="47"/>
      <c r="CK27" s="48"/>
      <c r="CL27" s="36" t="s">
        <v>132</v>
      </c>
      <c r="CM27" s="35">
        <f ca="1">'La Ligue Fleurie'!H53</f>
        <v>135</v>
      </c>
      <c r="CN27" s="78"/>
      <c r="CO27" s="54" t="s">
        <v>133</v>
      </c>
      <c r="CP27" s="32" t="str">
        <f ca="1">'La Ligue Fleurie'!G57</f>
        <v>Danielle Turgeon</v>
      </c>
      <c r="CQ27" s="47"/>
      <c r="CR27" s="48"/>
      <c r="CS27" s="36" t="s">
        <v>132</v>
      </c>
      <c r="CT27" s="35">
        <f ca="1">'La Ligue Fleurie'!H57</f>
        <v>138</v>
      </c>
      <c r="CU27" s="78"/>
      <c r="CV27" s="54" t="s">
        <v>133</v>
      </c>
      <c r="CW27" s="32" t="str">
        <f ca="1">'La Ligue Fleurie'!G61</f>
        <v>Johanne Champagne</v>
      </c>
      <c r="CX27" s="47"/>
      <c r="CY27" s="48"/>
      <c r="CZ27" s="36" t="s">
        <v>132</v>
      </c>
      <c r="DA27" s="35">
        <f ca="1">'La Ligue Fleurie'!H61</f>
        <v>141</v>
      </c>
      <c r="DB27" s="78"/>
      <c r="DC27" s="54" t="s">
        <v>133</v>
      </c>
      <c r="DD27" s="32" t="str">
        <f ca="1">'La Ligue Fleurie'!G65</f>
        <v>Cécile Rhéaume</v>
      </c>
      <c r="DE27" s="47"/>
      <c r="DF27" s="48"/>
      <c r="DG27" s="36" t="s">
        <v>132</v>
      </c>
      <c r="DH27" s="35">
        <f ca="1">'La Ligue Fleurie'!H65</f>
        <v>141</v>
      </c>
      <c r="DI27" s="78"/>
      <c r="DJ27" s="54" t="s">
        <v>133</v>
      </c>
      <c r="DK27" s="32" t="str">
        <f ca="1">'La Ligue Fleurie'!G69</f>
        <v>Francine Allard</v>
      </c>
      <c r="DL27" s="47"/>
      <c r="DM27" s="48"/>
      <c r="DN27" s="36" t="s">
        <v>132</v>
      </c>
      <c r="DO27" s="35">
        <f ca="1">'La Ligue Fleurie'!H69</f>
        <v>142</v>
      </c>
      <c r="DP27" s="78"/>
      <c r="DQ27" s="54" t="s">
        <v>133</v>
      </c>
      <c r="DR27" s="32" t="str">
        <f ca="1">'La Ligue Fleurie'!G73</f>
        <v>Roland Cloutier</v>
      </c>
      <c r="DS27" s="47"/>
      <c r="DT27" s="48"/>
      <c r="DU27" s="36" t="s">
        <v>132</v>
      </c>
      <c r="DV27" s="35">
        <f ca="1">'La Ligue Fleurie'!H73</f>
        <v>144</v>
      </c>
      <c r="DW27" s="78"/>
      <c r="DX27" s="54" t="s">
        <v>133</v>
      </c>
      <c r="DY27" s="32" t="str">
        <f ca="1">'La Ligue Fleurie'!G77</f>
        <v>Nicole Joly</v>
      </c>
      <c r="DZ27" s="47"/>
      <c r="EA27" s="48"/>
      <c r="EB27" s="36" t="s">
        <v>132</v>
      </c>
      <c r="EC27" s="35">
        <f ca="1">'La Ligue Fleurie'!H77</f>
        <v>145</v>
      </c>
      <c r="ED27" s="78"/>
      <c r="EE27" s="54" t="s">
        <v>133</v>
      </c>
      <c r="EF27" s="32" t="str">
        <f ca="1">'La Ligue Fleurie'!G81</f>
        <v>Lucie Trudel</v>
      </c>
      <c r="EG27" s="47"/>
      <c r="EH27" s="48"/>
      <c r="EI27" s="36" t="s">
        <v>132</v>
      </c>
      <c r="EJ27" s="35">
        <f ca="1">'La Ligue Fleurie'!H81</f>
        <v>145</v>
      </c>
      <c r="EK27" s="78"/>
      <c r="EL27" s="54" t="s">
        <v>133</v>
      </c>
      <c r="EM27" s="32">
        <f>'La Ligue Fleurie'!N81</f>
        <v>0</v>
      </c>
      <c r="EN27" s="47"/>
      <c r="EO27" s="48"/>
      <c r="EP27" s="36" t="s">
        <v>132</v>
      </c>
      <c r="EQ27" s="35">
        <f>'La Ligue Fleurie'!O81</f>
        <v>0</v>
      </c>
      <c r="ER27" s="78"/>
      <c r="ES27" s="54" t="s">
        <v>133</v>
      </c>
      <c r="ET27" s="32">
        <f>'La Ligue Fleurie'!U81</f>
        <v>0</v>
      </c>
      <c r="EU27" s="47"/>
      <c r="EV27" s="48"/>
      <c r="EW27" s="36" t="s">
        <v>132</v>
      </c>
      <c r="EX27" s="35">
        <f>'La Ligue Fleurie'!V81</f>
        <v>0</v>
      </c>
      <c r="EY27" s="78"/>
      <c r="EZ27" s="54" t="s">
        <v>133</v>
      </c>
      <c r="FA27" s="32">
        <f>'La Ligue Fleurie'!AB81</f>
        <v>0</v>
      </c>
      <c r="FB27" s="47"/>
      <c r="FC27" s="48"/>
      <c r="FD27" s="36" t="s">
        <v>132</v>
      </c>
      <c r="FE27" s="35">
        <f>'La Ligue Fleurie'!AC81</f>
        <v>0</v>
      </c>
      <c r="FF27" s="78"/>
      <c r="FG27" s="54" t="s">
        <v>133</v>
      </c>
      <c r="FH27" s="32">
        <f>'La Ligue Fleurie'!AI81</f>
        <v>0</v>
      </c>
      <c r="FI27" s="47"/>
      <c r="FJ27" s="48"/>
      <c r="FK27" s="36" t="s">
        <v>132</v>
      </c>
      <c r="FL27" s="35">
        <f>'La Ligue Fleurie'!AJ81</f>
        <v>0</v>
      </c>
      <c r="FM27" s="78"/>
      <c r="FN27" s="54" t="s">
        <v>133</v>
      </c>
      <c r="FO27" s="32">
        <f>'La Ligue Fleurie'!AP81</f>
        <v>0</v>
      </c>
      <c r="FP27" s="47"/>
      <c r="FQ27" s="48"/>
      <c r="FR27" s="36" t="s">
        <v>132</v>
      </c>
      <c r="FS27" s="35">
        <f>'La Ligue Fleurie'!AQ81</f>
        <v>0</v>
      </c>
      <c r="FT27" s="78"/>
      <c r="FU27" s="54" t="s">
        <v>133</v>
      </c>
      <c r="FV27" s="32">
        <f>'La Ligue Fleurie'!AW81</f>
        <v>0</v>
      </c>
      <c r="FW27" s="47"/>
      <c r="FX27" s="48"/>
      <c r="FY27" s="36" t="s">
        <v>132</v>
      </c>
      <c r="FZ27" s="35">
        <f>'La Ligue Fleurie'!AX81</f>
        <v>0</v>
      </c>
      <c r="GA27" s="78"/>
      <c r="GB27" s="54" t="s">
        <v>133</v>
      </c>
      <c r="GC27" s="32">
        <f>'La Ligue Fleurie'!BD81</f>
        <v>0</v>
      </c>
      <c r="GD27" s="47"/>
      <c r="GE27" s="48"/>
      <c r="GF27" s="36" t="s">
        <v>132</v>
      </c>
      <c r="GG27" s="35">
        <f>'La Ligue Fleurie'!BE81</f>
        <v>0</v>
      </c>
      <c r="GH27" s="78"/>
      <c r="GI27" s="54" t="s">
        <v>133</v>
      </c>
      <c r="GJ27" s="32">
        <f>'La Ligue Fleurie'!BK81</f>
        <v>0</v>
      </c>
      <c r="GK27" s="47"/>
      <c r="GL27" s="48"/>
      <c r="GM27" s="36" t="s">
        <v>132</v>
      </c>
      <c r="GN27" s="35">
        <f>'La Ligue Fleurie'!BL81</f>
        <v>0</v>
      </c>
      <c r="GO27" s="78"/>
      <c r="GP27" s="54" t="s">
        <v>133</v>
      </c>
      <c r="GQ27" s="32">
        <f>'La Ligue Fleurie'!BR81</f>
        <v>0</v>
      </c>
      <c r="GR27" s="47"/>
      <c r="GS27" s="48"/>
      <c r="GT27" s="36" t="s">
        <v>132</v>
      </c>
      <c r="GU27" s="35">
        <f>'La Ligue Fleurie'!BS81</f>
        <v>0</v>
      </c>
      <c r="GV27" s="78"/>
      <c r="GW27" s="54" t="s">
        <v>133</v>
      </c>
      <c r="GX27" s="32">
        <f>'La Ligue Fleurie'!BY81</f>
        <v>0</v>
      </c>
      <c r="GY27" s="47"/>
      <c r="GZ27" s="48"/>
      <c r="HA27" s="36" t="s">
        <v>132</v>
      </c>
      <c r="HB27" s="35">
        <f>'La Ligue Fleurie'!BZ81</f>
        <v>0</v>
      </c>
      <c r="HC27" s="78"/>
      <c r="HD27" s="54" t="s">
        <v>133</v>
      </c>
      <c r="HE27" s="32">
        <f>'La Ligue Fleurie'!CF81</f>
        <v>0</v>
      </c>
      <c r="HF27" s="47"/>
      <c r="HG27" s="48"/>
      <c r="HH27" s="36" t="s">
        <v>132</v>
      </c>
      <c r="HI27" s="35">
        <f>'La Ligue Fleurie'!CG81</f>
        <v>0</v>
      </c>
      <c r="HJ27" s="78"/>
      <c r="HK27" s="54" t="s">
        <v>133</v>
      </c>
      <c r="HL27" s="32">
        <f>'La Ligue Fleurie'!CM81</f>
        <v>0</v>
      </c>
      <c r="HM27" s="47"/>
      <c r="HN27" s="48"/>
      <c r="HO27" s="36" t="s">
        <v>132</v>
      </c>
      <c r="HP27" s="35">
        <f>'La Ligue Fleurie'!CN81</f>
        <v>0</v>
      </c>
      <c r="HQ27" s="78"/>
      <c r="HR27" s="54" t="s">
        <v>133</v>
      </c>
      <c r="HS27" s="32">
        <f>'La Ligue Fleurie'!CT81</f>
        <v>0</v>
      </c>
      <c r="HT27" s="47"/>
      <c r="HU27" s="48"/>
      <c r="HV27" s="36" t="s">
        <v>132</v>
      </c>
      <c r="HW27" s="35">
        <f>'La Ligue Fleurie'!CU81</f>
        <v>0</v>
      </c>
      <c r="HX27" s="78"/>
      <c r="HY27" s="54" t="s">
        <v>133</v>
      </c>
      <c r="HZ27" s="32">
        <f>'La Ligue Fleurie'!DA81</f>
        <v>0</v>
      </c>
      <c r="IA27" s="47"/>
      <c r="IB27" s="48"/>
      <c r="IC27" s="36" t="s">
        <v>132</v>
      </c>
      <c r="ID27" s="35">
        <f>'La Ligue Fleurie'!DB81</f>
        <v>0</v>
      </c>
      <c r="IE27" s="78"/>
      <c r="IF27" s="54" t="s">
        <v>133</v>
      </c>
      <c r="IG27" s="32">
        <f>'La Ligue Fleurie'!DH81</f>
        <v>0</v>
      </c>
      <c r="IH27" s="47"/>
      <c r="II27" s="48"/>
      <c r="IJ27" s="36" t="s">
        <v>132</v>
      </c>
      <c r="IK27" s="35">
        <f>'La Ligue Fleurie'!DI81</f>
        <v>0</v>
      </c>
      <c r="IL27" s="78"/>
      <c r="IM27" s="54" t="s">
        <v>133</v>
      </c>
      <c r="IN27" s="32">
        <f>'La Ligue Fleurie'!DO81</f>
        <v>0</v>
      </c>
      <c r="IO27" s="47"/>
      <c r="IP27" s="48"/>
      <c r="IQ27" s="36" t="s">
        <v>132</v>
      </c>
      <c r="IR27" s="35">
        <f>'La Ligue Fleurie'!DP81</f>
        <v>0</v>
      </c>
      <c r="IS27" s="78"/>
      <c r="IT27" s="54" t="s">
        <v>133</v>
      </c>
      <c r="IU27" s="32">
        <f>'La Ligue Fleurie'!DV81</f>
        <v>0</v>
      </c>
      <c r="IV27" s="47"/>
      <c r="IW27" s="48"/>
      <c r="IX27" s="36" t="s">
        <v>132</v>
      </c>
      <c r="IY27" s="35">
        <f>'La Ligue Fleurie'!DW81</f>
        <v>0</v>
      </c>
      <c r="IZ27" s="78"/>
      <c r="JA27" s="54" t="s">
        <v>133</v>
      </c>
      <c r="JB27" s="32">
        <f>'La Ligue Fleurie'!EC81</f>
        <v>0</v>
      </c>
      <c r="JC27" s="47"/>
      <c r="JD27" s="48"/>
      <c r="JE27" s="36" t="s">
        <v>132</v>
      </c>
      <c r="JF27" s="35">
        <f>'La Ligue Fleurie'!ED81</f>
        <v>0</v>
      </c>
      <c r="JG27" s="78"/>
      <c r="JH27" s="54" t="s">
        <v>133</v>
      </c>
      <c r="JI27" s="32">
        <f>'La Ligue Fleurie'!EJ81</f>
        <v>0</v>
      </c>
      <c r="JJ27" s="47"/>
      <c r="JK27" s="48"/>
      <c r="JL27" s="36" t="s">
        <v>132</v>
      </c>
      <c r="JM27" s="35">
        <f>'La Ligue Fleurie'!EK81</f>
        <v>0</v>
      </c>
      <c r="JN27" s="78"/>
      <c r="JO27" s="54" t="s">
        <v>133</v>
      </c>
      <c r="JP27" s="32">
        <f>'La Ligue Fleurie'!EQ81</f>
        <v>0</v>
      </c>
      <c r="JQ27" s="47"/>
      <c r="JR27" s="48"/>
      <c r="JS27" s="36" t="s">
        <v>132</v>
      </c>
      <c r="JT27" s="35">
        <f>'La Ligue Fleurie'!ER81</f>
        <v>0</v>
      </c>
    </row>
    <row r="28" spans="1:280" s="22" customFormat="1" ht="21" customHeight="1" thickBot="1" x14ac:dyDescent="0.3">
      <c r="A28" s="79" t="s">
        <v>134</v>
      </c>
      <c r="B28" s="80"/>
      <c r="C28" s="80"/>
      <c r="D28" s="80"/>
      <c r="E28" s="80"/>
      <c r="F28" s="82"/>
      <c r="G28" s="35">
        <f ca="1">'La Ligue Fleurie'!I4</f>
        <v>204</v>
      </c>
      <c r="H28" s="79" t="s">
        <v>134</v>
      </c>
      <c r="I28" s="80"/>
      <c r="J28" s="80"/>
      <c r="K28" s="80"/>
      <c r="L28" s="80"/>
      <c r="M28" s="82"/>
      <c r="N28" s="35">
        <f ca="1">'La Ligue Fleurie'!I8</f>
        <v>200</v>
      </c>
      <c r="O28" s="79" t="s">
        <v>134</v>
      </c>
      <c r="P28" s="80"/>
      <c r="Q28" s="80"/>
      <c r="R28" s="80"/>
      <c r="S28" s="80"/>
      <c r="T28" s="82"/>
      <c r="U28" s="35">
        <f ca="1">'La Ligue Fleurie'!I12</f>
        <v>200</v>
      </c>
      <c r="V28" s="79" t="s">
        <v>134</v>
      </c>
      <c r="W28" s="80"/>
      <c r="X28" s="80"/>
      <c r="Y28" s="80"/>
      <c r="Z28" s="80"/>
      <c r="AA28" s="82"/>
      <c r="AB28" s="35">
        <f ca="1">'La Ligue Fleurie'!I16</f>
        <v>303</v>
      </c>
      <c r="AC28" s="79" t="s">
        <v>134</v>
      </c>
      <c r="AD28" s="80"/>
      <c r="AE28" s="80"/>
      <c r="AF28" s="80"/>
      <c r="AG28" s="80"/>
      <c r="AH28" s="82"/>
      <c r="AI28" s="35">
        <f ca="1">'La Ligue Fleurie'!I20</f>
        <v>310</v>
      </c>
      <c r="AJ28" s="79" t="s">
        <v>134</v>
      </c>
      <c r="AK28" s="80"/>
      <c r="AL28" s="80"/>
      <c r="AM28" s="80"/>
      <c r="AN28" s="80"/>
      <c r="AO28" s="82"/>
      <c r="AP28" s="35">
        <f ca="1">'La Ligue Fleurie'!I24</f>
        <v>309</v>
      </c>
      <c r="AQ28" s="79" t="s">
        <v>134</v>
      </c>
      <c r="AR28" s="80"/>
      <c r="AS28" s="80"/>
      <c r="AT28" s="80"/>
      <c r="AU28" s="80"/>
      <c r="AV28" s="82"/>
      <c r="AW28" s="35">
        <f ca="1">'La Ligue Fleurie'!I28</f>
        <v>316</v>
      </c>
      <c r="AX28" s="79" t="s">
        <v>134</v>
      </c>
      <c r="AY28" s="80"/>
      <c r="AZ28" s="80"/>
      <c r="BA28" s="80"/>
      <c r="BB28" s="80"/>
      <c r="BC28" s="82"/>
      <c r="BD28" s="35">
        <f ca="1">'La Ligue Fleurie'!I32</f>
        <v>314</v>
      </c>
      <c r="BE28" s="79" t="s">
        <v>134</v>
      </c>
      <c r="BF28" s="80"/>
      <c r="BG28" s="80"/>
      <c r="BH28" s="80"/>
      <c r="BI28" s="80"/>
      <c r="BJ28" s="82"/>
      <c r="BK28" s="35">
        <f ca="1">'La Ligue Fleurie'!I36</f>
        <v>315</v>
      </c>
      <c r="BL28" s="79" t="s">
        <v>134</v>
      </c>
      <c r="BM28" s="80"/>
      <c r="BN28" s="80"/>
      <c r="BO28" s="80"/>
      <c r="BP28" s="80"/>
      <c r="BQ28" s="82"/>
      <c r="BR28" s="35">
        <f ca="1">'La Ligue Fleurie'!I40</f>
        <v>318</v>
      </c>
      <c r="BS28" s="79" t="s">
        <v>134</v>
      </c>
      <c r="BT28" s="80"/>
      <c r="BU28" s="80"/>
      <c r="BV28" s="80"/>
      <c r="BW28" s="80"/>
      <c r="BX28" s="82"/>
      <c r="BY28" s="35">
        <f ca="1">'La Ligue Fleurie'!I44</f>
        <v>317</v>
      </c>
      <c r="BZ28" s="79" t="s">
        <v>134</v>
      </c>
      <c r="CA28" s="80"/>
      <c r="CB28" s="80"/>
      <c r="CC28" s="80"/>
      <c r="CD28" s="80"/>
      <c r="CE28" s="82"/>
      <c r="CF28" s="35">
        <f ca="1">'La Ligue Fleurie'!I48</f>
        <v>317</v>
      </c>
      <c r="CG28" s="79" t="s">
        <v>134</v>
      </c>
      <c r="CH28" s="80"/>
      <c r="CI28" s="80"/>
      <c r="CJ28" s="80"/>
      <c r="CK28" s="80"/>
      <c r="CL28" s="82"/>
      <c r="CM28" s="35">
        <f ca="1">'La Ligue Fleurie'!I52</f>
        <v>315</v>
      </c>
      <c r="CN28" s="79" t="s">
        <v>134</v>
      </c>
      <c r="CO28" s="80"/>
      <c r="CP28" s="80"/>
      <c r="CQ28" s="80"/>
      <c r="CR28" s="80"/>
      <c r="CS28" s="82"/>
      <c r="CT28" s="35">
        <f ca="1">'La Ligue Fleurie'!I56</f>
        <v>315</v>
      </c>
      <c r="CU28" s="79" t="s">
        <v>134</v>
      </c>
      <c r="CV28" s="80"/>
      <c r="CW28" s="80"/>
      <c r="CX28" s="80"/>
      <c r="CY28" s="80"/>
      <c r="CZ28" s="82"/>
      <c r="DA28" s="35">
        <f ca="1">'La Ligue Fleurie'!I60</f>
        <v>317</v>
      </c>
      <c r="DB28" s="79" t="s">
        <v>134</v>
      </c>
      <c r="DC28" s="80"/>
      <c r="DD28" s="80"/>
      <c r="DE28" s="80"/>
      <c r="DF28" s="80"/>
      <c r="DG28" s="82"/>
      <c r="DH28" s="35">
        <f ca="1">'La Ligue Fleurie'!I64</f>
        <v>316</v>
      </c>
      <c r="DI28" s="79" t="s">
        <v>134</v>
      </c>
      <c r="DJ28" s="80"/>
      <c r="DK28" s="80"/>
      <c r="DL28" s="80"/>
      <c r="DM28" s="80"/>
      <c r="DN28" s="82"/>
      <c r="DO28" s="35">
        <f ca="1">'La Ligue Fleurie'!I68</f>
        <v>316</v>
      </c>
      <c r="DP28" s="79" t="s">
        <v>134</v>
      </c>
      <c r="DQ28" s="80"/>
      <c r="DR28" s="80"/>
      <c r="DS28" s="80"/>
      <c r="DT28" s="80"/>
      <c r="DU28" s="82"/>
      <c r="DV28" s="35">
        <f ca="1">'La Ligue Fleurie'!I72</f>
        <v>317</v>
      </c>
      <c r="DW28" s="79" t="s">
        <v>134</v>
      </c>
      <c r="DX28" s="80"/>
      <c r="DY28" s="80"/>
      <c r="DZ28" s="80"/>
      <c r="EA28" s="80"/>
      <c r="EB28" s="82"/>
      <c r="EC28" s="35">
        <f ca="1">'La Ligue Fleurie'!I76</f>
        <v>317</v>
      </c>
      <c r="ED28" s="79" t="s">
        <v>134</v>
      </c>
      <c r="EE28" s="80"/>
      <c r="EF28" s="80"/>
      <c r="EG28" s="80"/>
      <c r="EH28" s="80"/>
      <c r="EI28" s="82"/>
      <c r="EJ28" s="35">
        <f ca="1">'La Ligue Fleurie'!I80</f>
        <v>317</v>
      </c>
      <c r="EK28" s="79" t="s">
        <v>134</v>
      </c>
      <c r="EL28" s="80"/>
      <c r="EM28" s="80"/>
      <c r="EN28" s="80"/>
      <c r="EO28" s="80"/>
      <c r="EP28" s="82"/>
      <c r="EQ28" s="35">
        <f>'La Ligue Fleurie'!P80</f>
        <v>0</v>
      </c>
      <c r="ER28" s="79" t="s">
        <v>134</v>
      </c>
      <c r="ES28" s="80"/>
      <c r="ET28" s="80"/>
      <c r="EU28" s="80"/>
      <c r="EV28" s="80"/>
      <c r="EW28" s="82"/>
      <c r="EX28" s="35">
        <f>'La Ligue Fleurie'!W80</f>
        <v>0</v>
      </c>
      <c r="EY28" s="79" t="s">
        <v>134</v>
      </c>
      <c r="EZ28" s="80"/>
      <c r="FA28" s="80"/>
      <c r="FB28" s="80"/>
      <c r="FC28" s="80"/>
      <c r="FD28" s="82"/>
      <c r="FE28" s="35">
        <f>'La Ligue Fleurie'!AD80</f>
        <v>0</v>
      </c>
      <c r="FF28" s="79" t="s">
        <v>134</v>
      </c>
      <c r="FG28" s="80"/>
      <c r="FH28" s="80"/>
      <c r="FI28" s="80"/>
      <c r="FJ28" s="80"/>
      <c r="FK28" s="82"/>
      <c r="FL28" s="35">
        <f>'La Ligue Fleurie'!AK80</f>
        <v>0</v>
      </c>
      <c r="FM28" s="79" t="s">
        <v>134</v>
      </c>
      <c r="FN28" s="80"/>
      <c r="FO28" s="80"/>
      <c r="FP28" s="80"/>
      <c r="FQ28" s="80"/>
      <c r="FR28" s="82"/>
      <c r="FS28" s="35">
        <f>'La Ligue Fleurie'!AR80</f>
        <v>0</v>
      </c>
      <c r="FT28" s="79" t="s">
        <v>134</v>
      </c>
      <c r="FU28" s="80"/>
      <c r="FV28" s="80"/>
      <c r="FW28" s="80"/>
      <c r="FX28" s="80"/>
      <c r="FY28" s="82"/>
      <c r="FZ28" s="35">
        <f>'La Ligue Fleurie'!AY80</f>
        <v>0</v>
      </c>
      <c r="GA28" s="79" t="s">
        <v>134</v>
      </c>
      <c r="GB28" s="80"/>
      <c r="GC28" s="80"/>
      <c r="GD28" s="80"/>
      <c r="GE28" s="80"/>
      <c r="GF28" s="82"/>
      <c r="GG28" s="35">
        <f>'La Ligue Fleurie'!BF80</f>
        <v>0</v>
      </c>
      <c r="GH28" s="79" t="s">
        <v>134</v>
      </c>
      <c r="GI28" s="80"/>
      <c r="GJ28" s="80"/>
      <c r="GK28" s="80"/>
      <c r="GL28" s="80"/>
      <c r="GM28" s="82"/>
      <c r="GN28" s="35">
        <f>'La Ligue Fleurie'!BM80</f>
        <v>0</v>
      </c>
      <c r="GO28" s="79" t="s">
        <v>134</v>
      </c>
      <c r="GP28" s="80"/>
      <c r="GQ28" s="80"/>
      <c r="GR28" s="80"/>
      <c r="GS28" s="80"/>
      <c r="GT28" s="82"/>
      <c r="GU28" s="35">
        <f>'La Ligue Fleurie'!BT80</f>
        <v>0</v>
      </c>
      <c r="GV28" s="79" t="s">
        <v>134</v>
      </c>
      <c r="GW28" s="80"/>
      <c r="GX28" s="80"/>
      <c r="GY28" s="80"/>
      <c r="GZ28" s="80"/>
      <c r="HA28" s="82"/>
      <c r="HB28" s="35">
        <f>'La Ligue Fleurie'!CA80</f>
        <v>0</v>
      </c>
      <c r="HC28" s="79" t="s">
        <v>134</v>
      </c>
      <c r="HD28" s="80"/>
      <c r="HE28" s="80"/>
      <c r="HF28" s="80"/>
      <c r="HG28" s="80"/>
      <c r="HH28" s="82"/>
      <c r="HI28" s="35">
        <f>'La Ligue Fleurie'!CH80</f>
        <v>0</v>
      </c>
      <c r="HJ28" s="79" t="s">
        <v>134</v>
      </c>
      <c r="HK28" s="80"/>
      <c r="HL28" s="80"/>
      <c r="HM28" s="80"/>
      <c r="HN28" s="80"/>
      <c r="HO28" s="82"/>
      <c r="HP28" s="35">
        <f>'La Ligue Fleurie'!CO80</f>
        <v>0</v>
      </c>
      <c r="HQ28" s="79" t="s">
        <v>134</v>
      </c>
      <c r="HR28" s="80"/>
      <c r="HS28" s="80"/>
      <c r="HT28" s="80"/>
      <c r="HU28" s="80"/>
      <c r="HV28" s="82"/>
      <c r="HW28" s="35">
        <f>'La Ligue Fleurie'!CV80</f>
        <v>0</v>
      </c>
      <c r="HX28" s="79" t="s">
        <v>134</v>
      </c>
      <c r="HY28" s="80"/>
      <c r="HZ28" s="80"/>
      <c r="IA28" s="80"/>
      <c r="IB28" s="80"/>
      <c r="IC28" s="82"/>
      <c r="ID28" s="35">
        <f>'La Ligue Fleurie'!DC80</f>
        <v>0</v>
      </c>
      <c r="IE28" s="79" t="s">
        <v>134</v>
      </c>
      <c r="IF28" s="80"/>
      <c r="IG28" s="80"/>
      <c r="IH28" s="80"/>
      <c r="II28" s="80"/>
      <c r="IJ28" s="82"/>
      <c r="IK28" s="35">
        <f>'La Ligue Fleurie'!DJ80</f>
        <v>0</v>
      </c>
      <c r="IL28" s="79" t="s">
        <v>134</v>
      </c>
      <c r="IM28" s="80"/>
      <c r="IN28" s="80"/>
      <c r="IO28" s="80"/>
      <c r="IP28" s="80"/>
      <c r="IQ28" s="82"/>
      <c r="IR28" s="35">
        <f>'La Ligue Fleurie'!DQ80</f>
        <v>0</v>
      </c>
      <c r="IS28" s="79" t="s">
        <v>134</v>
      </c>
      <c r="IT28" s="80"/>
      <c r="IU28" s="80"/>
      <c r="IV28" s="80"/>
      <c r="IW28" s="80"/>
      <c r="IX28" s="82"/>
      <c r="IY28" s="35">
        <f>'La Ligue Fleurie'!DX80</f>
        <v>0</v>
      </c>
      <c r="IZ28" s="79" t="s">
        <v>134</v>
      </c>
      <c r="JA28" s="80"/>
      <c r="JB28" s="80"/>
      <c r="JC28" s="80"/>
      <c r="JD28" s="80"/>
      <c r="JE28" s="82"/>
      <c r="JF28" s="35">
        <f>'La Ligue Fleurie'!EE80</f>
        <v>0</v>
      </c>
      <c r="JG28" s="79" t="s">
        <v>134</v>
      </c>
      <c r="JH28" s="80"/>
      <c r="JI28" s="80"/>
      <c r="JJ28" s="80"/>
      <c r="JK28" s="80"/>
      <c r="JL28" s="82"/>
      <c r="JM28" s="35">
        <f>'La Ligue Fleurie'!EL80</f>
        <v>0</v>
      </c>
      <c r="JN28" s="79" t="s">
        <v>134</v>
      </c>
      <c r="JO28" s="80"/>
      <c r="JP28" s="80"/>
      <c r="JQ28" s="80"/>
      <c r="JR28" s="80"/>
      <c r="JS28" s="82"/>
      <c r="JT28" s="35">
        <f>'La Ligue Fleurie'!ES80</f>
        <v>0</v>
      </c>
    </row>
    <row r="29" spans="1:280" s="22" customFormat="1" ht="21" customHeight="1" thickBot="1" x14ac:dyDescent="0.3">
      <c r="A29" s="79" t="s">
        <v>135</v>
      </c>
      <c r="B29" s="80"/>
      <c r="C29" s="80"/>
      <c r="D29" s="80"/>
      <c r="E29" s="80"/>
      <c r="F29" s="82"/>
      <c r="G29" s="35">
        <f ca="1">'La Ligue Fleurie'!I1-'La Ligue Fleurie'!I4</f>
        <v>114</v>
      </c>
      <c r="H29" s="79" t="s">
        <v>135</v>
      </c>
      <c r="I29" s="80"/>
      <c r="J29" s="80"/>
      <c r="K29" s="80"/>
      <c r="L29" s="80"/>
      <c r="M29" s="82"/>
      <c r="N29" s="35">
        <f ca="1">'La Ligue Fleurie'!I1-'La Ligue Fleurie'!I8</f>
        <v>118</v>
      </c>
      <c r="O29" s="79" t="s">
        <v>135</v>
      </c>
      <c r="P29" s="80"/>
      <c r="Q29" s="80"/>
      <c r="R29" s="80"/>
      <c r="S29" s="80"/>
      <c r="T29" s="82"/>
      <c r="U29" s="35">
        <f ca="1">'La Ligue Fleurie'!I1-'La Ligue Fleurie'!I12</f>
        <v>118</v>
      </c>
      <c r="V29" s="79" t="s">
        <v>135</v>
      </c>
      <c r="W29" s="80"/>
      <c r="X29" s="80"/>
      <c r="Y29" s="80"/>
      <c r="Z29" s="80"/>
      <c r="AA29" s="82"/>
      <c r="AB29" s="35">
        <f ca="1">'La Ligue Fleurie'!I1-'La Ligue Fleurie'!I16</f>
        <v>15</v>
      </c>
      <c r="AC29" s="79" t="s">
        <v>135</v>
      </c>
      <c r="AD29" s="80"/>
      <c r="AE29" s="80"/>
      <c r="AF29" s="80"/>
      <c r="AG29" s="80"/>
      <c r="AH29" s="82"/>
      <c r="AI29" s="35">
        <f ca="1">'La Ligue Fleurie'!I1-'La Ligue Fleurie'!I20</f>
        <v>8</v>
      </c>
      <c r="AJ29" s="79" t="s">
        <v>135</v>
      </c>
      <c r="AK29" s="80"/>
      <c r="AL29" s="80"/>
      <c r="AM29" s="80"/>
      <c r="AN29" s="80"/>
      <c r="AO29" s="82"/>
      <c r="AP29" s="35">
        <f ca="1">'La Ligue Fleurie'!I1-'La Ligue Fleurie'!I24</f>
        <v>9</v>
      </c>
      <c r="AQ29" s="79" t="s">
        <v>135</v>
      </c>
      <c r="AR29" s="80"/>
      <c r="AS29" s="80"/>
      <c r="AT29" s="80"/>
      <c r="AU29" s="80"/>
      <c r="AV29" s="82"/>
      <c r="AW29" s="35">
        <f ca="1">'La Ligue Fleurie'!I1-'La Ligue Fleurie'!I28</f>
        <v>2</v>
      </c>
      <c r="AX29" s="79" t="s">
        <v>135</v>
      </c>
      <c r="AY29" s="80"/>
      <c r="AZ29" s="80"/>
      <c r="BA29" s="80"/>
      <c r="BB29" s="80"/>
      <c r="BC29" s="82"/>
      <c r="BD29" s="35">
        <f ca="1">'La Ligue Fleurie'!I1-'La Ligue Fleurie'!I32</f>
        <v>4</v>
      </c>
      <c r="BE29" s="79" t="s">
        <v>135</v>
      </c>
      <c r="BF29" s="80"/>
      <c r="BG29" s="80"/>
      <c r="BH29" s="80"/>
      <c r="BI29" s="80"/>
      <c r="BJ29" s="82"/>
      <c r="BK29" s="35">
        <f ca="1">'La Ligue Fleurie'!I1-'La Ligue Fleurie'!I36</f>
        <v>3</v>
      </c>
      <c r="BL29" s="79" t="s">
        <v>135</v>
      </c>
      <c r="BM29" s="80"/>
      <c r="BN29" s="80"/>
      <c r="BO29" s="80"/>
      <c r="BP29" s="80"/>
      <c r="BQ29" s="82"/>
      <c r="BR29" s="35">
        <f ca="1">'La Ligue Fleurie'!I1-'La Ligue Fleurie'!I40</f>
        <v>0</v>
      </c>
      <c r="BS29" s="79" t="s">
        <v>135</v>
      </c>
      <c r="BT29" s="80"/>
      <c r="BU29" s="80"/>
      <c r="BV29" s="80"/>
      <c r="BW29" s="80"/>
      <c r="BX29" s="82"/>
      <c r="BY29" s="35">
        <f ca="1">'La Ligue Fleurie'!I1-'La Ligue Fleurie'!I44</f>
        <v>1</v>
      </c>
      <c r="BZ29" s="79" t="s">
        <v>135</v>
      </c>
      <c r="CA29" s="80"/>
      <c r="CB29" s="80"/>
      <c r="CC29" s="80"/>
      <c r="CD29" s="80"/>
      <c r="CE29" s="82"/>
      <c r="CF29" s="35">
        <f ca="1">'La Ligue Fleurie'!I1-'La Ligue Fleurie'!I48</f>
        <v>1</v>
      </c>
      <c r="CG29" s="79" t="s">
        <v>135</v>
      </c>
      <c r="CH29" s="80"/>
      <c r="CI29" s="80"/>
      <c r="CJ29" s="80"/>
      <c r="CK29" s="80"/>
      <c r="CL29" s="82"/>
      <c r="CM29" s="35">
        <f ca="1">'La Ligue Fleurie'!I1-'La Ligue Fleurie'!I52</f>
        <v>3</v>
      </c>
      <c r="CN29" s="79" t="s">
        <v>135</v>
      </c>
      <c r="CO29" s="80"/>
      <c r="CP29" s="80"/>
      <c r="CQ29" s="80"/>
      <c r="CR29" s="80"/>
      <c r="CS29" s="82"/>
      <c r="CT29" s="35">
        <f ca="1">'La Ligue Fleurie'!I1-'La Ligue Fleurie'!I56</f>
        <v>3</v>
      </c>
      <c r="CU29" s="79" t="s">
        <v>135</v>
      </c>
      <c r="CV29" s="80"/>
      <c r="CW29" s="80"/>
      <c r="CX29" s="80"/>
      <c r="CY29" s="80"/>
      <c r="CZ29" s="82"/>
      <c r="DA29" s="35">
        <f ca="1">'La Ligue Fleurie'!I1-'La Ligue Fleurie'!I60</f>
        <v>1</v>
      </c>
      <c r="DB29" s="79" t="s">
        <v>135</v>
      </c>
      <c r="DC29" s="80"/>
      <c r="DD29" s="80"/>
      <c r="DE29" s="80"/>
      <c r="DF29" s="80"/>
      <c r="DG29" s="82"/>
      <c r="DH29" s="35">
        <f ca="1">'La Ligue Fleurie'!I1-'La Ligue Fleurie'!I64</f>
        <v>2</v>
      </c>
      <c r="DI29" s="79" t="s">
        <v>135</v>
      </c>
      <c r="DJ29" s="80"/>
      <c r="DK29" s="80"/>
      <c r="DL29" s="80"/>
      <c r="DM29" s="80"/>
      <c r="DN29" s="82"/>
      <c r="DO29" s="35">
        <f ca="1">'La Ligue Fleurie'!I1-'La Ligue Fleurie'!I68</f>
        <v>2</v>
      </c>
      <c r="DP29" s="79" t="s">
        <v>135</v>
      </c>
      <c r="DQ29" s="80"/>
      <c r="DR29" s="80"/>
      <c r="DS29" s="80"/>
      <c r="DT29" s="80"/>
      <c r="DU29" s="82"/>
      <c r="DV29" s="35">
        <f ca="1">'La Ligue Fleurie'!I1-'La Ligue Fleurie'!I72</f>
        <v>1</v>
      </c>
      <c r="DW29" s="79" t="s">
        <v>135</v>
      </c>
      <c r="DX29" s="80"/>
      <c r="DY29" s="80"/>
      <c r="DZ29" s="80"/>
      <c r="EA29" s="80"/>
      <c r="EB29" s="82"/>
      <c r="EC29" s="35">
        <f ca="1">'La Ligue Fleurie'!I1-'La Ligue Fleurie'!I76</f>
        <v>1</v>
      </c>
      <c r="ED29" s="79" t="s">
        <v>135</v>
      </c>
      <c r="EE29" s="80"/>
      <c r="EF29" s="80"/>
      <c r="EG29" s="80"/>
      <c r="EH29" s="80"/>
      <c r="EI29" s="82"/>
      <c r="EJ29" s="35">
        <f ca="1">'La Ligue Fleurie'!I1-'La Ligue Fleurie'!I80</f>
        <v>1</v>
      </c>
      <c r="EK29" s="79" t="s">
        <v>135</v>
      </c>
      <c r="EL29" s="80"/>
      <c r="EM29" s="80"/>
      <c r="EN29" s="80"/>
      <c r="EO29" s="80"/>
      <c r="EP29" s="82"/>
      <c r="EQ29" s="35">
        <f>'La Ligue Fleurie'!P1-'La Ligue Fleurie'!P80</f>
        <v>0</v>
      </c>
      <c r="ER29" s="79" t="s">
        <v>135</v>
      </c>
      <c r="ES29" s="80"/>
      <c r="ET29" s="80"/>
      <c r="EU29" s="80"/>
      <c r="EV29" s="80"/>
      <c r="EW29" s="82"/>
      <c r="EX29" s="35">
        <f>'La Ligue Fleurie'!W1-'La Ligue Fleurie'!W80</f>
        <v>0</v>
      </c>
      <c r="EY29" s="79" t="s">
        <v>135</v>
      </c>
      <c r="EZ29" s="80"/>
      <c r="FA29" s="80"/>
      <c r="FB29" s="80"/>
      <c r="FC29" s="80"/>
      <c r="FD29" s="82"/>
      <c r="FE29" s="35">
        <f>'La Ligue Fleurie'!AD1-'La Ligue Fleurie'!AD80</f>
        <v>0</v>
      </c>
      <c r="FF29" s="79" t="s">
        <v>135</v>
      </c>
      <c r="FG29" s="80"/>
      <c r="FH29" s="80"/>
      <c r="FI29" s="80"/>
      <c r="FJ29" s="80"/>
      <c r="FK29" s="82"/>
      <c r="FL29" s="35">
        <f>'La Ligue Fleurie'!AK1-'La Ligue Fleurie'!AK80</f>
        <v>0</v>
      </c>
      <c r="FM29" s="79" t="s">
        <v>135</v>
      </c>
      <c r="FN29" s="80"/>
      <c r="FO29" s="80"/>
      <c r="FP29" s="80"/>
      <c r="FQ29" s="80"/>
      <c r="FR29" s="82"/>
      <c r="FS29" s="35">
        <f>'La Ligue Fleurie'!AR1-'La Ligue Fleurie'!AR80</f>
        <v>0</v>
      </c>
      <c r="FT29" s="79" t="s">
        <v>135</v>
      </c>
      <c r="FU29" s="80"/>
      <c r="FV29" s="80"/>
      <c r="FW29" s="80"/>
      <c r="FX29" s="80"/>
      <c r="FY29" s="82"/>
      <c r="FZ29" s="35">
        <f>'La Ligue Fleurie'!AY1-'La Ligue Fleurie'!AY80</f>
        <v>0</v>
      </c>
      <c r="GA29" s="79" t="s">
        <v>135</v>
      </c>
      <c r="GB29" s="80"/>
      <c r="GC29" s="80"/>
      <c r="GD29" s="80"/>
      <c r="GE29" s="80"/>
      <c r="GF29" s="82"/>
      <c r="GG29" s="35">
        <f>'La Ligue Fleurie'!BF1-'La Ligue Fleurie'!BF80</f>
        <v>0</v>
      </c>
      <c r="GH29" s="79" t="s">
        <v>135</v>
      </c>
      <c r="GI29" s="80"/>
      <c r="GJ29" s="80"/>
      <c r="GK29" s="80"/>
      <c r="GL29" s="80"/>
      <c r="GM29" s="82"/>
      <c r="GN29" s="35">
        <f>'La Ligue Fleurie'!BM1-'La Ligue Fleurie'!BM80</f>
        <v>0</v>
      </c>
      <c r="GO29" s="79" t="s">
        <v>135</v>
      </c>
      <c r="GP29" s="80"/>
      <c r="GQ29" s="80"/>
      <c r="GR29" s="80"/>
      <c r="GS29" s="80"/>
      <c r="GT29" s="82"/>
      <c r="GU29" s="35">
        <f>'La Ligue Fleurie'!BT1-'La Ligue Fleurie'!BT80</f>
        <v>0</v>
      </c>
      <c r="GV29" s="79" t="s">
        <v>135</v>
      </c>
      <c r="GW29" s="80"/>
      <c r="GX29" s="80"/>
      <c r="GY29" s="80"/>
      <c r="GZ29" s="80"/>
      <c r="HA29" s="82"/>
      <c r="HB29" s="35">
        <f>'La Ligue Fleurie'!CA1-'La Ligue Fleurie'!CA80</f>
        <v>0</v>
      </c>
      <c r="HC29" s="79" t="s">
        <v>135</v>
      </c>
      <c r="HD29" s="80"/>
      <c r="HE29" s="80"/>
      <c r="HF29" s="80"/>
      <c r="HG29" s="80"/>
      <c r="HH29" s="82"/>
      <c r="HI29" s="35">
        <f>'La Ligue Fleurie'!CH1-'La Ligue Fleurie'!CH80</f>
        <v>0</v>
      </c>
      <c r="HJ29" s="79" t="s">
        <v>135</v>
      </c>
      <c r="HK29" s="80"/>
      <c r="HL29" s="80"/>
      <c r="HM29" s="80"/>
      <c r="HN29" s="80"/>
      <c r="HO29" s="82"/>
      <c r="HP29" s="35">
        <f>'La Ligue Fleurie'!CO1-'La Ligue Fleurie'!CO80</f>
        <v>0</v>
      </c>
      <c r="HQ29" s="79" t="s">
        <v>135</v>
      </c>
      <c r="HR29" s="80"/>
      <c r="HS29" s="80"/>
      <c r="HT29" s="80"/>
      <c r="HU29" s="80"/>
      <c r="HV29" s="82"/>
      <c r="HW29" s="35">
        <f>'La Ligue Fleurie'!CV1-'La Ligue Fleurie'!CV80</f>
        <v>0</v>
      </c>
      <c r="HX29" s="79" t="s">
        <v>135</v>
      </c>
      <c r="HY29" s="80"/>
      <c r="HZ29" s="80"/>
      <c r="IA29" s="80"/>
      <c r="IB29" s="80"/>
      <c r="IC29" s="82"/>
      <c r="ID29" s="35">
        <f>'La Ligue Fleurie'!DC1-'La Ligue Fleurie'!DC80</f>
        <v>0</v>
      </c>
      <c r="IE29" s="79" t="s">
        <v>135</v>
      </c>
      <c r="IF29" s="80"/>
      <c r="IG29" s="80"/>
      <c r="IH29" s="80"/>
      <c r="II29" s="80"/>
      <c r="IJ29" s="82"/>
      <c r="IK29" s="35">
        <f>'La Ligue Fleurie'!DJ1-'La Ligue Fleurie'!DJ80</f>
        <v>0</v>
      </c>
      <c r="IL29" s="79" t="s">
        <v>135</v>
      </c>
      <c r="IM29" s="80"/>
      <c r="IN29" s="80"/>
      <c r="IO29" s="80"/>
      <c r="IP29" s="80"/>
      <c r="IQ29" s="82"/>
      <c r="IR29" s="35">
        <f>'La Ligue Fleurie'!DQ1-'La Ligue Fleurie'!DQ80</f>
        <v>0</v>
      </c>
      <c r="IS29" s="79" t="s">
        <v>135</v>
      </c>
      <c r="IT29" s="80"/>
      <c r="IU29" s="80"/>
      <c r="IV29" s="80"/>
      <c r="IW29" s="80"/>
      <c r="IX29" s="82"/>
      <c r="IY29" s="35">
        <f>'La Ligue Fleurie'!DX1-'La Ligue Fleurie'!DX80</f>
        <v>0</v>
      </c>
      <c r="IZ29" s="79" t="s">
        <v>135</v>
      </c>
      <c r="JA29" s="80"/>
      <c r="JB29" s="80"/>
      <c r="JC29" s="80"/>
      <c r="JD29" s="80"/>
      <c r="JE29" s="82"/>
      <c r="JF29" s="35">
        <f>'La Ligue Fleurie'!EE1-'La Ligue Fleurie'!EE80</f>
        <v>0</v>
      </c>
      <c r="JG29" s="79" t="s">
        <v>135</v>
      </c>
      <c r="JH29" s="80"/>
      <c r="JI29" s="80"/>
      <c r="JJ29" s="80"/>
      <c r="JK29" s="80"/>
      <c r="JL29" s="82"/>
      <c r="JM29" s="35">
        <f>'La Ligue Fleurie'!EL1-'La Ligue Fleurie'!EL80</f>
        <v>0</v>
      </c>
      <c r="JN29" s="79" t="s">
        <v>135</v>
      </c>
      <c r="JO29" s="80"/>
      <c r="JP29" s="80"/>
      <c r="JQ29" s="80"/>
      <c r="JR29" s="80"/>
      <c r="JS29" s="82"/>
      <c r="JT29" s="35">
        <f>'La Ligue Fleurie'!ES1-'La Ligue Fleurie'!ES80</f>
        <v>0</v>
      </c>
    </row>
    <row r="30" spans="1:280" s="22" customFormat="1" ht="10.050000000000001" customHeight="1" x14ac:dyDescent="0.25">
      <c r="A30" s="37"/>
      <c r="B30" s="36"/>
      <c r="C30" s="36"/>
      <c r="D30" s="36"/>
      <c r="E30" s="36"/>
      <c r="F30" s="36"/>
      <c r="G30" s="38"/>
      <c r="H30" s="37"/>
      <c r="I30" s="36"/>
      <c r="J30" s="36"/>
      <c r="K30" s="36"/>
      <c r="L30" s="36"/>
      <c r="M30" s="36"/>
      <c r="N30" s="38"/>
      <c r="O30" s="37"/>
      <c r="P30" s="36"/>
      <c r="Q30" s="36"/>
      <c r="R30" s="36"/>
      <c r="S30" s="36"/>
      <c r="T30" s="36"/>
      <c r="U30" s="38"/>
      <c r="V30" s="37"/>
      <c r="W30" s="36"/>
      <c r="X30" s="36"/>
      <c r="Y30" s="36"/>
      <c r="Z30" s="36"/>
      <c r="AA30" s="36"/>
      <c r="AB30" s="38"/>
      <c r="AC30" s="37"/>
      <c r="AD30" s="36"/>
      <c r="AE30" s="36"/>
      <c r="AF30" s="36"/>
      <c r="AG30" s="36"/>
      <c r="AH30" s="36"/>
      <c r="AI30" s="38"/>
      <c r="AJ30" s="37"/>
      <c r="AK30" s="36"/>
      <c r="AL30" s="36"/>
      <c r="AM30" s="36"/>
      <c r="AN30" s="36"/>
      <c r="AO30" s="36"/>
      <c r="AP30" s="38"/>
      <c r="AQ30" s="37"/>
      <c r="AR30" s="36"/>
      <c r="AS30" s="36"/>
      <c r="AT30" s="36"/>
      <c r="AU30" s="36"/>
      <c r="AV30" s="36"/>
      <c r="AW30" s="38"/>
      <c r="AX30" s="37"/>
      <c r="AY30" s="36"/>
      <c r="AZ30" s="36"/>
      <c r="BA30" s="36"/>
      <c r="BB30" s="36"/>
      <c r="BC30" s="36"/>
      <c r="BD30" s="38"/>
      <c r="BE30" s="37"/>
      <c r="BF30" s="36"/>
      <c r="BG30" s="36"/>
      <c r="BH30" s="36"/>
      <c r="BI30" s="36"/>
      <c r="BJ30" s="36"/>
      <c r="BK30" s="38"/>
      <c r="BL30" s="37"/>
      <c r="BM30" s="36"/>
      <c r="BN30" s="36"/>
      <c r="BO30" s="36"/>
      <c r="BP30" s="36"/>
      <c r="BQ30" s="36"/>
      <c r="BR30" s="38"/>
      <c r="BS30" s="37"/>
      <c r="BT30" s="36"/>
      <c r="BU30" s="36"/>
      <c r="BV30" s="36"/>
      <c r="BW30" s="36"/>
      <c r="BX30" s="36"/>
      <c r="BY30" s="38"/>
      <c r="BZ30" s="37"/>
      <c r="CA30" s="36"/>
      <c r="CB30" s="36"/>
      <c r="CC30" s="36"/>
      <c r="CD30" s="36"/>
      <c r="CE30" s="36"/>
      <c r="CF30" s="38"/>
      <c r="CG30" s="37"/>
      <c r="CH30" s="36"/>
      <c r="CI30" s="36"/>
      <c r="CJ30" s="36"/>
      <c r="CK30" s="36"/>
      <c r="CL30" s="36"/>
      <c r="CM30" s="38"/>
      <c r="CN30" s="37"/>
      <c r="CO30" s="36"/>
      <c r="CP30" s="36"/>
      <c r="CQ30" s="36"/>
      <c r="CR30" s="36"/>
      <c r="CS30" s="36"/>
      <c r="CT30" s="38"/>
      <c r="CU30" s="37"/>
      <c r="CV30" s="36"/>
      <c r="CW30" s="36"/>
      <c r="CX30" s="36"/>
      <c r="CY30" s="36"/>
      <c r="CZ30" s="36"/>
      <c r="DA30" s="38"/>
      <c r="DB30" s="37"/>
      <c r="DC30" s="36"/>
      <c r="DD30" s="36"/>
      <c r="DE30" s="36"/>
      <c r="DF30" s="36"/>
      <c r="DG30" s="36"/>
      <c r="DH30" s="38"/>
      <c r="DI30" s="37"/>
      <c r="DJ30" s="36"/>
      <c r="DK30" s="36"/>
      <c r="DL30" s="36"/>
      <c r="DM30" s="36"/>
      <c r="DN30" s="36"/>
      <c r="DO30" s="38"/>
      <c r="DP30" s="37"/>
      <c r="DQ30" s="36"/>
      <c r="DR30" s="36"/>
      <c r="DS30" s="36"/>
      <c r="DT30" s="36"/>
      <c r="DU30" s="36"/>
      <c r="DV30" s="38"/>
      <c r="DW30" s="37"/>
      <c r="DX30" s="36"/>
      <c r="DY30" s="36"/>
      <c r="DZ30" s="36"/>
      <c r="EA30" s="36"/>
      <c r="EB30" s="36"/>
      <c r="EC30" s="38"/>
      <c r="ED30" s="37"/>
      <c r="EE30" s="36"/>
      <c r="EF30" s="36"/>
      <c r="EG30" s="36"/>
      <c r="EH30" s="36"/>
      <c r="EI30" s="36"/>
      <c r="EJ30" s="38"/>
      <c r="EK30" s="37"/>
      <c r="EL30" s="36"/>
      <c r="EM30" s="36"/>
      <c r="EN30" s="36"/>
      <c r="EO30" s="36"/>
      <c r="EP30" s="36"/>
      <c r="EQ30" s="38"/>
      <c r="ER30" s="37"/>
      <c r="ES30" s="36"/>
      <c r="ET30" s="36"/>
      <c r="EU30" s="36"/>
      <c r="EV30" s="36"/>
      <c r="EW30" s="36"/>
      <c r="EX30" s="38"/>
      <c r="EY30" s="37"/>
      <c r="EZ30" s="36"/>
      <c r="FA30" s="36"/>
      <c r="FB30" s="36"/>
      <c r="FC30" s="36"/>
      <c r="FD30" s="36"/>
      <c r="FE30" s="38"/>
      <c r="FF30" s="37"/>
      <c r="FG30" s="36"/>
      <c r="FH30" s="36"/>
      <c r="FI30" s="36"/>
      <c r="FJ30" s="36"/>
      <c r="FK30" s="36"/>
      <c r="FL30" s="38"/>
      <c r="FM30" s="37"/>
      <c r="FN30" s="36"/>
      <c r="FO30" s="36"/>
      <c r="FP30" s="36"/>
      <c r="FQ30" s="36"/>
      <c r="FR30" s="36"/>
      <c r="FS30" s="38"/>
      <c r="FT30" s="37"/>
      <c r="FU30" s="36"/>
      <c r="FV30" s="36"/>
      <c r="FW30" s="36"/>
      <c r="FX30" s="36"/>
      <c r="FY30" s="36"/>
      <c r="FZ30" s="38"/>
      <c r="GA30" s="37"/>
      <c r="GB30" s="36"/>
      <c r="GC30" s="36"/>
      <c r="GD30" s="36"/>
      <c r="GE30" s="36"/>
      <c r="GF30" s="36"/>
      <c r="GG30" s="38"/>
      <c r="GH30" s="37"/>
      <c r="GI30" s="36"/>
      <c r="GJ30" s="36"/>
      <c r="GK30" s="36"/>
      <c r="GL30" s="36"/>
      <c r="GM30" s="36"/>
      <c r="GN30" s="38"/>
      <c r="GO30" s="37"/>
      <c r="GP30" s="36"/>
      <c r="GQ30" s="36"/>
      <c r="GR30" s="36"/>
      <c r="GS30" s="36"/>
      <c r="GT30" s="36"/>
      <c r="GU30" s="38"/>
      <c r="GV30" s="37"/>
      <c r="GW30" s="36"/>
      <c r="GX30" s="36"/>
      <c r="GY30" s="36"/>
      <c r="GZ30" s="36"/>
      <c r="HA30" s="36"/>
      <c r="HB30" s="38"/>
      <c r="HC30" s="37"/>
      <c r="HD30" s="36"/>
      <c r="HE30" s="36"/>
      <c r="HF30" s="36"/>
      <c r="HG30" s="36"/>
      <c r="HH30" s="36"/>
      <c r="HI30" s="38"/>
      <c r="HJ30" s="37"/>
      <c r="HK30" s="36"/>
      <c r="HL30" s="36"/>
      <c r="HM30" s="36"/>
      <c r="HN30" s="36"/>
      <c r="HO30" s="36"/>
      <c r="HP30" s="38"/>
      <c r="HQ30" s="37"/>
      <c r="HR30" s="36"/>
      <c r="HS30" s="36"/>
      <c r="HT30" s="36"/>
      <c r="HU30" s="36"/>
      <c r="HV30" s="36"/>
      <c r="HW30" s="38"/>
      <c r="HX30" s="37"/>
      <c r="HY30" s="36"/>
      <c r="HZ30" s="36"/>
      <c r="IA30" s="36"/>
      <c r="IB30" s="36"/>
      <c r="IC30" s="36"/>
      <c r="ID30" s="38"/>
      <c r="IE30" s="37"/>
      <c r="IF30" s="36"/>
      <c r="IG30" s="36"/>
      <c r="IH30" s="36"/>
      <c r="II30" s="36"/>
      <c r="IJ30" s="36"/>
      <c r="IK30" s="38"/>
      <c r="IL30" s="37"/>
      <c r="IM30" s="36"/>
      <c r="IN30" s="36"/>
      <c r="IO30" s="36"/>
      <c r="IP30" s="36"/>
      <c r="IQ30" s="36"/>
      <c r="IR30" s="38"/>
      <c r="IS30" s="37"/>
      <c r="IT30" s="36"/>
      <c r="IU30" s="36"/>
      <c r="IV30" s="36"/>
      <c r="IW30" s="36"/>
      <c r="IX30" s="36"/>
      <c r="IY30" s="38"/>
      <c r="IZ30" s="37"/>
      <c r="JA30" s="36"/>
      <c r="JB30" s="36"/>
      <c r="JC30" s="36"/>
      <c r="JD30" s="36"/>
      <c r="JE30" s="36"/>
      <c r="JF30" s="38"/>
      <c r="JG30" s="37"/>
      <c r="JH30" s="36"/>
      <c r="JI30" s="36"/>
      <c r="JJ30" s="36"/>
      <c r="JK30" s="36"/>
      <c r="JL30" s="36"/>
      <c r="JM30" s="38"/>
      <c r="JN30" s="37"/>
      <c r="JO30" s="36"/>
      <c r="JP30" s="36"/>
      <c r="JQ30" s="36"/>
      <c r="JR30" s="36"/>
      <c r="JS30" s="36"/>
      <c r="JT30" s="38"/>
    </row>
    <row r="31" spans="1:280" s="22" customFormat="1" ht="9.6" customHeight="1" x14ac:dyDescent="0.25">
      <c r="A31" s="37"/>
      <c r="B31" s="36"/>
      <c r="C31" s="36"/>
      <c r="D31" s="36"/>
      <c r="G31" s="59" t="s">
        <v>136</v>
      </c>
      <c r="H31" s="37"/>
      <c r="I31" s="36"/>
      <c r="J31" s="36"/>
      <c r="K31" s="36"/>
      <c r="N31" s="59" t="s">
        <v>136</v>
      </c>
      <c r="O31" s="37"/>
      <c r="P31" s="36"/>
      <c r="Q31" s="36"/>
      <c r="R31" s="36"/>
      <c r="U31" s="59" t="s">
        <v>136</v>
      </c>
      <c r="V31" s="37"/>
      <c r="W31" s="36"/>
      <c r="X31" s="36"/>
      <c r="Y31" s="36"/>
      <c r="AB31" s="59" t="s">
        <v>136</v>
      </c>
      <c r="AC31" s="37"/>
      <c r="AD31" s="36"/>
      <c r="AE31" s="36"/>
      <c r="AF31" s="36"/>
      <c r="AI31" s="59" t="s">
        <v>136</v>
      </c>
      <c r="AJ31" s="37"/>
      <c r="AK31" s="36"/>
      <c r="AL31" s="36"/>
      <c r="AM31" s="36"/>
      <c r="AP31" s="59" t="s">
        <v>136</v>
      </c>
      <c r="AQ31" s="37"/>
      <c r="AR31" s="36"/>
      <c r="AS31" s="36"/>
      <c r="AT31" s="36"/>
      <c r="AW31" s="59" t="s">
        <v>136</v>
      </c>
      <c r="AX31" s="37"/>
      <c r="AY31" s="36"/>
      <c r="AZ31" s="36"/>
      <c r="BA31" s="36"/>
      <c r="BD31" s="59" t="s">
        <v>136</v>
      </c>
      <c r="BE31" s="37"/>
      <c r="BF31" s="36"/>
      <c r="BG31" s="36"/>
      <c r="BH31" s="36"/>
      <c r="BK31" s="59" t="s">
        <v>136</v>
      </c>
      <c r="BL31" s="37"/>
      <c r="BM31" s="36"/>
      <c r="BN31" s="36"/>
      <c r="BO31" s="36"/>
      <c r="BR31" s="59" t="s">
        <v>136</v>
      </c>
      <c r="BS31" s="37"/>
      <c r="BT31" s="36"/>
      <c r="BU31" s="36"/>
      <c r="BV31" s="36"/>
      <c r="BY31" s="59" t="s">
        <v>136</v>
      </c>
      <c r="BZ31" s="37"/>
      <c r="CA31" s="36"/>
      <c r="CB31" s="36"/>
      <c r="CC31" s="36"/>
      <c r="CF31" s="59" t="s">
        <v>136</v>
      </c>
      <c r="CG31" s="37"/>
      <c r="CH31" s="36"/>
      <c r="CI31" s="36"/>
      <c r="CJ31" s="36"/>
      <c r="CM31" s="59" t="s">
        <v>136</v>
      </c>
      <c r="CN31" s="37"/>
      <c r="CO31" s="36"/>
      <c r="CP31" s="36"/>
      <c r="CQ31" s="36"/>
      <c r="CT31" s="59" t="s">
        <v>136</v>
      </c>
      <c r="CU31" s="37"/>
      <c r="CV31" s="36"/>
      <c r="CW31" s="36"/>
      <c r="CX31" s="36"/>
      <c r="DA31" s="59" t="s">
        <v>136</v>
      </c>
      <c r="DB31" s="37"/>
      <c r="DC31" s="36"/>
      <c r="DD31" s="36"/>
      <c r="DE31" s="36"/>
      <c r="DH31" s="59" t="s">
        <v>136</v>
      </c>
      <c r="DI31" s="37"/>
      <c r="DJ31" s="36"/>
      <c r="DK31" s="36"/>
      <c r="DL31" s="36"/>
      <c r="DO31" s="59" t="s">
        <v>136</v>
      </c>
      <c r="DP31" s="37"/>
      <c r="DQ31" s="36"/>
      <c r="DR31" s="36"/>
      <c r="DS31" s="36"/>
      <c r="DV31" s="59" t="s">
        <v>136</v>
      </c>
      <c r="DW31" s="37"/>
      <c r="DX31" s="36"/>
      <c r="DY31" s="36"/>
      <c r="DZ31" s="36"/>
      <c r="EC31" s="59" t="s">
        <v>136</v>
      </c>
      <c r="ED31" s="37"/>
      <c r="EE31" s="36"/>
      <c r="EF31" s="36"/>
      <c r="EG31" s="36"/>
      <c r="EJ31" s="59" t="s">
        <v>136</v>
      </c>
      <c r="EK31" s="37"/>
      <c r="EL31" s="36"/>
      <c r="EM31" s="36"/>
      <c r="EN31" s="36"/>
      <c r="EQ31" s="59" t="s">
        <v>136</v>
      </c>
      <c r="ER31" s="37"/>
      <c r="ES31" s="36"/>
      <c r="ET31" s="36"/>
      <c r="EU31" s="36"/>
      <c r="EX31" s="59" t="s">
        <v>136</v>
      </c>
      <c r="EY31" s="37"/>
      <c r="EZ31" s="36"/>
      <c r="FA31" s="36"/>
      <c r="FB31" s="36"/>
      <c r="FE31" s="59" t="s">
        <v>136</v>
      </c>
      <c r="FF31" s="37"/>
      <c r="FG31" s="36"/>
      <c r="FH31" s="36"/>
      <c r="FI31" s="36"/>
      <c r="FL31" s="59" t="s">
        <v>136</v>
      </c>
      <c r="FM31" s="37"/>
      <c r="FN31" s="36"/>
      <c r="FO31" s="36"/>
      <c r="FP31" s="36"/>
      <c r="FS31" s="59" t="s">
        <v>136</v>
      </c>
      <c r="FT31" s="37"/>
      <c r="FU31" s="36"/>
      <c r="FV31" s="36"/>
      <c r="FW31" s="36"/>
      <c r="FZ31" s="59" t="s">
        <v>136</v>
      </c>
      <c r="GA31" s="37"/>
      <c r="GB31" s="36"/>
      <c r="GC31" s="36"/>
      <c r="GD31" s="36"/>
      <c r="GG31" s="59" t="s">
        <v>136</v>
      </c>
      <c r="GH31" s="37"/>
      <c r="GI31" s="36"/>
      <c r="GJ31" s="36"/>
      <c r="GK31" s="36"/>
      <c r="GN31" s="59" t="s">
        <v>136</v>
      </c>
      <c r="GO31" s="37"/>
      <c r="GP31" s="36"/>
      <c r="GQ31" s="36"/>
      <c r="GR31" s="36"/>
      <c r="GU31" s="59" t="s">
        <v>136</v>
      </c>
      <c r="GV31" s="37"/>
      <c r="GW31" s="36"/>
      <c r="GX31" s="36"/>
      <c r="GY31" s="36"/>
      <c r="HB31" s="59" t="s">
        <v>136</v>
      </c>
      <c r="HC31" s="37"/>
      <c r="HD31" s="36"/>
      <c r="HE31" s="36"/>
      <c r="HF31" s="36"/>
      <c r="HI31" s="59" t="s">
        <v>136</v>
      </c>
      <c r="HJ31" s="37"/>
      <c r="HK31" s="36"/>
      <c r="HL31" s="36"/>
      <c r="HM31" s="36"/>
      <c r="HP31" s="59" t="s">
        <v>136</v>
      </c>
      <c r="HQ31" s="37"/>
      <c r="HR31" s="36"/>
      <c r="HS31" s="36"/>
      <c r="HT31" s="36"/>
      <c r="HW31" s="59" t="s">
        <v>136</v>
      </c>
      <c r="HX31" s="37"/>
      <c r="HY31" s="36"/>
      <c r="HZ31" s="36"/>
      <c r="IA31" s="36"/>
      <c r="ID31" s="59" t="s">
        <v>136</v>
      </c>
      <c r="IE31" s="37"/>
      <c r="IF31" s="36"/>
      <c r="IG31" s="36"/>
      <c r="IH31" s="36"/>
      <c r="IK31" s="59" t="s">
        <v>136</v>
      </c>
      <c r="IL31" s="37"/>
      <c r="IM31" s="36"/>
      <c r="IN31" s="36"/>
      <c r="IO31" s="36"/>
      <c r="IR31" s="59" t="s">
        <v>136</v>
      </c>
      <c r="IS31" s="37"/>
      <c r="IT31" s="36"/>
      <c r="IU31" s="36"/>
      <c r="IV31" s="36"/>
      <c r="IY31" s="59" t="s">
        <v>136</v>
      </c>
      <c r="IZ31" s="37"/>
      <c r="JA31" s="36"/>
      <c r="JB31" s="36"/>
      <c r="JC31" s="36"/>
      <c r="JF31" s="59" t="s">
        <v>136</v>
      </c>
      <c r="JG31" s="37"/>
      <c r="JH31" s="36"/>
      <c r="JI31" s="36"/>
      <c r="JJ31" s="36"/>
      <c r="JM31" s="59" t="s">
        <v>136</v>
      </c>
      <c r="JN31" s="37"/>
      <c r="JO31" s="36"/>
      <c r="JP31" s="36"/>
      <c r="JQ31" s="36"/>
      <c r="JT31" s="59" t="s">
        <v>136</v>
      </c>
    </row>
    <row r="32" spans="1:280" s="22" customFormat="1" ht="16.95" customHeight="1" x14ac:dyDescent="0.25">
      <c r="A32" s="39"/>
      <c r="B32" s="21"/>
      <c r="C32" s="21"/>
      <c r="D32" s="21"/>
      <c r="F32" s="61" t="s">
        <v>137</v>
      </c>
      <c r="G32" s="59"/>
      <c r="H32" s="39"/>
      <c r="I32" s="21"/>
      <c r="J32" s="21"/>
      <c r="K32" s="21"/>
      <c r="M32" s="61" t="s">
        <v>137</v>
      </c>
      <c r="N32" s="59"/>
      <c r="O32" s="39"/>
      <c r="P32" s="21"/>
      <c r="Q32" s="21"/>
      <c r="R32" s="21"/>
      <c r="T32" s="61" t="s">
        <v>137</v>
      </c>
      <c r="U32" s="59"/>
      <c r="V32" s="39"/>
      <c r="W32" s="21"/>
      <c r="X32" s="21"/>
      <c r="Y32" s="21"/>
      <c r="AA32" s="61" t="s">
        <v>137</v>
      </c>
      <c r="AB32" s="59"/>
      <c r="AC32" s="39"/>
      <c r="AD32" s="21"/>
      <c r="AE32" s="21"/>
      <c r="AF32" s="21"/>
      <c r="AH32" s="61" t="s">
        <v>137</v>
      </c>
      <c r="AI32" s="59"/>
      <c r="AJ32" s="39"/>
      <c r="AK32" s="21"/>
      <c r="AL32" s="21"/>
      <c r="AM32" s="21"/>
      <c r="AO32" s="61" t="s">
        <v>137</v>
      </c>
      <c r="AP32" s="59"/>
      <c r="AQ32" s="39"/>
      <c r="AR32" s="21"/>
      <c r="AS32" s="21"/>
      <c r="AT32" s="21"/>
      <c r="AV32" s="61" t="s">
        <v>137</v>
      </c>
      <c r="AW32" s="59"/>
      <c r="AX32" s="39"/>
      <c r="AY32" s="21"/>
      <c r="AZ32" s="21"/>
      <c r="BA32" s="21"/>
      <c r="BC32" s="61" t="s">
        <v>137</v>
      </c>
      <c r="BD32" s="59"/>
      <c r="BE32" s="39"/>
      <c r="BF32" s="21"/>
      <c r="BG32" s="21"/>
      <c r="BH32" s="21"/>
      <c r="BJ32" s="61" t="s">
        <v>137</v>
      </c>
      <c r="BK32" s="59"/>
      <c r="BL32" s="39"/>
      <c r="BM32" s="21"/>
      <c r="BN32" s="21"/>
      <c r="BO32" s="21"/>
      <c r="BQ32" s="61" t="s">
        <v>137</v>
      </c>
      <c r="BR32" s="59"/>
      <c r="BS32" s="39"/>
      <c r="BT32" s="21"/>
      <c r="BU32" s="21"/>
      <c r="BV32" s="21"/>
      <c r="BX32" s="61" t="s">
        <v>137</v>
      </c>
      <c r="BY32" s="59"/>
      <c r="BZ32" s="39"/>
      <c r="CA32" s="21"/>
      <c r="CB32" s="21"/>
      <c r="CC32" s="21"/>
      <c r="CE32" s="61" t="s">
        <v>137</v>
      </c>
      <c r="CF32" s="59"/>
      <c r="CG32" s="39"/>
      <c r="CH32" s="21"/>
      <c r="CI32" s="21"/>
      <c r="CJ32" s="21"/>
      <c r="CL32" s="61" t="s">
        <v>137</v>
      </c>
      <c r="CM32" s="59"/>
      <c r="CN32" s="39"/>
      <c r="CO32" s="21"/>
      <c r="CP32" s="21"/>
      <c r="CQ32" s="21"/>
      <c r="CS32" s="61" t="s">
        <v>137</v>
      </c>
      <c r="CT32" s="59"/>
      <c r="CU32" s="39"/>
      <c r="CV32" s="21"/>
      <c r="CW32" s="21"/>
      <c r="CX32" s="21"/>
      <c r="CZ32" s="61" t="s">
        <v>137</v>
      </c>
      <c r="DA32" s="59"/>
      <c r="DB32" s="39"/>
      <c r="DC32" s="21"/>
      <c r="DD32" s="21"/>
      <c r="DE32" s="21"/>
      <c r="DG32" s="61" t="s">
        <v>137</v>
      </c>
      <c r="DH32" s="59"/>
      <c r="DI32" s="39"/>
      <c r="DJ32" s="21"/>
      <c r="DK32" s="21"/>
      <c r="DL32" s="21"/>
      <c r="DN32" s="61" t="s">
        <v>137</v>
      </c>
      <c r="DO32" s="59"/>
      <c r="DP32" s="39"/>
      <c r="DQ32" s="21"/>
      <c r="DR32" s="21"/>
      <c r="DS32" s="21"/>
      <c r="DU32" s="61" t="s">
        <v>137</v>
      </c>
      <c r="DV32" s="59"/>
      <c r="DW32" s="39"/>
      <c r="DX32" s="21"/>
      <c r="DY32" s="21"/>
      <c r="DZ32" s="21"/>
      <c r="EB32" s="61" t="s">
        <v>137</v>
      </c>
      <c r="EC32" s="59"/>
      <c r="ED32" s="39"/>
      <c r="EE32" s="21"/>
      <c r="EF32" s="21"/>
      <c r="EG32" s="21"/>
      <c r="EI32" s="61" t="s">
        <v>137</v>
      </c>
      <c r="EJ32" s="59"/>
      <c r="EK32" s="39"/>
      <c r="EL32" s="21"/>
      <c r="EM32" s="21"/>
      <c r="EN32" s="21"/>
      <c r="EP32" s="61" t="s">
        <v>137</v>
      </c>
      <c r="EQ32" s="59"/>
      <c r="ER32" s="39"/>
      <c r="ES32" s="21"/>
      <c r="ET32" s="21"/>
      <c r="EU32" s="21"/>
      <c r="EW32" s="61" t="s">
        <v>137</v>
      </c>
      <c r="EX32" s="59"/>
      <c r="EY32" s="39"/>
      <c r="EZ32" s="21"/>
      <c r="FA32" s="21"/>
      <c r="FB32" s="21"/>
      <c r="FD32" s="61" t="s">
        <v>137</v>
      </c>
      <c r="FE32" s="59"/>
      <c r="FF32" s="39"/>
      <c r="FG32" s="21"/>
      <c r="FH32" s="21"/>
      <c r="FI32" s="21"/>
      <c r="FK32" s="61" t="s">
        <v>137</v>
      </c>
      <c r="FL32" s="59"/>
      <c r="FM32" s="39"/>
      <c r="FN32" s="21"/>
      <c r="FO32" s="21"/>
      <c r="FP32" s="21"/>
      <c r="FR32" s="61" t="s">
        <v>137</v>
      </c>
      <c r="FS32" s="59"/>
      <c r="FT32" s="39"/>
      <c r="FU32" s="21"/>
      <c r="FV32" s="21"/>
      <c r="FW32" s="21"/>
      <c r="FY32" s="61" t="s">
        <v>137</v>
      </c>
      <c r="FZ32" s="59"/>
      <c r="GA32" s="39"/>
      <c r="GB32" s="21"/>
      <c r="GC32" s="21"/>
      <c r="GD32" s="21"/>
      <c r="GF32" s="61" t="s">
        <v>137</v>
      </c>
      <c r="GG32" s="59"/>
      <c r="GH32" s="39"/>
      <c r="GI32" s="21"/>
      <c r="GJ32" s="21"/>
      <c r="GK32" s="21"/>
      <c r="GM32" s="61" t="s">
        <v>137</v>
      </c>
      <c r="GN32" s="59"/>
      <c r="GO32" s="39"/>
      <c r="GP32" s="21"/>
      <c r="GQ32" s="21"/>
      <c r="GR32" s="21"/>
      <c r="GT32" s="61" t="s">
        <v>137</v>
      </c>
      <c r="GU32" s="59"/>
      <c r="GV32" s="39"/>
      <c r="GW32" s="21"/>
      <c r="GX32" s="21"/>
      <c r="GY32" s="21"/>
      <c r="HA32" s="61" t="s">
        <v>137</v>
      </c>
      <c r="HB32" s="59"/>
      <c r="HC32" s="39"/>
      <c r="HD32" s="21"/>
      <c r="HE32" s="21"/>
      <c r="HF32" s="21"/>
      <c r="HH32" s="61" t="s">
        <v>137</v>
      </c>
      <c r="HI32" s="59"/>
      <c r="HJ32" s="39"/>
      <c r="HK32" s="21"/>
      <c r="HL32" s="21"/>
      <c r="HM32" s="21"/>
      <c r="HO32" s="61" t="s">
        <v>137</v>
      </c>
      <c r="HP32" s="59"/>
      <c r="HQ32" s="39"/>
      <c r="HR32" s="21"/>
      <c r="HS32" s="21"/>
      <c r="HT32" s="21"/>
      <c r="HV32" s="61" t="s">
        <v>137</v>
      </c>
      <c r="HW32" s="59"/>
      <c r="HX32" s="39"/>
      <c r="HY32" s="21"/>
      <c r="HZ32" s="21"/>
      <c r="IA32" s="21"/>
      <c r="IC32" s="61" t="s">
        <v>137</v>
      </c>
      <c r="ID32" s="59"/>
      <c r="IE32" s="39"/>
      <c r="IF32" s="21"/>
      <c r="IG32" s="21"/>
      <c r="IH32" s="21"/>
      <c r="IJ32" s="61" t="s">
        <v>137</v>
      </c>
      <c r="IK32" s="59"/>
      <c r="IL32" s="39"/>
      <c r="IM32" s="21"/>
      <c r="IN32" s="21"/>
      <c r="IO32" s="21"/>
      <c r="IQ32" s="61" t="s">
        <v>137</v>
      </c>
      <c r="IR32" s="59"/>
      <c r="IS32" s="39"/>
      <c r="IT32" s="21"/>
      <c r="IU32" s="21"/>
      <c r="IV32" s="21"/>
      <c r="IX32" s="61" t="s">
        <v>137</v>
      </c>
      <c r="IY32" s="59"/>
      <c r="IZ32" s="39"/>
      <c r="JA32" s="21"/>
      <c r="JB32" s="21"/>
      <c r="JC32" s="21"/>
      <c r="JE32" s="61" t="s">
        <v>137</v>
      </c>
      <c r="JF32" s="59"/>
      <c r="JG32" s="39"/>
      <c r="JH32" s="21"/>
      <c r="JI32" s="21"/>
      <c r="JJ32" s="21"/>
      <c r="JL32" s="61" t="s">
        <v>137</v>
      </c>
      <c r="JM32" s="59"/>
      <c r="JN32" s="39"/>
      <c r="JO32" s="21"/>
      <c r="JP32" s="21"/>
      <c r="JQ32" s="21"/>
      <c r="JS32" s="61" t="s">
        <v>137</v>
      </c>
      <c r="JT32" s="59"/>
    </row>
    <row r="33" spans="1:280" s="22" customFormat="1" ht="16.95" customHeight="1" thickBot="1" x14ac:dyDescent="0.3">
      <c r="A33" s="39"/>
      <c r="B33" s="21"/>
      <c r="C33" s="21"/>
      <c r="D33" s="21"/>
      <c r="F33" s="62"/>
      <c r="G33" s="60"/>
      <c r="H33" s="39"/>
      <c r="I33" s="21"/>
      <c r="J33" s="21"/>
      <c r="K33" s="21"/>
      <c r="M33" s="62"/>
      <c r="N33" s="60"/>
      <c r="O33" s="39"/>
      <c r="P33" s="21"/>
      <c r="Q33" s="21"/>
      <c r="R33" s="21"/>
      <c r="T33" s="62"/>
      <c r="U33" s="60"/>
      <c r="V33" s="39"/>
      <c r="W33" s="21"/>
      <c r="X33" s="21"/>
      <c r="Y33" s="21"/>
      <c r="AA33" s="62"/>
      <c r="AB33" s="60"/>
      <c r="AC33" s="39"/>
      <c r="AD33" s="21"/>
      <c r="AE33" s="21"/>
      <c r="AF33" s="21"/>
      <c r="AH33" s="62"/>
      <c r="AI33" s="60"/>
      <c r="AJ33" s="39"/>
      <c r="AK33" s="21"/>
      <c r="AL33" s="21"/>
      <c r="AM33" s="21"/>
      <c r="AO33" s="62"/>
      <c r="AP33" s="60"/>
      <c r="AQ33" s="39"/>
      <c r="AR33" s="21"/>
      <c r="AS33" s="21"/>
      <c r="AT33" s="21"/>
      <c r="AV33" s="62"/>
      <c r="AW33" s="60"/>
      <c r="AX33" s="39"/>
      <c r="AY33" s="21"/>
      <c r="AZ33" s="21"/>
      <c r="BA33" s="21"/>
      <c r="BC33" s="62"/>
      <c r="BD33" s="60"/>
      <c r="BE33" s="39"/>
      <c r="BF33" s="21"/>
      <c r="BG33" s="21"/>
      <c r="BH33" s="21"/>
      <c r="BJ33" s="62"/>
      <c r="BK33" s="60"/>
      <c r="BL33" s="39"/>
      <c r="BM33" s="21"/>
      <c r="BN33" s="21"/>
      <c r="BO33" s="21"/>
      <c r="BQ33" s="62"/>
      <c r="BR33" s="60"/>
      <c r="BS33" s="39"/>
      <c r="BT33" s="21"/>
      <c r="BU33" s="21"/>
      <c r="BV33" s="21"/>
      <c r="BX33" s="62"/>
      <c r="BY33" s="60"/>
      <c r="BZ33" s="39"/>
      <c r="CA33" s="21"/>
      <c r="CB33" s="21"/>
      <c r="CC33" s="21"/>
      <c r="CE33" s="62"/>
      <c r="CF33" s="60"/>
      <c r="CG33" s="39"/>
      <c r="CH33" s="21"/>
      <c r="CI33" s="21"/>
      <c r="CJ33" s="21"/>
      <c r="CL33" s="62"/>
      <c r="CM33" s="60"/>
      <c r="CN33" s="39"/>
      <c r="CO33" s="21"/>
      <c r="CP33" s="21"/>
      <c r="CQ33" s="21"/>
      <c r="CS33" s="62"/>
      <c r="CT33" s="60"/>
      <c r="CU33" s="39"/>
      <c r="CV33" s="21"/>
      <c r="CW33" s="21"/>
      <c r="CX33" s="21"/>
      <c r="CZ33" s="62"/>
      <c r="DA33" s="60"/>
      <c r="DB33" s="39"/>
      <c r="DC33" s="21"/>
      <c r="DD33" s="21"/>
      <c r="DE33" s="21"/>
      <c r="DG33" s="62"/>
      <c r="DH33" s="60"/>
      <c r="DI33" s="39"/>
      <c r="DJ33" s="21"/>
      <c r="DK33" s="21"/>
      <c r="DL33" s="21"/>
      <c r="DN33" s="62"/>
      <c r="DO33" s="60"/>
      <c r="DP33" s="39"/>
      <c r="DQ33" s="21"/>
      <c r="DR33" s="21"/>
      <c r="DS33" s="21"/>
      <c r="DU33" s="62"/>
      <c r="DV33" s="60"/>
      <c r="DW33" s="39"/>
      <c r="DX33" s="21"/>
      <c r="DY33" s="21"/>
      <c r="DZ33" s="21"/>
      <c r="EB33" s="62"/>
      <c r="EC33" s="60"/>
      <c r="ED33" s="39"/>
      <c r="EE33" s="21"/>
      <c r="EF33" s="21"/>
      <c r="EG33" s="21"/>
      <c r="EI33" s="62"/>
      <c r="EJ33" s="60"/>
      <c r="EK33" s="39"/>
      <c r="EL33" s="21"/>
      <c r="EM33" s="21"/>
      <c r="EN33" s="21"/>
      <c r="EP33" s="62"/>
      <c r="EQ33" s="60"/>
      <c r="ER33" s="39"/>
      <c r="ES33" s="21"/>
      <c r="ET33" s="21"/>
      <c r="EU33" s="21"/>
      <c r="EW33" s="62"/>
      <c r="EX33" s="60"/>
      <c r="EY33" s="39"/>
      <c r="EZ33" s="21"/>
      <c r="FA33" s="21"/>
      <c r="FB33" s="21"/>
      <c r="FD33" s="62"/>
      <c r="FE33" s="60"/>
      <c r="FF33" s="39"/>
      <c r="FG33" s="21"/>
      <c r="FH33" s="21"/>
      <c r="FI33" s="21"/>
      <c r="FK33" s="62"/>
      <c r="FL33" s="60"/>
      <c r="FM33" s="39"/>
      <c r="FN33" s="21"/>
      <c r="FO33" s="21"/>
      <c r="FP33" s="21"/>
      <c r="FR33" s="62"/>
      <c r="FS33" s="60"/>
      <c r="FT33" s="39"/>
      <c r="FU33" s="21"/>
      <c r="FV33" s="21"/>
      <c r="FW33" s="21"/>
      <c r="FY33" s="62"/>
      <c r="FZ33" s="60"/>
      <c r="GA33" s="39"/>
      <c r="GB33" s="21"/>
      <c r="GC33" s="21"/>
      <c r="GD33" s="21"/>
      <c r="GF33" s="62"/>
      <c r="GG33" s="60"/>
      <c r="GH33" s="39"/>
      <c r="GI33" s="21"/>
      <c r="GJ33" s="21"/>
      <c r="GK33" s="21"/>
      <c r="GM33" s="62"/>
      <c r="GN33" s="60"/>
      <c r="GO33" s="39"/>
      <c r="GP33" s="21"/>
      <c r="GQ33" s="21"/>
      <c r="GR33" s="21"/>
      <c r="GT33" s="62"/>
      <c r="GU33" s="60"/>
      <c r="GV33" s="39"/>
      <c r="GW33" s="21"/>
      <c r="GX33" s="21"/>
      <c r="GY33" s="21"/>
      <c r="HA33" s="62"/>
      <c r="HB33" s="60"/>
      <c r="HC33" s="39"/>
      <c r="HD33" s="21"/>
      <c r="HE33" s="21"/>
      <c r="HF33" s="21"/>
      <c r="HH33" s="62"/>
      <c r="HI33" s="60"/>
      <c r="HJ33" s="39"/>
      <c r="HK33" s="21"/>
      <c r="HL33" s="21"/>
      <c r="HM33" s="21"/>
      <c r="HO33" s="62"/>
      <c r="HP33" s="60"/>
      <c r="HQ33" s="39"/>
      <c r="HR33" s="21"/>
      <c r="HS33" s="21"/>
      <c r="HT33" s="21"/>
      <c r="HV33" s="62"/>
      <c r="HW33" s="60"/>
      <c r="HX33" s="39"/>
      <c r="HY33" s="21"/>
      <c r="HZ33" s="21"/>
      <c r="IA33" s="21"/>
      <c r="IC33" s="62"/>
      <c r="ID33" s="60"/>
      <c r="IE33" s="39"/>
      <c r="IF33" s="21"/>
      <c r="IG33" s="21"/>
      <c r="IH33" s="21"/>
      <c r="IJ33" s="62"/>
      <c r="IK33" s="60"/>
      <c r="IL33" s="39"/>
      <c r="IM33" s="21"/>
      <c r="IN33" s="21"/>
      <c r="IO33" s="21"/>
      <c r="IQ33" s="62"/>
      <c r="IR33" s="60"/>
      <c r="IS33" s="39"/>
      <c r="IT33" s="21"/>
      <c r="IU33" s="21"/>
      <c r="IV33" s="21"/>
      <c r="IX33" s="62"/>
      <c r="IY33" s="60"/>
      <c r="IZ33" s="39"/>
      <c r="JA33" s="21"/>
      <c r="JB33" s="21"/>
      <c r="JC33" s="21"/>
      <c r="JE33" s="62"/>
      <c r="JF33" s="60"/>
      <c r="JG33" s="39"/>
      <c r="JH33" s="21"/>
      <c r="JI33" s="21"/>
      <c r="JJ33" s="21"/>
      <c r="JL33" s="62"/>
      <c r="JM33" s="60"/>
      <c r="JN33" s="39"/>
      <c r="JO33" s="21"/>
      <c r="JP33" s="21"/>
      <c r="JQ33" s="21"/>
      <c r="JS33" s="62"/>
      <c r="JT33" s="60"/>
    </row>
    <row r="34" spans="1:280" s="22" customFormat="1" ht="21" customHeight="1" thickBot="1" x14ac:dyDescent="0.3">
      <c r="A34" s="39" t="s">
        <v>138</v>
      </c>
      <c r="B34" s="36" t="s">
        <v>139</v>
      </c>
      <c r="C34" s="40"/>
      <c r="D34" s="36" t="s">
        <v>135</v>
      </c>
      <c r="E34" s="35">
        <f ca="1">G29</f>
        <v>114</v>
      </c>
      <c r="F34" s="40"/>
      <c r="G34" s="63"/>
      <c r="H34" s="39" t="s">
        <v>138</v>
      </c>
      <c r="I34" s="36" t="s">
        <v>139</v>
      </c>
      <c r="J34" s="40"/>
      <c r="K34" s="36" t="s">
        <v>135</v>
      </c>
      <c r="L34" s="35">
        <f ca="1">N29</f>
        <v>118</v>
      </c>
      <c r="M34" s="40"/>
      <c r="N34" s="63"/>
      <c r="O34" s="39" t="s">
        <v>138</v>
      </c>
      <c r="P34" s="36" t="s">
        <v>139</v>
      </c>
      <c r="Q34" s="40"/>
      <c r="R34" s="36" t="s">
        <v>135</v>
      </c>
      <c r="S34" s="35">
        <f ca="1">U29</f>
        <v>118</v>
      </c>
      <c r="T34" s="40"/>
      <c r="U34" s="63"/>
      <c r="V34" s="39" t="s">
        <v>138</v>
      </c>
      <c r="W34" s="36" t="s">
        <v>139</v>
      </c>
      <c r="X34" s="40"/>
      <c r="Y34" s="36" t="s">
        <v>135</v>
      </c>
      <c r="Z34" s="35">
        <f ca="1">AB29</f>
        <v>15</v>
      </c>
      <c r="AA34" s="40"/>
      <c r="AB34" s="63"/>
      <c r="AC34" s="39" t="s">
        <v>138</v>
      </c>
      <c r="AD34" s="36" t="s">
        <v>139</v>
      </c>
      <c r="AE34" s="40"/>
      <c r="AF34" s="36" t="s">
        <v>135</v>
      </c>
      <c r="AG34" s="35">
        <f ca="1">AI29</f>
        <v>8</v>
      </c>
      <c r="AH34" s="40"/>
      <c r="AI34" s="63"/>
      <c r="AJ34" s="39" t="s">
        <v>138</v>
      </c>
      <c r="AK34" s="36" t="s">
        <v>139</v>
      </c>
      <c r="AL34" s="40"/>
      <c r="AM34" s="36" t="s">
        <v>135</v>
      </c>
      <c r="AN34" s="35">
        <f ca="1">AP29</f>
        <v>9</v>
      </c>
      <c r="AO34" s="40"/>
      <c r="AP34" s="63"/>
      <c r="AQ34" s="39" t="s">
        <v>138</v>
      </c>
      <c r="AR34" s="36" t="s">
        <v>139</v>
      </c>
      <c r="AS34" s="40"/>
      <c r="AT34" s="36" t="s">
        <v>135</v>
      </c>
      <c r="AU34" s="35">
        <f ca="1">AW29</f>
        <v>2</v>
      </c>
      <c r="AV34" s="40"/>
      <c r="AW34" s="63"/>
      <c r="AX34" s="39" t="s">
        <v>138</v>
      </c>
      <c r="AY34" s="36" t="s">
        <v>139</v>
      </c>
      <c r="AZ34" s="40"/>
      <c r="BA34" s="36" t="s">
        <v>135</v>
      </c>
      <c r="BB34" s="35">
        <f ca="1">BD29</f>
        <v>4</v>
      </c>
      <c r="BC34" s="40"/>
      <c r="BD34" s="63"/>
      <c r="BE34" s="39" t="s">
        <v>138</v>
      </c>
      <c r="BF34" s="36" t="s">
        <v>139</v>
      </c>
      <c r="BG34" s="40"/>
      <c r="BH34" s="36" t="s">
        <v>135</v>
      </c>
      <c r="BI34" s="35">
        <f ca="1">BK29</f>
        <v>3</v>
      </c>
      <c r="BJ34" s="40"/>
      <c r="BK34" s="63"/>
      <c r="BL34" s="39" t="s">
        <v>138</v>
      </c>
      <c r="BM34" s="36" t="s">
        <v>139</v>
      </c>
      <c r="BN34" s="40"/>
      <c r="BO34" s="36" t="s">
        <v>135</v>
      </c>
      <c r="BP34" s="35">
        <f ca="1">BR29</f>
        <v>0</v>
      </c>
      <c r="BQ34" s="40"/>
      <c r="BR34" s="63"/>
      <c r="BS34" s="39" t="s">
        <v>138</v>
      </c>
      <c r="BT34" s="36" t="s">
        <v>139</v>
      </c>
      <c r="BU34" s="40"/>
      <c r="BV34" s="36" t="s">
        <v>135</v>
      </c>
      <c r="BW34" s="35">
        <f ca="1">BY29</f>
        <v>1</v>
      </c>
      <c r="BX34" s="40"/>
      <c r="BY34" s="63"/>
      <c r="BZ34" s="39" t="s">
        <v>138</v>
      </c>
      <c r="CA34" s="36" t="s">
        <v>139</v>
      </c>
      <c r="CB34" s="40"/>
      <c r="CC34" s="36" t="s">
        <v>135</v>
      </c>
      <c r="CD34" s="35">
        <f ca="1">CF29</f>
        <v>1</v>
      </c>
      <c r="CE34" s="40"/>
      <c r="CF34" s="63"/>
      <c r="CG34" s="39" t="s">
        <v>138</v>
      </c>
      <c r="CH34" s="36" t="s">
        <v>139</v>
      </c>
      <c r="CI34" s="40"/>
      <c r="CJ34" s="36" t="s">
        <v>135</v>
      </c>
      <c r="CK34" s="35">
        <f ca="1">CM29</f>
        <v>3</v>
      </c>
      <c r="CL34" s="40"/>
      <c r="CM34" s="63"/>
      <c r="CN34" s="39" t="s">
        <v>138</v>
      </c>
      <c r="CO34" s="36" t="s">
        <v>139</v>
      </c>
      <c r="CP34" s="40"/>
      <c r="CQ34" s="36" t="s">
        <v>135</v>
      </c>
      <c r="CR34" s="35">
        <f ca="1">CT29</f>
        <v>3</v>
      </c>
      <c r="CS34" s="40"/>
      <c r="CT34" s="63"/>
      <c r="CU34" s="39" t="s">
        <v>138</v>
      </c>
      <c r="CV34" s="36" t="s">
        <v>139</v>
      </c>
      <c r="CW34" s="40"/>
      <c r="CX34" s="36" t="s">
        <v>135</v>
      </c>
      <c r="CY34" s="35">
        <f ca="1">DA29</f>
        <v>1</v>
      </c>
      <c r="CZ34" s="40"/>
      <c r="DA34" s="63"/>
      <c r="DB34" s="39" t="s">
        <v>138</v>
      </c>
      <c r="DC34" s="36" t="s">
        <v>139</v>
      </c>
      <c r="DD34" s="40"/>
      <c r="DE34" s="36" t="s">
        <v>135</v>
      </c>
      <c r="DF34" s="35">
        <f ca="1">DH29</f>
        <v>2</v>
      </c>
      <c r="DG34" s="40"/>
      <c r="DH34" s="63"/>
      <c r="DI34" s="39" t="s">
        <v>138</v>
      </c>
      <c r="DJ34" s="36" t="s">
        <v>139</v>
      </c>
      <c r="DK34" s="40"/>
      <c r="DL34" s="36" t="s">
        <v>135</v>
      </c>
      <c r="DM34" s="35">
        <f ca="1">DO29</f>
        <v>2</v>
      </c>
      <c r="DN34" s="40"/>
      <c r="DO34" s="63"/>
      <c r="DP34" s="39" t="s">
        <v>138</v>
      </c>
      <c r="DQ34" s="36" t="s">
        <v>139</v>
      </c>
      <c r="DR34" s="40"/>
      <c r="DS34" s="36" t="s">
        <v>135</v>
      </c>
      <c r="DT34" s="35">
        <f ca="1">DV29</f>
        <v>1</v>
      </c>
      <c r="DU34" s="40"/>
      <c r="DV34" s="63"/>
      <c r="DW34" s="39" t="s">
        <v>138</v>
      </c>
      <c r="DX34" s="36" t="s">
        <v>139</v>
      </c>
      <c r="DY34" s="40"/>
      <c r="DZ34" s="36" t="s">
        <v>135</v>
      </c>
      <c r="EA34" s="35">
        <f ca="1">EC29</f>
        <v>1</v>
      </c>
      <c r="EB34" s="40"/>
      <c r="EC34" s="63"/>
      <c r="ED34" s="39" t="s">
        <v>138</v>
      </c>
      <c r="EE34" s="36" t="s">
        <v>139</v>
      </c>
      <c r="EF34" s="40"/>
      <c r="EG34" s="36" t="s">
        <v>135</v>
      </c>
      <c r="EH34" s="35">
        <f ca="1">EJ29</f>
        <v>1</v>
      </c>
      <c r="EI34" s="40"/>
      <c r="EJ34" s="63"/>
      <c r="EK34" s="39" t="s">
        <v>138</v>
      </c>
      <c r="EL34" s="36" t="s">
        <v>139</v>
      </c>
      <c r="EM34" s="40"/>
      <c r="EN34" s="36" t="s">
        <v>135</v>
      </c>
      <c r="EO34" s="35">
        <f>EQ29</f>
        <v>0</v>
      </c>
      <c r="EP34" s="40"/>
      <c r="EQ34" s="63"/>
      <c r="ER34" s="39" t="s">
        <v>138</v>
      </c>
      <c r="ES34" s="36" t="s">
        <v>139</v>
      </c>
      <c r="ET34" s="40"/>
      <c r="EU34" s="36" t="s">
        <v>135</v>
      </c>
      <c r="EV34" s="35">
        <f>EX29</f>
        <v>0</v>
      </c>
      <c r="EW34" s="40"/>
      <c r="EX34" s="63"/>
      <c r="EY34" s="39" t="s">
        <v>138</v>
      </c>
      <c r="EZ34" s="36" t="s">
        <v>139</v>
      </c>
      <c r="FA34" s="40"/>
      <c r="FB34" s="36" t="s">
        <v>135</v>
      </c>
      <c r="FC34" s="35">
        <f>FE29</f>
        <v>0</v>
      </c>
      <c r="FD34" s="40"/>
      <c r="FE34" s="63"/>
      <c r="FF34" s="39" t="s">
        <v>138</v>
      </c>
      <c r="FG34" s="36" t="s">
        <v>139</v>
      </c>
      <c r="FH34" s="40"/>
      <c r="FI34" s="36" t="s">
        <v>135</v>
      </c>
      <c r="FJ34" s="35">
        <f>FL29</f>
        <v>0</v>
      </c>
      <c r="FK34" s="40"/>
      <c r="FL34" s="63"/>
      <c r="FM34" s="39" t="s">
        <v>138</v>
      </c>
      <c r="FN34" s="36" t="s">
        <v>139</v>
      </c>
      <c r="FO34" s="40"/>
      <c r="FP34" s="36" t="s">
        <v>135</v>
      </c>
      <c r="FQ34" s="35">
        <f>FS29</f>
        <v>0</v>
      </c>
      <c r="FR34" s="40"/>
      <c r="FS34" s="63"/>
      <c r="FT34" s="39" t="s">
        <v>138</v>
      </c>
      <c r="FU34" s="36" t="s">
        <v>139</v>
      </c>
      <c r="FV34" s="40"/>
      <c r="FW34" s="36" t="s">
        <v>135</v>
      </c>
      <c r="FX34" s="35">
        <f>FZ29</f>
        <v>0</v>
      </c>
      <c r="FY34" s="40"/>
      <c r="FZ34" s="63"/>
      <c r="GA34" s="39" t="s">
        <v>138</v>
      </c>
      <c r="GB34" s="36" t="s">
        <v>139</v>
      </c>
      <c r="GC34" s="40"/>
      <c r="GD34" s="36" t="s">
        <v>135</v>
      </c>
      <c r="GE34" s="35">
        <f>GG29</f>
        <v>0</v>
      </c>
      <c r="GF34" s="40"/>
      <c r="GG34" s="63"/>
      <c r="GH34" s="39" t="s">
        <v>138</v>
      </c>
      <c r="GI34" s="36" t="s">
        <v>139</v>
      </c>
      <c r="GJ34" s="40"/>
      <c r="GK34" s="36" t="s">
        <v>135</v>
      </c>
      <c r="GL34" s="35">
        <f>GN29</f>
        <v>0</v>
      </c>
      <c r="GM34" s="40"/>
      <c r="GN34" s="63"/>
      <c r="GO34" s="39" t="s">
        <v>138</v>
      </c>
      <c r="GP34" s="36" t="s">
        <v>139</v>
      </c>
      <c r="GQ34" s="40"/>
      <c r="GR34" s="36" t="s">
        <v>135</v>
      </c>
      <c r="GS34" s="35">
        <f>GU29</f>
        <v>0</v>
      </c>
      <c r="GT34" s="40"/>
      <c r="GU34" s="63"/>
      <c r="GV34" s="39" t="s">
        <v>138</v>
      </c>
      <c r="GW34" s="36" t="s">
        <v>139</v>
      </c>
      <c r="GX34" s="40"/>
      <c r="GY34" s="36" t="s">
        <v>135</v>
      </c>
      <c r="GZ34" s="35">
        <f>HB29</f>
        <v>0</v>
      </c>
      <c r="HA34" s="40"/>
      <c r="HB34" s="63"/>
      <c r="HC34" s="39" t="s">
        <v>138</v>
      </c>
      <c r="HD34" s="36" t="s">
        <v>139</v>
      </c>
      <c r="HE34" s="40"/>
      <c r="HF34" s="36" t="s">
        <v>135</v>
      </c>
      <c r="HG34" s="35">
        <f>HI29</f>
        <v>0</v>
      </c>
      <c r="HH34" s="40"/>
      <c r="HI34" s="63"/>
      <c r="HJ34" s="39" t="s">
        <v>138</v>
      </c>
      <c r="HK34" s="36" t="s">
        <v>139</v>
      </c>
      <c r="HL34" s="40"/>
      <c r="HM34" s="36" t="s">
        <v>135</v>
      </c>
      <c r="HN34" s="35">
        <f>HP29</f>
        <v>0</v>
      </c>
      <c r="HO34" s="40"/>
      <c r="HP34" s="63"/>
      <c r="HQ34" s="39" t="s">
        <v>138</v>
      </c>
      <c r="HR34" s="36" t="s">
        <v>139</v>
      </c>
      <c r="HS34" s="40"/>
      <c r="HT34" s="36" t="s">
        <v>135</v>
      </c>
      <c r="HU34" s="35">
        <f>HW29</f>
        <v>0</v>
      </c>
      <c r="HV34" s="40"/>
      <c r="HW34" s="63"/>
      <c r="HX34" s="39" t="s">
        <v>138</v>
      </c>
      <c r="HY34" s="36" t="s">
        <v>139</v>
      </c>
      <c r="HZ34" s="40"/>
      <c r="IA34" s="36" t="s">
        <v>135</v>
      </c>
      <c r="IB34" s="35">
        <f>ID29</f>
        <v>0</v>
      </c>
      <c r="IC34" s="40"/>
      <c r="ID34" s="63"/>
      <c r="IE34" s="39" t="s">
        <v>138</v>
      </c>
      <c r="IF34" s="36" t="s">
        <v>139</v>
      </c>
      <c r="IG34" s="40"/>
      <c r="IH34" s="36" t="s">
        <v>135</v>
      </c>
      <c r="II34" s="35">
        <f>IK29</f>
        <v>0</v>
      </c>
      <c r="IJ34" s="40"/>
      <c r="IK34" s="63"/>
      <c r="IL34" s="39" t="s">
        <v>138</v>
      </c>
      <c r="IM34" s="36" t="s">
        <v>139</v>
      </c>
      <c r="IN34" s="40"/>
      <c r="IO34" s="36" t="s">
        <v>135</v>
      </c>
      <c r="IP34" s="35">
        <f>IR29</f>
        <v>0</v>
      </c>
      <c r="IQ34" s="40"/>
      <c r="IR34" s="63"/>
      <c r="IS34" s="39" t="s">
        <v>138</v>
      </c>
      <c r="IT34" s="36" t="s">
        <v>139</v>
      </c>
      <c r="IU34" s="40"/>
      <c r="IV34" s="36" t="s">
        <v>135</v>
      </c>
      <c r="IW34" s="35">
        <f>IY29</f>
        <v>0</v>
      </c>
      <c r="IX34" s="40"/>
      <c r="IY34" s="63"/>
      <c r="IZ34" s="39" t="s">
        <v>138</v>
      </c>
      <c r="JA34" s="36" t="s">
        <v>139</v>
      </c>
      <c r="JB34" s="40"/>
      <c r="JC34" s="36" t="s">
        <v>135</v>
      </c>
      <c r="JD34" s="35">
        <f>JF29</f>
        <v>0</v>
      </c>
      <c r="JE34" s="40"/>
      <c r="JF34" s="63"/>
      <c r="JG34" s="39" t="s">
        <v>138</v>
      </c>
      <c r="JH34" s="36" t="s">
        <v>139</v>
      </c>
      <c r="JI34" s="40"/>
      <c r="JJ34" s="36" t="s">
        <v>135</v>
      </c>
      <c r="JK34" s="35">
        <f>JM29</f>
        <v>0</v>
      </c>
      <c r="JL34" s="40"/>
      <c r="JM34" s="63"/>
      <c r="JN34" s="39" t="s">
        <v>138</v>
      </c>
      <c r="JO34" s="36" t="s">
        <v>139</v>
      </c>
      <c r="JP34" s="40"/>
      <c r="JQ34" s="36" t="s">
        <v>135</v>
      </c>
      <c r="JR34" s="35">
        <f>JT29</f>
        <v>0</v>
      </c>
      <c r="JS34" s="40"/>
      <c r="JT34" s="63"/>
    </row>
    <row r="35" spans="1:280" s="22" customFormat="1" ht="16.95" customHeight="1" x14ac:dyDescent="0.25">
      <c r="A35" s="39"/>
      <c r="B35" s="21"/>
      <c r="C35" s="21"/>
      <c r="D35" s="21"/>
      <c r="E35" s="54"/>
      <c r="F35" s="66" t="s">
        <v>140</v>
      </c>
      <c r="G35" s="64"/>
      <c r="H35" s="39"/>
      <c r="I35" s="21"/>
      <c r="J35" s="21"/>
      <c r="K35" s="21"/>
      <c r="L35" s="54"/>
      <c r="M35" s="66" t="s">
        <v>140</v>
      </c>
      <c r="N35" s="64"/>
      <c r="O35" s="39"/>
      <c r="P35" s="21"/>
      <c r="Q35" s="21"/>
      <c r="R35" s="21"/>
      <c r="S35" s="54"/>
      <c r="T35" s="66" t="s">
        <v>140</v>
      </c>
      <c r="U35" s="64"/>
      <c r="V35" s="39"/>
      <c r="W35" s="21"/>
      <c r="X35" s="21"/>
      <c r="Y35" s="21"/>
      <c r="Z35" s="54"/>
      <c r="AA35" s="66" t="s">
        <v>140</v>
      </c>
      <c r="AB35" s="64"/>
      <c r="AC35" s="39"/>
      <c r="AD35" s="21"/>
      <c r="AE35" s="21"/>
      <c r="AF35" s="21"/>
      <c r="AG35" s="54"/>
      <c r="AH35" s="66" t="s">
        <v>140</v>
      </c>
      <c r="AI35" s="64"/>
      <c r="AJ35" s="39"/>
      <c r="AK35" s="21"/>
      <c r="AL35" s="21"/>
      <c r="AM35" s="21"/>
      <c r="AN35" s="54"/>
      <c r="AO35" s="66" t="s">
        <v>140</v>
      </c>
      <c r="AP35" s="64"/>
      <c r="AQ35" s="39"/>
      <c r="AR35" s="21"/>
      <c r="AS35" s="21"/>
      <c r="AT35" s="21"/>
      <c r="AU35" s="54"/>
      <c r="AV35" s="66" t="s">
        <v>140</v>
      </c>
      <c r="AW35" s="64"/>
      <c r="AX35" s="39"/>
      <c r="AY35" s="21"/>
      <c r="AZ35" s="21"/>
      <c r="BA35" s="21"/>
      <c r="BB35" s="54"/>
      <c r="BC35" s="66" t="s">
        <v>140</v>
      </c>
      <c r="BD35" s="64"/>
      <c r="BE35" s="39"/>
      <c r="BF35" s="21"/>
      <c r="BG35" s="21"/>
      <c r="BH35" s="21"/>
      <c r="BI35" s="54"/>
      <c r="BJ35" s="66" t="s">
        <v>140</v>
      </c>
      <c r="BK35" s="64"/>
      <c r="BL35" s="39"/>
      <c r="BM35" s="21"/>
      <c r="BN35" s="21"/>
      <c r="BO35" s="21"/>
      <c r="BP35" s="54"/>
      <c r="BQ35" s="66" t="s">
        <v>140</v>
      </c>
      <c r="BR35" s="64"/>
      <c r="BS35" s="39"/>
      <c r="BT35" s="21"/>
      <c r="BU35" s="21"/>
      <c r="BV35" s="21"/>
      <c r="BW35" s="54"/>
      <c r="BX35" s="66" t="s">
        <v>140</v>
      </c>
      <c r="BY35" s="64"/>
      <c r="BZ35" s="39"/>
      <c r="CA35" s="21"/>
      <c r="CB35" s="21"/>
      <c r="CC35" s="21"/>
      <c r="CD35" s="54"/>
      <c r="CE35" s="66" t="s">
        <v>140</v>
      </c>
      <c r="CF35" s="64"/>
      <c r="CG35" s="39"/>
      <c r="CH35" s="21"/>
      <c r="CI35" s="21"/>
      <c r="CJ35" s="21"/>
      <c r="CK35" s="54"/>
      <c r="CL35" s="66" t="s">
        <v>140</v>
      </c>
      <c r="CM35" s="64"/>
      <c r="CN35" s="39"/>
      <c r="CO35" s="21"/>
      <c r="CP35" s="21"/>
      <c r="CQ35" s="21"/>
      <c r="CR35" s="54"/>
      <c r="CS35" s="66" t="s">
        <v>140</v>
      </c>
      <c r="CT35" s="64"/>
      <c r="CU35" s="39"/>
      <c r="CV35" s="21"/>
      <c r="CW35" s="21"/>
      <c r="CX35" s="21"/>
      <c r="CY35" s="54"/>
      <c r="CZ35" s="66" t="s">
        <v>140</v>
      </c>
      <c r="DA35" s="64"/>
      <c r="DB35" s="39"/>
      <c r="DC35" s="21"/>
      <c r="DD35" s="21"/>
      <c r="DE35" s="21"/>
      <c r="DF35" s="54"/>
      <c r="DG35" s="66" t="s">
        <v>140</v>
      </c>
      <c r="DH35" s="64"/>
      <c r="DI35" s="39"/>
      <c r="DJ35" s="21"/>
      <c r="DK35" s="21"/>
      <c r="DL35" s="21"/>
      <c r="DM35" s="54"/>
      <c r="DN35" s="66" t="s">
        <v>140</v>
      </c>
      <c r="DO35" s="64"/>
      <c r="DP35" s="39"/>
      <c r="DQ35" s="21"/>
      <c r="DR35" s="21"/>
      <c r="DS35" s="21"/>
      <c r="DT35" s="54"/>
      <c r="DU35" s="66" t="s">
        <v>140</v>
      </c>
      <c r="DV35" s="64"/>
      <c r="DW35" s="39"/>
      <c r="DX35" s="21"/>
      <c r="DY35" s="21"/>
      <c r="DZ35" s="21"/>
      <c r="EA35" s="54"/>
      <c r="EB35" s="66" t="s">
        <v>140</v>
      </c>
      <c r="EC35" s="64"/>
      <c r="ED35" s="39"/>
      <c r="EE35" s="21"/>
      <c r="EF35" s="21"/>
      <c r="EG35" s="21"/>
      <c r="EH35" s="54"/>
      <c r="EI35" s="66" t="s">
        <v>140</v>
      </c>
      <c r="EJ35" s="64"/>
      <c r="EK35" s="39"/>
      <c r="EL35" s="21"/>
      <c r="EM35" s="21"/>
      <c r="EN35" s="21"/>
      <c r="EO35" s="54"/>
      <c r="EP35" s="66" t="s">
        <v>140</v>
      </c>
      <c r="EQ35" s="64"/>
      <c r="ER35" s="39"/>
      <c r="ES35" s="21"/>
      <c r="ET35" s="21"/>
      <c r="EU35" s="21"/>
      <c r="EV35" s="54"/>
      <c r="EW35" s="66" t="s">
        <v>140</v>
      </c>
      <c r="EX35" s="64"/>
      <c r="EY35" s="39"/>
      <c r="EZ35" s="21"/>
      <c r="FA35" s="21"/>
      <c r="FB35" s="21"/>
      <c r="FC35" s="54"/>
      <c r="FD35" s="66" t="s">
        <v>140</v>
      </c>
      <c r="FE35" s="64"/>
      <c r="FF35" s="39"/>
      <c r="FG35" s="21"/>
      <c r="FH35" s="21"/>
      <c r="FI35" s="21"/>
      <c r="FJ35" s="54"/>
      <c r="FK35" s="66" t="s">
        <v>140</v>
      </c>
      <c r="FL35" s="64"/>
      <c r="FM35" s="39"/>
      <c r="FN35" s="21"/>
      <c r="FO35" s="21"/>
      <c r="FP35" s="21"/>
      <c r="FQ35" s="54"/>
      <c r="FR35" s="66" t="s">
        <v>140</v>
      </c>
      <c r="FS35" s="64"/>
      <c r="FT35" s="39"/>
      <c r="FU35" s="21"/>
      <c r="FV35" s="21"/>
      <c r="FW35" s="21"/>
      <c r="FX35" s="54"/>
      <c r="FY35" s="66" t="s">
        <v>140</v>
      </c>
      <c r="FZ35" s="64"/>
      <c r="GA35" s="39"/>
      <c r="GB35" s="21"/>
      <c r="GC35" s="21"/>
      <c r="GD35" s="21"/>
      <c r="GE35" s="54"/>
      <c r="GF35" s="66" t="s">
        <v>140</v>
      </c>
      <c r="GG35" s="64"/>
      <c r="GH35" s="39"/>
      <c r="GI35" s="21"/>
      <c r="GJ35" s="21"/>
      <c r="GK35" s="21"/>
      <c r="GL35" s="54"/>
      <c r="GM35" s="66" t="s">
        <v>140</v>
      </c>
      <c r="GN35" s="64"/>
      <c r="GO35" s="39"/>
      <c r="GP35" s="21"/>
      <c r="GQ35" s="21"/>
      <c r="GR35" s="21"/>
      <c r="GS35" s="54"/>
      <c r="GT35" s="66" t="s">
        <v>140</v>
      </c>
      <c r="GU35" s="64"/>
      <c r="GV35" s="39"/>
      <c r="GW35" s="21"/>
      <c r="GX35" s="21"/>
      <c r="GY35" s="21"/>
      <c r="GZ35" s="54"/>
      <c r="HA35" s="66" t="s">
        <v>140</v>
      </c>
      <c r="HB35" s="64"/>
      <c r="HC35" s="39"/>
      <c r="HD35" s="21"/>
      <c r="HE35" s="21"/>
      <c r="HF35" s="21"/>
      <c r="HG35" s="54"/>
      <c r="HH35" s="66" t="s">
        <v>140</v>
      </c>
      <c r="HI35" s="64"/>
      <c r="HJ35" s="39"/>
      <c r="HK35" s="21"/>
      <c r="HL35" s="21"/>
      <c r="HM35" s="21"/>
      <c r="HN35" s="54"/>
      <c r="HO35" s="66" t="s">
        <v>140</v>
      </c>
      <c r="HP35" s="64"/>
      <c r="HQ35" s="39"/>
      <c r="HR35" s="21"/>
      <c r="HS35" s="21"/>
      <c r="HT35" s="21"/>
      <c r="HU35" s="54"/>
      <c r="HV35" s="66" t="s">
        <v>140</v>
      </c>
      <c r="HW35" s="64"/>
      <c r="HX35" s="39"/>
      <c r="HY35" s="21"/>
      <c r="HZ35" s="21"/>
      <c r="IA35" s="21"/>
      <c r="IB35" s="54"/>
      <c r="IC35" s="66" t="s">
        <v>140</v>
      </c>
      <c r="ID35" s="64"/>
      <c r="IE35" s="39"/>
      <c r="IF35" s="21"/>
      <c r="IG35" s="21"/>
      <c r="IH35" s="21"/>
      <c r="II35" s="54"/>
      <c r="IJ35" s="66" t="s">
        <v>140</v>
      </c>
      <c r="IK35" s="64"/>
      <c r="IL35" s="39"/>
      <c r="IM35" s="21"/>
      <c r="IN35" s="21"/>
      <c r="IO35" s="21"/>
      <c r="IP35" s="54"/>
      <c r="IQ35" s="66" t="s">
        <v>140</v>
      </c>
      <c r="IR35" s="64"/>
      <c r="IS35" s="39"/>
      <c r="IT35" s="21"/>
      <c r="IU35" s="21"/>
      <c r="IV35" s="21"/>
      <c r="IW35" s="54"/>
      <c r="IX35" s="66" t="s">
        <v>140</v>
      </c>
      <c r="IY35" s="64"/>
      <c r="IZ35" s="39"/>
      <c r="JA35" s="21"/>
      <c r="JB35" s="21"/>
      <c r="JC35" s="21"/>
      <c r="JD35" s="54"/>
      <c r="JE35" s="66" t="s">
        <v>140</v>
      </c>
      <c r="JF35" s="64"/>
      <c r="JG35" s="39"/>
      <c r="JH35" s="21"/>
      <c r="JI35" s="21"/>
      <c r="JJ35" s="21"/>
      <c r="JK35" s="54"/>
      <c r="JL35" s="66" t="s">
        <v>140</v>
      </c>
      <c r="JM35" s="64"/>
      <c r="JN35" s="39"/>
      <c r="JO35" s="21"/>
      <c r="JP35" s="21"/>
      <c r="JQ35" s="21"/>
      <c r="JR35" s="54"/>
      <c r="JS35" s="66" t="s">
        <v>140</v>
      </c>
      <c r="JT35" s="64"/>
    </row>
    <row r="36" spans="1:280" s="22" customFormat="1" ht="16.95" customHeight="1" thickBot="1" x14ac:dyDescent="0.3">
      <c r="A36" s="41"/>
      <c r="E36" s="49"/>
      <c r="F36" s="67"/>
      <c r="G36" s="64"/>
      <c r="H36" s="41"/>
      <c r="L36" s="49"/>
      <c r="M36" s="67"/>
      <c r="N36" s="64"/>
      <c r="O36" s="41"/>
      <c r="S36" s="49"/>
      <c r="T36" s="67"/>
      <c r="U36" s="64"/>
      <c r="V36" s="41"/>
      <c r="Z36" s="49"/>
      <c r="AA36" s="67"/>
      <c r="AB36" s="64"/>
      <c r="AC36" s="41"/>
      <c r="AG36" s="49"/>
      <c r="AH36" s="67"/>
      <c r="AI36" s="64"/>
      <c r="AJ36" s="41"/>
      <c r="AN36" s="49"/>
      <c r="AO36" s="67"/>
      <c r="AP36" s="64"/>
      <c r="AQ36" s="41"/>
      <c r="AU36" s="49"/>
      <c r="AV36" s="67"/>
      <c r="AW36" s="64"/>
      <c r="AX36" s="41"/>
      <c r="BB36" s="49"/>
      <c r="BC36" s="67"/>
      <c r="BD36" s="64"/>
      <c r="BE36" s="41"/>
      <c r="BI36" s="49"/>
      <c r="BJ36" s="67"/>
      <c r="BK36" s="64"/>
      <c r="BL36" s="41"/>
      <c r="BP36" s="49"/>
      <c r="BQ36" s="67"/>
      <c r="BR36" s="64"/>
      <c r="BS36" s="41"/>
      <c r="BW36" s="49"/>
      <c r="BX36" s="67"/>
      <c r="BY36" s="64"/>
      <c r="BZ36" s="41"/>
      <c r="CD36" s="49"/>
      <c r="CE36" s="67"/>
      <c r="CF36" s="64"/>
      <c r="CG36" s="41"/>
      <c r="CK36" s="49"/>
      <c r="CL36" s="67"/>
      <c r="CM36" s="64"/>
      <c r="CN36" s="41"/>
      <c r="CR36" s="49"/>
      <c r="CS36" s="67"/>
      <c r="CT36" s="64"/>
      <c r="CU36" s="41"/>
      <c r="CY36" s="49"/>
      <c r="CZ36" s="67"/>
      <c r="DA36" s="64"/>
      <c r="DB36" s="41"/>
      <c r="DF36" s="49"/>
      <c r="DG36" s="67"/>
      <c r="DH36" s="64"/>
      <c r="DI36" s="41"/>
      <c r="DM36" s="49"/>
      <c r="DN36" s="67"/>
      <c r="DO36" s="64"/>
      <c r="DP36" s="41"/>
      <c r="DT36" s="49"/>
      <c r="DU36" s="67"/>
      <c r="DV36" s="64"/>
      <c r="DW36" s="41"/>
      <c r="EA36" s="49"/>
      <c r="EB36" s="67"/>
      <c r="EC36" s="64"/>
      <c r="ED36" s="41"/>
      <c r="EH36" s="49"/>
      <c r="EI36" s="67"/>
      <c r="EJ36" s="64"/>
      <c r="EK36" s="41"/>
      <c r="EO36" s="49"/>
      <c r="EP36" s="67"/>
      <c r="EQ36" s="64"/>
      <c r="ER36" s="41"/>
      <c r="EV36" s="49"/>
      <c r="EW36" s="67"/>
      <c r="EX36" s="64"/>
      <c r="EY36" s="41"/>
      <c r="FC36" s="49"/>
      <c r="FD36" s="67"/>
      <c r="FE36" s="64"/>
      <c r="FF36" s="41"/>
      <c r="FJ36" s="49"/>
      <c r="FK36" s="67"/>
      <c r="FL36" s="64"/>
      <c r="FM36" s="41"/>
      <c r="FQ36" s="49"/>
      <c r="FR36" s="67"/>
      <c r="FS36" s="64"/>
      <c r="FT36" s="41"/>
      <c r="FX36" s="49"/>
      <c r="FY36" s="67"/>
      <c r="FZ36" s="64"/>
      <c r="GA36" s="41"/>
      <c r="GE36" s="49"/>
      <c r="GF36" s="67"/>
      <c r="GG36" s="64"/>
      <c r="GH36" s="41"/>
      <c r="GL36" s="49"/>
      <c r="GM36" s="67"/>
      <c r="GN36" s="64"/>
      <c r="GO36" s="41"/>
      <c r="GS36" s="49"/>
      <c r="GT36" s="67"/>
      <c r="GU36" s="64"/>
      <c r="GV36" s="41"/>
      <c r="GZ36" s="49"/>
      <c r="HA36" s="67"/>
      <c r="HB36" s="64"/>
      <c r="HC36" s="41"/>
      <c r="HG36" s="49"/>
      <c r="HH36" s="67"/>
      <c r="HI36" s="64"/>
      <c r="HJ36" s="41"/>
      <c r="HN36" s="49"/>
      <c r="HO36" s="67"/>
      <c r="HP36" s="64"/>
      <c r="HQ36" s="41"/>
      <c r="HU36" s="49"/>
      <c r="HV36" s="67"/>
      <c r="HW36" s="64"/>
      <c r="HX36" s="41"/>
      <c r="IB36" s="49"/>
      <c r="IC36" s="67"/>
      <c r="ID36" s="64"/>
      <c r="IE36" s="41"/>
      <c r="II36" s="49"/>
      <c r="IJ36" s="67"/>
      <c r="IK36" s="64"/>
      <c r="IL36" s="41"/>
      <c r="IP36" s="49"/>
      <c r="IQ36" s="67"/>
      <c r="IR36" s="64"/>
      <c r="IS36" s="41"/>
      <c r="IW36" s="49"/>
      <c r="IX36" s="67"/>
      <c r="IY36" s="64"/>
      <c r="IZ36" s="41"/>
      <c r="JD36" s="49"/>
      <c r="JE36" s="67"/>
      <c r="JF36" s="64"/>
      <c r="JG36" s="41"/>
      <c r="JK36" s="49"/>
      <c r="JL36" s="67"/>
      <c r="JM36" s="64"/>
      <c r="JN36" s="41"/>
      <c r="JR36" s="49"/>
      <c r="JS36" s="67"/>
      <c r="JT36" s="64"/>
    </row>
    <row r="37" spans="1:280" s="22" customFormat="1" ht="21" customHeight="1" thickBot="1" x14ac:dyDescent="0.3">
      <c r="A37" s="39" t="s">
        <v>138</v>
      </c>
      <c r="B37" s="36" t="s">
        <v>141</v>
      </c>
      <c r="C37" s="40"/>
      <c r="D37" s="36" t="s">
        <v>135</v>
      </c>
      <c r="E37" s="35">
        <f ca="1">G29</f>
        <v>114</v>
      </c>
      <c r="F37" s="40"/>
      <c r="G37" s="65"/>
      <c r="H37" s="39" t="s">
        <v>138</v>
      </c>
      <c r="I37" s="36" t="s">
        <v>141</v>
      </c>
      <c r="J37" s="40"/>
      <c r="K37" s="36" t="s">
        <v>135</v>
      </c>
      <c r="L37" s="35">
        <f ca="1">N29</f>
        <v>118</v>
      </c>
      <c r="M37" s="40"/>
      <c r="N37" s="65"/>
      <c r="O37" s="39" t="s">
        <v>138</v>
      </c>
      <c r="P37" s="36" t="s">
        <v>141</v>
      </c>
      <c r="Q37" s="40"/>
      <c r="R37" s="36" t="s">
        <v>135</v>
      </c>
      <c r="S37" s="35">
        <f ca="1">U29</f>
        <v>118</v>
      </c>
      <c r="T37" s="40"/>
      <c r="U37" s="65"/>
      <c r="V37" s="39" t="s">
        <v>138</v>
      </c>
      <c r="W37" s="36" t="s">
        <v>141</v>
      </c>
      <c r="X37" s="40"/>
      <c r="Y37" s="36" t="s">
        <v>135</v>
      </c>
      <c r="Z37" s="35">
        <f ca="1">AB29</f>
        <v>15</v>
      </c>
      <c r="AA37" s="40"/>
      <c r="AB37" s="65"/>
      <c r="AC37" s="39" t="s">
        <v>138</v>
      </c>
      <c r="AD37" s="36" t="s">
        <v>141</v>
      </c>
      <c r="AE37" s="40"/>
      <c r="AF37" s="36" t="s">
        <v>135</v>
      </c>
      <c r="AG37" s="35">
        <f ca="1">AI29</f>
        <v>8</v>
      </c>
      <c r="AH37" s="40"/>
      <c r="AI37" s="65"/>
      <c r="AJ37" s="39" t="s">
        <v>138</v>
      </c>
      <c r="AK37" s="36" t="s">
        <v>141</v>
      </c>
      <c r="AL37" s="40"/>
      <c r="AM37" s="36" t="s">
        <v>135</v>
      </c>
      <c r="AN37" s="35">
        <f ca="1">AP29</f>
        <v>9</v>
      </c>
      <c r="AO37" s="40"/>
      <c r="AP37" s="65"/>
      <c r="AQ37" s="39" t="s">
        <v>138</v>
      </c>
      <c r="AR37" s="36" t="s">
        <v>141</v>
      </c>
      <c r="AS37" s="40"/>
      <c r="AT37" s="36" t="s">
        <v>135</v>
      </c>
      <c r="AU37" s="35">
        <f ca="1">AW29</f>
        <v>2</v>
      </c>
      <c r="AV37" s="40"/>
      <c r="AW37" s="65"/>
      <c r="AX37" s="39" t="s">
        <v>138</v>
      </c>
      <c r="AY37" s="36" t="s">
        <v>141</v>
      </c>
      <c r="AZ37" s="40"/>
      <c r="BA37" s="36" t="s">
        <v>135</v>
      </c>
      <c r="BB37" s="35">
        <f ca="1">BD29</f>
        <v>4</v>
      </c>
      <c r="BC37" s="40"/>
      <c r="BD37" s="65"/>
      <c r="BE37" s="39" t="s">
        <v>138</v>
      </c>
      <c r="BF37" s="36" t="s">
        <v>141</v>
      </c>
      <c r="BG37" s="40"/>
      <c r="BH37" s="36" t="s">
        <v>135</v>
      </c>
      <c r="BI37" s="35">
        <f ca="1">BK29</f>
        <v>3</v>
      </c>
      <c r="BJ37" s="40"/>
      <c r="BK37" s="65"/>
      <c r="BL37" s="39" t="s">
        <v>138</v>
      </c>
      <c r="BM37" s="36" t="s">
        <v>141</v>
      </c>
      <c r="BN37" s="40"/>
      <c r="BO37" s="36" t="s">
        <v>135</v>
      </c>
      <c r="BP37" s="35">
        <f ca="1">BR29</f>
        <v>0</v>
      </c>
      <c r="BQ37" s="40"/>
      <c r="BR37" s="65"/>
      <c r="BS37" s="39" t="s">
        <v>138</v>
      </c>
      <c r="BT37" s="36" t="s">
        <v>141</v>
      </c>
      <c r="BU37" s="40"/>
      <c r="BV37" s="36" t="s">
        <v>135</v>
      </c>
      <c r="BW37" s="35">
        <f ca="1">BY29</f>
        <v>1</v>
      </c>
      <c r="BX37" s="40"/>
      <c r="BY37" s="65"/>
      <c r="BZ37" s="39" t="s">
        <v>138</v>
      </c>
      <c r="CA37" s="36" t="s">
        <v>141</v>
      </c>
      <c r="CB37" s="40"/>
      <c r="CC37" s="36" t="s">
        <v>135</v>
      </c>
      <c r="CD37" s="35">
        <f ca="1">CF29</f>
        <v>1</v>
      </c>
      <c r="CE37" s="40"/>
      <c r="CF37" s="65"/>
      <c r="CG37" s="39" t="s">
        <v>138</v>
      </c>
      <c r="CH37" s="36" t="s">
        <v>141</v>
      </c>
      <c r="CI37" s="40"/>
      <c r="CJ37" s="36" t="s">
        <v>135</v>
      </c>
      <c r="CK37" s="35">
        <f ca="1">CM29</f>
        <v>3</v>
      </c>
      <c r="CL37" s="40"/>
      <c r="CM37" s="65"/>
      <c r="CN37" s="39" t="s">
        <v>138</v>
      </c>
      <c r="CO37" s="36" t="s">
        <v>141</v>
      </c>
      <c r="CP37" s="40"/>
      <c r="CQ37" s="36" t="s">
        <v>135</v>
      </c>
      <c r="CR37" s="35">
        <f ca="1">CT29</f>
        <v>3</v>
      </c>
      <c r="CS37" s="40"/>
      <c r="CT37" s="65"/>
      <c r="CU37" s="39" t="s">
        <v>138</v>
      </c>
      <c r="CV37" s="36" t="s">
        <v>141</v>
      </c>
      <c r="CW37" s="40"/>
      <c r="CX37" s="36" t="s">
        <v>135</v>
      </c>
      <c r="CY37" s="35">
        <f ca="1">DA29</f>
        <v>1</v>
      </c>
      <c r="CZ37" s="40"/>
      <c r="DA37" s="65"/>
      <c r="DB37" s="39" t="s">
        <v>138</v>
      </c>
      <c r="DC37" s="36" t="s">
        <v>141</v>
      </c>
      <c r="DD37" s="40"/>
      <c r="DE37" s="36" t="s">
        <v>135</v>
      </c>
      <c r="DF37" s="35">
        <f ca="1">DH29</f>
        <v>2</v>
      </c>
      <c r="DG37" s="40"/>
      <c r="DH37" s="65"/>
      <c r="DI37" s="39" t="s">
        <v>138</v>
      </c>
      <c r="DJ37" s="36" t="s">
        <v>141</v>
      </c>
      <c r="DK37" s="40"/>
      <c r="DL37" s="36" t="s">
        <v>135</v>
      </c>
      <c r="DM37" s="35">
        <f ca="1">DO29</f>
        <v>2</v>
      </c>
      <c r="DN37" s="40"/>
      <c r="DO37" s="65"/>
      <c r="DP37" s="39" t="s">
        <v>138</v>
      </c>
      <c r="DQ37" s="36" t="s">
        <v>141</v>
      </c>
      <c r="DR37" s="40"/>
      <c r="DS37" s="36" t="s">
        <v>135</v>
      </c>
      <c r="DT37" s="35">
        <f ca="1">DV29</f>
        <v>1</v>
      </c>
      <c r="DU37" s="40"/>
      <c r="DV37" s="65"/>
      <c r="DW37" s="39" t="s">
        <v>138</v>
      </c>
      <c r="DX37" s="36" t="s">
        <v>141</v>
      </c>
      <c r="DY37" s="40"/>
      <c r="DZ37" s="36" t="s">
        <v>135</v>
      </c>
      <c r="EA37" s="35">
        <f ca="1">EC29</f>
        <v>1</v>
      </c>
      <c r="EB37" s="40"/>
      <c r="EC37" s="65"/>
      <c r="ED37" s="39" t="s">
        <v>138</v>
      </c>
      <c r="EE37" s="36" t="s">
        <v>141</v>
      </c>
      <c r="EF37" s="40"/>
      <c r="EG37" s="36" t="s">
        <v>135</v>
      </c>
      <c r="EH37" s="35">
        <f ca="1">EJ29</f>
        <v>1</v>
      </c>
      <c r="EI37" s="40"/>
      <c r="EJ37" s="65"/>
      <c r="EK37" s="39" t="s">
        <v>138</v>
      </c>
      <c r="EL37" s="36" t="s">
        <v>141</v>
      </c>
      <c r="EM37" s="40"/>
      <c r="EN37" s="36" t="s">
        <v>135</v>
      </c>
      <c r="EO37" s="35">
        <f>EQ29</f>
        <v>0</v>
      </c>
      <c r="EP37" s="40"/>
      <c r="EQ37" s="65"/>
      <c r="ER37" s="39" t="s">
        <v>138</v>
      </c>
      <c r="ES37" s="36" t="s">
        <v>141</v>
      </c>
      <c r="ET37" s="40"/>
      <c r="EU37" s="36" t="s">
        <v>135</v>
      </c>
      <c r="EV37" s="35">
        <f>EX29</f>
        <v>0</v>
      </c>
      <c r="EW37" s="40"/>
      <c r="EX37" s="65"/>
      <c r="EY37" s="39" t="s">
        <v>138</v>
      </c>
      <c r="EZ37" s="36" t="s">
        <v>141</v>
      </c>
      <c r="FA37" s="40"/>
      <c r="FB37" s="36" t="s">
        <v>135</v>
      </c>
      <c r="FC37" s="35">
        <f>FE29</f>
        <v>0</v>
      </c>
      <c r="FD37" s="40"/>
      <c r="FE37" s="65"/>
      <c r="FF37" s="39" t="s">
        <v>138</v>
      </c>
      <c r="FG37" s="36" t="s">
        <v>141</v>
      </c>
      <c r="FH37" s="40"/>
      <c r="FI37" s="36" t="s">
        <v>135</v>
      </c>
      <c r="FJ37" s="35">
        <f>FL29</f>
        <v>0</v>
      </c>
      <c r="FK37" s="40"/>
      <c r="FL37" s="65"/>
      <c r="FM37" s="39" t="s">
        <v>138</v>
      </c>
      <c r="FN37" s="36" t="s">
        <v>141</v>
      </c>
      <c r="FO37" s="40"/>
      <c r="FP37" s="36" t="s">
        <v>135</v>
      </c>
      <c r="FQ37" s="35">
        <f>FS29</f>
        <v>0</v>
      </c>
      <c r="FR37" s="40"/>
      <c r="FS37" s="65"/>
      <c r="FT37" s="39" t="s">
        <v>138</v>
      </c>
      <c r="FU37" s="36" t="s">
        <v>141</v>
      </c>
      <c r="FV37" s="40"/>
      <c r="FW37" s="36" t="s">
        <v>135</v>
      </c>
      <c r="FX37" s="35">
        <f>FZ29</f>
        <v>0</v>
      </c>
      <c r="FY37" s="40"/>
      <c r="FZ37" s="65"/>
      <c r="GA37" s="39" t="s">
        <v>138</v>
      </c>
      <c r="GB37" s="36" t="s">
        <v>141</v>
      </c>
      <c r="GC37" s="40"/>
      <c r="GD37" s="36" t="s">
        <v>135</v>
      </c>
      <c r="GE37" s="35">
        <f>GG29</f>
        <v>0</v>
      </c>
      <c r="GF37" s="40"/>
      <c r="GG37" s="65"/>
      <c r="GH37" s="39" t="s">
        <v>138</v>
      </c>
      <c r="GI37" s="36" t="s">
        <v>141</v>
      </c>
      <c r="GJ37" s="40"/>
      <c r="GK37" s="36" t="s">
        <v>135</v>
      </c>
      <c r="GL37" s="35">
        <f>GN29</f>
        <v>0</v>
      </c>
      <c r="GM37" s="40"/>
      <c r="GN37" s="65"/>
      <c r="GO37" s="39" t="s">
        <v>138</v>
      </c>
      <c r="GP37" s="36" t="s">
        <v>141</v>
      </c>
      <c r="GQ37" s="40"/>
      <c r="GR37" s="36" t="s">
        <v>135</v>
      </c>
      <c r="GS37" s="35">
        <f>GU29</f>
        <v>0</v>
      </c>
      <c r="GT37" s="40"/>
      <c r="GU37" s="65"/>
      <c r="GV37" s="39" t="s">
        <v>138</v>
      </c>
      <c r="GW37" s="36" t="s">
        <v>141</v>
      </c>
      <c r="GX37" s="40"/>
      <c r="GY37" s="36" t="s">
        <v>135</v>
      </c>
      <c r="GZ37" s="35">
        <f>HB29</f>
        <v>0</v>
      </c>
      <c r="HA37" s="40"/>
      <c r="HB37" s="65"/>
      <c r="HC37" s="39" t="s">
        <v>138</v>
      </c>
      <c r="HD37" s="36" t="s">
        <v>141</v>
      </c>
      <c r="HE37" s="40"/>
      <c r="HF37" s="36" t="s">
        <v>135</v>
      </c>
      <c r="HG37" s="35">
        <f>HI29</f>
        <v>0</v>
      </c>
      <c r="HH37" s="40"/>
      <c r="HI37" s="65"/>
      <c r="HJ37" s="39" t="s">
        <v>138</v>
      </c>
      <c r="HK37" s="36" t="s">
        <v>141</v>
      </c>
      <c r="HL37" s="40"/>
      <c r="HM37" s="36" t="s">
        <v>135</v>
      </c>
      <c r="HN37" s="35">
        <f>HP29</f>
        <v>0</v>
      </c>
      <c r="HO37" s="40"/>
      <c r="HP37" s="65"/>
      <c r="HQ37" s="39" t="s">
        <v>138</v>
      </c>
      <c r="HR37" s="36" t="s">
        <v>141</v>
      </c>
      <c r="HS37" s="40"/>
      <c r="HT37" s="36" t="s">
        <v>135</v>
      </c>
      <c r="HU37" s="35">
        <f>HW29</f>
        <v>0</v>
      </c>
      <c r="HV37" s="40"/>
      <c r="HW37" s="65"/>
      <c r="HX37" s="39" t="s">
        <v>138</v>
      </c>
      <c r="HY37" s="36" t="s">
        <v>141</v>
      </c>
      <c r="HZ37" s="40"/>
      <c r="IA37" s="36" t="s">
        <v>135</v>
      </c>
      <c r="IB37" s="35">
        <f>ID29</f>
        <v>0</v>
      </c>
      <c r="IC37" s="40"/>
      <c r="ID37" s="65"/>
      <c r="IE37" s="39" t="s">
        <v>138</v>
      </c>
      <c r="IF37" s="36" t="s">
        <v>141</v>
      </c>
      <c r="IG37" s="40"/>
      <c r="IH37" s="36" t="s">
        <v>135</v>
      </c>
      <c r="II37" s="35">
        <f>IK29</f>
        <v>0</v>
      </c>
      <c r="IJ37" s="40"/>
      <c r="IK37" s="65"/>
      <c r="IL37" s="39" t="s">
        <v>138</v>
      </c>
      <c r="IM37" s="36" t="s">
        <v>141</v>
      </c>
      <c r="IN37" s="40"/>
      <c r="IO37" s="36" t="s">
        <v>135</v>
      </c>
      <c r="IP37" s="35">
        <f>IR29</f>
        <v>0</v>
      </c>
      <c r="IQ37" s="40"/>
      <c r="IR37" s="65"/>
      <c r="IS37" s="39" t="s">
        <v>138</v>
      </c>
      <c r="IT37" s="36" t="s">
        <v>141</v>
      </c>
      <c r="IU37" s="40"/>
      <c r="IV37" s="36" t="s">
        <v>135</v>
      </c>
      <c r="IW37" s="35">
        <f>IY29</f>
        <v>0</v>
      </c>
      <c r="IX37" s="40"/>
      <c r="IY37" s="65"/>
      <c r="IZ37" s="39" t="s">
        <v>138</v>
      </c>
      <c r="JA37" s="36" t="s">
        <v>141</v>
      </c>
      <c r="JB37" s="40"/>
      <c r="JC37" s="36" t="s">
        <v>135</v>
      </c>
      <c r="JD37" s="35">
        <f>JF29</f>
        <v>0</v>
      </c>
      <c r="JE37" s="40"/>
      <c r="JF37" s="65"/>
      <c r="JG37" s="39" t="s">
        <v>138</v>
      </c>
      <c r="JH37" s="36" t="s">
        <v>141</v>
      </c>
      <c r="JI37" s="40"/>
      <c r="JJ37" s="36" t="s">
        <v>135</v>
      </c>
      <c r="JK37" s="35">
        <f>JM29</f>
        <v>0</v>
      </c>
      <c r="JL37" s="40"/>
      <c r="JM37" s="65"/>
      <c r="JN37" s="39" t="s">
        <v>138</v>
      </c>
      <c r="JO37" s="36" t="s">
        <v>141</v>
      </c>
      <c r="JP37" s="40"/>
      <c r="JQ37" s="36" t="s">
        <v>135</v>
      </c>
      <c r="JR37" s="35">
        <f>JT29</f>
        <v>0</v>
      </c>
      <c r="JS37" s="40"/>
      <c r="JT37" s="65"/>
    </row>
    <row r="38" spans="1:280" s="22" customFormat="1" ht="15" customHeight="1" x14ac:dyDescent="0.25">
      <c r="A38" s="39"/>
      <c r="B38" s="21"/>
      <c r="C38" s="21"/>
      <c r="D38" s="21"/>
      <c r="E38" s="54"/>
      <c r="G38" s="68" t="s">
        <v>142</v>
      </c>
      <c r="H38" s="39"/>
      <c r="I38" s="21"/>
      <c r="J38" s="21"/>
      <c r="K38" s="21"/>
      <c r="L38" s="54"/>
      <c r="N38" s="68" t="s">
        <v>142</v>
      </c>
      <c r="O38" s="39"/>
      <c r="P38" s="21"/>
      <c r="Q38" s="21"/>
      <c r="R38" s="21"/>
      <c r="S38" s="54"/>
      <c r="U38" s="68" t="s">
        <v>142</v>
      </c>
      <c r="V38" s="39"/>
      <c r="W38" s="21"/>
      <c r="X38" s="21"/>
      <c r="Y38" s="21"/>
      <c r="Z38" s="54"/>
      <c r="AB38" s="68" t="s">
        <v>142</v>
      </c>
      <c r="AC38" s="39"/>
      <c r="AD38" s="21"/>
      <c r="AE38" s="21"/>
      <c r="AF38" s="21"/>
      <c r="AG38" s="54"/>
      <c r="AI38" s="68" t="s">
        <v>142</v>
      </c>
      <c r="AJ38" s="39"/>
      <c r="AK38" s="21"/>
      <c r="AL38" s="21"/>
      <c r="AM38" s="21"/>
      <c r="AN38" s="54"/>
      <c r="AP38" s="68" t="s">
        <v>142</v>
      </c>
      <c r="AQ38" s="39"/>
      <c r="AR38" s="21"/>
      <c r="AS38" s="21"/>
      <c r="AT38" s="21"/>
      <c r="AU38" s="54"/>
      <c r="AW38" s="68" t="s">
        <v>142</v>
      </c>
      <c r="AX38" s="39"/>
      <c r="AY38" s="21"/>
      <c r="AZ38" s="21"/>
      <c r="BA38" s="21"/>
      <c r="BB38" s="54"/>
      <c r="BD38" s="68" t="s">
        <v>142</v>
      </c>
      <c r="BE38" s="39"/>
      <c r="BF38" s="21"/>
      <c r="BG38" s="21"/>
      <c r="BH38" s="21"/>
      <c r="BI38" s="54"/>
      <c r="BK38" s="68" t="s">
        <v>142</v>
      </c>
      <c r="BL38" s="39"/>
      <c r="BM38" s="21"/>
      <c r="BN38" s="21"/>
      <c r="BO38" s="21"/>
      <c r="BP38" s="54"/>
      <c r="BR38" s="68" t="s">
        <v>142</v>
      </c>
      <c r="BS38" s="39"/>
      <c r="BT38" s="21"/>
      <c r="BU38" s="21"/>
      <c r="BV38" s="21"/>
      <c r="BW38" s="54"/>
      <c r="BY38" s="68" t="s">
        <v>142</v>
      </c>
      <c r="BZ38" s="39"/>
      <c r="CA38" s="21"/>
      <c r="CB38" s="21"/>
      <c r="CC38" s="21"/>
      <c r="CD38" s="54"/>
      <c r="CF38" s="68" t="s">
        <v>142</v>
      </c>
      <c r="CG38" s="39"/>
      <c r="CH38" s="21"/>
      <c r="CI38" s="21"/>
      <c r="CJ38" s="21"/>
      <c r="CK38" s="54"/>
      <c r="CM38" s="68" t="s">
        <v>142</v>
      </c>
      <c r="CN38" s="39"/>
      <c r="CO38" s="21"/>
      <c r="CP38" s="21"/>
      <c r="CQ38" s="21"/>
      <c r="CR38" s="54"/>
      <c r="CT38" s="68" t="s">
        <v>142</v>
      </c>
      <c r="CU38" s="39"/>
      <c r="CV38" s="21"/>
      <c r="CW38" s="21"/>
      <c r="CX38" s="21"/>
      <c r="CY38" s="54"/>
      <c r="DA38" s="68" t="s">
        <v>142</v>
      </c>
      <c r="DB38" s="39"/>
      <c r="DC38" s="21"/>
      <c r="DD38" s="21"/>
      <c r="DE38" s="21"/>
      <c r="DF38" s="54"/>
      <c r="DH38" s="68" t="s">
        <v>142</v>
      </c>
      <c r="DI38" s="39"/>
      <c r="DJ38" s="21"/>
      <c r="DK38" s="21"/>
      <c r="DL38" s="21"/>
      <c r="DM38" s="54"/>
      <c r="DO38" s="68" t="s">
        <v>142</v>
      </c>
      <c r="DP38" s="39"/>
      <c r="DQ38" s="21"/>
      <c r="DR38" s="21"/>
      <c r="DS38" s="21"/>
      <c r="DT38" s="54"/>
      <c r="DV38" s="68" t="s">
        <v>142</v>
      </c>
      <c r="DW38" s="39"/>
      <c r="DX38" s="21"/>
      <c r="DY38" s="21"/>
      <c r="DZ38" s="21"/>
      <c r="EA38" s="54"/>
      <c r="EC38" s="68" t="s">
        <v>142</v>
      </c>
      <c r="ED38" s="39"/>
      <c r="EE38" s="21"/>
      <c r="EF38" s="21"/>
      <c r="EG38" s="21"/>
      <c r="EH38" s="54"/>
      <c r="EJ38" s="68" t="s">
        <v>142</v>
      </c>
      <c r="EK38" s="39"/>
      <c r="EL38" s="21"/>
      <c r="EM38" s="21"/>
      <c r="EN38" s="21"/>
      <c r="EO38" s="54"/>
      <c r="EQ38" s="68" t="s">
        <v>142</v>
      </c>
      <c r="ER38" s="39"/>
      <c r="ES38" s="21"/>
      <c r="ET38" s="21"/>
      <c r="EU38" s="21"/>
      <c r="EV38" s="54"/>
      <c r="EX38" s="68" t="s">
        <v>142</v>
      </c>
      <c r="EY38" s="39"/>
      <c r="EZ38" s="21"/>
      <c r="FA38" s="21"/>
      <c r="FB38" s="21"/>
      <c r="FC38" s="54"/>
      <c r="FE38" s="68" t="s">
        <v>142</v>
      </c>
      <c r="FF38" s="39"/>
      <c r="FG38" s="21"/>
      <c r="FH38" s="21"/>
      <c r="FI38" s="21"/>
      <c r="FJ38" s="54"/>
      <c r="FL38" s="68" t="s">
        <v>142</v>
      </c>
      <c r="FM38" s="39"/>
      <c r="FN38" s="21"/>
      <c r="FO38" s="21"/>
      <c r="FP38" s="21"/>
      <c r="FQ38" s="54"/>
      <c r="FS38" s="68" t="s">
        <v>142</v>
      </c>
      <c r="FT38" s="39"/>
      <c r="FU38" s="21"/>
      <c r="FV38" s="21"/>
      <c r="FW38" s="21"/>
      <c r="FX38" s="54"/>
      <c r="FZ38" s="68" t="s">
        <v>142</v>
      </c>
      <c r="GA38" s="39"/>
      <c r="GB38" s="21"/>
      <c r="GC38" s="21"/>
      <c r="GD38" s="21"/>
      <c r="GE38" s="54"/>
      <c r="GG38" s="68" t="s">
        <v>142</v>
      </c>
      <c r="GH38" s="39"/>
      <c r="GI38" s="21"/>
      <c r="GJ38" s="21"/>
      <c r="GK38" s="21"/>
      <c r="GL38" s="54"/>
      <c r="GN38" s="68" t="s">
        <v>142</v>
      </c>
      <c r="GO38" s="39"/>
      <c r="GP38" s="21"/>
      <c r="GQ38" s="21"/>
      <c r="GR38" s="21"/>
      <c r="GS38" s="54"/>
      <c r="GU38" s="68" t="s">
        <v>142</v>
      </c>
      <c r="GV38" s="39"/>
      <c r="GW38" s="21"/>
      <c r="GX38" s="21"/>
      <c r="GY38" s="21"/>
      <c r="GZ38" s="54"/>
      <c r="HB38" s="68" t="s">
        <v>142</v>
      </c>
      <c r="HC38" s="39"/>
      <c r="HD38" s="21"/>
      <c r="HE38" s="21"/>
      <c r="HF38" s="21"/>
      <c r="HG38" s="54"/>
      <c r="HI38" s="68" t="s">
        <v>142</v>
      </c>
      <c r="HJ38" s="39"/>
      <c r="HK38" s="21"/>
      <c r="HL38" s="21"/>
      <c r="HM38" s="21"/>
      <c r="HN38" s="54"/>
      <c r="HP38" s="68" t="s">
        <v>142</v>
      </c>
      <c r="HQ38" s="39"/>
      <c r="HR38" s="21"/>
      <c r="HS38" s="21"/>
      <c r="HT38" s="21"/>
      <c r="HU38" s="54"/>
      <c r="HW38" s="68" t="s">
        <v>142</v>
      </c>
      <c r="HX38" s="39"/>
      <c r="HY38" s="21"/>
      <c r="HZ38" s="21"/>
      <c r="IA38" s="21"/>
      <c r="IB38" s="54"/>
      <c r="ID38" s="68" t="s">
        <v>142</v>
      </c>
      <c r="IE38" s="39"/>
      <c r="IF38" s="21"/>
      <c r="IG38" s="21"/>
      <c r="IH38" s="21"/>
      <c r="II38" s="54"/>
      <c r="IK38" s="68" t="s">
        <v>142</v>
      </c>
      <c r="IL38" s="39"/>
      <c r="IM38" s="21"/>
      <c r="IN38" s="21"/>
      <c r="IO38" s="21"/>
      <c r="IP38" s="54"/>
      <c r="IR38" s="68" t="s">
        <v>142</v>
      </c>
      <c r="IS38" s="39"/>
      <c r="IT38" s="21"/>
      <c r="IU38" s="21"/>
      <c r="IV38" s="21"/>
      <c r="IW38" s="54"/>
      <c r="IY38" s="68" t="s">
        <v>142</v>
      </c>
      <c r="IZ38" s="39"/>
      <c r="JA38" s="21"/>
      <c r="JB38" s="21"/>
      <c r="JC38" s="21"/>
      <c r="JD38" s="54"/>
      <c r="JF38" s="68" t="s">
        <v>142</v>
      </c>
      <c r="JG38" s="39"/>
      <c r="JH38" s="21"/>
      <c r="JI38" s="21"/>
      <c r="JJ38" s="21"/>
      <c r="JK38" s="54"/>
      <c r="JM38" s="68" t="s">
        <v>142</v>
      </c>
      <c r="JN38" s="39"/>
      <c r="JO38" s="21"/>
      <c r="JP38" s="21"/>
      <c r="JQ38" s="21"/>
      <c r="JR38" s="54"/>
      <c r="JT38" s="68" t="s">
        <v>142</v>
      </c>
    </row>
    <row r="39" spans="1:280" s="22" customFormat="1" ht="16.95" customHeight="1" thickBot="1" x14ac:dyDescent="0.3">
      <c r="A39" s="39"/>
      <c r="B39" s="21"/>
      <c r="C39" s="21"/>
      <c r="D39" s="21"/>
      <c r="E39" s="54"/>
      <c r="F39" s="70" t="s">
        <v>143</v>
      </c>
      <c r="G39" s="69"/>
      <c r="H39" s="39"/>
      <c r="I39" s="21"/>
      <c r="J39" s="21"/>
      <c r="K39" s="21"/>
      <c r="L39" s="54"/>
      <c r="M39" s="70" t="s">
        <v>143</v>
      </c>
      <c r="N39" s="69"/>
      <c r="O39" s="39"/>
      <c r="P39" s="21"/>
      <c r="Q39" s="21"/>
      <c r="R39" s="21"/>
      <c r="S39" s="54"/>
      <c r="T39" s="70" t="s">
        <v>143</v>
      </c>
      <c r="U39" s="69"/>
      <c r="V39" s="39"/>
      <c r="W39" s="21"/>
      <c r="X39" s="21"/>
      <c r="Y39" s="21"/>
      <c r="Z39" s="54"/>
      <c r="AA39" s="70" t="s">
        <v>143</v>
      </c>
      <c r="AB39" s="69"/>
      <c r="AC39" s="39"/>
      <c r="AD39" s="21"/>
      <c r="AE39" s="21"/>
      <c r="AF39" s="21"/>
      <c r="AG39" s="54"/>
      <c r="AH39" s="70" t="s">
        <v>143</v>
      </c>
      <c r="AI39" s="69"/>
      <c r="AJ39" s="39"/>
      <c r="AK39" s="21"/>
      <c r="AL39" s="21"/>
      <c r="AM39" s="21"/>
      <c r="AN39" s="54"/>
      <c r="AO39" s="70" t="s">
        <v>143</v>
      </c>
      <c r="AP39" s="69"/>
      <c r="AQ39" s="39"/>
      <c r="AR39" s="21"/>
      <c r="AS39" s="21"/>
      <c r="AT39" s="21"/>
      <c r="AU39" s="54"/>
      <c r="AV39" s="70" t="s">
        <v>143</v>
      </c>
      <c r="AW39" s="69"/>
      <c r="AX39" s="39"/>
      <c r="AY39" s="21"/>
      <c r="AZ39" s="21"/>
      <c r="BA39" s="21"/>
      <c r="BB39" s="54"/>
      <c r="BC39" s="70" t="s">
        <v>143</v>
      </c>
      <c r="BD39" s="69"/>
      <c r="BE39" s="39"/>
      <c r="BF39" s="21"/>
      <c r="BG39" s="21"/>
      <c r="BH39" s="21"/>
      <c r="BI39" s="54"/>
      <c r="BJ39" s="70" t="s">
        <v>143</v>
      </c>
      <c r="BK39" s="69"/>
      <c r="BL39" s="39"/>
      <c r="BM39" s="21"/>
      <c r="BN39" s="21"/>
      <c r="BO39" s="21"/>
      <c r="BP39" s="54"/>
      <c r="BQ39" s="70" t="s">
        <v>143</v>
      </c>
      <c r="BR39" s="69"/>
      <c r="BS39" s="39"/>
      <c r="BT39" s="21"/>
      <c r="BU39" s="21"/>
      <c r="BV39" s="21"/>
      <c r="BW39" s="54"/>
      <c r="BX39" s="70" t="s">
        <v>143</v>
      </c>
      <c r="BY39" s="69"/>
      <c r="BZ39" s="39"/>
      <c r="CA39" s="21"/>
      <c r="CB39" s="21"/>
      <c r="CC39" s="21"/>
      <c r="CD39" s="54"/>
      <c r="CE39" s="70" t="s">
        <v>143</v>
      </c>
      <c r="CF39" s="69"/>
      <c r="CG39" s="39"/>
      <c r="CH39" s="21"/>
      <c r="CI39" s="21"/>
      <c r="CJ39" s="21"/>
      <c r="CK39" s="54"/>
      <c r="CL39" s="70" t="s">
        <v>143</v>
      </c>
      <c r="CM39" s="69"/>
      <c r="CN39" s="39"/>
      <c r="CO39" s="21"/>
      <c r="CP39" s="21"/>
      <c r="CQ39" s="21"/>
      <c r="CR39" s="54"/>
      <c r="CS39" s="70" t="s">
        <v>143</v>
      </c>
      <c r="CT39" s="69"/>
      <c r="CU39" s="39"/>
      <c r="CV39" s="21"/>
      <c r="CW39" s="21"/>
      <c r="CX39" s="21"/>
      <c r="CY39" s="54"/>
      <c r="CZ39" s="70" t="s">
        <v>143</v>
      </c>
      <c r="DA39" s="69"/>
      <c r="DB39" s="39"/>
      <c r="DC39" s="21"/>
      <c r="DD39" s="21"/>
      <c r="DE39" s="21"/>
      <c r="DF39" s="54"/>
      <c r="DG39" s="70" t="s">
        <v>143</v>
      </c>
      <c r="DH39" s="69"/>
      <c r="DI39" s="39"/>
      <c r="DJ39" s="21"/>
      <c r="DK39" s="21"/>
      <c r="DL39" s="21"/>
      <c r="DM39" s="54"/>
      <c r="DN39" s="70" t="s">
        <v>143</v>
      </c>
      <c r="DO39" s="69"/>
      <c r="DP39" s="39"/>
      <c r="DQ39" s="21"/>
      <c r="DR39" s="21"/>
      <c r="DS39" s="21"/>
      <c r="DT39" s="54"/>
      <c r="DU39" s="70" t="s">
        <v>143</v>
      </c>
      <c r="DV39" s="69"/>
      <c r="DW39" s="39"/>
      <c r="DX39" s="21"/>
      <c r="DY39" s="21"/>
      <c r="DZ39" s="21"/>
      <c r="EA39" s="54"/>
      <c r="EB39" s="70" t="s">
        <v>143</v>
      </c>
      <c r="EC39" s="69"/>
      <c r="ED39" s="39"/>
      <c r="EE39" s="21"/>
      <c r="EF39" s="21"/>
      <c r="EG39" s="21"/>
      <c r="EH39" s="54"/>
      <c r="EI39" s="70" t="s">
        <v>143</v>
      </c>
      <c r="EJ39" s="69"/>
      <c r="EK39" s="39"/>
      <c r="EL39" s="21"/>
      <c r="EM39" s="21"/>
      <c r="EN39" s="21"/>
      <c r="EO39" s="54"/>
      <c r="EP39" s="70" t="s">
        <v>143</v>
      </c>
      <c r="EQ39" s="69"/>
      <c r="ER39" s="39"/>
      <c r="ES39" s="21"/>
      <c r="ET39" s="21"/>
      <c r="EU39" s="21"/>
      <c r="EV39" s="54"/>
      <c r="EW39" s="70" t="s">
        <v>143</v>
      </c>
      <c r="EX39" s="69"/>
      <c r="EY39" s="39"/>
      <c r="EZ39" s="21"/>
      <c r="FA39" s="21"/>
      <c r="FB39" s="21"/>
      <c r="FC39" s="54"/>
      <c r="FD39" s="70" t="s">
        <v>143</v>
      </c>
      <c r="FE39" s="69"/>
      <c r="FF39" s="39"/>
      <c r="FG39" s="21"/>
      <c r="FH39" s="21"/>
      <c r="FI39" s="21"/>
      <c r="FJ39" s="54"/>
      <c r="FK39" s="70" t="s">
        <v>143</v>
      </c>
      <c r="FL39" s="69"/>
      <c r="FM39" s="39"/>
      <c r="FN39" s="21"/>
      <c r="FO39" s="21"/>
      <c r="FP39" s="21"/>
      <c r="FQ39" s="54"/>
      <c r="FR39" s="70" t="s">
        <v>143</v>
      </c>
      <c r="FS39" s="69"/>
      <c r="FT39" s="39"/>
      <c r="FU39" s="21"/>
      <c r="FV39" s="21"/>
      <c r="FW39" s="21"/>
      <c r="FX39" s="54"/>
      <c r="FY39" s="70" t="s">
        <v>143</v>
      </c>
      <c r="FZ39" s="69"/>
      <c r="GA39" s="39"/>
      <c r="GB39" s="21"/>
      <c r="GC39" s="21"/>
      <c r="GD39" s="21"/>
      <c r="GE39" s="54"/>
      <c r="GF39" s="70" t="s">
        <v>143</v>
      </c>
      <c r="GG39" s="69"/>
      <c r="GH39" s="39"/>
      <c r="GI39" s="21"/>
      <c r="GJ39" s="21"/>
      <c r="GK39" s="21"/>
      <c r="GL39" s="54"/>
      <c r="GM39" s="70" t="s">
        <v>143</v>
      </c>
      <c r="GN39" s="69"/>
      <c r="GO39" s="39"/>
      <c r="GP39" s="21"/>
      <c r="GQ39" s="21"/>
      <c r="GR39" s="21"/>
      <c r="GS39" s="54"/>
      <c r="GT39" s="70" t="s">
        <v>143</v>
      </c>
      <c r="GU39" s="69"/>
      <c r="GV39" s="39"/>
      <c r="GW39" s="21"/>
      <c r="GX39" s="21"/>
      <c r="GY39" s="21"/>
      <c r="GZ39" s="54"/>
      <c r="HA39" s="70" t="s">
        <v>143</v>
      </c>
      <c r="HB39" s="69"/>
      <c r="HC39" s="39"/>
      <c r="HD39" s="21"/>
      <c r="HE39" s="21"/>
      <c r="HF39" s="21"/>
      <c r="HG39" s="54"/>
      <c r="HH39" s="70" t="s">
        <v>143</v>
      </c>
      <c r="HI39" s="69"/>
      <c r="HJ39" s="39"/>
      <c r="HK39" s="21"/>
      <c r="HL39" s="21"/>
      <c r="HM39" s="21"/>
      <c r="HN39" s="54"/>
      <c r="HO39" s="70" t="s">
        <v>143</v>
      </c>
      <c r="HP39" s="69"/>
      <c r="HQ39" s="39"/>
      <c r="HR39" s="21"/>
      <c r="HS39" s="21"/>
      <c r="HT39" s="21"/>
      <c r="HU39" s="54"/>
      <c r="HV39" s="70" t="s">
        <v>143</v>
      </c>
      <c r="HW39" s="69"/>
      <c r="HX39" s="39"/>
      <c r="HY39" s="21"/>
      <c r="HZ39" s="21"/>
      <c r="IA39" s="21"/>
      <c r="IB39" s="54"/>
      <c r="IC39" s="70" t="s">
        <v>143</v>
      </c>
      <c r="ID39" s="69"/>
      <c r="IE39" s="39"/>
      <c r="IF39" s="21"/>
      <c r="IG39" s="21"/>
      <c r="IH39" s="21"/>
      <c r="II39" s="54"/>
      <c r="IJ39" s="70" t="s">
        <v>143</v>
      </c>
      <c r="IK39" s="69"/>
      <c r="IL39" s="39"/>
      <c r="IM39" s="21"/>
      <c r="IN39" s="21"/>
      <c r="IO39" s="21"/>
      <c r="IP39" s="54"/>
      <c r="IQ39" s="70" t="s">
        <v>143</v>
      </c>
      <c r="IR39" s="69"/>
      <c r="IS39" s="39"/>
      <c r="IT39" s="21"/>
      <c r="IU39" s="21"/>
      <c r="IV39" s="21"/>
      <c r="IW39" s="54"/>
      <c r="IX39" s="70" t="s">
        <v>143</v>
      </c>
      <c r="IY39" s="69"/>
      <c r="IZ39" s="39"/>
      <c r="JA39" s="21"/>
      <c r="JB39" s="21"/>
      <c r="JC39" s="21"/>
      <c r="JD39" s="54"/>
      <c r="JE39" s="70" t="s">
        <v>143</v>
      </c>
      <c r="JF39" s="69"/>
      <c r="JG39" s="39"/>
      <c r="JH39" s="21"/>
      <c r="JI39" s="21"/>
      <c r="JJ39" s="21"/>
      <c r="JK39" s="54"/>
      <c r="JL39" s="70" t="s">
        <v>143</v>
      </c>
      <c r="JM39" s="69"/>
      <c r="JN39" s="39"/>
      <c r="JO39" s="21"/>
      <c r="JP39" s="21"/>
      <c r="JQ39" s="21"/>
      <c r="JR39" s="54"/>
      <c r="JS39" s="70" t="s">
        <v>143</v>
      </c>
      <c r="JT39" s="69"/>
    </row>
    <row r="40" spans="1:280" s="22" customFormat="1" ht="16.95" customHeight="1" thickBot="1" x14ac:dyDescent="0.3">
      <c r="A40" s="39"/>
      <c r="B40" s="21"/>
      <c r="C40" s="21"/>
      <c r="D40" s="21"/>
      <c r="E40" s="54"/>
      <c r="F40" s="71"/>
      <c r="G40" s="72"/>
      <c r="H40" s="39"/>
      <c r="I40" s="21"/>
      <c r="J40" s="21"/>
      <c r="K40" s="21"/>
      <c r="L40" s="54"/>
      <c r="M40" s="71"/>
      <c r="N40" s="72"/>
      <c r="O40" s="39"/>
      <c r="P40" s="21"/>
      <c r="Q40" s="21"/>
      <c r="R40" s="21"/>
      <c r="S40" s="54"/>
      <c r="T40" s="71"/>
      <c r="U40" s="72"/>
      <c r="V40" s="39"/>
      <c r="W40" s="21"/>
      <c r="X40" s="21"/>
      <c r="Y40" s="21"/>
      <c r="Z40" s="54"/>
      <c r="AA40" s="71"/>
      <c r="AB40" s="72"/>
      <c r="AC40" s="39"/>
      <c r="AD40" s="21"/>
      <c r="AE40" s="21"/>
      <c r="AF40" s="21"/>
      <c r="AG40" s="54"/>
      <c r="AH40" s="71"/>
      <c r="AI40" s="72"/>
      <c r="AJ40" s="39"/>
      <c r="AK40" s="21"/>
      <c r="AL40" s="21"/>
      <c r="AM40" s="21"/>
      <c r="AN40" s="54"/>
      <c r="AO40" s="71"/>
      <c r="AP40" s="72"/>
      <c r="AQ40" s="39"/>
      <c r="AR40" s="21"/>
      <c r="AS40" s="21"/>
      <c r="AT40" s="21"/>
      <c r="AU40" s="54"/>
      <c r="AV40" s="71"/>
      <c r="AW40" s="72"/>
      <c r="AX40" s="39"/>
      <c r="AY40" s="21"/>
      <c r="AZ40" s="21"/>
      <c r="BA40" s="21"/>
      <c r="BB40" s="54"/>
      <c r="BC40" s="71"/>
      <c r="BD40" s="72"/>
      <c r="BE40" s="39"/>
      <c r="BF40" s="21"/>
      <c r="BG40" s="21"/>
      <c r="BH40" s="21"/>
      <c r="BI40" s="54"/>
      <c r="BJ40" s="71"/>
      <c r="BK40" s="72"/>
      <c r="BL40" s="39"/>
      <c r="BM40" s="21"/>
      <c r="BN40" s="21"/>
      <c r="BO40" s="21"/>
      <c r="BP40" s="54"/>
      <c r="BQ40" s="71"/>
      <c r="BR40" s="72"/>
      <c r="BS40" s="39"/>
      <c r="BT40" s="21"/>
      <c r="BU40" s="21"/>
      <c r="BV40" s="21"/>
      <c r="BW40" s="54"/>
      <c r="BX40" s="71"/>
      <c r="BY40" s="72"/>
      <c r="BZ40" s="39"/>
      <c r="CA40" s="21"/>
      <c r="CB40" s="21"/>
      <c r="CC40" s="21"/>
      <c r="CD40" s="54"/>
      <c r="CE40" s="71"/>
      <c r="CF40" s="72"/>
      <c r="CG40" s="39"/>
      <c r="CH40" s="21"/>
      <c r="CI40" s="21"/>
      <c r="CJ40" s="21"/>
      <c r="CK40" s="54"/>
      <c r="CL40" s="71"/>
      <c r="CM40" s="72"/>
      <c r="CN40" s="39"/>
      <c r="CO40" s="21"/>
      <c r="CP40" s="21"/>
      <c r="CQ40" s="21"/>
      <c r="CR40" s="54"/>
      <c r="CS40" s="71"/>
      <c r="CT40" s="72"/>
      <c r="CU40" s="39"/>
      <c r="CV40" s="21"/>
      <c r="CW40" s="21"/>
      <c r="CX40" s="21"/>
      <c r="CY40" s="54"/>
      <c r="CZ40" s="71"/>
      <c r="DA40" s="72"/>
      <c r="DB40" s="39"/>
      <c r="DC40" s="21"/>
      <c r="DD40" s="21"/>
      <c r="DE40" s="21"/>
      <c r="DF40" s="54"/>
      <c r="DG40" s="71"/>
      <c r="DH40" s="72"/>
      <c r="DI40" s="39"/>
      <c r="DJ40" s="21"/>
      <c r="DK40" s="21"/>
      <c r="DL40" s="21"/>
      <c r="DM40" s="54"/>
      <c r="DN40" s="71"/>
      <c r="DO40" s="72"/>
      <c r="DP40" s="39"/>
      <c r="DQ40" s="21"/>
      <c r="DR40" s="21"/>
      <c r="DS40" s="21"/>
      <c r="DT40" s="54"/>
      <c r="DU40" s="71"/>
      <c r="DV40" s="72"/>
      <c r="DW40" s="39"/>
      <c r="DX40" s="21"/>
      <c r="DY40" s="21"/>
      <c r="DZ40" s="21"/>
      <c r="EA40" s="54"/>
      <c r="EB40" s="71"/>
      <c r="EC40" s="72"/>
      <c r="ED40" s="39"/>
      <c r="EE40" s="21"/>
      <c r="EF40" s="21"/>
      <c r="EG40" s="21"/>
      <c r="EH40" s="54"/>
      <c r="EI40" s="71"/>
      <c r="EJ40" s="72"/>
      <c r="EK40" s="39"/>
      <c r="EL40" s="21"/>
      <c r="EM40" s="21"/>
      <c r="EN40" s="21"/>
      <c r="EO40" s="54"/>
      <c r="EP40" s="71"/>
      <c r="EQ40" s="72"/>
      <c r="ER40" s="39"/>
      <c r="ES40" s="21"/>
      <c r="ET40" s="21"/>
      <c r="EU40" s="21"/>
      <c r="EV40" s="54"/>
      <c r="EW40" s="71"/>
      <c r="EX40" s="72"/>
      <c r="EY40" s="39"/>
      <c r="EZ40" s="21"/>
      <c r="FA40" s="21"/>
      <c r="FB40" s="21"/>
      <c r="FC40" s="54"/>
      <c r="FD40" s="71"/>
      <c r="FE40" s="72"/>
      <c r="FF40" s="39"/>
      <c r="FG40" s="21"/>
      <c r="FH40" s="21"/>
      <c r="FI40" s="21"/>
      <c r="FJ40" s="54"/>
      <c r="FK40" s="71"/>
      <c r="FL40" s="72"/>
      <c r="FM40" s="39"/>
      <c r="FN40" s="21"/>
      <c r="FO40" s="21"/>
      <c r="FP40" s="21"/>
      <c r="FQ40" s="54"/>
      <c r="FR40" s="71"/>
      <c r="FS40" s="72"/>
      <c r="FT40" s="39"/>
      <c r="FU40" s="21"/>
      <c r="FV40" s="21"/>
      <c r="FW40" s="21"/>
      <c r="FX40" s="54"/>
      <c r="FY40" s="71"/>
      <c r="FZ40" s="72"/>
      <c r="GA40" s="39"/>
      <c r="GB40" s="21"/>
      <c r="GC40" s="21"/>
      <c r="GD40" s="21"/>
      <c r="GE40" s="54"/>
      <c r="GF40" s="71"/>
      <c r="GG40" s="72"/>
      <c r="GH40" s="39"/>
      <c r="GI40" s="21"/>
      <c r="GJ40" s="21"/>
      <c r="GK40" s="21"/>
      <c r="GL40" s="54"/>
      <c r="GM40" s="71"/>
      <c r="GN40" s="72"/>
      <c r="GO40" s="39"/>
      <c r="GP40" s="21"/>
      <c r="GQ40" s="21"/>
      <c r="GR40" s="21"/>
      <c r="GS40" s="54"/>
      <c r="GT40" s="71"/>
      <c r="GU40" s="72"/>
      <c r="GV40" s="39"/>
      <c r="GW40" s="21"/>
      <c r="GX40" s="21"/>
      <c r="GY40" s="21"/>
      <c r="GZ40" s="54"/>
      <c r="HA40" s="71"/>
      <c r="HB40" s="72"/>
      <c r="HC40" s="39"/>
      <c r="HD40" s="21"/>
      <c r="HE40" s="21"/>
      <c r="HF40" s="21"/>
      <c r="HG40" s="54"/>
      <c r="HH40" s="71"/>
      <c r="HI40" s="72"/>
      <c r="HJ40" s="39"/>
      <c r="HK40" s="21"/>
      <c r="HL40" s="21"/>
      <c r="HM40" s="21"/>
      <c r="HN40" s="54"/>
      <c r="HO40" s="71"/>
      <c r="HP40" s="72"/>
      <c r="HQ40" s="39"/>
      <c r="HR40" s="21"/>
      <c r="HS40" s="21"/>
      <c r="HT40" s="21"/>
      <c r="HU40" s="54"/>
      <c r="HV40" s="71"/>
      <c r="HW40" s="72"/>
      <c r="HX40" s="39"/>
      <c r="HY40" s="21"/>
      <c r="HZ40" s="21"/>
      <c r="IA40" s="21"/>
      <c r="IB40" s="54"/>
      <c r="IC40" s="71"/>
      <c r="ID40" s="72"/>
      <c r="IE40" s="39"/>
      <c r="IF40" s="21"/>
      <c r="IG40" s="21"/>
      <c r="IH40" s="21"/>
      <c r="II40" s="54"/>
      <c r="IJ40" s="71"/>
      <c r="IK40" s="72"/>
      <c r="IL40" s="39"/>
      <c r="IM40" s="21"/>
      <c r="IN40" s="21"/>
      <c r="IO40" s="21"/>
      <c r="IP40" s="54"/>
      <c r="IQ40" s="71"/>
      <c r="IR40" s="72"/>
      <c r="IS40" s="39"/>
      <c r="IT40" s="21"/>
      <c r="IU40" s="21"/>
      <c r="IV40" s="21"/>
      <c r="IW40" s="54"/>
      <c r="IX40" s="71"/>
      <c r="IY40" s="72"/>
      <c r="IZ40" s="39"/>
      <c r="JA40" s="21"/>
      <c r="JB40" s="21"/>
      <c r="JC40" s="21"/>
      <c r="JD40" s="54"/>
      <c r="JE40" s="71"/>
      <c r="JF40" s="72"/>
      <c r="JG40" s="39"/>
      <c r="JH40" s="21"/>
      <c r="JI40" s="21"/>
      <c r="JJ40" s="21"/>
      <c r="JK40" s="54"/>
      <c r="JL40" s="71"/>
      <c r="JM40" s="72"/>
      <c r="JN40" s="39"/>
      <c r="JO40" s="21"/>
      <c r="JP40" s="21"/>
      <c r="JQ40" s="21"/>
      <c r="JR40" s="54"/>
      <c r="JS40" s="71"/>
      <c r="JT40" s="72"/>
    </row>
    <row r="41" spans="1:280" s="22" customFormat="1" ht="21" customHeight="1" thickBot="1" x14ac:dyDescent="0.3">
      <c r="A41" s="39" t="s">
        <v>138</v>
      </c>
      <c r="B41" s="36" t="s">
        <v>144</v>
      </c>
      <c r="C41" s="40"/>
      <c r="D41" s="36" t="s">
        <v>135</v>
      </c>
      <c r="E41" s="35">
        <f ca="1">G29</f>
        <v>114</v>
      </c>
      <c r="F41" s="42"/>
      <c r="G41" s="73"/>
      <c r="H41" s="39" t="s">
        <v>138</v>
      </c>
      <c r="I41" s="36" t="s">
        <v>144</v>
      </c>
      <c r="J41" s="40"/>
      <c r="K41" s="36" t="s">
        <v>135</v>
      </c>
      <c r="L41" s="35">
        <f ca="1">N29</f>
        <v>118</v>
      </c>
      <c r="M41" s="42"/>
      <c r="N41" s="73"/>
      <c r="O41" s="39" t="s">
        <v>138</v>
      </c>
      <c r="P41" s="36" t="s">
        <v>144</v>
      </c>
      <c r="Q41" s="40"/>
      <c r="R41" s="36" t="s">
        <v>135</v>
      </c>
      <c r="S41" s="35">
        <f ca="1">U29</f>
        <v>118</v>
      </c>
      <c r="T41" s="42"/>
      <c r="U41" s="73"/>
      <c r="V41" s="39" t="s">
        <v>138</v>
      </c>
      <c r="W41" s="36" t="s">
        <v>144</v>
      </c>
      <c r="X41" s="40"/>
      <c r="Y41" s="36" t="s">
        <v>135</v>
      </c>
      <c r="Z41" s="35">
        <f ca="1">AB29</f>
        <v>15</v>
      </c>
      <c r="AA41" s="42"/>
      <c r="AB41" s="73"/>
      <c r="AC41" s="39" t="s">
        <v>138</v>
      </c>
      <c r="AD41" s="36" t="s">
        <v>144</v>
      </c>
      <c r="AE41" s="40"/>
      <c r="AF41" s="36" t="s">
        <v>135</v>
      </c>
      <c r="AG41" s="35">
        <f ca="1">AI29</f>
        <v>8</v>
      </c>
      <c r="AH41" s="42"/>
      <c r="AI41" s="73"/>
      <c r="AJ41" s="39" t="s">
        <v>138</v>
      </c>
      <c r="AK41" s="36" t="s">
        <v>144</v>
      </c>
      <c r="AL41" s="40"/>
      <c r="AM41" s="36" t="s">
        <v>135</v>
      </c>
      <c r="AN41" s="35">
        <f ca="1">AP29</f>
        <v>9</v>
      </c>
      <c r="AO41" s="42"/>
      <c r="AP41" s="73"/>
      <c r="AQ41" s="39" t="s">
        <v>138</v>
      </c>
      <c r="AR41" s="36" t="s">
        <v>144</v>
      </c>
      <c r="AS41" s="40"/>
      <c r="AT41" s="36" t="s">
        <v>135</v>
      </c>
      <c r="AU41" s="35">
        <f ca="1">AW29</f>
        <v>2</v>
      </c>
      <c r="AV41" s="42"/>
      <c r="AW41" s="73"/>
      <c r="AX41" s="39" t="s">
        <v>138</v>
      </c>
      <c r="AY41" s="36" t="s">
        <v>144</v>
      </c>
      <c r="AZ41" s="40"/>
      <c r="BA41" s="36" t="s">
        <v>135</v>
      </c>
      <c r="BB41" s="35">
        <f ca="1">BD29</f>
        <v>4</v>
      </c>
      <c r="BC41" s="42"/>
      <c r="BD41" s="73"/>
      <c r="BE41" s="39" t="s">
        <v>138</v>
      </c>
      <c r="BF41" s="36" t="s">
        <v>144</v>
      </c>
      <c r="BG41" s="40"/>
      <c r="BH41" s="36" t="s">
        <v>135</v>
      </c>
      <c r="BI41" s="35">
        <f ca="1">BK29</f>
        <v>3</v>
      </c>
      <c r="BJ41" s="42"/>
      <c r="BK41" s="73"/>
      <c r="BL41" s="39" t="s">
        <v>138</v>
      </c>
      <c r="BM41" s="36" t="s">
        <v>144</v>
      </c>
      <c r="BN41" s="40"/>
      <c r="BO41" s="36" t="s">
        <v>135</v>
      </c>
      <c r="BP41" s="35">
        <f ca="1">BR29</f>
        <v>0</v>
      </c>
      <c r="BQ41" s="42"/>
      <c r="BR41" s="73"/>
      <c r="BS41" s="39" t="s">
        <v>138</v>
      </c>
      <c r="BT41" s="36" t="s">
        <v>144</v>
      </c>
      <c r="BU41" s="40"/>
      <c r="BV41" s="36" t="s">
        <v>135</v>
      </c>
      <c r="BW41" s="35">
        <f ca="1">BY29</f>
        <v>1</v>
      </c>
      <c r="BX41" s="42"/>
      <c r="BY41" s="73"/>
      <c r="BZ41" s="39" t="s">
        <v>138</v>
      </c>
      <c r="CA41" s="36" t="s">
        <v>144</v>
      </c>
      <c r="CB41" s="40"/>
      <c r="CC41" s="36" t="s">
        <v>135</v>
      </c>
      <c r="CD41" s="35">
        <f ca="1">CF29</f>
        <v>1</v>
      </c>
      <c r="CE41" s="42"/>
      <c r="CF41" s="73"/>
      <c r="CG41" s="39" t="s">
        <v>138</v>
      </c>
      <c r="CH41" s="36" t="s">
        <v>144</v>
      </c>
      <c r="CI41" s="40"/>
      <c r="CJ41" s="36" t="s">
        <v>135</v>
      </c>
      <c r="CK41" s="35">
        <f ca="1">CM29</f>
        <v>3</v>
      </c>
      <c r="CL41" s="42"/>
      <c r="CM41" s="73"/>
      <c r="CN41" s="39" t="s">
        <v>138</v>
      </c>
      <c r="CO41" s="36" t="s">
        <v>144</v>
      </c>
      <c r="CP41" s="40"/>
      <c r="CQ41" s="36" t="s">
        <v>135</v>
      </c>
      <c r="CR41" s="35">
        <f ca="1">CT29</f>
        <v>3</v>
      </c>
      <c r="CS41" s="42"/>
      <c r="CT41" s="73"/>
      <c r="CU41" s="39" t="s">
        <v>138</v>
      </c>
      <c r="CV41" s="36" t="s">
        <v>144</v>
      </c>
      <c r="CW41" s="40"/>
      <c r="CX41" s="36" t="s">
        <v>135</v>
      </c>
      <c r="CY41" s="35">
        <f ca="1">DA29</f>
        <v>1</v>
      </c>
      <c r="CZ41" s="42"/>
      <c r="DA41" s="73"/>
      <c r="DB41" s="39" t="s">
        <v>138</v>
      </c>
      <c r="DC41" s="36" t="s">
        <v>144</v>
      </c>
      <c r="DD41" s="40"/>
      <c r="DE41" s="36" t="s">
        <v>135</v>
      </c>
      <c r="DF41" s="35">
        <f ca="1">DH29</f>
        <v>2</v>
      </c>
      <c r="DG41" s="42"/>
      <c r="DH41" s="73"/>
      <c r="DI41" s="39" t="s">
        <v>138</v>
      </c>
      <c r="DJ41" s="36" t="s">
        <v>144</v>
      </c>
      <c r="DK41" s="40"/>
      <c r="DL41" s="36" t="s">
        <v>135</v>
      </c>
      <c r="DM41" s="35">
        <f ca="1">DO29</f>
        <v>2</v>
      </c>
      <c r="DN41" s="42"/>
      <c r="DO41" s="73"/>
      <c r="DP41" s="39" t="s">
        <v>138</v>
      </c>
      <c r="DQ41" s="36" t="s">
        <v>144</v>
      </c>
      <c r="DR41" s="40"/>
      <c r="DS41" s="36" t="s">
        <v>135</v>
      </c>
      <c r="DT41" s="35">
        <f ca="1">DV29</f>
        <v>1</v>
      </c>
      <c r="DU41" s="42"/>
      <c r="DV41" s="73"/>
      <c r="DW41" s="39" t="s">
        <v>138</v>
      </c>
      <c r="DX41" s="36" t="s">
        <v>144</v>
      </c>
      <c r="DY41" s="40"/>
      <c r="DZ41" s="36" t="s">
        <v>135</v>
      </c>
      <c r="EA41" s="35">
        <f ca="1">EC29</f>
        <v>1</v>
      </c>
      <c r="EB41" s="42"/>
      <c r="EC41" s="73"/>
      <c r="ED41" s="39" t="s">
        <v>138</v>
      </c>
      <c r="EE41" s="36" t="s">
        <v>144</v>
      </c>
      <c r="EF41" s="40"/>
      <c r="EG41" s="36" t="s">
        <v>135</v>
      </c>
      <c r="EH41" s="35">
        <f ca="1">EJ29</f>
        <v>1</v>
      </c>
      <c r="EI41" s="42"/>
      <c r="EJ41" s="73"/>
      <c r="EK41" s="39" t="s">
        <v>138</v>
      </c>
      <c r="EL41" s="36" t="s">
        <v>144</v>
      </c>
      <c r="EM41" s="40"/>
      <c r="EN41" s="36" t="s">
        <v>135</v>
      </c>
      <c r="EO41" s="35">
        <f>EQ29</f>
        <v>0</v>
      </c>
      <c r="EP41" s="42"/>
      <c r="EQ41" s="73"/>
      <c r="ER41" s="39" t="s">
        <v>138</v>
      </c>
      <c r="ES41" s="36" t="s">
        <v>144</v>
      </c>
      <c r="ET41" s="40"/>
      <c r="EU41" s="36" t="s">
        <v>135</v>
      </c>
      <c r="EV41" s="35">
        <f>EX29</f>
        <v>0</v>
      </c>
      <c r="EW41" s="42"/>
      <c r="EX41" s="73"/>
      <c r="EY41" s="39" t="s">
        <v>138</v>
      </c>
      <c r="EZ41" s="36" t="s">
        <v>144</v>
      </c>
      <c r="FA41" s="40"/>
      <c r="FB41" s="36" t="s">
        <v>135</v>
      </c>
      <c r="FC41" s="35">
        <f>FE29</f>
        <v>0</v>
      </c>
      <c r="FD41" s="42"/>
      <c r="FE41" s="73"/>
      <c r="FF41" s="39" t="s">
        <v>138</v>
      </c>
      <c r="FG41" s="36" t="s">
        <v>144</v>
      </c>
      <c r="FH41" s="40"/>
      <c r="FI41" s="36" t="s">
        <v>135</v>
      </c>
      <c r="FJ41" s="35">
        <f>FL29</f>
        <v>0</v>
      </c>
      <c r="FK41" s="42"/>
      <c r="FL41" s="73"/>
      <c r="FM41" s="39" t="s">
        <v>138</v>
      </c>
      <c r="FN41" s="36" t="s">
        <v>144</v>
      </c>
      <c r="FO41" s="40"/>
      <c r="FP41" s="36" t="s">
        <v>135</v>
      </c>
      <c r="FQ41" s="35">
        <f>FS29</f>
        <v>0</v>
      </c>
      <c r="FR41" s="42"/>
      <c r="FS41" s="73"/>
      <c r="FT41" s="39" t="s">
        <v>138</v>
      </c>
      <c r="FU41" s="36" t="s">
        <v>144</v>
      </c>
      <c r="FV41" s="40"/>
      <c r="FW41" s="36" t="s">
        <v>135</v>
      </c>
      <c r="FX41" s="35">
        <f>FZ29</f>
        <v>0</v>
      </c>
      <c r="FY41" s="42"/>
      <c r="FZ41" s="73"/>
      <c r="GA41" s="39" t="s">
        <v>138</v>
      </c>
      <c r="GB41" s="36" t="s">
        <v>144</v>
      </c>
      <c r="GC41" s="40"/>
      <c r="GD41" s="36" t="s">
        <v>135</v>
      </c>
      <c r="GE41" s="35">
        <f>GG29</f>
        <v>0</v>
      </c>
      <c r="GF41" s="42"/>
      <c r="GG41" s="73"/>
      <c r="GH41" s="39" t="s">
        <v>138</v>
      </c>
      <c r="GI41" s="36" t="s">
        <v>144</v>
      </c>
      <c r="GJ41" s="40"/>
      <c r="GK41" s="36" t="s">
        <v>135</v>
      </c>
      <c r="GL41" s="35">
        <f>GN29</f>
        <v>0</v>
      </c>
      <c r="GM41" s="42"/>
      <c r="GN41" s="73"/>
      <c r="GO41" s="39" t="s">
        <v>138</v>
      </c>
      <c r="GP41" s="36" t="s">
        <v>144</v>
      </c>
      <c r="GQ41" s="40"/>
      <c r="GR41" s="36" t="s">
        <v>135</v>
      </c>
      <c r="GS41" s="35">
        <f>GU29</f>
        <v>0</v>
      </c>
      <c r="GT41" s="42"/>
      <c r="GU41" s="73"/>
      <c r="GV41" s="39" t="s">
        <v>138</v>
      </c>
      <c r="GW41" s="36" t="s">
        <v>144</v>
      </c>
      <c r="GX41" s="40"/>
      <c r="GY41" s="36" t="s">
        <v>135</v>
      </c>
      <c r="GZ41" s="35">
        <f>HB29</f>
        <v>0</v>
      </c>
      <c r="HA41" s="42"/>
      <c r="HB41" s="73"/>
      <c r="HC41" s="39" t="s">
        <v>138</v>
      </c>
      <c r="HD41" s="36" t="s">
        <v>144</v>
      </c>
      <c r="HE41" s="40"/>
      <c r="HF41" s="36" t="s">
        <v>135</v>
      </c>
      <c r="HG41" s="35">
        <f>HI29</f>
        <v>0</v>
      </c>
      <c r="HH41" s="42"/>
      <c r="HI41" s="73"/>
      <c r="HJ41" s="39" t="s">
        <v>138</v>
      </c>
      <c r="HK41" s="36" t="s">
        <v>144</v>
      </c>
      <c r="HL41" s="40"/>
      <c r="HM41" s="36" t="s">
        <v>135</v>
      </c>
      <c r="HN41" s="35">
        <f>HP29</f>
        <v>0</v>
      </c>
      <c r="HO41" s="42"/>
      <c r="HP41" s="73"/>
      <c r="HQ41" s="39" t="s">
        <v>138</v>
      </c>
      <c r="HR41" s="36" t="s">
        <v>144</v>
      </c>
      <c r="HS41" s="40"/>
      <c r="HT41" s="36" t="s">
        <v>135</v>
      </c>
      <c r="HU41" s="35">
        <f>HW29</f>
        <v>0</v>
      </c>
      <c r="HV41" s="42"/>
      <c r="HW41" s="73"/>
      <c r="HX41" s="39" t="s">
        <v>138</v>
      </c>
      <c r="HY41" s="36" t="s">
        <v>144</v>
      </c>
      <c r="HZ41" s="40"/>
      <c r="IA41" s="36" t="s">
        <v>135</v>
      </c>
      <c r="IB41" s="35">
        <f>ID29</f>
        <v>0</v>
      </c>
      <c r="IC41" s="42"/>
      <c r="ID41" s="73"/>
      <c r="IE41" s="39" t="s">
        <v>138</v>
      </c>
      <c r="IF41" s="36" t="s">
        <v>144</v>
      </c>
      <c r="IG41" s="40"/>
      <c r="IH41" s="36" t="s">
        <v>135</v>
      </c>
      <c r="II41" s="35">
        <f>IK29</f>
        <v>0</v>
      </c>
      <c r="IJ41" s="42"/>
      <c r="IK41" s="73"/>
      <c r="IL41" s="39" t="s">
        <v>138</v>
      </c>
      <c r="IM41" s="36" t="s">
        <v>144</v>
      </c>
      <c r="IN41" s="40"/>
      <c r="IO41" s="36" t="s">
        <v>135</v>
      </c>
      <c r="IP41" s="35">
        <f>IR29</f>
        <v>0</v>
      </c>
      <c r="IQ41" s="42"/>
      <c r="IR41" s="73"/>
      <c r="IS41" s="39" t="s">
        <v>138</v>
      </c>
      <c r="IT41" s="36" t="s">
        <v>144</v>
      </c>
      <c r="IU41" s="40"/>
      <c r="IV41" s="36" t="s">
        <v>135</v>
      </c>
      <c r="IW41" s="35">
        <f>IY29</f>
        <v>0</v>
      </c>
      <c r="IX41" s="42"/>
      <c r="IY41" s="73"/>
      <c r="IZ41" s="39" t="s">
        <v>138</v>
      </c>
      <c r="JA41" s="36" t="s">
        <v>144</v>
      </c>
      <c r="JB41" s="40"/>
      <c r="JC41" s="36" t="s">
        <v>135</v>
      </c>
      <c r="JD41" s="35">
        <f>JF29</f>
        <v>0</v>
      </c>
      <c r="JE41" s="42"/>
      <c r="JF41" s="73"/>
      <c r="JG41" s="39" t="s">
        <v>138</v>
      </c>
      <c r="JH41" s="36" t="s">
        <v>144</v>
      </c>
      <c r="JI41" s="40"/>
      <c r="JJ41" s="36" t="s">
        <v>135</v>
      </c>
      <c r="JK41" s="35">
        <f>JM29</f>
        <v>0</v>
      </c>
      <c r="JL41" s="42"/>
      <c r="JM41" s="73"/>
      <c r="JN41" s="39" t="s">
        <v>138</v>
      </c>
      <c r="JO41" s="36" t="s">
        <v>144</v>
      </c>
      <c r="JP41" s="40"/>
      <c r="JQ41" s="36" t="s">
        <v>135</v>
      </c>
      <c r="JR41" s="35">
        <f>JT29</f>
        <v>0</v>
      </c>
      <c r="JS41" s="42"/>
      <c r="JT41" s="73"/>
    </row>
    <row r="42" spans="1:280" x14ac:dyDescent="0.25">
      <c r="A42" s="41"/>
      <c r="B42" s="22"/>
      <c r="C42" s="22"/>
      <c r="D42" s="22"/>
      <c r="E42" s="22"/>
      <c r="F42" s="22"/>
      <c r="G42" s="73"/>
      <c r="H42" s="41"/>
      <c r="I42" s="22"/>
      <c r="J42" s="22"/>
      <c r="K42" s="22"/>
      <c r="L42" s="22"/>
      <c r="M42" s="22"/>
      <c r="N42" s="73"/>
      <c r="O42" s="41"/>
      <c r="P42" s="22"/>
      <c r="Q42" s="22"/>
      <c r="R42" s="22"/>
      <c r="S42" s="22"/>
      <c r="T42" s="22"/>
      <c r="U42" s="73"/>
      <c r="V42" s="41"/>
      <c r="W42" s="22"/>
      <c r="X42" s="22"/>
      <c r="Y42" s="22"/>
      <c r="Z42" s="22"/>
      <c r="AA42" s="22"/>
      <c r="AB42" s="73"/>
      <c r="AC42" s="41"/>
      <c r="AD42" s="22"/>
      <c r="AE42" s="22"/>
      <c r="AF42" s="22"/>
      <c r="AG42" s="22"/>
      <c r="AH42" s="22"/>
      <c r="AI42" s="73"/>
      <c r="AJ42" s="41"/>
      <c r="AK42" s="22"/>
      <c r="AL42" s="22"/>
      <c r="AM42" s="22"/>
      <c r="AN42" s="22"/>
      <c r="AO42" s="22"/>
      <c r="AP42" s="73"/>
      <c r="AQ42" s="41"/>
      <c r="AR42" s="22"/>
      <c r="AS42" s="22"/>
      <c r="AT42" s="22"/>
      <c r="AU42" s="22"/>
      <c r="AV42" s="22"/>
      <c r="AW42" s="73"/>
      <c r="AX42" s="41"/>
      <c r="AY42" s="22"/>
      <c r="AZ42" s="22"/>
      <c r="BA42" s="22"/>
      <c r="BB42" s="22"/>
      <c r="BC42" s="22"/>
      <c r="BD42" s="73"/>
      <c r="BE42" s="41"/>
      <c r="BF42" s="22"/>
      <c r="BG42" s="22"/>
      <c r="BH42" s="22"/>
      <c r="BI42" s="22"/>
      <c r="BJ42" s="22"/>
      <c r="BK42" s="73"/>
      <c r="BL42" s="41"/>
      <c r="BM42" s="22"/>
      <c r="BN42" s="22"/>
      <c r="BO42" s="22"/>
      <c r="BP42" s="22"/>
      <c r="BQ42" s="22"/>
      <c r="BR42" s="73"/>
      <c r="BS42" s="41"/>
      <c r="BT42" s="22"/>
      <c r="BU42" s="22"/>
      <c r="BV42" s="22"/>
      <c r="BW42" s="22"/>
      <c r="BX42" s="22"/>
      <c r="BY42" s="73"/>
      <c r="BZ42" s="41"/>
      <c r="CA42" s="22"/>
      <c r="CB42" s="22"/>
      <c r="CC42" s="22"/>
      <c r="CD42" s="22"/>
      <c r="CE42" s="22"/>
      <c r="CF42" s="73"/>
      <c r="CG42" s="41"/>
      <c r="CH42" s="22"/>
      <c r="CI42" s="22"/>
      <c r="CJ42" s="22"/>
      <c r="CK42" s="22"/>
      <c r="CL42" s="22"/>
      <c r="CM42" s="73"/>
      <c r="CN42" s="41"/>
      <c r="CO42" s="22"/>
      <c r="CP42" s="22"/>
      <c r="CQ42" s="22"/>
      <c r="CR42" s="22"/>
      <c r="CS42" s="22"/>
      <c r="CT42" s="73"/>
      <c r="CU42" s="41"/>
      <c r="CV42" s="22"/>
      <c r="CW42" s="22"/>
      <c r="CX42" s="22"/>
      <c r="CY42" s="22"/>
      <c r="CZ42" s="22"/>
      <c r="DA42" s="73"/>
      <c r="DB42" s="41"/>
      <c r="DC42" s="22"/>
      <c r="DD42" s="22"/>
      <c r="DE42" s="22"/>
      <c r="DF42" s="22"/>
      <c r="DG42" s="22"/>
      <c r="DH42" s="73"/>
      <c r="DI42" s="41"/>
      <c r="DJ42" s="22"/>
      <c r="DK42" s="22"/>
      <c r="DL42" s="22"/>
      <c r="DM42" s="22"/>
      <c r="DN42" s="22"/>
      <c r="DO42" s="73"/>
      <c r="DP42" s="41"/>
      <c r="DQ42" s="22"/>
      <c r="DR42" s="22"/>
      <c r="DS42" s="22"/>
      <c r="DT42" s="22"/>
      <c r="DU42" s="22"/>
      <c r="DV42" s="73"/>
      <c r="DW42" s="41"/>
      <c r="DX42" s="22"/>
      <c r="DY42" s="22"/>
      <c r="DZ42" s="22"/>
      <c r="EA42" s="22"/>
      <c r="EB42" s="22"/>
      <c r="EC42" s="73"/>
      <c r="ED42" s="41"/>
      <c r="EE42" s="22"/>
      <c r="EF42" s="22"/>
      <c r="EG42" s="22"/>
      <c r="EH42" s="22"/>
      <c r="EI42" s="22"/>
      <c r="EJ42" s="73"/>
      <c r="EK42" s="41"/>
      <c r="EL42" s="22"/>
      <c r="EM42" s="22"/>
      <c r="EN42" s="22"/>
      <c r="EO42" s="22"/>
      <c r="EP42" s="22"/>
      <c r="EQ42" s="73"/>
      <c r="ER42" s="41"/>
      <c r="ES42" s="22"/>
      <c r="ET42" s="22"/>
      <c r="EU42" s="22"/>
      <c r="EV42" s="22"/>
      <c r="EW42" s="22"/>
      <c r="EX42" s="73"/>
      <c r="EY42" s="41"/>
      <c r="EZ42" s="22"/>
      <c r="FA42" s="22"/>
      <c r="FB42" s="22"/>
      <c r="FC42" s="22"/>
      <c r="FD42" s="22"/>
      <c r="FE42" s="73"/>
      <c r="FF42" s="41"/>
      <c r="FG42" s="22"/>
      <c r="FH42" s="22"/>
      <c r="FI42" s="22"/>
      <c r="FJ42" s="22"/>
      <c r="FK42" s="22"/>
      <c r="FL42" s="73"/>
      <c r="FM42" s="41"/>
      <c r="FN42" s="22"/>
      <c r="FO42" s="22"/>
      <c r="FP42" s="22"/>
      <c r="FQ42" s="22"/>
      <c r="FR42" s="22"/>
      <c r="FS42" s="73"/>
      <c r="FT42" s="41"/>
      <c r="FU42" s="22"/>
      <c r="FV42" s="22"/>
      <c r="FW42" s="22"/>
      <c r="FX42" s="22"/>
      <c r="FY42" s="22"/>
      <c r="FZ42" s="73"/>
      <c r="GA42" s="41"/>
      <c r="GB42" s="22"/>
      <c r="GC42" s="22"/>
      <c r="GD42" s="22"/>
      <c r="GE42" s="22"/>
      <c r="GF42" s="22"/>
      <c r="GG42" s="73"/>
      <c r="GH42" s="41"/>
      <c r="GI42" s="22"/>
      <c r="GJ42" s="22"/>
      <c r="GK42" s="22"/>
      <c r="GL42" s="22"/>
      <c r="GM42" s="22"/>
      <c r="GN42" s="73"/>
      <c r="GO42" s="41"/>
      <c r="GP42" s="22"/>
      <c r="GQ42" s="22"/>
      <c r="GR42" s="22"/>
      <c r="GS42" s="22"/>
      <c r="GT42" s="22"/>
      <c r="GU42" s="73"/>
      <c r="GV42" s="41"/>
      <c r="GW42" s="22"/>
      <c r="GX42" s="22"/>
      <c r="GY42" s="22"/>
      <c r="GZ42" s="22"/>
      <c r="HA42" s="22"/>
      <c r="HB42" s="73"/>
      <c r="HC42" s="41"/>
      <c r="HD42" s="22"/>
      <c r="HE42" s="22"/>
      <c r="HF42" s="22"/>
      <c r="HG42" s="22"/>
      <c r="HH42" s="22"/>
      <c r="HI42" s="73"/>
      <c r="HJ42" s="41"/>
      <c r="HK42" s="22"/>
      <c r="HL42" s="22"/>
      <c r="HM42" s="22"/>
      <c r="HN42" s="22"/>
      <c r="HO42" s="22"/>
      <c r="HP42" s="73"/>
      <c r="HQ42" s="41"/>
      <c r="HR42" s="22"/>
      <c r="HS42" s="22"/>
      <c r="HT42" s="22"/>
      <c r="HU42" s="22"/>
      <c r="HV42" s="22"/>
      <c r="HW42" s="73"/>
      <c r="HX42" s="41"/>
      <c r="HY42" s="22"/>
      <c r="HZ42" s="22"/>
      <c r="IA42" s="22"/>
      <c r="IB42" s="22"/>
      <c r="IC42" s="22"/>
      <c r="ID42" s="73"/>
      <c r="IE42" s="41"/>
      <c r="IF42" s="22"/>
      <c r="IG42" s="22"/>
      <c r="IH42" s="22"/>
      <c r="II42" s="22"/>
      <c r="IJ42" s="22"/>
      <c r="IK42" s="73"/>
      <c r="IL42" s="41"/>
      <c r="IM42" s="22"/>
      <c r="IN42" s="22"/>
      <c r="IO42" s="22"/>
      <c r="IP42" s="22"/>
      <c r="IQ42" s="22"/>
      <c r="IR42" s="73"/>
      <c r="IS42" s="41"/>
      <c r="IT42" s="22"/>
      <c r="IU42" s="22"/>
      <c r="IV42" s="22"/>
      <c r="IW42" s="22"/>
      <c r="IX42" s="22"/>
      <c r="IY42" s="73"/>
      <c r="IZ42" s="41"/>
      <c r="JA42" s="22"/>
      <c r="JB42" s="22"/>
      <c r="JC42" s="22"/>
      <c r="JD42" s="22"/>
      <c r="JE42" s="22"/>
      <c r="JF42" s="73"/>
      <c r="JG42" s="41"/>
      <c r="JH42" s="22"/>
      <c r="JI42" s="22"/>
      <c r="JJ42" s="22"/>
      <c r="JK42" s="22"/>
      <c r="JL42" s="22"/>
      <c r="JM42" s="73"/>
      <c r="JN42" s="41"/>
      <c r="JO42" s="22"/>
      <c r="JP42" s="22"/>
      <c r="JQ42" s="22"/>
      <c r="JR42" s="22"/>
      <c r="JS42" s="22"/>
      <c r="JT42" s="73"/>
    </row>
    <row r="43" spans="1:280" ht="15.6" thickBot="1" x14ac:dyDescent="0.3">
      <c r="A43" s="43"/>
      <c r="B43" s="44"/>
      <c r="C43" s="44"/>
      <c r="D43" s="44"/>
      <c r="E43" s="44"/>
      <c r="F43" s="44"/>
      <c r="G43" s="74"/>
      <c r="H43" s="43"/>
      <c r="I43" s="44"/>
      <c r="J43" s="44"/>
      <c r="K43" s="44"/>
      <c r="L43" s="44"/>
      <c r="M43" s="44"/>
      <c r="N43" s="74"/>
      <c r="O43" s="43"/>
      <c r="P43" s="44"/>
      <c r="Q43" s="44"/>
      <c r="R43" s="44"/>
      <c r="S43" s="44"/>
      <c r="T43" s="44"/>
      <c r="U43" s="74"/>
      <c r="V43" s="43"/>
      <c r="W43" s="44"/>
      <c r="X43" s="44"/>
      <c r="Y43" s="44"/>
      <c r="Z43" s="44"/>
      <c r="AA43" s="44"/>
      <c r="AB43" s="74"/>
      <c r="AC43" s="43"/>
      <c r="AD43" s="44"/>
      <c r="AE43" s="44"/>
      <c r="AF43" s="44"/>
      <c r="AG43" s="44"/>
      <c r="AH43" s="44"/>
      <c r="AI43" s="74"/>
      <c r="AJ43" s="43"/>
      <c r="AK43" s="44"/>
      <c r="AL43" s="44"/>
      <c r="AM43" s="44"/>
      <c r="AN43" s="44"/>
      <c r="AO43" s="44"/>
      <c r="AP43" s="74"/>
      <c r="AQ43" s="43"/>
      <c r="AR43" s="44"/>
      <c r="AS43" s="44"/>
      <c r="AT43" s="44"/>
      <c r="AU43" s="44"/>
      <c r="AV43" s="44"/>
      <c r="AW43" s="74"/>
      <c r="AX43" s="43"/>
      <c r="AY43" s="44"/>
      <c r="AZ43" s="44"/>
      <c r="BA43" s="44"/>
      <c r="BB43" s="44"/>
      <c r="BC43" s="44"/>
      <c r="BD43" s="74"/>
      <c r="BE43" s="43"/>
      <c r="BF43" s="44"/>
      <c r="BG43" s="44"/>
      <c r="BH43" s="44"/>
      <c r="BI43" s="44"/>
      <c r="BJ43" s="44"/>
      <c r="BK43" s="74"/>
      <c r="BL43" s="43"/>
      <c r="BM43" s="44"/>
      <c r="BN43" s="44"/>
      <c r="BO43" s="44"/>
      <c r="BP43" s="44"/>
      <c r="BQ43" s="44"/>
      <c r="BR43" s="74"/>
      <c r="BS43" s="43"/>
      <c r="BT43" s="44"/>
      <c r="BU43" s="44"/>
      <c r="BV43" s="44"/>
      <c r="BW43" s="44"/>
      <c r="BX43" s="44"/>
      <c r="BY43" s="74"/>
      <c r="BZ43" s="43"/>
      <c r="CA43" s="44"/>
      <c r="CB43" s="44"/>
      <c r="CC43" s="44"/>
      <c r="CD43" s="44"/>
      <c r="CE43" s="44"/>
      <c r="CF43" s="74"/>
      <c r="CG43" s="43"/>
      <c r="CH43" s="44"/>
      <c r="CI43" s="44"/>
      <c r="CJ43" s="44"/>
      <c r="CK43" s="44"/>
      <c r="CL43" s="44"/>
      <c r="CM43" s="74"/>
      <c r="CN43" s="43"/>
      <c r="CO43" s="44"/>
      <c r="CP43" s="44"/>
      <c r="CQ43" s="44"/>
      <c r="CR43" s="44"/>
      <c r="CS43" s="44"/>
      <c r="CT43" s="74"/>
      <c r="CU43" s="43"/>
      <c r="CV43" s="44"/>
      <c r="CW43" s="44"/>
      <c r="CX43" s="44"/>
      <c r="CY43" s="44"/>
      <c r="CZ43" s="44"/>
      <c r="DA43" s="74"/>
      <c r="DB43" s="43"/>
      <c r="DC43" s="44"/>
      <c r="DD43" s="44"/>
      <c r="DE43" s="44"/>
      <c r="DF43" s="44"/>
      <c r="DG43" s="44"/>
      <c r="DH43" s="74"/>
      <c r="DI43" s="43"/>
      <c r="DJ43" s="44"/>
      <c r="DK43" s="44"/>
      <c r="DL43" s="44"/>
      <c r="DM43" s="44"/>
      <c r="DN43" s="44"/>
      <c r="DO43" s="74"/>
      <c r="DP43" s="43"/>
      <c r="DQ43" s="44"/>
      <c r="DR43" s="44"/>
      <c r="DS43" s="44"/>
      <c r="DT43" s="44"/>
      <c r="DU43" s="44"/>
      <c r="DV43" s="74"/>
      <c r="DW43" s="43"/>
      <c r="DX43" s="44"/>
      <c r="DY43" s="44"/>
      <c r="DZ43" s="44"/>
      <c r="EA43" s="44"/>
      <c r="EB43" s="44"/>
      <c r="EC43" s="74"/>
      <c r="ED43" s="43"/>
      <c r="EE43" s="44"/>
      <c r="EF43" s="44"/>
      <c r="EG43" s="44"/>
      <c r="EH43" s="44"/>
      <c r="EI43" s="44"/>
      <c r="EJ43" s="74"/>
      <c r="EK43" s="43"/>
      <c r="EL43" s="44"/>
      <c r="EM43" s="44"/>
      <c r="EN43" s="44"/>
      <c r="EO43" s="44"/>
      <c r="EP43" s="44"/>
      <c r="EQ43" s="74"/>
      <c r="ER43" s="43"/>
      <c r="ES43" s="44"/>
      <c r="ET43" s="44"/>
      <c r="EU43" s="44"/>
      <c r="EV43" s="44"/>
      <c r="EW43" s="44"/>
      <c r="EX43" s="74"/>
      <c r="EY43" s="43"/>
      <c r="EZ43" s="44"/>
      <c r="FA43" s="44"/>
      <c r="FB43" s="44"/>
      <c r="FC43" s="44"/>
      <c r="FD43" s="44"/>
      <c r="FE43" s="74"/>
      <c r="FF43" s="43"/>
      <c r="FG43" s="44"/>
      <c r="FH43" s="44"/>
      <c r="FI43" s="44"/>
      <c r="FJ43" s="44"/>
      <c r="FK43" s="44"/>
      <c r="FL43" s="74"/>
      <c r="FM43" s="43"/>
      <c r="FN43" s="44"/>
      <c r="FO43" s="44"/>
      <c r="FP43" s="44"/>
      <c r="FQ43" s="44"/>
      <c r="FR43" s="44"/>
      <c r="FS43" s="74"/>
      <c r="FT43" s="43"/>
      <c r="FU43" s="44"/>
      <c r="FV43" s="44"/>
      <c r="FW43" s="44"/>
      <c r="FX43" s="44"/>
      <c r="FY43" s="44"/>
      <c r="FZ43" s="74"/>
      <c r="GA43" s="43"/>
      <c r="GB43" s="44"/>
      <c r="GC43" s="44"/>
      <c r="GD43" s="44"/>
      <c r="GE43" s="44"/>
      <c r="GF43" s="44"/>
      <c r="GG43" s="74"/>
      <c r="GH43" s="43"/>
      <c r="GI43" s="44"/>
      <c r="GJ43" s="44"/>
      <c r="GK43" s="44"/>
      <c r="GL43" s="44"/>
      <c r="GM43" s="44"/>
      <c r="GN43" s="74"/>
      <c r="GO43" s="43"/>
      <c r="GP43" s="44"/>
      <c r="GQ43" s="44"/>
      <c r="GR43" s="44"/>
      <c r="GS43" s="44"/>
      <c r="GT43" s="44"/>
      <c r="GU43" s="74"/>
      <c r="GV43" s="43"/>
      <c r="GW43" s="44"/>
      <c r="GX43" s="44"/>
      <c r="GY43" s="44"/>
      <c r="GZ43" s="44"/>
      <c r="HA43" s="44"/>
      <c r="HB43" s="74"/>
      <c r="HC43" s="43"/>
      <c r="HD43" s="44"/>
      <c r="HE43" s="44"/>
      <c r="HF43" s="44"/>
      <c r="HG43" s="44"/>
      <c r="HH43" s="44"/>
      <c r="HI43" s="74"/>
      <c r="HJ43" s="43"/>
      <c r="HK43" s="44"/>
      <c r="HL43" s="44"/>
      <c r="HM43" s="44"/>
      <c r="HN43" s="44"/>
      <c r="HO43" s="44"/>
      <c r="HP43" s="74"/>
      <c r="HQ43" s="43"/>
      <c r="HR43" s="44"/>
      <c r="HS43" s="44"/>
      <c r="HT43" s="44"/>
      <c r="HU43" s="44"/>
      <c r="HV43" s="44"/>
      <c r="HW43" s="74"/>
      <c r="HX43" s="43"/>
      <c r="HY43" s="44"/>
      <c r="HZ43" s="44"/>
      <c r="IA43" s="44"/>
      <c r="IB43" s="44"/>
      <c r="IC43" s="44"/>
      <c r="ID43" s="74"/>
      <c r="IE43" s="43"/>
      <c r="IF43" s="44"/>
      <c r="IG43" s="44"/>
      <c r="IH43" s="44"/>
      <c r="II43" s="44"/>
      <c r="IJ43" s="44"/>
      <c r="IK43" s="74"/>
      <c r="IL43" s="43"/>
      <c r="IM43" s="44"/>
      <c r="IN43" s="44"/>
      <c r="IO43" s="44"/>
      <c r="IP43" s="44"/>
      <c r="IQ43" s="44"/>
      <c r="IR43" s="74"/>
      <c r="IS43" s="43"/>
      <c r="IT43" s="44"/>
      <c r="IU43" s="44"/>
      <c r="IV43" s="44"/>
      <c r="IW43" s="44"/>
      <c r="IX43" s="44"/>
      <c r="IY43" s="74"/>
      <c r="IZ43" s="43"/>
      <c r="JA43" s="44"/>
      <c r="JB43" s="44"/>
      <c r="JC43" s="44"/>
      <c r="JD43" s="44"/>
      <c r="JE43" s="44"/>
      <c r="JF43" s="74"/>
      <c r="JG43" s="43"/>
      <c r="JH43" s="44"/>
      <c r="JI43" s="44"/>
      <c r="JJ43" s="44"/>
      <c r="JK43" s="44"/>
      <c r="JL43" s="44"/>
      <c r="JM43" s="74"/>
      <c r="JN43" s="43"/>
      <c r="JO43" s="44"/>
      <c r="JP43" s="44"/>
      <c r="JQ43" s="44"/>
      <c r="JR43" s="44"/>
      <c r="JS43" s="44"/>
      <c r="JT43" s="74"/>
    </row>
    <row r="45" spans="1:280" ht="17.399999999999999" x14ac:dyDescent="0.25">
      <c r="A45" s="50"/>
      <c r="B45" s="22"/>
      <c r="C45" s="83"/>
      <c r="D45" s="83"/>
      <c r="E45" s="83"/>
      <c r="F45" s="54"/>
      <c r="G45" s="51"/>
    </row>
    <row r="46" spans="1:280" ht="17.399999999999999" x14ac:dyDescent="0.25">
      <c r="A46" s="52"/>
      <c r="B46" s="53"/>
      <c r="C46" s="84"/>
      <c r="D46" s="84"/>
      <c r="E46" s="84"/>
      <c r="F46" s="53"/>
      <c r="G46" s="53"/>
    </row>
    <row r="47" spans="1:280" x14ac:dyDescent="0.25">
      <c r="A47" s="85"/>
      <c r="B47" s="54"/>
      <c r="C47" s="21"/>
      <c r="D47" s="21"/>
      <c r="E47" s="21"/>
      <c r="F47" s="36"/>
      <c r="G47" s="54"/>
    </row>
    <row r="48" spans="1:280" x14ac:dyDescent="0.25">
      <c r="A48" s="85"/>
      <c r="B48" s="54"/>
      <c r="C48" s="21"/>
      <c r="D48" s="21"/>
      <c r="E48" s="21"/>
      <c r="F48" s="36"/>
      <c r="G48" s="54"/>
    </row>
    <row r="49" spans="1:7" x14ac:dyDescent="0.25">
      <c r="A49" s="80"/>
      <c r="B49" s="80"/>
      <c r="C49" s="80"/>
      <c r="D49" s="80"/>
      <c r="E49" s="80"/>
      <c r="F49" s="80"/>
      <c r="G49" s="54"/>
    </row>
    <row r="50" spans="1:7" x14ac:dyDescent="0.25">
      <c r="A50" s="80"/>
      <c r="B50" s="80"/>
      <c r="C50" s="80"/>
      <c r="D50" s="80"/>
      <c r="E50" s="80"/>
      <c r="F50" s="80"/>
      <c r="G50" s="54"/>
    </row>
    <row r="51" spans="1:7" x14ac:dyDescent="0.25">
      <c r="A51" s="36"/>
      <c r="B51" s="36"/>
      <c r="C51" s="36"/>
      <c r="D51" s="36"/>
      <c r="E51" s="36"/>
      <c r="F51" s="36"/>
      <c r="G51" s="21"/>
    </row>
    <row r="52" spans="1:7" x14ac:dyDescent="0.25">
      <c r="A52" s="36"/>
      <c r="B52" s="36"/>
      <c r="C52" s="36"/>
      <c r="D52" s="36"/>
      <c r="E52" s="22"/>
      <c r="F52" s="22"/>
      <c r="G52" s="86"/>
    </row>
    <row r="53" spans="1:7" x14ac:dyDescent="0.25">
      <c r="A53" s="21"/>
      <c r="B53" s="21"/>
      <c r="C53" s="21"/>
      <c r="D53" s="21"/>
      <c r="E53" s="22"/>
      <c r="F53" s="61"/>
      <c r="G53" s="86"/>
    </row>
    <row r="54" spans="1:7" x14ac:dyDescent="0.25">
      <c r="A54" s="21"/>
      <c r="B54" s="21"/>
      <c r="C54" s="21"/>
      <c r="D54" s="21"/>
      <c r="E54" s="22"/>
      <c r="F54" s="61"/>
      <c r="G54" s="86"/>
    </row>
    <row r="55" spans="1:7" x14ac:dyDescent="0.25">
      <c r="A55" s="21"/>
      <c r="B55" s="36"/>
      <c r="C55" s="21"/>
      <c r="D55" s="36"/>
      <c r="E55" s="54"/>
      <c r="F55" s="21"/>
      <c r="G55" s="86"/>
    </row>
    <row r="56" spans="1:7" x14ac:dyDescent="0.25">
      <c r="A56" s="21"/>
      <c r="B56" s="21"/>
      <c r="C56" s="21"/>
      <c r="D56" s="21"/>
      <c r="E56" s="21"/>
      <c r="F56" s="61"/>
      <c r="G56" s="86"/>
    </row>
    <row r="57" spans="1:7" x14ac:dyDescent="0.25">
      <c r="A57" s="22"/>
      <c r="B57" s="22"/>
      <c r="C57" s="22"/>
      <c r="D57" s="22"/>
      <c r="E57" s="22"/>
      <c r="F57" s="61"/>
      <c r="G57" s="86"/>
    </row>
    <row r="58" spans="1:7" x14ac:dyDescent="0.25">
      <c r="A58" s="21"/>
      <c r="B58" s="36"/>
      <c r="C58" s="21"/>
      <c r="D58" s="36"/>
      <c r="E58" s="54"/>
      <c r="F58" s="21"/>
      <c r="G58" s="86"/>
    </row>
    <row r="59" spans="1:7" x14ac:dyDescent="0.25">
      <c r="A59" s="21"/>
      <c r="B59" s="21"/>
      <c r="C59" s="21"/>
      <c r="D59" s="21"/>
      <c r="E59" s="21"/>
      <c r="F59" s="22"/>
      <c r="G59" s="87"/>
    </row>
    <row r="60" spans="1:7" x14ac:dyDescent="0.25">
      <c r="A60" s="21"/>
      <c r="B60" s="21"/>
      <c r="C60" s="21"/>
      <c r="D60" s="21"/>
      <c r="E60" s="21"/>
      <c r="F60" s="70"/>
      <c r="G60" s="87"/>
    </row>
    <row r="61" spans="1:7" x14ac:dyDescent="0.25">
      <c r="A61" s="21"/>
      <c r="B61" s="21"/>
      <c r="C61" s="21"/>
      <c r="D61" s="21"/>
      <c r="E61" s="21"/>
      <c r="F61" s="70"/>
      <c r="G61" s="85"/>
    </row>
    <row r="62" spans="1:7" x14ac:dyDescent="0.25">
      <c r="A62" s="21"/>
      <c r="B62" s="36"/>
      <c r="C62" s="21"/>
      <c r="D62" s="36"/>
      <c r="E62" s="54"/>
      <c r="F62" s="21"/>
      <c r="G62" s="85"/>
    </row>
    <row r="63" spans="1:7" x14ac:dyDescent="0.25">
      <c r="A63" s="22"/>
      <c r="B63" s="22"/>
      <c r="C63" s="22"/>
      <c r="D63" s="22"/>
      <c r="E63" s="22"/>
      <c r="F63" s="22"/>
      <c r="G63" s="85"/>
    </row>
    <row r="64" spans="1:7" x14ac:dyDescent="0.25">
      <c r="A64" s="22"/>
      <c r="B64" s="22"/>
      <c r="C64" s="22"/>
      <c r="D64" s="22"/>
      <c r="E64" s="22"/>
      <c r="F64" s="22"/>
      <c r="G64" s="85"/>
    </row>
    <row r="65" spans="1:7" x14ac:dyDescent="0.25">
      <c r="A65" s="22"/>
      <c r="B65" s="22"/>
      <c r="C65" s="22"/>
      <c r="D65" s="22"/>
      <c r="E65" s="22"/>
      <c r="F65" s="22"/>
      <c r="G65" s="22"/>
    </row>
    <row r="66" spans="1:7" ht="17.399999999999999" x14ac:dyDescent="0.25">
      <c r="A66" s="22"/>
      <c r="B66" s="22"/>
      <c r="C66" s="45"/>
      <c r="D66" s="45"/>
      <c r="E66" s="45"/>
      <c r="F66" s="22"/>
      <c r="G66" s="45"/>
    </row>
    <row r="67" spans="1:7" ht="15.6" x14ac:dyDescent="0.25">
      <c r="A67" s="53"/>
      <c r="B67" s="53"/>
      <c r="C67" s="46"/>
      <c r="D67" s="46"/>
      <c r="E67" s="46"/>
      <c r="F67" s="53"/>
      <c r="G67" s="53"/>
    </row>
    <row r="68" spans="1:7" ht="17.399999999999999" x14ac:dyDescent="0.25">
      <c r="A68" s="50"/>
      <c r="B68" s="22"/>
      <c r="C68" s="83"/>
      <c r="D68" s="83"/>
      <c r="E68" s="83"/>
      <c r="F68" s="54"/>
      <c r="G68" s="51"/>
    </row>
    <row r="69" spans="1:7" ht="17.399999999999999" x14ac:dyDescent="0.25">
      <c r="A69" s="52"/>
      <c r="B69" s="53"/>
      <c r="C69" s="84"/>
      <c r="D69" s="84"/>
      <c r="E69" s="84"/>
      <c r="F69" s="53"/>
      <c r="G69" s="53"/>
    </row>
    <row r="70" spans="1:7" x14ac:dyDescent="0.25">
      <c r="A70" s="85"/>
      <c r="B70" s="54"/>
      <c r="C70" s="21"/>
      <c r="D70" s="21"/>
      <c r="E70" s="21"/>
      <c r="F70" s="36"/>
      <c r="G70" s="54"/>
    </row>
    <row r="71" spans="1:7" x14ac:dyDescent="0.25">
      <c r="A71" s="85"/>
      <c r="B71" s="54"/>
      <c r="C71" s="21"/>
      <c r="D71" s="21"/>
      <c r="E71" s="21"/>
      <c r="F71" s="36"/>
      <c r="G71" s="54"/>
    </row>
    <row r="72" spans="1:7" x14ac:dyDescent="0.25">
      <c r="A72" s="80"/>
      <c r="B72" s="80"/>
      <c r="C72" s="80"/>
      <c r="D72" s="80"/>
      <c r="E72" s="80"/>
      <c r="F72" s="80"/>
      <c r="G72" s="54"/>
    </row>
    <row r="73" spans="1:7" x14ac:dyDescent="0.25">
      <c r="A73" s="80"/>
      <c r="B73" s="80"/>
      <c r="C73" s="80"/>
      <c r="D73" s="80"/>
      <c r="E73" s="80"/>
      <c r="F73" s="80"/>
      <c r="G73" s="54"/>
    </row>
    <row r="74" spans="1:7" x14ac:dyDescent="0.25">
      <c r="A74" s="36"/>
      <c r="B74" s="36"/>
      <c r="C74" s="36"/>
      <c r="D74" s="36"/>
      <c r="E74" s="36"/>
      <c r="F74" s="36"/>
      <c r="G74" s="21"/>
    </row>
    <row r="75" spans="1:7" x14ac:dyDescent="0.25">
      <c r="A75" s="36"/>
      <c r="B75" s="36"/>
      <c r="C75" s="36"/>
      <c r="D75" s="36"/>
      <c r="E75" s="22"/>
      <c r="F75" s="22"/>
      <c r="G75" s="86"/>
    </row>
    <row r="76" spans="1:7" x14ac:dyDescent="0.25">
      <c r="A76" s="21"/>
      <c r="B76" s="21"/>
      <c r="C76" s="21"/>
      <c r="D76" s="21"/>
      <c r="E76" s="22"/>
      <c r="F76" s="61"/>
      <c r="G76" s="86"/>
    </row>
    <row r="77" spans="1:7" x14ac:dyDescent="0.25">
      <c r="A77" s="21"/>
      <c r="B77" s="21"/>
      <c r="C77" s="21"/>
      <c r="D77" s="21"/>
      <c r="E77" s="22"/>
      <c r="F77" s="61"/>
      <c r="G77" s="86"/>
    </row>
    <row r="78" spans="1:7" x14ac:dyDescent="0.25">
      <c r="A78" s="21"/>
      <c r="B78" s="36"/>
      <c r="C78" s="21"/>
      <c r="D78" s="36"/>
      <c r="E78" s="54"/>
      <c r="F78" s="21"/>
      <c r="G78" s="86"/>
    </row>
    <row r="79" spans="1:7" x14ac:dyDescent="0.25">
      <c r="A79" s="21"/>
      <c r="B79" s="21"/>
      <c r="C79" s="21"/>
      <c r="D79" s="21"/>
      <c r="E79" s="54"/>
      <c r="F79" s="61"/>
      <c r="G79" s="86"/>
    </row>
    <row r="80" spans="1:7" x14ac:dyDescent="0.25">
      <c r="A80" s="22"/>
      <c r="B80" s="22"/>
      <c r="C80" s="22"/>
      <c r="D80" s="22"/>
      <c r="E80" s="49"/>
      <c r="F80" s="61"/>
      <c r="G80" s="86"/>
    </row>
    <row r="81" spans="1:8" x14ac:dyDescent="0.25">
      <c r="A81" s="21"/>
      <c r="B81" s="36"/>
      <c r="C81" s="21"/>
      <c r="D81" s="36"/>
      <c r="E81" s="54"/>
      <c r="F81" s="21"/>
      <c r="G81" s="86"/>
    </row>
    <row r="82" spans="1:8" x14ac:dyDescent="0.25">
      <c r="A82" s="21"/>
      <c r="B82" s="21"/>
      <c r="C82" s="21"/>
      <c r="D82" s="21"/>
      <c r="E82" s="54"/>
      <c r="F82" s="22"/>
      <c r="G82" s="87"/>
    </row>
    <row r="83" spans="1:8" x14ac:dyDescent="0.25">
      <c r="A83" s="21"/>
      <c r="B83" s="21"/>
      <c r="C83" s="21"/>
      <c r="D83" s="21"/>
      <c r="E83" s="54"/>
      <c r="F83" s="70"/>
      <c r="G83" s="87"/>
    </row>
    <row r="84" spans="1:8" x14ac:dyDescent="0.25">
      <c r="A84" s="21"/>
      <c r="B84" s="21"/>
      <c r="C84" s="21"/>
      <c r="D84" s="21"/>
      <c r="E84" s="54"/>
      <c r="F84" s="70"/>
      <c r="G84" s="85"/>
    </row>
    <row r="85" spans="1:8" x14ac:dyDescent="0.25">
      <c r="A85" s="21"/>
      <c r="B85" s="36"/>
      <c r="C85" s="21"/>
      <c r="D85" s="36"/>
      <c r="E85" s="54"/>
      <c r="F85" s="21"/>
      <c r="G85" s="85"/>
    </row>
    <row r="86" spans="1:8" x14ac:dyDescent="0.25">
      <c r="A86" s="22"/>
      <c r="B86" s="22"/>
      <c r="C86" s="22"/>
      <c r="D86" s="22"/>
      <c r="E86" s="22"/>
      <c r="F86" s="22"/>
      <c r="G86" s="85"/>
    </row>
    <row r="87" spans="1:8" x14ac:dyDescent="0.25">
      <c r="A87" s="22"/>
      <c r="B87" s="22"/>
      <c r="C87" s="22"/>
      <c r="D87" s="22"/>
      <c r="E87" s="22"/>
      <c r="F87" s="22"/>
      <c r="G87" s="85"/>
      <c r="H87">
        <v>2</v>
      </c>
    </row>
    <row r="88" spans="1:8" x14ac:dyDescent="0.25">
      <c r="A88" s="22"/>
      <c r="B88" s="22"/>
      <c r="C88" s="22"/>
      <c r="D88" s="22"/>
      <c r="E88" s="22"/>
      <c r="F88" s="22"/>
      <c r="G88" s="22"/>
    </row>
    <row r="89" spans="1:8" ht="17.399999999999999" x14ac:dyDescent="0.25">
      <c r="A89" s="50"/>
      <c r="B89" s="22"/>
      <c r="C89" s="83"/>
      <c r="D89" s="83"/>
      <c r="E89" s="83"/>
      <c r="F89" s="54"/>
      <c r="G89" s="51"/>
    </row>
    <row r="90" spans="1:8" ht="17.399999999999999" x14ac:dyDescent="0.25">
      <c r="A90" s="52"/>
      <c r="B90" s="53"/>
      <c r="C90" s="84"/>
      <c r="D90" s="84"/>
      <c r="E90" s="84"/>
      <c r="F90" s="53"/>
      <c r="G90" s="53"/>
    </row>
    <row r="91" spans="1:8" x14ac:dyDescent="0.25">
      <c r="A91" s="21"/>
      <c r="B91" s="54"/>
      <c r="C91" s="21"/>
      <c r="D91" s="21"/>
      <c r="E91" s="21"/>
      <c r="F91" s="36"/>
      <c r="G91" s="54"/>
    </row>
    <row r="92" spans="1:8" x14ac:dyDescent="0.25">
      <c r="A92" s="21"/>
      <c r="B92" s="54"/>
      <c r="C92" s="21"/>
      <c r="D92" s="21"/>
      <c r="E92" s="21"/>
      <c r="F92" s="36"/>
      <c r="G92" s="54"/>
    </row>
    <row r="93" spans="1:8" x14ac:dyDescent="0.25">
      <c r="A93" s="80"/>
      <c r="B93" s="80"/>
      <c r="C93" s="80"/>
      <c r="D93" s="80"/>
      <c r="E93" s="80"/>
      <c r="F93" s="80"/>
      <c r="G93" s="54"/>
    </row>
    <row r="94" spans="1:8" x14ac:dyDescent="0.25">
      <c r="A94" s="80"/>
      <c r="B94" s="80"/>
      <c r="C94" s="80"/>
      <c r="D94" s="80"/>
      <c r="E94" s="80"/>
      <c r="F94" s="80"/>
      <c r="G94" s="54"/>
    </row>
    <row r="95" spans="1:8" x14ac:dyDescent="0.25">
      <c r="A95" s="36"/>
      <c r="B95" s="36"/>
      <c r="C95" s="36"/>
      <c r="D95" s="36"/>
      <c r="E95" s="36"/>
      <c r="F95" s="36"/>
      <c r="G95" s="21"/>
    </row>
    <row r="96" spans="1:8" x14ac:dyDescent="0.25">
      <c r="A96" s="36"/>
      <c r="B96" s="36"/>
      <c r="C96" s="36"/>
      <c r="D96" s="36"/>
      <c r="E96" s="22"/>
      <c r="F96" s="22"/>
      <c r="G96" s="55"/>
    </row>
    <row r="97" spans="1:7" x14ac:dyDescent="0.25">
      <c r="A97" s="21"/>
      <c r="B97" s="21"/>
      <c r="C97" s="21"/>
      <c r="D97" s="21"/>
      <c r="E97" s="22"/>
      <c r="F97" s="56"/>
      <c r="G97" s="55"/>
    </row>
    <row r="98" spans="1:7" x14ac:dyDescent="0.25">
      <c r="A98" s="21"/>
      <c r="B98" s="21"/>
      <c r="C98" s="21"/>
      <c r="D98" s="21"/>
      <c r="E98" s="22"/>
      <c r="F98" s="56"/>
      <c r="G98" s="55"/>
    </row>
    <row r="99" spans="1:7" x14ac:dyDescent="0.25">
      <c r="A99" s="21"/>
      <c r="B99" s="36"/>
      <c r="C99" s="21"/>
      <c r="D99" s="36"/>
      <c r="E99" s="54"/>
      <c r="F99" s="21"/>
      <c r="G99" s="55"/>
    </row>
    <row r="100" spans="1:7" x14ac:dyDescent="0.25">
      <c r="A100" s="21"/>
      <c r="B100" s="21"/>
      <c r="C100" s="21"/>
      <c r="D100" s="21"/>
      <c r="E100" s="21"/>
      <c r="F100" s="56"/>
      <c r="G100" s="55"/>
    </row>
    <row r="101" spans="1:7" x14ac:dyDescent="0.25">
      <c r="A101" s="22"/>
      <c r="B101" s="22"/>
      <c r="C101" s="22"/>
      <c r="D101" s="22"/>
      <c r="E101" s="22"/>
      <c r="F101" s="56"/>
      <c r="G101" s="55"/>
    </row>
    <row r="102" spans="1:7" x14ac:dyDescent="0.25">
      <c r="A102" s="21"/>
      <c r="B102" s="36"/>
      <c r="C102" s="21"/>
      <c r="D102" s="36"/>
      <c r="E102" s="54"/>
      <c r="F102" s="21"/>
      <c r="G102" s="55"/>
    </row>
    <row r="103" spans="1:7" x14ac:dyDescent="0.25">
      <c r="A103" s="21"/>
      <c r="B103" s="21"/>
      <c r="C103" s="21"/>
      <c r="D103" s="21"/>
      <c r="E103" s="21"/>
      <c r="F103" s="22"/>
      <c r="G103" s="57"/>
    </row>
    <row r="104" spans="1:7" x14ac:dyDescent="0.25">
      <c r="A104" s="21"/>
      <c r="B104" s="21"/>
      <c r="C104" s="21"/>
      <c r="D104" s="21"/>
      <c r="E104" s="21"/>
      <c r="F104" s="58"/>
      <c r="G104" s="57"/>
    </row>
    <row r="105" spans="1:7" x14ac:dyDescent="0.25">
      <c r="A105" s="21"/>
      <c r="B105" s="21"/>
      <c r="C105" s="21"/>
      <c r="D105" s="21"/>
      <c r="E105" s="21"/>
      <c r="F105" s="58"/>
      <c r="G105" s="21"/>
    </row>
    <row r="106" spans="1:7" x14ac:dyDescent="0.25">
      <c r="A106" s="21"/>
      <c r="B106" s="36"/>
      <c r="C106" s="21"/>
      <c r="D106" s="36"/>
      <c r="E106" s="54"/>
      <c r="F106" s="21"/>
      <c r="G106" s="21"/>
    </row>
    <row r="107" spans="1:7" x14ac:dyDescent="0.25">
      <c r="A107" s="22"/>
      <c r="B107" s="22"/>
      <c r="C107" s="22"/>
      <c r="D107" s="22"/>
      <c r="E107" s="22"/>
      <c r="F107" s="22"/>
      <c r="G107" s="21"/>
    </row>
    <row r="108" spans="1:7" x14ac:dyDescent="0.25">
      <c r="A108" s="22"/>
      <c r="B108" s="22"/>
      <c r="C108" s="22"/>
      <c r="D108" s="22"/>
      <c r="E108" s="22"/>
      <c r="F108" s="22"/>
      <c r="G108" s="21"/>
    </row>
    <row r="109" spans="1:7" x14ac:dyDescent="0.25">
      <c r="A109" s="22"/>
      <c r="B109" s="22"/>
      <c r="C109" s="22"/>
      <c r="D109" s="22"/>
      <c r="E109" s="22"/>
      <c r="F109" s="22"/>
      <c r="G109" s="22"/>
    </row>
    <row r="110" spans="1:7" ht="17.399999999999999" x14ac:dyDescent="0.25">
      <c r="A110" s="22"/>
      <c r="B110" s="22"/>
      <c r="C110" s="45"/>
      <c r="D110" s="45"/>
      <c r="E110" s="45"/>
      <c r="F110" s="22"/>
      <c r="G110" s="45"/>
    </row>
    <row r="111" spans="1:7" ht="15.6" x14ac:dyDescent="0.25">
      <c r="A111" s="53"/>
      <c r="B111" s="53"/>
      <c r="C111" s="46"/>
      <c r="D111" s="46"/>
      <c r="E111" s="46"/>
      <c r="F111" s="53"/>
      <c r="G111" s="53"/>
    </row>
    <row r="112" spans="1:7" ht="17.399999999999999" x14ac:dyDescent="0.25">
      <c r="A112" s="50"/>
      <c r="B112" s="22"/>
      <c r="C112" s="83"/>
      <c r="D112" s="83"/>
      <c r="E112" s="83"/>
      <c r="F112" s="54"/>
      <c r="G112" s="51"/>
    </row>
    <row r="113" spans="1:7" ht="17.399999999999999" x14ac:dyDescent="0.25">
      <c r="A113" s="52"/>
      <c r="B113" s="53"/>
      <c r="C113" s="84"/>
      <c r="D113" s="84"/>
      <c r="E113" s="84"/>
      <c r="F113" s="53"/>
      <c r="G113" s="53"/>
    </row>
    <row r="114" spans="1:7" x14ac:dyDescent="0.25">
      <c r="A114" s="21"/>
      <c r="B114" s="54"/>
      <c r="C114" s="21"/>
      <c r="D114" s="21"/>
      <c r="E114" s="21"/>
      <c r="F114" s="36"/>
      <c r="G114" s="54"/>
    </row>
    <row r="115" spans="1:7" x14ac:dyDescent="0.25">
      <c r="A115" s="21"/>
      <c r="B115" s="54"/>
      <c r="C115" s="21"/>
      <c r="D115" s="21"/>
      <c r="E115" s="21"/>
      <c r="F115" s="36"/>
      <c r="G115" s="54"/>
    </row>
    <row r="116" spans="1:7" x14ac:dyDescent="0.25">
      <c r="A116" s="21"/>
      <c r="B116" s="21"/>
      <c r="C116" s="21"/>
      <c r="D116" s="21"/>
      <c r="E116" s="21"/>
      <c r="F116" s="21"/>
      <c r="G116" s="54"/>
    </row>
    <row r="117" spans="1:7" x14ac:dyDescent="0.25">
      <c r="A117" s="21"/>
      <c r="B117" s="21"/>
      <c r="C117" s="21"/>
      <c r="D117" s="21"/>
      <c r="E117" s="21"/>
      <c r="F117" s="21"/>
      <c r="G117" s="54"/>
    </row>
    <row r="118" spans="1:7" x14ac:dyDescent="0.25">
      <c r="A118" s="36"/>
      <c r="B118" s="36"/>
      <c r="C118" s="36"/>
      <c r="D118" s="36"/>
      <c r="E118" s="36"/>
      <c r="F118" s="36"/>
      <c r="G118" s="21"/>
    </row>
    <row r="119" spans="1:7" x14ac:dyDescent="0.25">
      <c r="A119" s="36"/>
      <c r="B119" s="36"/>
      <c r="C119" s="36"/>
      <c r="D119" s="36"/>
      <c r="E119" s="22"/>
      <c r="F119" s="22"/>
      <c r="G119" s="55"/>
    </row>
    <row r="120" spans="1:7" x14ac:dyDescent="0.25">
      <c r="A120" s="21"/>
      <c r="B120" s="21"/>
      <c r="C120" s="21"/>
      <c r="D120" s="21"/>
      <c r="E120" s="22"/>
      <c r="F120" s="56"/>
      <c r="G120" s="55"/>
    </row>
    <row r="121" spans="1:7" x14ac:dyDescent="0.25">
      <c r="A121" s="21"/>
      <c r="B121" s="21"/>
      <c r="C121" s="21"/>
      <c r="D121" s="21"/>
      <c r="E121" s="22"/>
      <c r="F121" s="56"/>
      <c r="G121" s="55"/>
    </row>
    <row r="122" spans="1:7" x14ac:dyDescent="0.25">
      <c r="A122" s="21"/>
      <c r="B122" s="36"/>
      <c r="C122" s="21"/>
      <c r="D122" s="36"/>
      <c r="E122" s="54"/>
      <c r="F122" s="21"/>
      <c r="G122" s="55"/>
    </row>
    <row r="123" spans="1:7" x14ac:dyDescent="0.25">
      <c r="A123" s="21"/>
      <c r="B123" s="21"/>
      <c r="C123" s="21"/>
      <c r="D123" s="21"/>
      <c r="E123" s="54"/>
      <c r="F123" s="56"/>
      <c r="G123" s="55"/>
    </row>
    <row r="124" spans="1:7" x14ac:dyDescent="0.25">
      <c r="A124" s="22"/>
      <c r="B124" s="22"/>
      <c r="C124" s="22"/>
      <c r="D124" s="22"/>
      <c r="E124" s="49"/>
      <c r="F124" s="56"/>
      <c r="G124" s="55"/>
    </row>
    <row r="125" spans="1:7" x14ac:dyDescent="0.25">
      <c r="A125" s="21"/>
      <c r="B125" s="36"/>
      <c r="C125" s="21"/>
      <c r="D125" s="36"/>
      <c r="E125" s="54"/>
      <c r="F125" s="21"/>
      <c r="G125" s="55"/>
    </row>
    <row r="126" spans="1:7" x14ac:dyDescent="0.25">
      <c r="A126" s="21"/>
      <c r="B126" s="21"/>
      <c r="C126" s="21"/>
      <c r="D126" s="21"/>
      <c r="E126" s="54"/>
      <c r="F126" s="22"/>
      <c r="G126" s="57"/>
    </row>
    <row r="127" spans="1:7" x14ac:dyDescent="0.25">
      <c r="A127" s="21"/>
      <c r="B127" s="21"/>
      <c r="C127" s="21"/>
      <c r="D127" s="21"/>
      <c r="E127" s="54"/>
      <c r="F127" s="58"/>
      <c r="G127" s="57"/>
    </row>
    <row r="128" spans="1:7" x14ac:dyDescent="0.25">
      <c r="A128" s="21"/>
      <c r="B128" s="21"/>
      <c r="C128" s="21"/>
      <c r="D128" s="21"/>
      <c r="E128" s="54"/>
      <c r="F128" s="58"/>
      <c r="G128" s="21"/>
    </row>
    <row r="129" spans="1:7" x14ac:dyDescent="0.25">
      <c r="A129" s="21"/>
      <c r="B129" s="36"/>
      <c r="C129" s="21"/>
      <c r="D129" s="36"/>
      <c r="E129" s="54"/>
      <c r="F129" s="21"/>
      <c r="G129" s="21"/>
    </row>
    <row r="130" spans="1:7" x14ac:dyDescent="0.25">
      <c r="A130" s="22"/>
      <c r="B130" s="22"/>
      <c r="C130" s="22"/>
      <c r="D130" s="22"/>
      <c r="E130" s="22"/>
      <c r="F130" s="22"/>
      <c r="G130" s="21"/>
    </row>
    <row r="131" spans="1:7" x14ac:dyDescent="0.25">
      <c r="A131" s="22"/>
      <c r="B131" s="22"/>
      <c r="C131" s="22"/>
      <c r="D131" s="22"/>
      <c r="E131" s="22"/>
      <c r="F131" s="22"/>
      <c r="G131" s="21"/>
    </row>
    <row r="132" spans="1:7" x14ac:dyDescent="0.25">
      <c r="A132" s="22"/>
      <c r="B132" s="22"/>
      <c r="C132" s="22"/>
      <c r="D132" s="22"/>
      <c r="E132" s="22"/>
      <c r="F132" s="22"/>
      <c r="G132" s="22"/>
    </row>
    <row r="133" spans="1:7" x14ac:dyDescent="0.25">
      <c r="A133" s="22"/>
      <c r="B133" s="22"/>
      <c r="C133" s="22"/>
      <c r="D133" s="22"/>
      <c r="E133" s="22"/>
      <c r="F133" s="22"/>
      <c r="G133" s="22"/>
    </row>
    <row r="134" spans="1:7" x14ac:dyDescent="0.25">
      <c r="A134" s="22"/>
      <c r="B134" s="22"/>
      <c r="C134" s="22"/>
      <c r="D134" s="22"/>
      <c r="E134" s="22"/>
      <c r="F134" s="22"/>
      <c r="G134" s="22"/>
    </row>
    <row r="135" spans="1:7" x14ac:dyDescent="0.25">
      <c r="A135" s="22"/>
      <c r="B135" s="22"/>
      <c r="C135" s="22"/>
      <c r="D135" s="22"/>
      <c r="E135" s="22"/>
      <c r="F135" s="22"/>
      <c r="G135" s="22"/>
    </row>
    <row r="136" spans="1:7" x14ac:dyDescent="0.25">
      <c r="A136" s="22"/>
      <c r="B136" s="22"/>
      <c r="C136" s="22"/>
      <c r="D136" s="22"/>
      <c r="E136" s="22"/>
      <c r="F136" s="22"/>
      <c r="G136" s="22"/>
    </row>
    <row r="137" spans="1:7" x14ac:dyDescent="0.25">
      <c r="A137" s="22"/>
      <c r="B137" s="22"/>
      <c r="C137" s="22"/>
      <c r="D137" s="22"/>
      <c r="E137" s="22"/>
      <c r="F137" s="22"/>
      <c r="G137" s="22"/>
    </row>
    <row r="138" spans="1:7" x14ac:dyDescent="0.25">
      <c r="A138" s="22"/>
      <c r="B138" s="22"/>
      <c r="C138" s="22"/>
      <c r="D138" s="22"/>
      <c r="E138" s="22"/>
      <c r="F138" s="22"/>
      <c r="G138" s="22"/>
    </row>
    <row r="139" spans="1:7" x14ac:dyDescent="0.25">
      <c r="A139" s="22"/>
      <c r="B139" s="22"/>
      <c r="C139" s="22"/>
      <c r="D139" s="22"/>
      <c r="E139" s="22"/>
      <c r="F139" s="22"/>
      <c r="G139" s="22"/>
    </row>
    <row r="140" spans="1:7" x14ac:dyDescent="0.25">
      <c r="A140" s="22"/>
      <c r="B140" s="22"/>
      <c r="C140" s="22"/>
      <c r="D140" s="22"/>
      <c r="E140" s="22"/>
      <c r="F140" s="22"/>
      <c r="G140" s="22"/>
    </row>
    <row r="141" spans="1:7" x14ac:dyDescent="0.25">
      <c r="A141" s="22"/>
      <c r="B141" s="22"/>
      <c r="C141" s="22"/>
      <c r="D141" s="22"/>
      <c r="E141" s="22"/>
      <c r="F141" s="22"/>
      <c r="G141" s="22"/>
    </row>
    <row r="142" spans="1:7" x14ac:dyDescent="0.25">
      <c r="A142" s="22"/>
      <c r="B142" s="22"/>
      <c r="C142" s="22"/>
      <c r="D142" s="22"/>
      <c r="E142" s="22"/>
      <c r="F142" s="22"/>
      <c r="G142" s="22"/>
    </row>
    <row r="143" spans="1:7" ht="17.399999999999999" x14ac:dyDescent="0.25">
      <c r="A143" s="50"/>
      <c r="B143" s="22"/>
      <c r="C143" s="83"/>
      <c r="D143" s="83"/>
      <c r="E143" s="83"/>
      <c r="F143" s="54"/>
      <c r="G143" s="51"/>
    </row>
    <row r="144" spans="1:7" ht="17.399999999999999" x14ac:dyDescent="0.25">
      <c r="A144" s="52"/>
      <c r="B144" s="53"/>
      <c r="C144" s="84"/>
      <c r="D144" s="84"/>
      <c r="E144" s="84"/>
      <c r="F144" s="53"/>
      <c r="G144" s="53"/>
    </row>
    <row r="145" spans="1:7" x14ac:dyDescent="0.25">
      <c r="A145" s="85"/>
      <c r="B145" s="54"/>
      <c r="C145" s="21"/>
      <c r="D145" s="21"/>
      <c r="E145" s="21"/>
      <c r="F145" s="36"/>
      <c r="G145" s="54"/>
    </row>
    <row r="146" spans="1:7" x14ac:dyDescent="0.25">
      <c r="A146" s="85"/>
      <c r="B146" s="54"/>
      <c r="C146" s="21"/>
      <c r="D146" s="21"/>
      <c r="E146" s="21"/>
      <c r="F146" s="36"/>
      <c r="G146" s="54"/>
    </row>
    <row r="147" spans="1:7" x14ac:dyDescent="0.25">
      <c r="A147" s="80"/>
      <c r="B147" s="80"/>
      <c r="C147" s="80"/>
      <c r="D147" s="80"/>
      <c r="E147" s="80"/>
      <c r="F147" s="80"/>
      <c r="G147" s="54"/>
    </row>
    <row r="148" spans="1:7" x14ac:dyDescent="0.25">
      <c r="A148" s="80"/>
      <c r="B148" s="80"/>
      <c r="C148" s="80"/>
      <c r="D148" s="80"/>
      <c r="E148" s="80"/>
      <c r="F148" s="80"/>
      <c r="G148" s="54"/>
    </row>
    <row r="149" spans="1:7" x14ac:dyDescent="0.25">
      <c r="A149" s="36"/>
      <c r="B149" s="36"/>
      <c r="C149" s="36"/>
      <c r="D149" s="36"/>
      <c r="E149" s="36"/>
      <c r="F149" s="36"/>
      <c r="G149" s="21"/>
    </row>
    <row r="150" spans="1:7" x14ac:dyDescent="0.25">
      <c r="A150" s="36"/>
      <c r="B150" s="36"/>
      <c r="C150" s="36"/>
      <c r="D150" s="36"/>
      <c r="E150" s="22"/>
      <c r="F150" s="22"/>
      <c r="G150" s="86"/>
    </row>
    <row r="151" spans="1:7" x14ac:dyDescent="0.25">
      <c r="A151" s="21"/>
      <c r="B151" s="21"/>
      <c r="C151" s="21"/>
      <c r="D151" s="21"/>
      <c r="E151" s="22"/>
      <c r="F151" s="61"/>
      <c r="G151" s="86"/>
    </row>
    <row r="152" spans="1:7" x14ac:dyDescent="0.25">
      <c r="A152" s="21"/>
      <c r="B152" s="21"/>
      <c r="C152" s="21"/>
      <c r="D152" s="21"/>
      <c r="E152" s="22"/>
      <c r="F152" s="61"/>
      <c r="G152" s="86"/>
    </row>
    <row r="153" spans="1:7" x14ac:dyDescent="0.25">
      <c r="A153" s="21"/>
      <c r="B153" s="36"/>
      <c r="C153" s="21"/>
      <c r="D153" s="36"/>
      <c r="E153" s="54"/>
      <c r="F153" s="21"/>
      <c r="G153" s="86"/>
    </row>
    <row r="154" spans="1:7" x14ac:dyDescent="0.25">
      <c r="A154" s="21"/>
      <c r="B154" s="21"/>
      <c r="C154" s="21"/>
      <c r="D154" s="21"/>
      <c r="E154" s="21"/>
      <c r="F154" s="61"/>
      <c r="G154" s="86"/>
    </row>
    <row r="155" spans="1:7" x14ac:dyDescent="0.25">
      <c r="A155" s="22"/>
      <c r="B155" s="22"/>
      <c r="C155" s="22"/>
      <c r="D155" s="22"/>
      <c r="E155" s="22"/>
      <c r="F155" s="61"/>
      <c r="G155" s="86"/>
    </row>
    <row r="156" spans="1:7" x14ac:dyDescent="0.25">
      <c r="A156" s="21"/>
      <c r="B156" s="36"/>
      <c r="C156" s="21"/>
      <c r="D156" s="36"/>
      <c r="E156" s="54"/>
      <c r="F156" s="21"/>
      <c r="G156" s="86"/>
    </row>
    <row r="157" spans="1:7" x14ac:dyDescent="0.25">
      <c r="A157" s="21"/>
      <c r="B157" s="21"/>
      <c r="C157" s="21"/>
      <c r="D157" s="21"/>
      <c r="E157" s="21"/>
      <c r="F157" s="22"/>
      <c r="G157" s="87"/>
    </row>
    <row r="158" spans="1:7" x14ac:dyDescent="0.25">
      <c r="A158" s="21"/>
      <c r="B158" s="21"/>
      <c r="C158" s="21"/>
      <c r="D158" s="21"/>
      <c r="E158" s="21"/>
      <c r="F158" s="70"/>
      <c r="G158" s="87"/>
    </row>
    <row r="159" spans="1:7" x14ac:dyDescent="0.25">
      <c r="A159" s="21"/>
      <c r="B159" s="21"/>
      <c r="C159" s="21"/>
      <c r="D159" s="21"/>
      <c r="E159" s="21"/>
      <c r="F159" s="70"/>
      <c r="G159" s="85"/>
    </row>
    <row r="160" spans="1:7" x14ac:dyDescent="0.25">
      <c r="A160" s="21"/>
      <c r="B160" s="36"/>
      <c r="C160" s="21"/>
      <c r="D160" s="36"/>
      <c r="E160" s="54"/>
      <c r="F160" s="21"/>
      <c r="G160" s="85"/>
    </row>
    <row r="161" spans="1:7" x14ac:dyDescent="0.25">
      <c r="A161" s="22"/>
      <c r="B161" s="22"/>
      <c r="C161" s="22"/>
      <c r="D161" s="22"/>
      <c r="E161" s="22"/>
      <c r="F161" s="22"/>
      <c r="G161" s="85"/>
    </row>
    <row r="162" spans="1:7" x14ac:dyDescent="0.25">
      <c r="A162" s="22"/>
      <c r="B162" s="22"/>
      <c r="C162" s="22"/>
      <c r="D162" s="22"/>
      <c r="E162" s="22"/>
      <c r="F162" s="22"/>
      <c r="G162" s="85"/>
    </row>
    <row r="163" spans="1:7" x14ac:dyDescent="0.25">
      <c r="A163" s="22"/>
      <c r="B163" s="22"/>
      <c r="C163" s="22"/>
      <c r="D163" s="22"/>
      <c r="E163" s="22"/>
      <c r="F163" s="22"/>
      <c r="G163" s="22"/>
    </row>
    <row r="164" spans="1:7" ht="17.399999999999999" x14ac:dyDescent="0.25">
      <c r="A164" s="22"/>
      <c r="B164" s="22"/>
      <c r="C164" s="45"/>
      <c r="D164" s="45"/>
      <c r="E164" s="45"/>
      <c r="F164" s="22"/>
      <c r="G164" s="45"/>
    </row>
    <row r="165" spans="1:7" ht="15.6" x14ac:dyDescent="0.25">
      <c r="A165" s="53"/>
      <c r="B165" s="53"/>
      <c r="C165" s="46"/>
      <c r="D165" s="46"/>
      <c r="E165" s="46"/>
      <c r="F165" s="53"/>
      <c r="G165" s="53"/>
    </row>
    <row r="166" spans="1:7" ht="17.399999999999999" x14ac:dyDescent="0.25">
      <c r="A166" s="50"/>
      <c r="B166" s="22"/>
      <c r="C166" s="83"/>
      <c r="D166" s="83"/>
      <c r="E166" s="83"/>
      <c r="F166" s="54"/>
      <c r="G166" s="51"/>
    </row>
    <row r="167" spans="1:7" ht="17.399999999999999" x14ac:dyDescent="0.25">
      <c r="A167" s="52"/>
      <c r="B167" s="53"/>
      <c r="C167" s="84"/>
      <c r="D167" s="84"/>
      <c r="E167" s="84"/>
      <c r="F167" s="53"/>
      <c r="G167" s="53"/>
    </row>
    <row r="168" spans="1:7" x14ac:dyDescent="0.25">
      <c r="A168" s="85"/>
      <c r="B168" s="54"/>
      <c r="C168" s="21"/>
      <c r="D168" s="21"/>
      <c r="E168" s="21"/>
      <c r="F168" s="36"/>
      <c r="G168" s="54"/>
    </row>
    <row r="169" spans="1:7" x14ac:dyDescent="0.25">
      <c r="A169" s="85"/>
      <c r="B169" s="54"/>
      <c r="C169" s="21"/>
      <c r="D169" s="21"/>
      <c r="E169" s="21"/>
      <c r="F169" s="36"/>
      <c r="G169" s="54"/>
    </row>
    <row r="170" spans="1:7" x14ac:dyDescent="0.25">
      <c r="A170" s="80"/>
      <c r="B170" s="80"/>
      <c r="C170" s="80"/>
      <c r="D170" s="80"/>
      <c r="E170" s="80"/>
      <c r="F170" s="80"/>
      <c r="G170" s="54"/>
    </row>
    <row r="171" spans="1:7" x14ac:dyDescent="0.25">
      <c r="A171" s="80"/>
      <c r="B171" s="80"/>
      <c r="C171" s="80"/>
      <c r="D171" s="80"/>
      <c r="E171" s="80"/>
      <c r="F171" s="80"/>
      <c r="G171" s="54"/>
    </row>
    <row r="172" spans="1:7" x14ac:dyDescent="0.25">
      <c r="A172" s="36"/>
      <c r="B172" s="36"/>
      <c r="C172" s="36"/>
      <c r="D172" s="36"/>
      <c r="E172" s="36"/>
      <c r="F172" s="36"/>
      <c r="G172" s="21"/>
    </row>
    <row r="173" spans="1:7" x14ac:dyDescent="0.25">
      <c r="A173" s="36"/>
      <c r="B173" s="36"/>
      <c r="C173" s="36"/>
      <c r="D173" s="36"/>
      <c r="E173" s="22"/>
      <c r="F173" s="22"/>
      <c r="G173" s="86"/>
    </row>
    <row r="174" spans="1:7" x14ac:dyDescent="0.25">
      <c r="A174" s="21"/>
      <c r="B174" s="21"/>
      <c r="C174" s="21"/>
      <c r="D174" s="21"/>
      <c r="E174" s="22"/>
      <c r="F174" s="61"/>
      <c r="G174" s="86"/>
    </row>
    <row r="175" spans="1:7" x14ac:dyDescent="0.25">
      <c r="A175" s="21"/>
      <c r="B175" s="21"/>
      <c r="C175" s="21"/>
      <c r="D175" s="21"/>
      <c r="E175" s="22"/>
      <c r="F175" s="61"/>
      <c r="G175" s="86"/>
    </row>
    <row r="176" spans="1:7" x14ac:dyDescent="0.25">
      <c r="A176" s="21"/>
      <c r="B176" s="36"/>
      <c r="C176" s="21"/>
      <c r="D176" s="36"/>
      <c r="E176" s="54"/>
      <c r="F176" s="21"/>
      <c r="G176" s="86"/>
    </row>
    <row r="177" spans="1:7" x14ac:dyDescent="0.25">
      <c r="A177" s="21"/>
      <c r="B177" s="21"/>
      <c r="C177" s="21"/>
      <c r="D177" s="21"/>
      <c r="E177" s="54"/>
      <c r="F177" s="61"/>
      <c r="G177" s="86"/>
    </row>
    <row r="178" spans="1:7" x14ac:dyDescent="0.25">
      <c r="A178" s="22"/>
      <c r="B178" s="22"/>
      <c r="C178" s="22"/>
      <c r="D178" s="22"/>
      <c r="E178" s="49"/>
      <c r="F178" s="61"/>
      <c r="G178" s="86"/>
    </row>
    <row r="179" spans="1:7" x14ac:dyDescent="0.25">
      <c r="A179" s="21"/>
      <c r="B179" s="36"/>
      <c r="C179" s="21"/>
      <c r="D179" s="36"/>
      <c r="E179" s="54"/>
      <c r="F179" s="21"/>
      <c r="G179" s="86"/>
    </row>
    <row r="180" spans="1:7" x14ac:dyDescent="0.25">
      <c r="A180" s="21"/>
      <c r="B180" s="21"/>
      <c r="C180" s="21"/>
      <c r="D180" s="21"/>
      <c r="E180" s="54"/>
      <c r="F180" s="22"/>
      <c r="G180" s="87"/>
    </row>
    <row r="181" spans="1:7" x14ac:dyDescent="0.25">
      <c r="A181" s="21"/>
      <c r="B181" s="21"/>
      <c r="C181" s="21"/>
      <c r="D181" s="21"/>
      <c r="E181" s="54"/>
      <c r="F181" s="70"/>
      <c r="G181" s="87"/>
    </row>
    <row r="182" spans="1:7" x14ac:dyDescent="0.25">
      <c r="A182" s="21"/>
      <c r="B182" s="21"/>
      <c r="C182" s="21"/>
      <c r="D182" s="21"/>
      <c r="E182" s="54"/>
      <c r="F182" s="70"/>
      <c r="G182" s="85"/>
    </row>
    <row r="183" spans="1:7" x14ac:dyDescent="0.25">
      <c r="A183" s="21"/>
      <c r="B183" s="36"/>
      <c r="C183" s="21"/>
      <c r="D183" s="36"/>
      <c r="E183" s="54"/>
      <c r="F183" s="21"/>
      <c r="G183" s="85"/>
    </row>
    <row r="184" spans="1:7" x14ac:dyDescent="0.25">
      <c r="A184" s="22"/>
      <c r="B184" s="22"/>
      <c r="C184" s="22"/>
      <c r="D184" s="22"/>
      <c r="E184" s="22"/>
      <c r="F184" s="22"/>
      <c r="G184" s="85"/>
    </row>
    <row r="185" spans="1:7" x14ac:dyDescent="0.25">
      <c r="A185" s="22"/>
      <c r="B185" s="22"/>
      <c r="C185" s="22"/>
      <c r="D185" s="22"/>
      <c r="E185" s="22"/>
      <c r="F185" s="22"/>
      <c r="G185" s="85"/>
    </row>
    <row r="186" spans="1:7" x14ac:dyDescent="0.25">
      <c r="A186" s="22"/>
      <c r="B186" s="22"/>
      <c r="C186" s="22"/>
      <c r="D186" s="22"/>
      <c r="E186" s="22"/>
      <c r="F186" s="22"/>
      <c r="G186" s="22"/>
    </row>
    <row r="187" spans="1:7" x14ac:dyDescent="0.25">
      <c r="A187" s="22"/>
      <c r="B187" s="22"/>
      <c r="C187" s="22"/>
      <c r="D187" s="22"/>
      <c r="E187" s="22"/>
      <c r="F187" s="22"/>
      <c r="G187" s="22"/>
    </row>
    <row r="188" spans="1:7" x14ac:dyDescent="0.25">
      <c r="A188" s="22"/>
      <c r="B188" s="22"/>
      <c r="C188" s="22"/>
      <c r="D188" s="22"/>
      <c r="E188" s="22"/>
      <c r="F188" s="22"/>
      <c r="G188" s="22"/>
    </row>
    <row r="189" spans="1:7" x14ac:dyDescent="0.25">
      <c r="A189" s="22"/>
      <c r="B189" s="22"/>
      <c r="C189" s="22"/>
      <c r="D189" s="22"/>
      <c r="E189" s="22"/>
      <c r="F189" s="22"/>
      <c r="G189" s="22"/>
    </row>
    <row r="190" spans="1:7" x14ac:dyDescent="0.25">
      <c r="A190" s="22"/>
      <c r="B190" s="22"/>
      <c r="C190" s="22"/>
      <c r="D190" s="22"/>
      <c r="E190" s="22"/>
      <c r="F190" s="22"/>
      <c r="G190" s="22"/>
    </row>
    <row r="191" spans="1:7" x14ac:dyDescent="0.25">
      <c r="A191" s="22"/>
      <c r="B191" s="22"/>
      <c r="C191" s="22"/>
      <c r="D191" s="22"/>
      <c r="E191" s="22"/>
      <c r="F191" s="22"/>
      <c r="G191" s="22"/>
    </row>
    <row r="192" spans="1:7" ht="17.399999999999999" x14ac:dyDescent="0.25">
      <c r="A192" s="50"/>
      <c r="B192" s="22"/>
      <c r="C192" s="83"/>
      <c r="D192" s="83"/>
      <c r="E192" s="83"/>
      <c r="F192" s="54"/>
      <c r="G192" s="51"/>
    </row>
    <row r="193" spans="1:7" ht="17.399999999999999" x14ac:dyDescent="0.25">
      <c r="A193" s="52"/>
      <c r="B193" s="53"/>
      <c r="C193" s="84"/>
      <c r="D193" s="84"/>
      <c r="E193" s="84"/>
      <c r="F193" s="53"/>
      <c r="G193" s="53"/>
    </row>
    <row r="194" spans="1:7" x14ac:dyDescent="0.25">
      <c r="A194" s="85"/>
      <c r="B194" s="54"/>
      <c r="C194" s="21"/>
      <c r="D194" s="21"/>
      <c r="E194" s="21"/>
      <c r="F194" s="36"/>
      <c r="G194" s="54"/>
    </row>
    <row r="195" spans="1:7" x14ac:dyDescent="0.25">
      <c r="A195" s="85"/>
      <c r="B195" s="54"/>
      <c r="C195" s="21"/>
      <c r="D195" s="21"/>
      <c r="E195" s="21"/>
      <c r="F195" s="36"/>
      <c r="G195" s="54"/>
    </row>
    <row r="196" spans="1:7" x14ac:dyDescent="0.25">
      <c r="A196" s="80"/>
      <c r="B196" s="80"/>
      <c r="C196" s="80"/>
      <c r="D196" s="80"/>
      <c r="E196" s="80"/>
      <c r="F196" s="80"/>
      <c r="G196" s="54"/>
    </row>
    <row r="197" spans="1:7" x14ac:dyDescent="0.25">
      <c r="A197" s="80"/>
      <c r="B197" s="80"/>
      <c r="C197" s="80"/>
      <c r="D197" s="80"/>
      <c r="E197" s="80"/>
      <c r="F197" s="80"/>
      <c r="G197" s="54"/>
    </row>
    <row r="198" spans="1:7" x14ac:dyDescent="0.25">
      <c r="A198" s="36"/>
      <c r="B198" s="36"/>
      <c r="C198" s="36"/>
      <c r="D198" s="36"/>
      <c r="E198" s="36"/>
      <c r="F198" s="36"/>
      <c r="G198" s="21"/>
    </row>
    <row r="199" spans="1:7" x14ac:dyDescent="0.25">
      <c r="A199" s="36"/>
      <c r="B199" s="36"/>
      <c r="C199" s="36"/>
      <c r="D199" s="36"/>
      <c r="E199" s="22"/>
      <c r="F199" s="22"/>
      <c r="G199" s="86"/>
    </row>
    <row r="200" spans="1:7" x14ac:dyDescent="0.25">
      <c r="A200" s="21"/>
      <c r="B200" s="21"/>
      <c r="C200" s="21"/>
      <c r="D200" s="21"/>
      <c r="E200" s="22"/>
      <c r="F200" s="61"/>
      <c r="G200" s="86"/>
    </row>
    <row r="201" spans="1:7" x14ac:dyDescent="0.25">
      <c r="A201" s="21"/>
      <c r="B201" s="21"/>
      <c r="C201" s="21"/>
      <c r="D201" s="21"/>
      <c r="E201" s="22"/>
      <c r="F201" s="61"/>
      <c r="G201" s="86"/>
    </row>
    <row r="202" spans="1:7" x14ac:dyDescent="0.25">
      <c r="A202" s="21"/>
      <c r="B202" s="36"/>
      <c r="C202" s="21"/>
      <c r="D202" s="36"/>
      <c r="E202" s="54"/>
      <c r="F202" s="21"/>
      <c r="G202" s="86"/>
    </row>
    <row r="203" spans="1:7" x14ac:dyDescent="0.25">
      <c r="A203" s="21"/>
      <c r="B203" s="21"/>
      <c r="C203" s="21"/>
      <c r="D203" s="21"/>
      <c r="E203" s="21"/>
      <c r="F203" s="61"/>
      <c r="G203" s="86"/>
    </row>
    <row r="204" spans="1:7" x14ac:dyDescent="0.25">
      <c r="A204" s="22"/>
      <c r="B204" s="22"/>
      <c r="C204" s="22"/>
      <c r="D204" s="22"/>
      <c r="E204" s="22"/>
      <c r="F204" s="61"/>
      <c r="G204" s="86"/>
    </row>
    <row r="205" spans="1:7" x14ac:dyDescent="0.25">
      <c r="A205" s="21"/>
      <c r="B205" s="36"/>
      <c r="C205" s="21"/>
      <c r="D205" s="36"/>
      <c r="E205" s="54"/>
      <c r="F205" s="21"/>
      <c r="G205" s="86"/>
    </row>
    <row r="206" spans="1:7" x14ac:dyDescent="0.25">
      <c r="A206" s="21"/>
      <c r="B206" s="21"/>
      <c r="C206" s="21"/>
      <c r="D206" s="21"/>
      <c r="E206" s="21"/>
      <c r="F206" s="22"/>
      <c r="G206" s="87"/>
    </row>
    <row r="207" spans="1:7" x14ac:dyDescent="0.25">
      <c r="A207" s="21"/>
      <c r="B207" s="21"/>
      <c r="C207" s="21"/>
      <c r="D207" s="21"/>
      <c r="E207" s="21"/>
      <c r="F207" s="70"/>
      <c r="G207" s="87"/>
    </row>
    <row r="208" spans="1:7" x14ac:dyDescent="0.25">
      <c r="A208" s="21"/>
      <c r="B208" s="21"/>
      <c r="C208" s="21"/>
      <c r="D208" s="21"/>
      <c r="E208" s="21"/>
      <c r="F208" s="70"/>
      <c r="G208" s="85"/>
    </row>
    <row r="209" spans="1:7" x14ac:dyDescent="0.25">
      <c r="A209" s="21"/>
      <c r="B209" s="36"/>
      <c r="C209" s="21"/>
      <c r="D209" s="36"/>
      <c r="E209" s="54"/>
      <c r="F209" s="21"/>
      <c r="G209" s="85"/>
    </row>
    <row r="210" spans="1:7" x14ac:dyDescent="0.25">
      <c r="A210" s="22"/>
      <c r="B210" s="22"/>
      <c r="C210" s="22"/>
      <c r="D210" s="22"/>
      <c r="E210" s="22"/>
      <c r="F210" s="22"/>
      <c r="G210" s="85"/>
    </row>
    <row r="211" spans="1:7" x14ac:dyDescent="0.25">
      <c r="A211" s="22"/>
      <c r="B211" s="22"/>
      <c r="C211" s="22"/>
      <c r="D211" s="22"/>
      <c r="E211" s="22"/>
      <c r="F211" s="22"/>
      <c r="G211" s="85"/>
    </row>
    <row r="212" spans="1:7" x14ac:dyDescent="0.25">
      <c r="A212" s="22"/>
      <c r="B212" s="22"/>
      <c r="C212" s="22"/>
      <c r="D212" s="22"/>
      <c r="E212" s="22"/>
      <c r="F212" s="22"/>
      <c r="G212" s="22"/>
    </row>
    <row r="213" spans="1:7" ht="17.399999999999999" x14ac:dyDescent="0.25">
      <c r="A213" s="22"/>
      <c r="B213" s="22"/>
      <c r="C213" s="45"/>
      <c r="D213" s="45"/>
      <c r="E213" s="45"/>
      <c r="F213" s="22"/>
      <c r="G213" s="45"/>
    </row>
    <row r="214" spans="1:7" ht="15.6" x14ac:dyDescent="0.25">
      <c r="A214" s="53"/>
      <c r="B214" s="53"/>
      <c r="C214" s="46"/>
      <c r="D214" s="46"/>
      <c r="E214" s="46"/>
      <c r="F214" s="53"/>
      <c r="G214" s="53"/>
    </row>
    <row r="215" spans="1:7" ht="17.399999999999999" x14ac:dyDescent="0.25">
      <c r="A215" s="50"/>
      <c r="B215" s="22"/>
      <c r="C215" s="83"/>
      <c r="D215" s="83"/>
      <c r="E215" s="83"/>
      <c r="F215" s="54"/>
      <c r="G215" s="51"/>
    </row>
    <row r="216" spans="1:7" ht="17.399999999999999" x14ac:dyDescent="0.25">
      <c r="A216" s="52"/>
      <c r="B216" s="53"/>
      <c r="C216" s="84"/>
      <c r="D216" s="84"/>
      <c r="E216" s="84"/>
      <c r="F216" s="53"/>
      <c r="G216" s="53"/>
    </row>
    <row r="217" spans="1:7" x14ac:dyDescent="0.25">
      <c r="A217" s="85"/>
      <c r="B217" s="54"/>
      <c r="C217" s="21"/>
      <c r="D217" s="21"/>
      <c r="E217" s="21"/>
      <c r="F217" s="36"/>
      <c r="G217" s="54"/>
    </row>
    <row r="218" spans="1:7" x14ac:dyDescent="0.25">
      <c r="A218" s="85"/>
      <c r="B218" s="54"/>
      <c r="C218" s="21"/>
      <c r="D218" s="21"/>
      <c r="E218" s="21"/>
      <c r="F218" s="36"/>
      <c r="G218" s="54"/>
    </row>
    <row r="219" spans="1:7" x14ac:dyDescent="0.25">
      <c r="A219" s="80"/>
      <c r="B219" s="80"/>
      <c r="C219" s="80"/>
      <c r="D219" s="80"/>
      <c r="E219" s="80"/>
      <c r="F219" s="80"/>
      <c r="G219" s="54"/>
    </row>
    <row r="220" spans="1:7" x14ac:dyDescent="0.25">
      <c r="A220" s="80"/>
      <c r="B220" s="80"/>
      <c r="C220" s="80"/>
      <c r="D220" s="80"/>
      <c r="E220" s="80"/>
      <c r="F220" s="80"/>
      <c r="G220" s="54"/>
    </row>
    <row r="221" spans="1:7" x14ac:dyDescent="0.25">
      <c r="A221" s="36"/>
      <c r="B221" s="36"/>
      <c r="C221" s="36"/>
      <c r="D221" s="36"/>
      <c r="E221" s="36"/>
      <c r="F221" s="36"/>
      <c r="G221" s="21"/>
    </row>
    <row r="222" spans="1:7" x14ac:dyDescent="0.25">
      <c r="A222" s="36"/>
      <c r="B222" s="36"/>
      <c r="C222" s="36"/>
      <c r="D222" s="36"/>
      <c r="E222" s="22"/>
      <c r="F222" s="22"/>
      <c r="G222" s="86"/>
    </row>
    <row r="223" spans="1:7" x14ac:dyDescent="0.25">
      <c r="A223" s="21"/>
      <c r="B223" s="21"/>
      <c r="C223" s="21"/>
      <c r="D223" s="21"/>
      <c r="E223" s="22"/>
      <c r="F223" s="61"/>
      <c r="G223" s="86"/>
    </row>
    <row r="224" spans="1:7" x14ac:dyDescent="0.25">
      <c r="A224" s="21"/>
      <c r="B224" s="21"/>
      <c r="C224" s="21"/>
      <c r="D224" s="21"/>
      <c r="E224" s="22"/>
      <c r="F224" s="61"/>
      <c r="G224" s="86"/>
    </row>
    <row r="225" spans="1:7" x14ac:dyDescent="0.25">
      <c r="A225" s="21"/>
      <c r="B225" s="36"/>
      <c r="C225" s="21"/>
      <c r="D225" s="36"/>
      <c r="E225" s="54"/>
      <c r="F225" s="21"/>
      <c r="G225" s="86"/>
    </row>
    <row r="226" spans="1:7" x14ac:dyDescent="0.25">
      <c r="A226" s="21"/>
      <c r="B226" s="21"/>
      <c r="C226" s="21"/>
      <c r="D226" s="21"/>
      <c r="E226" s="54"/>
      <c r="F226" s="61"/>
      <c r="G226" s="86"/>
    </row>
    <row r="227" spans="1:7" x14ac:dyDescent="0.25">
      <c r="A227" s="22"/>
      <c r="B227" s="22"/>
      <c r="C227" s="22"/>
      <c r="D227" s="22"/>
      <c r="E227" s="49"/>
      <c r="F227" s="61"/>
      <c r="G227" s="86"/>
    </row>
    <row r="228" spans="1:7" x14ac:dyDescent="0.25">
      <c r="A228" s="21"/>
      <c r="B228" s="36"/>
      <c r="C228" s="21"/>
      <c r="D228" s="36"/>
      <c r="E228" s="54"/>
      <c r="F228" s="21"/>
      <c r="G228" s="86"/>
    </row>
    <row r="229" spans="1:7" x14ac:dyDescent="0.25">
      <c r="A229" s="21"/>
      <c r="B229" s="21"/>
      <c r="C229" s="21"/>
      <c r="D229" s="21"/>
      <c r="E229" s="54"/>
      <c r="F229" s="22"/>
      <c r="G229" s="87"/>
    </row>
    <row r="230" spans="1:7" x14ac:dyDescent="0.25">
      <c r="A230" s="21"/>
      <c r="B230" s="21"/>
      <c r="C230" s="21"/>
      <c r="D230" s="21"/>
      <c r="E230" s="54"/>
      <c r="F230" s="70"/>
      <c r="G230" s="87"/>
    </row>
    <row r="231" spans="1:7" x14ac:dyDescent="0.25">
      <c r="A231" s="21"/>
      <c r="B231" s="21"/>
      <c r="C231" s="21"/>
      <c r="D231" s="21"/>
      <c r="E231" s="54"/>
      <c r="F231" s="70"/>
      <c r="G231" s="85"/>
    </row>
    <row r="232" spans="1:7" x14ac:dyDescent="0.25">
      <c r="A232" s="21"/>
      <c r="B232" s="36"/>
      <c r="C232" s="21"/>
      <c r="D232" s="36"/>
      <c r="E232" s="54"/>
      <c r="F232" s="21"/>
      <c r="G232" s="85"/>
    </row>
    <row r="233" spans="1:7" x14ac:dyDescent="0.25">
      <c r="A233" s="22"/>
      <c r="B233" s="22"/>
      <c r="C233" s="22"/>
      <c r="D233" s="22"/>
      <c r="E233" s="22"/>
      <c r="F233" s="22"/>
      <c r="G233" s="85"/>
    </row>
    <row r="234" spans="1:7" x14ac:dyDescent="0.25">
      <c r="A234" s="22"/>
      <c r="B234" s="22"/>
      <c r="C234" s="22"/>
      <c r="D234" s="22"/>
      <c r="E234" s="22"/>
      <c r="F234" s="22"/>
      <c r="G234" s="85"/>
    </row>
    <row r="235" spans="1:7" x14ac:dyDescent="0.25">
      <c r="A235" s="22"/>
      <c r="B235" s="22"/>
      <c r="C235" s="22"/>
      <c r="D235" s="22"/>
      <c r="E235" s="22"/>
      <c r="F235" s="22"/>
      <c r="G235" s="22"/>
    </row>
    <row r="236" spans="1:7" x14ac:dyDescent="0.25">
      <c r="A236" s="22"/>
      <c r="B236" s="22"/>
      <c r="C236" s="22"/>
      <c r="D236" s="22"/>
      <c r="E236" s="22"/>
      <c r="F236" s="22"/>
      <c r="G236" s="22"/>
    </row>
    <row r="237" spans="1:7" x14ac:dyDescent="0.25">
      <c r="A237" s="22"/>
      <c r="B237" s="22"/>
      <c r="C237" s="22"/>
      <c r="D237" s="22"/>
      <c r="E237" s="22"/>
      <c r="F237" s="22"/>
      <c r="G237" s="22"/>
    </row>
    <row r="238" spans="1:7" x14ac:dyDescent="0.25">
      <c r="A238" s="22"/>
      <c r="B238" s="22"/>
      <c r="C238" s="22"/>
      <c r="D238" s="22"/>
      <c r="E238" s="22"/>
      <c r="F238" s="22"/>
      <c r="G238" s="22"/>
    </row>
    <row r="239" spans="1:7" x14ac:dyDescent="0.25">
      <c r="A239" s="22"/>
      <c r="B239" s="22"/>
      <c r="C239" s="22"/>
      <c r="D239" s="22"/>
      <c r="E239" s="22"/>
      <c r="F239" s="22"/>
      <c r="G239" s="22"/>
    </row>
    <row r="240" spans="1:7" x14ac:dyDescent="0.25">
      <c r="A240" s="22"/>
      <c r="B240" s="22"/>
      <c r="C240" s="22"/>
      <c r="D240" s="22"/>
      <c r="E240" s="22"/>
      <c r="F240" s="22"/>
      <c r="G240" s="22"/>
    </row>
    <row r="241" spans="1:7" ht="17.399999999999999" x14ac:dyDescent="0.25">
      <c r="A241" s="50"/>
      <c r="B241" s="22"/>
      <c r="C241" s="83"/>
      <c r="D241" s="83"/>
      <c r="E241" s="83"/>
      <c r="F241" s="54"/>
      <c r="G241" s="51"/>
    </row>
    <row r="242" spans="1:7" ht="17.399999999999999" x14ac:dyDescent="0.25">
      <c r="A242" s="52"/>
      <c r="B242" s="53"/>
      <c r="C242" s="84"/>
      <c r="D242" s="84"/>
      <c r="E242" s="84"/>
      <c r="F242" s="53"/>
      <c r="G242" s="53"/>
    </row>
    <row r="243" spans="1:7" x14ac:dyDescent="0.25">
      <c r="A243" s="85"/>
      <c r="B243" s="54"/>
      <c r="C243" s="21"/>
      <c r="D243" s="21"/>
      <c r="E243" s="21"/>
      <c r="F243" s="36"/>
      <c r="G243" s="54"/>
    </row>
    <row r="244" spans="1:7" x14ac:dyDescent="0.25">
      <c r="A244" s="85"/>
      <c r="B244" s="54"/>
      <c r="C244" s="21"/>
      <c r="D244" s="21"/>
      <c r="E244" s="21"/>
      <c r="F244" s="36"/>
      <c r="G244" s="54"/>
    </row>
    <row r="245" spans="1:7" x14ac:dyDescent="0.25">
      <c r="A245" s="80"/>
      <c r="B245" s="80"/>
      <c r="C245" s="80"/>
      <c r="D245" s="80"/>
      <c r="E245" s="80"/>
      <c r="F245" s="80"/>
      <c r="G245" s="54"/>
    </row>
    <row r="246" spans="1:7" x14ac:dyDescent="0.25">
      <c r="A246" s="80"/>
      <c r="B246" s="80"/>
      <c r="C246" s="80"/>
      <c r="D246" s="80"/>
      <c r="E246" s="80"/>
      <c r="F246" s="80"/>
      <c r="G246" s="54"/>
    </row>
    <row r="247" spans="1:7" x14ac:dyDescent="0.25">
      <c r="A247" s="36"/>
      <c r="B247" s="36"/>
      <c r="C247" s="36"/>
      <c r="D247" s="36"/>
      <c r="E247" s="36"/>
      <c r="F247" s="36"/>
      <c r="G247" s="21"/>
    </row>
    <row r="248" spans="1:7" x14ac:dyDescent="0.25">
      <c r="A248" s="36"/>
      <c r="B248" s="36"/>
      <c r="C248" s="36"/>
      <c r="D248" s="36"/>
      <c r="E248" s="22"/>
      <c r="F248" s="22"/>
      <c r="G248" s="86"/>
    </row>
    <row r="249" spans="1:7" x14ac:dyDescent="0.25">
      <c r="A249" s="21"/>
      <c r="B249" s="21"/>
      <c r="C249" s="21"/>
      <c r="D249" s="21"/>
      <c r="E249" s="22"/>
      <c r="F249" s="61"/>
      <c r="G249" s="86"/>
    </row>
    <row r="250" spans="1:7" x14ac:dyDescent="0.25">
      <c r="A250" s="21"/>
      <c r="B250" s="21"/>
      <c r="C250" s="21"/>
      <c r="D250" s="21"/>
      <c r="E250" s="22"/>
      <c r="F250" s="61"/>
      <c r="G250" s="86"/>
    </row>
    <row r="251" spans="1:7" x14ac:dyDescent="0.25">
      <c r="A251" s="21"/>
      <c r="B251" s="36"/>
      <c r="C251" s="21"/>
      <c r="D251" s="36"/>
      <c r="E251" s="54"/>
      <c r="F251" s="21"/>
      <c r="G251" s="86"/>
    </row>
    <row r="252" spans="1:7" x14ac:dyDescent="0.25">
      <c r="A252" s="21"/>
      <c r="B252" s="21"/>
      <c r="C252" s="21"/>
      <c r="D252" s="21"/>
      <c r="E252" s="21"/>
      <c r="F252" s="61"/>
      <c r="G252" s="86"/>
    </row>
    <row r="253" spans="1:7" x14ac:dyDescent="0.25">
      <c r="A253" s="22"/>
      <c r="B253" s="22"/>
      <c r="C253" s="22"/>
      <c r="D253" s="22"/>
      <c r="E253" s="22"/>
      <c r="F253" s="61"/>
      <c r="G253" s="86"/>
    </row>
    <row r="254" spans="1:7" x14ac:dyDescent="0.25">
      <c r="A254" s="21"/>
      <c r="B254" s="36"/>
      <c r="C254" s="21"/>
      <c r="D254" s="36"/>
      <c r="E254" s="54"/>
      <c r="F254" s="21"/>
      <c r="G254" s="86"/>
    </row>
    <row r="255" spans="1:7" x14ac:dyDescent="0.25">
      <c r="A255" s="21"/>
      <c r="B255" s="21"/>
      <c r="C255" s="21"/>
      <c r="D255" s="21"/>
      <c r="E255" s="21"/>
      <c r="F255" s="22"/>
      <c r="G255" s="87"/>
    </row>
    <row r="256" spans="1:7" x14ac:dyDescent="0.25">
      <c r="A256" s="21"/>
      <c r="B256" s="21"/>
      <c r="C256" s="21"/>
      <c r="D256" s="21"/>
      <c r="E256" s="21"/>
      <c r="F256" s="70"/>
      <c r="G256" s="87"/>
    </row>
    <row r="257" spans="1:7" x14ac:dyDescent="0.25">
      <c r="A257" s="21"/>
      <c r="B257" s="21"/>
      <c r="C257" s="21"/>
      <c r="D257" s="21"/>
      <c r="E257" s="21"/>
      <c r="F257" s="70"/>
      <c r="G257" s="85"/>
    </row>
    <row r="258" spans="1:7" x14ac:dyDescent="0.25">
      <c r="A258" s="21"/>
      <c r="B258" s="36"/>
      <c r="C258" s="21"/>
      <c r="D258" s="36"/>
      <c r="E258" s="54"/>
      <c r="F258" s="21"/>
      <c r="G258" s="85"/>
    </row>
    <row r="259" spans="1:7" x14ac:dyDescent="0.25">
      <c r="A259" s="22"/>
      <c r="B259" s="22"/>
      <c r="C259" s="22"/>
      <c r="D259" s="22"/>
      <c r="E259" s="22"/>
      <c r="F259" s="22"/>
      <c r="G259" s="85"/>
    </row>
    <row r="260" spans="1:7" x14ac:dyDescent="0.25">
      <c r="A260" s="22"/>
      <c r="B260" s="22"/>
      <c r="C260" s="22"/>
      <c r="D260" s="22"/>
      <c r="E260" s="22"/>
      <c r="F260" s="22"/>
      <c r="G260" s="85"/>
    </row>
    <row r="261" spans="1:7" x14ac:dyDescent="0.25">
      <c r="A261" s="22"/>
      <c r="B261" s="22"/>
      <c r="C261" s="22"/>
      <c r="D261" s="22"/>
      <c r="E261" s="22"/>
      <c r="F261" s="22"/>
      <c r="G261" s="22"/>
    </row>
    <row r="262" spans="1:7" ht="17.399999999999999" x14ac:dyDescent="0.25">
      <c r="A262" s="22"/>
      <c r="B262" s="22"/>
      <c r="C262" s="45"/>
      <c r="D262" s="45"/>
      <c r="E262" s="45"/>
      <c r="F262" s="22"/>
      <c r="G262" s="45"/>
    </row>
    <row r="263" spans="1:7" ht="15.6" x14ac:dyDescent="0.25">
      <c r="A263" s="53"/>
      <c r="B263" s="53"/>
      <c r="C263" s="46"/>
      <c r="D263" s="46"/>
      <c r="E263" s="46"/>
      <c r="F263" s="53"/>
      <c r="G263" s="53"/>
    </row>
    <row r="264" spans="1:7" ht="17.399999999999999" x14ac:dyDescent="0.25">
      <c r="A264" s="50"/>
      <c r="B264" s="22"/>
      <c r="C264" s="83"/>
      <c r="D264" s="83"/>
      <c r="E264" s="83"/>
      <c r="F264" s="54"/>
      <c r="G264" s="51"/>
    </row>
    <row r="265" spans="1:7" ht="17.399999999999999" x14ac:dyDescent="0.25">
      <c r="A265" s="52"/>
      <c r="B265" s="53"/>
      <c r="C265" s="84"/>
      <c r="D265" s="84"/>
      <c r="E265" s="84"/>
      <c r="F265" s="53"/>
      <c r="G265" s="53"/>
    </row>
    <row r="266" spans="1:7" x14ac:dyDescent="0.25">
      <c r="A266" s="85"/>
      <c r="B266" s="54"/>
      <c r="C266" s="21"/>
      <c r="D266" s="21"/>
      <c r="E266" s="21"/>
      <c r="F266" s="36"/>
      <c r="G266" s="54"/>
    </row>
    <row r="267" spans="1:7" x14ac:dyDescent="0.25">
      <c r="A267" s="85"/>
      <c r="B267" s="54"/>
      <c r="C267" s="21"/>
      <c r="D267" s="21"/>
      <c r="E267" s="21"/>
      <c r="F267" s="36"/>
      <c r="G267" s="54"/>
    </row>
    <row r="268" spans="1:7" x14ac:dyDescent="0.25">
      <c r="A268" s="80"/>
      <c r="B268" s="80"/>
      <c r="C268" s="80"/>
      <c r="D268" s="80"/>
      <c r="E268" s="80"/>
      <c r="F268" s="80"/>
      <c r="G268" s="54"/>
    </row>
    <row r="269" spans="1:7" x14ac:dyDescent="0.25">
      <c r="A269" s="80"/>
      <c r="B269" s="80"/>
      <c r="C269" s="80"/>
      <c r="D269" s="80"/>
      <c r="E269" s="80"/>
      <c r="F269" s="80"/>
      <c r="G269" s="54"/>
    </row>
    <row r="270" spans="1:7" x14ac:dyDescent="0.25">
      <c r="A270" s="36"/>
      <c r="B270" s="36"/>
      <c r="C270" s="36"/>
      <c r="D270" s="36"/>
      <c r="E270" s="36"/>
      <c r="F270" s="36"/>
      <c r="G270" s="21"/>
    </row>
    <row r="271" spans="1:7" x14ac:dyDescent="0.25">
      <c r="A271" s="36"/>
      <c r="B271" s="36"/>
      <c r="C271" s="36"/>
      <c r="D271" s="36"/>
      <c r="E271" s="22"/>
      <c r="F271" s="22"/>
      <c r="G271" s="86"/>
    </row>
    <row r="272" spans="1:7" x14ac:dyDescent="0.25">
      <c r="A272" s="21"/>
      <c r="B272" s="21"/>
      <c r="C272" s="21"/>
      <c r="D272" s="21"/>
      <c r="E272" s="22"/>
      <c r="F272" s="61"/>
      <c r="G272" s="86"/>
    </row>
    <row r="273" spans="1:7" x14ac:dyDescent="0.25">
      <c r="A273" s="21"/>
      <c r="B273" s="21"/>
      <c r="C273" s="21"/>
      <c r="D273" s="21"/>
      <c r="E273" s="22"/>
      <c r="F273" s="61"/>
      <c r="G273" s="86"/>
    </row>
    <row r="274" spans="1:7" x14ac:dyDescent="0.25">
      <c r="A274" s="21"/>
      <c r="B274" s="36"/>
      <c r="C274" s="21"/>
      <c r="D274" s="36"/>
      <c r="E274" s="54"/>
      <c r="F274" s="21"/>
      <c r="G274" s="86"/>
    </row>
    <row r="275" spans="1:7" x14ac:dyDescent="0.25">
      <c r="A275" s="21"/>
      <c r="B275" s="21"/>
      <c r="C275" s="21"/>
      <c r="D275" s="21"/>
      <c r="E275" s="54"/>
      <c r="F275" s="61"/>
      <c r="G275" s="86"/>
    </row>
    <row r="276" spans="1:7" x14ac:dyDescent="0.25">
      <c r="A276" s="22"/>
      <c r="B276" s="22"/>
      <c r="C276" s="22"/>
      <c r="D276" s="22"/>
      <c r="E276" s="49"/>
      <c r="F276" s="61"/>
      <c r="G276" s="86"/>
    </row>
    <row r="277" spans="1:7" x14ac:dyDescent="0.25">
      <c r="A277" s="21"/>
      <c r="B277" s="36"/>
      <c r="C277" s="21"/>
      <c r="D277" s="36"/>
      <c r="E277" s="54"/>
      <c r="F277" s="21"/>
      <c r="G277" s="86"/>
    </row>
    <row r="278" spans="1:7" x14ac:dyDescent="0.25">
      <c r="A278" s="21"/>
      <c r="B278" s="21"/>
      <c r="C278" s="21"/>
      <c r="D278" s="21"/>
      <c r="E278" s="54"/>
      <c r="F278" s="22"/>
      <c r="G278" s="87"/>
    </row>
    <row r="279" spans="1:7" x14ac:dyDescent="0.25">
      <c r="A279" s="21"/>
      <c r="B279" s="21"/>
      <c r="C279" s="21"/>
      <c r="D279" s="21"/>
      <c r="E279" s="54"/>
      <c r="F279" s="70"/>
      <c r="G279" s="87"/>
    </row>
    <row r="280" spans="1:7" x14ac:dyDescent="0.25">
      <c r="A280" s="21"/>
      <c r="B280" s="21"/>
      <c r="C280" s="21"/>
      <c r="D280" s="21"/>
      <c r="E280" s="54"/>
      <c r="F280" s="70"/>
      <c r="G280" s="85"/>
    </row>
    <row r="281" spans="1:7" x14ac:dyDescent="0.25">
      <c r="A281" s="21"/>
      <c r="B281" s="36"/>
      <c r="C281" s="21"/>
      <c r="D281" s="36"/>
      <c r="E281" s="54"/>
      <c r="F281" s="21"/>
      <c r="G281" s="85"/>
    </row>
    <row r="282" spans="1:7" x14ac:dyDescent="0.25">
      <c r="A282" s="22"/>
      <c r="B282" s="22"/>
      <c r="C282" s="22"/>
      <c r="D282" s="22"/>
      <c r="E282" s="22"/>
      <c r="F282" s="22"/>
      <c r="G282" s="85"/>
    </row>
    <row r="283" spans="1:7" x14ac:dyDescent="0.25">
      <c r="A283" s="22"/>
      <c r="B283" s="22"/>
      <c r="C283" s="22"/>
      <c r="D283" s="22"/>
      <c r="E283" s="22"/>
      <c r="F283" s="22"/>
      <c r="G283" s="85"/>
    </row>
    <row r="284" spans="1:7" x14ac:dyDescent="0.25">
      <c r="A284" s="22"/>
      <c r="B284" s="22"/>
      <c r="C284" s="22"/>
      <c r="D284" s="22"/>
      <c r="E284" s="22"/>
      <c r="F284" s="22"/>
      <c r="G284" s="22"/>
    </row>
    <row r="285" spans="1:7" x14ac:dyDescent="0.25">
      <c r="A285" s="22"/>
      <c r="B285" s="22"/>
      <c r="C285" s="22"/>
      <c r="D285" s="22"/>
      <c r="E285" s="22"/>
      <c r="F285" s="22"/>
      <c r="G285" s="22"/>
    </row>
    <row r="286" spans="1:7" x14ac:dyDescent="0.25">
      <c r="A286" s="22"/>
      <c r="B286" s="22"/>
      <c r="C286" s="22"/>
      <c r="D286" s="22"/>
      <c r="E286" s="22"/>
      <c r="F286" s="22"/>
      <c r="G286" s="22"/>
    </row>
    <row r="287" spans="1:7" x14ac:dyDescent="0.25">
      <c r="A287" s="22"/>
      <c r="B287" s="22"/>
      <c r="C287" s="22"/>
      <c r="D287" s="22"/>
      <c r="E287" s="22"/>
      <c r="F287" s="22"/>
      <c r="G287" s="22"/>
    </row>
    <row r="288" spans="1:7" x14ac:dyDescent="0.25">
      <c r="A288" s="22"/>
      <c r="B288" s="22"/>
      <c r="C288" s="22"/>
      <c r="D288" s="22"/>
      <c r="E288" s="22"/>
      <c r="F288" s="22"/>
      <c r="G288" s="22"/>
    </row>
    <row r="289" spans="1:7" x14ac:dyDescent="0.25">
      <c r="A289" s="22"/>
      <c r="B289" s="22"/>
      <c r="C289" s="22"/>
      <c r="D289" s="22"/>
      <c r="E289" s="22"/>
      <c r="F289" s="22"/>
      <c r="G289" s="22"/>
    </row>
    <row r="290" spans="1:7" ht="17.399999999999999" x14ac:dyDescent="0.25">
      <c r="A290" s="50"/>
      <c r="B290" s="22"/>
      <c r="C290" s="83"/>
      <c r="D290" s="83"/>
      <c r="E290" s="83"/>
      <c r="F290" s="54"/>
      <c r="G290" s="51"/>
    </row>
    <row r="291" spans="1:7" ht="17.399999999999999" x14ac:dyDescent="0.25">
      <c r="A291" s="52"/>
      <c r="B291" s="53"/>
      <c r="C291" s="84"/>
      <c r="D291" s="84"/>
      <c r="E291" s="84"/>
      <c r="F291" s="53"/>
      <c r="G291" s="53"/>
    </row>
    <row r="292" spans="1:7" x14ac:dyDescent="0.25">
      <c r="A292" s="85"/>
      <c r="B292" s="54"/>
      <c r="C292" s="21"/>
      <c r="D292" s="21"/>
      <c r="E292" s="21"/>
      <c r="F292" s="36"/>
      <c r="G292" s="54"/>
    </row>
    <row r="293" spans="1:7" x14ac:dyDescent="0.25">
      <c r="A293" s="85"/>
      <c r="B293" s="54"/>
      <c r="C293" s="21"/>
      <c r="D293" s="21"/>
      <c r="E293" s="21"/>
      <c r="F293" s="36"/>
      <c r="G293" s="54"/>
    </row>
    <row r="294" spans="1:7" x14ac:dyDescent="0.25">
      <c r="A294" s="80"/>
      <c r="B294" s="80"/>
      <c r="C294" s="80"/>
      <c r="D294" s="80"/>
      <c r="E294" s="80"/>
      <c r="F294" s="80"/>
      <c r="G294" s="54"/>
    </row>
    <row r="295" spans="1:7" x14ac:dyDescent="0.25">
      <c r="A295" s="80"/>
      <c r="B295" s="80"/>
      <c r="C295" s="80"/>
      <c r="D295" s="80"/>
      <c r="E295" s="80"/>
      <c r="F295" s="80"/>
      <c r="G295" s="54"/>
    </row>
    <row r="296" spans="1:7" x14ac:dyDescent="0.25">
      <c r="A296" s="36"/>
      <c r="B296" s="36"/>
      <c r="C296" s="36"/>
      <c r="D296" s="36"/>
      <c r="E296" s="36"/>
      <c r="F296" s="36"/>
      <c r="G296" s="21"/>
    </row>
    <row r="297" spans="1:7" x14ac:dyDescent="0.25">
      <c r="A297" s="36"/>
      <c r="B297" s="36"/>
      <c r="C297" s="36"/>
      <c r="D297" s="36"/>
      <c r="E297" s="22"/>
      <c r="F297" s="22"/>
      <c r="G297" s="86"/>
    </row>
    <row r="298" spans="1:7" x14ac:dyDescent="0.25">
      <c r="A298" s="21"/>
      <c r="B298" s="21"/>
      <c r="C298" s="21"/>
      <c r="D298" s="21"/>
      <c r="E298" s="22"/>
      <c r="F298" s="61"/>
      <c r="G298" s="86"/>
    </row>
    <row r="299" spans="1:7" x14ac:dyDescent="0.25">
      <c r="A299" s="21"/>
      <c r="B299" s="21"/>
      <c r="C299" s="21"/>
      <c r="D299" s="21"/>
      <c r="E299" s="22"/>
      <c r="F299" s="61"/>
      <c r="G299" s="86"/>
    </row>
    <row r="300" spans="1:7" x14ac:dyDescent="0.25">
      <c r="A300" s="21"/>
      <c r="B300" s="36"/>
      <c r="C300" s="21"/>
      <c r="D300" s="36"/>
      <c r="E300" s="54"/>
      <c r="F300" s="21"/>
      <c r="G300" s="86"/>
    </row>
    <row r="301" spans="1:7" x14ac:dyDescent="0.25">
      <c r="A301" s="21"/>
      <c r="B301" s="21"/>
      <c r="C301" s="21"/>
      <c r="D301" s="21"/>
      <c r="E301" s="21"/>
      <c r="F301" s="61"/>
      <c r="G301" s="86"/>
    </row>
    <row r="302" spans="1:7" x14ac:dyDescent="0.25">
      <c r="A302" s="22"/>
      <c r="B302" s="22"/>
      <c r="C302" s="22"/>
      <c r="D302" s="22"/>
      <c r="E302" s="22"/>
      <c r="F302" s="61"/>
      <c r="G302" s="86"/>
    </row>
    <row r="303" spans="1:7" x14ac:dyDescent="0.25">
      <c r="A303" s="21"/>
      <c r="B303" s="36"/>
      <c r="C303" s="21"/>
      <c r="D303" s="36"/>
      <c r="E303" s="54"/>
      <c r="F303" s="21"/>
      <c r="G303" s="86"/>
    </row>
    <row r="304" spans="1:7" x14ac:dyDescent="0.25">
      <c r="A304" s="21"/>
      <c r="B304" s="21"/>
      <c r="C304" s="21"/>
      <c r="D304" s="21"/>
      <c r="E304" s="21"/>
      <c r="F304" s="22"/>
      <c r="G304" s="87"/>
    </row>
    <row r="305" spans="1:7" x14ac:dyDescent="0.25">
      <c r="A305" s="21"/>
      <c r="B305" s="21"/>
      <c r="C305" s="21"/>
      <c r="D305" s="21"/>
      <c r="E305" s="21"/>
      <c r="F305" s="70"/>
      <c r="G305" s="87"/>
    </row>
    <row r="306" spans="1:7" x14ac:dyDescent="0.25">
      <c r="A306" s="21"/>
      <c r="B306" s="21"/>
      <c r="C306" s="21"/>
      <c r="D306" s="21"/>
      <c r="E306" s="21"/>
      <c r="F306" s="70"/>
      <c r="G306" s="85"/>
    </row>
    <row r="307" spans="1:7" x14ac:dyDescent="0.25">
      <c r="A307" s="21"/>
      <c r="B307" s="36"/>
      <c r="C307" s="21"/>
      <c r="D307" s="36"/>
      <c r="E307" s="54"/>
      <c r="F307" s="21"/>
      <c r="G307" s="85"/>
    </row>
    <row r="308" spans="1:7" x14ac:dyDescent="0.25">
      <c r="A308" s="22"/>
      <c r="B308" s="22"/>
      <c r="C308" s="22"/>
      <c r="D308" s="22"/>
      <c r="E308" s="22"/>
      <c r="F308" s="22"/>
      <c r="G308" s="85"/>
    </row>
    <row r="309" spans="1:7" x14ac:dyDescent="0.25">
      <c r="A309" s="22"/>
      <c r="B309" s="22"/>
      <c r="C309" s="22"/>
      <c r="D309" s="22"/>
      <c r="E309" s="22"/>
      <c r="F309" s="22"/>
      <c r="G309" s="85"/>
    </row>
    <row r="310" spans="1:7" x14ac:dyDescent="0.25">
      <c r="A310" s="22"/>
      <c r="B310" s="22"/>
      <c r="C310" s="22"/>
      <c r="D310" s="22"/>
      <c r="E310" s="22"/>
      <c r="F310" s="22"/>
      <c r="G310" s="22"/>
    </row>
    <row r="311" spans="1:7" ht="17.399999999999999" x14ac:dyDescent="0.25">
      <c r="A311" s="22"/>
      <c r="B311" s="22"/>
      <c r="C311" s="45"/>
      <c r="D311" s="45"/>
      <c r="E311" s="45"/>
      <c r="F311" s="22"/>
      <c r="G311" s="45"/>
    </row>
    <row r="312" spans="1:7" ht="15.6" x14ac:dyDescent="0.25">
      <c r="A312" s="53"/>
      <c r="B312" s="53"/>
      <c r="C312" s="46"/>
      <c r="D312" s="46"/>
      <c r="E312" s="46"/>
      <c r="F312" s="53"/>
      <c r="G312" s="53"/>
    </row>
    <row r="313" spans="1:7" ht="17.399999999999999" x14ac:dyDescent="0.25">
      <c r="A313" s="50"/>
      <c r="B313" s="22"/>
      <c r="C313" s="83"/>
      <c r="D313" s="83"/>
      <c r="E313" s="83"/>
      <c r="F313" s="54"/>
      <c r="G313" s="51"/>
    </row>
    <row r="314" spans="1:7" ht="17.399999999999999" x14ac:dyDescent="0.25">
      <c r="A314" s="52"/>
      <c r="B314" s="53"/>
      <c r="C314" s="84"/>
      <c r="D314" s="84"/>
      <c r="E314" s="84"/>
      <c r="F314" s="53"/>
      <c r="G314" s="53"/>
    </row>
    <row r="315" spans="1:7" x14ac:dyDescent="0.25">
      <c r="A315" s="85"/>
      <c r="B315" s="54"/>
      <c r="C315" s="21"/>
      <c r="D315" s="21"/>
      <c r="E315" s="21"/>
      <c r="F315" s="36"/>
      <c r="G315" s="54"/>
    </row>
    <row r="316" spans="1:7" x14ac:dyDescent="0.25">
      <c r="A316" s="85"/>
      <c r="B316" s="54"/>
      <c r="C316" s="21"/>
      <c r="D316" s="21"/>
      <c r="E316" s="21"/>
      <c r="F316" s="36"/>
      <c r="G316" s="54"/>
    </row>
    <row r="317" spans="1:7" x14ac:dyDescent="0.25">
      <c r="A317" s="80"/>
      <c r="B317" s="80"/>
      <c r="C317" s="80"/>
      <c r="D317" s="80"/>
      <c r="E317" s="80"/>
      <c r="F317" s="80"/>
      <c r="G317" s="54"/>
    </row>
    <row r="318" spans="1:7" x14ac:dyDescent="0.25">
      <c r="A318" s="80"/>
      <c r="B318" s="80"/>
      <c r="C318" s="80"/>
      <c r="D318" s="80"/>
      <c r="E318" s="80"/>
      <c r="F318" s="80"/>
      <c r="G318" s="54"/>
    </row>
    <row r="319" spans="1:7" x14ac:dyDescent="0.25">
      <c r="A319" s="36"/>
      <c r="B319" s="36"/>
      <c r="C319" s="36"/>
      <c r="D319" s="36"/>
      <c r="E319" s="36"/>
      <c r="F319" s="36"/>
      <c r="G319" s="21"/>
    </row>
    <row r="320" spans="1:7" x14ac:dyDescent="0.25">
      <c r="A320" s="36"/>
      <c r="B320" s="36"/>
      <c r="C320" s="36"/>
      <c r="D320" s="36"/>
      <c r="E320" s="22"/>
      <c r="F320" s="22"/>
      <c r="G320" s="86"/>
    </row>
    <row r="321" spans="1:7" x14ac:dyDescent="0.25">
      <c r="A321" s="21"/>
      <c r="B321" s="21"/>
      <c r="C321" s="21"/>
      <c r="D321" s="21"/>
      <c r="E321" s="22"/>
      <c r="F321" s="61"/>
      <c r="G321" s="86"/>
    </row>
    <row r="322" spans="1:7" x14ac:dyDescent="0.25">
      <c r="A322" s="21"/>
      <c r="B322" s="21"/>
      <c r="C322" s="21"/>
      <c r="D322" s="21"/>
      <c r="E322" s="22"/>
      <c r="F322" s="61"/>
      <c r="G322" s="86"/>
    </row>
    <row r="323" spans="1:7" x14ac:dyDescent="0.25">
      <c r="A323" s="21"/>
      <c r="B323" s="36"/>
      <c r="C323" s="21"/>
      <c r="D323" s="36"/>
      <c r="E323" s="54"/>
      <c r="F323" s="21"/>
      <c r="G323" s="86"/>
    </row>
    <row r="324" spans="1:7" x14ac:dyDescent="0.25">
      <c r="A324" s="21"/>
      <c r="B324" s="21"/>
      <c r="C324" s="21"/>
      <c r="D324" s="21"/>
      <c r="E324" s="54"/>
      <c r="F324" s="61"/>
      <c r="G324" s="86"/>
    </row>
    <row r="325" spans="1:7" x14ac:dyDescent="0.25">
      <c r="A325" s="22"/>
      <c r="B325" s="22"/>
      <c r="C325" s="22"/>
      <c r="D325" s="22"/>
      <c r="E325" s="49"/>
      <c r="F325" s="61"/>
      <c r="G325" s="86"/>
    </row>
    <row r="326" spans="1:7" x14ac:dyDescent="0.25">
      <c r="A326" s="21"/>
      <c r="B326" s="36"/>
      <c r="C326" s="21"/>
      <c r="D326" s="36"/>
      <c r="E326" s="54"/>
      <c r="F326" s="21"/>
      <c r="G326" s="86"/>
    </row>
    <row r="327" spans="1:7" x14ac:dyDescent="0.25">
      <c r="A327" s="21"/>
      <c r="B327" s="21"/>
      <c r="C327" s="21"/>
      <c r="D327" s="21"/>
      <c r="E327" s="54"/>
      <c r="F327" s="22"/>
      <c r="G327" s="87"/>
    </row>
    <row r="328" spans="1:7" x14ac:dyDescent="0.25">
      <c r="A328" s="21"/>
      <c r="B328" s="21"/>
      <c r="C328" s="21"/>
      <c r="D328" s="21"/>
      <c r="E328" s="54"/>
      <c r="F328" s="70"/>
      <c r="G328" s="87"/>
    </row>
    <row r="329" spans="1:7" x14ac:dyDescent="0.25">
      <c r="A329" s="21"/>
      <c r="B329" s="21"/>
      <c r="C329" s="21"/>
      <c r="D329" s="21"/>
      <c r="E329" s="54"/>
      <c r="F329" s="70"/>
      <c r="G329" s="85"/>
    </row>
    <row r="330" spans="1:7" x14ac:dyDescent="0.25">
      <c r="A330" s="21"/>
      <c r="B330" s="36"/>
      <c r="C330" s="21"/>
      <c r="D330" s="36"/>
      <c r="E330" s="54"/>
      <c r="F330" s="21"/>
      <c r="G330" s="85"/>
    </row>
    <row r="331" spans="1:7" x14ac:dyDescent="0.25">
      <c r="A331" s="22"/>
      <c r="B331" s="22"/>
      <c r="C331" s="22"/>
      <c r="D331" s="22"/>
      <c r="E331" s="22"/>
      <c r="F331" s="22"/>
      <c r="G331" s="85"/>
    </row>
    <row r="332" spans="1:7" x14ac:dyDescent="0.25">
      <c r="A332" s="22"/>
      <c r="B332" s="22"/>
      <c r="C332" s="22"/>
      <c r="D332" s="22"/>
      <c r="E332" s="22"/>
      <c r="F332" s="22"/>
      <c r="G332" s="85"/>
    </row>
    <row r="333" spans="1:7" x14ac:dyDescent="0.25">
      <c r="A333" s="22"/>
      <c r="B333" s="22"/>
      <c r="C333" s="22"/>
      <c r="D333" s="22"/>
      <c r="E333" s="22"/>
      <c r="F333" s="22"/>
      <c r="G333" s="22"/>
    </row>
    <row r="334" spans="1:7" x14ac:dyDescent="0.25">
      <c r="A334" s="22"/>
      <c r="B334" s="22"/>
      <c r="C334" s="22"/>
      <c r="D334" s="22"/>
      <c r="E334" s="22"/>
      <c r="F334" s="22"/>
      <c r="G334" s="22"/>
    </row>
    <row r="335" spans="1:7" x14ac:dyDescent="0.25">
      <c r="A335" s="22"/>
      <c r="B335" s="22"/>
      <c r="C335" s="22"/>
      <c r="D335" s="22"/>
      <c r="E335" s="22"/>
      <c r="F335" s="22"/>
      <c r="G335" s="22"/>
    </row>
    <row r="336" spans="1:7" x14ac:dyDescent="0.25">
      <c r="A336" s="22"/>
      <c r="B336" s="22"/>
      <c r="C336" s="22"/>
      <c r="D336" s="22"/>
      <c r="E336" s="22"/>
      <c r="F336" s="22"/>
      <c r="G336" s="22"/>
    </row>
    <row r="337" spans="1:7" x14ac:dyDescent="0.25">
      <c r="A337" s="22"/>
      <c r="B337" s="22"/>
      <c r="C337" s="22"/>
      <c r="D337" s="22"/>
      <c r="E337" s="22"/>
      <c r="F337" s="22"/>
      <c r="G337" s="22"/>
    </row>
    <row r="338" spans="1:7" x14ac:dyDescent="0.25">
      <c r="A338" s="22"/>
      <c r="B338" s="22"/>
      <c r="C338" s="22"/>
      <c r="D338" s="22"/>
      <c r="E338" s="22"/>
      <c r="F338" s="22"/>
      <c r="G338" s="22"/>
    </row>
    <row r="339" spans="1:7" ht="17.399999999999999" x14ac:dyDescent="0.25">
      <c r="A339" s="50"/>
      <c r="B339" s="22"/>
      <c r="C339" s="83"/>
      <c r="D339" s="83"/>
      <c r="E339" s="83"/>
      <c r="F339" s="54"/>
      <c r="G339" s="51"/>
    </row>
    <row r="340" spans="1:7" ht="17.399999999999999" x14ac:dyDescent="0.25">
      <c r="A340" s="52"/>
      <c r="B340" s="53"/>
      <c r="C340" s="84"/>
      <c r="D340" s="84"/>
      <c r="E340" s="84"/>
      <c r="F340" s="53"/>
      <c r="G340" s="53"/>
    </row>
    <row r="341" spans="1:7" x14ac:dyDescent="0.25">
      <c r="A341" s="85"/>
      <c r="B341" s="54"/>
      <c r="C341" s="21"/>
      <c r="D341" s="21"/>
      <c r="E341" s="21"/>
      <c r="F341" s="36"/>
      <c r="G341" s="54"/>
    </row>
    <row r="342" spans="1:7" x14ac:dyDescent="0.25">
      <c r="A342" s="85"/>
      <c r="B342" s="54"/>
      <c r="C342" s="21"/>
      <c r="D342" s="21"/>
      <c r="E342" s="21"/>
      <c r="F342" s="36"/>
      <c r="G342" s="54"/>
    </row>
    <row r="343" spans="1:7" x14ac:dyDescent="0.25">
      <c r="A343" s="80"/>
      <c r="B343" s="80"/>
      <c r="C343" s="80"/>
      <c r="D343" s="80"/>
      <c r="E343" s="80"/>
      <c r="F343" s="80"/>
      <c r="G343" s="54"/>
    </row>
    <row r="344" spans="1:7" x14ac:dyDescent="0.25">
      <c r="A344" s="80"/>
      <c r="B344" s="80"/>
      <c r="C344" s="80"/>
      <c r="D344" s="80"/>
      <c r="E344" s="80"/>
      <c r="F344" s="80"/>
      <c r="G344" s="54"/>
    </row>
    <row r="345" spans="1:7" x14ac:dyDescent="0.25">
      <c r="A345" s="36"/>
      <c r="B345" s="36"/>
      <c r="C345" s="36"/>
      <c r="D345" s="36"/>
      <c r="E345" s="36"/>
      <c r="F345" s="36"/>
      <c r="G345" s="21"/>
    </row>
    <row r="346" spans="1:7" x14ac:dyDescent="0.25">
      <c r="A346" s="36"/>
      <c r="B346" s="36"/>
      <c r="C346" s="36"/>
      <c r="D346" s="36"/>
      <c r="E346" s="22"/>
      <c r="F346" s="22"/>
      <c r="G346" s="86"/>
    </row>
    <row r="347" spans="1:7" x14ac:dyDescent="0.25">
      <c r="A347" s="21"/>
      <c r="B347" s="21"/>
      <c r="C347" s="21"/>
      <c r="D347" s="21"/>
      <c r="E347" s="22"/>
      <c r="F347" s="61"/>
      <c r="G347" s="86"/>
    </row>
    <row r="348" spans="1:7" x14ac:dyDescent="0.25">
      <c r="A348" s="21"/>
      <c r="B348" s="21"/>
      <c r="C348" s="21"/>
      <c r="D348" s="21"/>
      <c r="E348" s="22"/>
      <c r="F348" s="61"/>
      <c r="G348" s="86"/>
    </row>
    <row r="349" spans="1:7" x14ac:dyDescent="0.25">
      <c r="A349" s="21"/>
      <c r="B349" s="36"/>
      <c r="C349" s="21"/>
      <c r="D349" s="36"/>
      <c r="E349" s="54"/>
      <c r="F349" s="21"/>
      <c r="G349" s="86"/>
    </row>
    <row r="350" spans="1:7" x14ac:dyDescent="0.25">
      <c r="A350" s="21"/>
      <c r="B350" s="21"/>
      <c r="C350" s="21"/>
      <c r="D350" s="21"/>
      <c r="E350" s="21"/>
      <c r="F350" s="61"/>
      <c r="G350" s="86"/>
    </row>
    <row r="351" spans="1:7" x14ac:dyDescent="0.25">
      <c r="A351" s="22"/>
      <c r="B351" s="22"/>
      <c r="C351" s="22"/>
      <c r="D351" s="22"/>
      <c r="E351" s="22"/>
      <c r="F351" s="61"/>
      <c r="G351" s="86"/>
    </row>
    <row r="352" spans="1:7" x14ac:dyDescent="0.25">
      <c r="A352" s="21"/>
      <c r="B352" s="36"/>
      <c r="C352" s="21"/>
      <c r="D352" s="36"/>
      <c r="E352" s="54"/>
      <c r="F352" s="21"/>
      <c r="G352" s="86"/>
    </row>
    <row r="353" spans="1:7" x14ac:dyDescent="0.25">
      <c r="A353" s="21"/>
      <c r="B353" s="21"/>
      <c r="C353" s="21"/>
      <c r="D353" s="21"/>
      <c r="E353" s="21"/>
      <c r="F353" s="22"/>
      <c r="G353" s="87"/>
    </row>
    <row r="354" spans="1:7" x14ac:dyDescent="0.25">
      <c r="A354" s="21"/>
      <c r="B354" s="21"/>
      <c r="C354" s="21"/>
      <c r="D354" s="21"/>
      <c r="E354" s="21"/>
      <c r="F354" s="70"/>
      <c r="G354" s="87"/>
    </row>
    <row r="355" spans="1:7" x14ac:dyDescent="0.25">
      <c r="A355" s="21"/>
      <c r="B355" s="21"/>
      <c r="C355" s="21"/>
      <c r="D355" s="21"/>
      <c r="E355" s="21"/>
      <c r="F355" s="70"/>
      <c r="G355" s="85"/>
    </row>
    <row r="356" spans="1:7" x14ac:dyDescent="0.25">
      <c r="A356" s="21"/>
      <c r="B356" s="36"/>
      <c r="C356" s="21"/>
      <c r="D356" s="36"/>
      <c r="E356" s="54"/>
      <c r="F356" s="21"/>
      <c r="G356" s="85"/>
    </row>
    <row r="357" spans="1:7" x14ac:dyDescent="0.25">
      <c r="A357" s="22"/>
      <c r="B357" s="22"/>
      <c r="C357" s="22"/>
      <c r="D357" s="22"/>
      <c r="E357" s="22"/>
      <c r="F357" s="22"/>
      <c r="G357" s="85"/>
    </row>
    <row r="358" spans="1:7" x14ac:dyDescent="0.25">
      <c r="A358" s="22"/>
      <c r="B358" s="22"/>
      <c r="C358" s="22"/>
      <c r="D358" s="22"/>
      <c r="E358" s="22"/>
      <c r="F358" s="22"/>
      <c r="G358" s="85"/>
    </row>
    <row r="359" spans="1:7" x14ac:dyDescent="0.25">
      <c r="A359" s="22"/>
      <c r="B359" s="22"/>
      <c r="C359" s="22"/>
      <c r="D359" s="22"/>
      <c r="E359" s="22"/>
      <c r="F359" s="22"/>
      <c r="G359" s="22"/>
    </row>
    <row r="360" spans="1:7" ht="17.399999999999999" x14ac:dyDescent="0.25">
      <c r="A360" s="22"/>
      <c r="B360" s="22"/>
      <c r="C360" s="45"/>
      <c r="D360" s="45"/>
      <c r="E360" s="45"/>
      <c r="F360" s="22"/>
      <c r="G360" s="45"/>
    </row>
    <row r="361" spans="1:7" ht="15.6" x14ac:dyDescent="0.25">
      <c r="A361" s="53"/>
      <c r="B361" s="53"/>
      <c r="C361" s="46"/>
      <c r="D361" s="46"/>
      <c r="E361" s="46"/>
      <c r="F361" s="53"/>
      <c r="G361" s="53"/>
    </row>
    <row r="362" spans="1:7" ht="17.399999999999999" x14ac:dyDescent="0.25">
      <c r="A362" s="50"/>
      <c r="B362" s="22"/>
      <c r="C362" s="83"/>
      <c r="D362" s="83"/>
      <c r="E362" s="83"/>
      <c r="F362" s="54"/>
      <c r="G362" s="51"/>
    </row>
    <row r="363" spans="1:7" ht="17.399999999999999" x14ac:dyDescent="0.25">
      <c r="A363" s="52"/>
      <c r="B363" s="53"/>
      <c r="C363" s="84"/>
      <c r="D363" s="84"/>
      <c r="E363" s="84"/>
      <c r="F363" s="53"/>
      <c r="G363" s="53"/>
    </row>
    <row r="364" spans="1:7" x14ac:dyDescent="0.25">
      <c r="A364" s="85"/>
      <c r="B364" s="54"/>
      <c r="C364" s="21"/>
      <c r="D364" s="21"/>
      <c r="E364" s="21"/>
      <c r="F364" s="36"/>
      <c r="G364" s="54"/>
    </row>
    <row r="365" spans="1:7" x14ac:dyDescent="0.25">
      <c r="A365" s="85"/>
      <c r="B365" s="54"/>
      <c r="C365" s="21"/>
      <c r="D365" s="21"/>
      <c r="E365" s="21"/>
      <c r="F365" s="36"/>
      <c r="G365" s="54"/>
    </row>
    <row r="366" spans="1:7" x14ac:dyDescent="0.25">
      <c r="A366" s="80"/>
      <c r="B366" s="80"/>
      <c r="C366" s="80"/>
      <c r="D366" s="80"/>
      <c r="E366" s="80"/>
      <c r="F366" s="80"/>
      <c r="G366" s="54"/>
    </row>
    <row r="367" spans="1:7" x14ac:dyDescent="0.25">
      <c r="A367" s="80"/>
      <c r="B367" s="80"/>
      <c r="C367" s="80"/>
      <c r="D367" s="80"/>
      <c r="E367" s="80"/>
      <c r="F367" s="80"/>
      <c r="G367" s="54"/>
    </row>
    <row r="368" spans="1:7" x14ac:dyDescent="0.25">
      <c r="A368" s="36"/>
      <c r="B368" s="36"/>
      <c r="C368" s="36"/>
      <c r="D368" s="36"/>
      <c r="E368" s="36"/>
      <c r="F368" s="36"/>
      <c r="G368" s="21"/>
    </row>
    <row r="369" spans="1:7" x14ac:dyDescent="0.25">
      <c r="A369" s="36"/>
      <c r="B369" s="36"/>
      <c r="C369" s="36"/>
      <c r="D369" s="36"/>
      <c r="E369" s="22"/>
      <c r="F369" s="22"/>
      <c r="G369" s="86"/>
    </row>
    <row r="370" spans="1:7" x14ac:dyDescent="0.25">
      <c r="A370" s="21"/>
      <c r="B370" s="21"/>
      <c r="C370" s="21"/>
      <c r="D370" s="21"/>
      <c r="E370" s="22"/>
      <c r="F370" s="61"/>
      <c r="G370" s="86"/>
    </row>
    <row r="371" spans="1:7" x14ac:dyDescent="0.25">
      <c r="A371" s="21"/>
      <c r="B371" s="21"/>
      <c r="C371" s="21"/>
      <c r="D371" s="21"/>
      <c r="E371" s="22"/>
      <c r="F371" s="61"/>
      <c r="G371" s="86"/>
    </row>
    <row r="372" spans="1:7" x14ac:dyDescent="0.25">
      <c r="A372" s="21"/>
      <c r="B372" s="36"/>
      <c r="C372" s="21"/>
      <c r="D372" s="36"/>
      <c r="E372" s="54"/>
      <c r="F372" s="21"/>
      <c r="G372" s="86"/>
    </row>
    <row r="373" spans="1:7" x14ac:dyDescent="0.25">
      <c r="A373" s="21"/>
      <c r="B373" s="21"/>
      <c r="C373" s="21"/>
      <c r="D373" s="21"/>
      <c r="E373" s="54"/>
      <c r="F373" s="61"/>
      <c r="G373" s="86"/>
    </row>
    <row r="374" spans="1:7" x14ac:dyDescent="0.25">
      <c r="A374" s="22"/>
      <c r="B374" s="22"/>
      <c r="C374" s="22"/>
      <c r="D374" s="22"/>
      <c r="E374" s="49"/>
      <c r="F374" s="61"/>
      <c r="G374" s="86"/>
    </row>
    <row r="375" spans="1:7" x14ac:dyDescent="0.25">
      <c r="A375" s="21"/>
      <c r="B375" s="36"/>
      <c r="C375" s="21"/>
      <c r="D375" s="36"/>
      <c r="E375" s="54"/>
      <c r="F375" s="21"/>
      <c r="G375" s="86"/>
    </row>
    <row r="376" spans="1:7" x14ac:dyDescent="0.25">
      <c r="A376" s="21"/>
      <c r="B376" s="21"/>
      <c r="C376" s="21"/>
      <c r="D376" s="21"/>
      <c r="E376" s="54"/>
      <c r="F376" s="22"/>
      <c r="G376" s="87"/>
    </row>
    <row r="377" spans="1:7" x14ac:dyDescent="0.25">
      <c r="A377" s="21"/>
      <c r="B377" s="21"/>
      <c r="C377" s="21"/>
      <c r="D377" s="21"/>
      <c r="E377" s="54"/>
      <c r="F377" s="70"/>
      <c r="G377" s="87"/>
    </row>
    <row r="378" spans="1:7" x14ac:dyDescent="0.25">
      <c r="A378" s="21"/>
      <c r="B378" s="21"/>
      <c r="C378" s="21"/>
      <c r="D378" s="21"/>
      <c r="E378" s="54"/>
      <c r="F378" s="70"/>
      <c r="G378" s="85"/>
    </row>
    <row r="379" spans="1:7" x14ac:dyDescent="0.25">
      <c r="A379" s="21"/>
      <c r="B379" s="36"/>
      <c r="C379" s="21"/>
      <c r="D379" s="36"/>
      <c r="E379" s="54"/>
      <c r="F379" s="21"/>
      <c r="G379" s="85"/>
    </row>
    <row r="380" spans="1:7" x14ac:dyDescent="0.25">
      <c r="A380" s="22"/>
      <c r="B380" s="22"/>
      <c r="C380" s="22"/>
      <c r="D380" s="22"/>
      <c r="E380" s="22"/>
      <c r="F380" s="22"/>
      <c r="G380" s="85"/>
    </row>
    <row r="381" spans="1:7" x14ac:dyDescent="0.25">
      <c r="A381" s="22"/>
      <c r="B381" s="22"/>
      <c r="C381" s="22"/>
      <c r="D381" s="22"/>
      <c r="E381" s="22"/>
      <c r="F381" s="22"/>
      <c r="G381" s="85"/>
    </row>
    <row r="382" spans="1:7" x14ac:dyDescent="0.25">
      <c r="A382" s="22"/>
      <c r="B382" s="22"/>
      <c r="C382" s="22"/>
      <c r="D382" s="22"/>
      <c r="E382" s="22"/>
      <c r="F382" s="22"/>
      <c r="G382" s="22"/>
    </row>
    <row r="383" spans="1:7" x14ac:dyDescent="0.25">
      <c r="A383" s="22"/>
      <c r="B383" s="22"/>
      <c r="C383" s="22"/>
      <c r="D383" s="22"/>
      <c r="E383" s="22"/>
      <c r="F383" s="22"/>
      <c r="G383" s="22"/>
    </row>
    <row r="384" spans="1:7" x14ac:dyDescent="0.25">
      <c r="A384" s="22"/>
      <c r="B384" s="22"/>
      <c r="C384" s="22"/>
      <c r="D384" s="22"/>
      <c r="E384" s="22"/>
      <c r="F384" s="22"/>
      <c r="G384" s="22"/>
    </row>
    <row r="385" spans="1:7" x14ac:dyDescent="0.25">
      <c r="A385" s="22"/>
      <c r="B385" s="22"/>
      <c r="C385" s="22"/>
      <c r="D385" s="22"/>
      <c r="E385" s="22"/>
      <c r="F385" s="22"/>
      <c r="G385" s="22"/>
    </row>
    <row r="386" spans="1:7" x14ac:dyDescent="0.25">
      <c r="A386" s="22"/>
      <c r="B386" s="22"/>
      <c r="C386" s="22"/>
      <c r="D386" s="22"/>
      <c r="E386" s="22"/>
      <c r="F386" s="22"/>
      <c r="G386" s="22"/>
    </row>
    <row r="387" spans="1:7" x14ac:dyDescent="0.25">
      <c r="A387" s="22"/>
      <c r="B387" s="22"/>
      <c r="C387" s="22"/>
      <c r="D387" s="22"/>
      <c r="E387" s="22"/>
      <c r="F387" s="22"/>
      <c r="G387" s="22"/>
    </row>
    <row r="388" spans="1:7" ht="17.399999999999999" x14ac:dyDescent="0.25">
      <c r="A388" s="50"/>
      <c r="B388" s="22"/>
      <c r="C388" s="83"/>
      <c r="D388" s="83"/>
      <c r="E388" s="83"/>
      <c r="F388" s="54"/>
      <c r="G388" s="51"/>
    </row>
    <row r="389" spans="1:7" ht="17.399999999999999" x14ac:dyDescent="0.25">
      <c r="A389" s="52"/>
      <c r="B389" s="53"/>
      <c r="C389" s="84"/>
      <c r="D389" s="84"/>
      <c r="E389" s="84"/>
      <c r="F389" s="53"/>
      <c r="G389" s="53"/>
    </row>
    <row r="390" spans="1:7" x14ac:dyDescent="0.25">
      <c r="A390" s="85"/>
      <c r="B390" s="54"/>
      <c r="C390" s="21"/>
      <c r="D390" s="21"/>
      <c r="E390" s="21"/>
      <c r="F390" s="36"/>
      <c r="G390" s="54"/>
    </row>
    <row r="391" spans="1:7" x14ac:dyDescent="0.25">
      <c r="A391" s="85"/>
      <c r="B391" s="54"/>
      <c r="C391" s="21"/>
      <c r="D391" s="21"/>
      <c r="E391" s="21"/>
      <c r="F391" s="36"/>
      <c r="G391" s="54"/>
    </row>
    <row r="392" spans="1:7" x14ac:dyDescent="0.25">
      <c r="A392" s="80"/>
      <c r="B392" s="80"/>
      <c r="C392" s="80"/>
      <c r="D392" s="80"/>
      <c r="E392" s="80"/>
      <c r="F392" s="80"/>
      <c r="G392" s="54"/>
    </row>
    <row r="393" spans="1:7" x14ac:dyDescent="0.25">
      <c r="A393" s="80"/>
      <c r="B393" s="80"/>
      <c r="C393" s="80"/>
      <c r="D393" s="80"/>
      <c r="E393" s="80"/>
      <c r="F393" s="80"/>
      <c r="G393" s="54"/>
    </row>
    <row r="394" spans="1:7" x14ac:dyDescent="0.25">
      <c r="A394" s="36"/>
      <c r="B394" s="36"/>
      <c r="C394" s="36"/>
      <c r="D394" s="36"/>
      <c r="E394" s="36"/>
      <c r="F394" s="36"/>
      <c r="G394" s="21"/>
    </row>
    <row r="395" spans="1:7" x14ac:dyDescent="0.25">
      <c r="A395" s="36"/>
      <c r="B395" s="36"/>
      <c r="C395" s="36"/>
      <c r="D395" s="36"/>
      <c r="E395" s="22"/>
      <c r="F395" s="22"/>
      <c r="G395" s="86"/>
    </row>
    <row r="396" spans="1:7" x14ac:dyDescent="0.25">
      <c r="A396" s="21"/>
      <c r="B396" s="21"/>
      <c r="C396" s="21"/>
      <c r="D396" s="21"/>
      <c r="E396" s="22"/>
      <c r="F396" s="61"/>
      <c r="G396" s="86"/>
    </row>
    <row r="397" spans="1:7" x14ac:dyDescent="0.25">
      <c r="A397" s="21"/>
      <c r="B397" s="21"/>
      <c r="C397" s="21"/>
      <c r="D397" s="21"/>
      <c r="E397" s="22"/>
      <c r="F397" s="61"/>
      <c r="G397" s="86"/>
    </row>
    <row r="398" spans="1:7" x14ac:dyDescent="0.25">
      <c r="A398" s="21"/>
      <c r="B398" s="36"/>
      <c r="C398" s="21"/>
      <c r="D398" s="36"/>
      <c r="E398" s="54"/>
      <c r="F398" s="21"/>
      <c r="G398" s="86"/>
    </row>
    <row r="399" spans="1:7" x14ac:dyDescent="0.25">
      <c r="A399" s="21"/>
      <c r="B399" s="21"/>
      <c r="C399" s="21"/>
      <c r="D399" s="21"/>
      <c r="E399" s="21"/>
      <c r="F399" s="61"/>
      <c r="G399" s="86"/>
    </row>
    <row r="400" spans="1:7" x14ac:dyDescent="0.25">
      <c r="A400" s="22"/>
      <c r="B400" s="22"/>
      <c r="C400" s="22"/>
      <c r="D400" s="22"/>
      <c r="E400" s="22"/>
      <c r="F400" s="61"/>
      <c r="G400" s="86"/>
    </row>
    <row r="401" spans="1:7" x14ac:dyDescent="0.25">
      <c r="A401" s="21"/>
      <c r="B401" s="36"/>
      <c r="C401" s="21"/>
      <c r="D401" s="36"/>
      <c r="E401" s="54"/>
      <c r="F401" s="21"/>
      <c r="G401" s="86"/>
    </row>
    <row r="402" spans="1:7" x14ac:dyDescent="0.25">
      <c r="A402" s="21"/>
      <c r="B402" s="21"/>
      <c r="C402" s="21"/>
      <c r="D402" s="21"/>
      <c r="E402" s="21"/>
      <c r="F402" s="22"/>
      <c r="G402" s="87"/>
    </row>
    <row r="403" spans="1:7" x14ac:dyDescent="0.25">
      <c r="A403" s="21"/>
      <c r="B403" s="21"/>
      <c r="C403" s="21"/>
      <c r="D403" s="21"/>
      <c r="E403" s="21"/>
      <c r="F403" s="70"/>
      <c r="G403" s="87"/>
    </row>
    <row r="404" spans="1:7" x14ac:dyDescent="0.25">
      <c r="A404" s="21"/>
      <c r="B404" s="21"/>
      <c r="C404" s="21"/>
      <c r="D404" s="21"/>
      <c r="E404" s="21"/>
      <c r="F404" s="70"/>
      <c r="G404" s="85"/>
    </row>
    <row r="405" spans="1:7" x14ac:dyDescent="0.25">
      <c r="A405" s="21"/>
      <c r="B405" s="36"/>
      <c r="C405" s="21"/>
      <c r="D405" s="36"/>
      <c r="E405" s="54"/>
      <c r="F405" s="21"/>
      <c r="G405" s="85"/>
    </row>
    <row r="406" spans="1:7" x14ac:dyDescent="0.25">
      <c r="A406" s="22"/>
      <c r="B406" s="22"/>
      <c r="C406" s="22"/>
      <c r="D406" s="22"/>
      <c r="E406" s="22"/>
      <c r="F406" s="22"/>
      <c r="G406" s="85"/>
    </row>
    <row r="407" spans="1:7" x14ac:dyDescent="0.25">
      <c r="A407" s="22"/>
      <c r="B407" s="22"/>
      <c r="C407" s="22"/>
      <c r="D407" s="22"/>
      <c r="E407" s="22"/>
      <c r="F407" s="22"/>
      <c r="G407" s="85"/>
    </row>
    <row r="408" spans="1:7" x14ac:dyDescent="0.25">
      <c r="A408" s="22"/>
      <c r="B408" s="22"/>
      <c r="C408" s="22"/>
      <c r="D408" s="22"/>
      <c r="E408" s="22"/>
      <c r="F408" s="22"/>
      <c r="G408" s="22"/>
    </row>
    <row r="409" spans="1:7" ht="17.399999999999999" x14ac:dyDescent="0.25">
      <c r="A409" s="22"/>
      <c r="B409" s="22"/>
      <c r="C409" s="45"/>
      <c r="D409" s="45"/>
      <c r="E409" s="45"/>
      <c r="F409" s="22"/>
      <c r="G409" s="45"/>
    </row>
    <row r="410" spans="1:7" ht="15.6" x14ac:dyDescent="0.25">
      <c r="A410" s="53"/>
      <c r="B410" s="53"/>
      <c r="C410" s="46"/>
      <c r="D410" s="46"/>
      <c r="E410" s="46"/>
      <c r="F410" s="53"/>
      <c r="G410" s="53"/>
    </row>
    <row r="411" spans="1:7" ht="17.399999999999999" x14ac:dyDescent="0.25">
      <c r="A411" s="50"/>
      <c r="B411" s="22"/>
      <c r="C411" s="83"/>
      <c r="D411" s="83"/>
      <c r="E411" s="83"/>
      <c r="F411" s="54"/>
      <c r="G411" s="51"/>
    </row>
    <row r="412" spans="1:7" ht="17.399999999999999" x14ac:dyDescent="0.25">
      <c r="A412" s="52"/>
      <c r="B412" s="53"/>
      <c r="C412" s="84"/>
      <c r="D412" s="84"/>
      <c r="E412" s="84"/>
      <c r="F412" s="53"/>
      <c r="G412" s="53"/>
    </row>
    <row r="413" spans="1:7" x14ac:dyDescent="0.25">
      <c r="A413" s="85"/>
      <c r="B413" s="54"/>
      <c r="C413" s="21"/>
      <c r="D413" s="21"/>
      <c r="E413" s="21"/>
      <c r="F413" s="36"/>
      <c r="G413" s="54"/>
    </row>
    <row r="414" spans="1:7" x14ac:dyDescent="0.25">
      <c r="A414" s="85"/>
      <c r="B414" s="54"/>
      <c r="C414" s="21"/>
      <c r="D414" s="21"/>
      <c r="E414" s="21"/>
      <c r="F414" s="36"/>
      <c r="G414" s="54"/>
    </row>
    <row r="415" spans="1:7" x14ac:dyDescent="0.25">
      <c r="A415" s="80"/>
      <c r="B415" s="80"/>
      <c r="C415" s="80"/>
      <c r="D415" s="80"/>
      <c r="E415" s="80"/>
      <c r="F415" s="80"/>
      <c r="G415" s="54"/>
    </row>
    <row r="416" spans="1:7" x14ac:dyDescent="0.25">
      <c r="A416" s="80"/>
      <c r="B416" s="80"/>
      <c r="C416" s="80"/>
      <c r="D416" s="80"/>
      <c r="E416" s="80"/>
      <c r="F416" s="80"/>
      <c r="G416" s="54"/>
    </row>
    <row r="417" spans="1:7" x14ac:dyDescent="0.25">
      <c r="A417" s="36"/>
      <c r="B417" s="36"/>
      <c r="C417" s="36"/>
      <c r="D417" s="36"/>
      <c r="E417" s="36"/>
      <c r="F417" s="36"/>
      <c r="G417" s="21"/>
    </row>
    <row r="418" spans="1:7" x14ac:dyDescent="0.25">
      <c r="A418" s="36"/>
      <c r="B418" s="36"/>
      <c r="C418" s="36"/>
      <c r="D418" s="36"/>
      <c r="E418" s="22"/>
      <c r="F418" s="22"/>
      <c r="G418" s="86"/>
    </row>
    <row r="419" spans="1:7" x14ac:dyDescent="0.25">
      <c r="A419" s="21"/>
      <c r="B419" s="21"/>
      <c r="C419" s="21"/>
      <c r="D419" s="21"/>
      <c r="E419" s="22"/>
      <c r="F419" s="61"/>
      <c r="G419" s="86"/>
    </row>
    <row r="420" spans="1:7" x14ac:dyDescent="0.25">
      <c r="A420" s="21"/>
      <c r="B420" s="21"/>
      <c r="C420" s="21"/>
      <c r="D420" s="21"/>
      <c r="E420" s="22"/>
      <c r="F420" s="61"/>
      <c r="G420" s="86"/>
    </row>
    <row r="421" spans="1:7" x14ac:dyDescent="0.25">
      <c r="A421" s="21"/>
      <c r="B421" s="36"/>
      <c r="C421" s="21"/>
      <c r="D421" s="36"/>
      <c r="E421" s="54"/>
      <c r="F421" s="21"/>
      <c r="G421" s="86"/>
    </row>
    <row r="422" spans="1:7" x14ac:dyDescent="0.25">
      <c r="A422" s="21"/>
      <c r="B422" s="21"/>
      <c r="C422" s="21"/>
      <c r="D422" s="21"/>
      <c r="E422" s="54"/>
      <c r="F422" s="61"/>
      <c r="G422" s="86"/>
    </row>
    <row r="423" spans="1:7" x14ac:dyDescent="0.25">
      <c r="A423" s="22"/>
      <c r="B423" s="22"/>
      <c r="C423" s="22"/>
      <c r="D423" s="22"/>
      <c r="E423" s="49"/>
      <c r="F423" s="61"/>
      <c r="G423" s="86"/>
    </row>
    <row r="424" spans="1:7" x14ac:dyDescent="0.25">
      <c r="A424" s="21"/>
      <c r="B424" s="36"/>
      <c r="C424" s="21"/>
      <c r="D424" s="36"/>
      <c r="E424" s="54"/>
      <c r="F424" s="21"/>
      <c r="G424" s="86"/>
    </row>
    <row r="425" spans="1:7" x14ac:dyDescent="0.25">
      <c r="A425" s="21"/>
      <c r="B425" s="21"/>
      <c r="C425" s="21"/>
      <c r="D425" s="21"/>
      <c r="E425" s="54"/>
      <c r="F425" s="22"/>
      <c r="G425" s="87"/>
    </row>
    <row r="426" spans="1:7" x14ac:dyDescent="0.25">
      <c r="A426" s="21"/>
      <c r="B426" s="21"/>
      <c r="C426" s="21"/>
      <c r="D426" s="21"/>
      <c r="E426" s="54"/>
      <c r="F426" s="70"/>
      <c r="G426" s="87"/>
    </row>
    <row r="427" spans="1:7" x14ac:dyDescent="0.25">
      <c r="A427" s="21"/>
      <c r="B427" s="21"/>
      <c r="C427" s="21"/>
      <c r="D427" s="21"/>
      <c r="E427" s="54"/>
      <c r="F427" s="70"/>
      <c r="G427" s="85"/>
    </row>
    <row r="428" spans="1:7" x14ac:dyDescent="0.25">
      <c r="A428" s="21"/>
      <c r="B428" s="36"/>
      <c r="C428" s="21"/>
      <c r="D428" s="36"/>
      <c r="E428" s="54"/>
      <c r="F428" s="21"/>
      <c r="G428" s="85"/>
    </row>
    <row r="429" spans="1:7" x14ac:dyDescent="0.25">
      <c r="A429" s="22"/>
      <c r="B429" s="22"/>
      <c r="C429" s="22"/>
      <c r="D429" s="22"/>
      <c r="E429" s="22"/>
      <c r="F429" s="22"/>
      <c r="G429" s="85"/>
    </row>
    <row r="430" spans="1:7" x14ac:dyDescent="0.25">
      <c r="A430" s="22"/>
      <c r="B430" s="22"/>
      <c r="C430" s="22"/>
      <c r="D430" s="22"/>
      <c r="E430" s="22"/>
      <c r="F430" s="22"/>
      <c r="G430" s="85"/>
    </row>
    <row r="431" spans="1:7" x14ac:dyDescent="0.25">
      <c r="A431" s="22"/>
      <c r="B431" s="22"/>
      <c r="C431" s="22"/>
      <c r="D431" s="22"/>
      <c r="E431" s="22"/>
      <c r="F431" s="22"/>
      <c r="G431" s="22"/>
    </row>
    <row r="432" spans="1:7" x14ac:dyDescent="0.25">
      <c r="A432" s="22"/>
      <c r="B432" s="22"/>
      <c r="C432" s="22"/>
      <c r="D432" s="22"/>
      <c r="E432" s="22"/>
      <c r="F432" s="22"/>
      <c r="G432" s="22"/>
    </row>
    <row r="433" spans="1:7" x14ac:dyDescent="0.25">
      <c r="A433" s="22"/>
      <c r="B433" s="22"/>
      <c r="C433" s="22"/>
      <c r="D433" s="22"/>
      <c r="E433" s="22"/>
      <c r="F433" s="22"/>
      <c r="G433" s="22"/>
    </row>
    <row r="434" spans="1:7" x14ac:dyDescent="0.25">
      <c r="A434" s="22"/>
      <c r="B434" s="22"/>
      <c r="C434" s="22"/>
      <c r="D434" s="22"/>
      <c r="E434" s="22"/>
      <c r="F434" s="22"/>
      <c r="G434" s="22"/>
    </row>
    <row r="435" spans="1:7" x14ac:dyDescent="0.25">
      <c r="A435" s="22"/>
      <c r="B435" s="22"/>
      <c r="C435" s="22"/>
      <c r="D435" s="22"/>
      <c r="E435" s="22"/>
      <c r="F435" s="22"/>
      <c r="G435" s="22"/>
    </row>
    <row r="436" spans="1:7" x14ac:dyDescent="0.25">
      <c r="A436" s="22"/>
      <c r="B436" s="22"/>
      <c r="C436" s="22"/>
      <c r="D436" s="22"/>
      <c r="E436" s="22"/>
      <c r="F436" s="22"/>
      <c r="G436" s="22"/>
    </row>
    <row r="437" spans="1:7" ht="17.399999999999999" x14ac:dyDescent="0.25">
      <c r="A437" s="50"/>
      <c r="B437" s="22"/>
      <c r="C437" s="83"/>
      <c r="D437" s="83"/>
      <c r="E437" s="83"/>
      <c r="F437" s="54"/>
      <c r="G437" s="51"/>
    </row>
    <row r="438" spans="1:7" ht="17.399999999999999" x14ac:dyDescent="0.25">
      <c r="A438" s="52"/>
      <c r="B438" s="53"/>
      <c r="C438" s="84"/>
      <c r="D438" s="84"/>
      <c r="E438" s="84"/>
      <c r="F438" s="53"/>
      <c r="G438" s="53"/>
    </row>
    <row r="439" spans="1:7" x14ac:dyDescent="0.25">
      <c r="A439" s="85"/>
      <c r="B439" s="54"/>
      <c r="C439" s="21"/>
      <c r="D439" s="21"/>
      <c r="E439" s="21"/>
      <c r="F439" s="36"/>
      <c r="G439" s="54"/>
    </row>
    <row r="440" spans="1:7" x14ac:dyDescent="0.25">
      <c r="A440" s="85"/>
      <c r="B440" s="54"/>
      <c r="C440" s="21"/>
      <c r="D440" s="21"/>
      <c r="E440" s="21"/>
      <c r="F440" s="36"/>
      <c r="G440" s="54"/>
    </row>
    <row r="441" spans="1:7" x14ac:dyDescent="0.25">
      <c r="A441" s="80"/>
      <c r="B441" s="80"/>
      <c r="C441" s="80"/>
      <c r="D441" s="80"/>
      <c r="E441" s="80"/>
      <c r="F441" s="80"/>
      <c r="G441" s="54"/>
    </row>
    <row r="442" spans="1:7" x14ac:dyDescent="0.25">
      <c r="A442" s="80"/>
      <c r="B442" s="80"/>
      <c r="C442" s="80"/>
      <c r="D442" s="80"/>
      <c r="E442" s="80"/>
      <c r="F442" s="80"/>
      <c r="G442" s="54"/>
    </row>
    <row r="443" spans="1:7" x14ac:dyDescent="0.25">
      <c r="A443" s="36"/>
      <c r="B443" s="36"/>
      <c r="C443" s="36"/>
      <c r="D443" s="36"/>
      <c r="E443" s="36"/>
      <c r="F443" s="36"/>
      <c r="G443" s="21"/>
    </row>
    <row r="444" spans="1:7" x14ac:dyDescent="0.25">
      <c r="A444" s="36"/>
      <c r="B444" s="36"/>
      <c r="C444" s="36"/>
      <c r="D444" s="36"/>
      <c r="E444" s="22"/>
      <c r="F444" s="22"/>
      <c r="G444" s="86"/>
    </row>
    <row r="445" spans="1:7" x14ac:dyDescent="0.25">
      <c r="A445" s="21"/>
      <c r="B445" s="21"/>
      <c r="C445" s="21"/>
      <c r="D445" s="21"/>
      <c r="E445" s="22"/>
      <c r="F445" s="61"/>
      <c r="G445" s="86"/>
    </row>
    <row r="446" spans="1:7" x14ac:dyDescent="0.25">
      <c r="A446" s="21"/>
      <c r="B446" s="21"/>
      <c r="C446" s="21"/>
      <c r="D446" s="21"/>
      <c r="E446" s="22"/>
      <c r="F446" s="61"/>
      <c r="G446" s="86"/>
    </row>
    <row r="447" spans="1:7" x14ac:dyDescent="0.25">
      <c r="A447" s="21"/>
      <c r="B447" s="36"/>
      <c r="C447" s="21"/>
      <c r="D447" s="36"/>
      <c r="E447" s="54"/>
      <c r="F447" s="21"/>
      <c r="G447" s="86"/>
    </row>
    <row r="448" spans="1:7" x14ac:dyDescent="0.25">
      <c r="A448" s="21"/>
      <c r="B448" s="21"/>
      <c r="C448" s="21"/>
      <c r="D448" s="21"/>
      <c r="E448" s="21"/>
      <c r="F448" s="61"/>
      <c r="G448" s="86"/>
    </row>
    <row r="449" spans="1:7" x14ac:dyDescent="0.25">
      <c r="A449" s="22"/>
      <c r="B449" s="22"/>
      <c r="C449" s="22"/>
      <c r="D449" s="22"/>
      <c r="E449" s="22"/>
      <c r="F449" s="61"/>
      <c r="G449" s="86"/>
    </row>
    <row r="450" spans="1:7" x14ac:dyDescent="0.25">
      <c r="A450" s="21"/>
      <c r="B450" s="36"/>
      <c r="C450" s="21"/>
      <c r="D450" s="36"/>
      <c r="E450" s="54"/>
      <c r="F450" s="21"/>
      <c r="G450" s="86"/>
    </row>
    <row r="451" spans="1:7" x14ac:dyDescent="0.25">
      <c r="A451" s="21"/>
      <c r="B451" s="21"/>
      <c r="C451" s="21"/>
      <c r="D451" s="21"/>
      <c r="E451" s="21"/>
      <c r="F451" s="22"/>
      <c r="G451" s="87"/>
    </row>
    <row r="452" spans="1:7" x14ac:dyDescent="0.25">
      <c r="A452" s="21"/>
      <c r="B452" s="21"/>
      <c r="C452" s="21"/>
      <c r="D452" s="21"/>
      <c r="E452" s="21"/>
      <c r="F452" s="70"/>
      <c r="G452" s="87"/>
    </row>
    <row r="453" spans="1:7" x14ac:dyDescent="0.25">
      <c r="A453" s="21"/>
      <c r="B453" s="21"/>
      <c r="C453" s="21"/>
      <c r="D453" s="21"/>
      <c r="E453" s="21"/>
      <c r="F453" s="70"/>
      <c r="G453" s="85"/>
    </row>
    <row r="454" spans="1:7" x14ac:dyDescent="0.25">
      <c r="A454" s="21"/>
      <c r="B454" s="36"/>
      <c r="C454" s="21"/>
      <c r="D454" s="36"/>
      <c r="E454" s="54"/>
      <c r="F454" s="21"/>
      <c r="G454" s="85"/>
    </row>
    <row r="455" spans="1:7" x14ac:dyDescent="0.25">
      <c r="A455" s="22"/>
      <c r="B455" s="22"/>
      <c r="C455" s="22"/>
      <c r="D455" s="22"/>
      <c r="E455" s="22"/>
      <c r="F455" s="22"/>
      <c r="G455" s="85"/>
    </row>
    <row r="456" spans="1:7" x14ac:dyDescent="0.25">
      <c r="A456" s="22"/>
      <c r="B456" s="22"/>
      <c r="C456" s="22"/>
      <c r="D456" s="22"/>
      <c r="E456" s="22"/>
      <c r="F456" s="22"/>
      <c r="G456" s="85"/>
    </row>
    <row r="457" spans="1:7" x14ac:dyDescent="0.25">
      <c r="A457" s="22"/>
      <c r="B457" s="22"/>
      <c r="C457" s="22"/>
      <c r="D457" s="22"/>
      <c r="E457" s="22"/>
      <c r="F457" s="22"/>
      <c r="G457" s="22"/>
    </row>
    <row r="458" spans="1:7" ht="17.399999999999999" x14ac:dyDescent="0.25">
      <c r="A458" s="22"/>
      <c r="B458" s="22"/>
      <c r="C458" s="45"/>
      <c r="D458" s="45"/>
      <c r="E458" s="45"/>
      <c r="F458" s="22"/>
      <c r="G458" s="45"/>
    </row>
    <row r="459" spans="1:7" ht="15.6" x14ac:dyDescent="0.25">
      <c r="A459" s="53"/>
      <c r="B459" s="53"/>
      <c r="C459" s="46"/>
      <c r="D459" s="46"/>
      <c r="E459" s="46"/>
      <c r="F459" s="53"/>
      <c r="G459" s="53"/>
    </row>
    <row r="460" spans="1:7" ht="17.399999999999999" x14ac:dyDescent="0.25">
      <c r="A460" s="50"/>
      <c r="B460" s="22"/>
      <c r="C460" s="83"/>
      <c r="D460" s="83"/>
      <c r="E460" s="83"/>
      <c r="F460" s="54"/>
      <c r="G460" s="51"/>
    </row>
    <row r="461" spans="1:7" ht="17.399999999999999" x14ac:dyDescent="0.25">
      <c r="A461" s="52"/>
      <c r="B461" s="53"/>
      <c r="C461" s="84"/>
      <c r="D461" s="84"/>
      <c r="E461" s="84"/>
      <c r="F461" s="53"/>
      <c r="G461" s="53"/>
    </row>
    <row r="462" spans="1:7" x14ac:dyDescent="0.25">
      <c r="A462" s="85"/>
      <c r="B462" s="54"/>
      <c r="C462" s="21"/>
      <c r="D462" s="21"/>
      <c r="E462" s="21"/>
      <c r="F462" s="36"/>
      <c r="G462" s="54"/>
    </row>
    <row r="463" spans="1:7" x14ac:dyDescent="0.25">
      <c r="A463" s="85"/>
      <c r="B463" s="54"/>
      <c r="C463" s="21"/>
      <c r="D463" s="21"/>
      <c r="E463" s="21"/>
      <c r="F463" s="36"/>
      <c r="G463" s="54"/>
    </row>
    <row r="464" spans="1:7" x14ac:dyDescent="0.25">
      <c r="A464" s="80"/>
      <c r="B464" s="80"/>
      <c r="C464" s="80"/>
      <c r="D464" s="80"/>
      <c r="E464" s="80"/>
      <c r="F464" s="80"/>
      <c r="G464" s="54"/>
    </row>
    <row r="465" spans="1:7" x14ac:dyDescent="0.25">
      <c r="A465" s="80"/>
      <c r="B465" s="80"/>
      <c r="C465" s="80"/>
      <c r="D465" s="80"/>
      <c r="E465" s="80"/>
      <c r="F465" s="80"/>
      <c r="G465" s="54"/>
    </row>
    <row r="466" spans="1:7" x14ac:dyDescent="0.25">
      <c r="A466" s="36"/>
      <c r="B466" s="36"/>
      <c r="C466" s="36"/>
      <c r="D466" s="36"/>
      <c r="E466" s="36"/>
      <c r="F466" s="36"/>
      <c r="G466" s="21"/>
    </row>
    <row r="467" spans="1:7" x14ac:dyDescent="0.25">
      <c r="A467" s="36"/>
      <c r="B467" s="36"/>
      <c r="C467" s="36"/>
      <c r="D467" s="36"/>
      <c r="E467" s="22"/>
      <c r="F467" s="22"/>
      <c r="G467" s="86"/>
    </row>
    <row r="468" spans="1:7" x14ac:dyDescent="0.25">
      <c r="A468" s="21"/>
      <c r="B468" s="21"/>
      <c r="C468" s="21"/>
      <c r="D468" s="21"/>
      <c r="E468" s="22"/>
      <c r="F468" s="61"/>
      <c r="G468" s="86"/>
    </row>
    <row r="469" spans="1:7" x14ac:dyDescent="0.25">
      <c r="A469" s="21"/>
      <c r="B469" s="21"/>
      <c r="C469" s="21"/>
      <c r="D469" s="21"/>
      <c r="E469" s="22"/>
      <c r="F469" s="61"/>
      <c r="G469" s="86"/>
    </row>
    <row r="470" spans="1:7" x14ac:dyDescent="0.25">
      <c r="A470" s="21"/>
      <c r="B470" s="36"/>
      <c r="C470" s="21"/>
      <c r="D470" s="36"/>
      <c r="E470" s="54"/>
      <c r="F470" s="21"/>
      <c r="G470" s="86"/>
    </row>
    <row r="471" spans="1:7" x14ac:dyDescent="0.25">
      <c r="A471" s="21"/>
      <c r="B471" s="21"/>
      <c r="C471" s="21"/>
      <c r="D471" s="21"/>
      <c r="E471" s="54"/>
      <c r="F471" s="61"/>
      <c r="G471" s="86"/>
    </row>
    <row r="472" spans="1:7" x14ac:dyDescent="0.25">
      <c r="A472" s="22"/>
      <c r="B472" s="22"/>
      <c r="C472" s="22"/>
      <c r="D472" s="22"/>
      <c r="E472" s="49"/>
      <c r="F472" s="61"/>
      <c r="G472" s="86"/>
    </row>
    <row r="473" spans="1:7" x14ac:dyDescent="0.25">
      <c r="A473" s="21"/>
      <c r="B473" s="36"/>
      <c r="C473" s="21"/>
      <c r="D473" s="36"/>
      <c r="E473" s="54"/>
      <c r="F473" s="21"/>
      <c r="G473" s="86"/>
    </row>
    <row r="474" spans="1:7" x14ac:dyDescent="0.25">
      <c r="A474" s="21"/>
      <c r="B474" s="21"/>
      <c r="C474" s="21"/>
      <c r="D474" s="21"/>
      <c r="E474" s="54"/>
      <c r="F474" s="22"/>
      <c r="G474" s="87"/>
    </row>
    <row r="475" spans="1:7" x14ac:dyDescent="0.25">
      <c r="A475" s="21"/>
      <c r="B475" s="21"/>
      <c r="C475" s="21"/>
      <c r="D475" s="21"/>
      <c r="E475" s="54"/>
      <c r="F475" s="70"/>
      <c r="G475" s="87"/>
    </row>
    <row r="476" spans="1:7" x14ac:dyDescent="0.25">
      <c r="A476" s="21"/>
      <c r="B476" s="21"/>
      <c r="C476" s="21"/>
      <c r="D476" s="21"/>
      <c r="E476" s="54"/>
      <c r="F476" s="70"/>
      <c r="G476" s="85"/>
    </row>
    <row r="477" spans="1:7" x14ac:dyDescent="0.25">
      <c r="A477" s="21"/>
      <c r="B477" s="36"/>
      <c r="C477" s="21"/>
      <c r="D477" s="36"/>
      <c r="E477" s="54"/>
      <c r="F477" s="21"/>
      <c r="G477" s="85"/>
    </row>
    <row r="478" spans="1:7" x14ac:dyDescent="0.25">
      <c r="A478" s="22"/>
      <c r="B478" s="22"/>
      <c r="C478" s="22"/>
      <c r="D478" s="22"/>
      <c r="E478" s="22"/>
      <c r="F478" s="22"/>
      <c r="G478" s="85"/>
    </row>
    <row r="479" spans="1:7" x14ac:dyDescent="0.25">
      <c r="A479" s="22"/>
      <c r="B479" s="22"/>
      <c r="C479" s="22"/>
      <c r="D479" s="22"/>
      <c r="E479" s="22"/>
      <c r="F479" s="22"/>
      <c r="G479" s="85"/>
    </row>
    <row r="480" spans="1:7" x14ac:dyDescent="0.25">
      <c r="A480" s="22"/>
      <c r="B480" s="22"/>
      <c r="C480" s="22"/>
      <c r="D480" s="22"/>
      <c r="E480" s="22"/>
      <c r="F480" s="22"/>
      <c r="G480" s="22"/>
    </row>
    <row r="481" spans="1:7" x14ac:dyDescent="0.25">
      <c r="A481" s="22"/>
      <c r="B481" s="22"/>
      <c r="C481" s="22"/>
      <c r="D481" s="22"/>
      <c r="E481" s="22"/>
      <c r="F481" s="22"/>
      <c r="G481" s="22"/>
    </row>
    <row r="482" spans="1:7" x14ac:dyDescent="0.25">
      <c r="A482" s="22"/>
      <c r="B482" s="22"/>
      <c r="C482" s="22"/>
      <c r="D482" s="22"/>
      <c r="E482" s="22"/>
      <c r="F482" s="22"/>
      <c r="G482" s="22"/>
    </row>
    <row r="483" spans="1:7" x14ac:dyDescent="0.25">
      <c r="A483" s="22"/>
      <c r="B483" s="22"/>
      <c r="C483" s="22"/>
      <c r="D483" s="22"/>
      <c r="E483" s="22"/>
      <c r="F483" s="22"/>
      <c r="G483" s="22"/>
    </row>
    <row r="484" spans="1:7" x14ac:dyDescent="0.25">
      <c r="A484" s="22"/>
      <c r="B484" s="22"/>
      <c r="C484" s="22"/>
      <c r="D484" s="22"/>
      <c r="E484" s="22"/>
      <c r="F484" s="22"/>
      <c r="G484" s="22"/>
    </row>
    <row r="485" spans="1:7" x14ac:dyDescent="0.25">
      <c r="A485" s="22"/>
      <c r="B485" s="22"/>
      <c r="C485" s="22"/>
      <c r="D485" s="22"/>
      <c r="E485" s="22"/>
      <c r="F485" s="22"/>
      <c r="G485" s="22"/>
    </row>
    <row r="486" spans="1:7" ht="17.399999999999999" x14ac:dyDescent="0.25">
      <c r="A486" s="50"/>
      <c r="B486" s="22"/>
      <c r="C486" s="83"/>
      <c r="D486" s="83"/>
      <c r="E486" s="83"/>
      <c r="F486" s="54"/>
      <c r="G486" s="51"/>
    </row>
    <row r="487" spans="1:7" ht="17.399999999999999" x14ac:dyDescent="0.25">
      <c r="A487" s="52"/>
      <c r="B487" s="53"/>
      <c r="C487" s="84"/>
      <c r="D487" s="84"/>
      <c r="E487" s="84"/>
      <c r="F487" s="53"/>
      <c r="G487" s="53"/>
    </row>
    <row r="488" spans="1:7" x14ac:dyDescent="0.25">
      <c r="A488" s="85"/>
      <c r="B488" s="54"/>
      <c r="C488" s="21"/>
      <c r="D488" s="21"/>
      <c r="E488" s="21"/>
      <c r="F488" s="36"/>
      <c r="G488" s="54"/>
    </row>
    <row r="489" spans="1:7" x14ac:dyDescent="0.25">
      <c r="A489" s="85"/>
      <c r="B489" s="54"/>
      <c r="C489" s="21"/>
      <c r="D489" s="21"/>
      <c r="E489" s="21"/>
      <c r="F489" s="36"/>
      <c r="G489" s="54"/>
    </row>
    <row r="490" spans="1:7" x14ac:dyDescent="0.25">
      <c r="A490" s="80"/>
      <c r="B490" s="80"/>
      <c r="C490" s="80"/>
      <c r="D490" s="80"/>
      <c r="E490" s="80"/>
      <c r="F490" s="80"/>
      <c r="G490" s="54"/>
    </row>
    <row r="491" spans="1:7" x14ac:dyDescent="0.25">
      <c r="A491" s="80"/>
      <c r="B491" s="80"/>
      <c r="C491" s="80"/>
      <c r="D491" s="80"/>
      <c r="E491" s="80"/>
      <c r="F491" s="80"/>
      <c r="G491" s="54"/>
    </row>
    <row r="492" spans="1:7" x14ac:dyDescent="0.25">
      <c r="A492" s="36"/>
      <c r="B492" s="36"/>
      <c r="C492" s="36"/>
      <c r="D492" s="36"/>
      <c r="E492" s="36"/>
      <c r="F492" s="36"/>
      <c r="G492" s="21"/>
    </row>
    <row r="493" spans="1:7" x14ac:dyDescent="0.25">
      <c r="A493" s="36"/>
      <c r="B493" s="36"/>
      <c r="C493" s="36"/>
      <c r="D493" s="36"/>
      <c r="E493" s="22"/>
      <c r="F493" s="22"/>
      <c r="G493" s="86"/>
    </row>
    <row r="494" spans="1:7" x14ac:dyDescent="0.25">
      <c r="A494" s="21"/>
      <c r="B494" s="21"/>
      <c r="C494" s="21"/>
      <c r="D494" s="21"/>
      <c r="E494" s="22"/>
      <c r="F494" s="61"/>
      <c r="G494" s="86"/>
    </row>
    <row r="495" spans="1:7" x14ac:dyDescent="0.25">
      <c r="A495" s="21"/>
      <c r="B495" s="21"/>
      <c r="C495" s="21"/>
      <c r="D495" s="21"/>
      <c r="E495" s="22"/>
      <c r="F495" s="61"/>
      <c r="G495" s="86"/>
    </row>
    <row r="496" spans="1:7" x14ac:dyDescent="0.25">
      <c r="A496" s="21"/>
      <c r="B496" s="36"/>
      <c r="C496" s="21"/>
      <c r="D496" s="36"/>
      <c r="E496" s="54"/>
      <c r="F496" s="21"/>
      <c r="G496" s="86"/>
    </row>
    <row r="497" spans="1:7" x14ac:dyDescent="0.25">
      <c r="A497" s="21"/>
      <c r="B497" s="21"/>
      <c r="C497" s="21"/>
      <c r="D497" s="21"/>
      <c r="E497" s="21"/>
      <c r="F497" s="61"/>
      <c r="G497" s="86"/>
    </row>
    <row r="498" spans="1:7" x14ac:dyDescent="0.25">
      <c r="A498" s="22"/>
      <c r="B498" s="22"/>
      <c r="C498" s="22"/>
      <c r="D498" s="22"/>
      <c r="E498" s="22"/>
      <c r="F498" s="61"/>
      <c r="G498" s="86"/>
    </row>
    <row r="499" spans="1:7" x14ac:dyDescent="0.25">
      <c r="A499" s="21"/>
      <c r="B499" s="36"/>
      <c r="C499" s="21"/>
      <c r="D499" s="36"/>
      <c r="E499" s="54"/>
      <c r="F499" s="21"/>
      <c r="G499" s="86"/>
    </row>
    <row r="500" spans="1:7" x14ac:dyDescent="0.25">
      <c r="A500" s="21"/>
      <c r="B500" s="21"/>
      <c r="C500" s="21"/>
      <c r="D500" s="21"/>
      <c r="E500" s="21"/>
      <c r="F500" s="22"/>
      <c r="G500" s="87"/>
    </row>
    <row r="501" spans="1:7" x14ac:dyDescent="0.25">
      <c r="A501" s="21"/>
      <c r="B501" s="21"/>
      <c r="C501" s="21"/>
      <c r="D501" s="21"/>
      <c r="E501" s="21"/>
      <c r="F501" s="70"/>
      <c r="G501" s="87"/>
    </row>
    <row r="502" spans="1:7" x14ac:dyDescent="0.25">
      <c r="A502" s="21"/>
      <c r="B502" s="21"/>
      <c r="C502" s="21"/>
      <c r="D502" s="21"/>
      <c r="E502" s="21"/>
      <c r="F502" s="70"/>
      <c r="G502" s="85"/>
    </row>
    <row r="503" spans="1:7" x14ac:dyDescent="0.25">
      <c r="A503" s="21"/>
      <c r="B503" s="36"/>
      <c r="C503" s="21"/>
      <c r="D503" s="36"/>
      <c r="E503" s="54"/>
      <c r="F503" s="21"/>
      <c r="G503" s="85"/>
    </row>
    <row r="504" spans="1:7" x14ac:dyDescent="0.25">
      <c r="A504" s="22"/>
      <c r="B504" s="22"/>
      <c r="C504" s="22"/>
      <c r="D504" s="22"/>
      <c r="E504" s="22"/>
      <c r="F504" s="22"/>
      <c r="G504" s="85"/>
    </row>
    <row r="505" spans="1:7" x14ac:dyDescent="0.25">
      <c r="A505" s="22"/>
      <c r="B505" s="22"/>
      <c r="C505" s="22"/>
      <c r="D505" s="22"/>
      <c r="E505" s="22"/>
      <c r="F505" s="22"/>
      <c r="G505" s="85"/>
    </row>
    <row r="506" spans="1:7" x14ac:dyDescent="0.25">
      <c r="A506" s="22"/>
      <c r="B506" s="22"/>
      <c r="C506" s="22"/>
      <c r="D506" s="22"/>
      <c r="E506" s="22"/>
      <c r="F506" s="22"/>
      <c r="G506" s="22"/>
    </row>
    <row r="507" spans="1:7" ht="17.399999999999999" x14ac:dyDescent="0.25">
      <c r="A507" s="22"/>
      <c r="B507" s="22"/>
      <c r="C507" s="45"/>
      <c r="D507" s="45"/>
      <c r="E507" s="45"/>
      <c r="F507" s="22"/>
      <c r="G507" s="45"/>
    </row>
    <row r="508" spans="1:7" ht="15.6" x14ac:dyDescent="0.25">
      <c r="A508" s="53"/>
      <c r="B508" s="53"/>
      <c r="C508" s="46"/>
      <c r="D508" s="46"/>
      <c r="E508" s="46"/>
      <c r="F508" s="53"/>
      <c r="G508" s="53"/>
    </row>
    <row r="509" spans="1:7" ht="17.399999999999999" x14ac:dyDescent="0.25">
      <c r="A509" s="50"/>
      <c r="B509" s="22"/>
      <c r="C509" s="83"/>
      <c r="D509" s="83"/>
      <c r="E509" s="83"/>
      <c r="F509" s="54"/>
      <c r="G509" s="51"/>
    </row>
    <row r="510" spans="1:7" ht="17.399999999999999" x14ac:dyDescent="0.25">
      <c r="A510" s="52"/>
      <c r="B510" s="53"/>
      <c r="C510" s="84"/>
      <c r="D510" s="84"/>
      <c r="E510" s="84"/>
      <c r="F510" s="53"/>
      <c r="G510" s="53"/>
    </row>
    <row r="511" spans="1:7" x14ac:dyDescent="0.25">
      <c r="A511" s="85"/>
      <c r="B511" s="54"/>
      <c r="C511" s="21"/>
      <c r="D511" s="21"/>
      <c r="E511" s="21"/>
      <c r="F511" s="36"/>
      <c r="G511" s="54"/>
    </row>
    <row r="512" spans="1:7" x14ac:dyDescent="0.25">
      <c r="A512" s="85"/>
      <c r="B512" s="54"/>
      <c r="C512" s="21"/>
      <c r="D512" s="21"/>
      <c r="E512" s="21"/>
      <c r="F512" s="36"/>
      <c r="G512" s="54"/>
    </row>
    <row r="513" spans="1:7" x14ac:dyDescent="0.25">
      <c r="A513" s="80"/>
      <c r="B513" s="80"/>
      <c r="C513" s="80"/>
      <c r="D513" s="80"/>
      <c r="E513" s="80"/>
      <c r="F513" s="80"/>
      <c r="G513" s="54"/>
    </row>
    <row r="514" spans="1:7" x14ac:dyDescent="0.25">
      <c r="A514" s="80"/>
      <c r="B514" s="80"/>
      <c r="C514" s="80"/>
      <c r="D514" s="80"/>
      <c r="E514" s="80"/>
      <c r="F514" s="80"/>
      <c r="G514" s="54"/>
    </row>
    <row r="515" spans="1:7" x14ac:dyDescent="0.25">
      <c r="A515" s="36"/>
      <c r="B515" s="36"/>
      <c r="C515" s="36"/>
      <c r="D515" s="36"/>
      <c r="E515" s="36"/>
      <c r="F515" s="36"/>
      <c r="G515" s="21"/>
    </row>
    <row r="516" spans="1:7" x14ac:dyDescent="0.25">
      <c r="A516" s="36"/>
      <c r="B516" s="36"/>
      <c r="C516" s="36"/>
      <c r="D516" s="36"/>
      <c r="E516" s="22"/>
      <c r="F516" s="22"/>
      <c r="G516" s="86"/>
    </row>
    <row r="517" spans="1:7" x14ac:dyDescent="0.25">
      <c r="A517" s="21"/>
      <c r="B517" s="21"/>
      <c r="C517" s="21"/>
      <c r="D517" s="21"/>
      <c r="E517" s="22"/>
      <c r="F517" s="61"/>
      <c r="G517" s="86"/>
    </row>
    <row r="518" spans="1:7" x14ac:dyDescent="0.25">
      <c r="A518" s="21"/>
      <c r="B518" s="21"/>
      <c r="C518" s="21"/>
      <c r="D518" s="21"/>
      <c r="E518" s="22"/>
      <c r="F518" s="61"/>
      <c r="G518" s="86"/>
    </row>
    <row r="519" spans="1:7" x14ac:dyDescent="0.25">
      <c r="A519" s="21"/>
      <c r="B519" s="36"/>
      <c r="C519" s="21"/>
      <c r="D519" s="36"/>
      <c r="E519" s="54"/>
      <c r="F519" s="21"/>
      <c r="G519" s="86"/>
    </row>
    <row r="520" spans="1:7" x14ac:dyDescent="0.25">
      <c r="A520" s="21"/>
      <c r="B520" s="21"/>
      <c r="C520" s="21"/>
      <c r="D520" s="21"/>
      <c r="E520" s="54"/>
      <c r="F520" s="61"/>
      <c r="G520" s="86"/>
    </row>
    <row r="521" spans="1:7" x14ac:dyDescent="0.25">
      <c r="A521" s="22"/>
      <c r="B521" s="22"/>
      <c r="C521" s="22"/>
      <c r="D521" s="22"/>
      <c r="E521" s="49"/>
      <c r="F521" s="61"/>
      <c r="G521" s="86"/>
    </row>
    <row r="522" spans="1:7" x14ac:dyDescent="0.25">
      <c r="A522" s="21"/>
      <c r="B522" s="36"/>
      <c r="C522" s="21"/>
      <c r="D522" s="36"/>
      <c r="E522" s="54"/>
      <c r="F522" s="21"/>
      <c r="G522" s="86"/>
    </row>
    <row r="523" spans="1:7" x14ac:dyDescent="0.25">
      <c r="A523" s="21"/>
      <c r="B523" s="21"/>
      <c r="C523" s="21"/>
      <c r="D523" s="21"/>
      <c r="E523" s="54"/>
      <c r="F523" s="22"/>
      <c r="G523" s="87"/>
    </row>
    <row r="524" spans="1:7" x14ac:dyDescent="0.25">
      <c r="A524" s="21"/>
      <c r="B524" s="21"/>
      <c r="C524" s="21"/>
      <c r="D524" s="21"/>
      <c r="E524" s="54"/>
      <c r="F524" s="70"/>
      <c r="G524" s="87"/>
    </row>
    <row r="525" spans="1:7" x14ac:dyDescent="0.25">
      <c r="A525" s="21"/>
      <c r="B525" s="21"/>
      <c r="C525" s="21"/>
      <c r="D525" s="21"/>
      <c r="E525" s="54"/>
      <c r="F525" s="70"/>
      <c r="G525" s="85"/>
    </row>
    <row r="526" spans="1:7" x14ac:dyDescent="0.25">
      <c r="A526" s="21"/>
      <c r="B526" s="36"/>
      <c r="C526" s="21"/>
      <c r="D526" s="36"/>
      <c r="E526" s="54"/>
      <c r="F526" s="21"/>
      <c r="G526" s="85"/>
    </row>
    <row r="527" spans="1:7" x14ac:dyDescent="0.25">
      <c r="A527" s="22"/>
      <c r="B527" s="22"/>
      <c r="C527" s="22"/>
      <c r="D527" s="22"/>
      <c r="E527" s="22"/>
      <c r="F527" s="22"/>
      <c r="G527" s="85"/>
    </row>
    <row r="528" spans="1:7" x14ac:dyDescent="0.25">
      <c r="A528" s="22"/>
      <c r="B528" s="22"/>
      <c r="C528" s="22"/>
      <c r="D528" s="22"/>
      <c r="E528" s="22"/>
      <c r="F528" s="22"/>
      <c r="G528" s="85"/>
    </row>
    <row r="529" spans="1:7" x14ac:dyDescent="0.25">
      <c r="A529" s="22"/>
      <c r="B529" s="22"/>
      <c r="C529" s="22"/>
      <c r="D529" s="22"/>
      <c r="E529" s="22"/>
      <c r="F529" s="22"/>
      <c r="G529" s="22"/>
    </row>
    <row r="530" spans="1:7" x14ac:dyDescent="0.25">
      <c r="A530" s="22"/>
      <c r="B530" s="22"/>
      <c r="C530" s="22"/>
      <c r="D530" s="22"/>
      <c r="E530" s="22"/>
      <c r="F530" s="22"/>
      <c r="G530" s="22"/>
    </row>
    <row r="531" spans="1:7" x14ac:dyDescent="0.25">
      <c r="A531" s="22"/>
      <c r="B531" s="22"/>
      <c r="C531" s="22"/>
      <c r="D531" s="22"/>
      <c r="E531" s="22"/>
      <c r="F531" s="22"/>
      <c r="G531" s="22"/>
    </row>
    <row r="532" spans="1:7" x14ac:dyDescent="0.25">
      <c r="A532" s="22"/>
      <c r="B532" s="22"/>
      <c r="C532" s="22"/>
      <c r="D532" s="22"/>
      <c r="E532" s="22"/>
      <c r="F532" s="22"/>
      <c r="G532" s="22"/>
    </row>
    <row r="533" spans="1:7" x14ac:dyDescent="0.25">
      <c r="A533" s="22"/>
      <c r="B533" s="22"/>
      <c r="C533" s="22"/>
      <c r="D533" s="22"/>
      <c r="E533" s="22"/>
      <c r="F533" s="22"/>
      <c r="G533" s="22"/>
    </row>
    <row r="534" spans="1:7" x14ac:dyDescent="0.25">
      <c r="A534" s="22"/>
      <c r="B534" s="22"/>
      <c r="C534" s="22"/>
      <c r="D534" s="22"/>
      <c r="E534" s="22"/>
      <c r="F534" s="22"/>
      <c r="G534" s="22"/>
    </row>
    <row r="535" spans="1:7" ht="17.399999999999999" x14ac:dyDescent="0.25">
      <c r="A535" s="50"/>
      <c r="B535" s="22"/>
      <c r="C535" s="83"/>
      <c r="D535" s="83"/>
      <c r="E535" s="83"/>
      <c r="F535" s="54"/>
      <c r="G535" s="51"/>
    </row>
    <row r="536" spans="1:7" ht="17.399999999999999" x14ac:dyDescent="0.25">
      <c r="A536" s="52"/>
      <c r="B536" s="53"/>
      <c r="C536" s="84"/>
      <c r="D536" s="84"/>
      <c r="E536" s="84"/>
      <c r="F536" s="53"/>
      <c r="G536" s="53"/>
    </row>
    <row r="537" spans="1:7" x14ac:dyDescent="0.25">
      <c r="A537" s="85"/>
      <c r="B537" s="54"/>
      <c r="C537" s="21"/>
      <c r="D537" s="21"/>
      <c r="E537" s="21"/>
      <c r="F537" s="36"/>
      <c r="G537" s="54"/>
    </row>
    <row r="538" spans="1:7" x14ac:dyDescent="0.25">
      <c r="A538" s="85"/>
      <c r="B538" s="54"/>
      <c r="C538" s="21"/>
      <c r="D538" s="21"/>
      <c r="E538" s="21"/>
      <c r="F538" s="36"/>
      <c r="G538" s="54"/>
    </row>
    <row r="539" spans="1:7" x14ac:dyDescent="0.25">
      <c r="A539" s="80"/>
      <c r="B539" s="80"/>
      <c r="C539" s="80"/>
      <c r="D539" s="80"/>
      <c r="E539" s="80"/>
      <c r="F539" s="80"/>
      <c r="G539" s="54"/>
    </row>
    <row r="540" spans="1:7" x14ac:dyDescent="0.25">
      <c r="A540" s="80"/>
      <c r="B540" s="80"/>
      <c r="C540" s="80"/>
      <c r="D540" s="80"/>
      <c r="E540" s="80"/>
      <c r="F540" s="80"/>
      <c r="G540" s="54"/>
    </row>
    <row r="541" spans="1:7" x14ac:dyDescent="0.25">
      <c r="A541" s="36"/>
      <c r="B541" s="36"/>
      <c r="C541" s="36"/>
      <c r="D541" s="36"/>
      <c r="E541" s="36"/>
      <c r="F541" s="36"/>
      <c r="G541" s="21"/>
    </row>
    <row r="542" spans="1:7" x14ac:dyDescent="0.25">
      <c r="A542" s="36"/>
      <c r="B542" s="36"/>
      <c r="C542" s="36"/>
      <c r="D542" s="36"/>
      <c r="E542" s="22"/>
      <c r="F542" s="22"/>
      <c r="G542" s="86"/>
    </row>
    <row r="543" spans="1:7" x14ac:dyDescent="0.25">
      <c r="A543" s="21"/>
      <c r="B543" s="21"/>
      <c r="C543" s="21"/>
      <c r="D543" s="21"/>
      <c r="E543" s="22"/>
      <c r="F543" s="61"/>
      <c r="G543" s="86"/>
    </row>
    <row r="544" spans="1:7" x14ac:dyDescent="0.25">
      <c r="A544" s="21"/>
      <c r="B544" s="21"/>
      <c r="C544" s="21"/>
      <c r="D544" s="21"/>
      <c r="E544" s="22"/>
      <c r="F544" s="61"/>
      <c r="G544" s="86"/>
    </row>
    <row r="545" spans="1:7" x14ac:dyDescent="0.25">
      <c r="A545" s="21"/>
      <c r="B545" s="36"/>
      <c r="C545" s="21"/>
      <c r="D545" s="36"/>
      <c r="E545" s="54"/>
      <c r="F545" s="21"/>
      <c r="G545" s="86"/>
    </row>
    <row r="546" spans="1:7" x14ac:dyDescent="0.25">
      <c r="A546" s="21"/>
      <c r="B546" s="21"/>
      <c r="C546" s="21"/>
      <c r="D546" s="21"/>
      <c r="E546" s="21"/>
      <c r="F546" s="61"/>
      <c r="G546" s="86"/>
    </row>
    <row r="547" spans="1:7" x14ac:dyDescent="0.25">
      <c r="A547" s="22"/>
      <c r="B547" s="22"/>
      <c r="C547" s="22"/>
      <c r="D547" s="22"/>
      <c r="E547" s="22"/>
      <c r="F547" s="61"/>
      <c r="G547" s="86"/>
    </row>
    <row r="548" spans="1:7" x14ac:dyDescent="0.25">
      <c r="A548" s="21"/>
      <c r="B548" s="36"/>
      <c r="C548" s="21"/>
      <c r="D548" s="36"/>
      <c r="E548" s="54"/>
      <c r="F548" s="21"/>
      <c r="G548" s="86"/>
    </row>
    <row r="549" spans="1:7" x14ac:dyDescent="0.25">
      <c r="A549" s="21"/>
      <c r="B549" s="21"/>
      <c r="C549" s="21"/>
      <c r="D549" s="21"/>
      <c r="E549" s="21"/>
      <c r="F549" s="22"/>
      <c r="G549" s="87"/>
    </row>
    <row r="550" spans="1:7" x14ac:dyDescent="0.25">
      <c r="A550" s="21"/>
      <c r="B550" s="21"/>
      <c r="C550" s="21"/>
      <c r="D550" s="21"/>
      <c r="E550" s="21"/>
      <c r="F550" s="70"/>
      <c r="G550" s="87"/>
    </row>
    <row r="551" spans="1:7" x14ac:dyDescent="0.25">
      <c r="A551" s="21"/>
      <c r="B551" s="21"/>
      <c r="C551" s="21"/>
      <c r="D551" s="21"/>
      <c r="E551" s="21"/>
      <c r="F551" s="70"/>
      <c r="G551" s="85"/>
    </row>
    <row r="552" spans="1:7" x14ac:dyDescent="0.25">
      <c r="A552" s="21"/>
      <c r="B552" s="36"/>
      <c r="C552" s="21"/>
      <c r="D552" s="36"/>
      <c r="E552" s="54"/>
      <c r="F552" s="21"/>
      <c r="G552" s="85"/>
    </row>
    <row r="553" spans="1:7" x14ac:dyDescent="0.25">
      <c r="A553" s="22"/>
      <c r="B553" s="22"/>
      <c r="C553" s="22"/>
      <c r="D553" s="22"/>
      <c r="E553" s="22"/>
      <c r="F553" s="22"/>
      <c r="G553" s="85"/>
    </row>
    <row r="554" spans="1:7" x14ac:dyDescent="0.25">
      <c r="A554" s="22"/>
      <c r="B554" s="22"/>
      <c r="C554" s="22"/>
      <c r="D554" s="22"/>
      <c r="E554" s="22"/>
      <c r="F554" s="22"/>
      <c r="G554" s="85"/>
    </row>
    <row r="555" spans="1:7" x14ac:dyDescent="0.25">
      <c r="A555" s="22"/>
      <c r="B555" s="22"/>
      <c r="C555" s="22"/>
      <c r="D555" s="22"/>
      <c r="E555" s="22"/>
      <c r="F555" s="22"/>
      <c r="G555" s="22"/>
    </row>
    <row r="556" spans="1:7" ht="17.399999999999999" x14ac:dyDescent="0.25">
      <c r="A556" s="22"/>
      <c r="B556" s="22"/>
      <c r="C556" s="45"/>
      <c r="D556" s="45"/>
      <c r="E556" s="45"/>
      <c r="F556" s="22"/>
      <c r="G556" s="45"/>
    </row>
    <row r="557" spans="1:7" ht="15.6" x14ac:dyDescent="0.25">
      <c r="A557" s="53"/>
      <c r="B557" s="53"/>
      <c r="C557" s="46"/>
      <c r="D557" s="46"/>
      <c r="E557" s="46"/>
      <c r="F557" s="53"/>
      <c r="G557" s="53"/>
    </row>
    <row r="558" spans="1:7" ht="17.399999999999999" x14ac:dyDescent="0.25">
      <c r="A558" s="50"/>
      <c r="B558" s="22"/>
      <c r="C558" s="83"/>
      <c r="D558" s="83"/>
      <c r="E558" s="83"/>
      <c r="F558" s="54"/>
      <c r="G558" s="51"/>
    </row>
    <row r="559" spans="1:7" ht="17.399999999999999" x14ac:dyDescent="0.25">
      <c r="A559" s="52"/>
      <c r="B559" s="53"/>
      <c r="C559" s="84"/>
      <c r="D559" s="84"/>
      <c r="E559" s="84"/>
      <c r="F559" s="53"/>
      <c r="G559" s="53"/>
    </row>
    <row r="560" spans="1:7" x14ac:dyDescent="0.25">
      <c r="A560" s="85"/>
      <c r="B560" s="54"/>
      <c r="C560" s="21"/>
      <c r="D560" s="21"/>
      <c r="E560" s="21"/>
      <c r="F560" s="36"/>
      <c r="G560" s="54"/>
    </row>
    <row r="561" spans="1:7" x14ac:dyDescent="0.25">
      <c r="A561" s="85"/>
      <c r="B561" s="54"/>
      <c r="C561" s="21"/>
      <c r="D561" s="21"/>
      <c r="E561" s="21"/>
      <c r="F561" s="36"/>
      <c r="G561" s="54"/>
    </row>
    <row r="562" spans="1:7" x14ac:dyDescent="0.25">
      <c r="A562" s="80"/>
      <c r="B562" s="80"/>
      <c r="C562" s="80"/>
      <c r="D562" s="80"/>
      <c r="E562" s="80"/>
      <c r="F562" s="80"/>
      <c r="G562" s="54"/>
    </row>
    <row r="563" spans="1:7" x14ac:dyDescent="0.25">
      <c r="A563" s="80"/>
      <c r="B563" s="80"/>
      <c r="C563" s="80"/>
      <c r="D563" s="80"/>
      <c r="E563" s="80"/>
      <c r="F563" s="80"/>
      <c r="G563" s="54"/>
    </row>
    <row r="564" spans="1:7" x14ac:dyDescent="0.25">
      <c r="A564" s="36"/>
      <c r="B564" s="36"/>
      <c r="C564" s="36"/>
      <c r="D564" s="36"/>
      <c r="E564" s="36"/>
      <c r="F564" s="36"/>
      <c r="G564" s="21"/>
    </row>
    <row r="565" spans="1:7" x14ac:dyDescent="0.25">
      <c r="A565" s="36"/>
      <c r="B565" s="36"/>
      <c r="C565" s="36"/>
      <c r="D565" s="36"/>
      <c r="E565" s="22"/>
      <c r="F565" s="22"/>
      <c r="G565" s="86"/>
    </row>
    <row r="566" spans="1:7" x14ac:dyDescent="0.25">
      <c r="A566" s="21"/>
      <c r="B566" s="21"/>
      <c r="C566" s="21"/>
      <c r="D566" s="21"/>
      <c r="E566" s="22"/>
      <c r="F566" s="61"/>
      <c r="G566" s="86"/>
    </row>
    <row r="567" spans="1:7" x14ac:dyDescent="0.25">
      <c r="A567" s="21"/>
      <c r="B567" s="21"/>
      <c r="C567" s="21"/>
      <c r="D567" s="21"/>
      <c r="E567" s="22"/>
      <c r="F567" s="61"/>
      <c r="G567" s="86"/>
    </row>
    <row r="568" spans="1:7" x14ac:dyDescent="0.25">
      <c r="A568" s="21"/>
      <c r="B568" s="36"/>
      <c r="C568" s="21"/>
      <c r="D568" s="36"/>
      <c r="E568" s="54"/>
      <c r="F568" s="21"/>
      <c r="G568" s="86"/>
    </row>
    <row r="569" spans="1:7" x14ac:dyDescent="0.25">
      <c r="A569" s="21"/>
      <c r="B569" s="21"/>
      <c r="C569" s="21"/>
      <c r="D569" s="21"/>
      <c r="E569" s="54"/>
      <c r="F569" s="61"/>
      <c r="G569" s="86"/>
    </row>
    <row r="570" spans="1:7" x14ac:dyDescent="0.25">
      <c r="A570" s="22"/>
      <c r="B570" s="22"/>
      <c r="C570" s="22"/>
      <c r="D570" s="22"/>
      <c r="E570" s="49"/>
      <c r="F570" s="61"/>
      <c r="G570" s="86"/>
    </row>
    <row r="571" spans="1:7" x14ac:dyDescent="0.25">
      <c r="A571" s="21"/>
      <c r="B571" s="36"/>
      <c r="C571" s="21"/>
      <c r="D571" s="36"/>
      <c r="E571" s="54"/>
      <c r="F571" s="21"/>
      <c r="G571" s="86"/>
    </row>
    <row r="572" spans="1:7" x14ac:dyDescent="0.25">
      <c r="A572" s="21"/>
      <c r="B572" s="21"/>
      <c r="C572" s="21"/>
      <c r="D572" s="21"/>
      <c r="E572" s="54"/>
      <c r="F572" s="22"/>
      <c r="G572" s="87"/>
    </row>
    <row r="573" spans="1:7" x14ac:dyDescent="0.25">
      <c r="A573" s="21"/>
      <c r="B573" s="21"/>
      <c r="C573" s="21"/>
      <c r="D573" s="21"/>
      <c r="E573" s="54"/>
      <c r="F573" s="70"/>
      <c r="G573" s="87"/>
    </row>
    <row r="574" spans="1:7" x14ac:dyDescent="0.25">
      <c r="A574" s="21"/>
      <c r="B574" s="21"/>
      <c r="C574" s="21"/>
      <c r="D574" s="21"/>
      <c r="E574" s="54"/>
      <c r="F574" s="70"/>
      <c r="G574" s="85"/>
    </row>
    <row r="575" spans="1:7" x14ac:dyDescent="0.25">
      <c r="A575" s="21"/>
      <c r="B575" s="36"/>
      <c r="C575" s="21"/>
      <c r="D575" s="36"/>
      <c r="E575" s="54"/>
      <c r="F575" s="21"/>
      <c r="G575" s="85"/>
    </row>
    <row r="576" spans="1:7" x14ac:dyDescent="0.25">
      <c r="A576" s="22"/>
      <c r="B576" s="22"/>
      <c r="C576" s="22"/>
      <c r="D576" s="22"/>
      <c r="E576" s="22"/>
      <c r="F576" s="22"/>
      <c r="G576" s="85"/>
    </row>
    <row r="577" spans="1:7" x14ac:dyDescent="0.25">
      <c r="A577" s="22"/>
      <c r="B577" s="22"/>
      <c r="C577" s="22"/>
      <c r="D577" s="22"/>
      <c r="E577" s="22"/>
      <c r="F577" s="22"/>
      <c r="G577" s="85"/>
    </row>
    <row r="578" spans="1:7" x14ac:dyDescent="0.25">
      <c r="A578" s="22"/>
      <c r="B578" s="22"/>
      <c r="C578" s="22"/>
      <c r="D578" s="22"/>
      <c r="E578" s="22"/>
      <c r="F578" s="22"/>
      <c r="G578" s="22"/>
    </row>
    <row r="579" spans="1:7" x14ac:dyDescent="0.25">
      <c r="A579" s="22"/>
      <c r="B579" s="22"/>
      <c r="C579" s="22"/>
      <c r="D579" s="22"/>
      <c r="E579" s="22"/>
      <c r="F579" s="22"/>
      <c r="G579" s="22"/>
    </row>
    <row r="580" spans="1:7" x14ac:dyDescent="0.25">
      <c r="A580" s="22"/>
      <c r="B580" s="22"/>
      <c r="C580" s="22"/>
      <c r="D580" s="22"/>
      <c r="E580" s="22"/>
      <c r="F580" s="22"/>
      <c r="G580" s="22"/>
    </row>
    <row r="581" spans="1:7" x14ac:dyDescent="0.25">
      <c r="A581" s="22"/>
      <c r="B581" s="22"/>
      <c r="C581" s="22"/>
      <c r="D581" s="22"/>
      <c r="E581" s="22"/>
      <c r="F581" s="22"/>
      <c r="G581" s="22"/>
    </row>
    <row r="582" spans="1:7" x14ac:dyDescent="0.25">
      <c r="A582" s="22"/>
      <c r="B582" s="22"/>
      <c r="C582" s="22"/>
      <c r="D582" s="22"/>
      <c r="E582" s="22"/>
      <c r="F582" s="22"/>
      <c r="G582" s="22"/>
    </row>
    <row r="583" spans="1:7" x14ac:dyDescent="0.25">
      <c r="A583" s="22"/>
      <c r="B583" s="22"/>
      <c r="C583" s="22"/>
      <c r="D583" s="22"/>
      <c r="E583" s="22"/>
      <c r="F583" s="22"/>
      <c r="G583" s="22"/>
    </row>
    <row r="584" spans="1:7" ht="17.399999999999999" x14ac:dyDescent="0.25">
      <c r="A584" s="50"/>
      <c r="B584" s="22"/>
      <c r="C584" s="83"/>
      <c r="D584" s="83"/>
      <c r="E584" s="83"/>
      <c r="F584" s="54"/>
      <c r="G584" s="51"/>
    </row>
    <row r="585" spans="1:7" ht="17.399999999999999" x14ac:dyDescent="0.25">
      <c r="A585" s="52"/>
      <c r="B585" s="53"/>
      <c r="C585" s="84"/>
      <c r="D585" s="84"/>
      <c r="E585" s="84"/>
      <c r="F585" s="53"/>
      <c r="G585" s="53"/>
    </row>
    <row r="586" spans="1:7" x14ac:dyDescent="0.25">
      <c r="A586" s="85"/>
      <c r="B586" s="54"/>
      <c r="C586" s="21"/>
      <c r="D586" s="21"/>
      <c r="E586" s="21"/>
      <c r="F586" s="36"/>
      <c r="G586" s="54"/>
    </row>
    <row r="587" spans="1:7" x14ac:dyDescent="0.25">
      <c r="A587" s="85"/>
      <c r="B587" s="54"/>
      <c r="C587" s="21"/>
      <c r="D587" s="21"/>
      <c r="E587" s="21"/>
      <c r="F587" s="36"/>
      <c r="G587" s="54"/>
    </row>
    <row r="588" spans="1:7" x14ac:dyDescent="0.25">
      <c r="A588" s="80"/>
      <c r="B588" s="80"/>
      <c r="C588" s="80"/>
      <c r="D588" s="80"/>
      <c r="E588" s="80"/>
      <c r="F588" s="80"/>
      <c r="G588" s="54"/>
    </row>
    <row r="589" spans="1:7" x14ac:dyDescent="0.25">
      <c r="A589" s="80"/>
      <c r="B589" s="80"/>
      <c r="C589" s="80"/>
      <c r="D589" s="80"/>
      <c r="E589" s="80"/>
      <c r="F589" s="80"/>
      <c r="G589" s="54"/>
    </row>
    <row r="590" spans="1:7" x14ac:dyDescent="0.25">
      <c r="A590" s="36"/>
      <c r="B590" s="36"/>
      <c r="C590" s="36"/>
      <c r="D590" s="36"/>
      <c r="E590" s="36"/>
      <c r="F590" s="36"/>
      <c r="G590" s="21"/>
    </row>
    <row r="591" spans="1:7" x14ac:dyDescent="0.25">
      <c r="A591" s="36"/>
      <c r="B591" s="36"/>
      <c r="C591" s="36"/>
      <c r="D591" s="36"/>
      <c r="E591" s="22"/>
      <c r="F591" s="22"/>
      <c r="G591" s="86"/>
    </row>
    <row r="592" spans="1:7" x14ac:dyDescent="0.25">
      <c r="A592" s="21"/>
      <c r="B592" s="21"/>
      <c r="C592" s="21"/>
      <c r="D592" s="21"/>
      <c r="E592" s="22"/>
      <c r="F592" s="61"/>
      <c r="G592" s="86"/>
    </row>
    <row r="593" spans="1:7" x14ac:dyDescent="0.25">
      <c r="A593" s="21"/>
      <c r="B593" s="21"/>
      <c r="C593" s="21"/>
      <c r="D593" s="21"/>
      <c r="E593" s="22"/>
      <c r="F593" s="61"/>
      <c r="G593" s="86"/>
    </row>
    <row r="594" spans="1:7" x14ac:dyDescent="0.25">
      <c r="A594" s="21"/>
      <c r="B594" s="36"/>
      <c r="C594" s="21"/>
      <c r="D594" s="36"/>
      <c r="E594" s="54"/>
      <c r="F594" s="21"/>
      <c r="G594" s="86"/>
    </row>
    <row r="595" spans="1:7" x14ac:dyDescent="0.25">
      <c r="A595" s="21"/>
      <c r="B595" s="21"/>
      <c r="C595" s="21"/>
      <c r="D595" s="21"/>
      <c r="E595" s="21"/>
      <c r="F595" s="61"/>
      <c r="G595" s="86"/>
    </row>
    <row r="596" spans="1:7" x14ac:dyDescent="0.25">
      <c r="A596" s="22"/>
      <c r="B596" s="22"/>
      <c r="C596" s="22"/>
      <c r="D596" s="22"/>
      <c r="E596" s="22"/>
      <c r="F596" s="61"/>
      <c r="G596" s="86"/>
    </row>
    <row r="597" spans="1:7" x14ac:dyDescent="0.25">
      <c r="A597" s="21"/>
      <c r="B597" s="36"/>
      <c r="C597" s="21"/>
      <c r="D597" s="36"/>
      <c r="E597" s="54"/>
      <c r="F597" s="21"/>
      <c r="G597" s="86"/>
    </row>
    <row r="598" spans="1:7" x14ac:dyDescent="0.25">
      <c r="A598" s="21"/>
      <c r="B598" s="21"/>
      <c r="C598" s="21"/>
      <c r="D598" s="21"/>
      <c r="E598" s="21"/>
      <c r="F598" s="22"/>
      <c r="G598" s="87"/>
    </row>
    <row r="599" spans="1:7" x14ac:dyDescent="0.25">
      <c r="A599" s="21"/>
      <c r="B599" s="21"/>
      <c r="C599" s="21"/>
      <c r="D599" s="21"/>
      <c r="E599" s="21"/>
      <c r="F599" s="70"/>
      <c r="G599" s="87"/>
    </row>
    <row r="600" spans="1:7" x14ac:dyDescent="0.25">
      <c r="A600" s="21"/>
      <c r="B600" s="21"/>
      <c r="C600" s="21"/>
      <c r="D600" s="21"/>
      <c r="E600" s="21"/>
      <c r="F600" s="70"/>
      <c r="G600" s="85"/>
    </row>
    <row r="601" spans="1:7" x14ac:dyDescent="0.25">
      <c r="A601" s="21"/>
      <c r="B601" s="36"/>
      <c r="C601" s="21"/>
      <c r="D601" s="36"/>
      <c r="E601" s="54"/>
      <c r="F601" s="21"/>
      <c r="G601" s="85"/>
    </row>
    <row r="602" spans="1:7" x14ac:dyDescent="0.25">
      <c r="A602" s="22"/>
      <c r="B602" s="22"/>
      <c r="C602" s="22"/>
      <c r="D602" s="22"/>
      <c r="E602" s="22"/>
      <c r="F602" s="22"/>
      <c r="G602" s="85"/>
    </row>
    <row r="603" spans="1:7" x14ac:dyDescent="0.25">
      <c r="A603" s="22"/>
      <c r="B603" s="22"/>
      <c r="C603" s="22"/>
      <c r="D603" s="22"/>
      <c r="E603" s="22"/>
      <c r="F603" s="22"/>
      <c r="G603" s="85"/>
    </row>
    <row r="604" spans="1:7" x14ac:dyDescent="0.25">
      <c r="A604" s="22"/>
      <c r="B604" s="22"/>
      <c r="C604" s="22"/>
      <c r="D604" s="22"/>
      <c r="E604" s="22"/>
      <c r="F604" s="22"/>
      <c r="G604" s="22"/>
    </row>
    <row r="605" spans="1:7" ht="17.399999999999999" x14ac:dyDescent="0.25">
      <c r="A605" s="22"/>
      <c r="B605" s="22"/>
      <c r="C605" s="45"/>
      <c r="D605" s="45"/>
      <c r="E605" s="45"/>
      <c r="F605" s="22"/>
      <c r="G605" s="45"/>
    </row>
    <row r="606" spans="1:7" ht="15.6" x14ac:dyDescent="0.25">
      <c r="A606" s="53"/>
      <c r="B606" s="53"/>
      <c r="C606" s="46"/>
      <c r="D606" s="46"/>
      <c r="E606" s="46"/>
      <c r="F606" s="53"/>
      <c r="G606" s="53"/>
    </row>
    <row r="607" spans="1:7" ht="17.399999999999999" x14ac:dyDescent="0.25">
      <c r="A607" s="50"/>
      <c r="B607" s="22"/>
      <c r="C607" s="83"/>
      <c r="D607" s="83"/>
      <c r="E607" s="83"/>
      <c r="F607" s="54"/>
      <c r="G607" s="51"/>
    </row>
    <row r="608" spans="1:7" ht="17.399999999999999" x14ac:dyDescent="0.25">
      <c r="A608" s="52"/>
      <c r="B608" s="53"/>
      <c r="C608" s="84"/>
      <c r="D608" s="84"/>
      <c r="E608" s="84"/>
      <c r="F608" s="53"/>
      <c r="G608" s="53"/>
    </row>
    <row r="609" spans="1:7" x14ac:dyDescent="0.25">
      <c r="A609" s="85"/>
      <c r="B609" s="54"/>
      <c r="C609" s="21"/>
      <c r="D609" s="21"/>
      <c r="E609" s="21"/>
      <c r="F609" s="36"/>
      <c r="G609" s="54"/>
    </row>
    <row r="610" spans="1:7" x14ac:dyDescent="0.25">
      <c r="A610" s="85"/>
      <c r="B610" s="54"/>
      <c r="C610" s="21"/>
      <c r="D610" s="21"/>
      <c r="E610" s="21"/>
      <c r="F610" s="36"/>
      <c r="G610" s="54"/>
    </row>
    <row r="611" spans="1:7" x14ac:dyDescent="0.25">
      <c r="A611" s="80"/>
      <c r="B611" s="80"/>
      <c r="C611" s="80"/>
      <c r="D611" s="80"/>
      <c r="E611" s="80"/>
      <c r="F611" s="80"/>
      <c r="G611" s="54"/>
    </row>
    <row r="612" spans="1:7" x14ac:dyDescent="0.25">
      <c r="A612" s="80"/>
      <c r="B612" s="80"/>
      <c r="C612" s="80"/>
      <c r="D612" s="80"/>
      <c r="E612" s="80"/>
      <c r="F612" s="80"/>
      <c r="G612" s="54"/>
    </row>
    <row r="613" spans="1:7" x14ac:dyDescent="0.25">
      <c r="A613" s="36"/>
      <c r="B613" s="36"/>
      <c r="C613" s="36"/>
      <c r="D613" s="36"/>
      <c r="E613" s="36"/>
      <c r="F613" s="36"/>
      <c r="G613" s="21"/>
    </row>
    <row r="614" spans="1:7" x14ac:dyDescent="0.25">
      <c r="A614" s="36"/>
      <c r="B614" s="36"/>
      <c r="C614" s="36"/>
      <c r="D614" s="36"/>
      <c r="E614" s="22"/>
      <c r="F614" s="22"/>
      <c r="G614" s="86"/>
    </row>
    <row r="615" spans="1:7" x14ac:dyDescent="0.25">
      <c r="A615" s="21"/>
      <c r="B615" s="21"/>
      <c r="C615" s="21"/>
      <c r="D615" s="21"/>
      <c r="E615" s="22"/>
      <c r="F615" s="61"/>
      <c r="G615" s="86"/>
    </row>
    <row r="616" spans="1:7" x14ac:dyDescent="0.25">
      <c r="A616" s="21"/>
      <c r="B616" s="21"/>
      <c r="C616" s="21"/>
      <c r="D616" s="21"/>
      <c r="E616" s="22"/>
      <c r="F616" s="61"/>
      <c r="G616" s="86"/>
    </row>
    <row r="617" spans="1:7" x14ac:dyDescent="0.25">
      <c r="A617" s="21"/>
      <c r="B617" s="36"/>
      <c r="C617" s="21"/>
      <c r="D617" s="36"/>
      <c r="E617" s="54"/>
      <c r="F617" s="21"/>
      <c r="G617" s="86"/>
    </row>
    <row r="618" spans="1:7" x14ac:dyDescent="0.25">
      <c r="A618" s="21"/>
      <c r="B618" s="21"/>
      <c r="C618" s="21"/>
      <c r="D618" s="21"/>
      <c r="E618" s="54"/>
      <c r="F618" s="61"/>
      <c r="G618" s="86"/>
    </row>
    <row r="619" spans="1:7" x14ac:dyDescent="0.25">
      <c r="A619" s="22"/>
      <c r="B619" s="22"/>
      <c r="C619" s="22"/>
      <c r="D619" s="22"/>
      <c r="E619" s="49"/>
      <c r="F619" s="61"/>
      <c r="G619" s="86"/>
    </row>
    <row r="620" spans="1:7" x14ac:dyDescent="0.25">
      <c r="A620" s="21"/>
      <c r="B620" s="36"/>
      <c r="C620" s="21"/>
      <c r="D620" s="36"/>
      <c r="E620" s="54"/>
      <c r="F620" s="21"/>
      <c r="G620" s="86"/>
    </row>
    <row r="621" spans="1:7" x14ac:dyDescent="0.25">
      <c r="A621" s="21"/>
      <c r="B621" s="21"/>
      <c r="C621" s="21"/>
      <c r="D621" s="21"/>
      <c r="E621" s="54"/>
      <c r="F621" s="22"/>
      <c r="G621" s="87"/>
    </row>
    <row r="622" spans="1:7" x14ac:dyDescent="0.25">
      <c r="A622" s="21"/>
      <c r="B622" s="21"/>
      <c r="C622" s="21"/>
      <c r="D622" s="21"/>
      <c r="E622" s="54"/>
      <c r="F622" s="70"/>
      <c r="G622" s="87"/>
    </row>
    <row r="623" spans="1:7" x14ac:dyDescent="0.25">
      <c r="A623" s="21"/>
      <c r="B623" s="21"/>
      <c r="C623" s="21"/>
      <c r="D623" s="21"/>
      <c r="E623" s="54"/>
      <c r="F623" s="70"/>
      <c r="G623" s="85"/>
    </row>
    <row r="624" spans="1:7" x14ac:dyDescent="0.25">
      <c r="A624" s="21"/>
      <c r="B624" s="36"/>
      <c r="C624" s="21"/>
      <c r="D624" s="36"/>
      <c r="E624" s="54"/>
      <c r="F624" s="21"/>
      <c r="G624" s="85"/>
    </row>
    <row r="625" spans="1:7" x14ac:dyDescent="0.25">
      <c r="A625" s="22"/>
      <c r="B625" s="22"/>
      <c r="C625" s="22"/>
      <c r="D625" s="22"/>
      <c r="E625" s="22"/>
      <c r="F625" s="22"/>
      <c r="G625" s="85"/>
    </row>
    <row r="626" spans="1:7" x14ac:dyDescent="0.25">
      <c r="A626" s="22"/>
      <c r="B626" s="22"/>
      <c r="C626" s="22"/>
      <c r="D626" s="22"/>
      <c r="E626" s="22"/>
      <c r="F626" s="22"/>
      <c r="G626" s="85"/>
    </row>
    <row r="627" spans="1:7" x14ac:dyDescent="0.25">
      <c r="A627" s="22"/>
      <c r="B627" s="22"/>
      <c r="C627" s="22"/>
      <c r="D627" s="22"/>
      <c r="E627" s="22"/>
      <c r="F627" s="22"/>
      <c r="G627" s="22"/>
    </row>
    <row r="628" spans="1:7" x14ac:dyDescent="0.25">
      <c r="A628" s="22"/>
      <c r="B628" s="22"/>
      <c r="C628" s="22"/>
      <c r="D628" s="22"/>
      <c r="E628" s="22"/>
      <c r="F628" s="22"/>
      <c r="G628" s="22"/>
    </row>
    <row r="629" spans="1:7" x14ac:dyDescent="0.25">
      <c r="A629" s="22"/>
      <c r="B629" s="22"/>
      <c r="C629" s="22"/>
      <c r="D629" s="22"/>
      <c r="E629" s="22"/>
      <c r="F629" s="22"/>
      <c r="G629" s="22"/>
    </row>
    <row r="630" spans="1:7" x14ac:dyDescent="0.25">
      <c r="A630" s="22"/>
      <c r="B630" s="22"/>
      <c r="C630" s="22"/>
      <c r="D630" s="22"/>
      <c r="E630" s="22"/>
      <c r="F630" s="22"/>
      <c r="G630" s="22"/>
    </row>
    <row r="631" spans="1:7" x14ac:dyDescent="0.25">
      <c r="A631" s="22"/>
      <c r="B631" s="22"/>
      <c r="C631" s="22"/>
      <c r="D631" s="22"/>
      <c r="E631" s="22"/>
      <c r="F631" s="22"/>
      <c r="G631" s="22"/>
    </row>
    <row r="632" spans="1:7" x14ac:dyDescent="0.25">
      <c r="A632" s="22"/>
      <c r="B632" s="22"/>
      <c r="C632" s="22"/>
      <c r="D632" s="22"/>
      <c r="E632" s="22"/>
      <c r="F632" s="22"/>
      <c r="G632" s="22"/>
    </row>
    <row r="633" spans="1:7" ht="17.399999999999999" x14ac:dyDescent="0.25">
      <c r="A633" s="50"/>
      <c r="B633" s="22"/>
      <c r="C633" s="83"/>
      <c r="D633" s="83"/>
      <c r="E633" s="83"/>
      <c r="F633" s="54"/>
      <c r="G633" s="51"/>
    </row>
    <row r="634" spans="1:7" ht="17.399999999999999" x14ac:dyDescent="0.25">
      <c r="A634" s="52"/>
      <c r="B634" s="53"/>
      <c r="C634" s="84"/>
      <c r="D634" s="84"/>
      <c r="E634" s="84"/>
      <c r="F634" s="53"/>
      <c r="G634" s="53"/>
    </row>
    <row r="635" spans="1:7" x14ac:dyDescent="0.25">
      <c r="A635" s="85"/>
      <c r="B635" s="54"/>
      <c r="C635" s="21"/>
      <c r="D635" s="21"/>
      <c r="E635" s="21"/>
      <c r="F635" s="36"/>
      <c r="G635" s="54"/>
    </row>
    <row r="636" spans="1:7" x14ac:dyDescent="0.25">
      <c r="A636" s="85"/>
      <c r="B636" s="54"/>
      <c r="C636" s="21"/>
      <c r="D636" s="21"/>
      <c r="E636" s="21"/>
      <c r="F636" s="36"/>
      <c r="G636" s="54"/>
    </row>
    <row r="637" spans="1:7" x14ac:dyDescent="0.25">
      <c r="A637" s="80"/>
      <c r="B637" s="80"/>
      <c r="C637" s="80"/>
      <c r="D637" s="80"/>
      <c r="E637" s="80"/>
      <c r="F637" s="80"/>
      <c r="G637" s="54"/>
    </row>
    <row r="638" spans="1:7" x14ac:dyDescent="0.25">
      <c r="A638" s="80"/>
      <c r="B638" s="80"/>
      <c r="C638" s="80"/>
      <c r="D638" s="80"/>
      <c r="E638" s="80"/>
      <c r="F638" s="80"/>
      <c r="G638" s="54"/>
    </row>
    <row r="639" spans="1:7" x14ac:dyDescent="0.25">
      <c r="A639" s="36"/>
      <c r="B639" s="36"/>
      <c r="C639" s="36"/>
      <c r="D639" s="36"/>
      <c r="E639" s="36"/>
      <c r="F639" s="36"/>
      <c r="G639" s="21"/>
    </row>
    <row r="640" spans="1:7" x14ac:dyDescent="0.25">
      <c r="A640" s="36"/>
      <c r="B640" s="36"/>
      <c r="C640" s="36"/>
      <c r="D640" s="36"/>
      <c r="E640" s="22"/>
      <c r="F640" s="22"/>
      <c r="G640" s="86"/>
    </row>
    <row r="641" spans="1:7" x14ac:dyDescent="0.25">
      <c r="A641" s="21"/>
      <c r="B641" s="21"/>
      <c r="C641" s="21"/>
      <c r="D641" s="21"/>
      <c r="E641" s="22"/>
      <c r="F641" s="61"/>
      <c r="G641" s="86"/>
    </row>
    <row r="642" spans="1:7" x14ac:dyDescent="0.25">
      <c r="A642" s="21"/>
      <c r="B642" s="21"/>
      <c r="C642" s="21"/>
      <c r="D642" s="21"/>
      <c r="E642" s="22"/>
      <c r="F642" s="61"/>
      <c r="G642" s="86"/>
    </row>
    <row r="643" spans="1:7" x14ac:dyDescent="0.25">
      <c r="A643" s="21"/>
      <c r="B643" s="36"/>
      <c r="C643" s="21"/>
      <c r="D643" s="36"/>
      <c r="E643" s="54"/>
      <c r="F643" s="21"/>
      <c r="G643" s="86"/>
    </row>
    <row r="644" spans="1:7" x14ac:dyDescent="0.25">
      <c r="A644" s="21"/>
      <c r="B644" s="21"/>
      <c r="C644" s="21"/>
      <c r="D644" s="21"/>
      <c r="E644" s="21"/>
      <c r="F644" s="61"/>
      <c r="G644" s="86"/>
    </row>
    <row r="645" spans="1:7" x14ac:dyDescent="0.25">
      <c r="A645" s="22"/>
      <c r="B645" s="22"/>
      <c r="C645" s="22"/>
      <c r="D645" s="22"/>
      <c r="E645" s="22"/>
      <c r="F645" s="61"/>
      <c r="G645" s="86"/>
    </row>
    <row r="646" spans="1:7" x14ac:dyDescent="0.25">
      <c r="A646" s="21"/>
      <c r="B646" s="36"/>
      <c r="C646" s="21"/>
      <c r="D646" s="36"/>
      <c r="E646" s="54"/>
      <c r="F646" s="21"/>
      <c r="G646" s="86"/>
    </row>
    <row r="647" spans="1:7" x14ac:dyDescent="0.25">
      <c r="A647" s="21"/>
      <c r="B647" s="21"/>
      <c r="C647" s="21"/>
      <c r="D647" s="21"/>
      <c r="E647" s="21"/>
      <c r="F647" s="22"/>
      <c r="G647" s="87"/>
    </row>
    <row r="648" spans="1:7" x14ac:dyDescent="0.25">
      <c r="A648" s="21"/>
      <c r="B648" s="21"/>
      <c r="C648" s="21"/>
      <c r="D648" s="21"/>
      <c r="E648" s="21"/>
      <c r="F648" s="70"/>
      <c r="G648" s="87"/>
    </row>
    <row r="649" spans="1:7" x14ac:dyDescent="0.25">
      <c r="A649" s="21"/>
      <c r="B649" s="21"/>
      <c r="C649" s="21"/>
      <c r="D649" s="21"/>
      <c r="E649" s="21"/>
      <c r="F649" s="70"/>
      <c r="G649" s="85"/>
    </row>
    <row r="650" spans="1:7" x14ac:dyDescent="0.25">
      <c r="A650" s="21"/>
      <c r="B650" s="36"/>
      <c r="C650" s="21"/>
      <c r="D650" s="36"/>
      <c r="E650" s="54"/>
      <c r="F650" s="21"/>
      <c r="G650" s="85"/>
    </row>
    <row r="651" spans="1:7" x14ac:dyDescent="0.25">
      <c r="A651" s="22"/>
      <c r="B651" s="22"/>
      <c r="C651" s="22"/>
      <c r="D651" s="22"/>
      <c r="E651" s="22"/>
      <c r="F651" s="22"/>
      <c r="G651" s="85"/>
    </row>
    <row r="652" spans="1:7" x14ac:dyDescent="0.25">
      <c r="A652" s="22"/>
      <c r="B652" s="22"/>
      <c r="C652" s="22"/>
      <c r="D652" s="22"/>
      <c r="E652" s="22"/>
      <c r="F652" s="22"/>
      <c r="G652" s="85"/>
    </row>
    <row r="653" spans="1:7" x14ac:dyDescent="0.25">
      <c r="A653" s="22"/>
      <c r="B653" s="22"/>
      <c r="C653" s="22"/>
      <c r="D653" s="22"/>
      <c r="E653" s="22"/>
      <c r="F653" s="22"/>
      <c r="G653" s="22"/>
    </row>
    <row r="654" spans="1:7" ht="17.399999999999999" x14ac:dyDescent="0.25">
      <c r="A654" s="22"/>
      <c r="B654" s="22"/>
      <c r="C654" s="45"/>
      <c r="D654" s="45"/>
      <c r="E654" s="45"/>
      <c r="F654" s="22"/>
      <c r="G654" s="45"/>
    </row>
    <row r="655" spans="1:7" ht="15.6" x14ac:dyDescent="0.25">
      <c r="A655" s="53"/>
      <c r="B655" s="53"/>
      <c r="C655" s="46"/>
      <c r="D655" s="46"/>
      <c r="E655" s="46"/>
      <c r="F655" s="53"/>
      <c r="G655" s="53"/>
    </row>
    <row r="656" spans="1:7" ht="17.399999999999999" x14ac:dyDescent="0.25">
      <c r="A656" s="50"/>
      <c r="B656" s="22"/>
      <c r="C656" s="83"/>
      <c r="D656" s="83"/>
      <c r="E656" s="83"/>
      <c r="F656" s="54"/>
      <c r="G656" s="51"/>
    </row>
    <row r="657" spans="1:7" ht="17.399999999999999" x14ac:dyDescent="0.25">
      <c r="A657" s="52"/>
      <c r="B657" s="53"/>
      <c r="C657" s="84"/>
      <c r="D657" s="84"/>
      <c r="E657" s="84"/>
      <c r="F657" s="53"/>
      <c r="G657" s="53"/>
    </row>
    <row r="658" spans="1:7" x14ac:dyDescent="0.25">
      <c r="A658" s="85"/>
      <c r="B658" s="54"/>
      <c r="C658" s="21"/>
      <c r="D658" s="21"/>
      <c r="E658" s="21"/>
      <c r="F658" s="36"/>
      <c r="G658" s="54"/>
    </row>
    <row r="659" spans="1:7" x14ac:dyDescent="0.25">
      <c r="A659" s="85"/>
      <c r="B659" s="54"/>
      <c r="C659" s="21"/>
      <c r="D659" s="21"/>
      <c r="E659" s="21"/>
      <c r="F659" s="36"/>
      <c r="G659" s="54"/>
    </row>
    <row r="660" spans="1:7" x14ac:dyDescent="0.25">
      <c r="A660" s="80"/>
      <c r="B660" s="80"/>
      <c r="C660" s="80"/>
      <c r="D660" s="80"/>
      <c r="E660" s="80"/>
      <c r="F660" s="80"/>
      <c r="G660" s="54"/>
    </row>
    <row r="661" spans="1:7" x14ac:dyDescent="0.25">
      <c r="A661" s="80"/>
      <c r="B661" s="80"/>
      <c r="C661" s="80"/>
      <c r="D661" s="80"/>
      <c r="E661" s="80"/>
      <c r="F661" s="80"/>
      <c r="G661" s="54"/>
    </row>
    <row r="662" spans="1:7" x14ac:dyDescent="0.25">
      <c r="A662" s="36"/>
      <c r="B662" s="36"/>
      <c r="C662" s="36"/>
      <c r="D662" s="36"/>
      <c r="E662" s="36"/>
      <c r="F662" s="36"/>
      <c r="G662" s="21"/>
    </row>
    <row r="663" spans="1:7" x14ac:dyDescent="0.25">
      <c r="A663" s="36"/>
      <c r="B663" s="36"/>
      <c r="C663" s="36"/>
      <c r="D663" s="36"/>
      <c r="E663" s="22"/>
      <c r="F663" s="22"/>
      <c r="G663" s="86"/>
    </row>
    <row r="664" spans="1:7" x14ac:dyDescent="0.25">
      <c r="A664" s="21"/>
      <c r="B664" s="21"/>
      <c r="C664" s="21"/>
      <c r="D664" s="21"/>
      <c r="E664" s="22"/>
      <c r="F664" s="61"/>
      <c r="G664" s="86"/>
    </row>
    <row r="665" spans="1:7" x14ac:dyDescent="0.25">
      <c r="A665" s="21"/>
      <c r="B665" s="21"/>
      <c r="C665" s="21"/>
      <c r="D665" s="21"/>
      <c r="E665" s="22"/>
      <c r="F665" s="61"/>
      <c r="G665" s="86"/>
    </row>
    <row r="666" spans="1:7" x14ac:dyDescent="0.25">
      <c r="A666" s="21"/>
      <c r="B666" s="36"/>
      <c r="C666" s="21"/>
      <c r="D666" s="36"/>
      <c r="E666" s="54"/>
      <c r="F666" s="21"/>
      <c r="G666" s="86"/>
    </row>
    <row r="667" spans="1:7" x14ac:dyDescent="0.25">
      <c r="A667" s="21"/>
      <c r="B667" s="21"/>
      <c r="C667" s="21"/>
      <c r="D667" s="21"/>
      <c r="E667" s="54"/>
      <c r="F667" s="61"/>
      <c r="G667" s="86"/>
    </row>
    <row r="668" spans="1:7" x14ac:dyDescent="0.25">
      <c r="A668" s="22"/>
      <c r="B668" s="22"/>
      <c r="C668" s="22"/>
      <c r="D668" s="22"/>
      <c r="E668" s="49"/>
      <c r="F668" s="61"/>
      <c r="G668" s="86"/>
    </row>
    <row r="669" spans="1:7" x14ac:dyDescent="0.25">
      <c r="A669" s="21"/>
      <c r="B669" s="36"/>
      <c r="C669" s="21"/>
      <c r="D669" s="36"/>
      <c r="E669" s="54"/>
      <c r="F669" s="21"/>
      <c r="G669" s="86"/>
    </row>
    <row r="670" spans="1:7" x14ac:dyDescent="0.25">
      <c r="A670" s="21"/>
      <c r="B670" s="21"/>
      <c r="C670" s="21"/>
      <c r="D670" s="21"/>
      <c r="E670" s="54"/>
      <c r="F670" s="22"/>
      <c r="G670" s="87"/>
    </row>
    <row r="671" spans="1:7" x14ac:dyDescent="0.25">
      <c r="A671" s="21"/>
      <c r="B671" s="21"/>
      <c r="C671" s="21"/>
      <c r="D671" s="21"/>
      <c r="E671" s="54"/>
      <c r="F671" s="70"/>
      <c r="G671" s="87"/>
    </row>
    <row r="672" spans="1:7" x14ac:dyDescent="0.25">
      <c r="A672" s="21"/>
      <c r="B672" s="21"/>
      <c r="C672" s="21"/>
      <c r="D672" s="21"/>
      <c r="E672" s="54"/>
      <c r="F672" s="70"/>
      <c r="G672" s="85"/>
    </row>
    <row r="673" spans="1:7" x14ac:dyDescent="0.25">
      <c r="A673" s="21"/>
      <c r="B673" s="36"/>
      <c r="C673" s="21"/>
      <c r="D673" s="36"/>
      <c r="E673" s="54"/>
      <c r="F673" s="21"/>
      <c r="G673" s="85"/>
    </row>
    <row r="674" spans="1:7" x14ac:dyDescent="0.25">
      <c r="A674" s="22"/>
      <c r="B674" s="22"/>
      <c r="C674" s="22"/>
      <c r="D674" s="22"/>
      <c r="E674" s="22"/>
      <c r="F674" s="22"/>
      <c r="G674" s="85"/>
    </row>
    <row r="675" spans="1:7" x14ac:dyDescent="0.25">
      <c r="A675" s="22"/>
      <c r="B675" s="22"/>
      <c r="C675" s="22"/>
      <c r="D675" s="22"/>
      <c r="E675" s="22"/>
      <c r="F675" s="22"/>
      <c r="G675" s="85"/>
    </row>
    <row r="676" spans="1:7" x14ac:dyDescent="0.25">
      <c r="A676" s="22"/>
      <c r="B676" s="22"/>
      <c r="C676" s="22"/>
      <c r="D676" s="22"/>
      <c r="E676" s="22"/>
      <c r="F676" s="22"/>
      <c r="G676" s="22"/>
    </row>
    <row r="677" spans="1:7" x14ac:dyDescent="0.25">
      <c r="A677" s="22"/>
      <c r="B677" s="22"/>
      <c r="C677" s="22"/>
      <c r="D677" s="22"/>
      <c r="E677" s="22"/>
      <c r="F677" s="22"/>
      <c r="G677" s="22"/>
    </row>
    <row r="678" spans="1:7" x14ac:dyDescent="0.25">
      <c r="A678" s="22"/>
      <c r="B678" s="22"/>
      <c r="C678" s="22"/>
      <c r="D678" s="22"/>
      <c r="E678" s="22"/>
      <c r="F678" s="22"/>
      <c r="G678" s="22"/>
    </row>
    <row r="679" spans="1:7" x14ac:dyDescent="0.25">
      <c r="A679" s="22"/>
      <c r="B679" s="22"/>
      <c r="C679" s="22"/>
      <c r="D679" s="22"/>
      <c r="E679" s="22"/>
      <c r="F679" s="22"/>
      <c r="G679" s="22"/>
    </row>
    <row r="680" spans="1:7" x14ac:dyDescent="0.25">
      <c r="A680" s="22"/>
      <c r="B680" s="22"/>
      <c r="C680" s="22"/>
      <c r="D680" s="22"/>
      <c r="E680" s="22"/>
      <c r="F680" s="22"/>
      <c r="G680" s="22"/>
    </row>
    <row r="681" spans="1:7" x14ac:dyDescent="0.25">
      <c r="A681" s="22"/>
      <c r="B681" s="22"/>
      <c r="C681" s="22"/>
      <c r="D681" s="22"/>
      <c r="E681" s="22"/>
      <c r="F681" s="22"/>
      <c r="G681" s="22"/>
    </row>
    <row r="682" spans="1:7" ht="17.399999999999999" x14ac:dyDescent="0.25">
      <c r="A682" s="50"/>
      <c r="B682" s="22"/>
      <c r="C682" s="83"/>
      <c r="D682" s="83"/>
      <c r="E682" s="83"/>
      <c r="F682" s="54"/>
      <c r="G682" s="51"/>
    </row>
    <row r="683" spans="1:7" ht="17.399999999999999" x14ac:dyDescent="0.25">
      <c r="A683" s="52"/>
      <c r="B683" s="53"/>
      <c r="C683" s="84"/>
      <c r="D683" s="84"/>
      <c r="E683" s="84"/>
      <c r="F683" s="53"/>
      <c r="G683" s="53"/>
    </row>
    <row r="684" spans="1:7" x14ac:dyDescent="0.25">
      <c r="A684" s="85"/>
      <c r="B684" s="54"/>
      <c r="C684" s="21"/>
      <c r="D684" s="21"/>
      <c r="E684" s="21"/>
      <c r="F684" s="36"/>
      <c r="G684" s="54"/>
    </row>
    <row r="685" spans="1:7" x14ac:dyDescent="0.25">
      <c r="A685" s="85"/>
      <c r="B685" s="54"/>
      <c r="C685" s="21"/>
      <c r="D685" s="21"/>
      <c r="E685" s="21"/>
      <c r="F685" s="36"/>
      <c r="G685" s="54"/>
    </row>
    <row r="686" spans="1:7" x14ac:dyDescent="0.25">
      <c r="A686" s="80"/>
      <c r="B686" s="80"/>
      <c r="C686" s="80"/>
      <c r="D686" s="80"/>
      <c r="E686" s="80"/>
      <c r="F686" s="80"/>
      <c r="G686" s="54"/>
    </row>
    <row r="687" spans="1:7" x14ac:dyDescent="0.25">
      <c r="A687" s="80"/>
      <c r="B687" s="80"/>
      <c r="C687" s="80"/>
      <c r="D687" s="80"/>
      <c r="E687" s="80"/>
      <c r="F687" s="80"/>
      <c r="G687" s="54"/>
    </row>
    <row r="688" spans="1:7" x14ac:dyDescent="0.25">
      <c r="A688" s="36"/>
      <c r="B688" s="36"/>
      <c r="C688" s="36"/>
      <c r="D688" s="36"/>
      <c r="E688" s="36"/>
      <c r="F688" s="36"/>
      <c r="G688" s="21"/>
    </row>
    <row r="689" spans="1:7" x14ac:dyDescent="0.25">
      <c r="A689" s="36"/>
      <c r="B689" s="36"/>
      <c r="C689" s="36"/>
      <c r="D689" s="36"/>
      <c r="E689" s="22"/>
      <c r="F689" s="22"/>
      <c r="G689" s="86"/>
    </row>
    <row r="690" spans="1:7" x14ac:dyDescent="0.25">
      <c r="A690" s="21"/>
      <c r="B690" s="21"/>
      <c r="C690" s="21"/>
      <c r="D690" s="21"/>
      <c r="E690" s="22"/>
      <c r="F690" s="61"/>
      <c r="G690" s="86"/>
    </row>
    <row r="691" spans="1:7" x14ac:dyDescent="0.25">
      <c r="A691" s="21"/>
      <c r="B691" s="21"/>
      <c r="C691" s="21"/>
      <c r="D691" s="21"/>
      <c r="E691" s="22"/>
      <c r="F691" s="61"/>
      <c r="G691" s="86"/>
    </row>
    <row r="692" spans="1:7" x14ac:dyDescent="0.25">
      <c r="A692" s="21"/>
      <c r="B692" s="36"/>
      <c r="C692" s="21"/>
      <c r="D692" s="36"/>
      <c r="E692" s="54"/>
      <c r="F692" s="21"/>
      <c r="G692" s="86"/>
    </row>
    <row r="693" spans="1:7" x14ac:dyDescent="0.25">
      <c r="A693" s="21"/>
      <c r="B693" s="21"/>
      <c r="C693" s="21"/>
      <c r="D693" s="21"/>
      <c r="E693" s="21"/>
      <c r="F693" s="61"/>
      <c r="G693" s="86"/>
    </row>
    <row r="694" spans="1:7" x14ac:dyDescent="0.25">
      <c r="A694" s="22"/>
      <c r="B694" s="22"/>
      <c r="C694" s="22"/>
      <c r="D694" s="22"/>
      <c r="E694" s="22"/>
      <c r="F694" s="61"/>
      <c r="G694" s="86"/>
    </row>
    <row r="695" spans="1:7" x14ac:dyDescent="0.25">
      <c r="A695" s="21"/>
      <c r="B695" s="36"/>
      <c r="C695" s="21"/>
      <c r="D695" s="36"/>
      <c r="E695" s="54"/>
      <c r="F695" s="21"/>
      <c r="G695" s="86"/>
    </row>
    <row r="696" spans="1:7" x14ac:dyDescent="0.25">
      <c r="A696" s="21"/>
      <c r="B696" s="21"/>
      <c r="C696" s="21"/>
      <c r="D696" s="21"/>
      <c r="E696" s="21"/>
      <c r="F696" s="22"/>
      <c r="G696" s="87"/>
    </row>
    <row r="697" spans="1:7" x14ac:dyDescent="0.25">
      <c r="A697" s="21"/>
      <c r="B697" s="21"/>
      <c r="C697" s="21"/>
      <c r="D697" s="21"/>
      <c r="E697" s="21"/>
      <c r="F697" s="70"/>
      <c r="G697" s="87"/>
    </row>
    <row r="698" spans="1:7" x14ac:dyDescent="0.25">
      <c r="A698" s="21"/>
      <c r="B698" s="21"/>
      <c r="C698" s="21"/>
      <c r="D698" s="21"/>
      <c r="E698" s="21"/>
      <c r="F698" s="70"/>
      <c r="G698" s="85"/>
    </row>
    <row r="699" spans="1:7" x14ac:dyDescent="0.25">
      <c r="A699" s="21"/>
      <c r="B699" s="36"/>
      <c r="C699" s="21"/>
      <c r="D699" s="36"/>
      <c r="E699" s="54"/>
      <c r="F699" s="21"/>
      <c r="G699" s="85"/>
    </row>
    <row r="700" spans="1:7" x14ac:dyDescent="0.25">
      <c r="A700" s="22"/>
      <c r="B700" s="22"/>
      <c r="C700" s="22"/>
      <c r="D700" s="22"/>
      <c r="E700" s="22"/>
      <c r="F700" s="22"/>
      <c r="G700" s="85"/>
    </row>
    <row r="701" spans="1:7" x14ac:dyDescent="0.25">
      <c r="A701" s="22"/>
      <c r="B701" s="22"/>
      <c r="C701" s="22"/>
      <c r="D701" s="22"/>
      <c r="E701" s="22"/>
      <c r="F701" s="22"/>
      <c r="G701" s="85"/>
    </row>
    <row r="702" spans="1:7" x14ac:dyDescent="0.25">
      <c r="A702" s="22"/>
      <c r="B702" s="22"/>
      <c r="C702" s="22"/>
      <c r="D702" s="22"/>
      <c r="E702" s="22"/>
      <c r="F702" s="22"/>
      <c r="G702" s="22"/>
    </row>
    <row r="703" spans="1:7" ht="17.399999999999999" x14ac:dyDescent="0.25">
      <c r="A703" s="22"/>
      <c r="B703" s="22"/>
      <c r="C703" s="45"/>
      <c r="D703" s="45"/>
      <c r="E703" s="45"/>
      <c r="F703" s="22"/>
      <c r="G703" s="45"/>
    </row>
    <row r="704" spans="1:7" ht="15.6" x14ac:dyDescent="0.25">
      <c r="A704" s="53"/>
      <c r="B704" s="53"/>
      <c r="C704" s="46"/>
      <c r="D704" s="46"/>
      <c r="E704" s="46"/>
      <c r="F704" s="53"/>
      <c r="G704" s="53"/>
    </row>
    <row r="705" spans="1:7" ht="17.399999999999999" x14ac:dyDescent="0.25">
      <c r="A705" s="50"/>
      <c r="B705" s="22"/>
      <c r="C705" s="83"/>
      <c r="D705" s="83"/>
      <c r="E705" s="83"/>
      <c r="F705" s="54"/>
      <c r="G705" s="51"/>
    </row>
    <row r="706" spans="1:7" ht="17.399999999999999" x14ac:dyDescent="0.25">
      <c r="A706" s="52"/>
      <c r="B706" s="53"/>
      <c r="C706" s="84"/>
      <c r="D706" s="84"/>
      <c r="E706" s="84"/>
      <c r="F706" s="53"/>
      <c r="G706" s="53"/>
    </row>
    <row r="707" spans="1:7" x14ac:dyDescent="0.25">
      <c r="A707" s="85"/>
      <c r="B707" s="54"/>
      <c r="C707" s="21"/>
      <c r="D707" s="21"/>
      <c r="E707" s="21"/>
      <c r="F707" s="36"/>
      <c r="G707" s="54"/>
    </row>
    <row r="708" spans="1:7" x14ac:dyDescent="0.25">
      <c r="A708" s="85"/>
      <c r="B708" s="54"/>
      <c r="C708" s="21"/>
      <c r="D708" s="21"/>
      <c r="E708" s="21"/>
      <c r="F708" s="36"/>
      <c r="G708" s="54"/>
    </row>
    <row r="709" spans="1:7" x14ac:dyDescent="0.25">
      <c r="A709" s="80"/>
      <c r="B709" s="80"/>
      <c r="C709" s="80"/>
      <c r="D709" s="80"/>
      <c r="E709" s="80"/>
      <c r="F709" s="80"/>
      <c r="G709" s="54"/>
    </row>
    <row r="710" spans="1:7" x14ac:dyDescent="0.25">
      <c r="A710" s="80"/>
      <c r="B710" s="80"/>
      <c r="C710" s="80"/>
      <c r="D710" s="80"/>
      <c r="E710" s="80"/>
      <c r="F710" s="80"/>
      <c r="G710" s="54"/>
    </row>
    <row r="711" spans="1:7" x14ac:dyDescent="0.25">
      <c r="A711" s="36"/>
      <c r="B711" s="36"/>
      <c r="C711" s="36"/>
      <c r="D711" s="36"/>
      <c r="E711" s="36"/>
      <c r="F711" s="36"/>
      <c r="G711" s="21"/>
    </row>
    <row r="712" spans="1:7" x14ac:dyDescent="0.25">
      <c r="A712" s="36"/>
      <c r="B712" s="36"/>
      <c r="C712" s="36"/>
      <c r="D712" s="36"/>
      <c r="E712" s="22"/>
      <c r="F712" s="22"/>
      <c r="G712" s="86"/>
    </row>
    <row r="713" spans="1:7" x14ac:dyDescent="0.25">
      <c r="A713" s="21"/>
      <c r="B713" s="21"/>
      <c r="C713" s="21"/>
      <c r="D713" s="21"/>
      <c r="E713" s="22"/>
      <c r="F713" s="61"/>
      <c r="G713" s="86"/>
    </row>
    <row r="714" spans="1:7" x14ac:dyDescent="0.25">
      <c r="A714" s="21"/>
      <c r="B714" s="21"/>
      <c r="C714" s="21"/>
      <c r="D714" s="21"/>
      <c r="E714" s="22"/>
      <c r="F714" s="61"/>
      <c r="G714" s="86"/>
    </row>
    <row r="715" spans="1:7" x14ac:dyDescent="0.25">
      <c r="A715" s="21"/>
      <c r="B715" s="36"/>
      <c r="C715" s="21"/>
      <c r="D715" s="36"/>
      <c r="E715" s="54"/>
      <c r="F715" s="21"/>
      <c r="G715" s="86"/>
    </row>
    <row r="716" spans="1:7" x14ac:dyDescent="0.25">
      <c r="A716" s="21"/>
      <c r="B716" s="21"/>
      <c r="C716" s="21"/>
      <c r="D716" s="21"/>
      <c r="E716" s="54"/>
      <c r="F716" s="61"/>
      <c r="G716" s="86"/>
    </row>
    <row r="717" spans="1:7" x14ac:dyDescent="0.25">
      <c r="A717" s="22"/>
      <c r="B717" s="22"/>
      <c r="C717" s="22"/>
      <c r="D717" s="22"/>
      <c r="E717" s="49"/>
      <c r="F717" s="61"/>
      <c r="G717" s="86"/>
    </row>
    <row r="718" spans="1:7" x14ac:dyDescent="0.25">
      <c r="A718" s="21"/>
      <c r="B718" s="36"/>
      <c r="C718" s="21"/>
      <c r="D718" s="36"/>
      <c r="E718" s="54"/>
      <c r="F718" s="21"/>
      <c r="G718" s="86"/>
    </row>
    <row r="719" spans="1:7" x14ac:dyDescent="0.25">
      <c r="A719" s="21"/>
      <c r="B719" s="21"/>
      <c r="C719" s="21"/>
      <c r="D719" s="21"/>
      <c r="E719" s="54"/>
      <c r="F719" s="22"/>
      <c r="G719" s="87"/>
    </row>
    <row r="720" spans="1:7" x14ac:dyDescent="0.25">
      <c r="A720" s="21"/>
      <c r="B720" s="21"/>
      <c r="C720" s="21"/>
      <c r="D720" s="21"/>
      <c r="E720" s="54"/>
      <c r="F720" s="70"/>
      <c r="G720" s="87"/>
    </row>
    <row r="721" spans="1:7" x14ac:dyDescent="0.25">
      <c r="A721" s="21"/>
      <c r="B721" s="21"/>
      <c r="C721" s="21"/>
      <c r="D721" s="21"/>
      <c r="E721" s="54"/>
      <c r="F721" s="70"/>
      <c r="G721" s="85"/>
    </row>
    <row r="722" spans="1:7" x14ac:dyDescent="0.25">
      <c r="A722" s="21"/>
      <c r="B722" s="36"/>
      <c r="C722" s="21"/>
      <c r="D722" s="36"/>
      <c r="E722" s="54"/>
      <c r="F722" s="21"/>
      <c r="G722" s="85"/>
    </row>
    <row r="723" spans="1:7" x14ac:dyDescent="0.25">
      <c r="A723" s="22"/>
      <c r="B723" s="22"/>
      <c r="C723" s="22"/>
      <c r="D723" s="22"/>
      <c r="E723" s="22"/>
      <c r="F723" s="22"/>
      <c r="G723" s="85"/>
    </row>
    <row r="724" spans="1:7" x14ac:dyDescent="0.25">
      <c r="A724" s="22"/>
      <c r="B724" s="22"/>
      <c r="C724" s="22"/>
      <c r="D724" s="22"/>
      <c r="E724" s="22"/>
      <c r="F724" s="22"/>
      <c r="G724" s="85"/>
    </row>
    <row r="725" spans="1:7" x14ac:dyDescent="0.25">
      <c r="A725" s="22"/>
      <c r="B725" s="22"/>
      <c r="C725" s="22"/>
      <c r="D725" s="22"/>
      <c r="E725" s="22"/>
      <c r="F725" s="22"/>
      <c r="G725" s="22"/>
    </row>
    <row r="726" spans="1:7" x14ac:dyDescent="0.25">
      <c r="A726" s="22"/>
      <c r="B726" s="22"/>
      <c r="C726" s="22"/>
      <c r="D726" s="22"/>
      <c r="E726" s="22"/>
      <c r="F726" s="22"/>
      <c r="G726" s="22"/>
    </row>
    <row r="727" spans="1:7" x14ac:dyDescent="0.25">
      <c r="A727" s="22"/>
      <c r="B727" s="22"/>
      <c r="C727" s="22"/>
      <c r="D727" s="22"/>
      <c r="E727" s="22"/>
      <c r="F727" s="22"/>
      <c r="G727" s="22"/>
    </row>
    <row r="728" spans="1:7" x14ac:dyDescent="0.25">
      <c r="A728" s="22"/>
      <c r="B728" s="22"/>
      <c r="C728" s="22"/>
      <c r="D728" s="22"/>
      <c r="E728" s="22"/>
      <c r="F728" s="22"/>
      <c r="G728" s="22"/>
    </row>
    <row r="729" spans="1:7" x14ac:dyDescent="0.25">
      <c r="A729" s="22"/>
      <c r="B729" s="22"/>
      <c r="C729" s="22"/>
      <c r="D729" s="22"/>
      <c r="E729" s="22"/>
      <c r="F729" s="22"/>
      <c r="G729" s="22"/>
    </row>
    <row r="730" spans="1:7" x14ac:dyDescent="0.25">
      <c r="A730" s="22"/>
      <c r="B730" s="22"/>
      <c r="C730" s="22"/>
      <c r="D730" s="22"/>
      <c r="E730" s="22"/>
      <c r="F730" s="22"/>
      <c r="G730" s="22"/>
    </row>
    <row r="731" spans="1:7" ht="17.399999999999999" x14ac:dyDescent="0.25">
      <c r="A731" s="50"/>
      <c r="B731" s="22"/>
      <c r="C731" s="83"/>
      <c r="D731" s="83"/>
      <c r="E731" s="83"/>
      <c r="F731" s="54"/>
      <c r="G731" s="51"/>
    </row>
    <row r="732" spans="1:7" ht="17.399999999999999" x14ac:dyDescent="0.25">
      <c r="A732" s="52"/>
      <c r="B732" s="53"/>
      <c r="C732" s="84"/>
      <c r="D732" s="84"/>
      <c r="E732" s="84"/>
      <c r="F732" s="53"/>
      <c r="G732" s="53"/>
    </row>
    <row r="733" spans="1:7" x14ac:dyDescent="0.25">
      <c r="A733" s="85"/>
      <c r="B733" s="54"/>
      <c r="C733" s="21"/>
      <c r="D733" s="21"/>
      <c r="E733" s="21"/>
      <c r="F733" s="36"/>
      <c r="G733" s="54"/>
    </row>
    <row r="734" spans="1:7" x14ac:dyDescent="0.25">
      <c r="A734" s="85"/>
      <c r="B734" s="54"/>
      <c r="C734" s="21"/>
      <c r="D734" s="21"/>
      <c r="E734" s="21"/>
      <c r="F734" s="36"/>
      <c r="G734" s="54"/>
    </row>
    <row r="735" spans="1:7" x14ac:dyDescent="0.25">
      <c r="A735" s="80"/>
      <c r="B735" s="80"/>
      <c r="C735" s="80"/>
      <c r="D735" s="80"/>
      <c r="E735" s="80"/>
      <c r="F735" s="80"/>
      <c r="G735" s="54"/>
    </row>
    <row r="736" spans="1:7" x14ac:dyDescent="0.25">
      <c r="A736" s="80"/>
      <c r="B736" s="80"/>
      <c r="C736" s="80"/>
      <c r="D736" s="80"/>
      <c r="E736" s="80"/>
      <c r="F736" s="80"/>
      <c r="G736" s="54"/>
    </row>
    <row r="737" spans="1:7" x14ac:dyDescent="0.25">
      <c r="A737" s="36"/>
      <c r="B737" s="36"/>
      <c r="C737" s="36"/>
      <c r="D737" s="36"/>
      <c r="E737" s="36"/>
      <c r="F737" s="36"/>
      <c r="G737" s="21"/>
    </row>
    <row r="738" spans="1:7" x14ac:dyDescent="0.25">
      <c r="A738" s="36"/>
      <c r="B738" s="36"/>
      <c r="C738" s="36"/>
      <c r="D738" s="36"/>
      <c r="E738" s="22"/>
      <c r="F738" s="22"/>
      <c r="G738" s="86"/>
    </row>
    <row r="739" spans="1:7" x14ac:dyDescent="0.25">
      <c r="A739" s="21"/>
      <c r="B739" s="21"/>
      <c r="C739" s="21"/>
      <c r="D739" s="21"/>
      <c r="E739" s="22"/>
      <c r="F739" s="61"/>
      <c r="G739" s="86"/>
    </row>
    <row r="740" spans="1:7" x14ac:dyDescent="0.25">
      <c r="A740" s="21"/>
      <c r="B740" s="21"/>
      <c r="C740" s="21"/>
      <c r="D740" s="21"/>
      <c r="E740" s="22"/>
      <c r="F740" s="61"/>
      <c r="G740" s="86"/>
    </row>
    <row r="741" spans="1:7" x14ac:dyDescent="0.25">
      <c r="A741" s="21"/>
      <c r="B741" s="36"/>
      <c r="C741" s="21"/>
      <c r="D741" s="36"/>
      <c r="E741" s="54"/>
      <c r="F741" s="21"/>
      <c r="G741" s="86"/>
    </row>
    <row r="742" spans="1:7" x14ac:dyDescent="0.25">
      <c r="A742" s="21"/>
      <c r="B742" s="21"/>
      <c r="C742" s="21"/>
      <c r="D742" s="21"/>
      <c r="E742" s="21"/>
      <c r="F742" s="61"/>
      <c r="G742" s="86"/>
    </row>
    <row r="743" spans="1:7" x14ac:dyDescent="0.25">
      <c r="A743" s="22"/>
      <c r="B743" s="22"/>
      <c r="C743" s="22"/>
      <c r="D743" s="22"/>
      <c r="E743" s="22"/>
      <c r="F743" s="61"/>
      <c r="G743" s="86"/>
    </row>
    <row r="744" spans="1:7" x14ac:dyDescent="0.25">
      <c r="A744" s="21"/>
      <c r="B744" s="36"/>
      <c r="C744" s="21"/>
      <c r="D744" s="36"/>
      <c r="E744" s="54"/>
      <c r="F744" s="21"/>
      <c r="G744" s="86"/>
    </row>
    <row r="745" spans="1:7" x14ac:dyDescent="0.25">
      <c r="A745" s="21"/>
      <c r="B745" s="21"/>
      <c r="C745" s="21"/>
      <c r="D745" s="21"/>
      <c r="E745" s="21"/>
      <c r="F745" s="22"/>
      <c r="G745" s="87"/>
    </row>
    <row r="746" spans="1:7" x14ac:dyDescent="0.25">
      <c r="A746" s="21"/>
      <c r="B746" s="21"/>
      <c r="C746" s="21"/>
      <c r="D746" s="21"/>
      <c r="E746" s="21"/>
      <c r="F746" s="70"/>
      <c r="G746" s="87"/>
    </row>
    <row r="747" spans="1:7" x14ac:dyDescent="0.25">
      <c r="A747" s="21"/>
      <c r="B747" s="21"/>
      <c r="C747" s="21"/>
      <c r="D747" s="21"/>
      <c r="E747" s="21"/>
      <c r="F747" s="70"/>
      <c r="G747" s="85"/>
    </row>
    <row r="748" spans="1:7" x14ac:dyDescent="0.25">
      <c r="A748" s="21"/>
      <c r="B748" s="36"/>
      <c r="C748" s="21"/>
      <c r="D748" s="36"/>
      <c r="E748" s="54"/>
      <c r="F748" s="21"/>
      <c r="G748" s="85"/>
    </row>
    <row r="749" spans="1:7" x14ac:dyDescent="0.25">
      <c r="A749" s="22"/>
      <c r="B749" s="22"/>
      <c r="C749" s="22"/>
      <c r="D749" s="22"/>
      <c r="E749" s="22"/>
      <c r="F749" s="22"/>
      <c r="G749" s="85"/>
    </row>
    <row r="750" spans="1:7" x14ac:dyDescent="0.25">
      <c r="A750" s="22"/>
      <c r="B750" s="22"/>
      <c r="C750" s="22"/>
      <c r="D750" s="22"/>
      <c r="E750" s="22"/>
      <c r="F750" s="22"/>
      <c r="G750" s="85"/>
    </row>
    <row r="751" spans="1:7" x14ac:dyDescent="0.25">
      <c r="A751" s="22"/>
      <c r="B751" s="22"/>
      <c r="C751" s="22"/>
      <c r="D751" s="22"/>
      <c r="E751" s="22"/>
      <c r="F751" s="22"/>
      <c r="G751" s="22"/>
    </row>
    <row r="752" spans="1:7" ht="17.399999999999999" x14ac:dyDescent="0.25">
      <c r="A752" s="22"/>
      <c r="B752" s="22"/>
      <c r="C752" s="45"/>
      <c r="D752" s="45"/>
      <c r="E752" s="45"/>
      <c r="F752" s="22"/>
      <c r="G752" s="45"/>
    </row>
    <row r="753" spans="1:7" ht="15.6" x14ac:dyDescent="0.25">
      <c r="A753" s="53"/>
      <c r="B753" s="53"/>
      <c r="C753" s="46"/>
      <c r="D753" s="46"/>
      <c r="E753" s="46"/>
      <c r="F753" s="53"/>
      <c r="G753" s="53"/>
    </row>
    <row r="754" spans="1:7" ht="17.399999999999999" x14ac:dyDescent="0.25">
      <c r="A754" s="50"/>
      <c r="B754" s="22"/>
      <c r="C754" s="83"/>
      <c r="D754" s="83"/>
      <c r="E754" s="83"/>
      <c r="F754" s="54"/>
      <c r="G754" s="51"/>
    </row>
    <row r="755" spans="1:7" ht="17.399999999999999" x14ac:dyDescent="0.25">
      <c r="A755" s="52"/>
      <c r="B755" s="53"/>
      <c r="C755" s="84"/>
      <c r="D755" s="84"/>
      <c r="E755" s="84"/>
      <c r="F755" s="53"/>
      <c r="G755" s="53"/>
    </row>
    <row r="756" spans="1:7" x14ac:dyDescent="0.25">
      <c r="A756" s="85"/>
      <c r="B756" s="54"/>
      <c r="C756" s="21"/>
      <c r="D756" s="21"/>
      <c r="E756" s="21"/>
      <c r="F756" s="36"/>
      <c r="G756" s="54"/>
    </row>
    <row r="757" spans="1:7" x14ac:dyDescent="0.25">
      <c r="A757" s="85"/>
      <c r="B757" s="54"/>
      <c r="C757" s="21"/>
      <c r="D757" s="21"/>
      <c r="E757" s="21"/>
      <c r="F757" s="36"/>
      <c r="G757" s="54"/>
    </row>
    <row r="758" spans="1:7" x14ac:dyDescent="0.25">
      <c r="A758" s="80"/>
      <c r="B758" s="80"/>
      <c r="C758" s="80"/>
      <c r="D758" s="80"/>
      <c r="E758" s="80"/>
      <c r="F758" s="80"/>
      <c r="G758" s="54"/>
    </row>
    <row r="759" spans="1:7" x14ac:dyDescent="0.25">
      <c r="A759" s="80"/>
      <c r="B759" s="80"/>
      <c r="C759" s="80"/>
      <c r="D759" s="80"/>
      <c r="E759" s="80"/>
      <c r="F759" s="80"/>
      <c r="G759" s="54"/>
    </row>
    <row r="760" spans="1:7" x14ac:dyDescent="0.25">
      <c r="A760" s="36"/>
      <c r="B760" s="36"/>
      <c r="C760" s="36"/>
      <c r="D760" s="36"/>
      <c r="E760" s="36"/>
      <c r="F760" s="36"/>
      <c r="G760" s="21"/>
    </row>
    <row r="761" spans="1:7" x14ac:dyDescent="0.25">
      <c r="A761" s="36"/>
      <c r="B761" s="36"/>
      <c r="C761" s="36"/>
      <c r="D761" s="36"/>
      <c r="E761" s="22"/>
      <c r="F761" s="22"/>
      <c r="G761" s="86"/>
    </row>
    <row r="762" spans="1:7" x14ac:dyDescent="0.25">
      <c r="A762" s="21"/>
      <c r="B762" s="21"/>
      <c r="C762" s="21"/>
      <c r="D762" s="21"/>
      <c r="E762" s="22"/>
      <c r="F762" s="61"/>
      <c r="G762" s="86"/>
    </row>
    <row r="763" spans="1:7" x14ac:dyDescent="0.25">
      <c r="A763" s="21"/>
      <c r="B763" s="21"/>
      <c r="C763" s="21"/>
      <c r="D763" s="21"/>
      <c r="E763" s="22"/>
      <c r="F763" s="61"/>
      <c r="G763" s="86"/>
    </row>
    <row r="764" spans="1:7" x14ac:dyDescent="0.25">
      <c r="A764" s="21"/>
      <c r="B764" s="36"/>
      <c r="C764" s="21"/>
      <c r="D764" s="36"/>
      <c r="E764" s="54"/>
      <c r="F764" s="21"/>
      <c r="G764" s="86"/>
    </row>
    <row r="765" spans="1:7" x14ac:dyDescent="0.25">
      <c r="A765" s="21"/>
      <c r="B765" s="21"/>
      <c r="C765" s="21"/>
      <c r="D765" s="21"/>
      <c r="E765" s="54"/>
      <c r="F765" s="61"/>
      <c r="G765" s="86"/>
    </row>
    <row r="766" spans="1:7" x14ac:dyDescent="0.25">
      <c r="A766" s="22"/>
      <c r="B766" s="22"/>
      <c r="C766" s="22"/>
      <c r="D766" s="22"/>
      <c r="E766" s="49"/>
      <c r="F766" s="61"/>
      <c r="G766" s="86"/>
    </row>
    <row r="767" spans="1:7" x14ac:dyDescent="0.25">
      <c r="A767" s="21"/>
      <c r="B767" s="36"/>
      <c r="C767" s="21"/>
      <c r="D767" s="36"/>
      <c r="E767" s="54"/>
      <c r="F767" s="21"/>
      <c r="G767" s="86"/>
    </row>
    <row r="768" spans="1:7" x14ac:dyDescent="0.25">
      <c r="A768" s="21"/>
      <c r="B768" s="21"/>
      <c r="C768" s="21"/>
      <c r="D768" s="21"/>
      <c r="E768" s="54"/>
      <c r="F768" s="22"/>
      <c r="G768" s="87"/>
    </row>
    <row r="769" spans="1:7" x14ac:dyDescent="0.25">
      <c r="A769" s="21"/>
      <c r="B769" s="21"/>
      <c r="C769" s="21"/>
      <c r="D769" s="21"/>
      <c r="E769" s="54"/>
      <c r="F769" s="70"/>
      <c r="G769" s="87"/>
    </row>
    <row r="770" spans="1:7" x14ac:dyDescent="0.25">
      <c r="A770" s="21"/>
      <c r="B770" s="21"/>
      <c r="C770" s="21"/>
      <c r="D770" s="21"/>
      <c r="E770" s="54"/>
      <c r="F770" s="70"/>
      <c r="G770" s="85"/>
    </row>
    <row r="771" spans="1:7" x14ac:dyDescent="0.25">
      <c r="A771" s="21"/>
      <c r="B771" s="36"/>
      <c r="C771" s="21"/>
      <c r="D771" s="36"/>
      <c r="E771" s="54"/>
      <c r="F771" s="21"/>
      <c r="G771" s="85"/>
    </row>
    <row r="772" spans="1:7" x14ac:dyDescent="0.25">
      <c r="A772" s="22"/>
      <c r="B772" s="22"/>
      <c r="C772" s="22"/>
      <c r="D772" s="22"/>
      <c r="E772" s="22"/>
      <c r="F772" s="22"/>
      <c r="G772" s="85"/>
    </row>
    <row r="773" spans="1:7" x14ac:dyDescent="0.25">
      <c r="A773" s="22"/>
      <c r="B773" s="22"/>
      <c r="C773" s="22"/>
      <c r="D773" s="22"/>
      <c r="E773" s="22"/>
      <c r="F773" s="22"/>
      <c r="G773" s="85"/>
    </row>
    <row r="774" spans="1:7" x14ac:dyDescent="0.25">
      <c r="A774" s="22"/>
      <c r="B774" s="22"/>
      <c r="C774" s="22"/>
      <c r="D774" s="22"/>
      <c r="E774" s="22"/>
      <c r="F774" s="22"/>
      <c r="G774" s="22"/>
    </row>
    <row r="775" spans="1:7" x14ac:dyDescent="0.25">
      <c r="A775" s="22"/>
      <c r="B775" s="22"/>
      <c r="C775" s="22"/>
      <c r="D775" s="22"/>
      <c r="E775" s="22"/>
      <c r="F775" s="22"/>
      <c r="G775" s="22"/>
    </row>
    <row r="776" spans="1:7" x14ac:dyDescent="0.25">
      <c r="A776" s="22"/>
      <c r="B776" s="22"/>
      <c r="C776" s="22"/>
      <c r="D776" s="22"/>
      <c r="E776" s="22"/>
      <c r="F776" s="22"/>
      <c r="G776" s="22"/>
    </row>
    <row r="777" spans="1:7" x14ac:dyDescent="0.25">
      <c r="A777" s="22"/>
      <c r="B777" s="22"/>
      <c r="C777" s="22"/>
      <c r="D777" s="22"/>
      <c r="E777" s="22"/>
      <c r="F777" s="22"/>
      <c r="G777" s="22"/>
    </row>
    <row r="778" spans="1:7" x14ac:dyDescent="0.25">
      <c r="A778" s="22"/>
      <c r="B778" s="22"/>
      <c r="C778" s="22"/>
      <c r="D778" s="22"/>
      <c r="E778" s="22"/>
      <c r="F778" s="22"/>
      <c r="G778" s="22"/>
    </row>
    <row r="779" spans="1:7" x14ac:dyDescent="0.25">
      <c r="A779" s="22"/>
      <c r="B779" s="22"/>
      <c r="C779" s="22"/>
      <c r="D779" s="22"/>
      <c r="E779" s="22"/>
      <c r="F779" s="22"/>
      <c r="G779" s="22"/>
    </row>
    <row r="780" spans="1:7" x14ac:dyDescent="0.25">
      <c r="A780" s="22"/>
      <c r="B780" s="22"/>
      <c r="C780" s="22"/>
      <c r="D780" s="22"/>
      <c r="E780" s="22"/>
      <c r="F780" s="22"/>
      <c r="G780" s="22"/>
    </row>
    <row r="781" spans="1:7" x14ac:dyDescent="0.25">
      <c r="A781" s="22"/>
      <c r="B781" s="22"/>
      <c r="C781" s="22"/>
      <c r="D781" s="22"/>
      <c r="E781" s="22"/>
      <c r="F781" s="22"/>
      <c r="G781" s="22"/>
    </row>
    <row r="782" spans="1:7" x14ac:dyDescent="0.25">
      <c r="A782" s="22"/>
      <c r="B782" s="22"/>
      <c r="C782" s="22"/>
      <c r="D782" s="22"/>
      <c r="E782" s="22"/>
      <c r="F782" s="22"/>
      <c r="G782" s="22"/>
    </row>
    <row r="783" spans="1:7" x14ac:dyDescent="0.25">
      <c r="A783" s="22"/>
      <c r="B783" s="22"/>
      <c r="C783" s="22"/>
      <c r="D783" s="22"/>
      <c r="E783" s="22"/>
      <c r="F783" s="22"/>
      <c r="G783" s="22"/>
    </row>
    <row r="784" spans="1:7" x14ac:dyDescent="0.25">
      <c r="A784" s="22"/>
      <c r="B784" s="22"/>
      <c r="C784" s="22"/>
      <c r="D784" s="22"/>
      <c r="E784" s="22"/>
      <c r="F784" s="22"/>
      <c r="G784" s="22"/>
    </row>
    <row r="785" spans="1:7" x14ac:dyDescent="0.25">
      <c r="A785" s="22"/>
      <c r="B785" s="22"/>
      <c r="C785" s="22"/>
      <c r="D785" s="22"/>
      <c r="E785" s="22"/>
      <c r="F785" s="22"/>
      <c r="G785" s="22"/>
    </row>
    <row r="786" spans="1:7" x14ac:dyDescent="0.25">
      <c r="A786" s="22"/>
      <c r="B786" s="22"/>
      <c r="C786" s="22"/>
      <c r="D786" s="22"/>
      <c r="E786" s="22"/>
      <c r="F786" s="22"/>
      <c r="G786" s="22"/>
    </row>
    <row r="787" spans="1:7" x14ac:dyDescent="0.25">
      <c r="A787" s="22"/>
      <c r="B787" s="22"/>
      <c r="C787" s="22"/>
      <c r="D787" s="22"/>
      <c r="E787" s="22"/>
      <c r="F787" s="22"/>
      <c r="G787" s="22"/>
    </row>
    <row r="788" spans="1:7" x14ac:dyDescent="0.25">
      <c r="A788" s="22"/>
      <c r="B788" s="22"/>
      <c r="C788" s="22"/>
      <c r="D788" s="22"/>
      <c r="E788" s="22"/>
      <c r="F788" s="22"/>
      <c r="G788" s="22"/>
    </row>
    <row r="789" spans="1:7" x14ac:dyDescent="0.25">
      <c r="A789" s="22"/>
      <c r="B789" s="22"/>
      <c r="C789" s="22"/>
      <c r="D789" s="22"/>
      <c r="E789" s="22"/>
      <c r="F789" s="22"/>
      <c r="G789" s="22"/>
    </row>
    <row r="790" spans="1:7" x14ac:dyDescent="0.25">
      <c r="A790" s="22"/>
      <c r="B790" s="22"/>
      <c r="C790" s="22"/>
      <c r="D790" s="22"/>
      <c r="E790" s="22"/>
      <c r="F790" s="22"/>
      <c r="G790" s="22"/>
    </row>
    <row r="791" spans="1:7" x14ac:dyDescent="0.25">
      <c r="A791" s="22"/>
      <c r="B791" s="22"/>
      <c r="C791" s="22"/>
      <c r="D791" s="22"/>
      <c r="E791" s="22"/>
      <c r="F791" s="22"/>
      <c r="G791" s="22"/>
    </row>
    <row r="792" spans="1:7" x14ac:dyDescent="0.25">
      <c r="A792" s="22"/>
      <c r="B792" s="22"/>
      <c r="C792" s="22"/>
      <c r="D792" s="22"/>
      <c r="E792" s="22"/>
      <c r="F792" s="22"/>
      <c r="G792" s="22"/>
    </row>
    <row r="793" spans="1:7" x14ac:dyDescent="0.25">
      <c r="A793" s="22"/>
      <c r="B793" s="22"/>
      <c r="C793" s="22"/>
      <c r="D793" s="22"/>
      <c r="E793" s="22"/>
      <c r="F793" s="22"/>
      <c r="G793" s="22"/>
    </row>
    <row r="794" spans="1:7" x14ac:dyDescent="0.25">
      <c r="A794" s="22"/>
      <c r="B794" s="22"/>
      <c r="C794" s="22"/>
      <c r="D794" s="22"/>
      <c r="E794" s="22"/>
      <c r="F794" s="22"/>
      <c r="G794" s="22"/>
    </row>
    <row r="795" spans="1:7" x14ac:dyDescent="0.25">
      <c r="A795" s="22"/>
      <c r="B795" s="22"/>
      <c r="C795" s="22"/>
      <c r="D795" s="22"/>
      <c r="E795" s="22"/>
      <c r="F795" s="22"/>
      <c r="G795" s="22"/>
    </row>
    <row r="796" spans="1:7" x14ac:dyDescent="0.25">
      <c r="A796" s="22"/>
      <c r="B796" s="22"/>
      <c r="C796" s="22"/>
      <c r="D796" s="22"/>
      <c r="E796" s="22"/>
      <c r="F796" s="22"/>
      <c r="G796" s="22"/>
    </row>
    <row r="797" spans="1:7" x14ac:dyDescent="0.25">
      <c r="A797" s="22"/>
      <c r="B797" s="22"/>
      <c r="C797" s="22"/>
      <c r="D797" s="22"/>
      <c r="E797" s="22"/>
      <c r="F797" s="22"/>
      <c r="G797" s="22"/>
    </row>
    <row r="798" spans="1:7" x14ac:dyDescent="0.25">
      <c r="A798" s="22"/>
      <c r="B798" s="22"/>
      <c r="C798" s="22"/>
      <c r="D798" s="22"/>
      <c r="E798" s="22"/>
      <c r="F798" s="22"/>
      <c r="G798" s="22"/>
    </row>
    <row r="799" spans="1:7" x14ac:dyDescent="0.25">
      <c r="A799" s="22"/>
      <c r="B799" s="22"/>
      <c r="C799" s="22"/>
      <c r="D799" s="22"/>
      <c r="E799" s="22"/>
      <c r="F799" s="22"/>
      <c r="G799" s="22"/>
    </row>
    <row r="800" spans="1:7" x14ac:dyDescent="0.25">
      <c r="A800" s="22"/>
      <c r="B800" s="22"/>
      <c r="C800" s="22"/>
      <c r="D800" s="22"/>
      <c r="E800" s="22"/>
      <c r="F800" s="22"/>
      <c r="G800" s="22"/>
    </row>
    <row r="801" spans="1:7" x14ac:dyDescent="0.25">
      <c r="A801" s="22"/>
      <c r="B801" s="22"/>
      <c r="C801" s="22"/>
      <c r="D801" s="22"/>
      <c r="E801" s="22"/>
      <c r="F801" s="22"/>
      <c r="G801" s="22"/>
    </row>
    <row r="802" spans="1:7" x14ac:dyDescent="0.25">
      <c r="A802" s="22"/>
      <c r="B802" s="22"/>
      <c r="C802" s="22"/>
      <c r="D802" s="22"/>
      <c r="E802" s="22"/>
      <c r="F802" s="22"/>
      <c r="G802" s="22"/>
    </row>
    <row r="803" spans="1:7" x14ac:dyDescent="0.25">
      <c r="A803" s="22"/>
      <c r="B803" s="22"/>
      <c r="C803" s="22"/>
      <c r="D803" s="22"/>
      <c r="E803" s="22"/>
      <c r="F803" s="22"/>
      <c r="G803" s="22"/>
    </row>
    <row r="804" spans="1:7" x14ac:dyDescent="0.25">
      <c r="A804" s="22"/>
      <c r="B804" s="22"/>
      <c r="C804" s="22"/>
      <c r="D804" s="22"/>
      <c r="E804" s="22"/>
      <c r="F804" s="22"/>
      <c r="G804" s="22"/>
    </row>
    <row r="805" spans="1:7" x14ac:dyDescent="0.25">
      <c r="A805" s="22"/>
      <c r="B805" s="22"/>
      <c r="C805" s="22"/>
      <c r="D805" s="22"/>
      <c r="E805" s="22"/>
      <c r="F805" s="22"/>
      <c r="G805" s="22"/>
    </row>
    <row r="806" spans="1:7" x14ac:dyDescent="0.25">
      <c r="A806" s="22"/>
      <c r="B806" s="22"/>
      <c r="C806" s="22"/>
      <c r="D806" s="22"/>
      <c r="E806" s="22"/>
      <c r="F806" s="22"/>
      <c r="G806" s="22"/>
    </row>
    <row r="807" spans="1:7" x14ac:dyDescent="0.25">
      <c r="A807" s="22"/>
      <c r="B807" s="22"/>
      <c r="C807" s="22"/>
      <c r="D807" s="22"/>
      <c r="E807" s="22"/>
      <c r="F807" s="22"/>
      <c r="G807" s="22"/>
    </row>
    <row r="808" spans="1:7" x14ac:dyDescent="0.25">
      <c r="A808" s="22"/>
      <c r="B808" s="22"/>
      <c r="C808" s="22"/>
      <c r="D808" s="22"/>
      <c r="E808" s="22"/>
      <c r="F808" s="22"/>
      <c r="G808" s="22"/>
    </row>
    <row r="809" spans="1:7" x14ac:dyDescent="0.25">
      <c r="A809" s="22"/>
      <c r="B809" s="22"/>
      <c r="C809" s="22"/>
      <c r="D809" s="22"/>
      <c r="E809" s="22"/>
      <c r="F809" s="22"/>
      <c r="G809" s="22"/>
    </row>
    <row r="810" spans="1:7" x14ac:dyDescent="0.25">
      <c r="A810" s="22"/>
      <c r="B810" s="22"/>
      <c r="C810" s="22"/>
      <c r="D810" s="22"/>
      <c r="E810" s="22"/>
      <c r="F810" s="22"/>
      <c r="G810" s="22"/>
    </row>
    <row r="811" spans="1:7" x14ac:dyDescent="0.25">
      <c r="A811" s="22"/>
      <c r="B811" s="22"/>
      <c r="C811" s="22"/>
      <c r="D811" s="22"/>
      <c r="E811" s="22"/>
      <c r="F811" s="22"/>
      <c r="G811" s="22"/>
    </row>
    <row r="812" spans="1:7" x14ac:dyDescent="0.25">
      <c r="A812" s="22"/>
      <c r="B812" s="22"/>
      <c r="C812" s="22"/>
      <c r="D812" s="22"/>
      <c r="E812" s="22"/>
      <c r="F812" s="22"/>
      <c r="G812" s="22"/>
    </row>
    <row r="813" spans="1:7" x14ac:dyDescent="0.25">
      <c r="A813" s="22"/>
      <c r="B813" s="22"/>
      <c r="C813" s="22"/>
      <c r="D813" s="22"/>
      <c r="E813" s="22"/>
      <c r="F813" s="22"/>
      <c r="G813" s="22"/>
    </row>
    <row r="814" spans="1:7" x14ac:dyDescent="0.25">
      <c r="A814" s="22"/>
      <c r="B814" s="22"/>
      <c r="C814" s="22"/>
      <c r="D814" s="22"/>
      <c r="E814" s="22"/>
      <c r="F814" s="22"/>
      <c r="G814" s="22"/>
    </row>
    <row r="815" spans="1:7" x14ac:dyDescent="0.25">
      <c r="A815" s="22"/>
      <c r="B815" s="22"/>
      <c r="C815" s="22"/>
      <c r="D815" s="22"/>
      <c r="E815" s="22"/>
      <c r="F815" s="22"/>
      <c r="G815" s="22"/>
    </row>
    <row r="816" spans="1:7" x14ac:dyDescent="0.25">
      <c r="A816" s="22"/>
      <c r="B816" s="22"/>
      <c r="C816" s="22"/>
      <c r="D816" s="22"/>
      <c r="E816" s="22"/>
      <c r="F816" s="22"/>
      <c r="G816" s="22"/>
    </row>
    <row r="817" spans="1:7" x14ac:dyDescent="0.25">
      <c r="A817" s="22"/>
      <c r="B817" s="22"/>
      <c r="C817" s="22"/>
      <c r="D817" s="22"/>
      <c r="E817" s="22"/>
      <c r="F817" s="22"/>
      <c r="G817" s="22"/>
    </row>
    <row r="818" spans="1:7" x14ac:dyDescent="0.25">
      <c r="A818" s="22"/>
      <c r="B818" s="22"/>
      <c r="C818" s="22"/>
      <c r="D818" s="22"/>
      <c r="E818" s="22"/>
      <c r="F818" s="22"/>
      <c r="G818" s="22"/>
    </row>
    <row r="819" spans="1:7" x14ac:dyDescent="0.25">
      <c r="A819" s="22"/>
      <c r="B819" s="22"/>
      <c r="C819" s="22"/>
      <c r="D819" s="22"/>
      <c r="E819" s="22"/>
      <c r="F819" s="22"/>
      <c r="G819" s="22"/>
    </row>
    <row r="820" spans="1:7" x14ac:dyDescent="0.25">
      <c r="A820" s="22"/>
      <c r="B820" s="22"/>
      <c r="C820" s="22"/>
      <c r="D820" s="22"/>
      <c r="E820" s="22"/>
      <c r="F820" s="22"/>
      <c r="G820" s="22"/>
    </row>
    <row r="821" spans="1:7" x14ac:dyDescent="0.25">
      <c r="A821" s="22"/>
      <c r="B821" s="22"/>
      <c r="C821" s="22"/>
      <c r="D821" s="22"/>
      <c r="E821" s="22"/>
      <c r="F821" s="22"/>
      <c r="G821" s="22"/>
    </row>
    <row r="822" spans="1:7" x14ac:dyDescent="0.25">
      <c r="A822" s="22"/>
      <c r="B822" s="22"/>
      <c r="C822" s="22"/>
      <c r="D822" s="22"/>
      <c r="E822" s="22"/>
      <c r="F822" s="22"/>
      <c r="G822" s="22"/>
    </row>
    <row r="823" spans="1:7" x14ac:dyDescent="0.25">
      <c r="A823" s="22"/>
      <c r="B823" s="22"/>
      <c r="C823" s="22"/>
      <c r="D823" s="22"/>
      <c r="E823" s="22"/>
      <c r="F823" s="22"/>
      <c r="G823" s="22"/>
    </row>
    <row r="824" spans="1:7" x14ac:dyDescent="0.25">
      <c r="A824" s="22"/>
      <c r="B824" s="22"/>
      <c r="C824" s="22"/>
      <c r="D824" s="22"/>
      <c r="E824" s="22"/>
      <c r="F824" s="22"/>
      <c r="G824" s="22"/>
    </row>
    <row r="825" spans="1:7" x14ac:dyDescent="0.25">
      <c r="A825" s="22"/>
      <c r="B825" s="22"/>
      <c r="C825" s="22"/>
      <c r="D825" s="22"/>
      <c r="E825" s="22"/>
      <c r="F825" s="22"/>
      <c r="G825" s="22"/>
    </row>
    <row r="826" spans="1:7" x14ac:dyDescent="0.25">
      <c r="A826" s="22"/>
      <c r="B826" s="22"/>
      <c r="C826" s="22"/>
      <c r="D826" s="22"/>
      <c r="E826" s="22"/>
      <c r="F826" s="22"/>
      <c r="G826" s="22"/>
    </row>
    <row r="827" spans="1:7" x14ac:dyDescent="0.25">
      <c r="A827" s="22"/>
      <c r="B827" s="22"/>
      <c r="C827" s="22"/>
      <c r="D827" s="22"/>
      <c r="E827" s="22"/>
      <c r="F827" s="22"/>
      <c r="G827" s="22"/>
    </row>
    <row r="828" spans="1:7" x14ac:dyDescent="0.25">
      <c r="A828" s="22"/>
      <c r="B828" s="22"/>
      <c r="C828" s="22"/>
      <c r="D828" s="22"/>
      <c r="E828" s="22"/>
      <c r="F828" s="22"/>
      <c r="G828" s="22"/>
    </row>
    <row r="829" spans="1:7" x14ac:dyDescent="0.25">
      <c r="A829" s="22"/>
      <c r="B829" s="22"/>
      <c r="C829" s="22"/>
      <c r="D829" s="22"/>
      <c r="E829" s="22"/>
      <c r="F829" s="22"/>
      <c r="G829" s="22"/>
    </row>
    <row r="830" spans="1:7" x14ac:dyDescent="0.25">
      <c r="A830" s="22"/>
      <c r="B830" s="22"/>
      <c r="C830" s="22"/>
      <c r="D830" s="22"/>
      <c r="E830" s="22"/>
      <c r="F830" s="22"/>
      <c r="G830" s="22"/>
    </row>
    <row r="831" spans="1:7" x14ac:dyDescent="0.25">
      <c r="A831" s="22"/>
      <c r="B831" s="22"/>
      <c r="C831" s="22"/>
      <c r="D831" s="22"/>
      <c r="E831" s="22"/>
      <c r="F831" s="22"/>
      <c r="G831" s="22"/>
    </row>
    <row r="832" spans="1:7" x14ac:dyDescent="0.25">
      <c r="A832" s="22"/>
      <c r="B832" s="22"/>
      <c r="C832" s="22"/>
      <c r="D832" s="22"/>
      <c r="E832" s="22"/>
      <c r="F832" s="22"/>
      <c r="G832" s="22"/>
    </row>
    <row r="833" spans="1:7" x14ac:dyDescent="0.25">
      <c r="A833" s="22"/>
      <c r="B833" s="22"/>
      <c r="C833" s="22"/>
      <c r="D833" s="22"/>
      <c r="E833" s="22"/>
      <c r="F833" s="22"/>
      <c r="G833" s="22"/>
    </row>
    <row r="834" spans="1:7" x14ac:dyDescent="0.25">
      <c r="A834" s="22"/>
      <c r="B834" s="22"/>
      <c r="C834" s="22"/>
      <c r="D834" s="22"/>
      <c r="E834" s="22"/>
      <c r="F834" s="22"/>
      <c r="G834" s="22"/>
    </row>
    <row r="835" spans="1:7" x14ac:dyDescent="0.25">
      <c r="A835" s="22"/>
      <c r="B835" s="22"/>
      <c r="C835" s="22"/>
      <c r="D835" s="22"/>
      <c r="E835" s="22"/>
      <c r="F835" s="22"/>
      <c r="G835" s="22"/>
    </row>
    <row r="836" spans="1:7" x14ac:dyDescent="0.25">
      <c r="A836" s="22"/>
      <c r="B836" s="22"/>
      <c r="C836" s="22"/>
      <c r="D836" s="22"/>
      <c r="E836" s="22"/>
      <c r="F836" s="22"/>
      <c r="G836" s="22"/>
    </row>
    <row r="837" spans="1:7" x14ac:dyDescent="0.25">
      <c r="A837" s="22"/>
      <c r="B837" s="22"/>
      <c r="C837" s="22"/>
      <c r="D837" s="22"/>
      <c r="E837" s="22"/>
      <c r="F837" s="22"/>
      <c r="G837" s="22"/>
    </row>
    <row r="838" spans="1:7" x14ac:dyDescent="0.25">
      <c r="A838" s="22"/>
      <c r="B838" s="22"/>
      <c r="C838" s="22"/>
      <c r="D838" s="22"/>
      <c r="E838" s="22"/>
      <c r="F838" s="22"/>
      <c r="G838" s="22"/>
    </row>
    <row r="839" spans="1:7" x14ac:dyDescent="0.25">
      <c r="A839" s="22"/>
      <c r="B839" s="22"/>
      <c r="C839" s="22"/>
      <c r="D839" s="22"/>
      <c r="E839" s="22"/>
      <c r="F839" s="22"/>
      <c r="G839" s="22"/>
    </row>
    <row r="840" spans="1:7" x14ac:dyDescent="0.25">
      <c r="A840" s="22"/>
      <c r="B840" s="22"/>
      <c r="C840" s="22"/>
      <c r="D840" s="22"/>
      <c r="E840" s="22"/>
      <c r="F840" s="22"/>
      <c r="G840" s="22"/>
    </row>
    <row r="841" spans="1:7" x14ac:dyDescent="0.25">
      <c r="A841" s="22"/>
      <c r="B841" s="22"/>
      <c r="C841" s="22"/>
      <c r="D841" s="22"/>
      <c r="E841" s="22"/>
      <c r="F841" s="22"/>
      <c r="G841" s="22"/>
    </row>
    <row r="842" spans="1:7" x14ac:dyDescent="0.25">
      <c r="A842" s="22"/>
      <c r="B842" s="22"/>
      <c r="C842" s="22"/>
      <c r="D842" s="22"/>
      <c r="E842" s="22"/>
      <c r="F842" s="22"/>
      <c r="G842" s="22"/>
    </row>
    <row r="843" spans="1:7" x14ac:dyDescent="0.25">
      <c r="A843" s="22"/>
      <c r="B843" s="22"/>
      <c r="C843" s="22"/>
      <c r="D843" s="22"/>
      <c r="E843" s="22"/>
      <c r="F843" s="22"/>
      <c r="G843" s="22"/>
    </row>
    <row r="844" spans="1:7" x14ac:dyDescent="0.25">
      <c r="A844" s="22"/>
      <c r="B844" s="22"/>
      <c r="C844" s="22"/>
      <c r="D844" s="22"/>
      <c r="E844" s="22"/>
      <c r="F844" s="22"/>
      <c r="G844" s="22"/>
    </row>
    <row r="845" spans="1:7" x14ac:dyDescent="0.25">
      <c r="A845" s="22"/>
      <c r="B845" s="22"/>
      <c r="C845" s="22"/>
      <c r="D845" s="22"/>
      <c r="E845" s="22"/>
      <c r="F845" s="22"/>
      <c r="G845" s="22"/>
    </row>
    <row r="846" spans="1:7" x14ac:dyDescent="0.25">
      <c r="A846" s="22"/>
      <c r="B846" s="22"/>
      <c r="C846" s="22"/>
      <c r="D846" s="22"/>
      <c r="E846" s="22"/>
      <c r="F846" s="22"/>
      <c r="G846" s="22"/>
    </row>
    <row r="847" spans="1:7" x14ac:dyDescent="0.25">
      <c r="A847" s="22"/>
      <c r="B847" s="22"/>
      <c r="C847" s="22"/>
      <c r="D847" s="22"/>
      <c r="E847" s="22"/>
      <c r="F847" s="22"/>
      <c r="G847" s="22"/>
    </row>
    <row r="848" spans="1:7" x14ac:dyDescent="0.25">
      <c r="A848" s="22"/>
      <c r="B848" s="22"/>
      <c r="C848" s="22"/>
      <c r="D848" s="22"/>
      <c r="E848" s="22"/>
      <c r="F848" s="22"/>
      <c r="G848" s="22"/>
    </row>
    <row r="849" spans="1:7" x14ac:dyDescent="0.25">
      <c r="A849" s="22"/>
      <c r="B849" s="22"/>
      <c r="C849" s="22"/>
      <c r="D849" s="22"/>
      <c r="E849" s="22"/>
      <c r="F849" s="22"/>
      <c r="G849" s="22"/>
    </row>
    <row r="850" spans="1:7" x14ac:dyDescent="0.25">
      <c r="A850" s="22"/>
      <c r="B850" s="22"/>
      <c r="C850" s="22"/>
      <c r="D850" s="22"/>
      <c r="E850" s="22"/>
      <c r="F850" s="22"/>
      <c r="G850" s="22"/>
    </row>
    <row r="851" spans="1:7" x14ac:dyDescent="0.25">
      <c r="A851" s="22"/>
      <c r="B851" s="22"/>
      <c r="C851" s="22"/>
      <c r="D851" s="22"/>
      <c r="E851" s="22"/>
      <c r="F851" s="22"/>
      <c r="G851" s="22"/>
    </row>
    <row r="852" spans="1:7" x14ac:dyDescent="0.25">
      <c r="A852" s="22"/>
      <c r="B852" s="22"/>
      <c r="C852" s="22"/>
      <c r="D852" s="22"/>
      <c r="E852" s="22"/>
      <c r="F852" s="22"/>
      <c r="G852" s="22"/>
    </row>
    <row r="853" spans="1:7" x14ac:dyDescent="0.25">
      <c r="A853" s="22"/>
      <c r="B853" s="22"/>
      <c r="C853" s="22"/>
      <c r="D853" s="22"/>
      <c r="E853" s="22"/>
      <c r="F853" s="22"/>
      <c r="G853" s="22"/>
    </row>
    <row r="854" spans="1:7" x14ac:dyDescent="0.25">
      <c r="A854" s="22"/>
      <c r="B854" s="22"/>
      <c r="C854" s="22"/>
      <c r="D854" s="22"/>
      <c r="E854" s="22"/>
      <c r="F854" s="22"/>
      <c r="G854" s="22"/>
    </row>
    <row r="855" spans="1:7" x14ac:dyDescent="0.25">
      <c r="A855" s="22"/>
      <c r="B855" s="22"/>
      <c r="C855" s="22"/>
      <c r="D855" s="22"/>
      <c r="E855" s="22"/>
      <c r="F855" s="22"/>
      <c r="G855" s="22"/>
    </row>
    <row r="856" spans="1:7" x14ac:dyDescent="0.25">
      <c r="A856" s="22"/>
      <c r="B856" s="22"/>
      <c r="C856" s="22"/>
      <c r="D856" s="22"/>
      <c r="E856" s="22"/>
      <c r="F856" s="22"/>
      <c r="G856" s="22"/>
    </row>
    <row r="857" spans="1:7" x14ac:dyDescent="0.25">
      <c r="A857" s="22"/>
      <c r="B857" s="22"/>
      <c r="C857" s="22"/>
      <c r="D857" s="22"/>
      <c r="E857" s="22"/>
      <c r="F857" s="22"/>
      <c r="G857" s="22"/>
    </row>
    <row r="858" spans="1:7" x14ac:dyDescent="0.25">
      <c r="A858" s="22"/>
      <c r="B858" s="22"/>
      <c r="C858" s="22"/>
      <c r="D858" s="22"/>
      <c r="E858" s="22"/>
      <c r="F858" s="22"/>
      <c r="G858" s="22"/>
    </row>
    <row r="859" spans="1:7" x14ac:dyDescent="0.25">
      <c r="A859" s="22"/>
      <c r="B859" s="22"/>
      <c r="C859" s="22"/>
      <c r="D859" s="22"/>
      <c r="E859" s="22"/>
      <c r="F859" s="22"/>
      <c r="G859" s="22"/>
    </row>
    <row r="860" spans="1:7" x14ac:dyDescent="0.25">
      <c r="A860" s="22"/>
      <c r="B860" s="22"/>
      <c r="C860" s="22"/>
      <c r="D860" s="22"/>
      <c r="E860" s="22"/>
      <c r="F860" s="22"/>
      <c r="G860" s="22"/>
    </row>
    <row r="861" spans="1:7" x14ac:dyDescent="0.25">
      <c r="A861" s="22"/>
      <c r="B861" s="22"/>
      <c r="C861" s="22"/>
      <c r="D861" s="22"/>
      <c r="E861" s="22"/>
      <c r="F861" s="22"/>
      <c r="G861" s="22"/>
    </row>
    <row r="862" spans="1:7" x14ac:dyDescent="0.25">
      <c r="A862" s="22"/>
      <c r="B862" s="22"/>
      <c r="C862" s="22"/>
      <c r="D862" s="22"/>
      <c r="E862" s="22"/>
      <c r="F862" s="22"/>
      <c r="G862" s="22"/>
    </row>
    <row r="863" spans="1:7" x14ac:dyDescent="0.25">
      <c r="A863" s="22"/>
      <c r="B863" s="22"/>
      <c r="C863" s="22"/>
      <c r="D863" s="22"/>
      <c r="E863" s="22"/>
      <c r="F863" s="22"/>
      <c r="G863" s="22"/>
    </row>
    <row r="864" spans="1:7" x14ac:dyDescent="0.25">
      <c r="A864" s="22"/>
      <c r="B864" s="22"/>
      <c r="C864" s="22"/>
      <c r="D864" s="22"/>
      <c r="E864" s="22"/>
      <c r="F864" s="22"/>
      <c r="G864" s="22"/>
    </row>
    <row r="865" spans="1:7" x14ac:dyDescent="0.25">
      <c r="A865" s="22"/>
      <c r="B865" s="22"/>
      <c r="C865" s="22"/>
      <c r="D865" s="22"/>
      <c r="E865" s="22"/>
      <c r="F865" s="22"/>
      <c r="G865" s="22"/>
    </row>
    <row r="866" spans="1:7" x14ac:dyDescent="0.25">
      <c r="A866" s="22"/>
      <c r="B866" s="22"/>
      <c r="C866" s="22"/>
      <c r="D866" s="22"/>
      <c r="E866" s="22"/>
      <c r="F866" s="22"/>
      <c r="G866" s="22"/>
    </row>
    <row r="867" spans="1:7" x14ac:dyDescent="0.25">
      <c r="A867" s="22"/>
      <c r="B867" s="22"/>
      <c r="C867" s="22"/>
      <c r="D867" s="22"/>
      <c r="E867" s="22"/>
      <c r="F867" s="22"/>
      <c r="G867" s="22"/>
    </row>
    <row r="868" spans="1:7" x14ac:dyDescent="0.25">
      <c r="A868" s="22"/>
      <c r="B868" s="22"/>
      <c r="C868" s="22"/>
      <c r="D868" s="22"/>
      <c r="E868" s="22"/>
      <c r="F868" s="22"/>
      <c r="G868" s="22"/>
    </row>
    <row r="869" spans="1:7" x14ac:dyDescent="0.25">
      <c r="A869" s="22"/>
      <c r="B869" s="22"/>
      <c r="C869" s="22"/>
      <c r="D869" s="22"/>
      <c r="E869" s="22"/>
      <c r="F869" s="22"/>
      <c r="G869" s="22"/>
    </row>
    <row r="870" spans="1:7" x14ac:dyDescent="0.25">
      <c r="A870" s="22"/>
      <c r="B870" s="22"/>
      <c r="C870" s="22"/>
      <c r="D870" s="22"/>
      <c r="E870" s="22"/>
      <c r="F870" s="22"/>
      <c r="G870" s="22"/>
    </row>
    <row r="871" spans="1:7" x14ac:dyDescent="0.25">
      <c r="A871" s="22"/>
      <c r="B871" s="22"/>
      <c r="C871" s="22"/>
      <c r="D871" s="22"/>
      <c r="E871" s="22"/>
      <c r="F871" s="22"/>
      <c r="G871" s="22"/>
    </row>
    <row r="872" spans="1:7" x14ac:dyDescent="0.25">
      <c r="A872" s="22"/>
      <c r="B872" s="22"/>
      <c r="C872" s="22"/>
      <c r="D872" s="22"/>
      <c r="E872" s="22"/>
      <c r="F872" s="22"/>
      <c r="G872" s="22"/>
    </row>
    <row r="873" spans="1:7" x14ac:dyDescent="0.25">
      <c r="A873" s="22"/>
      <c r="B873" s="22"/>
      <c r="C873" s="22"/>
      <c r="D873" s="22"/>
      <c r="E873" s="22"/>
      <c r="F873" s="22"/>
      <c r="G873" s="22"/>
    </row>
    <row r="874" spans="1:7" x14ac:dyDescent="0.25">
      <c r="A874" s="22"/>
      <c r="B874" s="22"/>
      <c r="C874" s="22"/>
      <c r="D874" s="22"/>
      <c r="E874" s="22"/>
      <c r="F874" s="22"/>
      <c r="G874" s="22"/>
    </row>
    <row r="875" spans="1:7" x14ac:dyDescent="0.25">
      <c r="A875" s="22"/>
      <c r="B875" s="22"/>
      <c r="C875" s="22"/>
      <c r="D875" s="22"/>
      <c r="E875" s="22"/>
      <c r="F875" s="22"/>
      <c r="G875" s="22"/>
    </row>
    <row r="876" spans="1:7" x14ac:dyDescent="0.25">
      <c r="A876" s="22"/>
      <c r="B876" s="22"/>
      <c r="C876" s="22"/>
      <c r="D876" s="22"/>
      <c r="E876" s="22"/>
      <c r="F876" s="22"/>
      <c r="G876" s="22"/>
    </row>
    <row r="877" spans="1:7" x14ac:dyDescent="0.25">
      <c r="A877" s="22"/>
      <c r="B877" s="22"/>
      <c r="C877" s="22"/>
      <c r="D877" s="22"/>
      <c r="E877" s="22"/>
      <c r="F877" s="22"/>
      <c r="G877" s="22"/>
    </row>
    <row r="878" spans="1:7" x14ac:dyDescent="0.25">
      <c r="A878" s="22"/>
      <c r="B878" s="22"/>
      <c r="C878" s="22"/>
      <c r="D878" s="22"/>
      <c r="E878" s="22"/>
      <c r="F878" s="22"/>
      <c r="G878" s="22"/>
    </row>
    <row r="879" spans="1:7" x14ac:dyDescent="0.25">
      <c r="A879" s="22"/>
      <c r="B879" s="22"/>
      <c r="C879" s="22"/>
      <c r="D879" s="22"/>
      <c r="E879" s="22"/>
      <c r="F879" s="22"/>
      <c r="G879" s="22"/>
    </row>
    <row r="880" spans="1:7" x14ac:dyDescent="0.25">
      <c r="A880" s="22"/>
      <c r="B880" s="22"/>
      <c r="C880" s="22"/>
      <c r="D880" s="22"/>
      <c r="E880" s="22"/>
      <c r="F880" s="22"/>
      <c r="G880" s="22"/>
    </row>
    <row r="881" spans="1:7" x14ac:dyDescent="0.25">
      <c r="A881" s="22"/>
      <c r="B881" s="22"/>
      <c r="C881" s="22"/>
      <c r="D881" s="22"/>
      <c r="E881" s="22"/>
      <c r="F881" s="22"/>
      <c r="G881" s="22"/>
    </row>
    <row r="882" spans="1:7" x14ac:dyDescent="0.25">
      <c r="A882" s="22"/>
      <c r="B882" s="22"/>
      <c r="C882" s="22"/>
      <c r="D882" s="22"/>
      <c r="E882" s="22"/>
      <c r="F882" s="22"/>
      <c r="G882" s="22"/>
    </row>
    <row r="883" spans="1:7" x14ac:dyDescent="0.25">
      <c r="A883" s="22"/>
      <c r="B883" s="22"/>
      <c r="C883" s="22"/>
      <c r="D883" s="22"/>
      <c r="E883" s="22"/>
      <c r="F883" s="22"/>
      <c r="G883" s="22"/>
    </row>
    <row r="884" spans="1:7" x14ac:dyDescent="0.25">
      <c r="A884" s="22"/>
      <c r="B884" s="22"/>
      <c r="C884" s="22"/>
      <c r="D884" s="22"/>
      <c r="E884" s="22"/>
      <c r="F884" s="22"/>
      <c r="G884" s="22"/>
    </row>
    <row r="885" spans="1:7" x14ac:dyDescent="0.25">
      <c r="A885" s="22"/>
      <c r="B885" s="22"/>
      <c r="C885" s="22"/>
      <c r="D885" s="22"/>
      <c r="E885" s="22"/>
      <c r="F885" s="22"/>
      <c r="G885" s="22"/>
    </row>
    <row r="886" spans="1:7" x14ac:dyDescent="0.25">
      <c r="A886" s="22"/>
      <c r="B886" s="22"/>
      <c r="C886" s="22"/>
      <c r="D886" s="22"/>
      <c r="E886" s="22"/>
      <c r="F886" s="22"/>
      <c r="G886" s="22"/>
    </row>
    <row r="887" spans="1:7" x14ac:dyDescent="0.25">
      <c r="A887" s="22"/>
      <c r="B887" s="22"/>
      <c r="C887" s="22"/>
      <c r="D887" s="22"/>
      <c r="E887" s="22"/>
      <c r="F887" s="22"/>
      <c r="G887" s="22"/>
    </row>
    <row r="888" spans="1:7" x14ac:dyDescent="0.25">
      <c r="A888" s="22"/>
      <c r="B888" s="22"/>
      <c r="C888" s="22"/>
      <c r="D888" s="22"/>
      <c r="E888" s="22"/>
      <c r="F888" s="22"/>
      <c r="G888" s="22"/>
    </row>
    <row r="889" spans="1:7" x14ac:dyDescent="0.25">
      <c r="A889" s="22"/>
      <c r="B889" s="22"/>
      <c r="C889" s="22"/>
      <c r="D889" s="22"/>
      <c r="E889" s="22"/>
      <c r="F889" s="22"/>
      <c r="G889" s="22"/>
    </row>
    <row r="890" spans="1:7" x14ac:dyDescent="0.25">
      <c r="A890" s="22"/>
      <c r="B890" s="22"/>
      <c r="C890" s="22"/>
      <c r="D890" s="22"/>
      <c r="E890" s="22"/>
      <c r="F890" s="22"/>
      <c r="G890" s="22"/>
    </row>
    <row r="891" spans="1:7" x14ac:dyDescent="0.25">
      <c r="A891" s="22"/>
      <c r="B891" s="22"/>
      <c r="C891" s="22"/>
      <c r="D891" s="22"/>
      <c r="E891" s="22"/>
      <c r="F891" s="22"/>
      <c r="G891" s="22"/>
    </row>
    <row r="892" spans="1:7" x14ac:dyDescent="0.25">
      <c r="A892" s="22"/>
      <c r="B892" s="22"/>
      <c r="C892" s="22"/>
      <c r="D892" s="22"/>
      <c r="E892" s="22"/>
      <c r="F892" s="22"/>
      <c r="G892" s="22"/>
    </row>
    <row r="893" spans="1:7" x14ac:dyDescent="0.25">
      <c r="A893" s="22"/>
      <c r="B893" s="22"/>
      <c r="C893" s="22"/>
      <c r="D893" s="22"/>
      <c r="E893" s="22"/>
      <c r="F893" s="22"/>
      <c r="G893" s="22"/>
    </row>
    <row r="894" spans="1:7" x14ac:dyDescent="0.25">
      <c r="A894" s="22"/>
      <c r="B894" s="22"/>
      <c r="C894" s="22"/>
      <c r="D894" s="22"/>
      <c r="E894" s="22"/>
      <c r="F894" s="22"/>
      <c r="G894" s="22"/>
    </row>
    <row r="895" spans="1:7" x14ac:dyDescent="0.25">
      <c r="A895" s="22"/>
      <c r="B895" s="22"/>
      <c r="C895" s="22"/>
      <c r="D895" s="22"/>
      <c r="E895" s="22"/>
      <c r="F895" s="22"/>
      <c r="G895" s="22"/>
    </row>
    <row r="896" spans="1:7" x14ac:dyDescent="0.25">
      <c r="A896" s="22"/>
      <c r="B896" s="22"/>
      <c r="C896" s="22"/>
      <c r="D896" s="22"/>
      <c r="E896" s="22"/>
      <c r="F896" s="22"/>
      <c r="G896" s="22"/>
    </row>
    <row r="897" spans="1:7" x14ac:dyDescent="0.25">
      <c r="A897" s="22"/>
      <c r="B897" s="22"/>
      <c r="C897" s="22"/>
      <c r="D897" s="22"/>
      <c r="E897" s="22"/>
      <c r="F897" s="22"/>
      <c r="G897" s="22"/>
    </row>
    <row r="898" spans="1:7" x14ac:dyDescent="0.25">
      <c r="A898" s="22"/>
      <c r="B898" s="22"/>
      <c r="C898" s="22"/>
      <c r="D898" s="22"/>
      <c r="E898" s="22"/>
      <c r="F898" s="22"/>
      <c r="G898" s="22"/>
    </row>
    <row r="899" spans="1:7" x14ac:dyDescent="0.25">
      <c r="A899" s="22"/>
      <c r="B899" s="22"/>
      <c r="C899" s="22"/>
      <c r="D899" s="22"/>
      <c r="E899" s="22"/>
      <c r="F899" s="22"/>
      <c r="G899" s="22"/>
    </row>
    <row r="900" spans="1:7" x14ac:dyDescent="0.25">
      <c r="A900" s="22"/>
      <c r="B900" s="22"/>
      <c r="C900" s="22"/>
      <c r="D900" s="22"/>
      <c r="E900" s="22"/>
      <c r="F900" s="22"/>
      <c r="G900" s="22"/>
    </row>
  </sheetData>
  <mergeCells count="1302">
    <mergeCell ref="G764:G767"/>
    <mergeCell ref="F765:F766"/>
    <mergeCell ref="G768:G769"/>
    <mergeCell ref="F769:F770"/>
    <mergeCell ref="G770:G773"/>
    <mergeCell ref="C755:E755"/>
    <mergeCell ref="A756:A757"/>
    <mergeCell ref="A758:F758"/>
    <mergeCell ref="A759:F759"/>
    <mergeCell ref="G761:G763"/>
    <mergeCell ref="F762:F763"/>
    <mergeCell ref="C731:E731"/>
    <mergeCell ref="C706:E706"/>
    <mergeCell ref="A707:A708"/>
    <mergeCell ref="A709:F709"/>
    <mergeCell ref="A710:F710"/>
    <mergeCell ref="G712:G714"/>
    <mergeCell ref="F713:F714"/>
    <mergeCell ref="G741:G744"/>
    <mergeCell ref="F742:F743"/>
    <mergeCell ref="G745:G746"/>
    <mergeCell ref="F746:F747"/>
    <mergeCell ref="G747:G750"/>
    <mergeCell ref="C754:E754"/>
    <mergeCell ref="C732:E732"/>
    <mergeCell ref="A733:A734"/>
    <mergeCell ref="A735:F735"/>
    <mergeCell ref="A736:F736"/>
    <mergeCell ref="G738:G740"/>
    <mergeCell ref="F739:F740"/>
    <mergeCell ref="G692:G695"/>
    <mergeCell ref="F693:F694"/>
    <mergeCell ref="G696:G697"/>
    <mergeCell ref="F697:F698"/>
    <mergeCell ref="G698:G701"/>
    <mergeCell ref="C705:E705"/>
    <mergeCell ref="C683:E683"/>
    <mergeCell ref="A684:A685"/>
    <mergeCell ref="A686:F686"/>
    <mergeCell ref="A687:F687"/>
    <mergeCell ref="G689:G691"/>
    <mergeCell ref="F690:F691"/>
    <mergeCell ref="G715:G718"/>
    <mergeCell ref="F716:F717"/>
    <mergeCell ref="G719:G720"/>
    <mergeCell ref="F720:F721"/>
    <mergeCell ref="G721:G724"/>
    <mergeCell ref="C656:E656"/>
    <mergeCell ref="C634:E634"/>
    <mergeCell ref="A635:A636"/>
    <mergeCell ref="A637:F637"/>
    <mergeCell ref="A638:F638"/>
    <mergeCell ref="G640:G642"/>
    <mergeCell ref="F641:F642"/>
    <mergeCell ref="G666:G669"/>
    <mergeCell ref="F667:F668"/>
    <mergeCell ref="G670:G671"/>
    <mergeCell ref="F671:F672"/>
    <mergeCell ref="G672:G675"/>
    <mergeCell ref="C682:E682"/>
    <mergeCell ref="C657:E657"/>
    <mergeCell ref="A658:A659"/>
    <mergeCell ref="A660:F660"/>
    <mergeCell ref="A661:F661"/>
    <mergeCell ref="G663:G665"/>
    <mergeCell ref="F664:F665"/>
    <mergeCell ref="G617:G620"/>
    <mergeCell ref="F618:F619"/>
    <mergeCell ref="G621:G622"/>
    <mergeCell ref="F622:F623"/>
    <mergeCell ref="G623:G626"/>
    <mergeCell ref="C633:E633"/>
    <mergeCell ref="C608:E608"/>
    <mergeCell ref="A609:A610"/>
    <mergeCell ref="A611:F611"/>
    <mergeCell ref="A612:F612"/>
    <mergeCell ref="G614:G616"/>
    <mergeCell ref="F615:F616"/>
    <mergeCell ref="G643:G646"/>
    <mergeCell ref="F644:F645"/>
    <mergeCell ref="G647:G648"/>
    <mergeCell ref="F648:F649"/>
    <mergeCell ref="G649:G652"/>
    <mergeCell ref="C584:E584"/>
    <mergeCell ref="C559:E559"/>
    <mergeCell ref="A560:A561"/>
    <mergeCell ref="A562:F562"/>
    <mergeCell ref="A563:F563"/>
    <mergeCell ref="G565:G567"/>
    <mergeCell ref="F566:F567"/>
    <mergeCell ref="G594:G597"/>
    <mergeCell ref="F595:F596"/>
    <mergeCell ref="G598:G599"/>
    <mergeCell ref="F599:F600"/>
    <mergeCell ref="G600:G603"/>
    <mergeCell ref="C607:E607"/>
    <mergeCell ref="C585:E585"/>
    <mergeCell ref="A586:A587"/>
    <mergeCell ref="A588:F588"/>
    <mergeCell ref="A589:F589"/>
    <mergeCell ref="G591:G593"/>
    <mergeCell ref="F592:F593"/>
    <mergeCell ref="G545:G548"/>
    <mergeCell ref="F546:F547"/>
    <mergeCell ref="G549:G550"/>
    <mergeCell ref="F550:F551"/>
    <mergeCell ref="G551:G554"/>
    <mergeCell ref="C558:E558"/>
    <mergeCell ref="C536:E536"/>
    <mergeCell ref="A537:A538"/>
    <mergeCell ref="A539:F539"/>
    <mergeCell ref="A540:F540"/>
    <mergeCell ref="G542:G544"/>
    <mergeCell ref="F543:F544"/>
    <mergeCell ref="G568:G571"/>
    <mergeCell ref="F569:F570"/>
    <mergeCell ref="G572:G573"/>
    <mergeCell ref="F573:F574"/>
    <mergeCell ref="G574:G577"/>
    <mergeCell ref="C509:E509"/>
    <mergeCell ref="C487:E487"/>
    <mergeCell ref="A488:A489"/>
    <mergeCell ref="A490:F490"/>
    <mergeCell ref="A491:F491"/>
    <mergeCell ref="G493:G495"/>
    <mergeCell ref="F494:F495"/>
    <mergeCell ref="G519:G522"/>
    <mergeCell ref="F520:F521"/>
    <mergeCell ref="G523:G524"/>
    <mergeCell ref="F524:F525"/>
    <mergeCell ref="G525:G528"/>
    <mergeCell ref="C535:E535"/>
    <mergeCell ref="C510:E510"/>
    <mergeCell ref="A511:A512"/>
    <mergeCell ref="A513:F513"/>
    <mergeCell ref="A514:F514"/>
    <mergeCell ref="G516:G518"/>
    <mergeCell ref="F517:F518"/>
    <mergeCell ref="G470:G473"/>
    <mergeCell ref="F471:F472"/>
    <mergeCell ref="G474:G475"/>
    <mergeCell ref="F475:F476"/>
    <mergeCell ref="G476:G479"/>
    <mergeCell ref="C486:E486"/>
    <mergeCell ref="C461:E461"/>
    <mergeCell ref="A462:A463"/>
    <mergeCell ref="A464:F464"/>
    <mergeCell ref="A465:F465"/>
    <mergeCell ref="G467:G469"/>
    <mergeCell ref="F468:F469"/>
    <mergeCell ref="G496:G499"/>
    <mergeCell ref="F497:F498"/>
    <mergeCell ref="G500:G501"/>
    <mergeCell ref="F501:F502"/>
    <mergeCell ref="G502:G505"/>
    <mergeCell ref="C437:E437"/>
    <mergeCell ref="C412:E412"/>
    <mergeCell ref="A413:A414"/>
    <mergeCell ref="A415:F415"/>
    <mergeCell ref="A416:F416"/>
    <mergeCell ref="G418:G420"/>
    <mergeCell ref="F419:F420"/>
    <mergeCell ref="G447:G450"/>
    <mergeCell ref="F448:F449"/>
    <mergeCell ref="G451:G452"/>
    <mergeCell ref="F452:F453"/>
    <mergeCell ref="G453:G456"/>
    <mergeCell ref="C460:E460"/>
    <mergeCell ref="C438:E438"/>
    <mergeCell ref="A439:A440"/>
    <mergeCell ref="A441:F441"/>
    <mergeCell ref="A442:F442"/>
    <mergeCell ref="G444:G446"/>
    <mergeCell ref="F445:F446"/>
    <mergeCell ref="G398:G401"/>
    <mergeCell ref="F399:F400"/>
    <mergeCell ref="G402:G403"/>
    <mergeCell ref="F403:F404"/>
    <mergeCell ref="G404:G407"/>
    <mergeCell ref="C411:E411"/>
    <mergeCell ref="C389:E389"/>
    <mergeCell ref="A390:A391"/>
    <mergeCell ref="A392:F392"/>
    <mergeCell ref="A393:F393"/>
    <mergeCell ref="G395:G397"/>
    <mergeCell ref="F396:F397"/>
    <mergeCell ref="G421:G424"/>
    <mergeCell ref="F422:F423"/>
    <mergeCell ref="G425:G426"/>
    <mergeCell ref="F426:F427"/>
    <mergeCell ref="G427:G430"/>
    <mergeCell ref="C362:E362"/>
    <mergeCell ref="C340:E340"/>
    <mergeCell ref="A341:A342"/>
    <mergeCell ref="A343:F343"/>
    <mergeCell ref="A344:F344"/>
    <mergeCell ref="G346:G348"/>
    <mergeCell ref="F347:F348"/>
    <mergeCell ref="G372:G375"/>
    <mergeCell ref="F373:F374"/>
    <mergeCell ref="G376:G377"/>
    <mergeCell ref="F377:F378"/>
    <mergeCell ref="G378:G381"/>
    <mergeCell ref="C388:E388"/>
    <mergeCell ref="C363:E363"/>
    <mergeCell ref="A364:A365"/>
    <mergeCell ref="A366:F366"/>
    <mergeCell ref="A367:F367"/>
    <mergeCell ref="G369:G371"/>
    <mergeCell ref="F370:F371"/>
    <mergeCell ref="G323:G326"/>
    <mergeCell ref="F324:F325"/>
    <mergeCell ref="G327:G328"/>
    <mergeCell ref="F328:F329"/>
    <mergeCell ref="G329:G332"/>
    <mergeCell ref="C339:E339"/>
    <mergeCell ref="C314:E314"/>
    <mergeCell ref="A315:A316"/>
    <mergeCell ref="A317:F317"/>
    <mergeCell ref="A318:F318"/>
    <mergeCell ref="G320:G322"/>
    <mergeCell ref="F321:F322"/>
    <mergeCell ref="G349:G352"/>
    <mergeCell ref="F350:F351"/>
    <mergeCell ref="G353:G354"/>
    <mergeCell ref="F354:F355"/>
    <mergeCell ref="G355:G358"/>
    <mergeCell ref="C290:E290"/>
    <mergeCell ref="C265:E265"/>
    <mergeCell ref="A266:A267"/>
    <mergeCell ref="A268:F268"/>
    <mergeCell ref="A269:F269"/>
    <mergeCell ref="G271:G273"/>
    <mergeCell ref="F272:F273"/>
    <mergeCell ref="G300:G303"/>
    <mergeCell ref="F301:F302"/>
    <mergeCell ref="G304:G305"/>
    <mergeCell ref="F305:F306"/>
    <mergeCell ref="G306:G309"/>
    <mergeCell ref="C313:E313"/>
    <mergeCell ref="C291:E291"/>
    <mergeCell ref="A292:A293"/>
    <mergeCell ref="A294:F294"/>
    <mergeCell ref="A295:F295"/>
    <mergeCell ref="G297:G299"/>
    <mergeCell ref="F298:F299"/>
    <mergeCell ref="G251:G254"/>
    <mergeCell ref="F252:F253"/>
    <mergeCell ref="G255:G256"/>
    <mergeCell ref="F256:F257"/>
    <mergeCell ref="G257:G260"/>
    <mergeCell ref="C264:E264"/>
    <mergeCell ref="C242:E242"/>
    <mergeCell ref="A243:A244"/>
    <mergeCell ref="A245:F245"/>
    <mergeCell ref="A246:F246"/>
    <mergeCell ref="G248:G250"/>
    <mergeCell ref="F249:F250"/>
    <mergeCell ref="G274:G277"/>
    <mergeCell ref="F275:F276"/>
    <mergeCell ref="G278:G279"/>
    <mergeCell ref="F279:F280"/>
    <mergeCell ref="G280:G283"/>
    <mergeCell ref="C215:E215"/>
    <mergeCell ref="C193:E193"/>
    <mergeCell ref="A194:A195"/>
    <mergeCell ref="A196:F196"/>
    <mergeCell ref="A197:F197"/>
    <mergeCell ref="G199:G201"/>
    <mergeCell ref="F200:F201"/>
    <mergeCell ref="G225:G228"/>
    <mergeCell ref="F226:F227"/>
    <mergeCell ref="G229:G230"/>
    <mergeCell ref="F230:F231"/>
    <mergeCell ref="G231:G234"/>
    <mergeCell ref="C241:E241"/>
    <mergeCell ref="C216:E216"/>
    <mergeCell ref="A217:A218"/>
    <mergeCell ref="A219:F219"/>
    <mergeCell ref="A220:F220"/>
    <mergeCell ref="G222:G224"/>
    <mergeCell ref="F223:F224"/>
    <mergeCell ref="G176:G179"/>
    <mergeCell ref="F177:F178"/>
    <mergeCell ref="G180:G181"/>
    <mergeCell ref="F181:F182"/>
    <mergeCell ref="G182:G185"/>
    <mergeCell ref="C192:E192"/>
    <mergeCell ref="C167:E167"/>
    <mergeCell ref="A168:A169"/>
    <mergeCell ref="A170:F170"/>
    <mergeCell ref="A171:F171"/>
    <mergeCell ref="G173:G175"/>
    <mergeCell ref="F174:F175"/>
    <mergeCell ref="G202:G205"/>
    <mergeCell ref="F203:F204"/>
    <mergeCell ref="G206:G207"/>
    <mergeCell ref="F207:F208"/>
    <mergeCell ref="G208:G211"/>
    <mergeCell ref="C112:E112"/>
    <mergeCell ref="C113:E113"/>
    <mergeCell ref="C143:E143"/>
    <mergeCell ref="G78:G81"/>
    <mergeCell ref="F79:F80"/>
    <mergeCell ref="G82:G83"/>
    <mergeCell ref="F83:F84"/>
    <mergeCell ref="G84:G87"/>
    <mergeCell ref="C89:E89"/>
    <mergeCell ref="G153:G156"/>
    <mergeCell ref="F154:F155"/>
    <mergeCell ref="G157:G158"/>
    <mergeCell ref="F158:F159"/>
    <mergeCell ref="G159:G162"/>
    <mergeCell ref="C166:E166"/>
    <mergeCell ref="C144:E144"/>
    <mergeCell ref="A145:A146"/>
    <mergeCell ref="A147:F147"/>
    <mergeCell ref="A148:F148"/>
    <mergeCell ref="G150:G152"/>
    <mergeCell ref="F151:F152"/>
    <mergeCell ref="C68:E68"/>
    <mergeCell ref="C69:E69"/>
    <mergeCell ref="A70:A71"/>
    <mergeCell ref="A72:F72"/>
    <mergeCell ref="A73:F73"/>
    <mergeCell ref="G75:G77"/>
    <mergeCell ref="F76:F77"/>
    <mergeCell ref="G52:G54"/>
    <mergeCell ref="F53:F54"/>
    <mergeCell ref="G55:G58"/>
    <mergeCell ref="F56:F57"/>
    <mergeCell ref="G59:G60"/>
    <mergeCell ref="F60:F61"/>
    <mergeCell ref="G61:G64"/>
    <mergeCell ref="C90:E90"/>
    <mergeCell ref="A93:F93"/>
    <mergeCell ref="A94:F94"/>
    <mergeCell ref="G38:G39"/>
    <mergeCell ref="N38:N39"/>
    <mergeCell ref="U38:U39"/>
    <mergeCell ref="AB38:AB39"/>
    <mergeCell ref="AI38:AI39"/>
    <mergeCell ref="AP38:AP39"/>
    <mergeCell ref="C45:E45"/>
    <mergeCell ref="C46:E46"/>
    <mergeCell ref="A47:A48"/>
    <mergeCell ref="A49:F49"/>
    <mergeCell ref="A50:F50"/>
    <mergeCell ref="CF40:CF43"/>
    <mergeCell ref="CM40:CM43"/>
    <mergeCell ref="CT40:CT43"/>
    <mergeCell ref="DA40:DA43"/>
    <mergeCell ref="DH40:DH43"/>
    <mergeCell ref="DO40:DO43"/>
    <mergeCell ref="CS39:CS40"/>
    <mergeCell ref="CZ39:CZ40"/>
    <mergeCell ref="DG39:DG40"/>
    <mergeCell ref="DN39:DN40"/>
    <mergeCell ref="G40:G43"/>
    <mergeCell ref="N40:N43"/>
    <mergeCell ref="U40:U43"/>
    <mergeCell ref="AB40:AB43"/>
    <mergeCell ref="AI40:AI43"/>
    <mergeCell ref="AO39:AO40"/>
    <mergeCell ref="AV39:AV40"/>
    <mergeCell ref="AW38:AW39"/>
    <mergeCell ref="BY38:BY39"/>
    <mergeCell ref="CF38:CF39"/>
    <mergeCell ref="CM38:CM39"/>
    <mergeCell ref="CE39:CE40"/>
    <mergeCell ref="CL39:CL40"/>
    <mergeCell ref="BR40:BR43"/>
    <mergeCell ref="BY40:BY43"/>
    <mergeCell ref="BC39:BC40"/>
    <mergeCell ref="BJ39:BJ40"/>
    <mergeCell ref="BQ39:BQ40"/>
    <mergeCell ref="BX39:BX40"/>
    <mergeCell ref="AP40:AP43"/>
    <mergeCell ref="AW40:AW43"/>
    <mergeCell ref="BD40:BD43"/>
    <mergeCell ref="BK40:BK43"/>
    <mergeCell ref="CT38:CT39"/>
    <mergeCell ref="DV40:DV43"/>
    <mergeCell ref="DU39:DU40"/>
    <mergeCell ref="DO34:DO37"/>
    <mergeCell ref="DA38:DA39"/>
    <mergeCell ref="DH38:DH39"/>
    <mergeCell ref="DO38:DO39"/>
    <mergeCell ref="DV34:DV37"/>
    <mergeCell ref="F35:F36"/>
    <mergeCell ref="M35:M36"/>
    <mergeCell ref="T35:T36"/>
    <mergeCell ref="AA35:AA36"/>
    <mergeCell ref="AH35:AH36"/>
    <mergeCell ref="AO35:AO36"/>
    <mergeCell ref="AV35:AV36"/>
    <mergeCell ref="BR34:BR37"/>
    <mergeCell ref="BY34:BY37"/>
    <mergeCell ref="CF34:CF37"/>
    <mergeCell ref="CM34:CM37"/>
    <mergeCell ref="CT34:CT37"/>
    <mergeCell ref="DA34:DA37"/>
    <mergeCell ref="CS35:CS36"/>
    <mergeCell ref="CZ35:CZ36"/>
    <mergeCell ref="DG35:DG36"/>
    <mergeCell ref="DN35:DN36"/>
    <mergeCell ref="DU35:DU36"/>
    <mergeCell ref="DV38:DV39"/>
    <mergeCell ref="F39:F40"/>
    <mergeCell ref="M39:M40"/>
    <mergeCell ref="T39:T40"/>
    <mergeCell ref="AA39:AA40"/>
    <mergeCell ref="AH39:AH40"/>
    <mergeCell ref="BD38:BD39"/>
    <mergeCell ref="BK38:BK39"/>
    <mergeCell ref="BR38:BR39"/>
    <mergeCell ref="G34:G37"/>
    <mergeCell ref="N34:N37"/>
    <mergeCell ref="U34:U37"/>
    <mergeCell ref="AB34:AB37"/>
    <mergeCell ref="AI34:AI37"/>
    <mergeCell ref="AP34:AP37"/>
    <mergeCell ref="AW34:AW37"/>
    <mergeCell ref="BD34:BD37"/>
    <mergeCell ref="BK34:BK37"/>
    <mergeCell ref="CE32:CE33"/>
    <mergeCell ref="CL32:CL33"/>
    <mergeCell ref="CS32:CS33"/>
    <mergeCell ref="CZ32:CZ33"/>
    <mergeCell ref="DG32:DG33"/>
    <mergeCell ref="DN32:DN33"/>
    <mergeCell ref="G31:G33"/>
    <mergeCell ref="N31:N33"/>
    <mergeCell ref="U31:U33"/>
    <mergeCell ref="AB31:AB33"/>
    <mergeCell ref="AI31:AI33"/>
    <mergeCell ref="BC35:BC36"/>
    <mergeCell ref="BJ35:BJ36"/>
    <mergeCell ref="BQ35:BQ36"/>
    <mergeCell ref="BX35:BX36"/>
    <mergeCell ref="CE35:CE36"/>
    <mergeCell ref="CL35:CL36"/>
    <mergeCell ref="DH34:DH37"/>
    <mergeCell ref="DV31:DV33"/>
    <mergeCell ref="F32:F33"/>
    <mergeCell ref="M32:M33"/>
    <mergeCell ref="T32:T33"/>
    <mergeCell ref="AA32:AA33"/>
    <mergeCell ref="AH32:AH33"/>
    <mergeCell ref="AO32:AO33"/>
    <mergeCell ref="AV32:AV33"/>
    <mergeCell ref="BC32:BC33"/>
    <mergeCell ref="BJ32:BJ33"/>
    <mergeCell ref="CF31:CF33"/>
    <mergeCell ref="CM31:CM33"/>
    <mergeCell ref="CT31:CT33"/>
    <mergeCell ref="DA31:DA33"/>
    <mergeCell ref="DH31:DH33"/>
    <mergeCell ref="DO31:DO33"/>
    <mergeCell ref="AP31:AP33"/>
    <mergeCell ref="AW31:AW33"/>
    <mergeCell ref="BD31:BD33"/>
    <mergeCell ref="BK31:BK33"/>
    <mergeCell ref="BR31:BR33"/>
    <mergeCell ref="BY31:BY33"/>
    <mergeCell ref="BQ32:BQ33"/>
    <mergeCell ref="BX32:BX33"/>
    <mergeCell ref="DU32:DU33"/>
    <mergeCell ref="BL26:BL27"/>
    <mergeCell ref="BS26:BS27"/>
    <mergeCell ref="DB28:DG28"/>
    <mergeCell ref="DI28:DN28"/>
    <mergeCell ref="DP28:DU28"/>
    <mergeCell ref="A29:F29"/>
    <mergeCell ref="H29:M29"/>
    <mergeCell ref="O29:T29"/>
    <mergeCell ref="V29:AA29"/>
    <mergeCell ref="AC29:AH29"/>
    <mergeCell ref="AJ29:AO29"/>
    <mergeCell ref="AQ29:AV29"/>
    <mergeCell ref="BL28:BQ28"/>
    <mergeCell ref="BS28:BX28"/>
    <mergeCell ref="BZ28:CE28"/>
    <mergeCell ref="CG28:CL28"/>
    <mergeCell ref="CN28:CS28"/>
    <mergeCell ref="CU28:CZ28"/>
    <mergeCell ref="CN29:CS29"/>
    <mergeCell ref="CU29:CZ29"/>
    <mergeCell ref="DB29:DG29"/>
    <mergeCell ref="DI29:DN29"/>
    <mergeCell ref="DP29:DU29"/>
    <mergeCell ref="AX29:BC29"/>
    <mergeCell ref="BE29:BJ29"/>
    <mergeCell ref="BL29:BQ29"/>
    <mergeCell ref="BS29:BX29"/>
    <mergeCell ref="BZ29:CE29"/>
    <mergeCell ref="CG29:CL29"/>
    <mergeCell ref="DR25:DT25"/>
    <mergeCell ref="A26:A27"/>
    <mergeCell ref="H26:H27"/>
    <mergeCell ref="O26:O27"/>
    <mergeCell ref="V26:V27"/>
    <mergeCell ref="AC26:AC27"/>
    <mergeCell ref="AZ25:BB25"/>
    <mergeCell ref="BG25:BI25"/>
    <mergeCell ref="BN25:BP25"/>
    <mergeCell ref="BU25:BW25"/>
    <mergeCell ref="CB25:CD25"/>
    <mergeCell ref="CI25:CK25"/>
    <mergeCell ref="DP26:DP27"/>
    <mergeCell ref="A28:F28"/>
    <mergeCell ref="H28:M28"/>
    <mergeCell ref="O28:T28"/>
    <mergeCell ref="V28:AA28"/>
    <mergeCell ref="AC28:AH28"/>
    <mergeCell ref="AJ28:AO28"/>
    <mergeCell ref="AQ28:AV28"/>
    <mergeCell ref="AX28:BC28"/>
    <mergeCell ref="BE28:BJ28"/>
    <mergeCell ref="BZ26:BZ27"/>
    <mergeCell ref="CG26:CG27"/>
    <mergeCell ref="CN26:CN27"/>
    <mergeCell ref="CU26:CU27"/>
    <mergeCell ref="DB26:DB27"/>
    <mergeCell ref="DI26:DI27"/>
    <mergeCell ref="AJ26:AJ27"/>
    <mergeCell ref="AQ26:AQ27"/>
    <mergeCell ref="AX26:AX27"/>
    <mergeCell ref="BE26:BE27"/>
    <mergeCell ref="AP17:AP20"/>
    <mergeCell ref="AW17:AW20"/>
    <mergeCell ref="BD17:BD20"/>
    <mergeCell ref="BK17:BK20"/>
    <mergeCell ref="BR17:BR20"/>
    <mergeCell ref="CL16:CL17"/>
    <mergeCell ref="CS16:CS17"/>
    <mergeCell ref="DD24:DF24"/>
    <mergeCell ref="DK24:DM24"/>
    <mergeCell ref="DR24:DT24"/>
    <mergeCell ref="F16:F17"/>
    <mergeCell ref="M16:M17"/>
    <mergeCell ref="T16:T17"/>
    <mergeCell ref="AA16:AA17"/>
    <mergeCell ref="AH16:AH17"/>
    <mergeCell ref="C25:E25"/>
    <mergeCell ref="J25:L25"/>
    <mergeCell ref="Q25:S25"/>
    <mergeCell ref="X25:Z25"/>
    <mergeCell ref="AE25:AG25"/>
    <mergeCell ref="AL25:AN25"/>
    <mergeCell ref="AS25:AU25"/>
    <mergeCell ref="BN24:BP24"/>
    <mergeCell ref="BU24:BW24"/>
    <mergeCell ref="CB24:CD24"/>
    <mergeCell ref="CI24:CK24"/>
    <mergeCell ref="CP24:CR24"/>
    <mergeCell ref="CW24:CY24"/>
    <mergeCell ref="CP25:CR25"/>
    <mergeCell ref="CW25:CY25"/>
    <mergeCell ref="DD25:DF25"/>
    <mergeCell ref="DK25:DM25"/>
    <mergeCell ref="DG16:DG17"/>
    <mergeCell ref="DN16:DN17"/>
    <mergeCell ref="DU16:DU17"/>
    <mergeCell ref="AV16:AV17"/>
    <mergeCell ref="BC16:BC17"/>
    <mergeCell ref="BJ16:BJ17"/>
    <mergeCell ref="BQ16:BQ17"/>
    <mergeCell ref="BX16:BX17"/>
    <mergeCell ref="CE16:CE17"/>
    <mergeCell ref="BY17:BY20"/>
    <mergeCell ref="CM15:CM16"/>
    <mergeCell ref="CT15:CT16"/>
    <mergeCell ref="DA15:DA16"/>
    <mergeCell ref="DH15:DH16"/>
    <mergeCell ref="DO15:DO16"/>
    <mergeCell ref="DV17:DV20"/>
    <mergeCell ref="C24:E24"/>
    <mergeCell ref="J24:L24"/>
    <mergeCell ref="Q24:S24"/>
    <mergeCell ref="X24:Z24"/>
    <mergeCell ref="AE24:AG24"/>
    <mergeCell ref="AL24:AN24"/>
    <mergeCell ref="AS24:AU24"/>
    <mergeCell ref="AZ24:BB24"/>
    <mergeCell ref="BG24:BI24"/>
    <mergeCell ref="CF17:CF20"/>
    <mergeCell ref="CM17:CM20"/>
    <mergeCell ref="CT17:CT20"/>
    <mergeCell ref="DA17:DA20"/>
    <mergeCell ref="DH17:DH20"/>
    <mergeCell ref="DO17:DO20"/>
    <mergeCell ref="AI17:AI20"/>
    <mergeCell ref="DV15:DV16"/>
    <mergeCell ref="AW15:AW16"/>
    <mergeCell ref="BD15:BD16"/>
    <mergeCell ref="BK15:BK16"/>
    <mergeCell ref="BR15:BR16"/>
    <mergeCell ref="BY15:BY16"/>
    <mergeCell ref="CF15:CF16"/>
    <mergeCell ref="G15:G16"/>
    <mergeCell ref="N15:N16"/>
    <mergeCell ref="U15:U16"/>
    <mergeCell ref="AB15:AB16"/>
    <mergeCell ref="AI15:AI16"/>
    <mergeCell ref="AP15:AP16"/>
    <mergeCell ref="DV11:DV14"/>
    <mergeCell ref="AW11:AW14"/>
    <mergeCell ref="BD11:BD14"/>
    <mergeCell ref="BK11:BK14"/>
    <mergeCell ref="BR11:BR14"/>
    <mergeCell ref="BY11:BY14"/>
    <mergeCell ref="CF11:CF14"/>
    <mergeCell ref="G11:G14"/>
    <mergeCell ref="N11:N14"/>
    <mergeCell ref="U11:U14"/>
    <mergeCell ref="AB11:AB14"/>
    <mergeCell ref="AI11:AI14"/>
    <mergeCell ref="AP11:AP14"/>
    <mergeCell ref="AO16:AO17"/>
    <mergeCell ref="G17:G20"/>
    <mergeCell ref="N17:N20"/>
    <mergeCell ref="U17:U20"/>
    <mergeCell ref="AB17:AB20"/>
    <mergeCell ref="CZ16:CZ17"/>
    <mergeCell ref="F12:F13"/>
    <mergeCell ref="M12:M13"/>
    <mergeCell ref="T12:T13"/>
    <mergeCell ref="AA12:AA13"/>
    <mergeCell ref="AH12:AH13"/>
    <mergeCell ref="AO12:AO13"/>
    <mergeCell ref="CM11:CM14"/>
    <mergeCell ref="CT11:CT14"/>
    <mergeCell ref="DA11:DA14"/>
    <mergeCell ref="CL12:CL13"/>
    <mergeCell ref="CS12:CS13"/>
    <mergeCell ref="CZ12:CZ13"/>
    <mergeCell ref="DG12:DG13"/>
    <mergeCell ref="DN12:DN13"/>
    <mergeCell ref="DU12:DU13"/>
    <mergeCell ref="AV12:AV13"/>
    <mergeCell ref="BC12:BC13"/>
    <mergeCell ref="BJ12:BJ13"/>
    <mergeCell ref="BQ12:BQ13"/>
    <mergeCell ref="BX12:BX13"/>
    <mergeCell ref="CE12:CE13"/>
    <mergeCell ref="DH11:DH14"/>
    <mergeCell ref="DO11:DO14"/>
    <mergeCell ref="F9:F10"/>
    <mergeCell ref="M9:M10"/>
    <mergeCell ref="T9:T10"/>
    <mergeCell ref="AA9:AA10"/>
    <mergeCell ref="AH9:AH10"/>
    <mergeCell ref="AO9:AO10"/>
    <mergeCell ref="CM8:CM10"/>
    <mergeCell ref="CT8:CT10"/>
    <mergeCell ref="DA8:DA10"/>
    <mergeCell ref="CL9:CL10"/>
    <mergeCell ref="CS9:CS10"/>
    <mergeCell ref="CZ9:CZ10"/>
    <mergeCell ref="DG9:DG10"/>
    <mergeCell ref="DN9:DN10"/>
    <mergeCell ref="DU9:DU10"/>
    <mergeCell ref="AV9:AV10"/>
    <mergeCell ref="BC9:BC10"/>
    <mergeCell ref="BJ9:BJ10"/>
    <mergeCell ref="BQ9:BQ10"/>
    <mergeCell ref="BX9:BX10"/>
    <mergeCell ref="CE9:CE10"/>
    <mergeCell ref="DH8:DH10"/>
    <mergeCell ref="DO8:DO10"/>
    <mergeCell ref="DB6:DG6"/>
    <mergeCell ref="DI6:DN6"/>
    <mergeCell ref="DP6:DU6"/>
    <mergeCell ref="AQ6:AV6"/>
    <mergeCell ref="AX6:BC6"/>
    <mergeCell ref="BE6:BJ6"/>
    <mergeCell ref="BL6:BQ6"/>
    <mergeCell ref="BS6:BX6"/>
    <mergeCell ref="BZ6:CE6"/>
    <mergeCell ref="DV8:DV10"/>
    <mergeCell ref="AW8:AW10"/>
    <mergeCell ref="BD8:BD10"/>
    <mergeCell ref="BK8:BK10"/>
    <mergeCell ref="BR8:BR10"/>
    <mergeCell ref="BY8:BY10"/>
    <mergeCell ref="CF8:CF10"/>
    <mergeCell ref="G8:G10"/>
    <mergeCell ref="N8:N10"/>
    <mergeCell ref="U8:U10"/>
    <mergeCell ref="AB8:AB10"/>
    <mergeCell ref="AI8:AI10"/>
    <mergeCell ref="AP8:AP10"/>
    <mergeCell ref="A6:F6"/>
    <mergeCell ref="H6:M6"/>
    <mergeCell ref="O6:T6"/>
    <mergeCell ref="V6:AA6"/>
    <mergeCell ref="AC6:AH6"/>
    <mergeCell ref="AJ6:AO6"/>
    <mergeCell ref="CG5:CL5"/>
    <mergeCell ref="CN5:CS5"/>
    <mergeCell ref="CU5:CZ5"/>
    <mergeCell ref="A5:F5"/>
    <mergeCell ref="H5:M5"/>
    <mergeCell ref="O5:T5"/>
    <mergeCell ref="V5:AA5"/>
    <mergeCell ref="AC5:AH5"/>
    <mergeCell ref="AJ5:AO5"/>
    <mergeCell ref="CG6:CL6"/>
    <mergeCell ref="CN6:CS6"/>
    <mergeCell ref="CU6:CZ6"/>
    <mergeCell ref="DB3:DB4"/>
    <mergeCell ref="DI3:DI4"/>
    <mergeCell ref="DP3:DP4"/>
    <mergeCell ref="AQ3:AQ4"/>
    <mergeCell ref="AX3:AX4"/>
    <mergeCell ref="BE3:BE4"/>
    <mergeCell ref="BL3:BL4"/>
    <mergeCell ref="BS3:BS4"/>
    <mergeCell ref="BZ3:BZ4"/>
    <mergeCell ref="DB5:DG5"/>
    <mergeCell ref="DI5:DN5"/>
    <mergeCell ref="DP5:DU5"/>
    <mergeCell ref="AQ5:AV5"/>
    <mergeCell ref="AX5:BC5"/>
    <mergeCell ref="BE5:BJ5"/>
    <mergeCell ref="BL5:BQ5"/>
    <mergeCell ref="BS5:BX5"/>
    <mergeCell ref="BZ5:CE5"/>
    <mergeCell ref="A3:A4"/>
    <mergeCell ref="H3:H4"/>
    <mergeCell ref="O3:O4"/>
    <mergeCell ref="V3:V4"/>
    <mergeCell ref="AC3:AC4"/>
    <mergeCell ref="AJ3:AJ4"/>
    <mergeCell ref="CI2:CK2"/>
    <mergeCell ref="CP2:CR2"/>
    <mergeCell ref="CW2:CY2"/>
    <mergeCell ref="C2:E2"/>
    <mergeCell ref="J2:L2"/>
    <mergeCell ref="Q2:S2"/>
    <mergeCell ref="X2:Z2"/>
    <mergeCell ref="AE2:AG2"/>
    <mergeCell ref="AL2:AN2"/>
    <mergeCell ref="CG3:CG4"/>
    <mergeCell ref="CN3:CN4"/>
    <mergeCell ref="CU3:CU4"/>
    <mergeCell ref="C1:E1"/>
    <mergeCell ref="J1:L1"/>
    <mergeCell ref="Q1:S1"/>
    <mergeCell ref="X1:Z1"/>
    <mergeCell ref="AE1:AG1"/>
    <mergeCell ref="AL1:AN1"/>
    <mergeCell ref="DY1:EA1"/>
    <mergeCell ref="EF1:EH1"/>
    <mergeCell ref="DY2:EA2"/>
    <mergeCell ref="EF2:EH2"/>
    <mergeCell ref="CI1:CK1"/>
    <mergeCell ref="CP1:CR1"/>
    <mergeCell ref="CW1:CY1"/>
    <mergeCell ref="DD1:DF1"/>
    <mergeCell ref="DK1:DM1"/>
    <mergeCell ref="DR1:DT1"/>
    <mergeCell ref="AS1:AU1"/>
    <mergeCell ref="AZ1:BB1"/>
    <mergeCell ref="BG1:BI1"/>
    <mergeCell ref="BN1:BP1"/>
    <mergeCell ref="BU1:BW1"/>
    <mergeCell ref="CB1:CD1"/>
    <mergeCell ref="DD2:DF2"/>
    <mergeCell ref="DK2:DM2"/>
    <mergeCell ref="DR2:DT2"/>
    <mergeCell ref="AS2:AU2"/>
    <mergeCell ref="AZ2:BB2"/>
    <mergeCell ref="BG2:BI2"/>
    <mergeCell ref="BN2:BP2"/>
    <mergeCell ref="BU2:BW2"/>
    <mergeCell ref="CB2:CD2"/>
    <mergeCell ref="EB12:EB13"/>
    <mergeCell ref="EI12:EI13"/>
    <mergeCell ref="EC15:EC16"/>
    <mergeCell ref="EJ15:EJ16"/>
    <mergeCell ref="EB16:EB17"/>
    <mergeCell ref="EI16:EI17"/>
    <mergeCell ref="EC17:EC20"/>
    <mergeCell ref="EJ17:EJ20"/>
    <mergeCell ref="DW3:DW4"/>
    <mergeCell ref="ED3:ED4"/>
    <mergeCell ref="DW5:EB5"/>
    <mergeCell ref="ED5:EI5"/>
    <mergeCell ref="DW6:EB6"/>
    <mergeCell ref="ED6:EI6"/>
    <mergeCell ref="EC8:EC10"/>
    <mergeCell ref="EJ8:EJ10"/>
    <mergeCell ref="EB9:EB10"/>
    <mergeCell ref="EI9:EI10"/>
    <mergeCell ref="EB32:EB33"/>
    <mergeCell ref="EI32:EI33"/>
    <mergeCell ref="EC34:EC37"/>
    <mergeCell ref="EJ34:EJ37"/>
    <mergeCell ref="EB35:EB36"/>
    <mergeCell ref="EI35:EI36"/>
    <mergeCell ref="EC38:EC39"/>
    <mergeCell ref="EJ38:EJ39"/>
    <mergeCell ref="EB39:EB40"/>
    <mergeCell ref="EI39:EI40"/>
    <mergeCell ref="EC40:EC43"/>
    <mergeCell ref="EJ40:EJ43"/>
    <mergeCell ref="DY24:EA24"/>
    <mergeCell ref="EF24:EH24"/>
    <mergeCell ref="DY25:EA25"/>
    <mergeCell ref="EF25:EH25"/>
    <mergeCell ref="DW26:DW27"/>
    <mergeCell ref="ED26:ED27"/>
    <mergeCell ref="DW28:EB28"/>
    <mergeCell ref="ED28:EI28"/>
    <mergeCell ref="DW29:EB29"/>
    <mergeCell ref="ED29:EI29"/>
    <mergeCell ref="EM24:EO24"/>
    <mergeCell ref="EM25:EO25"/>
    <mergeCell ref="EK26:EK27"/>
    <mergeCell ref="EK28:EP28"/>
    <mergeCell ref="EK29:EP29"/>
    <mergeCell ref="EQ31:EQ33"/>
    <mergeCell ref="EP32:EP33"/>
    <mergeCell ref="EM1:EO1"/>
    <mergeCell ref="EM2:EO2"/>
    <mergeCell ref="EK3:EK4"/>
    <mergeCell ref="EK5:EP5"/>
    <mergeCell ref="EK6:EP6"/>
    <mergeCell ref="EQ8:EQ10"/>
    <mergeCell ref="EP9:EP10"/>
    <mergeCell ref="EQ11:EQ14"/>
    <mergeCell ref="EP12:EP13"/>
    <mergeCell ref="EC31:EC33"/>
    <mergeCell ref="EJ31:EJ33"/>
    <mergeCell ref="EC11:EC14"/>
    <mergeCell ref="EJ11:EJ14"/>
    <mergeCell ref="ET24:EV24"/>
    <mergeCell ref="ET25:EV25"/>
    <mergeCell ref="EQ34:EQ37"/>
    <mergeCell ref="EP35:EP36"/>
    <mergeCell ref="EQ38:EQ39"/>
    <mergeCell ref="EP39:EP40"/>
    <mergeCell ref="EQ40:EQ43"/>
    <mergeCell ref="ET1:EV1"/>
    <mergeCell ref="ET2:EV2"/>
    <mergeCell ref="ER3:ER4"/>
    <mergeCell ref="ER5:EW5"/>
    <mergeCell ref="ER6:EW6"/>
    <mergeCell ref="ER26:ER27"/>
    <mergeCell ref="ER28:EW28"/>
    <mergeCell ref="ER29:EW29"/>
    <mergeCell ref="EQ15:EQ16"/>
    <mergeCell ref="EP16:EP17"/>
    <mergeCell ref="EQ17:EQ20"/>
    <mergeCell ref="FA24:FC24"/>
    <mergeCell ref="FA25:FC25"/>
    <mergeCell ref="EX31:EX33"/>
    <mergeCell ref="EW32:EW33"/>
    <mergeCell ref="EX34:EX37"/>
    <mergeCell ref="EW35:EW36"/>
    <mergeCell ref="EX38:EX39"/>
    <mergeCell ref="EW39:EW40"/>
    <mergeCell ref="EX40:EX43"/>
    <mergeCell ref="FA1:FC1"/>
    <mergeCell ref="FA2:FC2"/>
    <mergeCell ref="EY3:EY4"/>
    <mergeCell ref="EY5:FD5"/>
    <mergeCell ref="EY6:FD6"/>
    <mergeCell ref="EY26:EY27"/>
    <mergeCell ref="EY28:FD28"/>
    <mergeCell ref="EY29:FD29"/>
    <mergeCell ref="EX8:EX10"/>
    <mergeCell ref="EW9:EW10"/>
    <mergeCell ref="EX11:EX14"/>
    <mergeCell ref="EW12:EW13"/>
    <mergeCell ref="EX15:EX16"/>
    <mergeCell ref="EW16:EW17"/>
    <mergeCell ref="EX17:EX20"/>
    <mergeCell ref="FH24:FJ24"/>
    <mergeCell ref="FH25:FJ25"/>
    <mergeCell ref="FE31:FE33"/>
    <mergeCell ref="FD32:FD33"/>
    <mergeCell ref="FE34:FE37"/>
    <mergeCell ref="FD35:FD36"/>
    <mergeCell ref="FE38:FE39"/>
    <mergeCell ref="FD39:FD40"/>
    <mergeCell ref="FE40:FE43"/>
    <mergeCell ref="FH1:FJ1"/>
    <mergeCell ref="FH2:FJ2"/>
    <mergeCell ref="FF3:FF4"/>
    <mergeCell ref="FF5:FK5"/>
    <mergeCell ref="FF6:FK6"/>
    <mergeCell ref="FF26:FF27"/>
    <mergeCell ref="FF28:FK28"/>
    <mergeCell ref="FF29:FK29"/>
    <mergeCell ref="FE8:FE10"/>
    <mergeCell ref="FD9:FD10"/>
    <mergeCell ref="FE11:FE14"/>
    <mergeCell ref="FD12:FD13"/>
    <mergeCell ref="FE15:FE16"/>
    <mergeCell ref="FD16:FD17"/>
    <mergeCell ref="FE17:FE20"/>
    <mergeCell ref="FO24:FQ24"/>
    <mergeCell ref="FO25:FQ25"/>
    <mergeCell ref="FL31:FL33"/>
    <mergeCell ref="FK32:FK33"/>
    <mergeCell ref="FL34:FL37"/>
    <mergeCell ref="FK35:FK36"/>
    <mergeCell ref="FL38:FL39"/>
    <mergeCell ref="FK39:FK40"/>
    <mergeCell ref="FL40:FL43"/>
    <mergeCell ref="FO1:FQ1"/>
    <mergeCell ref="FO2:FQ2"/>
    <mergeCell ref="FM3:FM4"/>
    <mergeCell ref="FM5:FR5"/>
    <mergeCell ref="FM6:FR6"/>
    <mergeCell ref="FM26:FM27"/>
    <mergeCell ref="FM28:FR28"/>
    <mergeCell ref="FM29:FR29"/>
    <mergeCell ref="FL8:FL10"/>
    <mergeCell ref="FK9:FK10"/>
    <mergeCell ref="FL11:FL14"/>
    <mergeCell ref="FK12:FK13"/>
    <mergeCell ref="FL15:FL16"/>
    <mergeCell ref="FK16:FK17"/>
    <mergeCell ref="FL17:FL20"/>
    <mergeCell ref="FV24:FX24"/>
    <mergeCell ref="FV25:FX25"/>
    <mergeCell ref="FS31:FS33"/>
    <mergeCell ref="FR32:FR33"/>
    <mergeCell ref="FS34:FS37"/>
    <mergeCell ref="FR35:FR36"/>
    <mergeCell ref="FS38:FS39"/>
    <mergeCell ref="FR39:FR40"/>
    <mergeCell ref="FS40:FS43"/>
    <mergeCell ref="FV1:FX1"/>
    <mergeCell ref="FV2:FX2"/>
    <mergeCell ref="FT3:FT4"/>
    <mergeCell ref="FT5:FY5"/>
    <mergeCell ref="FT6:FY6"/>
    <mergeCell ref="FT26:FT27"/>
    <mergeCell ref="FT28:FY28"/>
    <mergeCell ref="FT29:FY29"/>
    <mergeCell ref="FS8:FS10"/>
    <mergeCell ref="FR9:FR10"/>
    <mergeCell ref="FS11:FS14"/>
    <mergeCell ref="FR12:FR13"/>
    <mergeCell ref="FS15:FS16"/>
    <mergeCell ref="FR16:FR17"/>
    <mergeCell ref="FS17:FS20"/>
    <mergeCell ref="GC24:GE24"/>
    <mergeCell ref="GC25:GE25"/>
    <mergeCell ref="FZ31:FZ33"/>
    <mergeCell ref="FY32:FY33"/>
    <mergeCell ref="FZ34:FZ37"/>
    <mergeCell ref="FY35:FY36"/>
    <mergeCell ref="FZ38:FZ39"/>
    <mergeCell ref="FY39:FY40"/>
    <mergeCell ref="FZ40:FZ43"/>
    <mergeCell ref="GC1:GE1"/>
    <mergeCell ref="GC2:GE2"/>
    <mergeCell ref="GA3:GA4"/>
    <mergeCell ref="GA5:GF5"/>
    <mergeCell ref="GA6:GF6"/>
    <mergeCell ref="GA26:GA27"/>
    <mergeCell ref="GA28:GF28"/>
    <mergeCell ref="GA29:GF29"/>
    <mergeCell ref="FZ8:FZ10"/>
    <mergeCell ref="FY9:FY10"/>
    <mergeCell ref="FZ11:FZ14"/>
    <mergeCell ref="FY12:FY13"/>
    <mergeCell ref="FZ15:FZ16"/>
    <mergeCell ref="FY16:FY17"/>
    <mergeCell ref="FZ17:FZ20"/>
    <mergeCell ref="GJ24:GL24"/>
    <mergeCell ref="GJ25:GL25"/>
    <mergeCell ref="GG31:GG33"/>
    <mergeCell ref="GF32:GF33"/>
    <mergeCell ref="GG34:GG37"/>
    <mergeCell ref="GF35:GF36"/>
    <mergeCell ref="GG38:GG39"/>
    <mergeCell ref="GF39:GF40"/>
    <mergeCell ref="GG40:GG43"/>
    <mergeCell ref="GJ1:GL1"/>
    <mergeCell ref="GJ2:GL2"/>
    <mergeCell ref="GH3:GH4"/>
    <mergeCell ref="GH5:GM5"/>
    <mergeCell ref="GH6:GM6"/>
    <mergeCell ref="GH26:GH27"/>
    <mergeCell ref="GH28:GM28"/>
    <mergeCell ref="GH29:GM29"/>
    <mergeCell ref="GG8:GG10"/>
    <mergeCell ref="GF9:GF10"/>
    <mergeCell ref="GG11:GG14"/>
    <mergeCell ref="GF12:GF13"/>
    <mergeCell ref="GG15:GG16"/>
    <mergeCell ref="GF16:GF17"/>
    <mergeCell ref="GG17:GG20"/>
    <mergeCell ref="GQ24:GS24"/>
    <mergeCell ref="GQ25:GS25"/>
    <mergeCell ref="GN31:GN33"/>
    <mergeCell ref="GM32:GM33"/>
    <mergeCell ref="GN34:GN37"/>
    <mergeCell ref="GM35:GM36"/>
    <mergeCell ref="GN38:GN39"/>
    <mergeCell ref="GM39:GM40"/>
    <mergeCell ref="GN40:GN43"/>
    <mergeCell ref="GQ1:GS1"/>
    <mergeCell ref="GQ2:GS2"/>
    <mergeCell ref="GO3:GO4"/>
    <mergeCell ref="GO5:GT5"/>
    <mergeCell ref="GO6:GT6"/>
    <mergeCell ref="GO26:GO27"/>
    <mergeCell ref="GO28:GT28"/>
    <mergeCell ref="GO29:GT29"/>
    <mergeCell ref="GN8:GN10"/>
    <mergeCell ref="GM9:GM10"/>
    <mergeCell ref="GN11:GN14"/>
    <mergeCell ref="GM12:GM13"/>
    <mergeCell ref="GN15:GN16"/>
    <mergeCell ref="GM16:GM17"/>
    <mergeCell ref="GN17:GN20"/>
    <mergeCell ref="GX24:GZ24"/>
    <mergeCell ref="GX25:GZ25"/>
    <mergeCell ref="GU31:GU33"/>
    <mergeCell ref="GT32:GT33"/>
    <mergeCell ref="GU34:GU37"/>
    <mergeCell ref="GT35:GT36"/>
    <mergeCell ref="GU38:GU39"/>
    <mergeCell ref="GT39:GT40"/>
    <mergeCell ref="GU40:GU43"/>
    <mergeCell ref="GX1:GZ1"/>
    <mergeCell ref="GX2:GZ2"/>
    <mergeCell ref="GV3:GV4"/>
    <mergeCell ref="GV5:HA5"/>
    <mergeCell ref="GV6:HA6"/>
    <mergeCell ref="GV26:GV27"/>
    <mergeCell ref="GV28:HA28"/>
    <mergeCell ref="GV29:HA29"/>
    <mergeCell ref="GU8:GU10"/>
    <mergeCell ref="GT9:GT10"/>
    <mergeCell ref="GU11:GU14"/>
    <mergeCell ref="GT12:GT13"/>
    <mergeCell ref="GU15:GU16"/>
    <mergeCell ref="GT16:GT17"/>
    <mergeCell ref="GU17:GU20"/>
    <mergeCell ref="HE24:HG24"/>
    <mergeCell ref="HE25:HG25"/>
    <mergeCell ref="HB31:HB33"/>
    <mergeCell ref="HA32:HA33"/>
    <mergeCell ref="HB34:HB37"/>
    <mergeCell ref="HA35:HA36"/>
    <mergeCell ref="HB38:HB39"/>
    <mergeCell ref="HA39:HA40"/>
    <mergeCell ref="HB40:HB43"/>
    <mergeCell ref="HE1:HG1"/>
    <mergeCell ref="HE2:HG2"/>
    <mergeCell ref="HC3:HC4"/>
    <mergeCell ref="HC5:HH5"/>
    <mergeCell ref="HC6:HH6"/>
    <mergeCell ref="HC26:HC27"/>
    <mergeCell ref="HC28:HH28"/>
    <mergeCell ref="HC29:HH29"/>
    <mergeCell ref="HB8:HB10"/>
    <mergeCell ref="HA9:HA10"/>
    <mergeCell ref="HB11:HB14"/>
    <mergeCell ref="HA12:HA13"/>
    <mergeCell ref="HB15:HB16"/>
    <mergeCell ref="HA16:HA17"/>
    <mergeCell ref="HB17:HB20"/>
    <mergeCell ref="HL24:HN24"/>
    <mergeCell ref="HL25:HN25"/>
    <mergeCell ref="HI31:HI33"/>
    <mergeCell ref="HH32:HH33"/>
    <mergeCell ref="HI34:HI37"/>
    <mergeCell ref="HH35:HH36"/>
    <mergeCell ref="HI38:HI39"/>
    <mergeCell ref="HH39:HH40"/>
    <mergeCell ref="HI40:HI43"/>
    <mergeCell ref="HL1:HN1"/>
    <mergeCell ref="HL2:HN2"/>
    <mergeCell ref="HJ3:HJ4"/>
    <mergeCell ref="HJ5:HO5"/>
    <mergeCell ref="HJ6:HO6"/>
    <mergeCell ref="HJ26:HJ27"/>
    <mergeCell ref="HJ28:HO28"/>
    <mergeCell ref="HJ29:HO29"/>
    <mergeCell ref="HI8:HI10"/>
    <mergeCell ref="HH9:HH10"/>
    <mergeCell ref="HI11:HI14"/>
    <mergeCell ref="HH12:HH13"/>
    <mergeCell ref="HI15:HI16"/>
    <mergeCell ref="HH16:HH17"/>
    <mergeCell ref="HI17:HI20"/>
    <mergeCell ref="HS24:HU24"/>
    <mergeCell ref="HS25:HU25"/>
    <mergeCell ref="HP31:HP33"/>
    <mergeCell ref="HO32:HO33"/>
    <mergeCell ref="HP34:HP37"/>
    <mergeCell ref="HO35:HO36"/>
    <mergeCell ref="HP38:HP39"/>
    <mergeCell ref="HO39:HO40"/>
    <mergeCell ref="HP40:HP43"/>
    <mergeCell ref="HS1:HU1"/>
    <mergeCell ref="HS2:HU2"/>
    <mergeCell ref="HQ3:HQ4"/>
    <mergeCell ref="HQ5:HV5"/>
    <mergeCell ref="HQ6:HV6"/>
    <mergeCell ref="HQ26:HQ27"/>
    <mergeCell ref="HQ28:HV28"/>
    <mergeCell ref="HQ29:HV29"/>
    <mergeCell ref="HP8:HP10"/>
    <mergeCell ref="HO9:HO10"/>
    <mergeCell ref="HP11:HP14"/>
    <mergeCell ref="HO12:HO13"/>
    <mergeCell ref="HP15:HP16"/>
    <mergeCell ref="HO16:HO17"/>
    <mergeCell ref="HP17:HP20"/>
    <mergeCell ref="HZ24:IB24"/>
    <mergeCell ref="HZ25:IB25"/>
    <mergeCell ref="HW31:HW33"/>
    <mergeCell ref="HV32:HV33"/>
    <mergeCell ref="HW34:HW37"/>
    <mergeCell ref="HV35:HV36"/>
    <mergeCell ref="HW38:HW39"/>
    <mergeCell ref="HV39:HV40"/>
    <mergeCell ref="HW40:HW43"/>
    <mergeCell ref="HZ1:IB1"/>
    <mergeCell ref="HZ2:IB2"/>
    <mergeCell ref="HX3:HX4"/>
    <mergeCell ref="HX5:IC5"/>
    <mergeCell ref="HX6:IC6"/>
    <mergeCell ref="HX26:HX27"/>
    <mergeCell ref="HX28:IC28"/>
    <mergeCell ref="HX29:IC29"/>
    <mergeCell ref="HW8:HW10"/>
    <mergeCell ref="HV9:HV10"/>
    <mergeCell ref="HW11:HW14"/>
    <mergeCell ref="HV12:HV13"/>
    <mergeCell ref="HW15:HW16"/>
    <mergeCell ref="HV16:HV17"/>
    <mergeCell ref="HW17:HW20"/>
    <mergeCell ref="IG24:II24"/>
    <mergeCell ref="IG25:II25"/>
    <mergeCell ref="ID31:ID33"/>
    <mergeCell ref="IC32:IC33"/>
    <mergeCell ref="ID34:ID37"/>
    <mergeCell ref="IC35:IC36"/>
    <mergeCell ref="ID38:ID39"/>
    <mergeCell ref="IC39:IC40"/>
    <mergeCell ref="ID40:ID43"/>
    <mergeCell ref="IG1:II1"/>
    <mergeCell ref="IG2:II2"/>
    <mergeCell ref="IE3:IE4"/>
    <mergeCell ref="IE5:IJ5"/>
    <mergeCell ref="IE6:IJ6"/>
    <mergeCell ref="IE26:IE27"/>
    <mergeCell ref="IE28:IJ28"/>
    <mergeCell ref="IE29:IJ29"/>
    <mergeCell ref="ID8:ID10"/>
    <mergeCell ref="IC9:IC10"/>
    <mergeCell ref="ID11:ID14"/>
    <mergeCell ref="IC12:IC13"/>
    <mergeCell ref="ID15:ID16"/>
    <mergeCell ref="IC16:IC17"/>
    <mergeCell ref="ID17:ID20"/>
    <mergeCell ref="IN24:IP24"/>
    <mergeCell ref="IN25:IP25"/>
    <mergeCell ref="IK31:IK33"/>
    <mergeCell ref="IJ32:IJ33"/>
    <mergeCell ref="IK34:IK37"/>
    <mergeCell ref="IJ35:IJ36"/>
    <mergeCell ref="IK38:IK39"/>
    <mergeCell ref="IJ39:IJ40"/>
    <mergeCell ref="IK40:IK43"/>
    <mergeCell ref="IN1:IP1"/>
    <mergeCell ref="IN2:IP2"/>
    <mergeCell ref="IL3:IL4"/>
    <mergeCell ref="IL5:IQ5"/>
    <mergeCell ref="IL6:IQ6"/>
    <mergeCell ref="IL26:IL27"/>
    <mergeCell ref="IL28:IQ28"/>
    <mergeCell ref="IL29:IQ29"/>
    <mergeCell ref="IK8:IK10"/>
    <mergeCell ref="IJ9:IJ10"/>
    <mergeCell ref="IK11:IK14"/>
    <mergeCell ref="IJ12:IJ13"/>
    <mergeCell ref="IK15:IK16"/>
    <mergeCell ref="IJ16:IJ17"/>
    <mergeCell ref="IK17:IK20"/>
    <mergeCell ref="IU24:IW24"/>
    <mergeCell ref="IU25:IW25"/>
    <mergeCell ref="IR31:IR33"/>
    <mergeCell ref="IQ32:IQ33"/>
    <mergeCell ref="IR34:IR37"/>
    <mergeCell ref="IQ35:IQ36"/>
    <mergeCell ref="IR38:IR39"/>
    <mergeCell ref="IQ39:IQ40"/>
    <mergeCell ref="IR40:IR43"/>
    <mergeCell ref="IU1:IW1"/>
    <mergeCell ref="IU2:IW2"/>
    <mergeCell ref="IS3:IS4"/>
    <mergeCell ref="IS5:IX5"/>
    <mergeCell ref="IS6:IX6"/>
    <mergeCell ref="IS26:IS27"/>
    <mergeCell ref="IS28:IX28"/>
    <mergeCell ref="IS29:IX29"/>
    <mergeCell ref="IR8:IR10"/>
    <mergeCell ref="IQ9:IQ10"/>
    <mergeCell ref="IR11:IR14"/>
    <mergeCell ref="IQ12:IQ13"/>
    <mergeCell ref="IR15:IR16"/>
    <mergeCell ref="IQ16:IQ17"/>
    <mergeCell ref="IR17:IR20"/>
    <mergeCell ref="JB24:JD24"/>
    <mergeCell ref="JB25:JD25"/>
    <mergeCell ref="IY31:IY33"/>
    <mergeCell ref="IX32:IX33"/>
    <mergeCell ref="IY34:IY37"/>
    <mergeCell ref="IX35:IX36"/>
    <mergeCell ref="IY38:IY39"/>
    <mergeCell ref="IX39:IX40"/>
    <mergeCell ref="IY40:IY43"/>
    <mergeCell ref="JB1:JD1"/>
    <mergeCell ref="JB2:JD2"/>
    <mergeCell ref="IZ3:IZ4"/>
    <mergeCell ref="IZ5:JE5"/>
    <mergeCell ref="IZ6:JE6"/>
    <mergeCell ref="IZ26:IZ27"/>
    <mergeCell ref="IZ28:JE28"/>
    <mergeCell ref="IZ29:JE29"/>
    <mergeCell ref="IY8:IY10"/>
    <mergeCell ref="IX9:IX10"/>
    <mergeCell ref="IY11:IY14"/>
    <mergeCell ref="IX12:IX13"/>
    <mergeCell ref="IY15:IY16"/>
    <mergeCell ref="IX16:IX17"/>
    <mergeCell ref="IY17:IY20"/>
    <mergeCell ref="JI24:JK24"/>
    <mergeCell ref="JI25:JK25"/>
    <mergeCell ref="JF31:JF33"/>
    <mergeCell ref="JE32:JE33"/>
    <mergeCell ref="JF34:JF37"/>
    <mergeCell ref="JE35:JE36"/>
    <mergeCell ref="JF38:JF39"/>
    <mergeCell ref="JE39:JE40"/>
    <mergeCell ref="JF40:JF43"/>
    <mergeCell ref="JI1:JK1"/>
    <mergeCell ref="JI2:JK2"/>
    <mergeCell ref="JG3:JG4"/>
    <mergeCell ref="JG5:JL5"/>
    <mergeCell ref="JG6:JL6"/>
    <mergeCell ref="JG26:JG27"/>
    <mergeCell ref="JG28:JL28"/>
    <mergeCell ref="JG29:JL29"/>
    <mergeCell ref="JF8:JF10"/>
    <mergeCell ref="JE9:JE10"/>
    <mergeCell ref="JF11:JF14"/>
    <mergeCell ref="JE12:JE13"/>
    <mergeCell ref="JF15:JF16"/>
    <mergeCell ref="JE16:JE17"/>
    <mergeCell ref="JF17:JF20"/>
    <mergeCell ref="JL32:JL33"/>
    <mergeCell ref="JL35:JL36"/>
    <mergeCell ref="JM38:JM39"/>
    <mergeCell ref="JL39:JL40"/>
    <mergeCell ref="JM40:JM43"/>
    <mergeCell ref="JP1:JR1"/>
    <mergeCell ref="JP2:JR2"/>
    <mergeCell ref="JN3:JN4"/>
    <mergeCell ref="JN5:JS5"/>
    <mergeCell ref="JN6:JS6"/>
    <mergeCell ref="JN26:JN27"/>
    <mergeCell ref="JN28:JS28"/>
    <mergeCell ref="JN29:JS29"/>
    <mergeCell ref="JM8:JM10"/>
    <mergeCell ref="JL9:JL10"/>
    <mergeCell ref="JM11:JM14"/>
    <mergeCell ref="JL12:JL13"/>
    <mergeCell ref="JM15:JM16"/>
    <mergeCell ref="JL16:JL17"/>
    <mergeCell ref="JM17:JM20"/>
    <mergeCell ref="JT31:JT33"/>
    <mergeCell ref="JS32:JS33"/>
    <mergeCell ref="JT34:JT37"/>
    <mergeCell ref="JS35:JS36"/>
    <mergeCell ref="JT38:JT39"/>
    <mergeCell ref="JS39:JS40"/>
    <mergeCell ref="JT40:JT43"/>
    <mergeCell ref="JT8:JT10"/>
    <mergeCell ref="JS9:JS10"/>
    <mergeCell ref="JT11:JT14"/>
    <mergeCell ref="JS12:JS13"/>
    <mergeCell ref="JT15:JT16"/>
    <mergeCell ref="JS16:JS17"/>
    <mergeCell ref="JT17:JT20"/>
    <mergeCell ref="JP24:JR24"/>
    <mergeCell ref="JP25:JR25"/>
    <mergeCell ref="JM31:JM33"/>
    <mergeCell ref="JM34:JM37"/>
  </mergeCells>
  <conditionalFormatting sqref="A1:DV25 A30:DV1048576 A26:DO29">
    <cfRule type="cellIs" dxfId="137" priority="136" operator="equal">
      <formula>"Moy."</formula>
    </cfRule>
    <cfRule type="cellIs" dxfId="136" priority="137" operator="equal">
      <formula>"Joueurs"</formula>
    </cfRule>
    <cfRule type="containsErrors" dxfId="135" priority="138">
      <formula>ISERROR(A1)</formula>
    </cfRule>
  </conditionalFormatting>
  <conditionalFormatting sqref="DP26:DV29">
    <cfRule type="cellIs" dxfId="134" priority="133" operator="equal">
      <formula>"Moy."</formula>
    </cfRule>
    <cfRule type="cellIs" dxfId="133" priority="134" operator="equal">
      <formula>"Joueurs"</formula>
    </cfRule>
    <cfRule type="containsErrors" dxfId="132" priority="135">
      <formula>ISERROR(DP26)</formula>
    </cfRule>
  </conditionalFormatting>
  <conditionalFormatting sqref="DW1:EC25 DW30:EC43">
    <cfRule type="cellIs" dxfId="131" priority="130" operator="equal">
      <formula>"Moy."</formula>
    </cfRule>
    <cfRule type="cellIs" dxfId="130" priority="131" operator="equal">
      <formula>"Joueurs"</formula>
    </cfRule>
    <cfRule type="containsErrors" dxfId="129" priority="132">
      <formula>ISERROR(DW1)</formula>
    </cfRule>
  </conditionalFormatting>
  <conditionalFormatting sqref="DW26:EC29">
    <cfRule type="cellIs" dxfId="128" priority="127" operator="equal">
      <formula>"Moy."</formula>
    </cfRule>
    <cfRule type="cellIs" dxfId="127" priority="128" operator="equal">
      <formula>"Joueurs"</formula>
    </cfRule>
    <cfRule type="containsErrors" dxfId="126" priority="129">
      <formula>ISERROR(DW26)</formula>
    </cfRule>
  </conditionalFormatting>
  <conditionalFormatting sqref="ED1:EJ25 ED30:EJ43">
    <cfRule type="cellIs" dxfId="125" priority="124" operator="equal">
      <formula>"Moy."</formula>
    </cfRule>
    <cfRule type="cellIs" dxfId="124" priority="125" operator="equal">
      <formula>"Joueurs"</formula>
    </cfRule>
    <cfRule type="containsErrors" dxfId="123" priority="126">
      <formula>ISERROR(ED1)</formula>
    </cfRule>
  </conditionalFormatting>
  <conditionalFormatting sqref="ED26:EJ29">
    <cfRule type="cellIs" dxfId="122" priority="121" operator="equal">
      <formula>"Moy."</formula>
    </cfRule>
    <cfRule type="cellIs" dxfId="121" priority="122" operator="equal">
      <formula>"Joueurs"</formula>
    </cfRule>
    <cfRule type="containsErrors" dxfId="120" priority="123">
      <formula>ISERROR(ED26)</formula>
    </cfRule>
  </conditionalFormatting>
  <conditionalFormatting sqref="EK1:EQ25 EK30:EQ43">
    <cfRule type="cellIs" dxfId="119" priority="118" operator="equal">
      <formula>"Moy."</formula>
    </cfRule>
    <cfRule type="cellIs" dxfId="118" priority="119" operator="equal">
      <formula>"Joueurs"</formula>
    </cfRule>
    <cfRule type="containsErrors" dxfId="117" priority="120">
      <formula>ISERROR(EK1)</formula>
    </cfRule>
  </conditionalFormatting>
  <conditionalFormatting sqref="EK26:EQ29">
    <cfRule type="cellIs" dxfId="116" priority="115" operator="equal">
      <formula>"Moy."</formula>
    </cfRule>
    <cfRule type="cellIs" dxfId="115" priority="116" operator="equal">
      <formula>"Joueurs"</formula>
    </cfRule>
    <cfRule type="containsErrors" dxfId="114" priority="117">
      <formula>ISERROR(EK26)</formula>
    </cfRule>
  </conditionalFormatting>
  <conditionalFormatting sqref="ER1:EX25 ER30:EX43">
    <cfRule type="cellIs" dxfId="113" priority="112" operator="equal">
      <formula>"Moy."</formula>
    </cfRule>
    <cfRule type="cellIs" dxfId="112" priority="113" operator="equal">
      <formula>"Joueurs"</formula>
    </cfRule>
    <cfRule type="containsErrors" dxfId="111" priority="114">
      <formula>ISERROR(ER1)</formula>
    </cfRule>
  </conditionalFormatting>
  <conditionalFormatting sqref="ER26:EX29">
    <cfRule type="cellIs" dxfId="110" priority="109" operator="equal">
      <formula>"Moy."</formula>
    </cfRule>
    <cfRule type="cellIs" dxfId="109" priority="110" operator="equal">
      <formula>"Joueurs"</formula>
    </cfRule>
    <cfRule type="containsErrors" dxfId="108" priority="111">
      <formula>ISERROR(ER26)</formula>
    </cfRule>
  </conditionalFormatting>
  <conditionalFormatting sqref="EY1:FE25 EY30:FE43">
    <cfRule type="cellIs" dxfId="107" priority="106" operator="equal">
      <formula>"Moy."</formula>
    </cfRule>
    <cfRule type="cellIs" dxfId="106" priority="107" operator="equal">
      <formula>"Joueurs"</formula>
    </cfRule>
    <cfRule type="containsErrors" dxfId="105" priority="108">
      <formula>ISERROR(EY1)</formula>
    </cfRule>
  </conditionalFormatting>
  <conditionalFormatting sqref="EY26:FE29">
    <cfRule type="cellIs" dxfId="104" priority="103" operator="equal">
      <formula>"Moy."</formula>
    </cfRule>
    <cfRule type="cellIs" dxfId="103" priority="104" operator="equal">
      <formula>"Joueurs"</formula>
    </cfRule>
    <cfRule type="containsErrors" dxfId="102" priority="105">
      <formula>ISERROR(EY26)</formula>
    </cfRule>
  </conditionalFormatting>
  <conditionalFormatting sqref="FF1:FL25 FF30:FL43">
    <cfRule type="cellIs" dxfId="101" priority="100" operator="equal">
      <formula>"Moy."</formula>
    </cfRule>
    <cfRule type="cellIs" dxfId="100" priority="101" operator="equal">
      <formula>"Joueurs"</formula>
    </cfRule>
    <cfRule type="containsErrors" dxfId="99" priority="102">
      <formula>ISERROR(FF1)</formula>
    </cfRule>
  </conditionalFormatting>
  <conditionalFormatting sqref="FF26:FL29">
    <cfRule type="cellIs" dxfId="98" priority="97" operator="equal">
      <formula>"Moy."</formula>
    </cfRule>
    <cfRule type="cellIs" dxfId="97" priority="98" operator="equal">
      <formula>"Joueurs"</formula>
    </cfRule>
    <cfRule type="containsErrors" dxfId="96" priority="99">
      <formula>ISERROR(FF26)</formula>
    </cfRule>
  </conditionalFormatting>
  <conditionalFormatting sqref="FM1:FS25 FM30:FS43">
    <cfRule type="cellIs" dxfId="95" priority="94" operator="equal">
      <formula>"Moy."</formula>
    </cfRule>
    <cfRule type="cellIs" dxfId="94" priority="95" operator="equal">
      <formula>"Joueurs"</formula>
    </cfRule>
    <cfRule type="containsErrors" dxfId="93" priority="96">
      <formula>ISERROR(FM1)</formula>
    </cfRule>
  </conditionalFormatting>
  <conditionalFormatting sqref="FM26:FS29">
    <cfRule type="cellIs" dxfId="92" priority="91" operator="equal">
      <formula>"Moy."</formula>
    </cfRule>
    <cfRule type="cellIs" dxfId="91" priority="92" operator="equal">
      <formula>"Joueurs"</formula>
    </cfRule>
    <cfRule type="containsErrors" dxfId="90" priority="93">
      <formula>ISERROR(FM26)</formula>
    </cfRule>
  </conditionalFormatting>
  <conditionalFormatting sqref="FT1:FZ25 FT30:FZ43">
    <cfRule type="cellIs" dxfId="89" priority="88" operator="equal">
      <formula>"Moy."</formula>
    </cfRule>
    <cfRule type="cellIs" dxfId="88" priority="89" operator="equal">
      <formula>"Joueurs"</formula>
    </cfRule>
    <cfRule type="containsErrors" dxfId="87" priority="90">
      <formula>ISERROR(FT1)</formula>
    </cfRule>
  </conditionalFormatting>
  <conditionalFormatting sqref="FT26:FZ29">
    <cfRule type="cellIs" dxfId="86" priority="85" operator="equal">
      <formula>"Moy."</formula>
    </cfRule>
    <cfRule type="cellIs" dxfId="85" priority="86" operator="equal">
      <formula>"Joueurs"</formula>
    </cfRule>
    <cfRule type="containsErrors" dxfId="84" priority="87">
      <formula>ISERROR(FT26)</formula>
    </cfRule>
  </conditionalFormatting>
  <conditionalFormatting sqref="GA1:GG25 GA30:GG43">
    <cfRule type="cellIs" dxfId="83" priority="82" operator="equal">
      <formula>"Moy."</formula>
    </cfRule>
    <cfRule type="cellIs" dxfId="82" priority="83" operator="equal">
      <formula>"Joueurs"</formula>
    </cfRule>
    <cfRule type="containsErrors" dxfId="81" priority="84">
      <formula>ISERROR(GA1)</formula>
    </cfRule>
  </conditionalFormatting>
  <conditionalFormatting sqref="GA26:GG29">
    <cfRule type="cellIs" dxfId="80" priority="79" operator="equal">
      <formula>"Moy."</formula>
    </cfRule>
    <cfRule type="cellIs" dxfId="79" priority="80" operator="equal">
      <formula>"Joueurs"</formula>
    </cfRule>
    <cfRule type="containsErrors" dxfId="78" priority="81">
      <formula>ISERROR(GA26)</formula>
    </cfRule>
  </conditionalFormatting>
  <conditionalFormatting sqref="GH1:GN25 GH30:GN43">
    <cfRule type="cellIs" dxfId="77" priority="76" operator="equal">
      <formula>"Moy."</formula>
    </cfRule>
    <cfRule type="cellIs" dxfId="76" priority="77" operator="equal">
      <formula>"Joueurs"</formula>
    </cfRule>
    <cfRule type="containsErrors" dxfId="75" priority="78">
      <formula>ISERROR(GH1)</formula>
    </cfRule>
  </conditionalFormatting>
  <conditionalFormatting sqref="GH26:GN29">
    <cfRule type="cellIs" dxfId="74" priority="73" operator="equal">
      <formula>"Moy."</formula>
    </cfRule>
    <cfRule type="cellIs" dxfId="73" priority="74" operator="equal">
      <formula>"Joueurs"</formula>
    </cfRule>
    <cfRule type="containsErrors" dxfId="72" priority="75">
      <formula>ISERROR(GH26)</formula>
    </cfRule>
  </conditionalFormatting>
  <conditionalFormatting sqref="GO1:GU25 GO30:GU43">
    <cfRule type="cellIs" dxfId="71" priority="70" operator="equal">
      <formula>"Moy."</formula>
    </cfRule>
    <cfRule type="cellIs" dxfId="70" priority="71" operator="equal">
      <formula>"Joueurs"</formula>
    </cfRule>
    <cfRule type="containsErrors" dxfId="69" priority="72">
      <formula>ISERROR(GO1)</formula>
    </cfRule>
  </conditionalFormatting>
  <conditionalFormatting sqref="GO26:GU29">
    <cfRule type="cellIs" dxfId="68" priority="67" operator="equal">
      <formula>"Moy."</formula>
    </cfRule>
    <cfRule type="cellIs" dxfId="67" priority="68" operator="equal">
      <formula>"Joueurs"</formula>
    </cfRule>
    <cfRule type="containsErrors" dxfId="66" priority="69">
      <formula>ISERROR(GO26)</formula>
    </cfRule>
  </conditionalFormatting>
  <conditionalFormatting sqref="GV1:HB25 GV30:HB43">
    <cfRule type="cellIs" dxfId="65" priority="64" operator="equal">
      <formula>"Moy."</formula>
    </cfRule>
    <cfRule type="cellIs" dxfId="64" priority="65" operator="equal">
      <formula>"Joueurs"</formula>
    </cfRule>
    <cfRule type="containsErrors" dxfId="63" priority="66">
      <formula>ISERROR(GV1)</formula>
    </cfRule>
  </conditionalFormatting>
  <conditionalFormatting sqref="GV26:HB29">
    <cfRule type="cellIs" dxfId="62" priority="61" operator="equal">
      <formula>"Moy."</formula>
    </cfRule>
    <cfRule type="cellIs" dxfId="61" priority="62" operator="equal">
      <formula>"Joueurs"</formula>
    </cfRule>
    <cfRule type="containsErrors" dxfId="60" priority="63">
      <formula>ISERROR(GV26)</formula>
    </cfRule>
  </conditionalFormatting>
  <conditionalFormatting sqref="HC1:HI25 HC30:HI43">
    <cfRule type="cellIs" dxfId="59" priority="58" operator="equal">
      <formula>"Moy."</formula>
    </cfRule>
    <cfRule type="cellIs" dxfId="58" priority="59" operator="equal">
      <formula>"Joueurs"</formula>
    </cfRule>
    <cfRule type="containsErrors" dxfId="57" priority="60">
      <formula>ISERROR(HC1)</formula>
    </cfRule>
  </conditionalFormatting>
  <conditionalFormatting sqref="HC26:HI29">
    <cfRule type="cellIs" dxfId="56" priority="55" operator="equal">
      <formula>"Moy."</formula>
    </cfRule>
    <cfRule type="cellIs" dxfId="55" priority="56" operator="equal">
      <formula>"Joueurs"</formula>
    </cfRule>
    <cfRule type="containsErrors" dxfId="54" priority="57">
      <formula>ISERROR(HC26)</formula>
    </cfRule>
  </conditionalFormatting>
  <conditionalFormatting sqref="HJ1:HP25 HJ30:HP43">
    <cfRule type="cellIs" dxfId="53" priority="52" operator="equal">
      <formula>"Moy."</formula>
    </cfRule>
    <cfRule type="cellIs" dxfId="52" priority="53" operator="equal">
      <formula>"Joueurs"</formula>
    </cfRule>
    <cfRule type="containsErrors" dxfId="51" priority="54">
      <formula>ISERROR(HJ1)</formula>
    </cfRule>
  </conditionalFormatting>
  <conditionalFormatting sqref="HJ26:HP29">
    <cfRule type="cellIs" dxfId="50" priority="49" operator="equal">
      <formula>"Moy."</formula>
    </cfRule>
    <cfRule type="cellIs" dxfId="49" priority="50" operator="equal">
      <formula>"Joueurs"</formula>
    </cfRule>
    <cfRule type="containsErrors" dxfId="48" priority="51">
      <formula>ISERROR(HJ26)</formula>
    </cfRule>
  </conditionalFormatting>
  <conditionalFormatting sqref="HQ1:HW25 HQ30:HW43">
    <cfRule type="cellIs" dxfId="47" priority="46" operator="equal">
      <formula>"Moy."</formula>
    </cfRule>
    <cfRule type="cellIs" dxfId="46" priority="47" operator="equal">
      <formula>"Joueurs"</formula>
    </cfRule>
    <cfRule type="containsErrors" dxfId="45" priority="48">
      <formula>ISERROR(HQ1)</formula>
    </cfRule>
  </conditionalFormatting>
  <conditionalFormatting sqref="HQ26:HW29">
    <cfRule type="cellIs" dxfId="44" priority="43" operator="equal">
      <formula>"Moy."</formula>
    </cfRule>
    <cfRule type="cellIs" dxfId="43" priority="44" operator="equal">
      <formula>"Joueurs"</formula>
    </cfRule>
    <cfRule type="containsErrors" dxfId="42" priority="45">
      <formula>ISERROR(HQ26)</formula>
    </cfRule>
  </conditionalFormatting>
  <conditionalFormatting sqref="HX1:ID25 HX30:ID43">
    <cfRule type="cellIs" dxfId="41" priority="40" operator="equal">
      <formula>"Moy."</formula>
    </cfRule>
    <cfRule type="cellIs" dxfId="40" priority="41" operator="equal">
      <formula>"Joueurs"</formula>
    </cfRule>
    <cfRule type="containsErrors" dxfId="39" priority="42">
      <formula>ISERROR(HX1)</formula>
    </cfRule>
  </conditionalFormatting>
  <conditionalFormatting sqref="HX26:ID29">
    <cfRule type="cellIs" dxfId="38" priority="37" operator="equal">
      <formula>"Moy."</formula>
    </cfRule>
    <cfRule type="cellIs" dxfId="37" priority="38" operator="equal">
      <formula>"Joueurs"</formula>
    </cfRule>
    <cfRule type="containsErrors" dxfId="36" priority="39">
      <formula>ISERROR(HX26)</formula>
    </cfRule>
  </conditionalFormatting>
  <conditionalFormatting sqref="IE1:IK25 IE30:IK43">
    <cfRule type="cellIs" dxfId="35" priority="34" operator="equal">
      <formula>"Moy."</formula>
    </cfRule>
    <cfRule type="cellIs" dxfId="34" priority="35" operator="equal">
      <formula>"Joueurs"</formula>
    </cfRule>
    <cfRule type="containsErrors" dxfId="33" priority="36">
      <formula>ISERROR(IE1)</formula>
    </cfRule>
  </conditionalFormatting>
  <conditionalFormatting sqref="IE26:IK29">
    <cfRule type="cellIs" dxfId="32" priority="31" operator="equal">
      <formula>"Moy."</formula>
    </cfRule>
    <cfRule type="cellIs" dxfId="31" priority="32" operator="equal">
      <formula>"Joueurs"</formula>
    </cfRule>
    <cfRule type="containsErrors" dxfId="30" priority="33">
      <formula>ISERROR(IE26)</formula>
    </cfRule>
  </conditionalFormatting>
  <conditionalFormatting sqref="IL1:IR25 IL30:IR43">
    <cfRule type="cellIs" dxfId="29" priority="28" operator="equal">
      <formula>"Moy."</formula>
    </cfRule>
    <cfRule type="cellIs" dxfId="28" priority="29" operator="equal">
      <formula>"Joueurs"</formula>
    </cfRule>
    <cfRule type="containsErrors" dxfId="27" priority="30">
      <formula>ISERROR(IL1)</formula>
    </cfRule>
  </conditionalFormatting>
  <conditionalFormatting sqref="IL26:IR29">
    <cfRule type="cellIs" dxfId="26" priority="25" operator="equal">
      <formula>"Moy."</formula>
    </cfRule>
    <cfRule type="cellIs" dxfId="25" priority="26" operator="equal">
      <formula>"Joueurs"</formula>
    </cfRule>
    <cfRule type="containsErrors" dxfId="24" priority="27">
      <formula>ISERROR(IL26)</formula>
    </cfRule>
  </conditionalFormatting>
  <conditionalFormatting sqref="IS1:IY25 IS30:IY43">
    <cfRule type="cellIs" dxfId="23" priority="22" operator="equal">
      <formula>"Moy."</formula>
    </cfRule>
    <cfRule type="cellIs" dxfId="22" priority="23" operator="equal">
      <formula>"Joueurs"</formula>
    </cfRule>
    <cfRule type="containsErrors" dxfId="21" priority="24">
      <formula>ISERROR(IS1)</formula>
    </cfRule>
  </conditionalFormatting>
  <conditionalFormatting sqref="IS26:IY29">
    <cfRule type="cellIs" dxfId="20" priority="19" operator="equal">
      <formula>"Moy."</formula>
    </cfRule>
    <cfRule type="cellIs" dxfId="19" priority="20" operator="equal">
      <formula>"Joueurs"</formula>
    </cfRule>
    <cfRule type="containsErrors" dxfId="18" priority="21">
      <formula>ISERROR(IS26)</formula>
    </cfRule>
  </conditionalFormatting>
  <conditionalFormatting sqref="IZ1:JF25 IZ30:JF43">
    <cfRule type="cellIs" dxfId="17" priority="16" operator="equal">
      <formula>"Moy."</formula>
    </cfRule>
    <cfRule type="cellIs" dxfId="16" priority="17" operator="equal">
      <formula>"Joueurs"</formula>
    </cfRule>
    <cfRule type="containsErrors" dxfId="15" priority="18">
      <formula>ISERROR(IZ1)</formula>
    </cfRule>
  </conditionalFormatting>
  <conditionalFormatting sqref="IZ26:JF29">
    <cfRule type="cellIs" dxfId="14" priority="13" operator="equal">
      <formula>"Moy."</formula>
    </cfRule>
    <cfRule type="cellIs" dxfId="13" priority="14" operator="equal">
      <formula>"Joueurs"</formula>
    </cfRule>
    <cfRule type="containsErrors" dxfId="12" priority="15">
      <formula>ISERROR(IZ26)</formula>
    </cfRule>
  </conditionalFormatting>
  <conditionalFormatting sqref="JG1:JM25 JG30:JM43">
    <cfRule type="cellIs" dxfId="11" priority="10" operator="equal">
      <formula>"Moy."</formula>
    </cfRule>
    <cfRule type="cellIs" dxfId="10" priority="11" operator="equal">
      <formula>"Joueurs"</formula>
    </cfRule>
    <cfRule type="containsErrors" dxfId="9" priority="12">
      <formula>ISERROR(JG1)</formula>
    </cfRule>
  </conditionalFormatting>
  <conditionalFormatting sqref="JG26:JM29">
    <cfRule type="cellIs" dxfId="8" priority="7" operator="equal">
      <formula>"Moy."</formula>
    </cfRule>
    <cfRule type="cellIs" dxfId="7" priority="8" operator="equal">
      <formula>"Joueurs"</formula>
    </cfRule>
    <cfRule type="containsErrors" dxfId="6" priority="9">
      <formula>ISERROR(JG26)</formula>
    </cfRule>
  </conditionalFormatting>
  <conditionalFormatting sqref="JN1:JT25 JN30:JT43">
    <cfRule type="cellIs" dxfId="5" priority="4" operator="equal">
      <formula>"Moy."</formula>
    </cfRule>
    <cfRule type="cellIs" dxfId="4" priority="5" operator="equal">
      <formula>"Joueurs"</formula>
    </cfRule>
    <cfRule type="containsErrors" dxfId="3" priority="6">
      <formula>ISERROR(JN1)</formula>
    </cfRule>
  </conditionalFormatting>
  <conditionalFormatting sqref="JN26:JT29">
    <cfRule type="cellIs" dxfId="2" priority="1" operator="equal">
      <formula>"Moy."</formula>
    </cfRule>
    <cfRule type="cellIs" dxfId="1" priority="2" operator="equal">
      <formula>"Joueurs"</formula>
    </cfRule>
    <cfRule type="containsErrors" dxfId="0" priority="3">
      <formula>ISERROR(JN26)</formula>
    </cfRule>
  </conditionalFormatting>
  <printOptions horizontalCentered="1" verticalCentered="1"/>
  <pageMargins left="0.15748031496062992" right="0.15748031496062992" top="0.15748031496062992" bottom="0.15748031496062992" header="0.31496062992125984" footer="0.31496062992125984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imer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La Ligue Fleurie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2015-03-09T23:50:18Z</cp:lastPrinted>
  <dcterms:created xsi:type="dcterms:W3CDTF">2015-03-09T13:31:01Z</dcterms:created>
  <dcterms:modified xsi:type="dcterms:W3CDTF">2015-03-10T14:09:43Z</dcterms:modified>
</cp:coreProperties>
</file>