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22E68647-3C60-695B-3CA0-4895CD717B8A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ropbox\Presta Immo\"/>
    </mc:Choice>
  </mc:AlternateContent>
  <xr:revisionPtr revIDLastSave="0" documentId="13_ncr:1_{9772EC5C-7BFF-43B5-A220-DA3BA75319ED}" xr6:coauthVersionLast="40" xr6:coauthVersionMax="40" xr10:uidLastSave="{00000000-0000-0000-0000-000000000000}"/>
  <bookViews>
    <workbookView xWindow="0" yWindow="0" windowWidth="19420" windowHeight="8340" xr2:uid="{00000000-000D-0000-FFFF-FFFF00000000}"/>
  </bookViews>
  <sheets>
    <sheet name="TABLO" sheetId="1" r:id="rId1"/>
    <sheet name="PARAM" sheetId="2" r:id="rId2"/>
    <sheet name="HELLO" sheetId="5" r:id="rId3"/>
  </sheets>
  <externalReferences>
    <externalReference r:id="rId4"/>
  </externalReferences>
  <definedNames>
    <definedName name="_xlnm._FilterDatabase" localSheetId="0" hidden="1">TABLO!#REF!</definedName>
    <definedName name="selChiffrage">tabChiffrage[LIBELLE]</definedName>
    <definedName name="selClient">tabClient[NOM]</definedName>
    <definedName name="selES">tabES[LIBELLE]</definedName>
    <definedName name="selEtatFact">tabEtatFact[LIBELLE]</definedName>
    <definedName name="selEtatFacture">[1]!Tableau5[état facturation]</definedName>
    <definedName name="selExpert">tabExpert[LIBELLE]</definedName>
    <definedName name="selMeuble">#REF!</definedName>
    <definedName name="selMeublé">[1]!Tableau7[meublé]</definedName>
    <definedName name="selNature">[1]!tabNature[Type de bien]</definedName>
    <definedName name="selTypeBien">tabTypeBien[LLIBELLE]</definedName>
  </definedNames>
  <calcPr calcId="181029"/>
  <fileRecoveryPr autoRecover="0"/>
</workbook>
</file>

<file path=xl/calcChain.xml><?xml version="1.0" encoding="utf-8"?>
<calcChain xmlns="http://schemas.openxmlformats.org/spreadsheetml/2006/main">
  <c r="C17" i="1" l="1"/>
  <c r="F17" i="1"/>
  <c r="S17" i="1"/>
  <c r="C21" i="1"/>
  <c r="F21" i="1"/>
  <c r="S21" i="1"/>
  <c r="C19" i="1" l="1"/>
  <c r="F19" i="1"/>
  <c r="S19" i="1"/>
  <c r="C18" i="1" l="1"/>
  <c r="F18" i="1"/>
  <c r="S18" i="1"/>
  <c r="C20" i="1" l="1"/>
  <c r="F20" i="1"/>
  <c r="S20" i="1"/>
  <c r="C11" i="1" l="1"/>
  <c r="F11" i="1"/>
  <c r="S11" i="1"/>
  <c r="F12" i="1" l="1"/>
  <c r="S12" i="1"/>
  <c r="F14" i="1" l="1"/>
  <c r="S14" i="1"/>
  <c r="F16" i="1"/>
  <c r="S16" i="1"/>
  <c r="C13" i="1" l="1"/>
  <c r="F13" i="1"/>
  <c r="S13" i="1"/>
  <c r="F15" i="1" l="1"/>
  <c r="S15" i="1"/>
  <c r="P5" i="1" l="1"/>
  <c r="P4" i="1"/>
  <c r="O2" i="1"/>
  <c r="O1" i="1"/>
  <c r="Q5" i="1" l="1"/>
  <c r="Q4" i="1"/>
</calcChain>
</file>

<file path=xl/sharedStrings.xml><?xml version="1.0" encoding="utf-8"?>
<sst xmlns="http://schemas.openxmlformats.org/spreadsheetml/2006/main" count="204" uniqueCount="123">
  <si>
    <t>VILLE</t>
  </si>
  <si>
    <t>LLIBELLE</t>
  </si>
  <si>
    <t>LIBELLE</t>
  </si>
  <si>
    <t>CODE</t>
  </si>
  <si>
    <t>Type Etat des Lieux</t>
  </si>
  <si>
    <t>Types de Bien</t>
  </si>
  <si>
    <t>Experts</t>
  </si>
  <si>
    <t>Etat de Facturation</t>
  </si>
  <si>
    <t>Client</t>
  </si>
  <si>
    <t>Chiffrage O/N</t>
  </si>
  <si>
    <t>NOM</t>
  </si>
  <si>
    <t>Maison T1</t>
  </si>
  <si>
    <t>Maison T2</t>
  </si>
  <si>
    <t>Maison T3</t>
  </si>
  <si>
    <t>Maison T4</t>
  </si>
  <si>
    <t>Maison T5</t>
  </si>
  <si>
    <t>Maison T6</t>
  </si>
  <si>
    <t>Claire</t>
  </si>
  <si>
    <t>Mathieu</t>
  </si>
  <si>
    <t>émise</t>
  </si>
  <si>
    <t>payée</t>
  </si>
  <si>
    <t>Alazard</t>
  </si>
  <si>
    <t>Gounod</t>
  </si>
  <si>
    <t>Portiques</t>
  </si>
  <si>
    <t>Cignetti</t>
  </si>
  <si>
    <t>Resid-Immo</t>
  </si>
  <si>
    <t>OUI</t>
  </si>
  <si>
    <t>NON</t>
  </si>
  <si>
    <t>Libellé</t>
  </si>
  <si>
    <t>Paramètres et Réglages</t>
  </si>
  <si>
    <t>Ref</t>
  </si>
  <si>
    <t>Date</t>
  </si>
  <si>
    <t>E/S</t>
  </si>
  <si>
    <t>Type de Bien</t>
  </si>
  <si>
    <t>Tarif</t>
  </si>
  <si>
    <t>Etat Facture</t>
  </si>
  <si>
    <t>Autre</t>
  </si>
  <si>
    <t>Mois</t>
  </si>
  <si>
    <t>SAM v2.01 - ©XLSolutions, ©2016</t>
  </si>
  <si>
    <t>COSTA</t>
  </si>
  <si>
    <t>Locataire</t>
  </si>
  <si>
    <t>proprio</t>
  </si>
  <si>
    <t>Appart. T1</t>
  </si>
  <si>
    <t>Appart. T2</t>
  </si>
  <si>
    <t>Appart. T3</t>
  </si>
  <si>
    <t>Appart. T4</t>
  </si>
  <si>
    <t>Appart. T5</t>
  </si>
  <si>
    <t>Appart. T6</t>
  </si>
  <si>
    <t>Assalit</t>
  </si>
  <si>
    <t>Adresse</t>
  </si>
  <si>
    <t>Coccimmo</t>
  </si>
  <si>
    <t>EDLE</t>
  </si>
  <si>
    <t>EDLS</t>
  </si>
  <si>
    <t>EDLS/EDLE</t>
  </si>
  <si>
    <t>Appart. T1M</t>
  </si>
  <si>
    <t>Appart. T2M</t>
  </si>
  <si>
    <t>Appart. T3M</t>
  </si>
  <si>
    <t>Appart. T4M</t>
  </si>
  <si>
    <t>Appart. T5M</t>
  </si>
  <si>
    <t>Appart. T6M</t>
  </si>
  <si>
    <t>Maison T1M</t>
  </si>
  <si>
    <t>Maison T2M</t>
  </si>
  <si>
    <t>Maison T3M</t>
  </si>
  <si>
    <t>Maison T4M</t>
  </si>
  <si>
    <t>Maison T5M</t>
  </si>
  <si>
    <t>Maison T6M</t>
  </si>
  <si>
    <t>xClaire</t>
  </si>
  <si>
    <t>xMathieu</t>
  </si>
  <si>
    <t>EDL Claire</t>
  </si>
  <si>
    <t>EDL Mathieu</t>
  </si>
  <si>
    <t>Expert</t>
  </si>
  <si>
    <t>DRAGO</t>
  </si>
  <si>
    <t>ATICA</t>
  </si>
  <si>
    <t>Loc. Comm. 100 -199</t>
  </si>
  <si>
    <t>Loc. Comm. 50 - 99</t>
  </si>
  <si>
    <t>PHT Real Estate</t>
  </si>
  <si>
    <t>Modus Real Estate</t>
  </si>
  <si>
    <t>Cabinet Vogue</t>
  </si>
  <si>
    <t>Riviera Invest.</t>
  </si>
  <si>
    <t>Espargillière</t>
  </si>
  <si>
    <t>Particulier</t>
  </si>
  <si>
    <t>France</t>
  </si>
  <si>
    <t>06000 Nice</t>
  </si>
  <si>
    <t>06300 Nice</t>
  </si>
  <si>
    <t>Pays</t>
  </si>
  <si>
    <t>CP + Ville</t>
  </si>
  <si>
    <t>Rue</t>
  </si>
  <si>
    <t>Nom</t>
  </si>
  <si>
    <t>Adresses Agences (pour facture)</t>
  </si>
  <si>
    <t>IBAN</t>
  </si>
  <si>
    <t>06600 Antibes</t>
  </si>
  <si>
    <t>Info facture</t>
  </si>
  <si>
    <t>Dernier</t>
  </si>
  <si>
    <t>Valrose Immobilier</t>
  </si>
  <si>
    <t>06100 Nice</t>
  </si>
  <si>
    <t>Cot'Ouest</t>
  </si>
  <si>
    <t>Benoit</t>
  </si>
  <si>
    <t>15 Avenue des Frères Olivier, 06600 Antibes, France</t>
  </si>
  <si>
    <t>Optimmo</t>
  </si>
  <si>
    <t>16 Rue Amiral de Grasse, 06000 Nice, France</t>
  </si>
  <si>
    <t>Facturé par Benoit</t>
  </si>
  <si>
    <t>A verser à Claire</t>
  </si>
  <si>
    <t>1368 av de la batterie, 06670 villeneuve loubet</t>
  </si>
  <si>
    <t>Loc. Comm. 0 - 49</t>
  </si>
  <si>
    <t>Agence du Logis</t>
  </si>
  <si>
    <t>06800 Cagnes-sur-Mer</t>
  </si>
  <si>
    <t>MyHomeHoliday</t>
  </si>
  <si>
    <t>Volcanic Immo</t>
  </si>
  <si>
    <t>Gestion Garibaldi</t>
  </si>
  <si>
    <t>N° Client</t>
  </si>
  <si>
    <t>06160 Juan les pins</t>
  </si>
  <si>
    <t>13 15 rue cais de pierlas, 06000 Nice</t>
  </si>
  <si>
    <t>1212 Chemin de Fontmerle, 06600 Antibes, France</t>
  </si>
  <si>
    <t>13 Avenue el Sol, 06160 Antibes, France</t>
  </si>
  <si>
    <t>11 avenue chénier, 06100 Nice</t>
  </si>
  <si>
    <t>33 bd dugommier, 06600 Antibes</t>
  </si>
  <si>
    <t>ESPA 325</t>
  </si>
  <si>
    <t>ESPA 327</t>
  </si>
  <si>
    <t>ESPA 328</t>
  </si>
  <si>
    <t>ESPA 329</t>
  </si>
  <si>
    <t>2 impasse des Violettes, Nice</t>
  </si>
  <si>
    <t>32 Avenue de la Rostagne, 06160 Antibes, France</t>
  </si>
  <si>
    <t>36 bd raimbaldi, 06000 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</si>
</sst>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General&quot; m2&quot;"/>
  </numFmts>
  <fonts count="1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AR CENA"/>
    </font>
    <font>
      <sz val="11"/>
      <color theme="0"/>
      <name val="AR CENA"/>
    </font>
    <font>
      <sz val="14"/>
      <name val="AR CENA"/>
    </font>
    <font>
      <sz val="26"/>
      <color theme="0"/>
      <name val="AR CENA"/>
    </font>
    <font>
      <b/>
      <sz val="11"/>
      <color theme="1"/>
      <name val="Calibri"/>
      <family val="2"/>
      <scheme val="minor"/>
    </font>
    <font>
      <sz val="24"/>
      <color theme="0"/>
      <name val="AR BERKLEY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9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5" borderId="0" xfId="0" applyFont="1" applyFill="1"/>
    <xf numFmtId="0" fontId="3" fillId="4" borderId="0" xfId="0" applyFont="1" applyFill="1"/>
    <xf numFmtId="0" fontId="5" fillId="3" borderId="0" xfId="0" applyFont="1" applyFill="1" applyAlignment="1">
      <alignment horizontal="center" vertical="center" wrapText="1"/>
    </xf>
    <xf numFmtId="0" fontId="4" fillId="2" borderId="0" xfId="0" applyFont="1" applyFill="1"/>
    <xf numFmtId="0" fontId="0" fillId="0" borderId="0" xfId="0" applyFill="1"/>
    <xf numFmtId="0" fontId="0" fillId="0" borderId="0" xfId="0" applyBorder="1"/>
    <xf numFmtId="0" fontId="0" fillId="0" borderId="1" xfId="0" applyFont="1" applyFill="1" applyBorder="1" applyAlignment="1"/>
    <xf numFmtId="0" fontId="0" fillId="6" borderId="4" xfId="0" applyFont="1" applyFill="1" applyBorder="1"/>
    <xf numFmtId="0" fontId="0" fillId="0" borderId="4" xfId="0" applyFont="1" applyBorder="1"/>
    <xf numFmtId="0" fontId="7" fillId="0" borderId="4" xfId="0" applyFont="1" applyBorder="1"/>
    <xf numFmtId="0" fontId="0" fillId="0" borderId="5" xfId="0" applyFont="1" applyFill="1" applyBorder="1"/>
    <xf numFmtId="0" fontId="8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3" xfId="0" applyFont="1" applyFill="1" applyBorder="1" applyAlignment="1">
      <alignment wrapText="1"/>
    </xf>
    <xf numFmtId="165" fontId="11" fillId="0" borderId="3" xfId="0" applyNumberFormat="1" applyFont="1" applyFill="1" applyBorder="1" applyAlignment="1">
      <alignment wrapText="1"/>
    </xf>
    <xf numFmtId="0" fontId="11" fillId="0" borderId="3" xfId="0" applyFont="1" applyFill="1" applyBorder="1" applyAlignment="1">
      <alignment horizontal="left" wrapText="1"/>
    </xf>
    <xf numFmtId="165" fontId="0" fillId="0" borderId="1" xfId="0" applyNumberFormat="1" applyFont="1" applyFill="1" applyBorder="1" applyAlignment="1">
      <alignment wrapText="1"/>
    </xf>
    <xf numFmtId="0" fontId="0" fillId="0" borderId="1" xfId="0" applyBorder="1"/>
    <xf numFmtId="0" fontId="0" fillId="0" borderId="0" xfId="0" applyFont="1" applyFill="1" applyAlignment="1"/>
    <xf numFmtId="0" fontId="0" fillId="0" borderId="0" xfId="0" applyFont="1" applyFill="1" applyAlignment="1">
      <alignment horizontal="left"/>
    </xf>
    <xf numFmtId="0" fontId="0" fillId="0" borderId="0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0" xfId="0" applyFont="1" applyFill="1" applyBorder="1" applyAlignment="1"/>
    <xf numFmtId="0" fontId="9" fillId="0" borderId="6" xfId="0" applyFont="1" applyFill="1" applyBorder="1" applyAlignment="1"/>
    <xf numFmtId="0" fontId="12" fillId="0" borderId="7" xfId="0" applyFont="1" applyFill="1" applyBorder="1" applyAlignment="1">
      <alignment wrapText="1"/>
    </xf>
    <xf numFmtId="0" fontId="9" fillId="0" borderId="6" xfId="0" applyNumberFormat="1" applyFont="1" applyFill="1" applyBorder="1" applyAlignment="1"/>
    <xf numFmtId="0" fontId="0" fillId="6" borderId="5" xfId="0" applyFont="1" applyFill="1" applyBorder="1"/>
    <xf numFmtId="164" fontId="13" fillId="0" borderId="1" xfId="0" applyNumberFormat="1" applyFont="1" applyFill="1" applyBorder="1" applyAlignment="1"/>
    <xf numFmtId="165" fontId="13" fillId="0" borderId="1" xfId="0" applyNumberFormat="1" applyFont="1" applyFill="1" applyBorder="1" applyAlignment="1">
      <alignment wrapText="1"/>
    </xf>
    <xf numFmtId="0" fontId="7" fillId="0" borderId="8" xfId="0" applyFont="1" applyFill="1" applyBorder="1"/>
    <xf numFmtId="0" fontId="14" fillId="0" borderId="2" xfId="0" applyFont="1" applyFill="1" applyBorder="1" applyAlignment="1"/>
    <xf numFmtId="0" fontId="14" fillId="0" borderId="1" xfId="0" applyFont="1" applyFill="1" applyBorder="1" applyAlignment="1"/>
    <xf numFmtId="14" fontId="14" fillId="0" borderId="1" xfId="0" applyNumberFormat="1" applyFont="1" applyFill="1" applyBorder="1" applyAlignment="1"/>
    <xf numFmtId="0" fontId="14" fillId="0" borderId="1" xfId="0" applyNumberFormat="1" applyFont="1" applyFill="1" applyBorder="1" applyAlignment="1"/>
    <xf numFmtId="164" fontId="14" fillId="0" borderId="1" xfId="0" applyNumberFormat="1" applyFont="1" applyFill="1" applyBorder="1" applyAlignment="1"/>
    <xf numFmtId="0" fontId="15" fillId="0" borderId="2" xfId="0" applyFont="1" applyFill="1" applyBorder="1" applyAlignment="1"/>
    <xf numFmtId="0" fontId="15" fillId="0" borderId="1" xfId="0" applyFont="1" applyFill="1" applyBorder="1" applyAlignment="1"/>
    <xf numFmtId="14" fontId="15" fillId="0" borderId="1" xfId="0" applyNumberFormat="1" applyFont="1" applyFill="1" applyBorder="1" applyAlignment="1"/>
    <xf numFmtId="0" fontId="15" fillId="0" borderId="1" xfId="0" applyNumberFormat="1" applyFont="1" applyFill="1" applyBorder="1" applyAlignment="1"/>
    <xf numFmtId="164" fontId="15" fillId="0" borderId="1" xfId="0" applyNumberFormat="1" applyFont="1" applyFill="1" applyBorder="1" applyAlignment="1"/>
    <xf numFmtId="165" fontId="15" fillId="0" borderId="1" xfId="0" applyNumberFormat="1" applyFont="1" applyFill="1" applyBorder="1" applyAlignment="1">
      <alignment wrapText="1"/>
    </xf>
    <xf numFmtId="0" fontId="0" fillId="0" borderId="1" xfId="0" applyFont="1" applyBorder="1"/>
    <xf numFmtId="0" fontId="8" fillId="0" borderId="0" xfId="0" applyFont="1" applyFill="1" applyAlignment="1"/>
    <xf numFmtId="0" fontId="5" fillId="3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</cellXfs>
  <cellStyles count="1">
    <cellStyle name="Normal" xfId="0" builtinId="0"/>
  </cellStyles>
  <dxfs count="40"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  <border diagonalUp="0" diagonalDown="0">
        <right style="thin">
          <color theme="4"/>
        </right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  <border diagonalUp="0" diagonalDown="0" outline="0">
        <right style="thin">
          <color theme="4"/>
        </right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General&quot; m2&quot;"/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General&quot; m2&quot;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  <border diagonalUp="0" diagonalDown="0" outline="0">
        <right style="thin">
          <color theme="4"/>
        </right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Graph Biens'!L1C1"/><Relationship Id="rId3" Type="http://schemas.openxmlformats.org/officeDocument/2006/relationships/hyperlink" Target="#'Graph Ville'!L1C1"/><Relationship Id="rId7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hyperlink" Target="#PARAM!L1C1"/><Relationship Id="rId6" Type="http://schemas.openxmlformats.org/officeDocument/2006/relationships/hyperlink" Target="#'Graph Mois'!L1C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HELLO!L1C1"/><Relationship Id="rId4" Type="http://schemas.openxmlformats.org/officeDocument/2006/relationships/image" Target="../media/image2.png"/><Relationship Id="rId9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7.png"/><Relationship Id="rId1" Type="http://schemas.openxmlformats.org/officeDocument/2006/relationships/hyperlink" Target="#TABLO!L1C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TABLO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426507</xdr:colOff>
      <xdr:row>3</xdr:row>
      <xdr:rowOff>95250</xdr:rowOff>
    </xdr:from>
    <xdr:to>
      <xdr:col>12</xdr:col>
      <xdr:colOff>1434040</xdr:colOff>
      <xdr:row>5</xdr:row>
      <xdr:rowOff>490008</xdr:rowOff>
    </xdr:to>
    <xdr:grpSp>
      <xdr:nvGrpSpPr>
        <xdr:cNvPr id="35" name="Groupe 34">
          <a:hlinkClick xmlns:r="http://schemas.openxmlformats.org/officeDocument/2006/relationships" r:id="rId1" tooltip="Paramètres et Réglages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/>
      </xdr:nvGrpSpPr>
      <xdr:grpSpPr>
        <a:xfrm>
          <a:off x="5428896" y="95250"/>
          <a:ext cx="1670755" cy="761647"/>
          <a:chOff x="4819385" y="-285750"/>
          <a:chExt cx="1381125" cy="771525"/>
        </a:xfrm>
      </xdr:grpSpPr>
      <xdr:sp macro="" textlink="">
        <xdr:nvSpPr>
          <xdr:cNvPr id="36" name="Rectangle à coins arrondis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4819385" y="-285750"/>
            <a:ext cx="1381125" cy="771525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Réglages</a:t>
            </a:r>
          </a:p>
        </xdr:txBody>
      </xdr:sp>
      <xdr:pic>
        <xdr:nvPicPr>
          <xdr:cNvPr id="37" name="Image 36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76862" y="99786"/>
            <a:ext cx="690563" cy="381000"/>
          </a:xfrm>
          <a:prstGeom prst="rect">
            <a:avLst/>
          </a:prstGeom>
        </xdr:spPr>
      </xdr:pic>
    </xdr:grpSp>
    <xdr:clientData/>
  </xdr:twoCellAnchor>
  <xdr:twoCellAnchor editAs="absolute">
    <xdr:from>
      <xdr:col>1</xdr:col>
      <xdr:colOff>10583</xdr:colOff>
      <xdr:row>3</xdr:row>
      <xdr:rowOff>116416</xdr:rowOff>
    </xdr:from>
    <xdr:to>
      <xdr:col>4</xdr:col>
      <xdr:colOff>105833</xdr:colOff>
      <xdr:row>5</xdr:row>
      <xdr:rowOff>501649</xdr:rowOff>
    </xdr:to>
    <xdr:grpSp>
      <xdr:nvGrpSpPr>
        <xdr:cNvPr id="38" name="Groupe 37">
          <a:hlinkClick xmlns:r="http://schemas.openxmlformats.org/officeDocument/2006/relationships" r:id="rId3" tooltip="Graphiques par Villes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208139" y="116416"/>
          <a:ext cx="1605138" cy="752122"/>
          <a:chOff x="180975" y="381000"/>
          <a:chExt cx="1524000" cy="762000"/>
        </a:xfrm>
      </xdr:grpSpPr>
      <xdr:sp macro="" textlink="">
        <xdr:nvSpPr>
          <xdr:cNvPr id="39" name="Rectangle à coins arrondis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180975" y="381000"/>
            <a:ext cx="1524000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Villes</a:t>
            </a:r>
          </a:p>
        </xdr:txBody>
      </xdr:sp>
      <xdr:pic>
        <xdr:nvPicPr>
          <xdr:cNvPr id="40" name="Image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2975" y="762000"/>
            <a:ext cx="762000" cy="353786"/>
          </a:xfrm>
          <a:prstGeom prst="rect">
            <a:avLst/>
          </a:prstGeom>
        </xdr:spPr>
      </xdr:pic>
      <xdr:pic>
        <xdr:nvPicPr>
          <xdr:cNvPr id="41" name="Imag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975" y="762000"/>
            <a:ext cx="762001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4</xdr:col>
      <xdr:colOff>191561</xdr:colOff>
      <xdr:row>3</xdr:row>
      <xdr:rowOff>105833</xdr:rowOff>
    </xdr:from>
    <xdr:to>
      <xdr:col>7</xdr:col>
      <xdr:colOff>542927</xdr:colOff>
      <xdr:row>5</xdr:row>
      <xdr:rowOff>495602</xdr:rowOff>
    </xdr:to>
    <xdr:grpSp>
      <xdr:nvGrpSpPr>
        <xdr:cNvPr id="42" name="Groupe 41">
          <a:hlinkClick xmlns:r="http://schemas.openxmlformats.org/officeDocument/2006/relationships" r:id="rId6" tooltip="Graphique par Mois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GrpSpPr/>
      </xdr:nvGrpSpPr>
      <xdr:grpSpPr>
        <a:xfrm>
          <a:off x="1899005" y="105833"/>
          <a:ext cx="1635478" cy="756658"/>
          <a:chOff x="1801402" y="-275167"/>
          <a:chExt cx="1566274" cy="766536"/>
        </a:xfrm>
      </xdr:grpSpPr>
      <xdr:sp macro="" textlink="">
        <xdr:nvSpPr>
          <xdr:cNvPr id="43" name="Rectangle à coins arrondis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1801402" y="-275167"/>
            <a:ext cx="1523999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Mois</a:t>
            </a:r>
          </a:p>
        </xdr:txBody>
      </xdr:sp>
      <xdr:pic>
        <xdr:nvPicPr>
          <xdr:cNvPr id="44" name="Image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05676" y="137583"/>
            <a:ext cx="762000" cy="353786"/>
          </a:xfrm>
          <a:prstGeom prst="rect">
            <a:avLst/>
          </a:prstGeom>
        </xdr:spPr>
      </xdr:pic>
      <xdr:pic>
        <xdr:nvPicPr>
          <xdr:cNvPr id="45" name="Image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5381" y="137584"/>
            <a:ext cx="762000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7</xdr:col>
      <xdr:colOff>669925</xdr:colOff>
      <xdr:row>3</xdr:row>
      <xdr:rowOff>105833</xdr:rowOff>
    </xdr:from>
    <xdr:to>
      <xdr:col>11</xdr:col>
      <xdr:colOff>307977</xdr:colOff>
      <xdr:row>5</xdr:row>
      <xdr:rowOff>491066</xdr:rowOff>
    </xdr:to>
    <xdr:grpSp>
      <xdr:nvGrpSpPr>
        <xdr:cNvPr id="46" name="Groupe 45">
          <a:hlinkClick xmlns:r="http://schemas.openxmlformats.org/officeDocument/2006/relationships" r:id="rId8" tooltip="Graphiques par Types de Biens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pSpPr/>
      </xdr:nvGrpSpPr>
      <xdr:grpSpPr>
        <a:xfrm>
          <a:off x="3661481" y="105833"/>
          <a:ext cx="1648885" cy="752122"/>
          <a:chOff x="3590926" y="381000"/>
          <a:chExt cx="1524000" cy="762000"/>
        </a:xfrm>
      </xdr:grpSpPr>
      <xdr:sp macro="" textlink="">
        <xdr:nvSpPr>
          <xdr:cNvPr id="47" name="Rectangle à coins arrondis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>
            <a:off x="3590926" y="381000"/>
            <a:ext cx="1524000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Biens</a:t>
            </a:r>
          </a:p>
        </xdr:txBody>
      </xdr:sp>
      <xdr:pic>
        <xdr:nvPicPr>
          <xdr:cNvPr id="48" name="Image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52925" y="571500"/>
            <a:ext cx="762001" cy="544286"/>
          </a:xfrm>
          <a:prstGeom prst="rect">
            <a:avLst/>
          </a:prstGeom>
        </xdr:spPr>
      </xdr:pic>
      <xdr:pic>
        <xdr:nvPicPr>
          <xdr:cNvPr id="49" name="Imag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90926" y="762000"/>
            <a:ext cx="762001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12</xdr:col>
      <xdr:colOff>1545183</xdr:colOff>
      <xdr:row>3</xdr:row>
      <xdr:rowOff>95250</xdr:rowOff>
    </xdr:from>
    <xdr:to>
      <xdr:col>13</xdr:col>
      <xdr:colOff>1005420</xdr:colOff>
      <xdr:row>5</xdr:row>
      <xdr:rowOff>537936</xdr:rowOff>
    </xdr:to>
    <xdr:grpSp>
      <xdr:nvGrpSpPr>
        <xdr:cNvPr id="50" name="Groupe 49">
          <a:hlinkClick xmlns:r="http://schemas.openxmlformats.org/officeDocument/2006/relationships" r:id="rId10" tooltip="Comment Contacter XLSolutions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/>
      </xdr:nvGrpSpPr>
      <xdr:grpSpPr>
        <a:xfrm>
          <a:off x="7210794" y="95250"/>
          <a:ext cx="1725070" cy="809575"/>
          <a:chOff x="9534324" y="-285750"/>
          <a:chExt cx="1371601" cy="819453"/>
        </a:xfrm>
      </xdr:grpSpPr>
      <xdr:sp macro="" textlink="">
        <xdr:nvSpPr>
          <xdr:cNvPr id="51" name="Rectangle à coins arrondis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>
            <a:off x="9534324" y="-285750"/>
            <a:ext cx="1371601" cy="771525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Assistance</a:t>
            </a:r>
          </a:p>
        </xdr:txBody>
      </xdr:sp>
      <xdr:pic>
        <xdr:nvPicPr>
          <xdr:cNvPr id="52" name="Image 51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82270" y="152703"/>
            <a:ext cx="357518" cy="3810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0</xdr:row>
      <xdr:rowOff>0</xdr:rowOff>
    </xdr:from>
    <xdr:to>
      <xdr:col>17</xdr:col>
      <xdr:colOff>390525</xdr:colOff>
      <xdr:row>3</xdr:row>
      <xdr:rowOff>0</xdr:rowOff>
    </xdr:to>
    <xdr:sp macro="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601200" y="0"/>
          <a:ext cx="2286000" cy="5715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 BERKLEY" panose="02000000000000000000" pitchFamily="2" charset="0"/>
            </a:rPr>
            <a:t>XLSolutions</a:t>
          </a:r>
        </a:p>
        <a:p>
          <a:pPr algn="ctr"/>
          <a:r>
            <a:rPr lang="fr-FR" sz="1200">
              <a:latin typeface="AR BERKLEY" panose="02000000000000000000" pitchFamily="2" charset="0"/>
            </a:rPr>
            <a:t>06.82.92.36.59</a:t>
          </a: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714375</xdr:colOff>
      <xdr:row>3</xdr:row>
      <xdr:rowOff>0</xdr:rowOff>
    </xdr:to>
    <xdr:pic>
      <xdr:nvPicPr>
        <xdr:cNvPr id="4" name="Image 3">
          <a:hlinkClick xmlns:r="http://schemas.openxmlformats.org/officeDocument/2006/relationships" r:id="rId1" tooltip="Retour à la Saisie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absolute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0"/>
          <a:ext cx="762000" cy="5715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3</xdr:row>
      <xdr:rowOff>0</xdr:rowOff>
    </xdr:from>
    <xdr:to>
      <xdr:col>12</xdr:col>
      <xdr:colOff>0</xdr:colOff>
      <xdr:row>22</xdr:row>
      <xdr:rowOff>0</xdr:rowOff>
    </xdr:to>
    <xdr:sp macro="" textlink="">
      <xdr:nvSpPr>
        <xdr:cNvPr id="41" name="Organigramme : Alternative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/>
      </xdr:nvSpPr>
      <xdr:spPr>
        <a:xfrm>
          <a:off x="3048000" y="571500"/>
          <a:ext cx="6096000" cy="36195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2">
                  <a:lumMod val="25000"/>
                </a:schemeClr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 BERKLEY" panose="02000000000000000000" pitchFamily="2" charset="0"/>
            </a:rPr>
            <a:t>XLSolutions</a:t>
          </a:r>
          <a:endParaRPr lang="fr-FR" sz="2800">
            <a:solidFill>
              <a:schemeClr val="bg2">
                <a:lumMod val="25000"/>
              </a:schemeClr>
            </a:solidFill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  <a:latin typeface="AR BERKLEY" panose="02000000000000000000" pitchFamily="2" charset="0"/>
          </a:endParaRPr>
        </a:p>
        <a:p>
          <a:pPr algn="ctr"/>
          <a:r>
            <a:rPr lang="fr-FR" sz="2800">
              <a:latin typeface="AR BERKLEY" panose="02000000000000000000" pitchFamily="2" charset="0"/>
            </a:rPr>
            <a:t>06.82.92.36.59</a:t>
          </a:r>
        </a:p>
        <a:p>
          <a:pPr algn="ctr"/>
          <a:r>
            <a:rPr lang="fr-FR" sz="2800">
              <a:latin typeface="AR BERKLEY" panose="02000000000000000000" pitchFamily="2" charset="0"/>
            </a:rPr>
            <a:t>xlsolutions.infos@orange.fr</a:t>
          </a:r>
        </a:p>
        <a:p>
          <a:pPr algn="ctr"/>
          <a:endParaRPr lang="fr-FR" sz="2800">
            <a:latin typeface="AR BERKLEY" panose="02000000000000000000" pitchFamily="2" charset="0"/>
          </a:endParaRPr>
        </a:p>
        <a:p>
          <a:pPr algn="ctr"/>
          <a:r>
            <a:rPr lang="fr-FR" sz="2400">
              <a:latin typeface="AR BERKLEY" panose="02000000000000000000" pitchFamily="2" charset="0"/>
            </a:rPr>
            <a:t>Toutes vos Solutions</a:t>
          </a:r>
          <a:r>
            <a:rPr lang="fr-FR" sz="2400" baseline="0">
              <a:latin typeface="AR BERKLEY" panose="02000000000000000000" pitchFamily="2" charset="0"/>
            </a:rPr>
            <a:t> Excel pour</a:t>
          </a:r>
        </a:p>
        <a:p>
          <a:pPr algn="ctr"/>
          <a:r>
            <a:rPr lang="fr-FR" sz="2400" baseline="0">
              <a:latin typeface="AR BERKLEY" panose="02000000000000000000" pitchFamily="2" charset="0"/>
            </a:rPr>
            <a:t>Votre </a:t>
          </a:r>
          <a:r>
            <a:rPr lang="fr-FR" sz="2400">
              <a:solidFill>
                <a:schemeClr val="lt1"/>
              </a:solidFill>
              <a:effectLst/>
              <a:latin typeface="AR BERKLEY" panose="02000000000000000000" pitchFamily="2" charset="0"/>
              <a:ea typeface="+mn-ea"/>
              <a:cs typeface="+mn-cs"/>
            </a:rPr>
            <a:t>Bureautique &amp; Vos Spécifiques</a:t>
          </a:r>
          <a:endParaRPr lang="fr-FR" sz="2400">
            <a:effectLst/>
            <a:latin typeface="AR BERKLEY" panose="02000000000000000000" pitchFamily="2" charset="0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5</xdr:row>
      <xdr:rowOff>0</xdr:rowOff>
    </xdr:to>
    <xdr:pic>
      <xdr:nvPicPr>
        <xdr:cNvPr id="42" name="Image 41">
          <a:hlinkClick xmlns:r="http://schemas.openxmlformats.org/officeDocument/2006/relationships" r:id="rId1" tooltip="Retour à la Saisie"/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24000" cy="952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%20BROSSEAU/Documents/Mes%20Projets/MIB/PROJET%20CLIENTS/11%20CLIENTS/Sce%20Etat%20des%20Lieux%20-%20Mathieu%20LUCIANI/Copie%20de%20SAM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O"/>
      <sheetName val="Feuil2"/>
      <sheetName val="Graph Mois"/>
      <sheetName val="Graph Villes"/>
      <sheetName val="Graph Biens"/>
      <sheetName val="AIDE"/>
      <sheetName val="TUTO"/>
      <sheetName val="PARAM"/>
      <sheetName val="Copie de SAM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0:S21" totalsRowShown="0" headerRowDxfId="39" dataDxfId="38" tableBorderDxfId="37">
  <autoFilter ref="B10:S21" xr:uid="{00000000-0009-0000-0100-000001000000}">
    <filterColumn colId="3">
      <filters>
        <dateGroupItem year="2019" dateTimeGrouping="year"/>
      </filters>
    </filterColumn>
  </autoFilter>
  <sortState ref="B11:S21">
    <sortCondition ref="M10:M21"/>
  </sortState>
  <tableColumns count="18">
    <tableColumn id="1" xr3:uid="{00000000-0010-0000-0000-000001000000}" name="Client" dataDxfId="36" totalsRowDxfId="35"/>
    <tableColumn id="2" xr3:uid="{00000000-0010-0000-0000-000002000000}" name="Ref" dataDxfId="34" totalsRowDxfId="33">
      <calculatedColumnFormula>UPPER(LEFT(B11,4)) &amp; " " &amp; COUNTIF($B$1:B11,B11)</calculatedColumnFormula>
    </tableColumn>
    <tableColumn id="8" xr3:uid="{00000000-0010-0000-0000-000008000000}" name="Dernier" dataDxfId="32" totalsRowDxfId="31"/>
    <tableColumn id="3" xr3:uid="{00000000-0010-0000-0000-000003000000}" name="Date" dataDxfId="30" totalsRowDxfId="29"/>
    <tableColumn id="4" xr3:uid="{00000000-0010-0000-0000-000004000000}" name="Mois" dataDxfId="28" totalsRowDxfId="27">
      <calculatedColumnFormula>TEXT(Tableau1[[#This Row],[Date]],"AAAA MM")</calculatedColumnFormula>
    </tableColumn>
    <tableColumn id="5" xr3:uid="{00000000-0010-0000-0000-000005000000}" name="E/S" dataDxfId="26" totalsRowDxfId="25"/>
    <tableColumn id="6" xr3:uid="{00000000-0010-0000-0000-000006000000}" name="Type de Bien" dataDxfId="24" totalsRowDxfId="23"/>
    <tableColumn id="7" xr3:uid="{00000000-0010-0000-0000-000007000000}" name="VILLE" dataDxfId="22" totalsRowDxfId="21"/>
    <tableColumn id="10" xr3:uid="{00000000-0010-0000-0000-00000A000000}" name="Tarif" dataDxfId="20" totalsRowDxfId="19"/>
    <tableColumn id="11" xr3:uid="{00000000-0010-0000-0000-00000B000000}" name="Etat Facture" dataDxfId="18" totalsRowDxfId="17"/>
    <tableColumn id="13" xr3:uid="{00000000-0010-0000-0000-00000D000000}" name="Expert" dataDxfId="16" totalsRowDxfId="15"/>
    <tableColumn id="15" xr3:uid="{00000000-0010-0000-0000-00000F000000}" name="Adresse" dataDxfId="14" totalsRowDxfId="13"/>
    <tableColumn id="17" xr3:uid="{00000000-0010-0000-0000-000011000000}" name="proprio" dataDxfId="12" totalsRowDxfId="11"/>
    <tableColumn id="19" xr3:uid="{00000000-0010-0000-0000-000013000000}" name="Locataire" dataDxfId="10" totalsRowDxfId="9"/>
    <tableColumn id="9" xr3:uid="{00000000-0010-0000-0000-000009000000}" name="Info facture" dataDxfId="8" totalsRowDxfId="7"/>
    <tableColumn id="22" xr3:uid="{00000000-0010-0000-0000-000016000000}" name="Autre" dataDxfId="6" totalsRowDxfId="5"/>
    <tableColumn id="12" xr3:uid="{00000000-0010-0000-0000-00000C000000}" name="Facturé par Benoit" dataDxfId="4"/>
    <tableColumn id="14" xr3:uid="{00000000-0010-0000-0000-00000E000000}" name="A verser à Claire" dataDxfId="3">
      <calculatedColumnFormula>(Tableau1[[#This Row],[Tarif]]-Tableau1[[#This Row],[Facturé par Benoit]])/2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TypeBien" displayName="tabTypeBien" ref="B10:B37" totalsRowShown="0">
  <autoFilter ref="B10:B37" xr:uid="{00000000-0009-0000-0100-000002000000}"/>
  <tableColumns count="1">
    <tableColumn id="1" xr3:uid="{00000000-0010-0000-0300-000001000000}" name="LLIBELL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Expert" displayName="tabExpert" ref="D10:D15" totalsRowShown="0">
  <autoFilter ref="D10:D15" xr:uid="{00000000-0009-0000-0100-000003000000}"/>
  <tableColumns count="1">
    <tableColumn id="1" xr3:uid="{00000000-0010-0000-0400-000001000000}" name="LIBELL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ES" displayName="tabES" ref="F10:F13" totalsRowShown="0">
  <autoFilter ref="F10:F13" xr:uid="{00000000-0009-0000-0100-000004000000}"/>
  <tableColumns count="1">
    <tableColumn id="1" xr3:uid="{00000000-0010-0000-0500-000001000000}" name="LIBELLE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EtatFact" displayName="tabEtatFact" ref="H10:I12" totalsRowShown="0">
  <autoFilter ref="H10:I12" xr:uid="{00000000-0009-0000-0100-000006000000}"/>
  <tableColumns count="2">
    <tableColumn id="1" xr3:uid="{00000000-0010-0000-0600-000001000000}" name="LIBELLE"/>
    <tableColumn id="2" xr3:uid="{00000000-0010-0000-0600-000002000000}" name="CODE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7000000}" name="tabClient" displayName="tabClient" ref="K10:K33" totalsRowShown="0">
  <autoFilter ref="K10:K33" xr:uid="{00000000-0009-0000-0100-000007000000}"/>
  <tableColumns count="1">
    <tableColumn id="1" xr3:uid="{00000000-0010-0000-0700-000001000000}" name="NOM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Chiffrage" displayName="tabChiffrage" ref="N10:N12" totalsRowShown="0" dataDxfId="2">
  <autoFilter ref="N10:N12" xr:uid="{00000000-0009-0000-0100-000009000000}"/>
  <tableColumns count="1">
    <tableColumn id="1" xr3:uid="{00000000-0010-0000-0800-000001000000}" name="LIBELLE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1"/>
  <sheetViews>
    <sheetView showGridLines="0" tabSelected="1" topLeftCell="A4" zoomScale="90" zoomScaleNormal="90" workbookViewId="0">
      <selection activeCell="C27" sqref="C27"/>
    </sheetView>
  </sheetViews>
  <sheetFormatPr baseColWidth="10" defaultColWidth="11.453125" defaultRowHeight="14.5"/>
  <cols>
    <col min="1" max="1" width="2.81640625" style="15" customWidth="1"/>
    <col min="2" max="3" width="10.81640625" style="15" customWidth="1"/>
    <col min="4" max="4" width="2.81640625" style="15" hidden="1" customWidth="1"/>
    <col min="5" max="5" width="12.1796875" style="15" customWidth="1"/>
    <col min="6" max="6" width="7.81640625" style="15" hidden="1" customWidth="1"/>
    <col min="7" max="7" width="6.1796875" style="15" customWidth="1"/>
    <col min="8" max="8" width="12.1796875" style="15" customWidth="1"/>
    <col min="9" max="9" width="9.453125" style="15" hidden="1" customWidth="1"/>
    <col min="10" max="10" width="10" style="15" customWidth="1"/>
    <col min="11" max="11" width="6.54296875" style="15" customWidth="1"/>
    <col min="12" max="12" width="9.453125" style="15" customWidth="1"/>
    <col min="13" max="13" width="32.453125" style="15" customWidth="1"/>
    <col min="14" max="14" width="22.1796875" style="15" customWidth="1"/>
    <col min="15" max="15" width="21" style="15" customWidth="1"/>
    <col min="16" max="16" width="28.1796875" style="17" customWidth="1"/>
    <col min="17" max="17" width="10.81640625" style="15" customWidth="1"/>
    <col min="18" max="16384" width="11.453125" style="15"/>
  </cols>
  <sheetData>
    <row r="1" spans="1:19" ht="15" hidden="1" customHeight="1">
      <c r="A1" s="49" t="s">
        <v>38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14"/>
      <c r="N1" s="15" t="s">
        <v>68</v>
      </c>
      <c r="O1" s="16">
        <f>COUNTIF(L:L,"Claire")</f>
        <v>6</v>
      </c>
    </row>
    <row r="2" spans="1:19" ht="15" hidden="1" customHeight="1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14"/>
      <c r="N2" s="15" t="s">
        <v>69</v>
      </c>
      <c r="O2" s="16">
        <f>COUNTIF(L:L,"Mathieu")</f>
        <v>5</v>
      </c>
    </row>
    <row r="3" spans="1:19" ht="12" hidden="1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14"/>
    </row>
    <row r="4" spans="1:19">
      <c r="O4" s="15" t="s">
        <v>17</v>
      </c>
      <c r="P4" s="16">
        <f>COUNTIF(Tableau1[Expert],O4)</f>
        <v>6</v>
      </c>
      <c r="Q4" s="17">
        <f>P4-P5</f>
        <v>1</v>
      </c>
    </row>
    <row r="5" spans="1:19">
      <c r="O5" s="15" t="s">
        <v>18</v>
      </c>
      <c r="P5" s="16">
        <f>COUNTIF(Tableau1[Expert],O5)</f>
        <v>5</v>
      </c>
      <c r="Q5" s="17">
        <f>P5-P4</f>
        <v>-1</v>
      </c>
    </row>
    <row r="6" spans="1:19" ht="69" customHeight="1"/>
    <row r="7" spans="1:19" hidden="1"/>
    <row r="8" spans="1:19" hidden="1"/>
    <row r="9" spans="1:19" ht="12" hidden="1" customHeight="1"/>
    <row r="10" spans="1:19" s="18" customFormat="1" ht="18" customHeight="1">
      <c r="B10" s="19" t="s">
        <v>8</v>
      </c>
      <c r="C10" s="20" t="s">
        <v>30</v>
      </c>
      <c r="D10" s="20" t="s">
        <v>92</v>
      </c>
      <c r="E10" s="20" t="s">
        <v>31</v>
      </c>
      <c r="F10" s="20" t="s">
        <v>37</v>
      </c>
      <c r="G10" s="20" t="s">
        <v>32</v>
      </c>
      <c r="H10" s="20" t="s">
        <v>33</v>
      </c>
      <c r="I10" s="20" t="s">
        <v>0</v>
      </c>
      <c r="J10" s="20" t="s">
        <v>34</v>
      </c>
      <c r="K10" s="20" t="s">
        <v>35</v>
      </c>
      <c r="L10" s="21" t="s">
        <v>70</v>
      </c>
      <c r="M10" s="20" t="s">
        <v>49</v>
      </c>
      <c r="N10" s="20" t="s">
        <v>41</v>
      </c>
      <c r="O10" s="20" t="s">
        <v>40</v>
      </c>
      <c r="P10" s="22" t="s">
        <v>91</v>
      </c>
      <c r="Q10" s="20" t="s">
        <v>36</v>
      </c>
      <c r="R10" s="31" t="s">
        <v>100</v>
      </c>
      <c r="S10" s="31" t="s">
        <v>101</v>
      </c>
    </row>
    <row r="11" spans="1:19">
      <c r="B11" s="42" t="s">
        <v>24</v>
      </c>
      <c r="C11" s="43" t="str">
        <f>UPPER(LEFT(B11,4)) &amp; " " &amp; COUNTIF($B$1:B11,B11)</f>
        <v>CIGN 1</v>
      </c>
      <c r="D11" s="43"/>
      <c r="E11" s="44">
        <v>43462</v>
      </c>
      <c r="F11" s="45" t="str">
        <f>TEXT(Tableau1[[#This Row],[Date]],"AAAA MM")</f>
        <v>2018 12</v>
      </c>
      <c r="G11" s="43" t="s">
        <v>52</v>
      </c>
      <c r="H11" s="43" t="s">
        <v>45</v>
      </c>
      <c r="I11" s="43"/>
      <c r="J11" s="46"/>
      <c r="K11" s="43"/>
      <c r="L11" s="47" t="s">
        <v>17</v>
      </c>
      <c r="M11" s="29" t="s">
        <v>114</v>
      </c>
      <c r="N11" s="25"/>
      <c r="O11" s="28"/>
      <c r="Q11" s="42"/>
      <c r="R11" s="30"/>
      <c r="S11" s="32">
        <f>(Tableau1[[#This Row],[Tarif]]-Tableau1[[#This Row],[Facturé par Benoit]])/2</f>
        <v>0</v>
      </c>
    </row>
    <row r="12" spans="1:19">
      <c r="B12" s="42" t="s">
        <v>79</v>
      </c>
      <c r="C12" s="9" t="s">
        <v>119</v>
      </c>
      <c r="D12" s="43"/>
      <c r="E12" s="44">
        <v>43454</v>
      </c>
      <c r="F12" s="45" t="str">
        <f>TEXT(Tableau1[[#This Row],[Date]],"AAAA MM")</f>
        <v>2018 12</v>
      </c>
      <c r="G12" s="43" t="s">
        <v>52</v>
      </c>
      <c r="H12" s="43" t="s">
        <v>44</v>
      </c>
      <c r="I12" s="43"/>
      <c r="J12" s="46"/>
      <c r="K12" s="9"/>
      <c r="L12" s="47" t="s">
        <v>18</v>
      </c>
      <c r="M12" s="9" t="s">
        <v>112</v>
      </c>
      <c r="N12" s="25"/>
      <c r="O12" s="28"/>
      <c r="P12" s="26"/>
      <c r="Q12" s="42"/>
      <c r="R12" s="30"/>
      <c r="S12" s="32">
        <f>(Tableau1[[#This Row],[Tarif]]-Tableau1[[#This Row],[Facturé par Benoit]])/2</f>
        <v>0</v>
      </c>
    </row>
    <row r="13" spans="1:19">
      <c r="B13" s="42" t="s">
        <v>24</v>
      </c>
      <c r="C13" s="43" t="str">
        <f>UPPER(LEFT(B13,4)) &amp; " " &amp; COUNTIF($B$1:B13,B13)</f>
        <v>CIGN 2</v>
      </c>
      <c r="D13" s="43"/>
      <c r="E13" s="44">
        <v>43446</v>
      </c>
      <c r="F13" s="45" t="str">
        <f>TEXT(Tableau1[[#This Row],[Date]],"AAAA MM")</f>
        <v>2018 12</v>
      </c>
      <c r="G13" s="43" t="s">
        <v>51</v>
      </c>
      <c r="H13" s="43" t="s">
        <v>44</v>
      </c>
      <c r="I13" s="43"/>
      <c r="J13" s="46"/>
      <c r="K13" s="43"/>
      <c r="L13" s="47" t="s">
        <v>17</v>
      </c>
      <c r="M13" s="43" t="s">
        <v>111</v>
      </c>
      <c r="N13" s="25"/>
      <c r="O13" s="28"/>
      <c r="Q13" s="42"/>
      <c r="R13" s="30"/>
      <c r="S13" s="32">
        <f>(Tableau1[[#This Row],[Tarif]]-Tableau1[[#This Row],[Facturé par Benoit]])/2</f>
        <v>0</v>
      </c>
    </row>
    <row r="14" spans="1:19">
      <c r="B14" s="42" t="s">
        <v>79</v>
      </c>
      <c r="C14" s="9" t="s">
        <v>118</v>
      </c>
      <c r="D14" s="43"/>
      <c r="E14" s="44">
        <v>43448</v>
      </c>
      <c r="F14" s="45" t="str">
        <f>TEXT(Tableau1[[#This Row],[Date]],"AAAA MM")</f>
        <v>2018 12</v>
      </c>
      <c r="G14" s="43" t="s">
        <v>51</v>
      </c>
      <c r="H14" s="43" t="s">
        <v>44</v>
      </c>
      <c r="I14" s="43"/>
      <c r="J14" s="46"/>
      <c r="K14" s="9"/>
      <c r="L14" s="47" t="s">
        <v>18</v>
      </c>
      <c r="M14" s="24" t="s">
        <v>113</v>
      </c>
      <c r="N14" s="25"/>
      <c r="O14" s="27"/>
      <c r="P14" s="26"/>
      <c r="Q14" s="42"/>
      <c r="R14" s="30"/>
      <c r="S14" s="32">
        <f>(Tableau1[[#This Row],[Tarif]]-Tableau1[[#This Row],[Facturé par Benoit]])/2</f>
        <v>0</v>
      </c>
    </row>
    <row r="15" spans="1:19">
      <c r="B15" s="37" t="s">
        <v>79</v>
      </c>
      <c r="C15" s="9" t="s">
        <v>116</v>
      </c>
      <c r="D15" s="38"/>
      <c r="E15" s="39">
        <v>43441</v>
      </c>
      <c r="F15" s="40" t="str">
        <f>TEXT(Tableau1[[#This Row],[Date]],"AAAA MM")</f>
        <v>2018 12</v>
      </c>
      <c r="G15" s="38" t="s">
        <v>51</v>
      </c>
      <c r="H15" s="38" t="s">
        <v>44</v>
      </c>
      <c r="I15" s="34">
        <v>124</v>
      </c>
      <c r="J15" s="41"/>
      <c r="K15" s="23"/>
      <c r="L15" s="35" t="s">
        <v>18</v>
      </c>
      <c r="M15" s="9" t="s">
        <v>102</v>
      </c>
      <c r="N15" s="25"/>
      <c r="O15" s="28"/>
      <c r="P15" s="26"/>
      <c r="Q15" s="37"/>
      <c r="R15" s="30"/>
      <c r="S15" s="32">
        <f>(Tableau1[[#This Row],[Tarif]]-Tableau1[[#This Row],[Facturé par Benoit]])/2</f>
        <v>0</v>
      </c>
    </row>
    <row r="16" spans="1:19">
      <c r="B16" s="42" t="s">
        <v>79</v>
      </c>
      <c r="C16" s="9" t="s">
        <v>117</v>
      </c>
      <c r="D16" s="43"/>
      <c r="E16" s="44">
        <v>43448</v>
      </c>
      <c r="F16" s="45" t="str">
        <f>TEXT(Tableau1[[#This Row],[Date]],"AAAA MM")</f>
        <v>2018 12</v>
      </c>
      <c r="G16" s="43" t="s">
        <v>51</v>
      </c>
      <c r="H16" s="43" t="s">
        <v>54</v>
      </c>
      <c r="I16" s="43"/>
      <c r="J16" s="46"/>
      <c r="K16" s="9"/>
      <c r="L16" s="47" t="s">
        <v>18</v>
      </c>
      <c r="M16" s="43" t="s">
        <v>97</v>
      </c>
      <c r="N16" s="25"/>
      <c r="O16" s="28"/>
      <c r="P16" s="26"/>
      <c r="Q16" s="42"/>
      <c r="R16" s="30"/>
      <c r="S16" s="32">
        <f>(Tableau1[[#This Row],[Tarif]]-Tableau1[[#This Row],[Facturé par Benoit]])/2</f>
        <v>0</v>
      </c>
    </row>
    <row r="17" spans="2:19">
      <c r="B17" s="42" t="s">
        <v>22</v>
      </c>
      <c r="C17" s="43" t="str">
        <f>UPPER(LEFT(B17,4)) &amp; " " &amp; COUNTIF($B$1:B17,B17)</f>
        <v>GOUN 1</v>
      </c>
      <c r="D17" s="43"/>
      <c r="E17" s="44">
        <v>43480</v>
      </c>
      <c r="F17" s="45" t="str">
        <f>TEXT(Tableau1[[#This Row],[Date]],"AAAA MM")</f>
        <v>2019 01</v>
      </c>
      <c r="G17" s="43" t="s">
        <v>51</v>
      </c>
      <c r="H17" s="43" t="s">
        <v>55</v>
      </c>
      <c r="I17" s="43"/>
      <c r="J17" s="46"/>
      <c r="K17" s="43"/>
      <c r="L17" s="47" t="s">
        <v>17</v>
      </c>
      <c r="M17" s="9" t="s">
        <v>99</v>
      </c>
      <c r="N17" s="25"/>
      <c r="O17" s="28"/>
      <c r="Q17" s="42"/>
      <c r="R17" s="30"/>
      <c r="S17" s="32">
        <f>(Tableau1[[#This Row],[Tarif]]-Tableau1[[#This Row],[Facturé par Benoit]])/2</f>
        <v>0</v>
      </c>
    </row>
    <row r="18" spans="2:19">
      <c r="B18" s="42" t="s">
        <v>21</v>
      </c>
      <c r="C18" s="43" t="str">
        <f>UPPER(LEFT(B18,4)) &amp; " " &amp; COUNTIF($B$1:B18,B18)</f>
        <v>ALAZ 1</v>
      </c>
      <c r="D18" s="43"/>
      <c r="E18" s="44">
        <v>43480</v>
      </c>
      <c r="F18" s="45" t="str">
        <f>TEXT(Tableau1[[#This Row],[Date]],"AAAA MM")</f>
        <v>2019 01</v>
      </c>
      <c r="G18" s="43" t="s">
        <v>51</v>
      </c>
      <c r="H18" s="43" t="s">
        <v>43</v>
      </c>
      <c r="I18" s="43"/>
      <c r="J18" s="46"/>
      <c r="K18" s="43"/>
      <c r="L18" s="47" t="s">
        <v>17</v>
      </c>
      <c r="M18" s="9" t="s">
        <v>120</v>
      </c>
      <c r="N18" s="25"/>
      <c r="O18" s="28"/>
      <c r="Q18" s="42"/>
      <c r="R18" s="30"/>
      <c r="S18" s="32">
        <f>(Tableau1[[#This Row],[Tarif]]-Tableau1[[#This Row],[Facturé par Benoit]])/2</f>
        <v>0</v>
      </c>
    </row>
    <row r="19" spans="2:19">
      <c r="B19" s="42" t="s">
        <v>79</v>
      </c>
      <c r="C19" s="43" t="str">
        <f>UPPER(LEFT(B19,4)) &amp; " " &amp; COUNTIF($B$1:B19,B19)</f>
        <v>ESPA 5</v>
      </c>
      <c r="D19" s="43"/>
      <c r="E19" s="44">
        <v>43497</v>
      </c>
      <c r="F19" s="45" t="str">
        <f>TEXT(Tableau1[[#This Row],[Date]],"AAAA MM")</f>
        <v>2019 02</v>
      </c>
      <c r="G19" s="43" t="s">
        <v>51</v>
      </c>
      <c r="H19" s="43" t="s">
        <v>44</v>
      </c>
      <c r="I19" s="43"/>
      <c r="J19" s="46"/>
      <c r="K19" s="43"/>
      <c r="L19" s="47" t="s">
        <v>18</v>
      </c>
      <c r="M19" s="9" t="s">
        <v>121</v>
      </c>
      <c r="N19" s="25"/>
      <c r="O19" s="28"/>
      <c r="Q19" s="42"/>
      <c r="R19" s="30"/>
      <c r="S19" s="32">
        <f>(Tableau1[[#This Row],[Tarif]]-Tableau1[[#This Row],[Facturé par Benoit]])/2</f>
        <v>0</v>
      </c>
    </row>
    <row r="20" spans="2:19">
      <c r="B20" s="42" t="s">
        <v>79</v>
      </c>
      <c r="C20" s="43" t="str">
        <f>UPPER(LEFT(B20,4)) &amp; " " &amp; COUNTIF($B$1:B20,B20)</f>
        <v>ESPA 6</v>
      </c>
      <c r="D20" s="43"/>
      <c r="E20" s="44">
        <v>43452</v>
      </c>
      <c r="F20" s="45" t="str">
        <f>TEXT(Tableau1[[#This Row],[Date]],"AAAA MM")</f>
        <v>2018 12</v>
      </c>
      <c r="G20" s="43" t="s">
        <v>51</v>
      </c>
      <c r="H20" s="43" t="s">
        <v>44</v>
      </c>
      <c r="I20" s="43"/>
      <c r="J20" s="46"/>
      <c r="K20" s="43"/>
      <c r="L20" s="47" t="s">
        <v>17</v>
      </c>
      <c r="M20" s="9" t="s">
        <v>115</v>
      </c>
      <c r="N20" s="25"/>
      <c r="O20" s="48"/>
      <c r="Q20" s="42"/>
      <c r="R20" s="30"/>
      <c r="S20" s="32">
        <f>(Tableau1[[#This Row],[Tarif]]-Tableau1[[#This Row],[Facturé par Benoit]])/2</f>
        <v>0</v>
      </c>
    </row>
    <row r="21" spans="2:19">
      <c r="B21" s="42" t="s">
        <v>24</v>
      </c>
      <c r="C21" s="43" t="str">
        <f>UPPER(LEFT(B21,4)) &amp; " " &amp; COUNTIF($B$1:B21,B21)</f>
        <v>CIGN 3</v>
      </c>
      <c r="D21" s="43"/>
      <c r="E21" s="44">
        <v>43480</v>
      </c>
      <c r="F21" s="45" t="str">
        <f>TEXT(Tableau1[[#This Row],[Date]],"AAAA MM")</f>
        <v>2019 01</v>
      </c>
      <c r="G21" s="43" t="s">
        <v>51</v>
      </c>
      <c r="H21" s="43" t="s">
        <v>74</v>
      </c>
      <c r="I21" s="43"/>
      <c r="J21" s="46"/>
      <c r="K21" s="43"/>
      <c r="L21" s="47" t="s">
        <v>17</v>
      </c>
      <c r="M21" s="9" t="s">
        <v>122</v>
      </c>
      <c r="N21" s="25"/>
      <c r="O21" s="28"/>
      <c r="Q21" s="42"/>
      <c r="R21" s="30"/>
      <c r="S21" s="32">
        <f>(Tableau1[[#This Row],[Tarif]]-Tableau1[[#This Row],[Facturé par Benoit]])/2</f>
        <v>0</v>
      </c>
    </row>
  </sheetData>
  <mergeCells count="1">
    <mergeCell ref="A1:K3"/>
  </mergeCells>
  <conditionalFormatting sqref="C11:C21">
    <cfRule type="duplicateValues" dxfId="0" priority="857"/>
  </conditionalFormatting>
  <dataValidations count="4">
    <dataValidation type="list" allowBlank="1" showInputMessage="1" showErrorMessage="1" sqref="L11:L21" xr:uid="{00000000-0002-0000-0000-000004000000}">
      <formula1>selExpert</formula1>
    </dataValidation>
    <dataValidation type="list" errorStyle="information" allowBlank="1" showInputMessage="1" showErrorMessage="1" errorTitle="Nouveau Client" error="Entrez un Nouveau Client" sqref="B11:B21" xr:uid="{00000000-0002-0000-0000-000001000000}">
      <formula1>selClient</formula1>
    </dataValidation>
    <dataValidation type="list" allowBlank="1" showInputMessage="1" showErrorMessage="1" sqref="G11:G21" xr:uid="{00000000-0002-0000-0000-000002000000}">
      <formula1>selES</formula1>
    </dataValidation>
    <dataValidation type="list" allowBlank="1" showInputMessage="1" showErrorMessage="1" sqref="H11:H21" xr:uid="{00000000-0002-0000-0000-000003000000}">
      <formula1>selTypeBien</formula1>
    </dataValidation>
  </dataValidations>
  <pageMargins left="0.7" right="0.7" top="0.75" bottom="0.75" header="0.3" footer="0.3"/>
  <pageSetup paperSize="9" orientation="portrait" horizontalDpi="42949672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T37"/>
  <sheetViews>
    <sheetView workbookViewId="0">
      <pane ySplit="10" topLeftCell="A12" activePane="bottomLeft" state="frozen"/>
      <selection activeCell="D1" sqref="D1"/>
      <selection pane="bottomLeft" activeCell="P12" sqref="P12:Q28"/>
    </sheetView>
  </sheetViews>
  <sheetFormatPr baseColWidth="10" defaultColWidth="11.453125" defaultRowHeight="14.5"/>
  <cols>
    <col min="1" max="1" width="2.81640625" customWidth="1"/>
    <col min="2" max="2" width="25.81640625" customWidth="1"/>
    <col min="3" max="3" width="2.81640625" customWidth="1"/>
    <col min="5" max="5" width="2.81640625" customWidth="1"/>
    <col min="6" max="6" width="25.81640625" customWidth="1"/>
    <col min="7" max="7" width="2.81640625" customWidth="1"/>
    <col min="8" max="8" width="25.81640625" customWidth="1"/>
    <col min="9" max="9" width="0" hidden="1" customWidth="1"/>
    <col min="10" max="10" width="2.81640625" customWidth="1"/>
    <col min="11" max="11" width="25.81640625" customWidth="1"/>
    <col min="12" max="13" width="2.81640625" customWidth="1"/>
    <col min="14" max="14" width="10.81640625" customWidth="1"/>
    <col min="15" max="15" width="4.1796875" customWidth="1"/>
    <col min="16" max="16" width="12.81640625" customWidth="1"/>
    <col min="20" max="20" width="8.08984375" bestFit="1" customWidth="1"/>
  </cols>
  <sheetData>
    <row r="1" spans="1:20" s="6" customFormat="1" ht="14">
      <c r="A1" s="51" t="s">
        <v>29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s="6" customFormat="1" ht="14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20" s="6" customFormat="1" ht="14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</row>
    <row r="4" spans="1:20">
      <c r="D4" t="s">
        <v>89</v>
      </c>
    </row>
    <row r="8" spans="1:20" s="2" customFormat="1" ht="35">
      <c r="B8" s="5" t="s">
        <v>5</v>
      </c>
      <c r="D8" s="5" t="s">
        <v>6</v>
      </c>
      <c r="F8" s="5" t="s">
        <v>4</v>
      </c>
      <c r="H8" s="50" t="s">
        <v>7</v>
      </c>
      <c r="I8" s="50"/>
      <c r="K8" s="5" t="s">
        <v>8</v>
      </c>
      <c r="N8" s="5" t="s">
        <v>9</v>
      </c>
      <c r="P8" s="50" t="s">
        <v>88</v>
      </c>
      <c r="Q8" s="50"/>
      <c r="R8" s="50"/>
      <c r="S8" s="50"/>
    </row>
    <row r="9" spans="1:20" s="4" customFormat="1" ht="15.5">
      <c r="B9" s="4" t="s">
        <v>28</v>
      </c>
      <c r="D9" s="4" t="s">
        <v>10</v>
      </c>
      <c r="F9" s="4" t="s">
        <v>28</v>
      </c>
      <c r="H9" s="4" t="s">
        <v>28</v>
      </c>
      <c r="K9" s="4" t="s">
        <v>10</v>
      </c>
    </row>
    <row r="10" spans="1:20" hidden="1">
      <c r="B10" t="s">
        <v>1</v>
      </c>
      <c r="D10" t="s">
        <v>2</v>
      </c>
      <c r="F10" t="s">
        <v>2</v>
      </c>
      <c r="H10" t="s">
        <v>2</v>
      </c>
      <c r="I10" t="s">
        <v>3</v>
      </c>
      <c r="K10" t="s">
        <v>10</v>
      </c>
      <c r="N10" t="s">
        <v>2</v>
      </c>
    </row>
    <row r="11" spans="1:20">
      <c r="B11" t="s">
        <v>42</v>
      </c>
      <c r="D11" t="s">
        <v>17</v>
      </c>
      <c r="F11" t="s">
        <v>51</v>
      </c>
      <c r="H11" t="s">
        <v>19</v>
      </c>
      <c r="I11">
        <v>1</v>
      </c>
      <c r="K11" t="s">
        <v>79</v>
      </c>
      <c r="N11" s="1" t="s">
        <v>26</v>
      </c>
      <c r="P11" s="12" t="s">
        <v>87</v>
      </c>
      <c r="Q11" s="12" t="s">
        <v>86</v>
      </c>
      <c r="R11" s="12" t="s">
        <v>85</v>
      </c>
      <c r="S11" s="12" t="s">
        <v>84</v>
      </c>
      <c r="T11" s="36" t="s">
        <v>109</v>
      </c>
    </row>
    <row r="12" spans="1:20">
      <c r="B12" t="s">
        <v>54</v>
      </c>
      <c r="D12" t="s">
        <v>18</v>
      </c>
      <c r="F12" t="s">
        <v>52</v>
      </c>
      <c r="H12" t="s">
        <v>20</v>
      </c>
      <c r="I12">
        <v>2</v>
      </c>
      <c r="K12" t="s">
        <v>21</v>
      </c>
      <c r="N12" s="1" t="s">
        <v>27</v>
      </c>
      <c r="O12">
        <v>1</v>
      </c>
      <c r="P12" s="10"/>
      <c r="Q12" s="10"/>
      <c r="R12" s="10" t="s">
        <v>82</v>
      </c>
      <c r="S12" s="10" t="s">
        <v>81</v>
      </c>
      <c r="T12">
        <v>1</v>
      </c>
    </row>
    <row r="13" spans="1:20">
      <c r="B13" t="s">
        <v>43</v>
      </c>
      <c r="D13" t="s">
        <v>66</v>
      </c>
      <c r="F13" t="s">
        <v>53</v>
      </c>
      <c r="H13" s="7"/>
      <c r="I13">
        <v>3</v>
      </c>
      <c r="K13" t="s">
        <v>22</v>
      </c>
      <c r="O13">
        <v>2</v>
      </c>
      <c r="P13" s="11"/>
      <c r="Q13" s="11"/>
      <c r="R13" s="11" t="s">
        <v>82</v>
      </c>
      <c r="S13" s="11" t="s">
        <v>81</v>
      </c>
      <c r="T13">
        <v>2</v>
      </c>
    </row>
    <row r="14" spans="1:20">
      <c r="B14" t="s">
        <v>55</v>
      </c>
      <c r="D14" t="s">
        <v>67</v>
      </c>
      <c r="K14" t="s">
        <v>78</v>
      </c>
      <c r="O14">
        <v>3</v>
      </c>
      <c r="P14" s="10"/>
      <c r="Q14" s="10"/>
      <c r="R14" s="10" t="s">
        <v>90</v>
      </c>
      <c r="S14" s="10" t="s">
        <v>81</v>
      </c>
      <c r="T14">
        <v>3</v>
      </c>
    </row>
    <row r="15" spans="1:20">
      <c r="B15" t="s">
        <v>44</v>
      </c>
      <c r="D15" t="s">
        <v>96</v>
      </c>
      <c r="K15" t="s">
        <v>39</v>
      </c>
      <c r="O15">
        <v>4</v>
      </c>
      <c r="P15" s="11"/>
      <c r="Q15" s="11"/>
      <c r="R15" s="11" t="s">
        <v>82</v>
      </c>
      <c r="S15" s="11" t="s">
        <v>81</v>
      </c>
      <c r="T15">
        <v>4</v>
      </c>
    </row>
    <row r="16" spans="1:20">
      <c r="B16" t="s">
        <v>56</v>
      </c>
      <c r="K16" t="s">
        <v>24</v>
      </c>
      <c r="O16">
        <v>5</v>
      </c>
      <c r="P16" s="10"/>
      <c r="Q16" s="10"/>
      <c r="R16" s="10" t="s">
        <v>82</v>
      </c>
      <c r="S16" s="10" t="s">
        <v>81</v>
      </c>
      <c r="T16">
        <v>5</v>
      </c>
    </row>
    <row r="17" spans="2:20">
      <c r="B17" t="s">
        <v>45</v>
      </c>
      <c r="K17" t="s">
        <v>71</v>
      </c>
      <c r="O17">
        <v>6</v>
      </c>
      <c r="P17" s="11"/>
      <c r="Q17" s="11"/>
      <c r="R17" s="11" t="s">
        <v>82</v>
      </c>
      <c r="S17" s="11" t="s">
        <v>81</v>
      </c>
      <c r="T17">
        <v>6</v>
      </c>
    </row>
    <row r="18" spans="2:20">
      <c r="B18" t="s">
        <v>57</v>
      </c>
      <c r="K18" t="s">
        <v>48</v>
      </c>
      <c r="O18">
        <v>7</v>
      </c>
      <c r="P18" s="10"/>
      <c r="Q18" s="10"/>
      <c r="R18" s="10" t="s">
        <v>82</v>
      </c>
      <c r="S18" s="10" t="s">
        <v>81</v>
      </c>
      <c r="T18">
        <v>7</v>
      </c>
    </row>
    <row r="19" spans="2:20">
      <c r="B19" t="s">
        <v>46</v>
      </c>
      <c r="K19" t="s">
        <v>50</v>
      </c>
      <c r="O19">
        <v>8</v>
      </c>
      <c r="P19" s="11"/>
      <c r="Q19" s="11"/>
      <c r="R19" s="11" t="s">
        <v>82</v>
      </c>
      <c r="S19" s="11" t="s">
        <v>81</v>
      </c>
      <c r="T19">
        <v>8</v>
      </c>
    </row>
    <row r="20" spans="2:20">
      <c r="B20" t="s">
        <v>58</v>
      </c>
      <c r="K20" s="8" t="s">
        <v>72</v>
      </c>
      <c r="O20">
        <v>9</v>
      </c>
      <c r="P20" s="10"/>
      <c r="Q20" s="10"/>
      <c r="R20" s="10" t="s">
        <v>83</v>
      </c>
      <c r="S20" s="10" t="s">
        <v>81</v>
      </c>
      <c r="T20">
        <v>9</v>
      </c>
    </row>
    <row r="21" spans="2:20">
      <c r="B21" t="s">
        <v>47</v>
      </c>
      <c r="K21" t="s">
        <v>25</v>
      </c>
      <c r="O21">
        <v>10</v>
      </c>
      <c r="P21" s="11"/>
      <c r="Q21" s="11"/>
      <c r="R21" s="11" t="s">
        <v>94</v>
      </c>
      <c r="S21" s="11" t="s">
        <v>81</v>
      </c>
      <c r="T21">
        <v>10</v>
      </c>
    </row>
    <row r="22" spans="2:20">
      <c r="B22" t="s">
        <v>59</v>
      </c>
      <c r="K22" t="s">
        <v>76</v>
      </c>
      <c r="O22">
        <v>11</v>
      </c>
      <c r="P22" s="10"/>
      <c r="Q22" s="10"/>
      <c r="R22" s="10" t="s">
        <v>82</v>
      </c>
      <c r="S22" s="10" t="s">
        <v>81</v>
      </c>
      <c r="T22">
        <v>11</v>
      </c>
    </row>
    <row r="23" spans="2:20">
      <c r="B23" t="s">
        <v>11</v>
      </c>
      <c r="K23" t="s">
        <v>77</v>
      </c>
      <c r="O23">
        <v>12</v>
      </c>
      <c r="P23" s="13"/>
      <c r="Q23" s="13"/>
      <c r="R23" s="13" t="s">
        <v>94</v>
      </c>
      <c r="S23" s="13" t="s">
        <v>81</v>
      </c>
      <c r="T23">
        <v>12</v>
      </c>
    </row>
    <row r="24" spans="2:20">
      <c r="B24" t="s">
        <v>60</v>
      </c>
      <c r="K24" t="s">
        <v>23</v>
      </c>
      <c r="O24">
        <v>13</v>
      </c>
      <c r="P24" s="33"/>
      <c r="Q24" s="33"/>
      <c r="R24" s="33" t="s">
        <v>105</v>
      </c>
      <c r="S24" s="33" t="s">
        <v>81</v>
      </c>
      <c r="T24">
        <v>13</v>
      </c>
    </row>
    <row r="25" spans="2:20">
      <c r="B25" t="s">
        <v>12</v>
      </c>
      <c r="K25" t="s">
        <v>75</v>
      </c>
      <c r="O25">
        <v>14</v>
      </c>
      <c r="P25" s="13"/>
      <c r="Q25" s="13"/>
      <c r="R25" s="13" t="s">
        <v>83</v>
      </c>
      <c r="S25" s="13" t="s">
        <v>81</v>
      </c>
      <c r="T25">
        <v>14</v>
      </c>
    </row>
    <row r="26" spans="2:20">
      <c r="B26" t="s">
        <v>61</v>
      </c>
      <c r="K26" s="13" t="s">
        <v>93</v>
      </c>
      <c r="O26">
        <v>15</v>
      </c>
      <c r="P26" s="33"/>
      <c r="Q26" s="33"/>
      <c r="R26" s="33" t="s">
        <v>82</v>
      </c>
      <c r="S26" s="33" t="s">
        <v>81</v>
      </c>
      <c r="T26">
        <v>15</v>
      </c>
    </row>
    <row r="27" spans="2:20">
      <c r="B27" t="s">
        <v>13</v>
      </c>
      <c r="K27" s="13" t="s">
        <v>95</v>
      </c>
      <c r="O27">
        <v>16</v>
      </c>
      <c r="P27" s="13"/>
      <c r="Q27" s="13"/>
      <c r="R27" s="13" t="s">
        <v>110</v>
      </c>
      <c r="S27" s="13" t="s">
        <v>81</v>
      </c>
      <c r="T27">
        <v>16</v>
      </c>
    </row>
    <row r="28" spans="2:20">
      <c r="B28" t="s">
        <v>62</v>
      </c>
      <c r="K28" t="s">
        <v>98</v>
      </c>
      <c r="O28">
        <v>17</v>
      </c>
      <c r="P28" s="33"/>
      <c r="Q28" s="33"/>
      <c r="R28" s="33" t="s">
        <v>82</v>
      </c>
      <c r="S28" s="33" t="s">
        <v>81</v>
      </c>
      <c r="T28">
        <v>17</v>
      </c>
    </row>
    <row r="29" spans="2:20">
      <c r="B29" t="s">
        <v>14</v>
      </c>
      <c r="K29" t="s">
        <v>104</v>
      </c>
    </row>
    <row r="30" spans="2:20">
      <c r="B30" t="s">
        <v>63</v>
      </c>
      <c r="K30" t="s">
        <v>106</v>
      </c>
    </row>
    <row r="31" spans="2:20">
      <c r="B31" t="s">
        <v>15</v>
      </c>
      <c r="K31" t="s">
        <v>108</v>
      </c>
    </row>
    <row r="32" spans="2:20">
      <c r="B32" t="s">
        <v>64</v>
      </c>
      <c r="K32" t="s">
        <v>107</v>
      </c>
    </row>
    <row r="33" spans="2:11">
      <c r="B33" t="s">
        <v>16</v>
      </c>
      <c r="K33" t="s">
        <v>80</v>
      </c>
    </row>
    <row r="34" spans="2:11">
      <c r="B34" t="s">
        <v>65</v>
      </c>
    </row>
    <row r="35" spans="2:11">
      <c r="B35" t="s">
        <v>103</v>
      </c>
    </row>
    <row r="36" spans="2:11">
      <c r="B36" t="s">
        <v>74</v>
      </c>
    </row>
    <row r="37" spans="2:11">
      <c r="B37" t="s">
        <v>73</v>
      </c>
    </row>
  </sheetData>
  <mergeCells count="3">
    <mergeCell ref="H8:I8"/>
    <mergeCell ref="A1:M3"/>
    <mergeCell ref="P8:S8"/>
  </mergeCells>
  <pageMargins left="0.7" right="0.7" top="0.75" bottom="0.75" header="0.3" footer="0.3"/>
  <pageSetup paperSize="9" orientation="portrait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A1"/>
  <sheetViews>
    <sheetView showGridLines="0" showRowColHeaders="0" zoomScaleNormal="100" workbookViewId="0">
      <selection activeCell="C6" sqref="C6"/>
    </sheetView>
  </sheetViews>
  <sheetFormatPr baseColWidth="10" defaultColWidth="11.453125" defaultRowHeight="14.5"/>
  <cols>
    <col min="1" max="16384" width="11.453125" style="3"/>
  </cols>
  <sheetData/>
  <sheetProtection algorithmName="SHA-512" hashValue="rMI9qLwbO7PC1oyZ8QEWANw0jmgsMjSfDtWP7cHS0TZFnkZlM/v6N5KJKnK3td3pybmYSE/JJ6vU9oV2Fdj+Gw==" saltValue="JX61GqO36mOhYkKigjaebg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TABLO</vt:lpstr>
      <vt:lpstr>PARAM</vt:lpstr>
      <vt:lpstr>HELLO</vt:lpstr>
      <vt:lpstr>selChiffrage</vt:lpstr>
      <vt:lpstr>selClient</vt:lpstr>
      <vt:lpstr>selES</vt:lpstr>
      <vt:lpstr>selEtatFact</vt:lpstr>
      <vt:lpstr>selExpert</vt:lpstr>
      <vt:lpstr>selTypeBien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Mathieu L</cp:lastModifiedBy>
  <cp:lastPrinted>2019-01-07T10:16:44Z</cp:lastPrinted>
  <dcterms:created xsi:type="dcterms:W3CDTF">2016-03-28T16:49:27Z</dcterms:created>
  <dcterms:modified xsi:type="dcterms:W3CDTF">2019-01-29T09:31:26Z</dcterms:modified>
</cp:coreProperties>
</file>