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date1904="1" codeName="ThisWorkbook" hidePivotFieldList="1"/>
  <bookViews>
    <workbookView xWindow="0" yWindow="0" windowWidth="15600" windowHeight="11025" activeTab="5"/>
  </bookViews>
  <sheets>
    <sheet name="suivi" sheetId="1" r:id="rId1"/>
    <sheet name="abonnements" sheetId="3" r:id="rId2"/>
    <sheet name="acceuil" sheetId="4" r:id="rId3"/>
    <sheet name="BD" sheetId="2" r:id="rId4"/>
    <sheet name="syntheses" sheetId="6" r:id="rId5"/>
    <sheet name="recap" sheetId="7" r:id="rId6"/>
    <sheet name="Feuil2" sheetId="9" r:id="rId7"/>
  </sheets>
  <definedNames>
    <definedName name="Distrib_1">#REF!</definedName>
    <definedName name="Distrib_2">#REF!</definedName>
    <definedName name="Distrib_3">#REF!</definedName>
    <definedName name="Distrib_4">#REF!</definedName>
    <definedName name="Distrib_5">#REF!</definedName>
    <definedName name="Fabricant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7"/>
  <c r="R3"/>
  <c r="R2" l="1"/>
  <c r="AJ3"/>
  <c r="AJ4"/>
  <c r="AJ5"/>
  <c r="AJ6"/>
  <c r="AJ7"/>
  <c r="AJ8"/>
  <c r="AJ9"/>
  <c r="AJ10"/>
  <c r="AJ11"/>
  <c r="AJ12"/>
  <c r="AJ13"/>
  <c r="AJ14"/>
  <c r="AJ15"/>
  <c r="AJ16"/>
  <c r="AJ17"/>
  <c r="AJ2"/>
  <c r="BI3" i="9" s="1"/>
  <c r="AI3" i="7"/>
  <c r="AI4"/>
  <c r="AI5"/>
  <c r="AI6"/>
  <c r="AI7"/>
  <c r="AI8"/>
  <c r="AI9"/>
  <c r="AI10"/>
  <c r="AI11"/>
  <c r="AI12"/>
  <c r="AI13"/>
  <c r="AI14"/>
  <c r="AI15"/>
  <c r="BF3" i="9" s="1"/>
  <c r="AI16" i="7"/>
  <c r="AI17"/>
  <c r="AI2"/>
  <c r="AS3" i="9" s="1"/>
  <c r="AH2" i="7"/>
  <c r="AC3" i="9" s="1"/>
  <c r="BV3" l="1"/>
  <c r="BN3"/>
  <c r="AW3"/>
  <c r="BU3"/>
  <c r="BM3"/>
  <c r="BH3"/>
  <c r="BX3"/>
  <c r="BG3"/>
  <c r="BW3"/>
  <c r="AX3"/>
  <c r="BD3"/>
  <c r="AV3"/>
  <c r="BT3"/>
  <c r="BL3"/>
  <c r="BC3"/>
  <c r="BS3"/>
  <c r="BK3"/>
  <c r="AZ3"/>
  <c r="BP3"/>
  <c r="AY3"/>
  <c r="BO3"/>
  <c r="BB3"/>
  <c r="AT3"/>
  <c r="BR3"/>
  <c r="BJ3"/>
  <c r="BA3"/>
  <c r="BQ3"/>
  <c r="BE3"/>
  <c r="AU3"/>
  <c r="AG17" i="7"/>
  <c r="AG15"/>
  <c r="AG13"/>
  <c r="AG11"/>
  <c r="AG9"/>
  <c r="AG7"/>
  <c r="AG5"/>
  <c r="AG2"/>
  <c r="AH17"/>
  <c r="AH15"/>
  <c r="AH13"/>
  <c r="AH11"/>
  <c r="AH9"/>
  <c r="AH7"/>
  <c r="AH5"/>
  <c r="AH3"/>
  <c r="AG16"/>
  <c r="AG14"/>
  <c r="AG12"/>
  <c r="AG10"/>
  <c r="AG8"/>
  <c r="AG6"/>
  <c r="AG4"/>
  <c r="AG3"/>
  <c r="AH16"/>
  <c r="AH14"/>
  <c r="AH12"/>
  <c r="AH10"/>
  <c r="AH8"/>
  <c r="AH6"/>
  <c r="AH4"/>
  <c r="AQ3" i="9" l="1"/>
  <c r="AA3"/>
  <c r="AE3"/>
  <c r="P3"/>
  <c r="Q3"/>
  <c r="U3"/>
  <c r="AR3"/>
  <c r="AD3"/>
  <c r="AF3"/>
  <c r="AH3"/>
  <c r="AI3"/>
  <c r="AJ3"/>
  <c r="AK3"/>
  <c r="V3"/>
  <c r="AM3"/>
  <c r="W3"/>
  <c r="AN3"/>
  <c r="X3"/>
  <c r="AB3"/>
  <c r="O3"/>
  <c r="AG3"/>
  <c r="R3"/>
  <c r="S3"/>
  <c r="T3"/>
  <c r="AL3"/>
  <c r="AO3"/>
  <c r="Y3"/>
  <c r="AP3"/>
  <c r="Z3"/>
  <c r="AK3" i="7"/>
  <c r="N3" i="9"/>
  <c r="AK2" i="7"/>
  <c r="M3" i="9"/>
  <c r="AK6" i="7"/>
  <c r="AK10"/>
  <c r="AK14"/>
  <c r="AK7"/>
  <c r="AK11"/>
  <c r="AK15"/>
  <c r="AK4"/>
  <c r="AK8"/>
  <c r="AK12"/>
  <c r="AK16"/>
  <c r="AK5"/>
  <c r="AK9"/>
  <c r="AK13"/>
  <c r="AK17"/>
  <c r="AA1"/>
  <c r="A3" i="9" l="1"/>
  <c r="AC3" i="7"/>
  <c r="AC4"/>
  <c r="AC6"/>
  <c r="AC5"/>
  <c r="AC13"/>
  <c r="AC11"/>
  <c r="AC12"/>
  <c r="AC10"/>
  <c r="AC9"/>
  <c r="AC8"/>
  <c r="I3" i="1"/>
  <c r="L3" i="9" l="1"/>
  <c r="K3"/>
  <c r="J3"/>
  <c r="I3"/>
  <c r="H3"/>
  <c r="G3"/>
  <c r="E3"/>
  <c r="D3"/>
  <c r="C3"/>
  <c r="B3"/>
  <c r="AC7" i="7"/>
  <c r="F3" i="9" l="1"/>
</calcChain>
</file>

<file path=xl/sharedStrings.xml><?xml version="1.0" encoding="utf-8"?>
<sst xmlns="http://schemas.openxmlformats.org/spreadsheetml/2006/main" count="391" uniqueCount="129">
  <si>
    <t>date</t>
  </si>
  <si>
    <t>désignation</t>
  </si>
  <si>
    <t>place unique enfant</t>
  </si>
  <si>
    <t>place unique adulte</t>
  </si>
  <si>
    <t>abonnement mensuel</t>
  </si>
  <si>
    <t>abonnement trimestriel</t>
  </si>
  <si>
    <t>abonnement annuel</t>
  </si>
  <si>
    <t>total</t>
  </si>
  <si>
    <t>piscine</t>
  </si>
  <si>
    <t>espace ludique</t>
  </si>
  <si>
    <t>bien etre</t>
  </si>
  <si>
    <t>remise en forme</t>
  </si>
  <si>
    <t>noms</t>
  </si>
  <si>
    <t>prénoms</t>
  </si>
  <si>
    <t>abonnement</t>
  </si>
  <si>
    <t>reste</t>
  </si>
  <si>
    <t>adulte</t>
  </si>
  <si>
    <t>enfant</t>
  </si>
  <si>
    <t>vente</t>
  </si>
  <si>
    <t>NICOLAS</t>
  </si>
  <si>
    <t>CARTE TRIMESTRIEL</t>
  </si>
  <si>
    <t>EMAIL</t>
  </si>
  <si>
    <t>abonnements</t>
  </si>
  <si>
    <t>annuelle</t>
  </si>
  <si>
    <t>mensuelle</t>
  </si>
  <si>
    <t>trimestrielle</t>
  </si>
  <si>
    <t>tarifs</t>
  </si>
  <si>
    <t>10</t>
  </si>
  <si>
    <t>entrée</t>
  </si>
  <si>
    <t>leçon</t>
  </si>
  <si>
    <t>toto</t>
  </si>
  <si>
    <t>tata</t>
  </si>
  <si>
    <t>titi</t>
  </si>
  <si>
    <t>tarifs piscine</t>
  </si>
  <si>
    <t>tarifs espace ludique</t>
  </si>
  <si>
    <t>tarifs bien etre</t>
  </si>
  <si>
    <t>tarif remise en forme</t>
  </si>
  <si>
    <t>pack aquatique</t>
  </si>
  <si>
    <t>tarifs pack aquatique</t>
  </si>
  <si>
    <t>pack sport</t>
  </si>
  <si>
    <t>tarifs pack sport</t>
  </si>
  <si>
    <t>pack luxe</t>
  </si>
  <si>
    <t>tarif pack luxe</t>
  </si>
  <si>
    <t>10 places</t>
  </si>
  <si>
    <t>carte mensuelle</t>
  </si>
  <si>
    <t>carte trimestrielle</t>
  </si>
  <si>
    <t>carte annuelle</t>
  </si>
  <si>
    <t>aquabike</t>
  </si>
  <si>
    <t>aquaforme</t>
  </si>
  <si>
    <t>bonnet</t>
  </si>
  <si>
    <t>lunette</t>
  </si>
  <si>
    <t>serviette</t>
  </si>
  <si>
    <t>tutu</t>
  </si>
  <si>
    <t>tete</t>
  </si>
  <si>
    <t>bebe</t>
  </si>
  <si>
    <t>prix adulte</t>
  </si>
  <si>
    <t>prix enfant</t>
  </si>
  <si>
    <t>ventes</t>
  </si>
  <si>
    <t>lunettes</t>
  </si>
  <si>
    <t>serviettes</t>
  </si>
  <si>
    <t>dates</t>
  </si>
  <si>
    <t>heures</t>
  </si>
  <si>
    <t>dénomination</t>
  </si>
  <si>
    <t>recette entrée</t>
  </si>
  <si>
    <t>recette vente</t>
  </si>
  <si>
    <t>recette globale</t>
  </si>
  <si>
    <t>carte</t>
  </si>
  <si>
    <t>liquide</t>
  </si>
  <si>
    <t>chèque</t>
  </si>
  <si>
    <t>CB</t>
  </si>
  <si>
    <t>PRIX ventes</t>
  </si>
  <si>
    <t>ludique</t>
  </si>
  <si>
    <t>nb entrée piscine</t>
  </si>
  <si>
    <t>nb entrée remise en forme</t>
  </si>
  <si>
    <t>nb entrée bien etre</t>
  </si>
  <si>
    <t>nb entrée ludique</t>
  </si>
  <si>
    <t>table de calcul journalier</t>
  </si>
  <si>
    <t>recette espece</t>
  </si>
  <si>
    <t>recette cheque</t>
  </si>
  <si>
    <t>recette CB</t>
  </si>
  <si>
    <t>recette du jour</t>
  </si>
  <si>
    <t>recette entrées</t>
  </si>
  <si>
    <t>ne pas modifier</t>
  </si>
  <si>
    <t>*</t>
  </si>
  <si>
    <t>*2</t>
  </si>
  <si>
    <t>heure</t>
  </si>
  <si>
    <t>PISCINE</t>
  </si>
  <si>
    <t>7H/8H</t>
  </si>
  <si>
    <t>8H/9H</t>
  </si>
  <si>
    <t>9H/10H</t>
  </si>
  <si>
    <t>10H/11H</t>
  </si>
  <si>
    <t>11H/12H</t>
  </si>
  <si>
    <t>12H/13H</t>
  </si>
  <si>
    <t>13H/14H</t>
  </si>
  <si>
    <t>14H/15H</t>
  </si>
  <si>
    <t>15H/16H</t>
  </si>
  <si>
    <t>16H/17H</t>
  </si>
  <si>
    <t>17H/18H</t>
  </si>
  <si>
    <t>18H/19H</t>
  </si>
  <si>
    <t>19H/120H</t>
  </si>
  <si>
    <t>20H/21H</t>
  </si>
  <si>
    <t>21H/22H</t>
  </si>
  <si>
    <t>22H/23H</t>
  </si>
  <si>
    <t>BIEN ETRE</t>
  </si>
  <si>
    <t>REMISE EN FORME</t>
  </si>
  <si>
    <t>LUDIQUE</t>
  </si>
  <si>
    <t>Tranches horaires</t>
  </si>
  <si>
    <t>total entrée</t>
  </si>
  <si>
    <t>Piscine</t>
  </si>
  <si>
    <t>Ludique</t>
  </si>
  <si>
    <t>Bien Etre</t>
  </si>
  <si>
    <t>Remise en forme</t>
  </si>
  <si>
    <t>DATE</t>
  </si>
  <si>
    <t>7h/8h</t>
  </si>
  <si>
    <t>8h/9h</t>
  </si>
  <si>
    <t>9h/10h</t>
  </si>
  <si>
    <t>10h/11h</t>
  </si>
  <si>
    <t>11h/12</t>
  </si>
  <si>
    <t>12h/13h</t>
  </si>
  <si>
    <t>13h/14h</t>
  </si>
  <si>
    <t>14h/15h</t>
  </si>
  <si>
    <t>15h/16h</t>
  </si>
  <si>
    <t>16h/17h</t>
  </si>
  <si>
    <t>17h/18h</t>
  </si>
  <si>
    <t>18h/19h</t>
  </si>
  <si>
    <t>19h/20h</t>
  </si>
  <si>
    <t>20h/21h</t>
  </si>
  <si>
    <t>21h/22h</t>
  </si>
  <si>
    <t>22h23h</t>
  </si>
</sst>
</file>

<file path=xl/styles.xml><?xml version="1.0" encoding="utf-8"?>
<styleSheet xmlns="http://schemas.openxmlformats.org/spreadsheetml/2006/main">
  <numFmts count="4">
    <numFmt numFmtId="44" formatCode="_(&quot;€&quot;* #,##0.00_);_(&quot;€&quot;* \(#,##0.00\);_(&quot;€&quot;* &quot;-&quot;??_);_(@_)"/>
    <numFmt numFmtId="164" formatCode="#,##0.00\ &quot;€&quot;"/>
    <numFmt numFmtId="165" formatCode="[$-F400]h:mm:ss\ AM/PM"/>
    <numFmt numFmtId="166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  <family val="2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7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2" borderId="1" xfId="0" applyFill="1" applyBorder="1"/>
    <xf numFmtId="164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4" fillId="0" borderId="1" xfId="0" applyFont="1" applyFill="1" applyBorder="1"/>
    <xf numFmtId="164" fontId="4" fillId="0" borderId="1" xfId="0" applyNumberFormat="1" applyFont="1" applyFill="1" applyBorder="1"/>
    <xf numFmtId="164" fontId="4" fillId="0" borderId="2" xfId="0" applyNumberFormat="1" applyFont="1" applyFill="1" applyBorder="1"/>
    <xf numFmtId="0" fontId="4" fillId="0" borderId="2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5" fillId="0" borderId="0" xfId="3"/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9" borderId="1" xfId="0" applyFill="1" applyBorder="1"/>
    <xf numFmtId="14" fontId="0" fillId="9" borderId="3" xfId="0" applyNumberFormat="1" applyFill="1" applyBorder="1"/>
    <xf numFmtId="21" fontId="0" fillId="0" borderId="0" xfId="0" applyNumberFormat="1"/>
    <xf numFmtId="0" fontId="0" fillId="0" borderId="0" xfId="0" applyBorder="1"/>
    <xf numFmtId="0" fontId="0" fillId="9" borderId="1" xfId="0" applyFill="1" applyBorder="1" applyAlignment="1">
      <alignment horizontal="center"/>
    </xf>
    <xf numFmtId="21" fontId="0" fillId="10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9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NumberFormat="1" applyBorder="1"/>
    <xf numFmtId="0" fontId="6" fillId="0" borderId="0" xfId="0" applyNumberFormat="1" applyFont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6" fontId="0" fillId="0" borderId="0" xfId="0" applyNumberFormat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0" fillId="9" borderId="1" xfId="0" applyFill="1" applyBorder="1" applyAlignment="1">
      <alignment textRotation="45"/>
    </xf>
    <xf numFmtId="0" fontId="0" fillId="6" borderId="1" xfId="0" applyFill="1" applyBorder="1" applyAlignment="1">
      <alignment vertical="center" textRotation="45"/>
    </xf>
    <xf numFmtId="0" fontId="0" fillId="13" borderId="1" xfId="0" applyFill="1" applyBorder="1" applyAlignment="1">
      <alignment vertical="center" textRotation="45"/>
    </xf>
    <xf numFmtId="0" fontId="0" fillId="11" borderId="1" xfId="0" applyFill="1" applyBorder="1" applyAlignment="1">
      <alignment vertical="center" textRotation="45"/>
    </xf>
    <xf numFmtId="0" fontId="0" fillId="12" borderId="1" xfId="0" applyFill="1" applyBorder="1" applyAlignment="1">
      <alignment vertical="center" textRotation="45"/>
    </xf>
    <xf numFmtId="0" fontId="0" fillId="0" borderId="1" xfId="0" applyBorder="1"/>
    <xf numFmtId="1" fontId="0" fillId="0" borderId="1" xfId="0" applyNumberFormat="1" applyBorder="1"/>
    <xf numFmtId="1" fontId="0" fillId="0" borderId="0" xfId="0" applyNumberFormat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2" borderId="0" xfId="0" applyFill="1" applyBorder="1" applyAlignment="1">
      <alignment horizontal="center"/>
    </xf>
  </cellXfs>
  <cellStyles count="5">
    <cellStyle name="Currency" xfId="1" builtinId="4"/>
    <cellStyle name="Hyperlink" xfId="3" builtinId="8"/>
    <cellStyle name="Normal" xfId="0" builtinId="0"/>
    <cellStyle name="Normal 2" xfId="2"/>
    <cellStyle name="Normal 3" xfId="4"/>
  </cellStyles>
  <dxfs count="33">
    <dxf>
      <numFmt numFmtId="0" formatCode="General"/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</dxf>
    <dxf>
      <numFmt numFmtId="167" formatCode="dd/mm/yyyy"/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numFmt numFmtId="168" formatCode="m/d/yyyy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12</xdr:row>
      <xdr:rowOff>123825</xdr:rowOff>
    </xdr:from>
    <xdr:to>
      <xdr:col>1</xdr:col>
      <xdr:colOff>333375</xdr:colOff>
      <xdr:row>15</xdr:row>
      <xdr:rowOff>180975</xdr:rowOff>
    </xdr:to>
    <xdr:pic>
      <xdr:nvPicPr>
        <xdr:cNvPr id="6" name="Image 5" descr="C:\Users\ordi portable celine\AppData\Local\Microsoft\Windows\Temporary Internet Files\Content.IE5\SRH9RBUM\180px-DisquetteSchemaFace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7675" y="2409825"/>
          <a:ext cx="6477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I3" totalsRowShown="0" headerRowDxfId="32" dataDxfId="31">
  <tableColumns count="9">
    <tableColumn id="1" name="date" dataDxfId="30"/>
    <tableColumn id="2" name="désignation" dataDxfId="29"/>
    <tableColumn id="3" name="place unique enfant" dataDxfId="28"/>
    <tableColumn id="4" name="place unique adulte" dataDxfId="27"/>
    <tableColumn id="5" name="abonnement mensuel" dataDxfId="26"/>
    <tableColumn id="6" name="abonnement trimestriel" dataDxfId="25"/>
    <tableColumn id="7" name="abonnement annuel" dataDxfId="24"/>
    <tableColumn id="9" name="vente" dataDxfId="23"/>
    <tableColumn id="8" name="total" dataDxfId="22">
      <calculatedColumnFormula>SUM(C3:D3)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3" totalsRowShown="0" headerRowDxfId="21">
  <tableColumns count="9">
    <tableColumn id="9" name="date" dataDxfId="20"/>
    <tableColumn id="1" name="noms"/>
    <tableColumn id="2" name="prénoms"/>
    <tableColumn id="8" name="EMAIL"/>
    <tableColumn id="3" name="désignation"/>
    <tableColumn id="4" name="abonnement"/>
    <tableColumn id="6" name="adulte"/>
    <tableColumn id="7" name="enfant"/>
    <tableColumn id="5" name="reste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R4" totalsRowShown="0" headerRowDxfId="13">
  <autoFilter ref="A1:R4"/>
  <tableColumns count="18">
    <tableColumn id="1" name="dates" dataDxfId="12"/>
    <tableColumn id="2" name="heures" dataDxfId="11"/>
    <tableColumn id="3" name="dénomination" dataDxfId="10"/>
    <tableColumn id="4" name="carte" dataDxfId="9"/>
    <tableColumn id="5" name="adulte" dataDxfId="8"/>
    <tableColumn id="6" name="enfant" dataDxfId="7"/>
    <tableColumn id="7" name="bonnet" dataDxfId="6"/>
    <tableColumn id="8" name="lunettes" dataDxfId="5"/>
    <tableColumn id="9" name="serviette" dataDxfId="4"/>
    <tableColumn id="10" name="recette entrée" dataDxfId="3"/>
    <tableColumn id="11" name="recette vente" dataDxfId="2"/>
    <tableColumn id="12" name="recette globale" dataDxfId="1"/>
    <tableColumn id="13" name="liquide"/>
    <tableColumn id="14" name="chèque"/>
    <tableColumn id="15" name="CB"/>
    <tableColumn id="16" name="*"/>
    <tableColumn id="17" name="*2"/>
    <tableColumn id="18" name="heure" dataDxfId="0">
      <calculatedColumnFormula>VALUE(LEFT([heures],2))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3"/>
  <sheetViews>
    <sheetView workbookViewId="0">
      <selection activeCell="A3" sqref="A3"/>
    </sheetView>
  </sheetViews>
  <sheetFormatPr defaultColWidth="11.42578125" defaultRowHeight="15"/>
  <cols>
    <col min="1" max="1" width="11.42578125" style="1"/>
    <col min="2" max="2" width="30.85546875" style="1" customWidth="1"/>
    <col min="3" max="3" width="20.85546875" style="1" customWidth="1"/>
    <col min="4" max="4" width="20.7109375" style="1" customWidth="1"/>
    <col min="5" max="5" width="22.7109375" style="1" customWidth="1"/>
    <col min="6" max="6" width="24.42578125" style="1" customWidth="1"/>
    <col min="7" max="8" width="21.140625" style="1" customWidth="1"/>
    <col min="9" max="9" width="11.42578125" style="1"/>
  </cols>
  <sheetData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18</v>
      </c>
      <c r="I2" s="1" t="s">
        <v>7</v>
      </c>
    </row>
    <row r="3" spans="1:9">
      <c r="I3" s="1">
        <f>SUM(C3:D3)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3"/>
  <sheetViews>
    <sheetView workbookViewId="0">
      <selection activeCell="A2" sqref="A2:I3"/>
    </sheetView>
  </sheetViews>
  <sheetFormatPr defaultColWidth="11.42578125" defaultRowHeight="15"/>
  <cols>
    <col min="4" max="4" width="30" customWidth="1"/>
    <col min="5" max="5" width="17.140625" bestFit="1" customWidth="1"/>
    <col min="6" max="8" width="14.5703125" customWidth="1"/>
  </cols>
  <sheetData>
    <row r="1" spans="1:9">
      <c r="A1" s="1" t="s">
        <v>0</v>
      </c>
      <c r="B1" s="1" t="s">
        <v>12</v>
      </c>
      <c r="C1" s="1" t="s">
        <v>13</v>
      </c>
      <c r="D1" s="1" t="s">
        <v>21</v>
      </c>
      <c r="E1" s="1" t="s">
        <v>1</v>
      </c>
      <c r="F1" s="1" t="s">
        <v>14</v>
      </c>
      <c r="G1" s="1" t="s">
        <v>16</v>
      </c>
      <c r="H1" s="1" t="s">
        <v>17</v>
      </c>
      <c r="I1" s="1" t="s">
        <v>15</v>
      </c>
    </row>
    <row r="2" spans="1:9">
      <c r="A2" s="2"/>
      <c r="B2" t="s">
        <v>30</v>
      </c>
      <c r="C2" t="s">
        <v>19</v>
      </c>
      <c r="E2" t="s">
        <v>8</v>
      </c>
      <c r="F2" t="s">
        <v>20</v>
      </c>
      <c r="I2" t="s">
        <v>27</v>
      </c>
    </row>
    <row r="3" spans="1:9">
      <c r="A3" s="2"/>
      <c r="B3" t="s">
        <v>31</v>
      </c>
      <c r="C3" t="s">
        <v>19</v>
      </c>
      <c r="E3" t="s">
        <v>11</v>
      </c>
      <c r="F3" t="s">
        <v>24</v>
      </c>
      <c r="I3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O1"/>
  <sheetViews>
    <sheetView showRowColHeaders="0" topLeftCell="A10" workbookViewId="0">
      <selection activeCell="G16" sqref="G16"/>
    </sheetView>
  </sheetViews>
  <sheetFormatPr defaultColWidth="11.42578125" defaultRowHeight="15"/>
  <sheetData>
    <row r="1" spans="15:15">
      <c r="O1" s="2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C70"/>
  <sheetViews>
    <sheetView topLeftCell="S1" workbookViewId="0">
      <selection activeCell="AA7" sqref="AA7"/>
    </sheetView>
  </sheetViews>
  <sheetFormatPr defaultColWidth="11.42578125" defaultRowHeight="15.75"/>
  <cols>
    <col min="1" max="1" width="15.7109375" style="1" bestFit="1" customWidth="1"/>
    <col min="2" max="3" width="15.7109375" style="1" customWidth="1"/>
    <col min="4" max="4" width="13.28515625" style="1" bestFit="1" customWidth="1"/>
    <col min="5" max="6" width="11.42578125" style="1"/>
    <col min="8" max="8" width="12.28515625" bestFit="1" customWidth="1"/>
    <col min="9" max="9" width="14.42578125" bestFit="1" customWidth="1"/>
    <col min="10" max="10" width="19.5703125" bestFit="1" customWidth="1"/>
    <col min="11" max="11" width="9.140625" bestFit="1" customWidth="1"/>
    <col min="12" max="12" width="14.140625" bestFit="1" customWidth="1"/>
    <col min="13" max="13" width="15.7109375" bestFit="1" customWidth="1"/>
    <col min="14" max="14" width="20" bestFit="1" customWidth="1"/>
    <col min="15" max="15" width="17.140625" style="18" bestFit="1" customWidth="1"/>
    <col min="16" max="16" width="19.5703125" style="18" bestFit="1" customWidth="1"/>
    <col min="17" max="17" width="17.140625" style="18" bestFit="1" customWidth="1"/>
    <col min="18" max="18" width="15" style="18" bestFit="1" customWidth="1"/>
    <col min="19" max="19" width="17.140625" style="18" bestFit="1" customWidth="1"/>
    <col min="20" max="20" width="13.42578125" style="18" bestFit="1" customWidth="1"/>
    <col min="27" max="27" width="20" style="25" bestFit="1" customWidth="1"/>
    <col min="28" max="28" width="14.7109375" style="25" bestFit="1" customWidth="1"/>
    <col min="29" max="29" width="11.42578125" style="25"/>
  </cols>
  <sheetData>
    <row r="1" spans="1:29">
      <c r="A1" s="29" t="s">
        <v>1</v>
      </c>
      <c r="B1" s="29" t="s">
        <v>55</v>
      </c>
      <c r="C1" s="29" t="s">
        <v>56</v>
      </c>
      <c r="D1" s="29" t="s">
        <v>22</v>
      </c>
      <c r="E1" s="29" t="s">
        <v>57</v>
      </c>
      <c r="F1" s="29" t="s">
        <v>70</v>
      </c>
      <c r="G1" s="8" t="s">
        <v>8</v>
      </c>
      <c r="H1" s="8" t="s">
        <v>33</v>
      </c>
      <c r="I1" s="9" t="s">
        <v>9</v>
      </c>
      <c r="J1" s="9" t="s">
        <v>34</v>
      </c>
      <c r="K1" s="10" t="s">
        <v>10</v>
      </c>
      <c r="L1" s="10" t="s">
        <v>35</v>
      </c>
      <c r="M1" s="11" t="s">
        <v>11</v>
      </c>
      <c r="N1" s="11" t="s">
        <v>36</v>
      </c>
      <c r="O1" s="12" t="s">
        <v>37</v>
      </c>
      <c r="P1" s="12" t="s">
        <v>38</v>
      </c>
      <c r="Q1" s="13" t="s">
        <v>39</v>
      </c>
      <c r="R1" s="13" t="s">
        <v>40</v>
      </c>
      <c r="S1" s="14" t="s">
        <v>41</v>
      </c>
      <c r="T1" s="14" t="s">
        <v>42</v>
      </c>
      <c r="V1" t="s">
        <v>18</v>
      </c>
      <c r="W1" t="s">
        <v>26</v>
      </c>
      <c r="AA1" s="20" t="s">
        <v>8</v>
      </c>
      <c r="AB1" s="20" t="s">
        <v>28</v>
      </c>
      <c r="AC1" s="20">
        <v>1</v>
      </c>
    </row>
    <row r="2" spans="1:29">
      <c r="A2" s="28" t="s">
        <v>8</v>
      </c>
      <c r="B2" s="28">
        <v>3.5</v>
      </c>
      <c r="C2" s="28">
        <v>2</v>
      </c>
      <c r="D2" s="28" t="s">
        <v>24</v>
      </c>
      <c r="E2" s="28" t="s">
        <v>49</v>
      </c>
      <c r="F2" s="28">
        <v>2</v>
      </c>
      <c r="G2" s="3" t="s">
        <v>28</v>
      </c>
      <c r="H2" s="4">
        <v>5</v>
      </c>
      <c r="I2" s="5" t="s">
        <v>30</v>
      </c>
      <c r="J2" s="5">
        <v>1</v>
      </c>
      <c r="K2" s="6" t="s">
        <v>31</v>
      </c>
      <c r="L2" s="6">
        <v>2</v>
      </c>
      <c r="M2" s="7" t="s">
        <v>32</v>
      </c>
      <c r="N2" s="7">
        <v>3</v>
      </c>
      <c r="O2" s="12" t="s">
        <v>28</v>
      </c>
      <c r="P2" s="15">
        <v>6</v>
      </c>
      <c r="Q2" s="13" t="s">
        <v>28</v>
      </c>
      <c r="R2" s="16">
        <v>6</v>
      </c>
      <c r="S2" s="14" t="s">
        <v>28</v>
      </c>
      <c r="T2" s="17">
        <v>8</v>
      </c>
      <c r="V2" t="s">
        <v>49</v>
      </c>
      <c r="W2" s="19">
        <v>2</v>
      </c>
      <c r="AA2" s="20" t="s">
        <v>8</v>
      </c>
      <c r="AB2" s="20" t="s">
        <v>29</v>
      </c>
      <c r="AC2" s="21">
        <v>5</v>
      </c>
    </row>
    <row r="3" spans="1:29">
      <c r="A3" s="28" t="s">
        <v>9</v>
      </c>
      <c r="B3" s="28">
        <v>4</v>
      </c>
      <c r="C3" s="28">
        <v>2.5</v>
      </c>
      <c r="D3" s="28" t="s">
        <v>25</v>
      </c>
      <c r="E3" s="28" t="s">
        <v>58</v>
      </c>
      <c r="F3" s="28">
        <v>4</v>
      </c>
      <c r="G3" s="3" t="s">
        <v>29</v>
      </c>
      <c r="H3" s="4">
        <v>100</v>
      </c>
      <c r="I3" s="5"/>
      <c r="J3" s="5"/>
      <c r="K3" s="6"/>
      <c r="L3" s="6"/>
      <c r="M3" s="7"/>
      <c r="N3" s="7"/>
      <c r="O3" s="12" t="s">
        <v>43</v>
      </c>
      <c r="P3" s="15">
        <v>50</v>
      </c>
      <c r="Q3" s="13" t="s">
        <v>43</v>
      </c>
      <c r="R3" s="16">
        <v>50</v>
      </c>
      <c r="S3" s="14" t="s">
        <v>43</v>
      </c>
      <c r="T3" s="17">
        <v>70</v>
      </c>
      <c r="V3" t="s">
        <v>50</v>
      </c>
      <c r="W3" s="19">
        <v>5</v>
      </c>
      <c r="AA3" s="20" t="s">
        <v>8</v>
      </c>
      <c r="AB3" s="20" t="s">
        <v>47</v>
      </c>
      <c r="AC3" s="21">
        <v>100</v>
      </c>
    </row>
    <row r="4" spans="1:29">
      <c r="A4" s="28" t="s">
        <v>10</v>
      </c>
      <c r="B4" s="28">
        <v>5</v>
      </c>
      <c r="C4" s="28">
        <v>4</v>
      </c>
      <c r="D4" s="28" t="s">
        <v>23</v>
      </c>
      <c r="E4" s="28" t="s">
        <v>59</v>
      </c>
      <c r="F4" s="28">
        <v>6</v>
      </c>
      <c r="G4" s="3" t="s">
        <v>47</v>
      </c>
      <c r="H4" s="4">
        <v>8</v>
      </c>
      <c r="I4" s="5"/>
      <c r="J4" s="5"/>
      <c r="K4" s="6"/>
      <c r="L4" s="6"/>
      <c r="M4" s="7"/>
      <c r="N4" s="7"/>
      <c r="O4" s="12" t="s">
        <v>44</v>
      </c>
      <c r="P4" s="15">
        <v>120</v>
      </c>
      <c r="Q4" s="13" t="s">
        <v>44</v>
      </c>
      <c r="R4" s="16">
        <v>120</v>
      </c>
      <c r="S4" s="14" t="s">
        <v>44</v>
      </c>
      <c r="T4" s="17">
        <v>140</v>
      </c>
      <c r="V4" t="s">
        <v>51</v>
      </c>
      <c r="W4" s="19">
        <v>10</v>
      </c>
      <c r="AA4" s="20" t="s">
        <v>8</v>
      </c>
      <c r="AB4" s="20" t="s">
        <v>48</v>
      </c>
      <c r="AC4" s="21">
        <v>8</v>
      </c>
    </row>
    <row r="5" spans="1:29">
      <c r="A5" s="28" t="s">
        <v>11</v>
      </c>
      <c r="B5" s="28">
        <v>8</v>
      </c>
      <c r="C5" s="28"/>
      <c r="D5" s="28"/>
      <c r="E5" s="28"/>
      <c r="F5" s="28"/>
      <c r="G5" s="3" t="s">
        <v>48</v>
      </c>
      <c r="H5" s="4">
        <v>8</v>
      </c>
      <c r="I5" s="5"/>
      <c r="J5" s="5"/>
      <c r="K5" s="6"/>
      <c r="L5" s="6"/>
      <c r="M5" s="7"/>
      <c r="N5" s="7"/>
      <c r="O5" s="12" t="s">
        <v>45</v>
      </c>
      <c r="P5" s="15">
        <v>280</v>
      </c>
      <c r="Q5" s="13" t="s">
        <v>45</v>
      </c>
      <c r="R5" s="16">
        <v>280</v>
      </c>
      <c r="S5" s="14" t="s">
        <v>45</v>
      </c>
      <c r="T5" s="17">
        <v>300</v>
      </c>
      <c r="AA5" s="20" t="s">
        <v>8</v>
      </c>
      <c r="AB5" s="20"/>
      <c r="AC5" s="21">
        <v>8</v>
      </c>
    </row>
    <row r="6" spans="1:29">
      <c r="A6" s="28"/>
      <c r="B6" s="28"/>
      <c r="C6" s="28"/>
      <c r="D6" s="28"/>
      <c r="E6" s="28"/>
      <c r="F6" s="28"/>
      <c r="G6" s="3"/>
      <c r="H6" s="4"/>
      <c r="I6" s="5"/>
      <c r="J6" s="5"/>
      <c r="K6" s="6"/>
      <c r="L6" s="6"/>
      <c r="M6" s="7"/>
      <c r="N6" s="7"/>
      <c r="O6" s="12" t="s">
        <v>46</v>
      </c>
      <c r="P6" s="15">
        <v>500</v>
      </c>
      <c r="Q6" s="13" t="s">
        <v>46</v>
      </c>
      <c r="R6" s="16">
        <v>500</v>
      </c>
      <c r="S6" s="14" t="s">
        <v>46</v>
      </c>
      <c r="T6" s="17">
        <v>500</v>
      </c>
      <c r="AA6" s="20" t="s">
        <v>8</v>
      </c>
      <c r="AB6" s="20"/>
      <c r="AC6" s="21">
        <v>9.5</v>
      </c>
    </row>
    <row r="7" spans="1:29">
      <c r="A7" s="28"/>
      <c r="B7" s="28"/>
      <c r="C7" s="28"/>
      <c r="D7" s="28"/>
      <c r="E7" s="28"/>
      <c r="F7" s="28"/>
      <c r="G7" s="3"/>
      <c r="H7" s="4"/>
      <c r="I7" s="5"/>
      <c r="J7" s="5"/>
      <c r="K7" s="6"/>
      <c r="L7" s="6"/>
      <c r="M7" s="7"/>
      <c r="N7" s="7"/>
      <c r="AA7" s="20" t="s">
        <v>8</v>
      </c>
      <c r="AB7" s="20"/>
      <c r="AC7" s="21">
        <v>1.2</v>
      </c>
    </row>
    <row r="8" spans="1:29">
      <c r="G8" s="3"/>
      <c r="H8" s="4"/>
      <c r="I8" s="5"/>
      <c r="J8" s="5"/>
      <c r="K8" s="6"/>
      <c r="L8" s="6"/>
      <c r="M8" s="7"/>
      <c r="N8" s="7"/>
      <c r="AA8" s="20" t="s">
        <v>8</v>
      </c>
      <c r="AB8" s="20"/>
      <c r="AC8" s="21">
        <v>-7.0999999999999899</v>
      </c>
    </row>
    <row r="9" spans="1:29">
      <c r="G9" s="3"/>
      <c r="H9" s="4"/>
      <c r="I9" s="5"/>
      <c r="J9" s="5"/>
      <c r="K9" s="6"/>
      <c r="L9" s="6"/>
      <c r="M9" s="7"/>
      <c r="N9" s="7"/>
      <c r="AA9" s="20" t="s">
        <v>8</v>
      </c>
      <c r="AB9" s="20"/>
      <c r="AC9" s="21">
        <v>-15.4</v>
      </c>
    </row>
    <row r="10" spans="1:29">
      <c r="G10" s="3"/>
      <c r="H10" s="4"/>
      <c r="I10" s="5"/>
      <c r="J10" s="5"/>
      <c r="K10" s="6"/>
      <c r="L10" s="6"/>
      <c r="M10" s="7"/>
      <c r="N10" s="7"/>
      <c r="AA10" s="20" t="s">
        <v>8</v>
      </c>
      <c r="AB10" s="20"/>
      <c r="AC10" s="21">
        <v>-23.7</v>
      </c>
    </row>
    <row r="11" spans="1:29">
      <c r="AA11" s="20" t="s">
        <v>8</v>
      </c>
      <c r="AB11" s="20"/>
      <c r="AC11" s="21">
        <v>-32</v>
      </c>
    </row>
    <row r="12" spans="1:29">
      <c r="AA12" s="20" t="s">
        <v>8</v>
      </c>
      <c r="AB12" s="20"/>
      <c r="AC12" s="21">
        <v>-40.299999999999997</v>
      </c>
    </row>
    <row r="13" spans="1:29">
      <c r="AA13" s="20" t="s">
        <v>8</v>
      </c>
      <c r="AB13" s="20"/>
      <c r="AC13" s="21">
        <v>-48.6</v>
      </c>
    </row>
    <row r="14" spans="1:29">
      <c r="A14" s="30"/>
      <c r="AA14" s="20" t="s">
        <v>8</v>
      </c>
      <c r="AB14" s="20"/>
      <c r="AC14" s="21">
        <v>-56.9</v>
      </c>
    </row>
    <row r="15" spans="1:29">
      <c r="AA15" s="20" t="s">
        <v>9</v>
      </c>
      <c r="AB15" s="20" t="s">
        <v>47</v>
      </c>
      <c r="AC15" s="22">
        <v>1</v>
      </c>
    </row>
    <row r="16" spans="1:29">
      <c r="AA16" s="20" t="s">
        <v>9</v>
      </c>
      <c r="AB16" s="20" t="s">
        <v>48</v>
      </c>
      <c r="AC16" s="22">
        <v>2</v>
      </c>
    </row>
    <row r="17" spans="2:29">
      <c r="AA17" s="20" t="s">
        <v>9</v>
      </c>
      <c r="AB17" s="20" t="s">
        <v>28</v>
      </c>
      <c r="AC17" s="22">
        <v>3</v>
      </c>
    </row>
    <row r="18" spans="2:29">
      <c r="AA18" s="20" t="s">
        <v>9</v>
      </c>
      <c r="AB18" s="20" t="s">
        <v>29</v>
      </c>
      <c r="AC18" s="22">
        <v>4</v>
      </c>
    </row>
    <row r="19" spans="2:29">
      <c r="AA19" s="20" t="s">
        <v>9</v>
      </c>
      <c r="AB19" s="20"/>
      <c r="AC19" s="22">
        <v>5</v>
      </c>
    </row>
    <row r="20" spans="2:29">
      <c r="B20" s="27">
        <v>0</v>
      </c>
      <c r="AA20" s="20" t="s">
        <v>9</v>
      </c>
      <c r="AB20" s="20"/>
      <c r="AC20" s="22">
        <v>6</v>
      </c>
    </row>
    <row r="21" spans="2:29">
      <c r="B21" s="27">
        <v>0</v>
      </c>
      <c r="AA21" s="20" t="s">
        <v>9</v>
      </c>
      <c r="AB21" s="20"/>
      <c r="AC21" s="22">
        <v>7</v>
      </c>
    </row>
    <row r="22" spans="2:29">
      <c r="AA22" s="20" t="s">
        <v>9</v>
      </c>
      <c r="AB22" s="20"/>
      <c r="AC22" s="22">
        <v>8</v>
      </c>
    </row>
    <row r="23" spans="2:29">
      <c r="AA23" s="20" t="s">
        <v>9</v>
      </c>
      <c r="AB23" s="20"/>
      <c r="AC23" s="22">
        <v>9</v>
      </c>
    </row>
    <row r="24" spans="2:29">
      <c r="AA24" s="20" t="s">
        <v>9</v>
      </c>
      <c r="AB24" s="20"/>
      <c r="AC24" s="22">
        <v>10</v>
      </c>
    </row>
    <row r="25" spans="2:29">
      <c r="AA25" s="20" t="s">
        <v>10</v>
      </c>
      <c r="AB25" s="23" t="s">
        <v>32</v>
      </c>
      <c r="AC25" s="22">
        <v>11</v>
      </c>
    </row>
    <row r="26" spans="2:29">
      <c r="AA26" s="20" t="s">
        <v>10</v>
      </c>
      <c r="AB26" s="23"/>
      <c r="AC26" s="22">
        <v>12</v>
      </c>
    </row>
    <row r="27" spans="2:29">
      <c r="AA27" s="20" t="s">
        <v>10</v>
      </c>
      <c r="AB27" s="23"/>
      <c r="AC27" s="22">
        <v>13</v>
      </c>
    </row>
    <row r="28" spans="2:29">
      <c r="AA28" s="20" t="s">
        <v>10</v>
      </c>
      <c r="AB28" s="23"/>
      <c r="AC28" s="22">
        <v>14</v>
      </c>
    </row>
    <row r="29" spans="2:29">
      <c r="AA29" s="20" t="s">
        <v>10</v>
      </c>
      <c r="AB29" s="23"/>
      <c r="AC29" s="22">
        <v>15</v>
      </c>
    </row>
    <row r="30" spans="2:29">
      <c r="AA30" s="20" t="s">
        <v>10</v>
      </c>
      <c r="AB30" s="23"/>
      <c r="AC30" s="22">
        <v>16</v>
      </c>
    </row>
    <row r="31" spans="2:29">
      <c r="AA31" s="20" t="s">
        <v>10</v>
      </c>
      <c r="AB31" s="23"/>
      <c r="AC31" s="22">
        <v>17</v>
      </c>
    </row>
    <row r="32" spans="2:29">
      <c r="AA32" s="20" t="s">
        <v>10</v>
      </c>
      <c r="AB32" s="23"/>
      <c r="AC32" s="22">
        <v>18</v>
      </c>
    </row>
    <row r="33" spans="27:29">
      <c r="AA33" s="20" t="s">
        <v>10</v>
      </c>
      <c r="AB33" s="23"/>
      <c r="AC33" s="22">
        <v>19</v>
      </c>
    </row>
    <row r="34" spans="27:29">
      <c r="AA34" s="20" t="s">
        <v>10</v>
      </c>
      <c r="AB34" s="23"/>
      <c r="AC34" s="22">
        <v>20</v>
      </c>
    </row>
    <row r="35" spans="27:29">
      <c r="AA35" s="20" t="s">
        <v>11</v>
      </c>
      <c r="AB35" s="23" t="s">
        <v>31</v>
      </c>
      <c r="AC35" s="22">
        <v>21</v>
      </c>
    </row>
    <row r="36" spans="27:29">
      <c r="AA36" s="20" t="s">
        <v>11</v>
      </c>
      <c r="AB36" s="23"/>
      <c r="AC36" s="22">
        <v>22</v>
      </c>
    </row>
    <row r="37" spans="27:29">
      <c r="AA37" s="20" t="s">
        <v>11</v>
      </c>
      <c r="AB37" s="23"/>
      <c r="AC37" s="22">
        <v>23</v>
      </c>
    </row>
    <row r="38" spans="27:29">
      <c r="AA38" s="20" t="s">
        <v>11</v>
      </c>
      <c r="AB38" s="23"/>
      <c r="AC38" s="22">
        <v>24</v>
      </c>
    </row>
    <row r="39" spans="27:29">
      <c r="AA39" s="20" t="s">
        <v>11</v>
      </c>
      <c r="AB39" s="23"/>
      <c r="AC39" s="22">
        <v>25</v>
      </c>
    </row>
    <row r="40" spans="27:29">
      <c r="AA40" s="20" t="s">
        <v>11</v>
      </c>
      <c r="AB40" s="23"/>
      <c r="AC40" s="22">
        <v>26</v>
      </c>
    </row>
    <row r="41" spans="27:29">
      <c r="AA41" s="20" t="s">
        <v>11</v>
      </c>
      <c r="AB41" s="23"/>
      <c r="AC41" s="22">
        <v>27</v>
      </c>
    </row>
    <row r="42" spans="27:29">
      <c r="AA42" s="20" t="s">
        <v>11</v>
      </c>
      <c r="AB42" s="23"/>
      <c r="AC42" s="22">
        <v>28</v>
      </c>
    </row>
    <row r="43" spans="27:29">
      <c r="AA43" s="20" t="s">
        <v>11</v>
      </c>
      <c r="AB43" s="23"/>
      <c r="AC43" s="22">
        <v>29</v>
      </c>
    </row>
    <row r="44" spans="27:29">
      <c r="AA44" s="20" t="s">
        <v>11</v>
      </c>
      <c r="AB44" s="23"/>
      <c r="AC44" s="22">
        <v>30</v>
      </c>
    </row>
    <row r="45" spans="27:29">
      <c r="AA45" s="24" t="s">
        <v>37</v>
      </c>
      <c r="AB45" s="23" t="s">
        <v>52</v>
      </c>
      <c r="AC45" s="22">
        <v>31</v>
      </c>
    </row>
    <row r="46" spans="27:29">
      <c r="AA46" s="24" t="s">
        <v>37</v>
      </c>
      <c r="AB46" s="23"/>
      <c r="AC46" s="22">
        <v>32</v>
      </c>
    </row>
    <row r="47" spans="27:29">
      <c r="AA47" s="24" t="s">
        <v>37</v>
      </c>
      <c r="AB47" s="23"/>
      <c r="AC47" s="22">
        <v>33</v>
      </c>
    </row>
    <row r="48" spans="27:29">
      <c r="AA48" s="24" t="s">
        <v>37</v>
      </c>
      <c r="AB48" s="23"/>
      <c r="AC48" s="22">
        <v>34</v>
      </c>
    </row>
    <row r="49" spans="27:29">
      <c r="AA49" s="24" t="s">
        <v>37</v>
      </c>
      <c r="AB49" s="23"/>
      <c r="AC49" s="22">
        <v>35</v>
      </c>
    </row>
    <row r="50" spans="27:29">
      <c r="AA50" s="24" t="s">
        <v>37</v>
      </c>
      <c r="AB50" s="23"/>
      <c r="AC50" s="22">
        <v>36</v>
      </c>
    </row>
    <row r="51" spans="27:29">
      <c r="AA51" s="24" t="s">
        <v>37</v>
      </c>
      <c r="AB51" s="23"/>
      <c r="AC51" s="22">
        <v>37</v>
      </c>
    </row>
    <row r="52" spans="27:29">
      <c r="AA52" s="24" t="s">
        <v>37</v>
      </c>
      <c r="AB52" s="23"/>
      <c r="AC52" s="22">
        <v>38</v>
      </c>
    </row>
    <row r="53" spans="27:29">
      <c r="AA53" s="24" t="s">
        <v>39</v>
      </c>
      <c r="AB53" s="23" t="s">
        <v>53</v>
      </c>
      <c r="AC53" s="22">
        <v>39</v>
      </c>
    </row>
    <row r="54" spans="27:29">
      <c r="AA54" s="24" t="s">
        <v>39</v>
      </c>
      <c r="AB54" s="23"/>
      <c r="AC54" s="22">
        <v>40</v>
      </c>
    </row>
    <row r="55" spans="27:29">
      <c r="AA55" s="24" t="s">
        <v>39</v>
      </c>
      <c r="AB55" s="23"/>
      <c r="AC55" s="22">
        <v>41</v>
      </c>
    </row>
    <row r="56" spans="27:29">
      <c r="AA56" s="24" t="s">
        <v>39</v>
      </c>
      <c r="AB56" s="23"/>
      <c r="AC56" s="22">
        <v>42</v>
      </c>
    </row>
    <row r="57" spans="27:29">
      <c r="AA57" s="24" t="s">
        <v>39</v>
      </c>
      <c r="AB57" s="23"/>
      <c r="AC57" s="22">
        <v>43</v>
      </c>
    </row>
    <row r="58" spans="27:29">
      <c r="AA58" s="24" t="s">
        <v>39</v>
      </c>
      <c r="AB58" s="23"/>
      <c r="AC58" s="22">
        <v>44</v>
      </c>
    </row>
    <row r="59" spans="27:29">
      <c r="AA59" s="24" t="s">
        <v>39</v>
      </c>
      <c r="AB59" s="23"/>
      <c r="AC59" s="22">
        <v>45</v>
      </c>
    </row>
    <row r="60" spans="27:29">
      <c r="AA60" s="24" t="s">
        <v>39</v>
      </c>
      <c r="AB60" s="23"/>
      <c r="AC60" s="22">
        <v>46</v>
      </c>
    </row>
    <row r="61" spans="27:29">
      <c r="AA61" s="24" t="s">
        <v>39</v>
      </c>
      <c r="AB61" s="23"/>
      <c r="AC61" s="22">
        <v>47</v>
      </c>
    </row>
    <row r="62" spans="27:29">
      <c r="AA62" s="24" t="s">
        <v>39</v>
      </c>
      <c r="AB62" s="23"/>
      <c r="AC62" s="22">
        <v>48</v>
      </c>
    </row>
    <row r="63" spans="27:29">
      <c r="AA63" s="24" t="s">
        <v>41</v>
      </c>
      <c r="AB63" s="23" t="s">
        <v>54</v>
      </c>
      <c r="AC63" s="22">
        <v>49</v>
      </c>
    </row>
    <row r="64" spans="27:29">
      <c r="AA64" s="24" t="s">
        <v>41</v>
      </c>
      <c r="AB64" s="23"/>
      <c r="AC64" s="22">
        <v>50</v>
      </c>
    </row>
    <row r="65" spans="27:29">
      <c r="AA65" s="24" t="s">
        <v>41</v>
      </c>
      <c r="AB65" s="23"/>
      <c r="AC65" s="22">
        <v>51</v>
      </c>
    </row>
    <row r="66" spans="27:29">
      <c r="AA66" s="24" t="s">
        <v>41</v>
      </c>
      <c r="AB66" s="23"/>
      <c r="AC66" s="22">
        <v>52</v>
      </c>
    </row>
    <row r="67" spans="27:29">
      <c r="AA67" s="24" t="s">
        <v>41</v>
      </c>
      <c r="AB67" s="23"/>
      <c r="AC67" s="22">
        <v>53</v>
      </c>
    </row>
    <row r="68" spans="27:29">
      <c r="AA68" s="24" t="s">
        <v>41</v>
      </c>
      <c r="AB68" s="23"/>
      <c r="AC68" s="22">
        <v>54</v>
      </c>
    </row>
    <row r="69" spans="27:29">
      <c r="AA69" s="24" t="s">
        <v>41</v>
      </c>
      <c r="AB69" s="23"/>
      <c r="AC69" s="22">
        <v>55</v>
      </c>
    </row>
    <row r="70" spans="27:29">
      <c r="AA70" s="24" t="s">
        <v>41</v>
      </c>
      <c r="AB70" s="23"/>
      <c r="AC70" s="22">
        <v>56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E70"/>
  <sheetViews>
    <sheetView workbookViewId="0">
      <selection activeCell="A65536" sqref="A65536:XFD65536"/>
    </sheetView>
  </sheetViews>
  <sheetFormatPr defaultColWidth="11.42578125" defaultRowHeight="15.75"/>
  <cols>
    <col min="1" max="1" width="20" style="25" bestFit="1" customWidth="1"/>
    <col min="2" max="2" width="14.7109375" style="25" bestFit="1" customWidth="1"/>
    <col min="3" max="3" width="11.42578125" style="25"/>
  </cols>
  <sheetData>
    <row r="1" spans="1:3">
      <c r="A1" s="20" t="s">
        <v>8</v>
      </c>
      <c r="B1" s="20" t="s">
        <v>28</v>
      </c>
      <c r="C1" s="20">
        <v>1</v>
      </c>
    </row>
    <row r="2" spans="1:3">
      <c r="A2" s="20" t="s">
        <v>8</v>
      </c>
      <c r="B2" s="20" t="s">
        <v>29</v>
      </c>
      <c r="C2" s="21">
        <v>5</v>
      </c>
    </row>
    <row r="3" spans="1:3">
      <c r="A3" s="20" t="s">
        <v>8</v>
      </c>
      <c r="B3" s="20" t="s">
        <v>47</v>
      </c>
      <c r="C3" s="21">
        <v>100</v>
      </c>
    </row>
    <row r="4" spans="1:3">
      <c r="A4" s="20" t="s">
        <v>8</v>
      </c>
      <c r="B4" s="20" t="s">
        <v>48</v>
      </c>
      <c r="C4" s="21">
        <v>8</v>
      </c>
    </row>
    <row r="5" spans="1:3">
      <c r="A5" s="20" t="s">
        <v>8</v>
      </c>
      <c r="B5" s="20"/>
      <c r="C5" s="21">
        <v>8</v>
      </c>
    </row>
    <row r="6" spans="1:3">
      <c r="A6" s="20" t="s">
        <v>8</v>
      </c>
      <c r="B6" s="20"/>
      <c r="C6" s="21">
        <v>9.5</v>
      </c>
    </row>
    <row r="7" spans="1:3">
      <c r="A7" s="20" t="s">
        <v>8</v>
      </c>
      <c r="B7" s="20"/>
      <c r="C7" s="21">
        <v>1.2</v>
      </c>
    </row>
    <row r="8" spans="1:3">
      <c r="A8" s="20" t="s">
        <v>8</v>
      </c>
      <c r="B8" s="20"/>
      <c r="C8" s="21">
        <v>-7.0999999999999899</v>
      </c>
    </row>
    <row r="9" spans="1:3">
      <c r="A9" s="20" t="s">
        <v>8</v>
      </c>
      <c r="B9" s="20"/>
      <c r="C9" s="21">
        <v>-15.4</v>
      </c>
    </row>
    <row r="10" spans="1:3">
      <c r="A10" s="20" t="s">
        <v>8</v>
      </c>
      <c r="B10" s="20"/>
      <c r="C10" s="21">
        <v>-23.7</v>
      </c>
    </row>
    <row r="11" spans="1:3">
      <c r="A11" s="20" t="s">
        <v>8</v>
      </c>
      <c r="B11" s="20"/>
      <c r="C11" s="21">
        <v>-32</v>
      </c>
    </row>
    <row r="12" spans="1:3">
      <c r="A12" s="20" t="s">
        <v>8</v>
      </c>
      <c r="B12" s="20"/>
      <c r="C12" s="21">
        <v>-40.299999999999997</v>
      </c>
    </row>
    <row r="13" spans="1:3">
      <c r="A13" s="20" t="s">
        <v>8</v>
      </c>
      <c r="B13" s="20"/>
      <c r="C13" s="21">
        <v>-48.6</v>
      </c>
    </row>
    <row r="14" spans="1:3">
      <c r="A14" s="20" t="s">
        <v>8</v>
      </c>
      <c r="B14" s="20"/>
      <c r="C14" s="21">
        <v>-56.9</v>
      </c>
    </row>
    <row r="15" spans="1:3">
      <c r="A15" s="20" t="s">
        <v>9</v>
      </c>
      <c r="B15" s="20" t="s">
        <v>47</v>
      </c>
      <c r="C15" s="22">
        <v>1</v>
      </c>
    </row>
    <row r="16" spans="1:3">
      <c r="A16" s="20" t="s">
        <v>9</v>
      </c>
      <c r="B16" s="20" t="s">
        <v>48</v>
      </c>
      <c r="C16" s="22">
        <v>2</v>
      </c>
    </row>
    <row r="17" spans="1:5">
      <c r="A17" s="20" t="s">
        <v>9</v>
      </c>
      <c r="B17" s="20" t="s">
        <v>28</v>
      </c>
      <c r="C17" s="22">
        <v>3</v>
      </c>
    </row>
    <row r="18" spans="1:5">
      <c r="A18" s="20" t="s">
        <v>9</v>
      </c>
      <c r="B18" s="20" t="s">
        <v>29</v>
      </c>
      <c r="C18" s="22">
        <v>4</v>
      </c>
    </row>
    <row r="19" spans="1:5">
      <c r="A19" s="20" t="s">
        <v>9</v>
      </c>
      <c r="B19" s="20"/>
      <c r="C19" s="22">
        <v>5</v>
      </c>
    </row>
    <row r="20" spans="1:5">
      <c r="A20" s="20" t="s">
        <v>9</v>
      </c>
      <c r="B20" s="20"/>
      <c r="C20" s="22">
        <v>6</v>
      </c>
    </row>
    <row r="21" spans="1:5">
      <c r="A21" s="20" t="s">
        <v>9</v>
      </c>
      <c r="B21" s="20"/>
      <c r="C21" s="22">
        <v>7</v>
      </c>
    </row>
    <row r="22" spans="1:5">
      <c r="A22" s="20" t="s">
        <v>9</v>
      </c>
      <c r="B22" s="20"/>
      <c r="C22" s="22">
        <v>8</v>
      </c>
    </row>
    <row r="23" spans="1:5">
      <c r="A23" s="20" t="s">
        <v>9</v>
      </c>
      <c r="B23" s="20"/>
      <c r="C23" s="22">
        <v>9</v>
      </c>
    </row>
    <row r="24" spans="1:5">
      <c r="A24" s="20" t="s">
        <v>9</v>
      </c>
      <c r="B24" s="20"/>
      <c r="C24" s="22">
        <v>10</v>
      </c>
    </row>
    <row r="25" spans="1:5">
      <c r="A25" s="20" t="s">
        <v>10</v>
      </c>
      <c r="B25" s="23" t="s">
        <v>32</v>
      </c>
      <c r="C25" s="22">
        <v>11</v>
      </c>
      <c r="D25" s="13"/>
      <c r="E25" s="14"/>
    </row>
    <row r="26" spans="1:5">
      <c r="A26" s="20" t="s">
        <v>10</v>
      </c>
      <c r="B26" s="23"/>
      <c r="C26" s="22">
        <v>12</v>
      </c>
    </row>
    <row r="27" spans="1:5">
      <c r="A27" s="20" t="s">
        <v>10</v>
      </c>
      <c r="B27" s="23"/>
      <c r="C27" s="22">
        <v>13</v>
      </c>
    </row>
    <row r="28" spans="1:5">
      <c r="A28" s="20" t="s">
        <v>10</v>
      </c>
      <c r="B28" s="23"/>
      <c r="C28" s="22">
        <v>14</v>
      </c>
    </row>
    <row r="29" spans="1:5">
      <c r="A29" s="20" t="s">
        <v>10</v>
      </c>
      <c r="B29" s="23"/>
      <c r="C29" s="22">
        <v>15</v>
      </c>
    </row>
    <row r="30" spans="1:5">
      <c r="A30" s="20" t="s">
        <v>10</v>
      </c>
      <c r="B30" s="23"/>
      <c r="C30" s="22">
        <v>16</v>
      </c>
    </row>
    <row r="31" spans="1:5">
      <c r="A31" s="20" t="s">
        <v>10</v>
      </c>
      <c r="B31" s="23"/>
      <c r="C31" s="22">
        <v>17</v>
      </c>
    </row>
    <row r="32" spans="1:5">
      <c r="A32" s="20" t="s">
        <v>10</v>
      </c>
      <c r="B32" s="23"/>
      <c r="C32" s="22">
        <v>18</v>
      </c>
    </row>
    <row r="33" spans="1:3">
      <c r="A33" s="20" t="s">
        <v>10</v>
      </c>
      <c r="B33" s="23"/>
      <c r="C33" s="22">
        <v>19</v>
      </c>
    </row>
    <row r="34" spans="1:3">
      <c r="A34" s="20" t="s">
        <v>10</v>
      </c>
      <c r="B34" s="23"/>
      <c r="C34" s="22">
        <v>20</v>
      </c>
    </row>
    <row r="35" spans="1:3">
      <c r="A35" s="20" t="s">
        <v>11</v>
      </c>
      <c r="B35" s="23" t="s">
        <v>31</v>
      </c>
      <c r="C35" s="22">
        <v>21</v>
      </c>
    </row>
    <row r="36" spans="1:3">
      <c r="A36" s="20" t="s">
        <v>11</v>
      </c>
      <c r="B36" s="23"/>
      <c r="C36" s="22">
        <v>22</v>
      </c>
    </row>
    <row r="37" spans="1:3">
      <c r="A37" s="20" t="s">
        <v>11</v>
      </c>
      <c r="B37" s="23"/>
      <c r="C37" s="22">
        <v>23</v>
      </c>
    </row>
    <row r="38" spans="1:3">
      <c r="A38" s="20" t="s">
        <v>11</v>
      </c>
      <c r="B38" s="23"/>
      <c r="C38" s="22">
        <v>24</v>
      </c>
    </row>
    <row r="39" spans="1:3">
      <c r="A39" s="20" t="s">
        <v>11</v>
      </c>
      <c r="B39" s="23"/>
      <c r="C39" s="22">
        <v>25</v>
      </c>
    </row>
    <row r="40" spans="1:3">
      <c r="A40" s="20" t="s">
        <v>11</v>
      </c>
      <c r="B40" s="23"/>
      <c r="C40" s="22">
        <v>26</v>
      </c>
    </row>
    <row r="41" spans="1:3">
      <c r="A41" s="20" t="s">
        <v>11</v>
      </c>
      <c r="B41" s="23"/>
      <c r="C41" s="22">
        <v>27</v>
      </c>
    </row>
    <row r="42" spans="1:3">
      <c r="A42" s="20" t="s">
        <v>11</v>
      </c>
      <c r="B42" s="23"/>
      <c r="C42" s="22">
        <v>28</v>
      </c>
    </row>
    <row r="43" spans="1:3">
      <c r="A43" s="20" t="s">
        <v>11</v>
      </c>
      <c r="B43" s="23"/>
      <c r="C43" s="22">
        <v>29</v>
      </c>
    </row>
    <row r="44" spans="1:3">
      <c r="A44" s="20" t="s">
        <v>11</v>
      </c>
      <c r="B44" s="23"/>
      <c r="C44" s="22">
        <v>30</v>
      </c>
    </row>
    <row r="45" spans="1:3">
      <c r="A45" s="24" t="s">
        <v>37</v>
      </c>
      <c r="B45" s="23" t="s">
        <v>52</v>
      </c>
      <c r="C45" s="22">
        <v>31</v>
      </c>
    </row>
    <row r="46" spans="1:3">
      <c r="A46" s="24" t="s">
        <v>37</v>
      </c>
      <c r="B46" s="23"/>
      <c r="C46" s="22">
        <v>32</v>
      </c>
    </row>
    <row r="47" spans="1:3">
      <c r="A47" s="24" t="s">
        <v>37</v>
      </c>
      <c r="B47" s="23"/>
      <c r="C47" s="22">
        <v>33</v>
      </c>
    </row>
    <row r="48" spans="1:3">
      <c r="A48" s="24" t="s">
        <v>37</v>
      </c>
      <c r="B48" s="23"/>
      <c r="C48" s="22">
        <v>34</v>
      </c>
    </row>
    <row r="49" spans="1:3">
      <c r="A49" s="24" t="s">
        <v>37</v>
      </c>
      <c r="B49" s="23"/>
      <c r="C49" s="22">
        <v>35</v>
      </c>
    </row>
    <row r="50" spans="1:3">
      <c r="A50" s="24" t="s">
        <v>37</v>
      </c>
      <c r="B50" s="23"/>
      <c r="C50" s="22">
        <v>36</v>
      </c>
    </row>
    <row r="51" spans="1:3">
      <c r="A51" s="24" t="s">
        <v>37</v>
      </c>
      <c r="B51" s="23"/>
      <c r="C51" s="22">
        <v>37</v>
      </c>
    </row>
    <row r="52" spans="1:3">
      <c r="A52" s="24" t="s">
        <v>37</v>
      </c>
      <c r="B52" s="23"/>
      <c r="C52" s="22">
        <v>38</v>
      </c>
    </row>
    <row r="53" spans="1:3">
      <c r="A53" s="24" t="s">
        <v>39</v>
      </c>
      <c r="B53" s="23" t="s">
        <v>53</v>
      </c>
      <c r="C53" s="22">
        <v>39</v>
      </c>
    </row>
    <row r="54" spans="1:3">
      <c r="A54" s="24" t="s">
        <v>39</v>
      </c>
      <c r="B54" s="23"/>
      <c r="C54" s="22">
        <v>40</v>
      </c>
    </row>
    <row r="55" spans="1:3">
      <c r="A55" s="24" t="s">
        <v>39</v>
      </c>
      <c r="B55" s="23"/>
      <c r="C55" s="22">
        <v>41</v>
      </c>
    </row>
    <row r="56" spans="1:3">
      <c r="A56" s="24" t="s">
        <v>39</v>
      </c>
      <c r="B56" s="23"/>
      <c r="C56" s="22">
        <v>42</v>
      </c>
    </row>
    <row r="57" spans="1:3">
      <c r="A57" s="24" t="s">
        <v>39</v>
      </c>
      <c r="B57" s="23"/>
      <c r="C57" s="22">
        <v>43</v>
      </c>
    </row>
    <row r="58" spans="1:3">
      <c r="A58" s="24" t="s">
        <v>39</v>
      </c>
      <c r="B58" s="23"/>
      <c r="C58" s="22">
        <v>44</v>
      </c>
    </row>
    <row r="59" spans="1:3">
      <c r="A59" s="24" t="s">
        <v>39</v>
      </c>
      <c r="B59" s="23"/>
      <c r="C59" s="22">
        <v>45</v>
      </c>
    </row>
    <row r="60" spans="1:3">
      <c r="A60" s="24" t="s">
        <v>39</v>
      </c>
      <c r="B60" s="23"/>
      <c r="C60" s="22">
        <v>46</v>
      </c>
    </row>
    <row r="61" spans="1:3">
      <c r="A61" s="24" t="s">
        <v>39</v>
      </c>
      <c r="B61" s="23"/>
      <c r="C61" s="22">
        <v>47</v>
      </c>
    </row>
    <row r="62" spans="1:3">
      <c r="A62" s="24" t="s">
        <v>39</v>
      </c>
      <c r="B62" s="23"/>
      <c r="C62" s="22">
        <v>48</v>
      </c>
    </row>
    <row r="63" spans="1:3">
      <c r="A63" s="24" t="s">
        <v>41</v>
      </c>
      <c r="B63" s="23" t="s">
        <v>54</v>
      </c>
      <c r="C63" s="22">
        <v>49</v>
      </c>
    </row>
    <row r="64" spans="1:3">
      <c r="A64" s="24" t="s">
        <v>41</v>
      </c>
      <c r="B64" s="23"/>
      <c r="C64" s="22">
        <v>50</v>
      </c>
    </row>
    <row r="65" spans="1:3">
      <c r="A65" s="24" t="s">
        <v>41</v>
      </c>
      <c r="B65" s="23"/>
      <c r="C65" s="22">
        <v>51</v>
      </c>
    </row>
    <row r="66" spans="1:3">
      <c r="A66" s="24" t="s">
        <v>41</v>
      </c>
      <c r="B66" s="23"/>
      <c r="C66" s="22">
        <v>52</v>
      </c>
    </row>
    <row r="67" spans="1:3">
      <c r="A67" s="24" t="s">
        <v>41</v>
      </c>
      <c r="B67" s="23"/>
      <c r="C67" s="22">
        <v>53</v>
      </c>
    </row>
    <row r="68" spans="1:3">
      <c r="A68" s="24" t="s">
        <v>41</v>
      </c>
      <c r="B68" s="23"/>
      <c r="C68" s="22">
        <v>54</v>
      </c>
    </row>
    <row r="69" spans="1:3">
      <c r="A69" s="24" t="s">
        <v>41</v>
      </c>
      <c r="B69" s="23"/>
      <c r="C69" s="22">
        <v>55</v>
      </c>
    </row>
    <row r="70" spans="1:3">
      <c r="A70" s="24" t="s">
        <v>41</v>
      </c>
      <c r="B70" s="23"/>
      <c r="C70" s="22">
        <v>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AU44"/>
  <sheetViews>
    <sheetView tabSelected="1" zoomScale="60" zoomScaleNormal="60" workbookViewId="0">
      <selection activeCell="K46" sqref="K46"/>
    </sheetView>
  </sheetViews>
  <sheetFormatPr defaultColWidth="11.42578125" defaultRowHeight="15"/>
  <cols>
    <col min="1" max="1" width="16.28515625" style="41" bestFit="1" customWidth="1"/>
    <col min="2" max="2" width="11.42578125" style="41"/>
    <col min="3" max="3" width="25.85546875" style="1" bestFit="1" customWidth="1"/>
    <col min="4" max="4" width="13.5703125" style="1" customWidth="1"/>
    <col min="5" max="9" width="11.42578125" style="1"/>
    <col min="10" max="10" width="26.28515625" style="1" bestFit="1" customWidth="1"/>
    <col min="11" max="11" width="25.5703125" style="1" bestFit="1" customWidth="1"/>
    <col min="12" max="12" width="28" style="1" bestFit="1" customWidth="1"/>
    <col min="13" max="13" width="17.5703125" bestFit="1" customWidth="1"/>
    <col min="14" max="14" width="18" bestFit="1" customWidth="1"/>
    <col min="15" max="15" width="13.42578125" bestFit="1" customWidth="1"/>
    <col min="16" max="16" width="0" hidden="1" customWidth="1"/>
    <col min="17" max="17" width="29.42578125" hidden="1" customWidth="1"/>
    <col min="18" max="18" width="15.42578125" style="42" bestFit="1" customWidth="1"/>
    <col min="19" max="19" width="31.85546875" bestFit="1" customWidth="1"/>
    <col min="22" max="22" width="17.28515625" style="33" bestFit="1" customWidth="1"/>
    <col min="24" max="24" width="30.28515625" customWidth="1"/>
    <col min="25" max="25" width="17.5703125" bestFit="1" customWidth="1"/>
    <col min="28" max="28" width="27.7109375" bestFit="1" customWidth="1"/>
    <col min="29" max="29" width="12.28515625" style="39" bestFit="1" customWidth="1"/>
    <col min="32" max="32" width="19.7109375" style="1" bestFit="1" customWidth="1"/>
    <col min="33" max="34" width="11.42578125" style="1"/>
    <col min="35" max="35" width="13.28515625" style="1" bestFit="1" customWidth="1"/>
    <col min="36" max="36" width="22.7109375" style="1" bestFit="1" customWidth="1"/>
    <col min="37" max="37" width="11.42578125" style="43"/>
  </cols>
  <sheetData>
    <row r="1" spans="1:47">
      <c r="A1" s="50" t="s">
        <v>60</v>
      </c>
      <c r="B1" s="50" t="s">
        <v>61</v>
      </c>
      <c r="C1" s="43" t="s">
        <v>62</v>
      </c>
      <c r="D1" s="43" t="s">
        <v>66</v>
      </c>
      <c r="E1" s="56" t="s">
        <v>16</v>
      </c>
      <c r="F1" s="56" t="s">
        <v>17</v>
      </c>
      <c r="G1" s="46" t="s">
        <v>49</v>
      </c>
      <c r="H1" s="46" t="s">
        <v>58</v>
      </c>
      <c r="I1" s="46" t="s">
        <v>51</v>
      </c>
      <c r="J1" s="46" t="s">
        <v>63</v>
      </c>
      <c r="K1" s="46" t="s">
        <v>64</v>
      </c>
      <c r="L1" s="46" t="s">
        <v>65</v>
      </c>
      <c r="M1" s="52" t="s">
        <v>67</v>
      </c>
      <c r="N1" s="52" t="s">
        <v>68</v>
      </c>
      <c r="O1" s="52" t="s">
        <v>69</v>
      </c>
      <c r="P1" s="52" t="s">
        <v>83</v>
      </c>
      <c r="Q1" s="53" t="s">
        <v>84</v>
      </c>
      <c r="R1" s="54" t="s">
        <v>85</v>
      </c>
      <c r="U1">
        <v>7</v>
      </c>
      <c r="V1" s="36">
        <v>0.29166666666666669</v>
      </c>
      <c r="Y1" s="31" t="s">
        <v>8</v>
      </c>
      <c r="AA1" s="32">
        <f ca="1">TODAY()</f>
        <v>40885</v>
      </c>
      <c r="AB1" s="72" t="s">
        <v>76</v>
      </c>
      <c r="AC1" s="72"/>
      <c r="AF1" s="44" t="s">
        <v>106</v>
      </c>
      <c r="AG1" s="44" t="s">
        <v>86</v>
      </c>
      <c r="AH1" s="45" t="s">
        <v>105</v>
      </c>
      <c r="AI1" s="45" t="s">
        <v>103</v>
      </c>
      <c r="AJ1" s="45" t="s">
        <v>104</v>
      </c>
      <c r="AK1" s="44" t="s">
        <v>7</v>
      </c>
      <c r="AL1" s="42"/>
      <c r="AM1" s="42"/>
      <c r="AN1" s="42"/>
      <c r="AO1" s="42"/>
      <c r="AP1" s="42"/>
      <c r="AQ1" s="42"/>
      <c r="AR1" s="42"/>
      <c r="AS1" s="42"/>
      <c r="AT1" s="42"/>
      <c r="AU1" s="42"/>
    </row>
    <row r="2" spans="1:47">
      <c r="A2" s="49"/>
      <c r="B2" s="55"/>
      <c r="C2" s="43"/>
      <c r="D2" s="43"/>
      <c r="E2" s="56">
        <v>0</v>
      </c>
      <c r="F2" s="56">
        <v>0</v>
      </c>
      <c r="G2" s="60"/>
      <c r="H2" s="60"/>
      <c r="I2" s="60"/>
      <c r="J2" s="46"/>
      <c r="K2" s="46"/>
      <c r="L2" s="46"/>
      <c r="M2" s="34"/>
      <c r="N2" s="34"/>
      <c r="O2" s="34"/>
      <c r="P2" s="34"/>
      <c r="Q2" s="34"/>
      <c r="R2" s="47" t="e">
        <f>VALUE(LEFT([heures],2))</f>
        <v>#VALUE!</v>
      </c>
      <c r="U2">
        <v>8</v>
      </c>
      <c r="V2" s="36">
        <v>0.33333333333333298</v>
      </c>
      <c r="Y2" s="31" t="s">
        <v>11</v>
      </c>
      <c r="AB2" s="31"/>
      <c r="AC2" s="38"/>
      <c r="AF2" s="44" t="s">
        <v>87</v>
      </c>
      <c r="AG2" s="35">
        <f>SUMIFS(Tableau3[adulte],Tableau3[heure],$U1,Tableau3[dénomination],$Y$1)+SUMIFS(Tableau3[enfant],Tableau3[heure],$U1,Tableau3[dénomination],$Y$1)</f>
        <v>0</v>
      </c>
      <c r="AH2" s="35">
        <f>SUMIFS(Tableau3[adulte],Tableau3[heure],$U1,Tableau3[dénomination],$Y$4)+SUMIFS(Tableau3[enfant],Tableau3[heure],$U1,Tableau3[dénomination],$Y$4)</f>
        <v>0</v>
      </c>
      <c r="AI2" s="35">
        <f>SUMIFS(Tableau3[enfant],Tableau3[dates],$U1,Tableau3[carte],$Y$3)+SUMIFS(Tableau3[bonnet],Tableau3[dates],$U1,Tableau3[carte],$Y$3)</f>
        <v>0</v>
      </c>
      <c r="AJ2" s="35">
        <f>SUMIFS(Tableau3[bonnet],Tableau3[heures],$U1,Tableau3[adulte],$Y$2)+SUMIFS(Tableau3[lunettes],Tableau3[heures],$U1,Tableau3[adulte],$Y$2)</f>
        <v>0</v>
      </c>
      <c r="AK2" s="44">
        <f>SUM(AG2:AJ2)</f>
        <v>0</v>
      </c>
    </row>
    <row r="3" spans="1:47">
      <c r="A3" s="49">
        <v>42346</v>
      </c>
      <c r="B3" s="50">
        <v>2028</v>
      </c>
      <c r="C3" s="43" t="s">
        <v>9</v>
      </c>
      <c r="D3" s="43"/>
      <c r="E3" s="56">
        <v>20</v>
      </c>
      <c r="F3" s="56">
        <v>10</v>
      </c>
      <c r="G3" s="46">
        <v>1</v>
      </c>
      <c r="H3" s="46">
        <v>1</v>
      </c>
      <c r="I3" s="46">
        <v>1</v>
      </c>
      <c r="J3" s="46">
        <v>105</v>
      </c>
      <c r="K3" s="46">
        <v>12</v>
      </c>
      <c r="L3" s="46">
        <v>117</v>
      </c>
      <c r="M3" s="34" t="b">
        <v>0</v>
      </c>
      <c r="N3" s="34" t="b">
        <v>1</v>
      </c>
      <c r="O3" s="34" t="b">
        <v>0</v>
      </c>
      <c r="P3" s="34"/>
      <c r="Q3" s="34"/>
      <c r="R3" s="47">
        <f>VALUE(LEFT([heures],2))</f>
        <v>20</v>
      </c>
      <c r="U3">
        <v>9</v>
      </c>
      <c r="V3" s="36">
        <v>0.375</v>
      </c>
      <c r="Y3" s="31" t="s">
        <v>10</v>
      </c>
      <c r="AB3" s="31" t="s">
        <v>72</v>
      </c>
      <c r="AC3" s="57">
        <f ca="1">SUMIFS(Tableau3[adulte],Tableau3[dates],$AA$1,Tableau3[dénomination],Y1)+SUMIFS(Tableau3[enfant],Tableau3[dates],$AA$1,Tableau3[dénomination],Y1)</f>
        <v>0</v>
      </c>
      <c r="AF3" s="44" t="s">
        <v>88</v>
      </c>
      <c r="AG3" s="35">
        <f>SUMIFS(Tableau3[adulte],Tableau3[heure],U2,Tableau3[dénomination],$Y$1)+SUMIFS(Tableau3[enfant],Tableau3[heure],U2,Tableau3[dénomination],$Y$1)</f>
        <v>0</v>
      </c>
      <c r="AH3" s="35">
        <f>SUMIFS(Tableau3[adulte],Tableau3[heure],U2,Tableau3[dénomination],$Y$4)+SUMIFS(Tableau3[enfant],Tableau3[heure],U2,Tableau3[dénomination],$Y$4)</f>
        <v>0</v>
      </c>
      <c r="AI3" s="35">
        <f>SUMIFS(Tableau3[enfant],Tableau3[dates],$U2,Tableau3[carte],$Y$3)+SUMIFS(Tableau3[bonnet],Tableau3[dates],$U2,Tableau3[carte],$Y$3)</f>
        <v>0</v>
      </c>
      <c r="AJ3" s="35">
        <f>SUMIFS(Tableau3[bonnet],Tableau3[heures],$U2,Tableau3[adulte],$Y$2)+SUMIFS(Tableau3[lunettes],Tableau3[heures],$U2,Tableau3[adulte],$Y$2)</f>
        <v>0</v>
      </c>
      <c r="AK3" s="44">
        <f t="shared" ref="AK3:AK17" si="0">SUM(AG3:AJ3)</f>
        <v>0</v>
      </c>
    </row>
    <row r="4" spans="1:47">
      <c r="A4" s="49">
        <v>40884</v>
      </c>
      <c r="B4" s="50">
        <v>2055</v>
      </c>
      <c r="C4" s="43" t="s">
        <v>8</v>
      </c>
      <c r="D4" s="43"/>
      <c r="E4" s="56">
        <v>4</v>
      </c>
      <c r="F4" s="56">
        <v>2</v>
      </c>
      <c r="G4" s="46">
        <v>1</v>
      </c>
      <c r="H4" s="46">
        <v>1</v>
      </c>
      <c r="I4" s="46">
        <v>1</v>
      </c>
      <c r="J4" s="46">
        <v>18</v>
      </c>
      <c r="K4" s="46">
        <v>12</v>
      </c>
      <c r="L4" s="46">
        <v>30</v>
      </c>
      <c r="M4" s="34" t="b">
        <v>1</v>
      </c>
      <c r="N4" s="34" t="b">
        <v>0</v>
      </c>
      <c r="O4" s="34" t="b">
        <v>0</v>
      </c>
      <c r="P4" s="34"/>
      <c r="Q4" s="34"/>
      <c r="R4" s="47">
        <f>VALUE(LEFT([heures],2))</f>
        <v>20</v>
      </c>
      <c r="U4">
        <v>10</v>
      </c>
      <c r="V4" s="36">
        <v>0.41666666666666702</v>
      </c>
      <c r="Y4" s="31" t="s">
        <v>71</v>
      </c>
      <c r="AB4" s="31" t="s">
        <v>73</v>
      </c>
      <c r="AC4" s="57">
        <f ca="1">SUMIFS(Tableau3[adulte],Tableau3[dates],$AA$1,Tableau3[dénomination],Y2)+SUMIFS(Tableau3[enfant],Tableau3[dates],$AA$1,Tableau3[dénomination],Y2)</f>
        <v>0</v>
      </c>
      <c r="AF4" s="44" t="s">
        <v>89</v>
      </c>
      <c r="AG4" s="35">
        <f>SUMIFS(Tableau3[adulte],Tableau3[heure],U3,Tableau3[dénomination],$Y$1)+SUMIFS(Tableau3[enfant],Tableau3[heure],U3,Tableau3[dénomination],$Y$1)</f>
        <v>0</v>
      </c>
      <c r="AH4" s="35">
        <f>SUMIFS(Tableau3[adulte],Tableau3[heure],U3,Tableau3[dénomination],$Y$4)+SUMIFS(Tableau3[enfant],Tableau3[heure],U3,Tableau3[dénomination],$Y$4)</f>
        <v>0</v>
      </c>
      <c r="AI4" s="35">
        <f>SUMIFS(Tableau3[enfant],Tableau3[dates],$U3,Tableau3[carte],$Y$3)+SUMIFS(Tableau3[bonnet],Tableau3[dates],$U3,Tableau3[carte],$Y$3)</f>
        <v>0</v>
      </c>
      <c r="AJ4" s="35">
        <f>SUMIFS(Tableau3[bonnet],Tableau3[heures],$U3,Tableau3[adulte],$Y$2)+SUMIFS(Tableau3[lunettes],Tableau3[heures],$U3,Tableau3[adulte],$Y$2)</f>
        <v>0</v>
      </c>
      <c r="AK4" s="44">
        <f t="shared" si="0"/>
        <v>0</v>
      </c>
    </row>
    <row r="5" spans="1:47">
      <c r="A5" s="50"/>
      <c r="B5" s="50"/>
      <c r="C5" s="43"/>
      <c r="E5" s="70"/>
      <c r="F5" s="70"/>
      <c r="G5" s="37"/>
      <c r="H5" s="37"/>
      <c r="I5" s="37"/>
      <c r="J5" s="37"/>
      <c r="K5" s="37"/>
      <c r="L5" s="37"/>
      <c r="M5" s="34"/>
      <c r="U5">
        <v>11</v>
      </c>
      <c r="V5" s="36">
        <v>0.45833333333333298</v>
      </c>
      <c r="AB5" s="31" t="s">
        <v>74</v>
      </c>
      <c r="AC5" s="57">
        <f ca="1">SUMIFS(Tableau3[adulte],Tableau3[dates],$AA$1,Tableau3[dénomination],Y3)+SUMIFS(Tableau3[enfant],Tableau3[dates],$AA$1,Tableau3[dénomination],Y3)</f>
        <v>0</v>
      </c>
      <c r="AF5" s="44" t="s">
        <v>90</v>
      </c>
      <c r="AG5" s="35">
        <f>SUMIFS(Tableau3[adulte],Tableau3[heure],U4,Tableau3[dénomination],$Y$1)+SUMIFS(Tableau3[enfant],Tableau3[heure],U4,Tableau3[dénomination],$Y$1)</f>
        <v>0</v>
      </c>
      <c r="AH5" s="35">
        <f>SUMIFS(Tableau3[adulte],Tableau3[heure],U4,Tableau3[dénomination],$Y$4)+SUMIFS(Tableau3[enfant],Tableau3[heure],U4,Tableau3[dénomination],$Y$4)</f>
        <v>0</v>
      </c>
      <c r="AI5" s="35">
        <f>SUMIFS(Tableau3[enfant],Tableau3[dates],$U4,Tableau3[carte],$Y$3)+SUMIFS(Tableau3[bonnet],Tableau3[dates],$U4,Tableau3[carte],$Y$3)</f>
        <v>0</v>
      </c>
      <c r="AJ5" s="35">
        <f>SUMIFS(Tableau3[bonnet],Tableau3[heures],$U4,Tableau3[adulte],$Y$2)+SUMIFS(Tableau3[lunettes],Tableau3[heures],$U4,Tableau3[adulte],$Y$2)</f>
        <v>0</v>
      </c>
      <c r="AK5" s="44">
        <f t="shared" si="0"/>
        <v>0</v>
      </c>
    </row>
    <row r="6" spans="1:47">
      <c r="A6" s="50"/>
      <c r="B6" s="51"/>
      <c r="C6" s="43"/>
      <c r="E6" s="37"/>
      <c r="F6" s="37"/>
      <c r="G6" s="37"/>
      <c r="H6" s="37"/>
      <c r="I6" s="37"/>
      <c r="J6" s="37"/>
      <c r="K6" s="37"/>
      <c r="L6" s="37"/>
      <c r="M6" s="34"/>
      <c r="U6">
        <v>12</v>
      </c>
      <c r="V6" s="36">
        <v>0.5</v>
      </c>
      <c r="AB6" s="31" t="s">
        <v>75</v>
      </c>
      <c r="AC6" s="57">
        <f ca="1">SUMIFS(Tableau3[adulte],Tableau3[dates],$AA$1,Tableau3[dénomination],Y4)+SUMIFS(Tableau3[enfant],Tableau3[dates],$AA$1,Tableau3[dénomination],Y4)</f>
        <v>0</v>
      </c>
      <c r="AF6" s="44" t="s">
        <v>91</v>
      </c>
      <c r="AG6" s="35">
        <f>SUMIFS(Tableau3[adulte],Tableau3[heure],U5,Tableau3[dénomination],$Y$1)+SUMIFS(Tableau3[enfant],Tableau3[heure],U5,Tableau3[dénomination],$Y$1)</f>
        <v>0</v>
      </c>
      <c r="AH6" s="35">
        <f>SUMIFS(Tableau3[adulte],Tableau3[heure],U5,Tableau3[dénomination],$Y$4)+SUMIFS(Tableau3[enfant],Tableau3[heure],U5,Tableau3[dénomination],$Y$4)</f>
        <v>0</v>
      </c>
      <c r="AI6" s="35">
        <f>SUMIFS(Tableau3[enfant],Tableau3[dates],$U5,Tableau3[carte],$Y$3)+SUMIFS(Tableau3[bonnet],Tableau3[dates],$U5,Tableau3[carte],$Y$3)</f>
        <v>0</v>
      </c>
      <c r="AJ6" s="35">
        <f>SUMIFS(Tableau3[bonnet],Tableau3[heures],$U5,Tableau3[adulte],$Y$2)+SUMIFS(Tableau3[lunettes],Tableau3[heures],$U5,Tableau3[adulte],$Y$2)</f>
        <v>0</v>
      </c>
      <c r="AK6" s="44">
        <f t="shared" si="0"/>
        <v>0</v>
      </c>
    </row>
    <row r="7" spans="1:47">
      <c r="A7" s="50"/>
      <c r="B7" s="50"/>
      <c r="C7" s="43"/>
      <c r="E7" s="37"/>
      <c r="F7" s="37"/>
      <c r="G7" s="37"/>
      <c r="H7" s="37"/>
      <c r="I7" s="37"/>
      <c r="J7" s="37"/>
      <c r="K7" s="37"/>
      <c r="L7" s="37"/>
      <c r="U7">
        <v>13</v>
      </c>
      <c r="V7" s="36">
        <v>0.54166666666666696</v>
      </c>
      <c r="AB7" s="31" t="s">
        <v>107</v>
      </c>
      <c r="AC7" s="57">
        <f ca="1">SUM(AC3:AC6)</f>
        <v>0</v>
      </c>
      <c r="AF7" s="44" t="s">
        <v>92</v>
      </c>
      <c r="AG7" s="35">
        <f>SUMIFS(Tableau3[adulte],Tableau3[heure],U6,Tableau3[dénomination],$Y$1)+SUMIFS(Tableau3[enfant],Tableau3[heure],U6,Tableau3[dénomination],$Y$1)</f>
        <v>0</v>
      </c>
      <c r="AH7" s="35">
        <f>SUMIFS(Tableau3[adulte],Tableau3[heure],U6,Tableau3[dénomination],$Y$4)+SUMIFS(Tableau3[enfant],Tableau3[heure],U6,Tableau3[dénomination],$Y$4)</f>
        <v>0</v>
      </c>
      <c r="AI7" s="35">
        <f>SUMIFS(Tableau3[enfant],Tableau3[dates],$U6,Tableau3[carte],$Y$3)+SUMIFS(Tableau3[bonnet],Tableau3[dates],$U6,Tableau3[carte],$Y$3)</f>
        <v>0</v>
      </c>
      <c r="AJ7" s="35">
        <f>SUMIFS(Tableau3[bonnet],Tableau3[heures],$U6,Tableau3[adulte],$Y$2)+SUMIFS(Tableau3[lunettes],Tableau3[heures],$U6,Tableau3[adulte],$Y$2)</f>
        <v>0</v>
      </c>
      <c r="AK7" s="44">
        <f t="shared" si="0"/>
        <v>0</v>
      </c>
    </row>
    <row r="8" spans="1:47">
      <c r="E8" s="37"/>
      <c r="F8" s="37"/>
      <c r="G8" s="37"/>
      <c r="H8" s="37"/>
      <c r="I8" s="37"/>
      <c r="J8" s="37"/>
      <c r="K8" s="37"/>
      <c r="L8" s="37"/>
      <c r="U8">
        <v>14</v>
      </c>
      <c r="V8" s="36">
        <v>0.58333333333333304</v>
      </c>
      <c r="X8" s="31" t="s">
        <v>82</v>
      </c>
      <c r="Y8" s="31" t="b">
        <v>1</v>
      </c>
      <c r="AB8" s="31" t="s">
        <v>81</v>
      </c>
      <c r="AC8" s="38">
        <f ca="1">SUMIFS(Tableau3[[#All],[recette entrée]],Tableau3[[#All],[dates]],AA1)</f>
        <v>0</v>
      </c>
      <c r="AF8" s="44" t="s">
        <v>93</v>
      </c>
      <c r="AG8" s="35">
        <f>SUMIFS(Tableau3[adulte],Tableau3[heure],U7,Tableau3[dénomination],$Y$1)+SUMIFS(Tableau3[enfant],Tableau3[heure],U7,Tableau3[dénomination],$Y$1)</f>
        <v>0</v>
      </c>
      <c r="AH8" s="35">
        <f>SUMIFS(Tableau3[adulte],Tableau3[heure],U7,Tableau3[dénomination],$Y$4)+SUMIFS(Tableau3[enfant],Tableau3[heure],U7,Tableau3[dénomination],$Y$4)</f>
        <v>0</v>
      </c>
      <c r="AI8" s="35">
        <f>SUMIFS(Tableau3[enfant],Tableau3[dates],$U7,Tableau3[carte],$Y$3)+SUMIFS(Tableau3[bonnet],Tableau3[dates],$U7,Tableau3[carte],$Y$3)</f>
        <v>0</v>
      </c>
      <c r="AJ8" s="35">
        <f>SUMIFS(Tableau3[bonnet],Tableau3[heures],$U7,Tableau3[adulte],$Y$2)+SUMIFS(Tableau3[lunettes],Tableau3[heures],$U7,Tableau3[adulte],$Y$2)</f>
        <v>0</v>
      </c>
      <c r="AK8" s="44">
        <f t="shared" si="0"/>
        <v>0</v>
      </c>
    </row>
    <row r="9" spans="1:47">
      <c r="U9">
        <v>15</v>
      </c>
      <c r="V9" s="36">
        <v>0.625</v>
      </c>
      <c r="AB9" s="31" t="s">
        <v>64</v>
      </c>
      <c r="AC9" s="38">
        <f ca="1">SUMIFS(Tableau3[[#All],[recette vente]],Tableau3[[#All],[dates]],$AA$1)</f>
        <v>0</v>
      </c>
      <c r="AF9" s="44" t="s">
        <v>94</v>
      </c>
      <c r="AG9" s="35">
        <f>SUMIFS(Tableau3[adulte],Tableau3[heure],U8,Tableau3[dénomination],$Y$1)+SUMIFS(Tableau3[enfant],Tableau3[heure],U8,Tableau3[dénomination],$Y$1)</f>
        <v>0</v>
      </c>
      <c r="AH9" s="35">
        <f>SUMIFS(Tableau3[adulte],Tableau3[heure],U8,Tableau3[dénomination],$Y$4)+SUMIFS(Tableau3[enfant],Tableau3[heure],U8,Tableau3[dénomination],$Y$4)</f>
        <v>0</v>
      </c>
      <c r="AI9" s="35">
        <f>SUMIFS(Tableau3[enfant],Tableau3[dates],$U8,Tableau3[carte],$Y$3)+SUMIFS(Tableau3[bonnet],Tableau3[dates],$U8,Tableau3[carte],$Y$3)</f>
        <v>0</v>
      </c>
      <c r="AJ9" s="35">
        <f>SUMIFS(Tableau3[bonnet],Tableau3[heures],$U8,Tableau3[adulte],$Y$2)+SUMIFS(Tableau3[lunettes],Tableau3[heures],$U8,Tableau3[adulte],$Y$2)</f>
        <v>0</v>
      </c>
      <c r="AK9" s="44">
        <f t="shared" si="0"/>
        <v>0</v>
      </c>
    </row>
    <row r="10" spans="1:47">
      <c r="U10">
        <v>16</v>
      </c>
      <c r="V10" s="36">
        <v>0.66666666666666696</v>
      </c>
      <c r="AB10" s="31" t="s">
        <v>77</v>
      </c>
      <c r="AC10" s="38">
        <f ca="1">SUMIFS(Tableau3[recette globale],Tableau3[liquide],$Y$8,Tableau3[dates],$AA$1)</f>
        <v>0</v>
      </c>
      <c r="AF10" s="44" t="s">
        <v>95</v>
      </c>
      <c r="AG10" s="35">
        <f>SUMIFS(Tableau3[adulte],Tableau3[heure],U9,Tableau3[dénomination],$Y$1)+SUMIFS(Tableau3[enfant],Tableau3[heure],U9,Tableau3[dénomination],$Y$1)</f>
        <v>0</v>
      </c>
      <c r="AH10" s="35">
        <f>SUMIFS(Tableau3[adulte],Tableau3[heure],U9,Tableau3[dénomination],$Y$4)+SUMIFS(Tableau3[enfant],Tableau3[heure],U9,Tableau3[dénomination],$Y$4)</f>
        <v>0</v>
      </c>
      <c r="AI10" s="35">
        <f>SUMIFS(Tableau3[enfant],Tableau3[dates],$U9,Tableau3[carte],$Y$3)+SUMIFS(Tableau3[bonnet],Tableau3[dates],$U9,Tableau3[carte],$Y$3)</f>
        <v>0</v>
      </c>
      <c r="AJ10" s="35">
        <f>SUMIFS(Tableau3[bonnet],Tableau3[heures],$U9,Tableau3[adulte],$Y$2)+SUMIFS(Tableau3[lunettes],Tableau3[heures],$U9,Tableau3[adulte],$Y$2)</f>
        <v>0</v>
      </c>
      <c r="AK10" s="44">
        <f t="shared" si="0"/>
        <v>0</v>
      </c>
    </row>
    <row r="11" spans="1:47">
      <c r="U11">
        <v>17</v>
      </c>
      <c r="V11" s="36">
        <v>0.70833333333333304</v>
      </c>
      <c r="AB11" s="31" t="s">
        <v>78</v>
      </c>
      <c r="AC11" s="38">
        <f ca="1">SUMIFS(Tableau3[recette globale],Tableau3[chèque],$Y$8,Tableau3[dates],$AA$1)</f>
        <v>0</v>
      </c>
      <c r="AF11" s="44" t="s">
        <v>96</v>
      </c>
      <c r="AG11" s="35">
        <f>SUMIFS(Tableau3[adulte],Tableau3[heure],U10,Tableau3[dénomination],$Y$1)+SUMIFS(Tableau3[enfant],Tableau3[heure],U10,Tableau3[dénomination],$Y$1)</f>
        <v>0</v>
      </c>
      <c r="AH11" s="35">
        <f>SUMIFS(Tableau3[adulte],Tableau3[heure],U10,Tableau3[dénomination],$Y$4)+SUMIFS(Tableau3[enfant],Tableau3[heure],U10,Tableau3[dénomination],$Y$4)</f>
        <v>0</v>
      </c>
      <c r="AI11" s="35">
        <f>SUMIFS(Tableau3[enfant],Tableau3[dates],$U10,Tableau3[carte],$Y$3)+SUMIFS(Tableau3[bonnet],Tableau3[dates],$U10,Tableau3[carte],$Y$3)</f>
        <v>0</v>
      </c>
      <c r="AJ11" s="35">
        <f>SUMIFS(Tableau3[bonnet],Tableau3[heures],$U10,Tableau3[adulte],$Y$2)+SUMIFS(Tableau3[lunettes],Tableau3[heures],$U10,Tableau3[adulte],$Y$2)</f>
        <v>0</v>
      </c>
      <c r="AK11" s="44">
        <f t="shared" si="0"/>
        <v>0</v>
      </c>
    </row>
    <row r="12" spans="1:47">
      <c r="U12">
        <v>18</v>
      </c>
      <c r="V12" s="36">
        <v>0.75</v>
      </c>
      <c r="AB12" s="31" t="s">
        <v>79</v>
      </c>
      <c r="AC12" s="38">
        <f ca="1">SUMIFS(Tableau3[recette globale],Tableau3[CB],$Y$8,Tableau3[dates],$AA$1)</f>
        <v>0</v>
      </c>
      <c r="AF12" s="44" t="s">
        <v>97</v>
      </c>
      <c r="AG12" s="35">
        <f>SUMIFS(Tableau3[adulte],Tableau3[heure],U11,Tableau3[dénomination],$Y$1)+SUMIFS(Tableau3[enfant],Tableau3[heure],U11,Tableau3[dénomination],$Y$1)</f>
        <v>0</v>
      </c>
      <c r="AH12" s="35">
        <f>SUMIFS(Tableau3[adulte],Tableau3[heure],U11,Tableau3[dénomination],$Y$4)+SUMIFS(Tableau3[enfant],Tableau3[heure],U11,Tableau3[dénomination],$Y$4)</f>
        <v>0</v>
      </c>
      <c r="AI12" s="35">
        <f>SUMIFS(Tableau3[enfant],Tableau3[dates],$U11,Tableau3[carte],$Y$3)+SUMIFS(Tableau3[bonnet],Tableau3[dates],$U11,Tableau3[carte],$Y$3)</f>
        <v>0</v>
      </c>
      <c r="AJ12" s="35">
        <f>SUMIFS(Tableau3[bonnet],Tableau3[heures],$U11,Tableau3[adulte],$Y$2)+SUMIFS(Tableau3[lunettes],Tableau3[heures],$U11,Tableau3[adulte],$Y$2)</f>
        <v>0</v>
      </c>
      <c r="AK12" s="44">
        <f t="shared" si="0"/>
        <v>0</v>
      </c>
    </row>
    <row r="13" spans="1:47">
      <c r="U13">
        <v>19</v>
      </c>
      <c r="V13" s="36">
        <v>0.79166666666666696</v>
      </c>
      <c r="AB13" s="31" t="s">
        <v>80</v>
      </c>
      <c r="AC13" s="38">
        <f ca="1">SUMIF(Tableau3[dates],AA1,Tableau3[recette globale])</f>
        <v>0</v>
      </c>
      <c r="AF13" s="44" t="s">
        <v>98</v>
      </c>
      <c r="AG13" s="35">
        <f>SUMIFS(Tableau3[adulte],Tableau3[heure],U12,Tableau3[dénomination],$Y$1)+SUMIFS(Tableau3[enfant],Tableau3[heure],U12,Tableau3[dénomination],$Y$1)</f>
        <v>0</v>
      </c>
      <c r="AH13" s="35">
        <f>SUMIFS(Tableau3[adulte],Tableau3[heure],U12,Tableau3[dénomination],$Y$4)+SUMIFS(Tableau3[enfant],Tableau3[heure],U12,Tableau3[dénomination],$Y$4)</f>
        <v>0</v>
      </c>
      <c r="AI13" s="35">
        <f>SUMIFS(Tableau3[enfant],Tableau3[dates],$U12,Tableau3[carte],$Y$3)+SUMIFS(Tableau3[bonnet],Tableau3[dates],$U12,Tableau3[carte],$Y$3)</f>
        <v>0</v>
      </c>
      <c r="AJ13" s="35">
        <f>SUMIFS(Tableau3[bonnet],Tableau3[heures],$U12,Tableau3[adulte],$Y$2)+SUMIFS(Tableau3[lunettes],Tableau3[heures],$U12,Tableau3[adulte],$Y$2)</f>
        <v>0</v>
      </c>
      <c r="AK13" s="44">
        <f t="shared" si="0"/>
        <v>0</v>
      </c>
    </row>
    <row r="14" spans="1:47">
      <c r="U14">
        <v>20</v>
      </c>
      <c r="V14" s="36">
        <v>0.83333333333333304</v>
      </c>
      <c r="AF14" s="44" t="s">
        <v>99</v>
      </c>
      <c r="AG14" s="35">
        <f>SUMIFS(Tableau3[adulte],Tableau3[heure],U13,Tableau3[dénomination],$Y$1)+SUMIFS(Tableau3[enfant],Tableau3[heure],U13,Tableau3[dénomination],$Y$1)</f>
        <v>0</v>
      </c>
      <c r="AH14" s="35">
        <f>SUMIFS(Tableau3[adulte],Tableau3[heure],U13,Tableau3[dénomination],$Y$4)+SUMIFS(Tableau3[enfant],Tableau3[heure],U13,Tableau3[dénomination],$Y$4)</f>
        <v>0</v>
      </c>
      <c r="AI14" s="35">
        <f>SUMIFS(Tableau3[enfant],Tableau3[dates],$U13,Tableau3[carte],$Y$3)+SUMIFS(Tableau3[bonnet],Tableau3[dates],$U13,Tableau3[carte],$Y$3)</f>
        <v>0</v>
      </c>
      <c r="AJ14" s="35">
        <f>SUMIFS(Tableau3[bonnet],Tableau3[heures],$U13,Tableau3[adulte],$Y$2)+SUMIFS(Tableau3[lunettes],Tableau3[heures],$U13,Tableau3[adulte],$Y$2)</f>
        <v>0</v>
      </c>
      <c r="AK14" s="44">
        <f t="shared" si="0"/>
        <v>0</v>
      </c>
    </row>
    <row r="15" spans="1:47">
      <c r="U15">
        <v>21</v>
      </c>
      <c r="V15" s="36">
        <v>0.875</v>
      </c>
      <c r="AF15" s="44" t="s">
        <v>100</v>
      </c>
      <c r="AG15" s="35">
        <f>SUMIFS(Tableau3[adulte],Tableau3[heure],U14,Tableau3[dénomination],$Y$1)+SUMIFS(Tableau3[enfant],Tableau3[heure],U14,Tableau3[dénomination],$Y$1)</f>
        <v>6</v>
      </c>
      <c r="AH15" s="35">
        <f>SUMIFS(Tableau3[adulte],Tableau3[heure],U14,Tableau3[dénomination],$Y$4)+SUMIFS(Tableau3[enfant],Tableau3[heure],U14,Tableau3[dénomination],$Y$4)</f>
        <v>0</v>
      </c>
      <c r="AI15" s="35">
        <f>SUMIFS(Tableau3[enfant],Tableau3[dates],$U14,Tableau3[carte],$Y$3)+SUMIFS(Tableau3[bonnet],Tableau3[dates],$U14,Tableau3[carte],$Y$3)</f>
        <v>0</v>
      </c>
      <c r="AJ15" s="35">
        <f>SUMIFS(Tableau3[bonnet],Tableau3[heures],$U14,Tableau3[adulte],$Y$2)+SUMIFS(Tableau3[lunettes],Tableau3[heures],$U14,Tableau3[adulte],$Y$2)</f>
        <v>0</v>
      </c>
      <c r="AK15" s="44">
        <f t="shared" si="0"/>
        <v>6</v>
      </c>
    </row>
    <row r="16" spans="1:47">
      <c r="Q16" s="40"/>
      <c r="R16" s="48"/>
      <c r="U16">
        <v>22</v>
      </c>
      <c r="V16" s="36">
        <v>0.91666666666666696</v>
      </c>
      <c r="AF16" s="44" t="s">
        <v>101</v>
      </c>
      <c r="AG16" s="35">
        <f>SUMIFS(Tableau3[adulte],Tableau3[heure],U15,Tableau3[dénomination],$Y$1)+SUMIFS(Tableau3[enfant],Tableau3[heure],U15,Tableau3[dénomination],$Y$1)</f>
        <v>0</v>
      </c>
      <c r="AH16" s="35">
        <f>SUMIFS(Tableau3[adulte],Tableau3[heure],U15,Tableau3[dénomination],$Y$4)+SUMIFS(Tableau3[enfant],Tableau3[heure],U15,Tableau3[dénomination],$Y$4)</f>
        <v>0</v>
      </c>
      <c r="AI16" s="35">
        <f>SUMIFS(Tableau3[enfant],Tableau3[dates],$U15,Tableau3[carte],$Y$3)+SUMIFS(Tableau3[bonnet],Tableau3[dates],$U15,Tableau3[carte],$Y$3)</f>
        <v>0</v>
      </c>
      <c r="AJ16" s="35">
        <f>SUMIFS(Tableau3[bonnet],Tableau3[heures],$U15,Tableau3[adulte],$Y$2)+SUMIFS(Tableau3[lunettes],Tableau3[heures],$U15,Tableau3[adulte],$Y$2)</f>
        <v>0</v>
      </c>
      <c r="AK16" s="44">
        <f t="shared" si="0"/>
        <v>0</v>
      </c>
    </row>
    <row r="17" spans="17:37">
      <c r="U17">
        <v>23</v>
      </c>
      <c r="V17" s="36">
        <v>0.95833333333333304</v>
      </c>
      <c r="AF17" s="44" t="s">
        <v>102</v>
      </c>
      <c r="AG17" s="35">
        <f>SUMIFS(Tableau3[adulte],Tableau3[heure],U16,Tableau3[dénomination],$Y$1)+SUMIFS(Tableau3[enfant],Tableau3[heure],U16,Tableau3[dénomination],$Y$1)</f>
        <v>0</v>
      </c>
      <c r="AH17" s="35">
        <f>SUMIFS(Tableau3[adulte],Tableau3[heure],U16,Tableau3[dénomination],$Y$4)+SUMIFS(Tableau3[enfant],Tableau3[heure],U16,Tableau3[dénomination],$Y$4)</f>
        <v>0</v>
      </c>
      <c r="AI17" s="35">
        <f>SUMIFS(Tableau3[enfant],Tableau3[dates],$U16,Tableau3[carte],$Y$3)+SUMIFS(Tableau3[bonnet],Tableau3[dates],$U16,Tableau3[carte],$Y$3)</f>
        <v>0</v>
      </c>
      <c r="AJ17" s="35">
        <f>SUMIFS(Tableau3[bonnet],Tableau3[heures],$U16,Tableau3[adulte],$Y$2)+SUMIFS(Tableau3[lunettes],Tableau3[heures],$U16,Tableau3[adulte],$Y$2)</f>
        <v>0</v>
      </c>
      <c r="AK17" s="44">
        <f t="shared" si="0"/>
        <v>0</v>
      </c>
    </row>
    <row r="19" spans="17:37">
      <c r="X19" s="58"/>
    </row>
    <row r="20" spans="17:37">
      <c r="X20" s="59"/>
    </row>
    <row r="21" spans="17:37">
      <c r="X21" s="59"/>
    </row>
    <row r="22" spans="17:37">
      <c r="X22" s="59"/>
    </row>
    <row r="23" spans="17:37">
      <c r="X23" s="59"/>
    </row>
    <row r="24" spans="17:37">
      <c r="S24" s="34"/>
      <c r="T24" s="34"/>
      <c r="X24" s="59"/>
    </row>
    <row r="25" spans="17:37">
      <c r="Q25" s="34"/>
      <c r="R25" s="47"/>
      <c r="S25" s="34"/>
      <c r="T25" s="34"/>
      <c r="X25" s="59"/>
    </row>
    <row r="26" spans="17:37">
      <c r="Q26" s="34"/>
      <c r="R26" s="47"/>
      <c r="S26" s="34"/>
      <c r="T26" s="34"/>
      <c r="X26" s="59"/>
    </row>
    <row r="27" spans="17:37">
      <c r="Q27" s="34"/>
      <c r="R27" s="47"/>
      <c r="S27" s="34"/>
      <c r="T27" s="34"/>
      <c r="X27" s="59"/>
    </row>
    <row r="28" spans="17:37">
      <c r="Q28" s="34"/>
      <c r="R28" s="47"/>
      <c r="S28" s="34"/>
      <c r="T28" s="34"/>
      <c r="X28" s="59"/>
    </row>
    <row r="29" spans="17:37">
      <c r="Q29" s="34"/>
      <c r="R29" s="47"/>
      <c r="S29" s="34"/>
      <c r="T29" s="34"/>
      <c r="X29" s="58"/>
    </row>
    <row r="30" spans="17:37">
      <c r="Q30" s="34"/>
      <c r="R30" s="47"/>
      <c r="S30" s="34"/>
      <c r="T30" s="34"/>
      <c r="X30" s="59"/>
    </row>
    <row r="31" spans="17:37">
      <c r="Q31" s="34"/>
      <c r="R31" s="47"/>
      <c r="S31" s="34"/>
      <c r="T31" s="34"/>
      <c r="X31" s="58"/>
    </row>
    <row r="32" spans="17:37">
      <c r="Q32" s="34"/>
      <c r="R32" s="47"/>
      <c r="S32" s="34"/>
      <c r="T32" s="34"/>
    </row>
    <row r="33" spans="17:20">
      <c r="Q33" s="34"/>
      <c r="R33" s="47"/>
      <c r="S33" s="34"/>
      <c r="T33" s="34"/>
    </row>
    <row r="34" spans="17:20">
      <c r="Q34" s="34"/>
      <c r="R34" s="47"/>
      <c r="S34" s="34"/>
      <c r="T34" s="34"/>
    </row>
    <row r="35" spans="17:20">
      <c r="Q35" s="34"/>
      <c r="R35" s="47"/>
      <c r="S35" s="34"/>
      <c r="T35" s="34"/>
    </row>
    <row r="36" spans="17:20">
      <c r="Q36" s="34"/>
      <c r="R36" s="47"/>
      <c r="S36" s="34"/>
      <c r="T36" s="34"/>
    </row>
    <row r="37" spans="17:20">
      <c r="Q37" s="34"/>
      <c r="R37" s="47"/>
      <c r="S37" s="34"/>
      <c r="T37" s="34"/>
    </row>
    <row r="38" spans="17:20">
      <c r="Q38" s="34"/>
      <c r="R38" s="47"/>
      <c r="S38" s="34"/>
      <c r="T38" s="34"/>
    </row>
    <row r="39" spans="17:20">
      <c r="Q39" s="34"/>
      <c r="R39" s="47"/>
      <c r="S39" s="34"/>
      <c r="T39" s="34"/>
    </row>
    <row r="40" spans="17:20">
      <c r="Q40" s="34"/>
      <c r="R40" s="47"/>
      <c r="S40" s="34"/>
      <c r="T40" s="34"/>
    </row>
    <row r="41" spans="17:20">
      <c r="Q41" s="34"/>
      <c r="R41" s="47"/>
      <c r="S41" s="34"/>
      <c r="T41" s="34"/>
    </row>
    <row r="42" spans="17:20">
      <c r="Q42" s="34"/>
      <c r="R42" s="47"/>
      <c r="S42" s="34"/>
      <c r="T42" s="34"/>
    </row>
    <row r="43" spans="17:20">
      <c r="Q43" s="34"/>
      <c r="R43" s="47"/>
      <c r="S43" s="34"/>
      <c r="T43" s="34"/>
    </row>
    <row r="44" spans="17:20">
      <c r="Q44" s="34"/>
      <c r="R44" s="47"/>
    </row>
  </sheetData>
  <mergeCells count="1">
    <mergeCell ref="AB1:AC1"/>
  </mergeCells>
  <conditionalFormatting sqref="B9:B1048576">
    <cfRule type="cellIs" dxfId="19" priority="1" operator="between">
      <formula>$V$6</formula>
      <formula>"$U$7"</formula>
    </cfRule>
    <cfRule type="cellIs" dxfId="18" priority="2" operator="between">
      <formula>$V$5</formula>
      <formula>$V$6</formula>
    </cfRule>
    <cfRule type="cellIs" dxfId="17" priority="3" operator="between">
      <formula>$V$4</formula>
      <formula>$V$5</formula>
    </cfRule>
    <cfRule type="cellIs" dxfId="16" priority="4" operator="between">
      <formula>$V$3</formula>
      <formula>$V$4</formula>
    </cfRule>
    <cfRule type="cellIs" dxfId="15" priority="5" operator="between">
      <formula>$V$2</formula>
      <formula>$V$3</formula>
    </cfRule>
    <cfRule type="cellIs" dxfId="14" priority="6" operator="between">
      <formula>$V$1</formula>
      <formula>$V$11+$V$2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BX3"/>
  <sheetViews>
    <sheetView workbookViewId="0">
      <selection activeCell="W22" sqref="W22"/>
    </sheetView>
  </sheetViews>
  <sheetFormatPr defaultColWidth="11.42578125" defaultRowHeight="15"/>
  <cols>
    <col min="2" max="76" width="4.85546875" customWidth="1"/>
  </cols>
  <sheetData>
    <row r="1" spans="1:76">
      <c r="L1" s="61"/>
      <c r="M1" s="62" t="s">
        <v>108</v>
      </c>
      <c r="N1" s="62"/>
      <c r="O1" s="62"/>
      <c r="P1" s="62"/>
      <c r="Q1" s="62"/>
      <c r="R1" s="62"/>
      <c r="S1" s="62"/>
      <c r="T1" s="62"/>
      <c r="U1" s="62"/>
      <c r="V1" s="73" t="s">
        <v>108</v>
      </c>
      <c r="W1" s="73"/>
      <c r="X1" s="73"/>
      <c r="Y1" s="73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74" t="s">
        <v>109</v>
      </c>
      <c r="AM1" s="74"/>
      <c r="AN1" s="74"/>
      <c r="AO1" s="74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75" t="s">
        <v>110</v>
      </c>
      <c r="BB1" s="75"/>
      <c r="BC1" s="75"/>
      <c r="BD1" s="75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76" t="s">
        <v>111</v>
      </c>
      <c r="BR1" s="76"/>
      <c r="BS1" s="76"/>
      <c r="BT1" s="76"/>
      <c r="BU1" s="62"/>
      <c r="BV1" s="62"/>
      <c r="BW1" s="62"/>
      <c r="BX1" s="62"/>
    </row>
    <row r="2" spans="1:76" ht="101.25">
      <c r="A2" s="27" t="s">
        <v>112</v>
      </c>
      <c r="B2" s="63" t="s">
        <v>72</v>
      </c>
      <c r="C2" s="63" t="s">
        <v>73</v>
      </c>
      <c r="D2" s="63" t="s">
        <v>74</v>
      </c>
      <c r="E2" s="63" t="s">
        <v>75</v>
      </c>
      <c r="F2" s="63" t="s">
        <v>107</v>
      </c>
      <c r="G2" s="63" t="s">
        <v>81</v>
      </c>
      <c r="H2" s="63" t="s">
        <v>64</v>
      </c>
      <c r="I2" s="63" t="s">
        <v>77</v>
      </c>
      <c r="J2" s="63" t="s">
        <v>78</v>
      </c>
      <c r="K2" s="63" t="s">
        <v>79</v>
      </c>
      <c r="L2" s="63" t="s">
        <v>80</v>
      </c>
      <c r="M2" s="64" t="s">
        <v>113</v>
      </c>
      <c r="N2" s="64" t="s">
        <v>114</v>
      </c>
      <c r="O2" s="64" t="s">
        <v>115</v>
      </c>
      <c r="P2" s="64" t="s">
        <v>116</v>
      </c>
      <c r="Q2" s="64" t="s">
        <v>117</v>
      </c>
      <c r="R2" s="64" t="s">
        <v>118</v>
      </c>
      <c r="S2" s="64" t="s">
        <v>119</v>
      </c>
      <c r="T2" s="64" t="s">
        <v>120</v>
      </c>
      <c r="U2" s="64" t="s">
        <v>121</v>
      </c>
      <c r="V2" s="64" t="s">
        <v>122</v>
      </c>
      <c r="W2" s="64" t="s">
        <v>123</v>
      </c>
      <c r="X2" s="64" t="s">
        <v>124</v>
      </c>
      <c r="Y2" s="64" t="s">
        <v>125</v>
      </c>
      <c r="Z2" s="64" t="s">
        <v>126</v>
      </c>
      <c r="AA2" s="64" t="s">
        <v>127</v>
      </c>
      <c r="AB2" s="64" t="s">
        <v>128</v>
      </c>
      <c r="AC2" s="65" t="s">
        <v>113</v>
      </c>
      <c r="AD2" s="65" t="s">
        <v>114</v>
      </c>
      <c r="AE2" s="65" t="s">
        <v>115</v>
      </c>
      <c r="AF2" s="65" t="s">
        <v>116</v>
      </c>
      <c r="AG2" s="65" t="s">
        <v>117</v>
      </c>
      <c r="AH2" s="65" t="s">
        <v>118</v>
      </c>
      <c r="AI2" s="65" t="s">
        <v>119</v>
      </c>
      <c r="AJ2" s="65" t="s">
        <v>120</v>
      </c>
      <c r="AK2" s="65" t="s">
        <v>121</v>
      </c>
      <c r="AL2" s="65" t="s">
        <v>122</v>
      </c>
      <c r="AM2" s="65" t="s">
        <v>123</v>
      </c>
      <c r="AN2" s="65" t="s">
        <v>124</v>
      </c>
      <c r="AO2" s="65" t="s">
        <v>125</v>
      </c>
      <c r="AP2" s="65" t="s">
        <v>126</v>
      </c>
      <c r="AQ2" s="65" t="s">
        <v>127</v>
      </c>
      <c r="AR2" s="65" t="s">
        <v>128</v>
      </c>
      <c r="AS2" s="66" t="s">
        <v>113</v>
      </c>
      <c r="AT2" s="66" t="s">
        <v>114</v>
      </c>
      <c r="AU2" s="66" t="s">
        <v>115</v>
      </c>
      <c r="AV2" s="66" t="s">
        <v>116</v>
      </c>
      <c r="AW2" s="66" t="s">
        <v>117</v>
      </c>
      <c r="AX2" s="66" t="s">
        <v>118</v>
      </c>
      <c r="AY2" s="66" t="s">
        <v>119</v>
      </c>
      <c r="AZ2" s="66" t="s">
        <v>120</v>
      </c>
      <c r="BA2" s="66" t="s">
        <v>121</v>
      </c>
      <c r="BB2" s="66" t="s">
        <v>122</v>
      </c>
      <c r="BC2" s="66" t="s">
        <v>123</v>
      </c>
      <c r="BD2" s="66" t="s">
        <v>124</v>
      </c>
      <c r="BE2" s="66" t="s">
        <v>125</v>
      </c>
      <c r="BF2" s="66" t="s">
        <v>126</v>
      </c>
      <c r="BG2" s="66" t="s">
        <v>127</v>
      </c>
      <c r="BH2" s="66" t="s">
        <v>128</v>
      </c>
      <c r="BI2" s="67" t="s">
        <v>113</v>
      </c>
      <c r="BJ2" s="67" t="s">
        <v>114</v>
      </c>
      <c r="BK2" s="67" t="s">
        <v>115</v>
      </c>
      <c r="BL2" s="67" t="s">
        <v>116</v>
      </c>
      <c r="BM2" s="67" t="s">
        <v>117</v>
      </c>
      <c r="BN2" s="67" t="s">
        <v>118</v>
      </c>
      <c r="BO2" s="67" t="s">
        <v>119</v>
      </c>
      <c r="BP2" s="67" t="s">
        <v>120</v>
      </c>
      <c r="BQ2" s="67" t="s">
        <v>121</v>
      </c>
      <c r="BR2" s="67" t="s">
        <v>122</v>
      </c>
      <c r="BS2" s="67" t="s">
        <v>123</v>
      </c>
      <c r="BT2" s="67" t="s">
        <v>124</v>
      </c>
      <c r="BU2" s="67" t="s">
        <v>125</v>
      </c>
      <c r="BV2" s="67" t="s">
        <v>126</v>
      </c>
      <c r="BW2" s="67" t="s">
        <v>127</v>
      </c>
      <c r="BX2" s="67" t="s">
        <v>128</v>
      </c>
    </row>
    <row r="3" spans="1:76">
      <c r="A3" s="71">
        <f ca="1">recap!AA1</f>
        <v>40885</v>
      </c>
      <c r="B3" s="69">
        <f ca="1">recap!$AC3</f>
        <v>0</v>
      </c>
      <c r="C3" s="69">
        <f ca="1">recap!$AC4</f>
        <v>0</v>
      </c>
      <c r="D3" s="69">
        <f ca="1">recap!$AC5</f>
        <v>0</v>
      </c>
      <c r="E3" s="69">
        <f ca="1">recap!$AC6</f>
        <v>0</v>
      </c>
      <c r="F3" s="69">
        <f ca="1">recap!$AC7</f>
        <v>0</v>
      </c>
      <c r="G3" s="69">
        <f ca="1">recap!$AC8</f>
        <v>0</v>
      </c>
      <c r="H3" s="69">
        <f ca="1">recap!$AC9</f>
        <v>0</v>
      </c>
      <c r="I3" s="69">
        <f ca="1">recap!$AC10</f>
        <v>0</v>
      </c>
      <c r="J3" s="69">
        <f ca="1">recap!$AC11</f>
        <v>0</v>
      </c>
      <c r="K3" s="69">
        <f ca="1">recap!$AC12</f>
        <v>0</v>
      </c>
      <c r="L3" s="69">
        <f ca="1">recap!$AC13</f>
        <v>0</v>
      </c>
      <c r="M3" s="68">
        <f>recap!$AG2</f>
        <v>0</v>
      </c>
      <c r="N3" s="68">
        <f>recap!$AG3</f>
        <v>0</v>
      </c>
      <c r="O3" s="68">
        <f>recap!$AG4</f>
        <v>0</v>
      </c>
      <c r="P3" s="68">
        <f>recap!$AG5</f>
        <v>0</v>
      </c>
      <c r="Q3" s="68">
        <f>recap!$AG6</f>
        <v>0</v>
      </c>
      <c r="R3" s="68">
        <f>recap!$AG7</f>
        <v>0</v>
      </c>
      <c r="S3" s="68">
        <f>recap!$AG8</f>
        <v>0</v>
      </c>
      <c r="T3" s="68">
        <f>recap!$AG9</f>
        <v>0</v>
      </c>
      <c r="U3" s="68">
        <f>recap!$AG10</f>
        <v>0</v>
      </c>
      <c r="V3" s="68">
        <f>recap!$AG11</f>
        <v>0</v>
      </c>
      <c r="W3" s="68">
        <f>recap!$AG12</f>
        <v>0</v>
      </c>
      <c r="X3" s="68">
        <f>recap!$AG13</f>
        <v>0</v>
      </c>
      <c r="Y3" s="68">
        <f>recap!$AG14</f>
        <v>0</v>
      </c>
      <c r="Z3" s="68">
        <f>recap!$AG15</f>
        <v>6</v>
      </c>
      <c r="AA3" s="68">
        <f>recap!$AG16</f>
        <v>0</v>
      </c>
      <c r="AB3" s="68">
        <f>recap!$AG17</f>
        <v>0</v>
      </c>
      <c r="AC3" s="68">
        <f>recap!$AH2</f>
        <v>0</v>
      </c>
      <c r="AD3" s="68">
        <f>recap!$AH3</f>
        <v>0</v>
      </c>
      <c r="AE3" s="68">
        <f>recap!$AH4</f>
        <v>0</v>
      </c>
      <c r="AF3" s="68">
        <f>recap!$AH5</f>
        <v>0</v>
      </c>
      <c r="AG3" s="68">
        <f>recap!$AH6</f>
        <v>0</v>
      </c>
      <c r="AH3" s="68">
        <f>recap!$AH7</f>
        <v>0</v>
      </c>
      <c r="AI3" s="68">
        <f>recap!$AH8</f>
        <v>0</v>
      </c>
      <c r="AJ3" s="68">
        <f>recap!$AH9</f>
        <v>0</v>
      </c>
      <c r="AK3" s="68">
        <f>recap!$AH10</f>
        <v>0</v>
      </c>
      <c r="AL3" s="68">
        <f>recap!$AH11</f>
        <v>0</v>
      </c>
      <c r="AM3" s="68">
        <f>recap!$AH12</f>
        <v>0</v>
      </c>
      <c r="AN3" s="68">
        <f>recap!$AH13</f>
        <v>0</v>
      </c>
      <c r="AO3" s="68">
        <f>recap!$AH14</f>
        <v>0</v>
      </c>
      <c r="AP3" s="68">
        <f>recap!$AH15</f>
        <v>0</v>
      </c>
      <c r="AQ3" s="68">
        <f>recap!$AH16</f>
        <v>0</v>
      </c>
      <c r="AR3" s="68">
        <f>recap!$AH17</f>
        <v>0</v>
      </c>
      <c r="AS3" s="68">
        <f>recap!$AI2</f>
        <v>0</v>
      </c>
      <c r="AT3" s="68">
        <f>recap!$AI3</f>
        <v>0</v>
      </c>
      <c r="AU3" s="68">
        <f>recap!$AI4</f>
        <v>0</v>
      </c>
      <c r="AV3" s="68">
        <f>recap!$AI5</f>
        <v>0</v>
      </c>
      <c r="AW3" s="68">
        <f>recap!$AI6</f>
        <v>0</v>
      </c>
      <c r="AX3" s="68">
        <f>recap!$AI7</f>
        <v>0</v>
      </c>
      <c r="AY3" s="68">
        <f>recap!$AI8</f>
        <v>0</v>
      </c>
      <c r="AZ3" s="68">
        <f>recap!$AI9</f>
        <v>0</v>
      </c>
      <c r="BA3" s="68">
        <f>recap!$AI10</f>
        <v>0</v>
      </c>
      <c r="BB3" s="68">
        <f>recap!$AI11</f>
        <v>0</v>
      </c>
      <c r="BC3" s="68">
        <f>recap!$AI12</f>
        <v>0</v>
      </c>
      <c r="BD3" s="68">
        <f>recap!$AI13</f>
        <v>0</v>
      </c>
      <c r="BE3" s="68">
        <f>recap!$AI4</f>
        <v>0</v>
      </c>
      <c r="BF3" s="68">
        <f>recap!$AI15</f>
        <v>0</v>
      </c>
      <c r="BG3" s="68">
        <f>recap!$AI16</f>
        <v>0</v>
      </c>
      <c r="BH3" s="68">
        <f>recap!$AI17</f>
        <v>0</v>
      </c>
      <c r="BI3" s="68">
        <f>recap!$AJ2</f>
        <v>0</v>
      </c>
      <c r="BJ3" s="68">
        <f>recap!$AJ3</f>
        <v>0</v>
      </c>
      <c r="BK3" s="68">
        <f>recap!$AJ4</f>
        <v>0</v>
      </c>
      <c r="BL3" s="68">
        <f>recap!$AJ5</f>
        <v>0</v>
      </c>
      <c r="BM3" s="68">
        <f>recap!$AJ6</f>
        <v>0</v>
      </c>
      <c r="BN3" s="68">
        <f>recap!$AJ7</f>
        <v>0</v>
      </c>
      <c r="BO3" s="68">
        <f>recap!$AJ8</f>
        <v>0</v>
      </c>
      <c r="BP3" s="68">
        <f>recap!$AJ9</f>
        <v>0</v>
      </c>
      <c r="BQ3" s="68">
        <f>recap!$AJ10</f>
        <v>0</v>
      </c>
      <c r="BR3" s="68">
        <f>recap!$AJ11</f>
        <v>0</v>
      </c>
      <c r="BS3" s="68">
        <f>recap!$AJ12</f>
        <v>0</v>
      </c>
      <c r="BT3" s="68">
        <f>recap!$AJ13</f>
        <v>0</v>
      </c>
      <c r="BU3" s="68">
        <f>recap!$AJ14</f>
        <v>0</v>
      </c>
      <c r="BV3" s="68">
        <f>recap!$AJ15</f>
        <v>0</v>
      </c>
      <c r="BW3" s="68">
        <f>recap!$AJ16</f>
        <v>0</v>
      </c>
      <c r="BX3" s="68">
        <f>recap!$AJ17</f>
        <v>0</v>
      </c>
    </row>
  </sheetData>
  <mergeCells count="4">
    <mergeCell ref="V1:Y1"/>
    <mergeCell ref="AL1:AO1"/>
    <mergeCell ref="BA1:BD1"/>
    <mergeCell ref="BQ1:B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suivi</vt:lpstr>
      <vt:lpstr>abonnements</vt:lpstr>
      <vt:lpstr>acceuil</vt:lpstr>
      <vt:lpstr>BD</vt:lpstr>
      <vt:lpstr>syntheses</vt:lpstr>
      <vt:lpstr>recap</vt:lpstr>
      <vt:lpstr>Feuil2</vt:lpstr>
    </vt:vector>
  </TitlesOfParts>
  <Company>BSPP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Lordel Nicolas</dc:creator>
  <cp:lastModifiedBy>h2so4</cp:lastModifiedBy>
  <dcterms:created xsi:type="dcterms:W3CDTF">2015-11-23T19:03:17Z</dcterms:created>
  <dcterms:modified xsi:type="dcterms:W3CDTF">2015-12-09T16:23:58Z</dcterms:modified>
</cp:coreProperties>
</file>