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1548" windowWidth="15360" windowHeight="8796" firstSheet="1" activeTab="1"/>
  </bookViews>
  <sheets>
    <sheet name="Group Points" sheetId="31" state="hidden" r:id="rId1"/>
    <sheet name="Matchs" sheetId="1" r:id="rId2"/>
  </sheets>
  <functionGroups/>
  <externalReferences>
    <externalReference r:id="rId3"/>
  </externalReferences>
  <definedNames>
    <definedName name="Belgium_Against" localSheetId="0">'[1]Euro 2000'!$E$7,'[1]Euro 2000'!$D$15,'[1]Euro 2000'!$D$23</definedName>
    <definedName name="Belgium_Played" localSheetId="0">'[1]Euro 2000'!$D$7,'[1]Euro 2000'!$E$15,'[1]Euro 2000'!$E$23</definedName>
    <definedName name="Czech_Against" localSheetId="0">'[1]Euro 2000'!$D$10,'[1]Euro 2000'!$E$17,'[1]Euro 2000'!$D$29</definedName>
    <definedName name="Czech_Played" localSheetId="0">'[1]Euro 2000'!$E$10,'[1]Euro 2000'!$D$17,'[1]Euro 2000'!$E$29</definedName>
    <definedName name="Denmark_Against" localSheetId="0">'[1]Euro 2000'!$D$9,'[1]Euro 2000'!$E$18,'[1]Euro 2000'!$E$29</definedName>
    <definedName name="Denmark_Played" localSheetId="0">'[1]Euro 2000'!$E$9,'[1]Euro 2000'!$D$18,'[1]Euro 2000'!$D$29</definedName>
    <definedName name="England_Against" localSheetId="0">'[1]Euro 2000'!$D$12,'[1]Euro 2000'!$E$20,'[1]Euro 2000'!$E$25</definedName>
    <definedName name="England_Played" localSheetId="0">'[1]Euro 2000'!$E$12,'[1]Euro 2000'!$D$20,'[1]Euro 2000'!$D$25</definedName>
    <definedName name="equipes">Matchs!$B$9:$B$10</definedName>
    <definedName name="EQUIPESA">Matchs!#REF!</definedName>
    <definedName name="EQUIPESB">Matchs!#REF!</definedName>
    <definedName name="EQUIPESC">Matchs!#REF!</definedName>
    <definedName name="EQUIPESD">Matchs!#REF!</definedName>
    <definedName name="EQUIPESE">Matchs!#REF!</definedName>
    <definedName name="EQUIPESF">Matchs!#REF!</definedName>
    <definedName name="EQUIPESG">Matchs!#REF!</definedName>
    <definedName name="EQUIPESH">Matchs!$W$32:$W$35</definedName>
    <definedName name="France_Against" localSheetId="0">'[1]Euro 2000'!$E$9,'[1]Euro 2000'!$D$17,'[1]Euro 2000'!$E$30</definedName>
    <definedName name="France_Played" localSheetId="0">'[1]Euro 2000'!$D$9,'[1]Euro 2000'!$E$17,'[1]Euro 2000'!$D$30</definedName>
    <definedName name="Germany_Against" localSheetId="0">'[1]Euro 2000'!$E$11,'[1]Euro 2000'!$D$20,'[1]Euro 2000'!$D$26</definedName>
    <definedName name="Germany_Played" localSheetId="0">'[1]Euro 2000'!$D$11,'[1]Euro 2000'!$E$20,'[1]Euro 2000'!$E$26</definedName>
    <definedName name="Italy_Against" localSheetId="0">'[1]Euro 2000'!$D$8,'[1]Euro 2000'!$E$15,'[1]Euro 2000'!$E$24</definedName>
    <definedName name="Italy_Played" localSheetId="0">'[1]Euro 2000'!$E$8,'[1]Euro 2000'!$D$15,'[1]Euro 2000'!$D$24</definedName>
    <definedName name="Netherlands_Against" localSheetId="0">'[1]Euro 2000'!$E$10,'[1]Euro 2000'!$D$18,'[1]Euro 2000'!$D$30</definedName>
    <definedName name="Netherlands_Played" localSheetId="0">'[1]Euro 2000'!$D$10,'[1]Euro 2000'!$E$18,'[1]Euro 2000'!$E$30</definedName>
    <definedName name="Norway_Against" localSheetId="0">'[1]Euro 2000'!$D$13,'[1]Euro 2000'!$E$22,'[1]Euro 2000'!$D$27</definedName>
    <definedName name="Norway_Played" localSheetId="0">'[1]Euro 2000'!$E$13,'[1]Euro 2000'!$D$22,'[1]Euro 2000'!$E$27</definedName>
    <definedName name="Portugal_Against" localSheetId="0">'[1]Euro 2000'!$E$12,'[1]Euro 2000'!$D$19,'[1]Euro 2000'!$E$26</definedName>
    <definedName name="Portugal_Played" localSheetId="0">'[1]Euro 2000'!$D$12,'[1]Euro 2000'!$E$19,'[1]Euro 2000'!$D$26</definedName>
    <definedName name="_xlnm.Print_Area" localSheetId="1">Matchs!$A$1:$T$61</definedName>
    <definedName name="pts">Matchs!$D$9:$D$10</definedName>
    <definedName name="PTSA">Matchs!#REF!</definedName>
    <definedName name="PTSB">Matchs!#REF!</definedName>
    <definedName name="PTSC">Matchs!#REF!</definedName>
    <definedName name="PTSD">Matchs!#REF!</definedName>
    <definedName name="PTSE">Matchs!#REF!</definedName>
    <definedName name="PTSF">Matchs!#REF!</definedName>
    <definedName name="PTSG">Matchs!#REF!</definedName>
    <definedName name="PTSH">Matchs!$AF$32:$AF$35</definedName>
    <definedName name="rangs">Matchs!#REF!</definedName>
    <definedName name="rangsA">Matchs!#REF!</definedName>
    <definedName name="RANGSB">Matchs!#REF!</definedName>
    <definedName name="RANGSC">Matchs!#REF!</definedName>
    <definedName name="RANGSD">Matchs!#REF!</definedName>
    <definedName name="RANGSE">Matchs!#REF!</definedName>
    <definedName name="RANGSF">Matchs!#REF!</definedName>
    <definedName name="RANGSG">Matchs!#REF!</definedName>
    <definedName name="RANGSH">Matchs!$AG$32:$AG$35</definedName>
    <definedName name="Romania_Against" localSheetId="0">'[1]Euro 2000'!$D$11,'[1]Euro 2000'!$E$19,'[1]Euro 2000'!$D$25</definedName>
    <definedName name="Romania_Played" localSheetId="0">'[1]Euro 2000'!$E$11,'[1]Euro 2000'!$D$19,'[1]Euro 2000'!$E$25</definedName>
    <definedName name="Slovenia_Against" localSheetId="0">'[1]Euro 2000'!$D$14,'[1]Euro 2000'!$E$21,'[1]Euro 2000'!$E$27</definedName>
    <definedName name="Slovenia_Played" localSheetId="0">'[1]Euro 2000'!$E$14,'[1]Euro 2000'!$D$21,'[1]Euro 2000'!$D$27</definedName>
    <definedName name="Spain_Against" localSheetId="0">'[1]Euro 2000'!$E$13,'[1]Euro 2000'!$D$21,'[1]Euro 2000'!$D$28</definedName>
    <definedName name="Spain_Played" localSheetId="0">'[1]Euro 2000'!$D$13,'[1]Euro 2000'!$E$21,'[1]Euro 2000'!$E$28</definedName>
    <definedName name="Sweden_Against" localSheetId="0">'[1]Euro 2000'!$D$7,'[1]Euro 2000'!$E$16,'[1]Euro 2000'!$D$24</definedName>
    <definedName name="Sweden_Played" localSheetId="0">'[1]Euro 2000'!$E$7,'[1]Euro 2000'!$D$16,'[1]Euro 2000'!$E$24</definedName>
    <definedName name="Turkey_Against" localSheetId="0">'[1]Euro 2000'!$E$8,'[1]Euro 2000'!$D$16,'[1]Euro 2000'!$E$23</definedName>
    <definedName name="Turkey_Played" localSheetId="0">'[1]Euro 2000'!$D$8,'[1]Euro 2000'!$E$16,'[1]Euro 2000'!$D$23</definedName>
    <definedName name="Yugoslavia_Against" localSheetId="0">'[1]Euro 2000'!$E$14,'[1]Euro 2000'!$D$22,'[1]Euro 2000'!$E$28</definedName>
    <definedName name="Yugoslavia_Played" localSheetId="0">'[1]Euro 2000'!$D$14,'[1]Euro 2000'!$E$22,'[1]Euro 2000'!$D$28</definedName>
  </definedNames>
  <calcPr calcId="125725"/>
</workbook>
</file>

<file path=xl/calcChain.xml><?xml version="1.0" encoding="utf-8"?>
<calcChain xmlns="http://schemas.openxmlformats.org/spreadsheetml/2006/main">
  <c r="AF33" i="1"/>
  <c r="AF34"/>
  <c r="AF35"/>
  <c r="AF32"/>
  <c r="C13"/>
  <c r="F12"/>
  <c r="F10"/>
  <c r="F14"/>
  <c r="C11"/>
  <c r="C10"/>
  <c r="C14"/>
  <c r="C12"/>
  <c r="F9"/>
  <c r="F13"/>
  <c r="F11"/>
  <c r="C9"/>
  <c r="W7"/>
  <c r="W12"/>
  <c r="W35" s="1"/>
  <c r="W10"/>
  <c r="W11"/>
  <c r="W9"/>
  <c r="W32" s="1"/>
  <c r="AC17"/>
  <c r="AB17"/>
  <c r="X17" s="1"/>
  <c r="AC18"/>
  <c r="AB10"/>
  <c r="AC10"/>
  <c r="AA10" s="1"/>
  <c r="AB25"/>
  <c r="X25" s="1"/>
  <c r="AC25"/>
  <c r="AB9"/>
  <c r="X9" s="1"/>
  <c r="AC9"/>
  <c r="AB16"/>
  <c r="X16" s="1"/>
  <c r="AC16"/>
  <c r="AC24"/>
  <c r="AB24"/>
  <c r="X24" s="1"/>
  <c r="AB11"/>
  <c r="X11" s="1"/>
  <c r="AC11"/>
  <c r="AB26"/>
  <c r="X26" s="1"/>
  <c r="AC26"/>
  <c r="AB18"/>
  <c r="AB12"/>
  <c r="AC12"/>
  <c r="AB19"/>
  <c r="X19" s="1"/>
  <c r="AC19"/>
  <c r="AB27"/>
  <c r="X27" s="1"/>
  <c r="AC27"/>
  <c r="W34"/>
  <c r="W33"/>
  <c r="X10"/>
  <c r="AA27" l="1"/>
  <c r="AA26"/>
  <c r="AA17"/>
  <c r="Y18"/>
  <c r="AA25"/>
  <c r="AA18"/>
  <c r="AA16"/>
  <c r="AA24"/>
  <c r="AA19"/>
  <c r="AA12"/>
  <c r="Y17"/>
  <c r="Z26"/>
  <c r="Z17"/>
  <c r="Z16"/>
  <c r="Y12"/>
  <c r="Z12"/>
  <c r="X33"/>
  <c r="X18"/>
  <c r="X34" s="1"/>
  <c r="Z35"/>
  <c r="Y27"/>
  <c r="Y32"/>
  <c r="Y16"/>
  <c r="Y25"/>
  <c r="Z27"/>
  <c r="Y26"/>
  <c r="Y11"/>
  <c r="X32"/>
  <c r="Y33"/>
  <c r="Y10"/>
  <c r="Y19"/>
  <c r="Y35"/>
  <c r="Y24"/>
  <c r="AA9"/>
  <c r="AA11"/>
  <c r="X12"/>
  <c r="X35" s="1"/>
  <c r="Z11"/>
  <c r="Y9"/>
  <c r="Z33"/>
  <c r="Z10"/>
  <c r="Y34"/>
  <c r="Z19"/>
  <c r="Z34"/>
  <c r="Z18"/>
  <c r="Z32"/>
  <c r="Z24"/>
  <c r="Z9"/>
  <c r="Z25"/>
  <c r="AC33" l="1"/>
  <c r="AC32"/>
  <c r="AC34"/>
  <c r="AA33"/>
  <c r="AE33"/>
  <c r="AE35"/>
  <c r="AA34"/>
  <c r="AC35"/>
  <c r="AE32"/>
  <c r="AB33"/>
  <c r="AA35"/>
  <c r="AB32"/>
  <c r="AE34"/>
  <c r="AA32"/>
  <c r="AB34"/>
  <c r="AB35"/>
  <c r="AD32" l="1"/>
  <c r="AD33"/>
  <c r="AD34"/>
  <c r="AD35"/>
  <c r="AG35" s="1"/>
  <c r="L9" a="1"/>
  <c r="AG34" l="1"/>
  <c r="AG32"/>
  <c r="AG33"/>
  <c r="L12"/>
  <c r="L10"/>
  <c r="L11"/>
  <c r="L9"/>
  <c r="M10" l="1"/>
  <c r="R10"/>
  <c r="O10"/>
  <c r="P10"/>
  <c r="N10"/>
  <c r="Q10"/>
  <c r="O11"/>
  <c r="M11"/>
  <c r="R11"/>
  <c r="P11"/>
  <c r="Q11"/>
  <c r="N11"/>
  <c r="M12"/>
  <c r="N12"/>
  <c r="P12"/>
  <c r="Q12"/>
  <c r="O12"/>
  <c r="R12"/>
  <c r="R9"/>
  <c r="M9"/>
  <c r="Q9"/>
  <c r="P9"/>
  <c r="O9"/>
  <c r="N9"/>
  <c r="S12" l="1"/>
  <c r="S11"/>
  <c r="S9"/>
  <c r="T10"/>
  <c r="T11"/>
  <c r="T12"/>
  <c r="S10"/>
  <c r="T9"/>
</calcChain>
</file>

<file path=xl/sharedStrings.xml><?xml version="1.0" encoding="utf-8"?>
<sst xmlns="http://schemas.openxmlformats.org/spreadsheetml/2006/main" count="51" uniqueCount="25">
  <si>
    <t>C</t>
  </si>
  <si>
    <t>P</t>
  </si>
  <si>
    <t>Pts</t>
  </si>
  <si>
    <t>Groupstage</t>
  </si>
  <si>
    <t>Points for a win</t>
  </si>
  <si>
    <t>Points for a draw</t>
  </si>
  <si>
    <t>G</t>
  </si>
  <si>
    <t>Espagne</t>
  </si>
  <si>
    <t>Suisse</t>
  </si>
  <si>
    <t>Honduras</t>
  </si>
  <si>
    <t>Chili</t>
  </si>
  <si>
    <t>J</t>
  </si>
  <si>
    <t>N</t>
  </si>
  <si>
    <t>Diff</t>
  </si>
  <si>
    <t>Match 1</t>
  </si>
  <si>
    <t>Match 2</t>
  </si>
  <si>
    <t>Match 3</t>
  </si>
  <si>
    <t>p</t>
  </si>
  <si>
    <t>c</t>
  </si>
  <si>
    <t>rg</t>
  </si>
  <si>
    <t>Groupe A</t>
  </si>
  <si>
    <t>pts T</t>
  </si>
  <si>
    <t>Tableau final</t>
  </si>
  <si>
    <t>Les Matchs</t>
  </si>
  <si>
    <t>Règlements Coupe du monde FIFA en cas d'égalité à la fin de la phase de groupes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</si>
</sst>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Verdana"/>
      <family val="2"/>
    </font>
    <font>
      <b/>
      <sz val="12"/>
      <color indexed="9"/>
      <name val="Verdana"/>
      <family val="2"/>
    </font>
    <font>
      <b/>
      <sz val="10"/>
      <name val="Verdana"/>
      <family val="2"/>
    </font>
    <font>
      <b/>
      <i/>
      <u/>
      <sz val="24"/>
      <color indexed="12"/>
      <name val="Verdana"/>
      <family val="2"/>
    </font>
    <font>
      <b/>
      <sz val="10"/>
      <color indexed="12"/>
      <name val="Verdana"/>
      <family val="2"/>
    </font>
    <font>
      <b/>
      <sz val="10"/>
      <color indexed="9"/>
      <name val="Verdana"/>
      <family val="2"/>
    </font>
    <font>
      <b/>
      <sz val="10"/>
      <name val="Arial"/>
      <family val="2"/>
    </font>
    <font>
      <sz val="10"/>
      <color rgb="FFFF0000"/>
      <name val="Verdana"/>
      <family val="2"/>
    </font>
    <font>
      <b/>
      <sz val="9"/>
      <color rgb="FFFF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17" fontId="1" fillId="0" borderId="0" xfId="0" applyNumberFormat="1" applyFont="1" applyBorder="1"/>
    <xf numFmtId="20" fontId="1" fillId="0" borderId="0" xfId="0" applyNumberFormat="1" applyFont="1" applyBorder="1"/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1" xfId="0" applyFont="1" applyBorder="1"/>
    <xf numFmtId="0" fontId="3" fillId="0" borderId="0" xfId="0" applyFont="1"/>
    <xf numFmtId="0" fontId="1" fillId="0" borderId="4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right"/>
    </xf>
    <xf numFmtId="0" fontId="1" fillId="0" borderId="0" xfId="0" applyFont="1" applyAlignment="1">
      <alignment horizontal="left"/>
    </xf>
    <xf numFmtId="0" fontId="1" fillId="4" borderId="1" xfId="0" applyFont="1" applyFill="1" applyBorder="1"/>
    <xf numFmtId="0" fontId="1" fillId="3" borderId="1" xfId="0" applyFont="1" applyFill="1" applyBorder="1" applyAlignment="1">
      <alignment horizontal="right"/>
    </xf>
    <xf numFmtId="0" fontId="1" fillId="3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5" xfId="0" applyFont="1" applyFill="1" applyBorder="1"/>
    <xf numFmtId="0" fontId="1" fillId="5" borderId="0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6" xfId="0" applyFont="1" applyFill="1" applyBorder="1"/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3" fillId="5" borderId="5" xfId="0" applyFont="1" applyFill="1" applyBorder="1"/>
    <xf numFmtId="0" fontId="2" fillId="6" borderId="0" xfId="0" applyFont="1" applyFill="1" applyBorder="1"/>
    <xf numFmtId="0" fontId="1" fillId="6" borderId="0" xfId="0" applyFont="1" applyFill="1" applyBorder="1"/>
    <xf numFmtId="0" fontId="6" fillId="6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wrapText="1"/>
    </xf>
    <xf numFmtId="0" fontId="1" fillId="0" borderId="11" xfId="0" applyFont="1" applyBorder="1"/>
    <xf numFmtId="0" fontId="1" fillId="0" borderId="10" xfId="0" applyFont="1" applyBorder="1"/>
    <xf numFmtId="0" fontId="7" fillId="0" borderId="0" xfId="0" applyFont="1" applyAlignment="1">
      <alignment horizontal="left" indent="1"/>
    </xf>
    <xf numFmtId="0" fontId="2" fillId="2" borderId="1" xfId="0" applyFont="1" applyFill="1" applyBorder="1"/>
    <xf numFmtId="16" fontId="1" fillId="0" borderId="12" xfId="0" applyNumberFormat="1" applyFont="1" applyBorder="1"/>
    <xf numFmtId="20" fontId="1" fillId="0" borderId="12" xfId="0" applyNumberFormat="1" applyFont="1" applyBorder="1"/>
    <xf numFmtId="0" fontId="3" fillId="0" borderId="12" xfId="0" applyFont="1" applyFill="1" applyBorder="1" applyAlignment="1">
      <alignment horizontal="right"/>
    </xf>
    <xf numFmtId="0" fontId="1" fillId="5" borderId="13" xfId="0" applyFont="1" applyFill="1" applyBorder="1" applyAlignment="1" applyProtection="1">
      <alignment horizontal="center"/>
      <protection locked="0"/>
    </xf>
    <xf numFmtId="0" fontId="3" fillId="0" borderId="12" xfId="0" applyFont="1" applyFill="1" applyBorder="1"/>
    <xf numFmtId="0" fontId="1" fillId="0" borderId="12" xfId="0" applyFont="1" applyBorder="1"/>
    <xf numFmtId="0" fontId="1" fillId="0" borderId="12" xfId="0" applyFont="1" applyBorder="1" applyAlignment="1">
      <alignment horizontal="center"/>
    </xf>
    <xf numFmtId="16" fontId="1" fillId="0" borderId="14" xfId="0" applyNumberFormat="1" applyFont="1" applyBorder="1"/>
    <xf numFmtId="20" fontId="1" fillId="0" borderId="14" xfId="0" applyNumberFormat="1" applyFont="1" applyBorder="1"/>
    <xf numFmtId="0" fontId="3" fillId="0" borderId="14" xfId="0" applyFont="1" applyFill="1" applyBorder="1" applyAlignment="1">
      <alignment horizontal="right"/>
    </xf>
    <xf numFmtId="0" fontId="1" fillId="5" borderId="15" xfId="0" applyFont="1" applyFill="1" applyBorder="1" applyAlignment="1" applyProtection="1">
      <alignment horizontal="center"/>
      <protection locked="0"/>
    </xf>
    <xf numFmtId="0" fontId="3" fillId="0" borderId="14" xfId="0" applyFont="1" applyFill="1" applyBorder="1"/>
    <xf numFmtId="0" fontId="1" fillId="0" borderId="14" xfId="0" applyFont="1" applyBorder="1"/>
    <xf numFmtId="0" fontId="1" fillId="0" borderId="14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16</xdr:row>
      <xdr:rowOff>38100</xdr:rowOff>
    </xdr:from>
    <xdr:to>
      <xdr:col>10</xdr:col>
      <xdr:colOff>76200</xdr:colOff>
      <xdr:row>27</xdr:row>
      <xdr:rowOff>9525</xdr:rowOff>
    </xdr:to>
    <xdr:sp macro="" textlink="">
      <xdr:nvSpPr>
        <xdr:cNvPr id="9" name="ZoneTexte 8"/>
        <xdr:cNvSpPr txBox="1"/>
      </xdr:nvSpPr>
      <xdr:spPr>
        <a:xfrm>
          <a:off x="57150" y="2828925"/>
          <a:ext cx="5276850" cy="16478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b="1"/>
            <a:t>A-</a:t>
          </a:r>
          <a:r>
            <a:rPr lang="fr-FR"/>
            <a:t> le plus grand nombre de points obtenus dans tous les matches du groupe.</a:t>
          </a:r>
        </a:p>
        <a:p>
          <a:r>
            <a:rPr lang="fr-FR" b="1"/>
            <a:t>B-</a:t>
          </a:r>
          <a:r>
            <a:rPr lang="fr-FR"/>
            <a:t> la différence de buts dans tous les matches du groupe.</a:t>
          </a:r>
        </a:p>
        <a:p>
          <a:r>
            <a:rPr lang="fr-FR" b="1"/>
            <a:t>C-</a:t>
          </a:r>
          <a:r>
            <a:rPr lang="fr-FR"/>
            <a:t> le plus grand nombre de buts marqués dans tous les matches du groupe.</a:t>
          </a:r>
        </a:p>
        <a:p>
          <a:r>
            <a:rPr lang="fr-FR" b="1"/>
            <a:t>D-</a:t>
          </a:r>
          <a:r>
            <a:rPr lang="fr-FR"/>
            <a:t> le plus grand nombre de points obtenus dans les matches de groupe entre les équipes à égalité.</a:t>
          </a:r>
        </a:p>
        <a:p>
          <a:r>
            <a:rPr lang="fr-FR" b="1"/>
            <a:t>E-</a:t>
          </a:r>
          <a:r>
            <a:rPr lang="fr-FR"/>
            <a:t> la différence de buts particulière dans les matches de groupe entre les équipes à égalité.</a:t>
          </a:r>
        </a:p>
        <a:p>
          <a:r>
            <a:rPr lang="fr-FR" b="1"/>
            <a:t>F-</a:t>
          </a:r>
          <a:r>
            <a:rPr lang="fr-FR"/>
            <a:t> le plus grand nombre de buts marqués dans les matches de groupe entre les équipes à égalité.</a:t>
          </a:r>
        </a:p>
        <a:p>
          <a:endParaRPr lang="fr-FR" sz="1100"/>
        </a:p>
      </xdr:txBody>
    </xdr:sp>
    <xdr:clientData/>
  </xdr:twoCellAnchor>
  <xdr:twoCellAnchor>
    <xdr:from>
      <xdr:col>11</xdr:col>
      <xdr:colOff>342900</xdr:colOff>
      <xdr:row>13</xdr:row>
      <xdr:rowOff>142875</xdr:rowOff>
    </xdr:from>
    <xdr:to>
      <xdr:col>22</xdr:col>
      <xdr:colOff>47625</xdr:colOff>
      <xdr:row>24</xdr:row>
      <xdr:rowOff>142875</xdr:rowOff>
    </xdr:to>
    <xdr:sp macro="" textlink="">
      <xdr:nvSpPr>
        <xdr:cNvPr id="10" name="ZoneTexte 9"/>
        <xdr:cNvSpPr txBox="1"/>
      </xdr:nvSpPr>
      <xdr:spPr>
        <a:xfrm>
          <a:off x="5886450" y="2476500"/>
          <a:ext cx="3324225" cy="167640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Voila à gauche il y'a les règlements</a:t>
          </a:r>
          <a:r>
            <a:rPr lang="fr-FR" sz="1100" baseline="0"/>
            <a:t> de la FIFA de départager les équipes des groupes en cas d'égalité parfaite, excel jusque là compte bien </a:t>
          </a:r>
          <a:r>
            <a:rPr lang="fr-FR" sz="1100" b="1" baseline="0"/>
            <a:t>A</a:t>
          </a:r>
          <a:r>
            <a:rPr lang="fr-FR" sz="1100" baseline="0"/>
            <a:t> et </a:t>
          </a:r>
          <a:r>
            <a:rPr lang="fr-FR" sz="1100" b="1" baseline="0"/>
            <a:t>B</a:t>
          </a:r>
          <a:r>
            <a:rPr lang="fr-FR" sz="1100" baseline="0"/>
            <a:t> et</a:t>
          </a:r>
          <a:r>
            <a:rPr lang="fr-FR" sz="1100" b="1" baseline="0"/>
            <a:t> C </a:t>
          </a:r>
          <a:r>
            <a:rPr lang="fr-FR" sz="1100" baseline="0"/>
            <a:t>seulement pour </a:t>
          </a:r>
          <a:r>
            <a:rPr lang="fr-FR" sz="1100" b="1" baseline="0"/>
            <a:t>D</a:t>
          </a:r>
          <a:r>
            <a:rPr lang="fr-FR" sz="1100" baseline="0"/>
            <a:t> et </a:t>
          </a:r>
          <a:r>
            <a:rPr lang="fr-FR" sz="1100" b="1" baseline="0"/>
            <a:t>E</a:t>
          </a:r>
          <a:r>
            <a:rPr lang="fr-FR" sz="1100" baseline="0"/>
            <a:t> et </a:t>
          </a:r>
          <a:r>
            <a:rPr lang="fr-FR" sz="1100" b="1" baseline="0"/>
            <a:t>F</a:t>
          </a:r>
          <a:r>
            <a:rPr lang="fr-FR" sz="1100" baseline="0"/>
            <a:t> je ne suis pas très sûr donc ma question est : Que faut-il ajouter aux formules à droite afin que tous ces règelements seront pris en compte par excel ? Dans cette exemple j'ai mis "</a:t>
          </a:r>
          <a:r>
            <a:rPr lang="fr-FR" sz="1100" b="1" baseline="0"/>
            <a:t>Chili</a:t>
          </a:r>
          <a:r>
            <a:rPr lang="fr-FR" sz="1100" baseline="0"/>
            <a:t>" et "</a:t>
          </a:r>
          <a:r>
            <a:rPr lang="fr-FR" sz="1100" b="1" baseline="0"/>
            <a:t>Espagne</a:t>
          </a:r>
          <a:r>
            <a:rPr lang="fr-FR" sz="1100" baseline="0"/>
            <a:t>"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ex aequo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mais qui serait vraiment le premier selon les règles à droite ? 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royale.zerezo.com/NT40W/Profiles/util_ops/Other/euro2K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uro 2000"/>
      <sheetName val="Group Points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5"/>
  <sheetViews>
    <sheetView workbookViewId="0">
      <selection activeCell="A4" sqref="A4"/>
    </sheetView>
  </sheetViews>
  <sheetFormatPr defaultColWidth="9.109375" defaultRowHeight="13.2"/>
  <cols>
    <col min="1" max="1" width="14.88671875" bestFit="1" customWidth="1"/>
  </cols>
  <sheetData>
    <row r="2" spans="1:2">
      <c r="A2" t="s">
        <v>3</v>
      </c>
    </row>
    <row r="4" spans="1:2">
      <c r="A4" t="s">
        <v>4</v>
      </c>
      <c r="B4">
        <v>3</v>
      </c>
    </row>
    <row r="5" spans="1:2">
      <c r="A5" t="s">
        <v>5</v>
      </c>
      <c r="B5">
        <v>1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X61"/>
  <sheetViews>
    <sheetView showGridLines="0" tabSelected="1" workbookViewId="0">
      <selection activeCell="D14" sqref="D14"/>
    </sheetView>
  </sheetViews>
  <sheetFormatPr defaultColWidth="9.109375" defaultRowHeight="12.6"/>
  <cols>
    <col min="1" max="1" width="9.33203125" style="1" customWidth="1"/>
    <col min="2" max="2" width="9.33203125" style="1" bestFit="1" customWidth="1"/>
    <col min="3" max="3" width="16" style="2" bestFit="1" customWidth="1"/>
    <col min="4" max="4" width="3" style="2" customWidth="1"/>
    <col min="5" max="5" width="3" style="1" customWidth="1"/>
    <col min="6" max="6" width="16" style="2" bestFit="1" customWidth="1"/>
    <col min="7" max="7" width="15.44140625" style="1" customWidth="1"/>
    <col min="8" max="8" width="4.33203125" style="1" customWidth="1"/>
    <col min="9" max="9" width="1.5546875" style="1" customWidth="1"/>
    <col min="10" max="10" width="1" style="1" customWidth="1"/>
    <col min="11" max="11" width="4.33203125" style="1" customWidth="1"/>
    <col min="12" max="12" width="16.44140625" style="1" customWidth="1"/>
    <col min="13" max="14" width="3.33203125" style="16" customWidth="1"/>
    <col min="15" max="15" width="4.33203125" style="16" customWidth="1"/>
    <col min="16" max="17" width="3.33203125" style="16" customWidth="1"/>
    <col min="18" max="18" width="4.6640625" style="16" customWidth="1"/>
    <col min="19" max="19" width="4.109375" style="16" customWidth="1"/>
    <col min="20" max="20" width="5.33203125" style="16" customWidth="1"/>
    <col min="21" max="21" width="0.5546875" style="1" customWidth="1"/>
    <col min="22" max="22" width="5.6640625" style="1" customWidth="1"/>
    <col min="23" max="23" width="16" style="1" customWidth="1"/>
    <col min="24" max="25" width="5.6640625" style="1" customWidth="1"/>
    <col min="26" max="30" width="5.6640625" style="16" customWidth="1"/>
    <col min="31" max="31" width="5.6640625" style="1" customWidth="1"/>
    <col min="32" max="32" width="9.5546875" style="1" bestFit="1" customWidth="1"/>
    <col min="33" max="45" width="5.6640625" style="1" customWidth="1"/>
    <col min="46" max="46" width="11.6640625" style="1" customWidth="1"/>
    <col min="47" max="111" width="5.6640625" style="1" customWidth="1"/>
    <col min="112" max="16384" width="9.109375" style="1"/>
  </cols>
  <sheetData>
    <row r="1" spans="1:76" ht="22.5" customHeight="1">
      <c r="B1" s="61" t="s">
        <v>20</v>
      </c>
      <c r="C1" s="62"/>
      <c r="D1" s="39"/>
      <c r="E1" s="39"/>
      <c r="F1" s="39"/>
      <c r="G1" s="39"/>
      <c r="H1" s="39"/>
    </row>
    <row r="2" spans="1:76" ht="15" customHeight="1">
      <c r="B2" s="63" t="s">
        <v>7</v>
      </c>
      <c r="C2" s="64"/>
      <c r="D2" s="39"/>
      <c r="E2" s="39"/>
      <c r="F2" s="39"/>
      <c r="G2" s="39"/>
      <c r="H2" s="39"/>
      <c r="M2" s="38"/>
      <c r="N2" s="38"/>
      <c r="O2" s="38"/>
      <c r="P2" s="38"/>
      <c r="Q2" s="38"/>
      <c r="R2" s="38"/>
      <c r="S2" s="38"/>
      <c r="T2" s="38"/>
      <c r="Z2" s="38"/>
      <c r="AA2" s="38"/>
      <c r="AB2" s="38"/>
      <c r="AC2" s="38"/>
      <c r="AD2" s="38"/>
    </row>
    <row r="3" spans="1:76" ht="15" customHeight="1">
      <c r="B3" s="63" t="s">
        <v>8</v>
      </c>
      <c r="C3" s="64"/>
      <c r="D3" s="39"/>
      <c r="E3" s="39"/>
      <c r="F3" s="39"/>
      <c r="G3" s="39"/>
      <c r="H3" s="39"/>
      <c r="M3" s="38"/>
      <c r="N3" s="38"/>
      <c r="O3" s="38"/>
      <c r="P3" s="38"/>
      <c r="Q3" s="38"/>
      <c r="R3" s="38"/>
      <c r="S3" s="38"/>
      <c r="T3" s="38"/>
      <c r="Z3" s="38"/>
      <c r="AA3" s="38"/>
      <c r="AB3" s="38"/>
      <c r="AC3" s="38"/>
      <c r="AD3" s="38"/>
    </row>
    <row r="4" spans="1:76" ht="15" customHeight="1">
      <c r="B4" s="63" t="s">
        <v>9</v>
      </c>
      <c r="C4" s="64"/>
      <c r="D4" s="39"/>
      <c r="E4" s="39"/>
      <c r="F4" s="39"/>
      <c r="G4" s="39"/>
      <c r="H4" s="39"/>
      <c r="M4" s="38"/>
      <c r="N4" s="38"/>
      <c r="O4" s="38"/>
      <c r="P4" s="38"/>
      <c r="Q4" s="38"/>
      <c r="R4" s="38"/>
      <c r="S4" s="38"/>
      <c r="T4" s="38"/>
      <c r="Z4" s="38"/>
      <c r="AA4" s="38"/>
      <c r="AB4" s="38"/>
      <c r="AC4" s="38"/>
      <c r="AD4" s="38"/>
    </row>
    <row r="5" spans="1:76" ht="15" customHeight="1">
      <c r="B5" s="63" t="s">
        <v>10</v>
      </c>
      <c r="C5" s="64"/>
      <c r="D5" s="39"/>
      <c r="E5" s="39"/>
      <c r="F5" s="39"/>
      <c r="G5" s="39"/>
      <c r="H5" s="39"/>
    </row>
    <row r="6" spans="1:76" ht="11.25" customHeight="1">
      <c r="V6" s="12"/>
      <c r="W6" s="12"/>
      <c r="X6" s="12"/>
      <c r="Z6" s="1"/>
      <c r="AA6" s="17"/>
      <c r="AB6" s="17"/>
      <c r="AC6" s="17"/>
      <c r="AD6" s="17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</row>
    <row r="7" spans="1:76" ht="15" customHeight="1">
      <c r="A7" s="60" t="s">
        <v>23</v>
      </c>
      <c r="B7" s="60"/>
      <c r="C7" s="60"/>
      <c r="D7" s="60"/>
      <c r="E7" s="60"/>
      <c r="F7" s="60"/>
      <c r="G7" s="60"/>
      <c r="H7" s="60"/>
      <c r="L7" s="35" t="s">
        <v>20</v>
      </c>
      <c r="M7" s="15"/>
      <c r="N7" s="15"/>
      <c r="O7" s="15"/>
      <c r="P7" s="15"/>
      <c r="Q7" s="15"/>
      <c r="R7" s="15"/>
      <c r="S7" s="15"/>
      <c r="T7" s="15"/>
      <c r="W7" s="43" t="str">
        <f>B1</f>
        <v>Groupe A</v>
      </c>
      <c r="X7" s="23" t="s">
        <v>14</v>
      </c>
      <c r="AS7" s="16"/>
    </row>
    <row r="8" spans="1:76" ht="15" customHeight="1" thickBot="1">
      <c r="A8" s="3"/>
      <c r="B8" s="3"/>
      <c r="C8" s="4"/>
      <c r="D8" s="4"/>
      <c r="E8" s="4"/>
      <c r="F8" s="4"/>
      <c r="G8" s="4"/>
      <c r="H8" s="4"/>
      <c r="L8" s="36"/>
      <c r="M8" s="37" t="s">
        <v>11</v>
      </c>
      <c r="N8" s="37" t="s">
        <v>6</v>
      </c>
      <c r="O8" s="37" t="s">
        <v>12</v>
      </c>
      <c r="P8" s="37" t="s">
        <v>1</v>
      </c>
      <c r="Q8" s="37" t="s">
        <v>17</v>
      </c>
      <c r="R8" s="37" t="s">
        <v>18</v>
      </c>
      <c r="S8" s="37" t="s">
        <v>13</v>
      </c>
      <c r="T8" s="37" t="s">
        <v>2</v>
      </c>
      <c r="W8" s="13"/>
      <c r="X8" s="22" t="s">
        <v>11</v>
      </c>
      <c r="Y8" s="18" t="s">
        <v>6</v>
      </c>
      <c r="Z8" s="18" t="s">
        <v>12</v>
      </c>
      <c r="AA8" s="18" t="s">
        <v>1</v>
      </c>
      <c r="AB8" s="14" t="s">
        <v>1</v>
      </c>
      <c r="AC8" s="14" t="s">
        <v>0</v>
      </c>
      <c r="AS8" s="10"/>
    </row>
    <row r="9" spans="1:76" ht="12" customHeight="1">
      <c r="A9" s="44"/>
      <c r="B9" s="45"/>
      <c r="C9" s="46" t="str">
        <f>B4</f>
        <v>Honduras</v>
      </c>
      <c r="D9" s="47">
        <v>0</v>
      </c>
      <c r="E9" s="47">
        <v>1</v>
      </c>
      <c r="F9" s="48" t="str">
        <f>B5</f>
        <v>Chili</v>
      </c>
      <c r="G9" s="49"/>
      <c r="H9" s="50"/>
      <c r="L9" s="34" t="str">
        <f t="array" ref="L9:L12" ca="1">INDEX(EQUIPESH,MATCH(ROW(INDIRECT("1:"&amp;ROWS(PTSH))),RANGSH+COUNTIF(OFFSET(PTSH,ROW(INDIRECT("1:"&amp;ROWS(PTSH)))-1,,LARGE(ROW(INDIRECT("1:"&amp;ROWS(PTSH))),ROW(INDIRECT("1:"&amp;ROWS(EQUIPESH))))),PTSH)-1,0))</f>
        <v>Espagne</v>
      </c>
      <c r="M9" s="29">
        <f ca="1">VLOOKUP(L9,$W$32:$X$35,2,FALSE)</f>
        <v>3</v>
      </c>
      <c r="N9" s="29">
        <f ca="1">VLOOKUP($L9,$W$32:$AE$35,5,FALSE)</f>
        <v>2</v>
      </c>
      <c r="O9" s="29">
        <f ca="1">VLOOKUP($L9,$W$32:$AE$35,6,FALSE)</f>
        <v>0</v>
      </c>
      <c r="P9" s="29">
        <f ca="1">VLOOKUP($L9,$W$32:$AE$35,7,FALSE)</f>
        <v>1</v>
      </c>
      <c r="Q9" s="29">
        <f ca="1">VLOOKUP($L9,$W$32:$AE$35,3,FALSE)</f>
        <v>4</v>
      </c>
      <c r="R9" s="29">
        <f ca="1">VLOOKUP($L9,$W$32:$AE$35,4,FALSE)</f>
        <v>2</v>
      </c>
      <c r="S9" s="29">
        <f ca="1">Q9-R9</f>
        <v>2</v>
      </c>
      <c r="T9" s="30">
        <f ca="1">N9*3+O9</f>
        <v>6</v>
      </c>
      <c r="W9" s="40" t="str">
        <f>B2</f>
        <v>Espagne</v>
      </c>
      <c r="X9" s="25">
        <f>IF(AB9&lt;&gt;"",1,0)</f>
        <v>1</v>
      </c>
      <c r="Y9" s="21">
        <f>IF(OR($AB9="",$AC9=""),0,IF($AB9&gt;$AC9,1,0))</f>
        <v>0</v>
      </c>
      <c r="Z9" s="21">
        <f>IF(OR($AB9="",$AC9=""),0,IF($AB9=$AC9,1,0))</f>
        <v>0</v>
      </c>
      <c r="AA9" s="26">
        <f>IF(OR($AB9="",$AC9=""),0,IF($AB9&lt;$AC9,1,0))</f>
        <v>1</v>
      </c>
      <c r="AB9" s="27">
        <f>IF(D10="","",D10)</f>
        <v>0</v>
      </c>
      <c r="AC9" s="27">
        <f>IF(E10="","",E10)</f>
        <v>1</v>
      </c>
      <c r="AS9" s="10"/>
    </row>
    <row r="10" spans="1:76" ht="12" customHeight="1" thickBot="1">
      <c r="A10" s="51"/>
      <c r="B10" s="52"/>
      <c r="C10" s="53" t="str">
        <f>B2</f>
        <v>Espagne</v>
      </c>
      <c r="D10" s="54">
        <v>0</v>
      </c>
      <c r="E10" s="54">
        <v>1</v>
      </c>
      <c r="F10" s="55" t="str">
        <f>B3</f>
        <v>Suisse</v>
      </c>
      <c r="G10" s="56"/>
      <c r="H10" s="57"/>
      <c r="I10" s="2"/>
      <c r="J10" s="2"/>
      <c r="L10" s="34" t="str">
        <f ca="1"/>
        <v>Chili</v>
      </c>
      <c r="M10" s="29">
        <f ca="1">VLOOKUP(L10,$W$32:$X$35,2,FALSE)</f>
        <v>3</v>
      </c>
      <c r="N10" s="29">
        <f ca="1">VLOOKUP($L10,$W$32:$AE$35,5,FALSE)</f>
        <v>2</v>
      </c>
      <c r="O10" s="29">
        <f ca="1">VLOOKUP($L10,$W$32:$AE$35,6,FALSE)</f>
        <v>0</v>
      </c>
      <c r="P10" s="29">
        <f ca="1">VLOOKUP($L10,$W$32:$AE$35,7,FALSE)</f>
        <v>1</v>
      </c>
      <c r="Q10" s="29">
        <f ca="1">VLOOKUP($L10,$W$32:$AE$35,3,FALSE)</f>
        <v>4</v>
      </c>
      <c r="R10" s="29">
        <f ca="1">VLOOKUP($L10,$W$32:$AE$35,4,FALSE)</f>
        <v>2</v>
      </c>
      <c r="S10" s="29">
        <f ca="1">Q10-R10</f>
        <v>2</v>
      </c>
      <c r="T10" s="30">
        <f ca="1">N10*3+O10</f>
        <v>6</v>
      </c>
      <c r="W10" s="40" t="str">
        <f>B3</f>
        <v>Suisse</v>
      </c>
      <c r="X10" s="25">
        <f>IF(AB10&lt;&gt;"",1,0)</f>
        <v>1</v>
      </c>
      <c r="Y10" s="21">
        <f>IF(OR($AB10="",$AC10=""),0,IF($AB10&gt;$AC10,1,0))</f>
        <v>1</v>
      </c>
      <c r="Z10" s="21">
        <f>IF(OR($AB10="",$AC10=""),0,IF($AB10=$AC10,1,0))</f>
        <v>0</v>
      </c>
      <c r="AA10" s="26">
        <f>IF(OR($AB10="",$AC10=""),0,IF($AB10&lt;$AC10,1,0))</f>
        <v>0</v>
      </c>
      <c r="AB10" s="27">
        <f>IF(E10="","",E10)</f>
        <v>1</v>
      </c>
      <c r="AC10" s="27">
        <f>IF(D10="","",D10)</f>
        <v>0</v>
      </c>
      <c r="AS10" s="10"/>
    </row>
    <row r="11" spans="1:76" ht="12" customHeight="1">
      <c r="A11" s="44"/>
      <c r="B11" s="45"/>
      <c r="C11" s="46" t="str">
        <f>B2</f>
        <v>Espagne</v>
      </c>
      <c r="D11" s="47">
        <v>2</v>
      </c>
      <c r="E11" s="47">
        <v>0</v>
      </c>
      <c r="F11" s="48" t="str">
        <f>B4</f>
        <v>Honduras</v>
      </c>
      <c r="G11" s="49"/>
      <c r="H11" s="50"/>
      <c r="I11" s="2"/>
      <c r="J11" s="2"/>
      <c r="L11" s="28" t="str">
        <f ca="1"/>
        <v>Suisse</v>
      </c>
      <c r="M11" s="29">
        <f ca="1">VLOOKUP(L11,$W$32:$X$35,2,FALSE)</f>
        <v>3</v>
      </c>
      <c r="N11" s="29">
        <f ca="1">VLOOKUP($L11,$W$32:$AE$35,5,FALSE)</f>
        <v>1</v>
      </c>
      <c r="O11" s="29">
        <f ca="1">VLOOKUP($L11,$W$32:$AE$35,6,FALSE)</f>
        <v>1</v>
      </c>
      <c r="P11" s="29">
        <f ca="1">VLOOKUP($L11,$W$32:$AE$35,7,FALSE)</f>
        <v>1</v>
      </c>
      <c r="Q11" s="29">
        <f ca="1">VLOOKUP($L11,$W$32:$AE$35,3,FALSE)</f>
        <v>1</v>
      </c>
      <c r="R11" s="29">
        <f ca="1">VLOOKUP($L11,$W$32:$AE$35,4,FALSE)</f>
        <v>2</v>
      </c>
      <c r="S11" s="29">
        <f ca="1">Q11-R11</f>
        <v>-1</v>
      </c>
      <c r="T11" s="30">
        <f ca="1">N11*3+O11</f>
        <v>4</v>
      </c>
      <c r="W11" s="40" t="str">
        <f>B4</f>
        <v>Honduras</v>
      </c>
      <c r="X11" s="25">
        <f>IF(AB11&lt;&gt;"",1,0)</f>
        <v>1</v>
      </c>
      <c r="Y11" s="21">
        <f>IF(OR($AB11="",$AC11=""),0,IF($AB11&gt;$AC11,1,0))</f>
        <v>0</v>
      </c>
      <c r="Z11" s="21">
        <f>IF(OR($AB11="",$AC11=""),0,IF($AB11=$AC11,1,0))</f>
        <v>0</v>
      </c>
      <c r="AA11" s="26">
        <f>IF(OR($AB11="",$AC11=""),0,IF($AB11&lt;$AC11,1,0))</f>
        <v>1</v>
      </c>
      <c r="AB11" s="27">
        <f>IF(D9="","",D9)</f>
        <v>0</v>
      </c>
      <c r="AC11" s="27">
        <f>IF(E9="","",E9)</f>
        <v>1</v>
      </c>
      <c r="AS11" s="10"/>
    </row>
    <row r="12" spans="1:76" ht="12" customHeight="1" thickBot="1">
      <c r="A12" s="51"/>
      <c r="B12" s="52"/>
      <c r="C12" s="53" t="str">
        <f>B5</f>
        <v>Chili</v>
      </c>
      <c r="D12" s="54">
        <v>2</v>
      </c>
      <c r="E12" s="54">
        <v>0</v>
      </c>
      <c r="F12" s="55" t="str">
        <f>B3</f>
        <v>Suisse</v>
      </c>
      <c r="G12" s="56"/>
      <c r="H12" s="57"/>
      <c r="I12" s="2"/>
      <c r="J12" s="2"/>
      <c r="L12" s="31" t="str">
        <f ca="1"/>
        <v>Honduras</v>
      </c>
      <c r="M12" s="32">
        <f ca="1">VLOOKUP(L12,$W$32:$X$35,2,FALSE)</f>
        <v>3</v>
      </c>
      <c r="N12" s="32">
        <f ca="1">VLOOKUP($L12,$W$32:$AE$35,5,FALSE)</f>
        <v>0</v>
      </c>
      <c r="O12" s="32">
        <f ca="1">VLOOKUP($L12,$W$32:$AE$35,6,FALSE)</f>
        <v>1</v>
      </c>
      <c r="P12" s="32">
        <f ca="1">VLOOKUP($L12,$W$32:$AE$35,7,FALSE)</f>
        <v>2</v>
      </c>
      <c r="Q12" s="32">
        <f ca="1">VLOOKUP($L12,$W$32:$AE$35,3,FALSE)</f>
        <v>0</v>
      </c>
      <c r="R12" s="32">
        <f ca="1">VLOOKUP($L12,$W$32:$AE$35,4,FALSE)</f>
        <v>3</v>
      </c>
      <c r="S12" s="32">
        <f ca="1">Q12-R12</f>
        <v>-3</v>
      </c>
      <c r="T12" s="33">
        <f ca="1">N12*3+O12</f>
        <v>1</v>
      </c>
      <c r="W12" s="41" t="str">
        <f>B5</f>
        <v>Chili</v>
      </c>
      <c r="X12" s="25">
        <f>IF(AB12&lt;&gt;"",1,0)</f>
        <v>1</v>
      </c>
      <c r="Y12" s="21">
        <f>IF(OR($AB12="",$AC12=""),0,IF($AB12&gt;$AC12,1,0))</f>
        <v>1</v>
      </c>
      <c r="Z12" s="21">
        <f>IF(OR($AB12="",$AC12=""),0,IF($AB12=$AC12,1,0))</f>
        <v>0</v>
      </c>
      <c r="AA12" s="26">
        <f>IF(OR($AB12="",$AC12=""),0,IF($AB12&lt;$AC12,1,0))</f>
        <v>0</v>
      </c>
      <c r="AB12" s="27">
        <f>IF(E9="","",E9)</f>
        <v>1</v>
      </c>
      <c r="AC12" s="27">
        <f>IF(D9="","",D9)</f>
        <v>0</v>
      </c>
      <c r="AS12" s="10"/>
    </row>
    <row r="13" spans="1:76" ht="12" customHeight="1">
      <c r="A13" s="44"/>
      <c r="B13" s="45"/>
      <c r="C13" s="46" t="str">
        <f>B3</f>
        <v>Suisse</v>
      </c>
      <c r="D13" s="47">
        <v>0</v>
      </c>
      <c r="E13" s="47">
        <v>0</v>
      </c>
      <c r="F13" s="48" t="str">
        <f>B4</f>
        <v>Honduras</v>
      </c>
      <c r="G13" s="49"/>
      <c r="H13" s="50"/>
      <c r="I13" s="2"/>
      <c r="J13" s="2"/>
      <c r="Y13" s="16"/>
    </row>
    <row r="14" spans="1:76" ht="12" customHeight="1" thickBot="1">
      <c r="A14" s="51"/>
      <c r="B14" s="52"/>
      <c r="C14" s="53" t="str">
        <f>B5</f>
        <v>Chili</v>
      </c>
      <c r="D14" s="54">
        <v>1</v>
      </c>
      <c r="E14" s="54">
        <v>2</v>
      </c>
      <c r="F14" s="55" t="str">
        <f>B2</f>
        <v>Espagne</v>
      </c>
      <c r="G14" s="56"/>
      <c r="H14" s="57"/>
      <c r="I14" s="2"/>
      <c r="J14" s="2"/>
      <c r="X14" s="23" t="s">
        <v>15</v>
      </c>
    </row>
    <row r="15" spans="1:76" ht="12" customHeight="1">
      <c r="A15" s="5"/>
      <c r="B15" s="6"/>
      <c r="C15" s="7"/>
      <c r="D15" s="15"/>
      <c r="E15" s="10"/>
      <c r="F15" s="8"/>
      <c r="G15" s="9"/>
      <c r="H15" s="10"/>
      <c r="I15" s="2"/>
      <c r="J15" s="2"/>
      <c r="X15" s="22" t="s">
        <v>11</v>
      </c>
      <c r="Y15" s="18" t="s">
        <v>6</v>
      </c>
      <c r="Z15" s="18" t="s">
        <v>12</v>
      </c>
      <c r="AA15" s="18" t="s">
        <v>1</v>
      </c>
      <c r="AB15" s="14" t="s">
        <v>1</v>
      </c>
      <c r="AC15" s="14" t="s">
        <v>0</v>
      </c>
    </row>
    <row r="16" spans="1:76" ht="12" customHeight="1">
      <c r="A16" s="59" t="s">
        <v>24</v>
      </c>
      <c r="B16" s="59"/>
      <c r="C16" s="59"/>
      <c r="D16" s="59"/>
      <c r="E16" s="59"/>
      <c r="F16" s="59"/>
      <c r="G16" s="59"/>
      <c r="H16" s="59"/>
      <c r="I16" s="59"/>
      <c r="J16" s="59"/>
      <c r="X16" s="25">
        <f>IF(AB16&lt;&gt;"",1,0)</f>
        <v>1</v>
      </c>
      <c r="Y16" s="21">
        <f>IF(OR($AB16="",$AC16=""),0,IF($AB16&gt;$AC16,1,0))</f>
        <v>1</v>
      </c>
      <c r="Z16" s="21">
        <f>IF(OR($AB16="",$AC16=""),0,IF($AB16=$AC16,1,0))</f>
        <v>0</v>
      </c>
      <c r="AA16" s="21">
        <f>IF(OR($AB16="",$AC16=""),0,IF($AB16&lt;$AC16,1,0))</f>
        <v>0</v>
      </c>
      <c r="AB16" s="27">
        <f>IF(D11="","",D11)</f>
        <v>2</v>
      </c>
      <c r="AC16" s="27">
        <f>IF(E11="","",E11)</f>
        <v>0</v>
      </c>
    </row>
    <row r="17" spans="8:33" ht="12" customHeight="1">
      <c r="H17" s="10"/>
      <c r="I17" s="58"/>
      <c r="J17" s="58"/>
      <c r="X17" s="25">
        <f>IF(AB17&lt;&gt;"",1,0)</f>
        <v>1</v>
      </c>
      <c r="Y17" s="21">
        <f>IF(OR($AB17="",$AC17=""),0,IF($AB17&gt;$AC17,1,0))</f>
        <v>0</v>
      </c>
      <c r="Z17" s="21">
        <f>IF(OR($AB17="",$AC17=""),0,IF($AB17=$AC17,1,0))</f>
        <v>0</v>
      </c>
      <c r="AA17" s="21">
        <f>IF(OR($AB17="",$AC17=""),0,IF($AB17&lt;$AC17,1,0))</f>
        <v>1</v>
      </c>
      <c r="AB17" s="27">
        <f>IF(E12="","",E12)</f>
        <v>0</v>
      </c>
      <c r="AC17" s="27">
        <f>IF(D12="","",D12)</f>
        <v>2</v>
      </c>
    </row>
    <row r="18" spans="8:33" ht="12" customHeight="1">
      <c r="H18" s="10"/>
      <c r="I18" s="2"/>
      <c r="J18" s="2"/>
      <c r="K18" s="42"/>
      <c r="X18" s="25">
        <f>IF(AB18&lt;&gt;"",1,0)</f>
        <v>1</v>
      </c>
      <c r="Y18" s="21">
        <f>IF(OR($AB18="",$AC18=""),0,IF($AB18&gt;$AC18,1,0))</f>
        <v>0</v>
      </c>
      <c r="Z18" s="21">
        <f>IF(OR($AB18="",$AC18=""),0,IF($AB18=$AC18,1,0))</f>
        <v>0</v>
      </c>
      <c r="AA18" s="21">
        <f>IF(OR($AB18="",$AC18=""),0,IF($AB18&lt;$AC18,1,0))</f>
        <v>1</v>
      </c>
      <c r="AB18" s="27">
        <f>IF(E11="","",E11)</f>
        <v>0</v>
      </c>
      <c r="AC18" s="27">
        <f>IF(D11="","",D11)</f>
        <v>2</v>
      </c>
    </row>
    <row r="19" spans="8:33" ht="12" customHeight="1">
      <c r="H19" s="10"/>
      <c r="I19" s="2"/>
      <c r="J19" s="2"/>
      <c r="K19" s="42"/>
      <c r="X19" s="25">
        <f>IF(AB19&lt;&gt;"",1,0)</f>
        <v>1</v>
      </c>
      <c r="Y19" s="21">
        <f>IF(OR($AB19="",$AC19=""),0,IF($AB19&gt;$AC19,1,0))</f>
        <v>1</v>
      </c>
      <c r="Z19" s="21">
        <f>IF(OR($AB19="",$AC19=""),0,IF($AB19=$AC19,1,0))</f>
        <v>0</v>
      </c>
      <c r="AA19" s="21">
        <f>IF(OR($AB19="",$AC19=""),0,IF($AB19&lt;$AC19,1,0))</f>
        <v>0</v>
      </c>
      <c r="AB19" s="27">
        <f>IF(D12="","",D12)</f>
        <v>2</v>
      </c>
      <c r="AC19" s="27">
        <f>IF(E12="","",E12)</f>
        <v>0</v>
      </c>
    </row>
    <row r="20" spans="8:33" ht="12" customHeight="1">
      <c r="H20" s="10"/>
      <c r="I20" s="2"/>
      <c r="J20" s="2"/>
      <c r="K20" s="42"/>
      <c r="Y20" s="16"/>
    </row>
    <row r="21" spans="8:33" ht="12" customHeight="1">
      <c r="H21" s="10"/>
      <c r="I21" s="2"/>
      <c r="J21" s="2"/>
      <c r="K21" s="42"/>
      <c r="Y21" s="16"/>
    </row>
    <row r="22" spans="8:33" ht="12" customHeight="1">
      <c r="H22" s="10"/>
      <c r="I22" s="2"/>
      <c r="J22" s="2"/>
      <c r="K22" s="42"/>
      <c r="X22" s="23" t="s">
        <v>16</v>
      </c>
    </row>
    <row r="23" spans="8:33" ht="12" customHeight="1">
      <c r="H23" s="10"/>
      <c r="I23" s="2"/>
      <c r="J23" s="2"/>
      <c r="K23" s="42"/>
      <c r="X23" s="22" t="s">
        <v>11</v>
      </c>
      <c r="Y23" s="18" t="s">
        <v>6</v>
      </c>
      <c r="Z23" s="18" t="s">
        <v>12</v>
      </c>
      <c r="AA23" s="18" t="s">
        <v>1</v>
      </c>
      <c r="AB23" s="14" t="s">
        <v>1</v>
      </c>
      <c r="AC23" s="14" t="s">
        <v>0</v>
      </c>
    </row>
    <row r="24" spans="8:33" ht="12" customHeight="1">
      <c r="H24" s="10"/>
      <c r="I24" s="2"/>
      <c r="J24" s="2"/>
      <c r="X24" s="25">
        <f>IF(AB24&lt;&gt;"",1,0)</f>
        <v>1</v>
      </c>
      <c r="Y24" s="21">
        <f>IF(OR($AB24="",$AC24=""),0,IF($AB24&gt;$AC24,1,0))</f>
        <v>1</v>
      </c>
      <c r="Z24" s="21">
        <f>IF(OR($AB24="",$AC24=""),0,IF($AB24=$AC24,1,0))</f>
        <v>0</v>
      </c>
      <c r="AA24" s="26">
        <f>IF(OR($AB24="",$AC24=""),0,IF($AB24&lt;$AC24,1,0))</f>
        <v>0</v>
      </c>
      <c r="AB24" s="27">
        <f>IF(E14="","",E14)</f>
        <v>2</v>
      </c>
      <c r="AC24" s="27">
        <f>IF(D14="","",D14)</f>
        <v>1</v>
      </c>
    </row>
    <row r="25" spans="8:33" ht="12" customHeight="1">
      <c r="H25" s="10"/>
      <c r="I25" s="2"/>
      <c r="J25" s="2"/>
      <c r="X25" s="25">
        <f>IF(AB25&lt;&gt;"",1,0)</f>
        <v>1</v>
      </c>
      <c r="Y25" s="21">
        <f>IF(OR($AB25="",$AC25=""),0,IF($AB25&gt;$AC25,1,0))</f>
        <v>0</v>
      </c>
      <c r="Z25" s="21">
        <f>IF(OR($AB25="",$AC25=""),0,IF($AB25=$AC25,1,0))</f>
        <v>1</v>
      </c>
      <c r="AA25" s="26">
        <f>IF(OR($AB25="",$AC25=""),0,IF($AB25&lt;$AC25,1,0))</f>
        <v>0</v>
      </c>
      <c r="AB25" s="27">
        <f>IF(D13="","",D13)</f>
        <v>0</v>
      </c>
      <c r="AC25" s="27">
        <f>IF(E13="","",E13)</f>
        <v>0</v>
      </c>
    </row>
    <row r="26" spans="8:33" ht="12" customHeight="1">
      <c r="H26" s="10"/>
      <c r="I26" s="2"/>
      <c r="J26" s="2"/>
      <c r="X26" s="25">
        <f>IF(AB26&lt;&gt;"",1,0)</f>
        <v>1</v>
      </c>
      <c r="Y26" s="21">
        <f>IF(OR($AB26="",$AC26=""),0,IF($AB26&gt;$AC26,1,0))</f>
        <v>0</v>
      </c>
      <c r="Z26" s="21">
        <f>IF(OR($AB26="",$AC26=""),0,IF($AB26=$AC26,1,0))</f>
        <v>1</v>
      </c>
      <c r="AA26" s="26">
        <f>IF(OR($AB26="",$AC26=""),0,IF($AB26&lt;$AC26,1,0))</f>
        <v>0</v>
      </c>
      <c r="AB26" s="27">
        <f>IF(E13="","",E13)</f>
        <v>0</v>
      </c>
      <c r="AC26" s="27">
        <f>IF(D13="","",D13)</f>
        <v>0</v>
      </c>
    </row>
    <row r="27" spans="8:33" ht="12" customHeight="1">
      <c r="H27" s="10"/>
      <c r="I27" s="2"/>
      <c r="J27" s="2"/>
      <c r="X27" s="25">
        <f>IF(AB27&lt;&gt;"",1,0)</f>
        <v>1</v>
      </c>
      <c r="Y27" s="21">
        <f>IF(OR($AB27="",$AC27=""),0,IF($AB27&gt;$AC27,1,0))</f>
        <v>0</v>
      </c>
      <c r="Z27" s="21">
        <f>IF(OR($AB27="",$AC27=""),0,IF($AB27=$AC27,1,0))</f>
        <v>0</v>
      </c>
      <c r="AA27" s="26">
        <f>IF(OR($AB27="",$AC27=""),0,IF($AB27&lt;$AC27,1,0))</f>
        <v>1</v>
      </c>
      <c r="AB27" s="27">
        <f>IF(D14="","",D14)</f>
        <v>1</v>
      </c>
      <c r="AC27" s="27">
        <f>IF(E14="","",E14)</f>
        <v>2</v>
      </c>
    </row>
    <row r="28" spans="8:33" ht="12" customHeight="1">
      <c r="H28" s="10"/>
      <c r="I28" s="2"/>
      <c r="J28" s="2"/>
      <c r="Z28" s="1"/>
      <c r="AA28" s="1"/>
      <c r="AB28" s="1"/>
      <c r="AC28" s="1"/>
      <c r="AD28" s="1"/>
    </row>
    <row r="29" spans="8:33" ht="12" customHeight="1">
      <c r="H29" s="10"/>
      <c r="I29" s="2"/>
      <c r="J29" s="2"/>
      <c r="Z29" s="1"/>
      <c r="AA29" s="1"/>
      <c r="AB29" s="1"/>
      <c r="AC29" s="1"/>
      <c r="AD29" s="1"/>
    </row>
    <row r="30" spans="8:33" ht="12" customHeight="1">
      <c r="H30" s="10"/>
      <c r="I30" s="2"/>
      <c r="J30" s="2"/>
      <c r="X30" s="1" t="s">
        <v>22</v>
      </c>
      <c r="Y30" s="16"/>
      <c r="Z30" s="1"/>
      <c r="AD30" s="1"/>
    </row>
    <row r="31" spans="8:33" ht="12" customHeight="1">
      <c r="H31" s="10"/>
      <c r="I31" s="2"/>
      <c r="J31" s="2"/>
      <c r="X31" s="22" t="s">
        <v>11</v>
      </c>
      <c r="Y31" s="14" t="s">
        <v>1</v>
      </c>
      <c r="Z31" s="14" t="s">
        <v>0</v>
      </c>
      <c r="AA31" s="18" t="s">
        <v>6</v>
      </c>
      <c r="AB31" s="18" t="s">
        <v>12</v>
      </c>
      <c r="AC31" s="18" t="s">
        <v>1</v>
      </c>
      <c r="AD31" s="19" t="s">
        <v>2</v>
      </c>
      <c r="AE31" s="14" t="s">
        <v>13</v>
      </c>
      <c r="AF31" s="1" t="s">
        <v>21</v>
      </c>
      <c r="AG31" s="16" t="s">
        <v>19</v>
      </c>
    </row>
    <row r="32" spans="8:33" ht="12" customHeight="1">
      <c r="H32" s="10"/>
      <c r="I32" s="2"/>
      <c r="J32" s="2"/>
      <c r="W32" s="20" t="str">
        <f>W9</f>
        <v>Espagne</v>
      </c>
      <c r="X32" s="20">
        <f>X9+X16+X24</f>
        <v>3</v>
      </c>
      <c r="Y32" s="20">
        <f t="shared" ref="Y32:Z35" si="0">IF(AB9&lt;&gt;"",AB9,0)+IF(AB16&lt;&gt;"",AB16,0)+IF(AB24&lt;&gt;"",AB24,0)</f>
        <v>4</v>
      </c>
      <c r="Z32" s="20">
        <f t="shared" si="0"/>
        <v>2</v>
      </c>
      <c r="AA32" s="20">
        <f t="shared" ref="AA32:AC35" si="1">Y9+Y16+Y24</f>
        <v>2</v>
      </c>
      <c r="AB32" s="20">
        <f t="shared" si="1"/>
        <v>0</v>
      </c>
      <c r="AC32" s="20">
        <f t="shared" si="1"/>
        <v>1</v>
      </c>
      <c r="AD32" s="20">
        <f>AA32*3+AB32</f>
        <v>6</v>
      </c>
      <c r="AE32" s="20">
        <f>Y32-Z32</f>
        <v>2</v>
      </c>
      <c r="AF32" s="24">
        <f ca="1">classpts(W32)</f>
        <v>1506</v>
      </c>
      <c r="AG32" s="11">
        <f ca="1">RANK(AF32,$AF$32:$AF$35)</f>
        <v>1</v>
      </c>
    </row>
    <row r="33" spans="8:33" ht="12" customHeight="1">
      <c r="H33" s="10"/>
      <c r="I33" s="2"/>
      <c r="J33" s="2"/>
      <c r="W33" s="20" t="str">
        <f>W10</f>
        <v>Suisse</v>
      </c>
      <c r="X33" s="20">
        <f>X10+X17+X25</f>
        <v>3</v>
      </c>
      <c r="Y33" s="20">
        <f t="shared" si="0"/>
        <v>1</v>
      </c>
      <c r="Z33" s="20">
        <f t="shared" si="0"/>
        <v>2</v>
      </c>
      <c r="AA33" s="20">
        <f t="shared" si="1"/>
        <v>1</v>
      </c>
      <c r="AB33" s="20">
        <f t="shared" si="1"/>
        <v>1</v>
      </c>
      <c r="AC33" s="20">
        <f t="shared" si="1"/>
        <v>1</v>
      </c>
      <c r="AD33" s="20">
        <f>AA33*3+AB33</f>
        <v>4</v>
      </c>
      <c r="AE33" s="20">
        <f>Y33-Z33</f>
        <v>-1</v>
      </c>
      <c r="AF33" s="24">
        <f t="shared" ref="AF33:AF35" ca="1" si="2">classpts(W33)</f>
        <v>773</v>
      </c>
      <c r="AG33" s="11">
        <f ca="1">RANK(AF33,$AF$32:$AF$35)</f>
        <v>3</v>
      </c>
    </row>
    <row r="34" spans="8:33" ht="12" customHeight="1">
      <c r="H34" s="10"/>
      <c r="I34" s="2"/>
      <c r="J34" s="2"/>
      <c r="W34" s="20" t="str">
        <f>W11</f>
        <v>Honduras</v>
      </c>
      <c r="X34" s="20">
        <f>X11+X18+X26</f>
        <v>3</v>
      </c>
      <c r="Y34" s="20">
        <f t="shared" si="0"/>
        <v>0</v>
      </c>
      <c r="Z34" s="20">
        <f t="shared" si="0"/>
        <v>3</v>
      </c>
      <c r="AA34" s="20">
        <f t="shared" si="1"/>
        <v>0</v>
      </c>
      <c r="AB34" s="20">
        <f t="shared" si="1"/>
        <v>1</v>
      </c>
      <c r="AC34" s="20">
        <f t="shared" si="1"/>
        <v>2</v>
      </c>
      <c r="AD34" s="20">
        <f>AA34*3+AB34</f>
        <v>1</v>
      </c>
      <c r="AE34" s="20">
        <f>Y34-Z34</f>
        <v>-3</v>
      </c>
      <c r="AF34" s="24">
        <f t="shared" ca="1" si="2"/>
        <v>140</v>
      </c>
      <c r="AG34" s="11">
        <f ca="1">RANK(AF34,$AF$32:$AF$35)</f>
        <v>4</v>
      </c>
    </row>
    <row r="35" spans="8:33" ht="12" customHeight="1">
      <c r="H35" s="10"/>
      <c r="I35" s="2"/>
      <c r="J35" s="2"/>
      <c r="W35" s="20" t="str">
        <f>W12</f>
        <v>Chili</v>
      </c>
      <c r="X35" s="20">
        <f>X12+X19+X27</f>
        <v>3</v>
      </c>
      <c r="Y35" s="20">
        <f t="shared" si="0"/>
        <v>4</v>
      </c>
      <c r="Z35" s="20">
        <f t="shared" si="0"/>
        <v>2</v>
      </c>
      <c r="AA35" s="20">
        <f t="shared" si="1"/>
        <v>2</v>
      </c>
      <c r="AB35" s="20">
        <f t="shared" si="1"/>
        <v>0</v>
      </c>
      <c r="AC35" s="20">
        <f t="shared" si="1"/>
        <v>1</v>
      </c>
      <c r="AD35" s="20">
        <f>AA35*3+AB35</f>
        <v>6</v>
      </c>
      <c r="AE35" s="20">
        <f>Y35-Z35</f>
        <v>2</v>
      </c>
      <c r="AF35" s="24">
        <f t="shared" ca="1" si="2"/>
        <v>1194</v>
      </c>
      <c r="AG35" s="11">
        <f ca="1">RANK(AF35,$AF$32:$AF$35)</f>
        <v>2</v>
      </c>
    </row>
    <row r="36" spans="8:33" ht="12" customHeight="1">
      <c r="H36" s="10"/>
      <c r="I36" s="2"/>
      <c r="J36" s="2"/>
    </row>
    <row r="37" spans="8:33" ht="12" customHeight="1">
      <c r="H37" s="10"/>
      <c r="I37" s="2"/>
      <c r="J37" s="2"/>
    </row>
    <row r="38" spans="8:33" ht="12" customHeight="1">
      <c r="H38" s="10"/>
      <c r="I38" s="2"/>
      <c r="J38" s="2"/>
    </row>
    <row r="39" spans="8:33" ht="12" customHeight="1">
      <c r="H39" s="10"/>
      <c r="I39" s="2"/>
      <c r="J39" s="2"/>
    </row>
    <row r="40" spans="8:33" ht="12" customHeight="1">
      <c r="H40" s="10"/>
      <c r="I40" s="2"/>
      <c r="J40" s="2"/>
    </row>
    <row r="41" spans="8:33" ht="12" customHeight="1">
      <c r="H41" s="10"/>
      <c r="I41" s="2"/>
      <c r="J41" s="2"/>
    </row>
    <row r="42" spans="8:33" ht="12" customHeight="1">
      <c r="H42" s="10"/>
      <c r="I42" s="2"/>
      <c r="J42" s="2"/>
    </row>
    <row r="43" spans="8:33" ht="12" customHeight="1">
      <c r="H43" s="10"/>
      <c r="I43" s="2"/>
      <c r="J43" s="2"/>
    </row>
    <row r="44" spans="8:33" ht="12" customHeight="1">
      <c r="I44" s="2"/>
      <c r="J44" s="2"/>
    </row>
    <row r="45" spans="8:33" ht="12" customHeight="1">
      <c r="I45" s="2"/>
      <c r="J45" s="2"/>
    </row>
    <row r="46" spans="8:33" ht="12" customHeight="1">
      <c r="I46" s="2"/>
      <c r="J46" s="2"/>
    </row>
    <row r="47" spans="8:33" ht="12" customHeight="1">
      <c r="I47" s="2"/>
      <c r="J47" s="2"/>
    </row>
    <row r="48" spans="8:33" ht="12" customHeight="1">
      <c r="I48" s="2"/>
      <c r="J48" s="2"/>
    </row>
    <row r="49" spans="9:10" ht="12" customHeight="1">
      <c r="I49" s="2"/>
      <c r="J49" s="2"/>
    </row>
    <row r="50" spans="9:10" ht="12" customHeight="1">
      <c r="I50" s="2"/>
      <c r="J50" s="2"/>
    </row>
    <row r="51" spans="9:10" ht="12" customHeight="1">
      <c r="I51" s="2"/>
      <c r="J51" s="2"/>
    </row>
    <row r="52" spans="9:10" ht="12" customHeight="1">
      <c r="I52" s="2"/>
      <c r="J52" s="2"/>
    </row>
    <row r="53" spans="9:10" ht="12" customHeight="1">
      <c r="I53" s="2"/>
      <c r="J53" s="2"/>
    </row>
    <row r="54" spans="9:10" ht="12" customHeight="1">
      <c r="I54" s="2"/>
      <c r="J54" s="2"/>
    </row>
    <row r="55" spans="9:10" ht="12" customHeight="1">
      <c r="I55" s="2"/>
      <c r="J55" s="2"/>
    </row>
    <row r="56" spans="9:10" ht="12" customHeight="1">
      <c r="I56" s="2"/>
      <c r="J56" s="2"/>
    </row>
    <row r="57" spans="9:10" ht="12" customHeight="1">
      <c r="I57" s="2"/>
      <c r="J57" s="2"/>
    </row>
    <row r="58" spans="9:10" ht="12" customHeight="1"/>
    <row r="59" spans="9:10" ht="12" customHeight="1"/>
    <row r="60" spans="9:10" ht="12" customHeight="1"/>
    <row r="61" spans="9:10" ht="12" customHeight="1"/>
  </sheetData>
  <sheetProtection pivotTables="0"/>
  <mergeCells count="7">
    <mergeCell ref="A16:J16"/>
    <mergeCell ref="A7:H7"/>
    <mergeCell ref="B1:C1"/>
    <mergeCell ref="B2:C2"/>
    <mergeCell ref="B3:C3"/>
    <mergeCell ref="B4:C4"/>
    <mergeCell ref="B5:C5"/>
  </mergeCells>
  <phoneticPr fontId="0" type="noConversion"/>
  <printOptions horizontalCentered="1"/>
  <pageMargins left="0.19685039370078741" right="0.11811023622047245" top="0.15748031496062992" bottom="0.15748031496062992" header="0.15748031496062992" footer="0.15748031496062992"/>
  <pageSetup paperSize="9" scale="64" orientation="portrait" horizontalDpi="4294967295" verticalDpi="4294967295" r:id="rId1"/>
  <headerFooter alignWithMargins="0"/>
  <drawing r:id="rId2"/>
  <picture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Group Points</vt:lpstr>
      <vt:lpstr>Matchs</vt:lpstr>
      <vt:lpstr>equipes</vt:lpstr>
      <vt:lpstr>EQUIPESH</vt:lpstr>
      <vt:lpstr>Matchs!Print_Area</vt:lpstr>
      <vt:lpstr>pts</vt:lpstr>
      <vt:lpstr>PTSH</vt:lpstr>
      <vt:lpstr>RANGSH</vt:lpstr>
    </vt:vector>
  </TitlesOfParts>
  <Company>HSBC Bank plc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2009-12-12T10:48:27Z</cp:lastPrinted>
  <dcterms:created xsi:type="dcterms:W3CDTF">2000-05-28T16:26:36Z</dcterms:created>
  <dcterms:modified xsi:type="dcterms:W3CDTF">2013-09-10T22:19:38Z</dcterms:modified>
</cp:coreProperties>
</file>