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600" windowWidth="28800" windowHeight="13065"/>
  </bookViews>
  <sheets>
    <sheet name="Sheet1" sheetId="1" r:id="rId1"/>
  </sheets>
  <externalReferences>
    <externalReference r:id="rId2"/>
  </externalReferences>
  <definedNames>
    <definedName name="Choice">[1]List!$I$2:$I$3</definedName>
    <definedName name="IssueCategory">[1]List!$E$2:$E$16</definedName>
    <definedName name="Location">[1]List!$C$2:$C$6</definedName>
    <definedName name="Responsible">[1]List!$G$2:$G$13</definedName>
    <definedName name="Type">[1]List!$A$2:$A$5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/>
  <c r="S5"/>
  <c r="S6"/>
  <c r="S7"/>
  <c r="S8"/>
  <c r="S9"/>
  <c r="S10"/>
  <c r="S11"/>
  <c r="S12"/>
  <c r="S13"/>
  <c r="S14"/>
  <c r="S3"/>
  <c r="T4"/>
  <c r="T5"/>
  <c r="T6"/>
  <c r="T7"/>
  <c r="T8"/>
  <c r="T9"/>
  <c r="T10"/>
  <c r="T11"/>
  <c r="T12"/>
  <c r="T13"/>
  <c r="T14"/>
  <c r="T3"/>
  <c r="U5"/>
  <c r="U6"/>
  <c r="U8"/>
  <c r="U9"/>
  <c r="U10"/>
  <c r="S1" l="1"/>
  <c r="T15"/>
  <c r="S15"/>
  <c r="U3" l="1"/>
  <c r="U7"/>
  <c r="U14"/>
  <c r="U13"/>
  <c r="U12"/>
  <c r="U11"/>
  <c r="U4"/>
  <c r="U15"/>
  <c r="U16"/>
  <c r="O3" l="1"/>
  <c r="K14" l="1"/>
  <c r="O13"/>
  <c r="K10"/>
  <c r="O9"/>
  <c r="K6"/>
  <c r="O5"/>
  <c r="K13"/>
  <c r="O12"/>
  <c r="K9"/>
  <c r="O8"/>
  <c r="K5"/>
  <c r="O4"/>
  <c r="O15"/>
  <c r="O11"/>
  <c r="K8"/>
  <c r="O7"/>
  <c r="K15"/>
  <c r="O14"/>
  <c r="O10"/>
  <c r="O6"/>
  <c r="K3"/>
  <c r="K12"/>
  <c r="K4"/>
  <c r="K11"/>
  <c r="K7"/>
</calcChain>
</file>

<file path=xl/sharedStrings.xml><?xml version="1.0" encoding="utf-8"?>
<sst xmlns="http://schemas.openxmlformats.org/spreadsheetml/2006/main" count="134" uniqueCount="85">
  <si>
    <t>Date</t>
  </si>
  <si>
    <t>No.</t>
  </si>
  <si>
    <t>Type</t>
  </si>
  <si>
    <t>Location</t>
  </si>
  <si>
    <t>Issue Category</t>
  </si>
  <si>
    <t>What reported</t>
  </si>
  <si>
    <t>Action to take</t>
  </si>
  <si>
    <t>Responsible</t>
  </si>
  <si>
    <t>Review Period (days)</t>
  </si>
  <si>
    <t>original due date</t>
  </si>
  <si>
    <t>Status</t>
  </si>
  <si>
    <t>Additional measures taken/needed</t>
  </si>
  <si>
    <t>Reasons for deadline not being met</t>
  </si>
  <si>
    <t>Due Date</t>
  </si>
  <si>
    <t>Complete</t>
  </si>
  <si>
    <t>Measures implemented sufficient (Y or N)</t>
  </si>
  <si>
    <t>Date of completion</t>
  </si>
  <si>
    <t>complete before original date</t>
  </si>
  <si>
    <t>15/89</t>
  </si>
  <si>
    <t>safety</t>
  </si>
  <si>
    <t>LIQUIDS</t>
  </si>
  <si>
    <t>FAILING SAFETY DEVICE</t>
  </si>
  <si>
    <t>interlocking on box erector doors intermittent failure (on part 2)</t>
  </si>
  <si>
    <t>replace locks</t>
  </si>
  <si>
    <t>DW</t>
  </si>
  <si>
    <t>YES</t>
  </si>
  <si>
    <t>SC16/10</t>
  </si>
  <si>
    <t>Safety</t>
  </si>
  <si>
    <t>Liquids</t>
  </si>
  <si>
    <t>mechanical issue</t>
  </si>
  <si>
    <t xml:space="preserve">PT2 box erector low/empty level sensors not working correctly </t>
  </si>
  <si>
    <t>repair/replace sensors</t>
  </si>
  <si>
    <t xml:space="preserve"> 04-02-16</t>
  </si>
  <si>
    <t>L1_office_20160329_01</t>
  </si>
  <si>
    <t>Observation</t>
  </si>
  <si>
    <t>U18+19 offices</t>
  </si>
  <si>
    <t>PAT testing</t>
  </si>
  <si>
    <t>Several items where no PAT sticker was found</t>
  </si>
  <si>
    <t>Check items found are on register and testing is up to date.</t>
  </si>
  <si>
    <t>L1_office_20160329_02</t>
  </si>
  <si>
    <t>U19 small office</t>
  </si>
  <si>
    <t>Housekeeping</t>
  </si>
  <si>
    <t>Spare china from old kitchen left on table.</t>
  </si>
  <si>
    <t>Dispose of or redistribute?</t>
  </si>
  <si>
    <t>NO</t>
  </si>
  <si>
    <t>16/23</t>
  </si>
  <si>
    <t>U18</t>
  </si>
  <si>
    <t>Bikes in corridor encroaching onto fire escape route</t>
  </si>
  <si>
    <t>Provide an alternate place for storage (Bike shelter)</t>
  </si>
  <si>
    <t>JOC</t>
  </si>
  <si>
    <t>16/22</t>
  </si>
  <si>
    <t>U16</t>
  </si>
  <si>
    <t>Inspections</t>
  </si>
  <si>
    <t>PPT checklists not filled in correctly</t>
  </si>
  <si>
    <t>16/21</t>
  </si>
  <si>
    <t>U18 Packing</t>
  </si>
  <si>
    <t>Guarding</t>
  </si>
  <si>
    <t>Guards not set correctly after size change</t>
  </si>
  <si>
    <t>16/20</t>
  </si>
  <si>
    <t>U16 Warehouse</t>
  </si>
  <si>
    <t>Poor stacking</t>
  </si>
  <si>
    <t>Number of big bags with hoops trapped by pallet above, one bag with broken hoop</t>
  </si>
  <si>
    <t>L1_Demo_1603_01</t>
  </si>
  <si>
    <t>Fire Risk</t>
  </si>
  <si>
    <t>Pallets of cardboard stored in first aisle next to production, under light units</t>
  </si>
  <si>
    <t>Relocate/ store in racking</t>
  </si>
  <si>
    <t>L1_Demo_1603_02</t>
  </si>
  <si>
    <t>Demo Room</t>
  </si>
  <si>
    <t>No evidence to show that eye wash station is regularly flushed</t>
  </si>
  <si>
    <t>Instigate use of log / record sheet and check the eye wash station weekly</t>
  </si>
  <si>
    <t>AL</t>
  </si>
  <si>
    <t>L1_Demo_1603_03</t>
  </si>
  <si>
    <t xml:space="preserve">Demo room very untidy </t>
  </si>
  <si>
    <t>Tidy up and remove/ unpack pallets</t>
  </si>
  <si>
    <t>L1_Demo_1603_04</t>
  </si>
  <si>
    <t>Unit 16 floor 'dirty'</t>
  </si>
  <si>
    <t>Sweep</t>
  </si>
  <si>
    <t>INT NCR 16 07</t>
  </si>
  <si>
    <t>Internal NCR</t>
  </si>
  <si>
    <t>U16 -Pigments</t>
  </si>
  <si>
    <t>Workplace design</t>
  </si>
  <si>
    <t>Large pallet balance fouling on nearby stand causing incorrect weighing. Approx 60Kg (Setathane D1150 and Desmophen C1200) of MasterSeal CR460 Red batch 0014999898 was scrapped as a result.</t>
  </si>
  <si>
    <t>find coolo</t>
  </si>
  <si>
    <t>complete before due date</t>
  </si>
  <si>
    <t>not completed by due date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</si>
</sst>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dd/mm/yyyy;@"/>
  </numFmts>
  <fonts count="9">
    <font>
      <sz val="10"/>
      <color theme="1"/>
      <name val="Arial"/>
      <family val="2"/>
    </font>
    <font>
      <b/>
      <sz val="14"/>
      <color theme="1"/>
      <name val="Arial"/>
      <family val="2"/>
    </font>
    <font>
      <sz val="12"/>
      <color rgb="FF00B05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left" vertical="top"/>
    </xf>
    <xf numFmtId="0" fontId="2" fillId="0" borderId="0" xfId="0" applyNumberFormat="1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vertical="top" wrapText="1"/>
    </xf>
    <xf numFmtId="164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5" fontId="4" fillId="0" borderId="0" xfId="0" applyNumberFormat="1" applyFont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/>
    <xf numFmtId="165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top" wrapText="1"/>
    </xf>
    <xf numFmtId="165" fontId="2" fillId="0" borderId="0" xfId="0" applyNumberFormat="1" applyFont="1" applyBorder="1" applyAlignment="1">
      <alignment horizontal="left" vertical="top" wrapText="1"/>
    </xf>
    <xf numFmtId="165" fontId="3" fillId="0" borderId="0" xfId="0" applyNumberFormat="1" applyFont="1"/>
    <xf numFmtId="165" fontId="3" fillId="0" borderId="0" xfId="0" applyNumberFormat="1" applyFont="1" applyBorder="1" applyAlignment="1">
      <alignment horizontal="left" vertical="top"/>
    </xf>
    <xf numFmtId="0" fontId="3" fillId="0" borderId="1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3" fillId="0" borderId="0" xfId="0" applyFont="1" applyBorder="1" applyAlignment="1">
      <alignment vertical="top" wrapText="1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top" wrapText="1"/>
    </xf>
    <xf numFmtId="165" fontId="6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165" fontId="3" fillId="0" borderId="0" xfId="0" applyNumberFormat="1" applyFont="1" applyBorder="1" applyAlignment="1">
      <alignment vertical="top" wrapText="1"/>
    </xf>
    <xf numFmtId="0" fontId="4" fillId="0" borderId="0" xfId="0" applyFont="1" applyBorder="1" applyAlignment="1">
      <alignment horizontal="center" vertical="top" wrapText="1"/>
    </xf>
    <xf numFmtId="0" fontId="3" fillId="0" borderId="0" xfId="0" applyNumberFormat="1" applyFont="1" applyBorder="1" applyAlignment="1">
      <alignment vertical="top"/>
    </xf>
    <xf numFmtId="165" fontId="4" fillId="0" borderId="0" xfId="0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vertical="top" wrapText="1"/>
    </xf>
    <xf numFmtId="165" fontId="8" fillId="0" borderId="0" xfId="0" applyNumberFormat="1" applyFont="1" applyBorder="1" applyAlignment="1">
      <alignment vertical="top"/>
    </xf>
    <xf numFmtId="0" fontId="8" fillId="0" borderId="0" xfId="0" applyFont="1" applyBorder="1" applyAlignment="1">
      <alignment vertical="top"/>
    </xf>
    <xf numFmtId="165" fontId="8" fillId="0" borderId="0" xfId="0" applyNumberFormat="1" applyFont="1" applyBorder="1" applyAlignment="1">
      <alignment horizontal="left" vertical="top"/>
    </xf>
    <xf numFmtId="0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ves%20copy%20of%20SEA%20Change%20Action%20List%20with%20follow%20up%20V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2"/>
      <sheetName val="Action list"/>
      <sheetName val="Completed"/>
      <sheetName val="List"/>
      <sheetName val="PivotTables-Charts"/>
      <sheetName val="FollowUp"/>
      <sheetName val="Performance"/>
    </sheetNames>
    <sheetDataSet>
      <sheetData sheetId="0"/>
      <sheetData sheetId="1">
        <row r="1">
          <cell r="H1">
            <v>42464</v>
          </cell>
        </row>
      </sheetData>
      <sheetData sheetId="2"/>
      <sheetData sheetId="3">
        <row r="2">
          <cell r="A2" t="str">
            <v>COSHH Assessment</v>
          </cell>
          <cell r="C2" t="str">
            <v>Unit 14</v>
          </cell>
          <cell r="E2" t="str">
            <v>Electrical hazards</v>
          </cell>
          <cell r="G2" t="str">
            <v>AL</v>
          </cell>
          <cell r="I2" t="str">
            <v>YES</v>
          </cell>
        </row>
        <row r="3">
          <cell r="A3" t="str">
            <v>External audit</v>
          </cell>
          <cell r="C3" t="str">
            <v>Unit 16</v>
          </cell>
          <cell r="E3" t="str">
            <v>Ergonomic factors</v>
          </cell>
          <cell r="G3" t="str">
            <v>BP</v>
          </cell>
          <cell r="I3" t="str">
            <v>NO</v>
          </cell>
        </row>
        <row r="4">
          <cell r="A4" t="str">
            <v>First aid/LTI</v>
          </cell>
          <cell r="C4" t="str">
            <v>Unit 18</v>
          </cell>
          <cell r="E4" t="str">
            <v>Fire/Explosion</v>
          </cell>
          <cell r="G4" t="str">
            <v>DB</v>
          </cell>
        </row>
        <row r="5">
          <cell r="A5" t="str">
            <v>Incident</v>
          </cell>
          <cell r="C5" t="str">
            <v>Unit 19</v>
          </cell>
          <cell r="E5" t="str">
            <v>Hazardous substances</v>
          </cell>
          <cell r="G5" t="str">
            <v>DW</v>
          </cell>
        </row>
        <row r="6">
          <cell r="C6" t="str">
            <v>Site</v>
          </cell>
          <cell r="E6" t="str">
            <v>ISO 14001</v>
          </cell>
          <cell r="G6" t="str">
            <v>GB</v>
          </cell>
        </row>
        <row r="7">
          <cell r="E7" t="str">
            <v>ISO 9001</v>
          </cell>
          <cell r="G7" t="str">
            <v>JOC</v>
          </cell>
        </row>
        <row r="8">
          <cell r="E8" t="str">
            <v>Mechanical hazards</v>
          </cell>
          <cell r="G8" t="str">
            <v>LF</v>
          </cell>
        </row>
        <row r="9">
          <cell r="E9" t="str">
            <v>Organisational</v>
          </cell>
          <cell r="G9" t="str">
            <v>LO</v>
          </cell>
        </row>
        <row r="10">
          <cell r="E10" t="str">
            <v>others hazards</v>
          </cell>
          <cell r="G10" t="str">
            <v>MC</v>
          </cell>
        </row>
        <row r="11">
          <cell r="E11" t="str">
            <v>Physical agents</v>
          </cell>
          <cell r="G11" t="str">
            <v>RB</v>
          </cell>
        </row>
        <row r="12">
          <cell r="E12" t="str">
            <v>Process adherance</v>
          </cell>
          <cell r="G12" t="str">
            <v>SR</v>
          </cell>
        </row>
        <row r="13">
          <cell r="E13" t="str">
            <v>RCMS</v>
          </cell>
          <cell r="G13" t="str">
            <v>TB</v>
          </cell>
        </row>
        <row r="14">
          <cell r="E14" t="str">
            <v>Stress factors</v>
          </cell>
        </row>
        <row r="15">
          <cell r="E15" t="str">
            <v>Workplace design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U16"/>
  <sheetViews>
    <sheetView tabSelected="1" topLeftCell="L1" workbookViewId="0">
      <selection activeCell="U16" sqref="U16"/>
    </sheetView>
  </sheetViews>
  <sheetFormatPr defaultRowHeight="12.75"/>
  <cols>
    <col min="1" max="5" width="25.7109375" customWidth="1"/>
    <col min="6" max="6" width="57.28515625" customWidth="1"/>
    <col min="7" max="7" width="37.7109375" customWidth="1"/>
    <col min="8" max="21" width="25.7109375" customWidth="1"/>
  </cols>
  <sheetData>
    <row r="1" spans="1:21">
      <c r="S1" s="40">
        <f ca="1">TODAY()</f>
        <v>42464</v>
      </c>
    </row>
    <row r="2" spans="1:21" s="39" customFormat="1" ht="54">
      <c r="A2" s="2" t="s">
        <v>0</v>
      </c>
      <c r="B2" s="37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38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2" t="s">
        <v>13</v>
      </c>
      <c r="O2" s="1" t="s">
        <v>10</v>
      </c>
      <c r="P2" s="1" t="s">
        <v>14</v>
      </c>
      <c r="Q2" s="1" t="s">
        <v>15</v>
      </c>
      <c r="R2" s="2" t="s">
        <v>16</v>
      </c>
      <c r="S2" s="2" t="s">
        <v>17</v>
      </c>
      <c r="T2" s="2" t="s">
        <v>83</v>
      </c>
      <c r="U2" s="2" t="s">
        <v>84</v>
      </c>
    </row>
    <row r="3" spans="1:21" ht="30">
      <c r="A3" s="3">
        <v>42342</v>
      </c>
      <c r="B3" s="4" t="s">
        <v>18</v>
      </c>
      <c r="C3" s="5" t="s">
        <v>19</v>
      </c>
      <c r="D3" s="6" t="s">
        <v>20</v>
      </c>
      <c r="E3" s="6" t="s">
        <v>21</v>
      </c>
      <c r="F3" s="6" t="s">
        <v>22</v>
      </c>
      <c r="G3" s="6" t="s">
        <v>23</v>
      </c>
      <c r="H3" s="7" t="s">
        <v>24</v>
      </c>
      <c r="I3" s="8"/>
      <c r="J3" s="9">
        <v>42428</v>
      </c>
      <c r="K3" s="10">
        <f>N3-'[1]Action list'!$H$1</f>
        <v>31</v>
      </c>
      <c r="L3" s="11"/>
      <c r="M3" s="12"/>
      <c r="N3" s="13">
        <v>42495</v>
      </c>
      <c r="O3" s="14">
        <f>N3-'[1]Action list'!$H$1</f>
        <v>31</v>
      </c>
      <c r="P3" s="15" t="s">
        <v>25</v>
      </c>
      <c r="Q3" s="15" t="s">
        <v>25</v>
      </c>
      <c r="R3" s="16">
        <v>42491</v>
      </c>
      <c r="S3" s="12" t="str">
        <f>IF(R3="","",IF(R3&lt;J3,1,""))</f>
        <v/>
      </c>
      <c r="T3" s="12">
        <f>IF(R3="","",IF(R3&gt;J3,1,""))</f>
        <v>1</v>
      </c>
      <c r="U3" s="12" t="str">
        <f ca="1">IF(N3="","",IF(N3&lt;$S$1,1,""))</f>
        <v/>
      </c>
    </row>
    <row r="4" spans="1:21" ht="30">
      <c r="A4" s="3">
        <v>42403</v>
      </c>
      <c r="B4" s="4" t="s">
        <v>26</v>
      </c>
      <c r="C4" s="5" t="s">
        <v>27</v>
      </c>
      <c r="D4" s="6" t="s">
        <v>28</v>
      </c>
      <c r="E4" s="6" t="s">
        <v>29</v>
      </c>
      <c r="F4" s="6" t="s">
        <v>30</v>
      </c>
      <c r="G4" s="6" t="s">
        <v>31</v>
      </c>
      <c r="H4" s="7" t="s">
        <v>24</v>
      </c>
      <c r="I4" s="8"/>
      <c r="J4" s="13">
        <v>42405</v>
      </c>
      <c r="K4" s="10">
        <f>J4-'[1]Action list'!$H$1</f>
        <v>-59</v>
      </c>
      <c r="L4" s="11"/>
      <c r="M4" s="12"/>
      <c r="N4" s="17">
        <v>42405</v>
      </c>
      <c r="O4" s="14">
        <f>N4-'[1]Action list'!$H$1</f>
        <v>-59</v>
      </c>
      <c r="P4" s="15" t="s">
        <v>25</v>
      </c>
      <c r="Q4" s="15" t="s">
        <v>25</v>
      </c>
      <c r="R4" s="16" t="s">
        <v>32</v>
      </c>
      <c r="S4" s="12" t="str">
        <f t="shared" ref="S4:S14" si="0">IF(R4="","",IF(R4&lt;J4,1,""))</f>
        <v/>
      </c>
      <c r="T4" s="12">
        <f t="shared" ref="T4:T14" si="1">IF(R4="","",IF(R4&gt;J4,1,""))</f>
        <v>1</v>
      </c>
      <c r="U4" s="12">
        <f ca="1">IF(N4="","",IF(N4&lt;$S$1,1,""))</f>
        <v>1</v>
      </c>
    </row>
    <row r="5" spans="1:21" ht="30">
      <c r="A5" s="18">
        <v>42458</v>
      </c>
      <c r="B5" s="19" t="s">
        <v>33</v>
      </c>
      <c r="C5" s="20" t="s">
        <v>34</v>
      </c>
      <c r="D5" s="21" t="s">
        <v>35</v>
      </c>
      <c r="E5" s="21" t="s">
        <v>36</v>
      </c>
      <c r="F5" s="21" t="s">
        <v>37</v>
      </c>
      <c r="G5" s="21" t="s">
        <v>38</v>
      </c>
      <c r="H5" s="22" t="s">
        <v>24</v>
      </c>
      <c r="I5" s="23"/>
      <c r="J5" s="24"/>
      <c r="K5" s="10">
        <f>J5-'[1]Action list'!$H$1</f>
        <v>-42464</v>
      </c>
      <c r="L5" s="25"/>
      <c r="M5" s="21"/>
      <c r="N5" s="26"/>
      <c r="O5" s="14">
        <f>N5-'[1]Action list'!$H$1</f>
        <v>-42464</v>
      </c>
      <c r="P5" s="23"/>
      <c r="Q5" s="27"/>
      <c r="R5" s="17"/>
      <c r="S5" s="12" t="str">
        <f t="shared" si="0"/>
        <v/>
      </c>
      <c r="T5" s="12" t="str">
        <f t="shared" si="1"/>
        <v/>
      </c>
      <c r="U5" s="12" t="str">
        <f t="shared" ref="U5:U14" si="2">IF(N5="","",IF(N5&lt;$S$1,1,""))</f>
        <v/>
      </c>
    </row>
    <row r="6" spans="1:21" ht="15.75">
      <c r="A6" s="18">
        <v>42458</v>
      </c>
      <c r="B6" s="19" t="s">
        <v>39</v>
      </c>
      <c r="C6" s="20" t="s">
        <v>34</v>
      </c>
      <c r="D6" s="21" t="s">
        <v>40</v>
      </c>
      <c r="E6" s="21" t="s">
        <v>41</v>
      </c>
      <c r="F6" s="21" t="s">
        <v>42</v>
      </c>
      <c r="G6" s="21" t="s">
        <v>43</v>
      </c>
      <c r="H6" s="22" t="s">
        <v>24</v>
      </c>
      <c r="I6" s="23"/>
      <c r="J6" s="24"/>
      <c r="K6" s="10">
        <f>J6-'[1]Action list'!$H$1</f>
        <v>-42464</v>
      </c>
      <c r="L6" s="25"/>
      <c r="M6" s="21"/>
      <c r="N6" s="26"/>
      <c r="O6" s="14">
        <f>N6-'[1]Action list'!$H$1</f>
        <v>-42464</v>
      </c>
      <c r="P6" s="23" t="s">
        <v>44</v>
      </c>
      <c r="Q6" s="23" t="s">
        <v>44</v>
      </c>
      <c r="R6" s="17"/>
      <c r="S6" s="12" t="str">
        <f t="shared" si="0"/>
        <v/>
      </c>
      <c r="T6" s="12" t="str">
        <f t="shared" si="1"/>
        <v/>
      </c>
      <c r="U6" s="12" t="str">
        <f t="shared" si="2"/>
        <v/>
      </c>
    </row>
    <row r="7" spans="1:21" ht="30">
      <c r="A7" s="18">
        <v>42458</v>
      </c>
      <c r="B7" s="28" t="s">
        <v>45</v>
      </c>
      <c r="C7" s="20" t="s">
        <v>27</v>
      </c>
      <c r="D7" s="21" t="s">
        <v>46</v>
      </c>
      <c r="E7" s="21" t="s">
        <v>41</v>
      </c>
      <c r="F7" s="21" t="s">
        <v>47</v>
      </c>
      <c r="G7" s="21" t="s">
        <v>48</v>
      </c>
      <c r="H7" s="22" t="s">
        <v>49</v>
      </c>
      <c r="I7" s="23"/>
      <c r="J7" s="29">
        <v>42550</v>
      </c>
      <c r="K7" s="30">
        <f>J7-'[1]Action list'!$H$1</f>
        <v>86</v>
      </c>
      <c r="L7" s="25"/>
      <c r="M7" s="21"/>
      <c r="N7" s="26">
        <v>42550</v>
      </c>
      <c r="O7" s="14">
        <f>N7-'[1]Action list'!$H$1</f>
        <v>86</v>
      </c>
      <c r="P7" s="23" t="s">
        <v>44</v>
      </c>
      <c r="Q7" s="23" t="s">
        <v>44</v>
      </c>
      <c r="R7" s="17"/>
      <c r="S7" s="12" t="str">
        <f t="shared" si="0"/>
        <v/>
      </c>
      <c r="T7" s="12" t="str">
        <f t="shared" si="1"/>
        <v/>
      </c>
      <c r="U7" s="12" t="str">
        <f t="shared" ca="1" si="2"/>
        <v/>
      </c>
    </row>
    <row r="8" spans="1:21" ht="15.75">
      <c r="A8" s="18">
        <v>42453</v>
      </c>
      <c r="B8" s="28" t="s">
        <v>50</v>
      </c>
      <c r="C8" s="31" t="s">
        <v>34</v>
      </c>
      <c r="D8" s="21" t="s">
        <v>51</v>
      </c>
      <c r="E8" s="32" t="s">
        <v>52</v>
      </c>
      <c r="F8" s="21" t="s">
        <v>53</v>
      </c>
      <c r="G8" s="21"/>
      <c r="H8" s="22" t="s">
        <v>49</v>
      </c>
      <c r="I8" s="23"/>
      <c r="J8" s="24"/>
      <c r="K8" s="30">
        <f>J8-'[1]Action list'!$H$1</f>
        <v>-42464</v>
      </c>
      <c r="L8" s="25"/>
      <c r="M8" s="21"/>
      <c r="N8" s="26"/>
      <c r="O8" s="14">
        <f>N8-'[1]Action list'!$H$1</f>
        <v>-42464</v>
      </c>
      <c r="P8" s="23" t="s">
        <v>44</v>
      </c>
      <c r="Q8" s="23" t="s">
        <v>44</v>
      </c>
      <c r="R8" s="17"/>
      <c r="S8" s="12" t="str">
        <f t="shared" si="0"/>
        <v/>
      </c>
      <c r="T8" s="12" t="str">
        <f t="shared" si="1"/>
        <v/>
      </c>
      <c r="U8" s="12" t="str">
        <f t="shared" si="2"/>
        <v/>
      </c>
    </row>
    <row r="9" spans="1:21" ht="15.75">
      <c r="A9" s="18">
        <v>42453</v>
      </c>
      <c r="B9" s="28" t="s">
        <v>54</v>
      </c>
      <c r="C9" s="20" t="s">
        <v>27</v>
      </c>
      <c r="D9" s="21" t="s">
        <v>55</v>
      </c>
      <c r="E9" s="21" t="s">
        <v>56</v>
      </c>
      <c r="F9" s="21" t="s">
        <v>57</v>
      </c>
      <c r="G9" s="21"/>
      <c r="H9" s="22" t="s">
        <v>49</v>
      </c>
      <c r="I9" s="23"/>
      <c r="J9" s="24"/>
      <c r="K9" s="30">
        <f>J9-'[1]Action list'!$H$1</f>
        <v>-42464</v>
      </c>
      <c r="L9" s="25"/>
      <c r="M9" s="21"/>
      <c r="N9" s="26"/>
      <c r="O9" s="14">
        <f>N9-'[1]Action list'!$H$1</f>
        <v>-42464</v>
      </c>
      <c r="P9" s="23" t="s">
        <v>44</v>
      </c>
      <c r="Q9" s="23" t="s">
        <v>44</v>
      </c>
      <c r="R9" s="17"/>
      <c r="S9" s="12" t="str">
        <f t="shared" si="0"/>
        <v/>
      </c>
      <c r="T9" s="12" t="str">
        <f t="shared" si="1"/>
        <v/>
      </c>
      <c r="U9" s="12" t="str">
        <f t="shared" si="2"/>
        <v/>
      </c>
    </row>
    <row r="10" spans="1:21" ht="30">
      <c r="A10" s="18">
        <v>42453</v>
      </c>
      <c r="B10" s="28" t="s">
        <v>58</v>
      </c>
      <c r="C10" s="20" t="s">
        <v>27</v>
      </c>
      <c r="D10" s="33" t="s">
        <v>59</v>
      </c>
      <c r="E10" s="21" t="s">
        <v>60</v>
      </c>
      <c r="F10" s="21" t="s">
        <v>61</v>
      </c>
      <c r="G10" s="21"/>
      <c r="H10" s="22" t="s">
        <v>49</v>
      </c>
      <c r="I10" s="23"/>
      <c r="J10" s="24"/>
      <c r="K10" s="30">
        <f>J10-'[1]Action list'!$H$1</f>
        <v>-42464</v>
      </c>
      <c r="L10" s="25"/>
      <c r="M10" s="21"/>
      <c r="N10" s="26"/>
      <c r="O10" s="14">
        <f>N10-'[1]Action list'!$H$1</f>
        <v>-42464</v>
      </c>
      <c r="P10" s="23" t="s">
        <v>44</v>
      </c>
      <c r="Q10" s="23" t="s">
        <v>44</v>
      </c>
      <c r="R10" s="17"/>
      <c r="S10" s="12" t="str">
        <f t="shared" si="0"/>
        <v/>
      </c>
      <c r="T10" s="12" t="str">
        <f t="shared" si="1"/>
        <v/>
      </c>
      <c r="U10" s="12" t="str">
        <f t="shared" si="2"/>
        <v/>
      </c>
    </row>
    <row r="11" spans="1:21" ht="30">
      <c r="A11" s="34">
        <v>42447</v>
      </c>
      <c r="B11" s="35" t="s">
        <v>62</v>
      </c>
      <c r="C11" s="35" t="s">
        <v>34</v>
      </c>
      <c r="D11" s="33" t="s">
        <v>59</v>
      </c>
      <c r="E11" s="33" t="s">
        <v>63</v>
      </c>
      <c r="F11" s="33" t="s">
        <v>64</v>
      </c>
      <c r="G11" s="33" t="s">
        <v>65</v>
      </c>
      <c r="H11" s="22" t="s">
        <v>49</v>
      </c>
      <c r="I11" s="23"/>
      <c r="J11" s="36">
        <v>42460</v>
      </c>
      <c r="K11" s="30">
        <f>J11-'[1]Action list'!$H$1</f>
        <v>-4</v>
      </c>
      <c r="L11" s="25"/>
      <c r="M11" s="21"/>
      <c r="N11" s="26">
        <v>42460</v>
      </c>
      <c r="O11" s="14">
        <f>N11-'[1]Action list'!$H$1</f>
        <v>-4</v>
      </c>
      <c r="P11" s="23" t="s">
        <v>44</v>
      </c>
      <c r="Q11" s="23" t="s">
        <v>44</v>
      </c>
      <c r="R11" s="17"/>
      <c r="S11" s="12" t="str">
        <f t="shared" si="0"/>
        <v/>
      </c>
      <c r="T11" s="12" t="str">
        <f t="shared" si="1"/>
        <v/>
      </c>
      <c r="U11" s="12">
        <f t="shared" ca="1" si="2"/>
        <v>1</v>
      </c>
    </row>
    <row r="12" spans="1:21" ht="45">
      <c r="A12" s="34">
        <v>42447</v>
      </c>
      <c r="B12" s="35" t="s">
        <v>66</v>
      </c>
      <c r="C12" s="31" t="s">
        <v>34</v>
      </c>
      <c r="D12" s="33" t="s">
        <v>67</v>
      </c>
      <c r="E12" s="32" t="s">
        <v>52</v>
      </c>
      <c r="F12" s="32" t="s">
        <v>68</v>
      </c>
      <c r="G12" s="32" t="s">
        <v>69</v>
      </c>
      <c r="H12" s="22" t="s">
        <v>70</v>
      </c>
      <c r="I12" s="23"/>
      <c r="J12" s="36">
        <v>42460</v>
      </c>
      <c r="K12" s="30">
        <f>J12-'[1]Action list'!$H$1</f>
        <v>-4</v>
      </c>
      <c r="L12" s="25"/>
      <c r="M12" s="21"/>
      <c r="N12" s="26">
        <v>42460</v>
      </c>
      <c r="O12" s="14">
        <f>N12-'[1]Action list'!$H$1</f>
        <v>-4</v>
      </c>
      <c r="P12" s="23" t="s">
        <v>44</v>
      </c>
      <c r="Q12" s="23" t="s">
        <v>44</v>
      </c>
      <c r="R12" s="17"/>
      <c r="S12" s="12" t="str">
        <f t="shared" si="0"/>
        <v/>
      </c>
      <c r="T12" s="12" t="str">
        <f t="shared" si="1"/>
        <v/>
      </c>
      <c r="U12" s="12">
        <f t="shared" ca="1" si="2"/>
        <v>1</v>
      </c>
    </row>
    <row r="13" spans="1:21" ht="15.75">
      <c r="A13" s="34">
        <v>42447</v>
      </c>
      <c r="B13" s="35" t="s">
        <v>71</v>
      </c>
      <c r="C13" s="31" t="s">
        <v>34</v>
      </c>
      <c r="D13" s="33" t="s">
        <v>67</v>
      </c>
      <c r="E13" s="32" t="s">
        <v>52</v>
      </c>
      <c r="F13" s="33" t="s">
        <v>72</v>
      </c>
      <c r="G13" s="33" t="s">
        <v>73</v>
      </c>
      <c r="H13" s="22" t="s">
        <v>70</v>
      </c>
      <c r="I13" s="23"/>
      <c r="J13" s="36">
        <v>42460</v>
      </c>
      <c r="K13" s="30">
        <f>J13-'[1]Action list'!$H$1</f>
        <v>-4</v>
      </c>
      <c r="L13" s="25"/>
      <c r="M13" s="21"/>
      <c r="N13" s="26">
        <v>42460</v>
      </c>
      <c r="O13" s="14">
        <f>N13-'[1]Action list'!$H$1</f>
        <v>-4</v>
      </c>
      <c r="P13" s="23" t="s">
        <v>44</v>
      </c>
      <c r="Q13" s="27" t="s">
        <v>44</v>
      </c>
      <c r="R13" s="17"/>
      <c r="S13" s="12" t="str">
        <f t="shared" si="0"/>
        <v/>
      </c>
      <c r="T13" s="12" t="str">
        <f t="shared" si="1"/>
        <v/>
      </c>
      <c r="U13" s="12">
        <f t="shared" ca="1" si="2"/>
        <v>1</v>
      </c>
    </row>
    <row r="14" spans="1:21" ht="15.75">
      <c r="A14" s="34">
        <v>42447</v>
      </c>
      <c r="B14" s="35" t="s">
        <v>74</v>
      </c>
      <c r="C14" s="31" t="s">
        <v>34</v>
      </c>
      <c r="D14" s="33" t="s">
        <v>59</v>
      </c>
      <c r="E14" s="32" t="s">
        <v>52</v>
      </c>
      <c r="F14" s="33" t="s">
        <v>75</v>
      </c>
      <c r="G14" s="33" t="s">
        <v>76</v>
      </c>
      <c r="H14" s="22" t="s">
        <v>49</v>
      </c>
      <c r="I14" s="23"/>
      <c r="J14" s="36">
        <v>42460</v>
      </c>
      <c r="K14" s="30">
        <f>J14-'[1]Action list'!$H$1</f>
        <v>-4</v>
      </c>
      <c r="L14" s="25"/>
      <c r="M14" s="21"/>
      <c r="N14" s="26">
        <v>42460</v>
      </c>
      <c r="O14" s="14">
        <f>N14-'[1]Action list'!$H$1</f>
        <v>-4</v>
      </c>
      <c r="P14" s="23" t="s">
        <v>44</v>
      </c>
      <c r="Q14" s="23" t="s">
        <v>44</v>
      </c>
      <c r="R14" s="17"/>
      <c r="S14" s="12" t="str">
        <f t="shared" si="0"/>
        <v/>
      </c>
      <c r="T14" s="12" t="str">
        <f t="shared" si="1"/>
        <v/>
      </c>
      <c r="U14" s="12">
        <f t="shared" ca="1" si="2"/>
        <v>1</v>
      </c>
    </row>
    <row r="15" spans="1:21" ht="60">
      <c r="A15" s="18">
        <v>42439</v>
      </c>
      <c r="B15" s="28" t="s">
        <v>77</v>
      </c>
      <c r="C15" s="20" t="s">
        <v>78</v>
      </c>
      <c r="D15" s="21" t="s">
        <v>79</v>
      </c>
      <c r="E15" s="21" t="s">
        <v>80</v>
      </c>
      <c r="F15" s="21" t="s">
        <v>81</v>
      </c>
      <c r="G15" s="21" t="s">
        <v>82</v>
      </c>
      <c r="H15" s="22" t="s">
        <v>49</v>
      </c>
      <c r="I15" s="23"/>
      <c r="J15" s="29">
        <v>42470</v>
      </c>
      <c r="K15" s="30">
        <f>J15-'[1]Action list'!$H$1</f>
        <v>6</v>
      </c>
      <c r="L15" s="25"/>
      <c r="M15" s="21"/>
      <c r="N15" s="26">
        <v>42470</v>
      </c>
      <c r="O15" s="14">
        <f>N15-'[1]Action list'!$H$1</f>
        <v>6</v>
      </c>
      <c r="P15" s="23" t="s">
        <v>44</v>
      </c>
      <c r="Q15" s="23" t="s">
        <v>44</v>
      </c>
      <c r="R15" s="17"/>
      <c r="S15" s="12" t="str">
        <f t="shared" ref="S4:S15" si="3">IF(R15="","",IF(R15&lt;J15,"1",""))</f>
        <v/>
      </c>
      <c r="T15" s="12" t="str">
        <f t="shared" ref="T4:T15" si="4">IF(R15="","",IF(R15&gt;J15,"1",""))</f>
        <v/>
      </c>
      <c r="U15" s="12" t="str">
        <f t="shared" ref="U4:U15" ca="1" si="5">IF(N15="","",IF(N15&lt;$S$1,"1",""))</f>
        <v/>
      </c>
    </row>
    <row r="16" spans="1:21">
      <c r="U16" s="41">
        <f ca="1">SUMIF(H3:H15,"DW",U3:U15)</f>
        <v>1</v>
      </c>
    </row>
  </sheetData>
  <conditionalFormatting sqref="O3:O15">
    <cfRule type="iconSet" priority="1">
      <iconSet iconSet="3Symbols2" showValue="0">
        <cfvo type="percent" val="0"/>
        <cfvo type="num" val="0"/>
        <cfvo type="num" val="30"/>
      </iconSet>
    </cfRule>
  </conditionalFormatting>
  <conditionalFormatting sqref="K3:K15">
    <cfRule type="iconSet" priority="2">
      <iconSet iconSet="3Symbols2" showValue="0">
        <cfvo type="percent" val="0"/>
        <cfvo type="num" val="0"/>
        <cfvo type="num" val="30"/>
      </iconSet>
    </cfRule>
  </conditionalFormatting>
  <dataValidations count="5">
    <dataValidation type="list" allowBlank="1" showInputMessage="1" showErrorMessage="1" sqref="P3:Q15">
      <formula1>Choice</formula1>
    </dataValidation>
    <dataValidation type="list" allowBlank="1" showInputMessage="1" showErrorMessage="1" sqref="H3:H15">
      <formula1>Responsible</formula1>
    </dataValidation>
    <dataValidation type="list" allowBlank="1" showInputMessage="1" showErrorMessage="1" sqref="E3:E15">
      <formula1>IssueCategory</formula1>
    </dataValidation>
    <dataValidation type="list" allowBlank="1" showInputMessage="1" showErrorMessage="1" sqref="D3:D15">
      <formula1>Location</formula1>
    </dataValidation>
    <dataValidation type="list" allowBlank="1" showInputMessage="1" showErrorMessage="1" sqref="C3:C15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h2so4</cp:lastModifiedBy>
  <dcterms:created xsi:type="dcterms:W3CDTF">2016-04-04T14:34:22Z</dcterms:created>
  <dcterms:modified xsi:type="dcterms:W3CDTF">2016-04-04T14:54:51Z</dcterms:modified>
</cp:coreProperties>
</file>