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tabRatio="655" firstSheet="2" activeTab="4"/>
  </bookViews>
  <sheets>
    <sheet name="Pays Qualifies" sheetId="1" r:id="rId1"/>
    <sheet name="Tirage au Sort" sheetId="2" r:id="rId2"/>
    <sheet name="Sélections n°1" sheetId="6" r:id="rId3"/>
    <sheet name="Sélections n°2" sheetId="7" r:id="rId4"/>
    <sheet name="Phase de Groupe" sheetId="4" r:id="rId5"/>
    <sheet name="Phase Finale" sheetId="5" r:id="rId6"/>
    <sheet name="Statistiques" sheetId="8" r:id="rId7"/>
    <sheet name="Buteurs" sheetId="9" r:id="rId8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V7" i="4" l="1"/>
  <c r="AW7" i="4"/>
  <c r="BA7" i="4"/>
  <c r="AY7" i="4"/>
  <c r="AZ7" i="4"/>
  <c r="BB7" i="4"/>
  <c r="AV8" i="4"/>
  <c r="AW8" i="4"/>
  <c r="BA8" i="4"/>
  <c r="AY8" i="4"/>
  <c r="AZ8" i="4"/>
  <c r="BB8" i="4"/>
  <c r="AV9" i="4"/>
  <c r="AW9" i="4"/>
  <c r="BA9" i="4"/>
  <c r="AY9" i="4"/>
  <c r="AZ9" i="4"/>
  <c r="BB9" i="4"/>
  <c r="AV10" i="4"/>
  <c r="AW10" i="4"/>
  <c r="BA10" i="4"/>
  <c r="AY10" i="4"/>
  <c r="AZ10" i="4"/>
  <c r="BB10" i="4"/>
  <c r="AR7" i="4"/>
  <c r="P7" i="4"/>
  <c r="AV66" i="4"/>
  <c r="AW66" i="4"/>
  <c r="BA66" i="4"/>
  <c r="AY66" i="4"/>
  <c r="AZ66" i="4"/>
  <c r="BB66" i="4"/>
  <c r="AV63" i="4"/>
  <c r="AW63" i="4"/>
  <c r="BA63" i="4"/>
  <c r="AY63" i="4"/>
  <c r="AZ63" i="4"/>
  <c r="BB63" i="4"/>
  <c r="AV64" i="4"/>
  <c r="AW64" i="4"/>
  <c r="BA64" i="4"/>
  <c r="AY64" i="4"/>
  <c r="AZ64" i="4"/>
  <c r="BB64" i="4"/>
  <c r="AV65" i="4"/>
  <c r="AW65" i="4"/>
  <c r="BA65" i="4"/>
  <c r="AY65" i="4"/>
  <c r="AZ65" i="4"/>
  <c r="BB65" i="4"/>
  <c r="AR66" i="4"/>
  <c r="AR63" i="4"/>
  <c r="AR64" i="4"/>
  <c r="AR65" i="4"/>
  <c r="W66" i="4"/>
  <c r="V66" i="4"/>
  <c r="U66" i="4"/>
  <c r="AU66" i="4"/>
  <c r="AX66" i="4"/>
  <c r="T66" i="4"/>
  <c r="S66" i="4"/>
  <c r="R66" i="4"/>
  <c r="Q66" i="4"/>
  <c r="P66" i="4"/>
  <c r="O64" i="4"/>
  <c r="O65" i="4"/>
  <c r="O66" i="4"/>
  <c r="W65" i="4"/>
  <c r="V65" i="4"/>
  <c r="U65" i="4"/>
  <c r="AU65" i="4"/>
  <c r="AX65" i="4"/>
  <c r="T65" i="4"/>
  <c r="S65" i="4"/>
  <c r="R65" i="4"/>
  <c r="Q65" i="4"/>
  <c r="P65" i="4"/>
  <c r="W64" i="4"/>
  <c r="V64" i="4"/>
  <c r="U64" i="4"/>
  <c r="AU64" i="4"/>
  <c r="AX64" i="4"/>
  <c r="T64" i="4"/>
  <c r="S64" i="4"/>
  <c r="R64" i="4"/>
  <c r="Q64" i="4"/>
  <c r="P64" i="4"/>
  <c r="W63" i="4"/>
  <c r="V63" i="4"/>
  <c r="U63" i="4"/>
  <c r="AU63" i="4"/>
  <c r="AX63" i="4"/>
  <c r="T63" i="4"/>
  <c r="S63" i="4"/>
  <c r="R63" i="4"/>
  <c r="Q63" i="4"/>
  <c r="P63" i="4"/>
  <c r="AV58" i="4"/>
  <c r="AW58" i="4"/>
  <c r="BA58" i="4"/>
  <c r="AY58" i="4"/>
  <c r="AZ58" i="4"/>
  <c r="BB58" i="4"/>
  <c r="AV55" i="4"/>
  <c r="AW55" i="4"/>
  <c r="BA55" i="4"/>
  <c r="AY55" i="4"/>
  <c r="AZ55" i="4"/>
  <c r="BB55" i="4"/>
  <c r="AV56" i="4"/>
  <c r="AW56" i="4"/>
  <c r="BA56" i="4"/>
  <c r="AY56" i="4"/>
  <c r="AZ56" i="4"/>
  <c r="BB56" i="4"/>
  <c r="AV57" i="4"/>
  <c r="AW57" i="4"/>
  <c r="BA57" i="4"/>
  <c r="AY57" i="4"/>
  <c r="AZ57" i="4"/>
  <c r="BB57" i="4"/>
  <c r="AR58" i="4"/>
  <c r="AR55" i="4"/>
  <c r="AR56" i="4"/>
  <c r="AR57" i="4"/>
  <c r="W58" i="4"/>
  <c r="V58" i="4"/>
  <c r="U58" i="4"/>
  <c r="AU58" i="4"/>
  <c r="AX58" i="4"/>
  <c r="T58" i="4"/>
  <c r="S58" i="4"/>
  <c r="R58" i="4"/>
  <c r="Q58" i="4"/>
  <c r="P58" i="4"/>
  <c r="O56" i="4"/>
  <c r="O57" i="4"/>
  <c r="O58" i="4"/>
  <c r="W57" i="4"/>
  <c r="V57" i="4"/>
  <c r="U57" i="4"/>
  <c r="AU57" i="4"/>
  <c r="AX57" i="4"/>
  <c r="T57" i="4"/>
  <c r="S57" i="4"/>
  <c r="R57" i="4"/>
  <c r="Q57" i="4"/>
  <c r="P57" i="4"/>
  <c r="W56" i="4"/>
  <c r="V56" i="4"/>
  <c r="U56" i="4"/>
  <c r="AU56" i="4"/>
  <c r="AX56" i="4"/>
  <c r="T56" i="4"/>
  <c r="S56" i="4"/>
  <c r="R56" i="4"/>
  <c r="Q56" i="4"/>
  <c r="P56" i="4"/>
  <c r="W55" i="4"/>
  <c r="V55" i="4"/>
  <c r="U55" i="4"/>
  <c r="AU55" i="4"/>
  <c r="AX55" i="4"/>
  <c r="T55" i="4"/>
  <c r="S55" i="4"/>
  <c r="R55" i="4"/>
  <c r="Q55" i="4"/>
  <c r="P55" i="4"/>
  <c r="AV50" i="4"/>
  <c r="AW50" i="4"/>
  <c r="BA50" i="4"/>
  <c r="AY50" i="4"/>
  <c r="AZ50" i="4"/>
  <c r="BB50" i="4"/>
  <c r="AV47" i="4"/>
  <c r="AW47" i="4"/>
  <c r="BA47" i="4"/>
  <c r="AY47" i="4"/>
  <c r="AZ47" i="4"/>
  <c r="BB47" i="4"/>
  <c r="AV48" i="4"/>
  <c r="AW48" i="4"/>
  <c r="BA48" i="4"/>
  <c r="AY48" i="4"/>
  <c r="AZ48" i="4"/>
  <c r="BB48" i="4"/>
  <c r="AV49" i="4"/>
  <c r="AW49" i="4"/>
  <c r="BA49" i="4"/>
  <c r="AY49" i="4"/>
  <c r="AZ49" i="4"/>
  <c r="BB49" i="4"/>
  <c r="AR50" i="4"/>
  <c r="AR47" i="4"/>
  <c r="AR48" i="4"/>
  <c r="AR49" i="4"/>
  <c r="W50" i="4"/>
  <c r="V50" i="4"/>
  <c r="U50" i="4"/>
  <c r="AU50" i="4"/>
  <c r="AX50" i="4"/>
  <c r="T50" i="4"/>
  <c r="S50" i="4"/>
  <c r="R50" i="4"/>
  <c r="Q50" i="4"/>
  <c r="P50" i="4"/>
  <c r="O48" i="4"/>
  <c r="O49" i="4"/>
  <c r="O50" i="4"/>
  <c r="W49" i="4"/>
  <c r="V49" i="4"/>
  <c r="U49" i="4"/>
  <c r="AU49" i="4"/>
  <c r="AX49" i="4"/>
  <c r="T49" i="4"/>
  <c r="S49" i="4"/>
  <c r="R49" i="4"/>
  <c r="Q49" i="4"/>
  <c r="P49" i="4"/>
  <c r="W48" i="4"/>
  <c r="V48" i="4"/>
  <c r="U48" i="4"/>
  <c r="AU48" i="4"/>
  <c r="AX48" i="4"/>
  <c r="T48" i="4"/>
  <c r="S48" i="4"/>
  <c r="R48" i="4"/>
  <c r="Q48" i="4"/>
  <c r="P48" i="4"/>
  <c r="W47" i="4"/>
  <c r="V47" i="4"/>
  <c r="U47" i="4"/>
  <c r="AU47" i="4"/>
  <c r="AX47" i="4"/>
  <c r="T47" i="4"/>
  <c r="S47" i="4"/>
  <c r="R47" i="4"/>
  <c r="Q47" i="4"/>
  <c r="P47" i="4"/>
  <c r="AV42" i="4"/>
  <c r="AW42" i="4"/>
  <c r="BA42" i="4"/>
  <c r="AY42" i="4"/>
  <c r="AZ42" i="4"/>
  <c r="BB42" i="4"/>
  <c r="AV39" i="4"/>
  <c r="AW39" i="4"/>
  <c r="BA39" i="4"/>
  <c r="AY39" i="4"/>
  <c r="AZ39" i="4"/>
  <c r="BB39" i="4"/>
  <c r="AV40" i="4"/>
  <c r="AW40" i="4"/>
  <c r="BA40" i="4"/>
  <c r="AY40" i="4"/>
  <c r="AZ40" i="4"/>
  <c r="BB40" i="4"/>
  <c r="AV41" i="4"/>
  <c r="AW41" i="4"/>
  <c r="BA41" i="4"/>
  <c r="AY41" i="4"/>
  <c r="AZ41" i="4"/>
  <c r="BB41" i="4"/>
  <c r="AR42" i="4"/>
  <c r="AR39" i="4"/>
  <c r="AR40" i="4"/>
  <c r="AR41" i="4"/>
  <c r="W42" i="4"/>
  <c r="V42" i="4"/>
  <c r="U42" i="4"/>
  <c r="AU42" i="4"/>
  <c r="AX42" i="4"/>
  <c r="T42" i="4"/>
  <c r="S42" i="4"/>
  <c r="R42" i="4"/>
  <c r="Q42" i="4"/>
  <c r="P42" i="4"/>
  <c r="O40" i="4"/>
  <c r="O41" i="4"/>
  <c r="O42" i="4"/>
  <c r="W41" i="4"/>
  <c r="V41" i="4"/>
  <c r="U41" i="4"/>
  <c r="AU41" i="4"/>
  <c r="AX41" i="4"/>
  <c r="T41" i="4"/>
  <c r="S41" i="4"/>
  <c r="R41" i="4"/>
  <c r="Q41" i="4"/>
  <c r="P41" i="4"/>
  <c r="W40" i="4"/>
  <c r="V40" i="4"/>
  <c r="U40" i="4"/>
  <c r="AU40" i="4"/>
  <c r="AX40" i="4"/>
  <c r="T40" i="4"/>
  <c r="S40" i="4"/>
  <c r="R40" i="4"/>
  <c r="Q40" i="4"/>
  <c r="P40" i="4"/>
  <c r="W39" i="4"/>
  <c r="V39" i="4"/>
  <c r="U39" i="4"/>
  <c r="AU39" i="4"/>
  <c r="AX39" i="4"/>
  <c r="T39" i="4"/>
  <c r="S39" i="4"/>
  <c r="R39" i="4"/>
  <c r="Q39" i="4"/>
  <c r="P39" i="4"/>
  <c r="AV34" i="4"/>
  <c r="AW34" i="4"/>
  <c r="BA34" i="4"/>
  <c r="AY34" i="4"/>
  <c r="AZ34" i="4"/>
  <c r="BB34" i="4"/>
  <c r="AV31" i="4"/>
  <c r="AW31" i="4"/>
  <c r="BA31" i="4"/>
  <c r="AY31" i="4"/>
  <c r="AZ31" i="4"/>
  <c r="BB31" i="4"/>
  <c r="AV32" i="4"/>
  <c r="AW32" i="4"/>
  <c r="BA32" i="4"/>
  <c r="AY32" i="4"/>
  <c r="AZ32" i="4"/>
  <c r="BB32" i="4"/>
  <c r="AV33" i="4"/>
  <c r="AW33" i="4"/>
  <c r="BA33" i="4"/>
  <c r="AY33" i="4"/>
  <c r="AZ33" i="4"/>
  <c r="BB33" i="4"/>
  <c r="AR34" i="4"/>
  <c r="AR31" i="4"/>
  <c r="AR32" i="4"/>
  <c r="AR33" i="4"/>
  <c r="W34" i="4"/>
  <c r="V34" i="4"/>
  <c r="U34" i="4"/>
  <c r="AU34" i="4"/>
  <c r="AX34" i="4"/>
  <c r="T34" i="4"/>
  <c r="S34" i="4"/>
  <c r="R34" i="4"/>
  <c r="Q34" i="4"/>
  <c r="P34" i="4"/>
  <c r="O32" i="4"/>
  <c r="O33" i="4"/>
  <c r="O34" i="4"/>
  <c r="W33" i="4"/>
  <c r="V33" i="4"/>
  <c r="U33" i="4"/>
  <c r="AU33" i="4"/>
  <c r="AX33" i="4"/>
  <c r="T33" i="4"/>
  <c r="S33" i="4"/>
  <c r="R33" i="4"/>
  <c r="Q33" i="4"/>
  <c r="P33" i="4"/>
  <c r="W32" i="4"/>
  <c r="V32" i="4"/>
  <c r="U32" i="4"/>
  <c r="AU32" i="4"/>
  <c r="AX32" i="4"/>
  <c r="T32" i="4"/>
  <c r="S32" i="4"/>
  <c r="R32" i="4"/>
  <c r="Q32" i="4"/>
  <c r="P32" i="4"/>
  <c r="W31" i="4"/>
  <c r="V31" i="4"/>
  <c r="U31" i="4"/>
  <c r="AU31" i="4"/>
  <c r="AX31" i="4"/>
  <c r="T31" i="4"/>
  <c r="S31" i="4"/>
  <c r="R31" i="4"/>
  <c r="Q31" i="4"/>
  <c r="P31" i="4"/>
  <c r="AV26" i="4"/>
  <c r="AW26" i="4"/>
  <c r="BA26" i="4"/>
  <c r="AY26" i="4"/>
  <c r="AZ26" i="4"/>
  <c r="BB26" i="4"/>
  <c r="AV23" i="4"/>
  <c r="AW23" i="4"/>
  <c r="BA23" i="4"/>
  <c r="AY23" i="4"/>
  <c r="AZ23" i="4"/>
  <c r="BB23" i="4"/>
  <c r="AV24" i="4"/>
  <c r="AW24" i="4"/>
  <c r="BA24" i="4"/>
  <c r="AY24" i="4"/>
  <c r="AZ24" i="4"/>
  <c r="BB24" i="4"/>
  <c r="AV25" i="4"/>
  <c r="AW25" i="4"/>
  <c r="BA25" i="4"/>
  <c r="AY25" i="4"/>
  <c r="AZ25" i="4"/>
  <c r="BB25" i="4"/>
  <c r="AR26" i="4"/>
  <c r="AR23" i="4"/>
  <c r="AR24" i="4"/>
  <c r="AR25" i="4"/>
  <c r="W26" i="4"/>
  <c r="V26" i="4"/>
  <c r="U26" i="4"/>
  <c r="AU26" i="4"/>
  <c r="AX26" i="4"/>
  <c r="T26" i="4"/>
  <c r="S26" i="4"/>
  <c r="R26" i="4"/>
  <c r="Q26" i="4"/>
  <c r="P26" i="4"/>
  <c r="O24" i="4"/>
  <c r="O25" i="4"/>
  <c r="O26" i="4"/>
  <c r="W25" i="4"/>
  <c r="V25" i="4"/>
  <c r="U25" i="4"/>
  <c r="AU25" i="4"/>
  <c r="AX25" i="4"/>
  <c r="T25" i="4"/>
  <c r="S25" i="4"/>
  <c r="R25" i="4"/>
  <c r="Q25" i="4"/>
  <c r="P25" i="4"/>
  <c r="W24" i="4"/>
  <c r="V24" i="4"/>
  <c r="U24" i="4"/>
  <c r="AU24" i="4"/>
  <c r="AX24" i="4"/>
  <c r="T24" i="4"/>
  <c r="S24" i="4"/>
  <c r="R24" i="4"/>
  <c r="Q24" i="4"/>
  <c r="P24" i="4"/>
  <c r="W23" i="4"/>
  <c r="V23" i="4"/>
  <c r="U23" i="4"/>
  <c r="AU23" i="4"/>
  <c r="AX23" i="4"/>
  <c r="T23" i="4"/>
  <c r="S23" i="4"/>
  <c r="R23" i="4"/>
  <c r="Q23" i="4"/>
  <c r="P23" i="4"/>
  <c r="AV18" i="4"/>
  <c r="AW18" i="4"/>
  <c r="BA18" i="4"/>
  <c r="AY18" i="4"/>
  <c r="AZ18" i="4"/>
  <c r="BB18" i="4"/>
  <c r="AV15" i="4"/>
  <c r="AW15" i="4"/>
  <c r="BA15" i="4"/>
  <c r="AY15" i="4"/>
  <c r="AZ15" i="4"/>
  <c r="BB15" i="4"/>
  <c r="AV16" i="4"/>
  <c r="AW16" i="4"/>
  <c r="BA16" i="4"/>
  <c r="AY16" i="4"/>
  <c r="AZ16" i="4"/>
  <c r="BB16" i="4"/>
  <c r="AV17" i="4"/>
  <c r="AW17" i="4"/>
  <c r="BA17" i="4"/>
  <c r="AY17" i="4"/>
  <c r="AZ17" i="4"/>
  <c r="BB17" i="4"/>
  <c r="AR18" i="4"/>
  <c r="AR15" i="4"/>
  <c r="AR16" i="4"/>
  <c r="AR17" i="4"/>
  <c r="W18" i="4"/>
  <c r="V18" i="4"/>
  <c r="U18" i="4"/>
  <c r="AU18" i="4"/>
  <c r="AX18" i="4"/>
  <c r="T18" i="4"/>
  <c r="S18" i="4"/>
  <c r="R18" i="4"/>
  <c r="Q18" i="4"/>
  <c r="P18" i="4"/>
  <c r="O16" i="4"/>
  <c r="O17" i="4"/>
  <c r="O18" i="4"/>
  <c r="W17" i="4"/>
  <c r="V17" i="4"/>
  <c r="U17" i="4"/>
  <c r="AU17" i="4"/>
  <c r="AX17" i="4"/>
  <c r="AU16" i="4"/>
  <c r="AX16" i="4"/>
  <c r="T17" i="4"/>
  <c r="S17" i="4"/>
  <c r="R17" i="4"/>
  <c r="Q17" i="4"/>
  <c r="P17" i="4"/>
  <c r="W16" i="4"/>
  <c r="V16" i="4"/>
  <c r="U16" i="4"/>
  <c r="AU15" i="4"/>
  <c r="AX15" i="4"/>
  <c r="T16" i="4"/>
  <c r="S16" i="4"/>
  <c r="R16" i="4"/>
  <c r="Q16" i="4"/>
  <c r="P16" i="4"/>
  <c r="W15" i="4"/>
  <c r="V15" i="4"/>
  <c r="U15" i="4"/>
  <c r="T15" i="4"/>
  <c r="S15" i="4"/>
  <c r="R15" i="4"/>
  <c r="Q15" i="4"/>
  <c r="P15" i="4"/>
  <c r="AR8" i="4"/>
  <c r="AR9" i="4"/>
  <c r="AR10" i="4"/>
  <c r="O10" i="4"/>
  <c r="O9" i="4"/>
  <c r="O8" i="4"/>
  <c r="AU9" i="4"/>
  <c r="Q8" i="4"/>
  <c r="R8" i="4"/>
  <c r="S8" i="4"/>
  <c r="AX9" i="4"/>
  <c r="T8" i="4"/>
  <c r="U8" i="4"/>
  <c r="V8" i="4"/>
  <c r="W8" i="4"/>
  <c r="AU10" i="4"/>
  <c r="Q9" i="4"/>
  <c r="R9" i="4"/>
  <c r="S9" i="4"/>
  <c r="AX10" i="4"/>
  <c r="T9" i="4"/>
  <c r="U9" i="4"/>
  <c r="V9" i="4"/>
  <c r="W9" i="4"/>
  <c r="AU8" i="4"/>
  <c r="Q10" i="4"/>
  <c r="R10" i="4"/>
  <c r="S10" i="4"/>
  <c r="AX8" i="4"/>
  <c r="T10" i="4"/>
  <c r="U10" i="4"/>
  <c r="V10" i="4"/>
  <c r="W10" i="4"/>
  <c r="AU7" i="4"/>
  <c r="Q7" i="4"/>
  <c r="R7" i="4"/>
  <c r="S7" i="4"/>
  <c r="AX7" i="4"/>
  <c r="T7" i="4"/>
  <c r="U7" i="4"/>
  <c r="V7" i="4"/>
  <c r="W7" i="4"/>
  <c r="P10" i="4"/>
  <c r="P9" i="4"/>
  <c r="P8" i="4"/>
  <c r="AA36" i="5"/>
  <c r="AA32" i="5"/>
  <c r="AA17" i="5"/>
  <c r="AA12" i="5"/>
  <c r="AI16" i="5"/>
  <c r="AI14" i="5"/>
  <c r="AQ19" i="5"/>
  <c r="S16" i="5"/>
  <c r="S14" i="5"/>
  <c r="AQ17" i="5"/>
  <c r="AQ13" i="5"/>
  <c r="AQ11" i="5"/>
  <c r="K19" i="5"/>
  <c r="K17" i="5"/>
  <c r="K13" i="5"/>
  <c r="K11" i="5"/>
  <c r="C22" i="5"/>
  <c r="C20" i="5"/>
  <c r="C18" i="5"/>
  <c r="C16" i="5"/>
  <c r="C14" i="5"/>
  <c r="C12" i="5"/>
  <c r="C10" i="5"/>
  <c r="C8" i="5"/>
</calcChain>
</file>

<file path=xl/sharedStrings.xml><?xml version="1.0" encoding="utf-8"?>
<sst xmlns="http://schemas.openxmlformats.org/spreadsheetml/2006/main" count="833" uniqueCount="134">
  <si>
    <t>Allemagne</t>
  </si>
  <si>
    <t>Angleterre</t>
  </si>
  <si>
    <t>Belgique</t>
  </si>
  <si>
    <t>Croatie</t>
  </si>
  <si>
    <t>Espagne</t>
  </si>
  <si>
    <t>France</t>
  </si>
  <si>
    <t>Portugal</t>
  </si>
  <si>
    <t>Russie</t>
  </si>
  <si>
    <t>Suisse</t>
  </si>
  <si>
    <t>Mexique</t>
  </si>
  <si>
    <t>Argentine</t>
  </si>
  <si>
    <t>Brésil</t>
  </si>
  <si>
    <t>Colombie</t>
  </si>
  <si>
    <t>Uruguay</t>
  </si>
  <si>
    <t>Australie</t>
  </si>
  <si>
    <t>Corée du Sud</t>
  </si>
  <si>
    <t>Iran</t>
  </si>
  <si>
    <t>Japon</t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</si>
  <si>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</si>
  <si>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</si>
  <si>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</si>
  <si>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</si>
  <si>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</si>
  <si>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</si>
  <si>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</si>
  <si>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</si>
  <si>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LES GROUPES</t>
  </si>
  <si>
    <t>Costa Rica</t>
  </si>
  <si>
    <t>Nigéria</t>
  </si>
  <si>
    <t>-</t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</si>
  <si>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</si>
  <si>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</si>
  <si>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</si>
  <si>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</si>
  <si>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</si>
  <si>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</si>
  <si>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</si>
  <si>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</si>
  <si>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Poste</t>
  </si>
  <si>
    <t>Joueurs</t>
  </si>
  <si>
    <t>Age</t>
  </si>
  <si>
    <t>Buts</t>
  </si>
  <si>
    <t>Rang</t>
  </si>
  <si>
    <t>Pays</t>
  </si>
  <si>
    <t>Buts CM</t>
  </si>
  <si>
    <t>CLASSEMENT DES BUTEURS</t>
  </si>
  <si>
    <t>Serbie</t>
  </si>
  <si>
    <t>Pologne</t>
  </si>
  <si>
    <t>Islande</t>
  </si>
  <si>
    <t>Suède</t>
  </si>
  <si>
    <t>Tunisie</t>
  </si>
  <si>
    <t>Maroc</t>
  </si>
  <si>
    <t>Sénégal</t>
  </si>
  <si>
    <t>Egypte</t>
  </si>
  <si>
    <t>Panama</t>
  </si>
  <si>
    <t>Perou</t>
  </si>
  <si>
    <t>Arabie Saoudite</t>
  </si>
  <si>
    <t xml:space="preserve">PAYS QUALIFIES POUR LA COUPE DU MONDE DE LA FIFA 2018 </t>
  </si>
  <si>
    <t>EUROPE</t>
  </si>
  <si>
    <t>AFRIQUE</t>
  </si>
  <si>
    <t>AMERIQUE CENTRALE</t>
  </si>
  <si>
    <t>AMERIQUE DU SUD</t>
  </si>
  <si>
    <t>ASIE</t>
  </si>
  <si>
    <t>Danemark</t>
  </si>
  <si>
    <t>Senegal</t>
  </si>
  <si>
    <t>Nigeria</t>
  </si>
  <si>
    <t>Moscou</t>
  </si>
  <si>
    <t>17h00</t>
  </si>
  <si>
    <t>16h00</t>
  </si>
  <si>
    <t>Ekaterinbourg</t>
  </si>
  <si>
    <t>20h00</t>
  </si>
  <si>
    <t>St-Petersbourg</t>
  </si>
  <si>
    <t>Rostov</t>
  </si>
  <si>
    <t>Samara</t>
  </si>
  <si>
    <t>Volgograd</t>
  </si>
  <si>
    <t>1.</t>
  </si>
  <si>
    <t>2.</t>
  </si>
  <si>
    <t>3.</t>
  </si>
  <si>
    <t>4.</t>
  </si>
  <si>
    <t>18h00</t>
  </si>
  <si>
    <t>21h00</t>
  </si>
  <si>
    <t>Sotchi</t>
  </si>
  <si>
    <t>15h00</t>
  </si>
  <si>
    <t>Kazan</t>
  </si>
  <si>
    <t>Saransk</t>
  </si>
  <si>
    <t>Kaliningrad</t>
  </si>
  <si>
    <t>Pérou</t>
  </si>
  <si>
    <t>Nijni-Novgorod</t>
  </si>
  <si>
    <t>19h00</t>
  </si>
  <si>
    <t>13h00</t>
  </si>
  <si>
    <t>Danemak</t>
  </si>
  <si>
    <t>Kazan Arena</t>
  </si>
  <si>
    <t>Clubs</t>
  </si>
  <si>
    <t>Quart de finale</t>
  </si>
  <si>
    <t>1E</t>
  </si>
  <si>
    <t>2F</t>
  </si>
  <si>
    <t>1G</t>
  </si>
  <si>
    <t>2H</t>
  </si>
  <si>
    <t>1F</t>
  </si>
  <si>
    <t>2E</t>
  </si>
  <si>
    <t>1H</t>
  </si>
  <si>
    <t>2G</t>
  </si>
  <si>
    <t>Demi finale</t>
  </si>
  <si>
    <t>Huitième de finale</t>
  </si>
  <si>
    <t>Finale</t>
  </si>
  <si>
    <t>14h00</t>
  </si>
  <si>
    <t>3ème place</t>
  </si>
  <si>
    <t>30 juin 16h00</t>
  </si>
  <si>
    <t>30 juin 20h00</t>
  </si>
  <si>
    <t>1er juillet 16h00</t>
  </si>
  <si>
    <t>1er juillet 20h00</t>
  </si>
  <si>
    <t>2 juillet 16h00</t>
  </si>
  <si>
    <t>2 juillet 20h00</t>
  </si>
  <si>
    <t>3 juillet 16h00</t>
  </si>
  <si>
    <t>3 juillet 20h00</t>
  </si>
  <si>
    <t>6 juillet 16h00</t>
  </si>
  <si>
    <t>6 juillet 20h00</t>
  </si>
  <si>
    <t>7 juillet 16h00</t>
  </si>
  <si>
    <t>7 juillet 20h00</t>
  </si>
  <si>
    <t>10 juillet 20h00</t>
  </si>
  <si>
    <t>11 juillet 20h00</t>
  </si>
  <si>
    <t>15 juillet 17h00</t>
  </si>
  <si>
    <t>14 juillet 16h00</t>
  </si>
  <si>
    <t>PTS</t>
  </si>
  <si>
    <t>Buts par match</t>
  </si>
  <si>
    <t xml:space="preserve">Total </t>
  </si>
  <si>
    <t>1 but marqué toutes les</t>
  </si>
  <si>
    <t>MJ</t>
  </si>
  <si>
    <t>MG</t>
  </si>
  <si>
    <t>MN</t>
  </si>
  <si>
    <t>MP</t>
  </si>
  <si>
    <t>GP</t>
  </si>
  <si>
    <t>GC</t>
  </si>
  <si>
    <t>Magic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</si>
</sst>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31">
    <font>
      <sz val="11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0"/>
      <name val="Dusha V5"/>
    </font>
    <font>
      <sz val="11"/>
      <color theme="1"/>
      <name val="Dusha V5"/>
    </font>
    <font>
      <b/>
      <sz val="20"/>
      <color rgb="FFEB262C"/>
      <name val="Dusha V5"/>
    </font>
    <font>
      <b/>
      <sz val="11"/>
      <color theme="1"/>
      <name val="Dusha V5"/>
    </font>
    <font>
      <sz val="11"/>
      <name val="Dusha V5"/>
    </font>
    <font>
      <b/>
      <sz val="10"/>
      <color theme="1"/>
      <name val="Dusha V5"/>
    </font>
    <font>
      <sz val="12"/>
      <color theme="1"/>
      <name val="Dusha V5"/>
    </font>
    <font>
      <b/>
      <sz val="12"/>
      <color theme="0"/>
      <name val="Dusha V5"/>
    </font>
    <font>
      <b/>
      <sz val="12"/>
      <color rgb="FFC00000"/>
      <name val="Dusha V5"/>
    </font>
    <font>
      <b/>
      <sz val="12"/>
      <color theme="1"/>
      <name val="Dusha V5"/>
    </font>
    <font>
      <b/>
      <sz val="12"/>
      <color theme="8" tint="-0.499984740745262"/>
      <name val="Dusha V5"/>
    </font>
    <font>
      <b/>
      <sz val="20"/>
      <color theme="0"/>
      <name val="Dusha V5"/>
    </font>
    <font>
      <sz val="9"/>
      <color theme="1"/>
      <name val="Dusha V5"/>
    </font>
    <font>
      <sz val="18"/>
      <name val="Dusha V5"/>
    </font>
    <font>
      <sz val="8"/>
      <name val="Dusha V5"/>
    </font>
    <font>
      <b/>
      <sz val="11"/>
      <color rgb="FFEB262C"/>
      <name val="Dusha V5"/>
    </font>
    <font>
      <sz val="9"/>
      <name val="Dusha V5"/>
    </font>
    <font>
      <b/>
      <sz val="11"/>
      <name val="Dusha V5"/>
    </font>
    <font>
      <sz val="10"/>
      <name val="Dusha V5"/>
    </font>
    <font>
      <sz val="10"/>
      <color theme="0"/>
      <name val="Dusha V5"/>
    </font>
    <font>
      <sz val="12"/>
      <name val="Dusha V5"/>
    </font>
    <font>
      <sz val="14"/>
      <name val="Dusha V5"/>
    </font>
    <font>
      <b/>
      <sz val="8"/>
      <name val="Dusha V5"/>
    </font>
    <font>
      <b/>
      <sz val="11"/>
      <color rgb="FFFF0000"/>
      <name val="Dusha V5"/>
    </font>
  </fonts>
  <fills count="7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EB262C"/>
        <bgColor indexed="64"/>
      </patternFill>
    </fill>
    <fill>
      <patternFill patternType="solid">
        <fgColor theme="8" tint="-0.249977111117893"/>
        <bgColor indexed="64"/>
      </patternFill>
    </fill>
  </fills>
  <borders count="48">
    <border>
      <left/>
      <right/>
      <top/>
      <bottom/>
      <diagonal/>
    </border>
    <border>
      <left style="thin">
        <color rgb="FF008000"/>
      </left>
      <right/>
      <top style="thin">
        <color rgb="FF008000"/>
      </top>
      <bottom style="thin">
        <color rgb="FF008000"/>
      </bottom>
      <diagonal/>
    </border>
    <border>
      <left/>
      <right/>
      <top style="thin">
        <color rgb="FF008000"/>
      </top>
      <bottom style="thin">
        <color rgb="FF008000"/>
      </bottom>
      <diagonal/>
    </border>
    <border>
      <left/>
      <right style="thin">
        <color rgb="FF008000"/>
      </right>
      <top style="thin">
        <color rgb="FF008000"/>
      </top>
      <bottom style="thin">
        <color rgb="FF008000"/>
      </bottom>
      <diagonal/>
    </border>
    <border>
      <left style="hair">
        <color rgb="FFEB262C"/>
      </left>
      <right style="hair">
        <color rgb="FFEB262C"/>
      </right>
      <top style="hair">
        <color rgb="FFEB262C"/>
      </top>
      <bottom style="hair">
        <color rgb="FFEB262C"/>
      </bottom>
      <diagonal/>
    </border>
    <border>
      <left/>
      <right/>
      <top style="hair">
        <color rgb="FFEB262C"/>
      </top>
      <bottom style="hair">
        <color rgb="FFEB262C"/>
      </bottom>
      <diagonal/>
    </border>
    <border>
      <left/>
      <right style="hair">
        <color rgb="FFEB262C"/>
      </right>
      <top style="hair">
        <color rgb="FFEB262C"/>
      </top>
      <bottom style="hair">
        <color rgb="FFEB262C"/>
      </bottom>
      <diagonal/>
    </border>
    <border>
      <left style="hair">
        <color rgb="FFEB262C"/>
      </left>
      <right/>
      <top style="hair">
        <color rgb="FFEB262C"/>
      </top>
      <bottom style="hair">
        <color rgb="FFEB262C"/>
      </bottom>
      <diagonal/>
    </border>
    <border>
      <left style="thin">
        <color rgb="FFEB262C"/>
      </left>
      <right/>
      <top style="thin">
        <color rgb="FFEB262C"/>
      </top>
      <bottom style="hair">
        <color rgb="FFEB262C"/>
      </bottom>
      <diagonal/>
    </border>
    <border>
      <left style="hair">
        <color rgb="FFEB262C"/>
      </left>
      <right style="hair">
        <color rgb="FFEB262C"/>
      </right>
      <top style="thin">
        <color rgb="FFEB262C"/>
      </top>
      <bottom style="hair">
        <color rgb="FFEB262C"/>
      </bottom>
      <diagonal/>
    </border>
    <border>
      <left/>
      <right/>
      <top style="thin">
        <color rgb="FFEB262C"/>
      </top>
      <bottom style="hair">
        <color rgb="FFEB262C"/>
      </bottom>
      <diagonal/>
    </border>
    <border>
      <left style="hair">
        <color rgb="FFEB262C"/>
      </left>
      <right/>
      <top style="thin">
        <color rgb="FFEB262C"/>
      </top>
      <bottom style="hair">
        <color rgb="FFEB262C"/>
      </bottom>
      <diagonal/>
    </border>
    <border>
      <left/>
      <right style="hair">
        <color rgb="FFEB262C"/>
      </right>
      <top style="thin">
        <color rgb="FFEB262C"/>
      </top>
      <bottom style="hair">
        <color rgb="FFEB262C"/>
      </bottom>
      <diagonal/>
    </border>
    <border>
      <left style="thin">
        <color rgb="FFEB262C"/>
      </left>
      <right/>
      <top style="hair">
        <color rgb="FFEB262C"/>
      </top>
      <bottom style="hair">
        <color rgb="FFEB262C"/>
      </bottom>
      <diagonal/>
    </border>
    <border>
      <left/>
      <right style="thin">
        <color rgb="FFEB262C"/>
      </right>
      <top style="hair">
        <color rgb="FFEB262C"/>
      </top>
      <bottom style="hair">
        <color rgb="FFEB262C"/>
      </bottom>
      <diagonal/>
    </border>
    <border>
      <left style="thin">
        <color rgb="FFEB262C"/>
      </left>
      <right/>
      <top style="hair">
        <color rgb="FFEB262C"/>
      </top>
      <bottom style="thin">
        <color rgb="FFEB262C"/>
      </bottom>
      <diagonal/>
    </border>
    <border>
      <left style="hair">
        <color rgb="FFEB262C"/>
      </left>
      <right style="hair">
        <color rgb="FFEB262C"/>
      </right>
      <top style="hair">
        <color rgb="FFEB262C"/>
      </top>
      <bottom style="thin">
        <color rgb="FFEB262C"/>
      </bottom>
      <diagonal/>
    </border>
    <border>
      <left/>
      <right/>
      <top style="hair">
        <color rgb="FFEB262C"/>
      </top>
      <bottom style="thin">
        <color rgb="FFEB262C"/>
      </bottom>
      <diagonal/>
    </border>
    <border>
      <left style="hair">
        <color rgb="FFEB262C"/>
      </left>
      <right/>
      <top style="hair">
        <color rgb="FFEB262C"/>
      </top>
      <bottom style="thin">
        <color rgb="FFEB262C"/>
      </bottom>
      <diagonal/>
    </border>
    <border>
      <left/>
      <right style="hair">
        <color rgb="FFEB262C"/>
      </right>
      <top style="hair">
        <color rgb="FFEB262C"/>
      </top>
      <bottom style="thin">
        <color rgb="FFEB262C"/>
      </bottom>
      <diagonal/>
    </border>
    <border>
      <left/>
      <right style="thin">
        <color rgb="FFEB262C"/>
      </right>
      <top style="hair">
        <color rgb="FFEB262C"/>
      </top>
      <bottom style="thin">
        <color rgb="FFEB262C"/>
      </bottom>
      <diagonal/>
    </border>
    <border>
      <left/>
      <right style="thin">
        <color rgb="FFEB262C"/>
      </right>
      <top style="thin">
        <color rgb="FFEB262C"/>
      </top>
      <bottom style="hair">
        <color rgb="FFEB262C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rgb="FFEB262C"/>
      </left>
      <right/>
      <top style="hair">
        <color rgb="FFEB262C"/>
      </top>
      <bottom/>
      <diagonal/>
    </border>
    <border>
      <left/>
      <right/>
      <top style="hair">
        <color rgb="FFEB262C"/>
      </top>
      <bottom/>
      <diagonal/>
    </border>
    <border>
      <left/>
      <right style="hair">
        <color rgb="FFEB262C"/>
      </right>
      <top style="hair">
        <color rgb="FFEB262C"/>
      </top>
      <bottom/>
      <diagonal/>
    </border>
    <border>
      <left style="hair">
        <color rgb="FFEB262C"/>
      </left>
      <right/>
      <top/>
      <bottom style="hair">
        <color rgb="FFEB262C"/>
      </bottom>
      <diagonal/>
    </border>
    <border>
      <left/>
      <right/>
      <top/>
      <bottom style="hair">
        <color rgb="FFEB262C"/>
      </bottom>
      <diagonal/>
    </border>
    <border>
      <left/>
      <right style="hair">
        <color rgb="FFEB262C"/>
      </right>
      <top/>
      <bottom style="hair">
        <color rgb="FFEB262C"/>
      </bottom>
      <diagonal/>
    </border>
    <border>
      <left style="hair">
        <color rgb="FFC00000"/>
      </left>
      <right/>
      <top style="hair">
        <color rgb="FFC00000"/>
      </top>
      <bottom/>
      <diagonal/>
    </border>
    <border>
      <left/>
      <right/>
      <top style="hair">
        <color rgb="FFC00000"/>
      </top>
      <bottom/>
      <diagonal/>
    </border>
    <border>
      <left style="hair">
        <color rgb="FFC00000"/>
      </left>
      <right/>
      <top/>
      <bottom style="hair">
        <color rgb="FFC00000"/>
      </bottom>
      <diagonal/>
    </border>
    <border>
      <left/>
      <right/>
      <top/>
      <bottom style="hair">
        <color rgb="FFC00000"/>
      </bottom>
      <diagonal/>
    </border>
    <border>
      <left style="hair">
        <color rgb="FFEB262C"/>
      </left>
      <right style="hair">
        <color rgb="FFEB262C"/>
      </right>
      <top/>
      <bottom style="hair">
        <color rgb="FFEB262C"/>
      </bottom>
      <diagonal/>
    </border>
  </borders>
  <cellStyleXfs count="12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59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4" borderId="0" xfId="0" applyFont="1" applyFill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8" fillId="3" borderId="0" xfId="0" applyFont="1" applyFill="1"/>
    <xf numFmtId="0" fontId="8" fillId="3" borderId="0" xfId="0" applyFont="1" applyFill="1" applyBorder="1"/>
    <xf numFmtId="0" fontId="10" fillId="3" borderId="0" xfId="0" applyFont="1" applyFill="1" applyBorder="1" applyAlignment="1">
      <alignment horizontal="center"/>
    </xf>
    <xf numFmtId="0" fontId="10" fillId="3" borderId="0" xfId="0" applyFont="1" applyFill="1" applyBorder="1"/>
    <xf numFmtId="0" fontId="10" fillId="3" borderId="0" xfId="0" applyFont="1" applyFill="1"/>
    <xf numFmtId="0" fontId="11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right" vertical="center"/>
    </xf>
    <xf numFmtId="0" fontId="8" fillId="3" borderId="0" xfId="0" applyFont="1" applyFill="1" applyAlignment="1">
      <alignment horizontal="right" vertical="center"/>
    </xf>
    <xf numFmtId="0" fontId="13" fillId="3" borderId="0" xfId="0" applyFont="1" applyFill="1" applyBorder="1"/>
    <xf numFmtId="0" fontId="14" fillId="5" borderId="0" xfId="0" applyFont="1" applyFill="1" applyBorder="1" applyAlignment="1">
      <alignment vertical="top"/>
    </xf>
    <xf numFmtId="0" fontId="13" fillId="3" borderId="0" xfId="0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0" fontId="15" fillId="3" borderId="0" xfId="0" applyFont="1" applyFill="1" applyBorder="1" applyAlignment="1">
      <alignment vertical="center"/>
    </xf>
    <xf numFmtId="0" fontId="16" fillId="3" borderId="0" xfId="0" applyFont="1" applyFill="1" applyBorder="1" applyAlignment="1">
      <alignment vertical="center"/>
    </xf>
    <xf numFmtId="0" fontId="17" fillId="3" borderId="0" xfId="0" applyFont="1" applyFill="1" applyBorder="1" applyAlignment="1">
      <alignment vertical="center"/>
    </xf>
    <xf numFmtId="0" fontId="8" fillId="0" borderId="0" xfId="0" applyFont="1"/>
    <xf numFmtId="0" fontId="19" fillId="3" borderId="34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left" vertical="center" indent="1"/>
    </xf>
    <xf numFmtId="0" fontId="19" fillId="3" borderId="35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left" vertical="center" indent="1"/>
    </xf>
    <xf numFmtId="0" fontId="19" fillId="3" borderId="0" xfId="0" applyFont="1" applyFill="1"/>
    <xf numFmtId="0" fontId="19" fillId="3" borderId="34" xfId="0" applyFont="1" applyFill="1" applyBorder="1" applyAlignment="1">
      <alignment vertical="center"/>
    </xf>
    <xf numFmtId="0" fontId="19" fillId="3" borderId="0" xfId="0" applyFont="1" applyFill="1" applyAlignment="1">
      <alignment vertical="center"/>
    </xf>
    <xf numFmtId="0" fontId="19" fillId="3" borderId="32" xfId="0" applyFont="1" applyFill="1" applyBorder="1"/>
    <xf numFmtId="0" fontId="19" fillId="3" borderId="23" xfId="0" applyFont="1" applyFill="1" applyBorder="1"/>
    <xf numFmtId="0" fontId="19" fillId="3" borderId="33" xfId="0" applyFont="1" applyFill="1" applyBorder="1"/>
    <xf numFmtId="0" fontId="8" fillId="3" borderId="33" xfId="0" applyFont="1" applyFill="1" applyBorder="1"/>
    <xf numFmtId="0" fontId="19" fillId="3" borderId="27" xfId="0" applyFont="1" applyFill="1" applyBorder="1"/>
    <xf numFmtId="0" fontId="19" fillId="3" borderId="22" xfId="0" applyFont="1" applyFill="1" applyBorder="1"/>
    <xf numFmtId="0" fontId="19" fillId="3" borderId="28" xfId="0" applyFont="1" applyFill="1" applyBorder="1"/>
    <xf numFmtId="0" fontId="8" fillId="3" borderId="28" xfId="0" applyFont="1" applyFill="1" applyBorder="1"/>
    <xf numFmtId="0" fontId="19" fillId="3" borderId="29" xfId="0" applyFont="1" applyFill="1" applyBorder="1"/>
    <xf numFmtId="0" fontId="19" fillId="3" borderId="30" xfId="0" applyFont="1" applyFill="1" applyBorder="1"/>
    <xf numFmtId="0" fontId="19" fillId="3" borderId="31" xfId="0" applyFont="1" applyFill="1" applyBorder="1"/>
    <xf numFmtId="0" fontId="8" fillId="3" borderId="31" xfId="0" applyFont="1" applyFill="1" applyBorder="1"/>
    <xf numFmtId="0" fontId="8" fillId="3" borderId="0" xfId="0" applyFont="1" applyFill="1" applyAlignment="1">
      <alignment vertical="center"/>
    </xf>
    <xf numFmtId="0" fontId="11" fillId="3" borderId="0" xfId="0" applyFont="1" applyFill="1"/>
    <xf numFmtId="0" fontId="11" fillId="3" borderId="0" xfId="0" applyFont="1" applyFill="1" applyBorder="1"/>
    <xf numFmtId="0" fontId="21" fillId="3" borderId="0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11" fillId="3" borderId="4" xfId="0" applyFont="1" applyFill="1" applyBorder="1"/>
    <xf numFmtId="0" fontId="23" fillId="3" borderId="0" xfId="0" applyFont="1" applyFill="1"/>
    <xf numFmtId="0" fontId="11" fillId="3" borderId="0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164" fontId="21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/>
    <xf numFmtId="0" fontId="23" fillId="3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vertical="center"/>
    </xf>
    <xf numFmtId="16" fontId="23" fillId="3" borderId="0" xfId="0" applyNumberFormat="1" applyFont="1" applyFill="1" applyBorder="1" applyAlignment="1">
      <alignment horizontal="right"/>
    </xf>
    <xf numFmtId="16" fontId="21" fillId="3" borderId="0" xfId="0" applyNumberFormat="1" applyFont="1" applyFill="1" applyBorder="1" applyAlignment="1">
      <alignment horizontal="right"/>
    </xf>
    <xf numFmtId="0" fontId="24" fillId="3" borderId="0" xfId="0" applyFont="1" applyFill="1" applyBorder="1" applyAlignment="1">
      <alignment horizontal="center" vertical="center"/>
    </xf>
    <xf numFmtId="16" fontId="21" fillId="3" borderId="0" xfId="0" applyNumberFormat="1" applyFont="1" applyFill="1" applyBorder="1" applyAlignment="1">
      <alignment horizontal="right" vertical="center"/>
    </xf>
    <xf numFmtId="16" fontId="23" fillId="3" borderId="0" xfId="0" applyNumberFormat="1" applyFont="1" applyFill="1" applyBorder="1"/>
    <xf numFmtId="16" fontId="21" fillId="3" borderId="0" xfId="0" applyNumberFormat="1" applyFont="1" applyFill="1" applyBorder="1"/>
    <xf numFmtId="0" fontId="11" fillId="3" borderId="0" xfId="0" applyFont="1" applyFill="1" applyBorder="1" applyAlignment="1">
      <alignment horizontal="left" vertical="center"/>
    </xf>
    <xf numFmtId="0" fontId="21" fillId="3" borderId="0" xfId="0" applyFont="1" applyFill="1" applyBorder="1" applyAlignment="1">
      <alignment horizontal="center"/>
    </xf>
    <xf numFmtId="0" fontId="23" fillId="3" borderId="0" xfId="0" applyFont="1" applyFill="1" applyBorder="1" applyAlignment="1">
      <alignment vertical="center"/>
    </xf>
    <xf numFmtId="16" fontId="21" fillId="3" borderId="0" xfId="0" applyNumberFormat="1" applyFont="1" applyFill="1" applyBorder="1" applyAlignment="1">
      <alignment horizontal="center" vertical="center"/>
    </xf>
    <xf numFmtId="49" fontId="11" fillId="3" borderId="0" xfId="0" applyNumberFormat="1" applyFont="1" applyFill="1" applyBorder="1" applyAlignment="1"/>
    <xf numFmtId="49" fontId="11" fillId="3" borderId="0" xfId="0" applyNumberFormat="1" applyFont="1" applyFill="1" applyBorder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16" fontId="25" fillId="3" borderId="8" xfId="0" applyNumberFormat="1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0" fontId="25" fillId="3" borderId="10" xfId="0" applyFont="1" applyFill="1" applyBorder="1" applyAlignment="1">
      <alignment horizontal="right" vertical="center"/>
    </xf>
    <xf numFmtId="0" fontId="25" fillId="3" borderId="10" xfId="0" applyFont="1" applyFill="1" applyBorder="1" applyAlignment="1">
      <alignment vertical="center"/>
    </xf>
    <xf numFmtId="0" fontId="25" fillId="3" borderId="11" xfId="0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center" vertical="center"/>
    </xf>
    <xf numFmtId="0" fontId="25" fillId="3" borderId="21" xfId="0" applyFont="1" applyFill="1" applyBorder="1" applyAlignment="1">
      <alignment vertical="center"/>
    </xf>
    <xf numFmtId="16" fontId="25" fillId="3" borderId="13" xfId="0" applyNumberFormat="1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right" vertical="center"/>
    </xf>
    <xf numFmtId="0" fontId="25" fillId="3" borderId="5" xfId="0" applyFont="1" applyFill="1" applyBorder="1" applyAlignment="1">
      <alignment vertical="center"/>
    </xf>
    <xf numFmtId="0" fontId="25" fillId="3" borderId="7" xfId="0" applyFont="1" applyFill="1" applyBorder="1" applyAlignment="1">
      <alignment horizontal="center" vertical="center"/>
    </xf>
    <xf numFmtId="0" fontId="25" fillId="3" borderId="6" xfId="0" applyFont="1" applyFill="1" applyBorder="1" applyAlignment="1">
      <alignment horizontal="center" vertical="center"/>
    </xf>
    <xf numFmtId="0" fontId="25" fillId="3" borderId="14" xfId="0" applyFont="1" applyFill="1" applyBorder="1" applyAlignment="1">
      <alignment vertical="center"/>
    </xf>
    <xf numFmtId="16" fontId="25" fillId="3" borderId="15" xfId="0" applyNumberFormat="1" applyFont="1" applyFill="1" applyBorder="1" applyAlignment="1">
      <alignment horizontal="center" vertical="center"/>
    </xf>
    <xf numFmtId="0" fontId="25" fillId="3" borderId="16" xfId="0" applyFont="1" applyFill="1" applyBorder="1" applyAlignment="1">
      <alignment horizontal="center" vertical="center"/>
    </xf>
    <xf numFmtId="0" fontId="25" fillId="3" borderId="17" xfId="0" applyFont="1" applyFill="1" applyBorder="1" applyAlignment="1">
      <alignment horizontal="center" vertical="center"/>
    </xf>
    <xf numFmtId="0" fontId="25" fillId="3" borderId="17" xfId="0" applyFont="1" applyFill="1" applyBorder="1" applyAlignment="1">
      <alignment horizontal="right" vertical="center"/>
    </xf>
    <xf numFmtId="0" fontId="25" fillId="3" borderId="17" xfId="0" applyFont="1" applyFill="1" applyBorder="1" applyAlignment="1">
      <alignment vertical="center"/>
    </xf>
    <xf numFmtId="0" fontId="25" fillId="3" borderId="18" xfId="0" applyFont="1" applyFill="1" applyBorder="1" applyAlignment="1">
      <alignment horizontal="center" vertical="center"/>
    </xf>
    <xf numFmtId="0" fontId="25" fillId="3" borderId="19" xfId="0" applyFont="1" applyFill="1" applyBorder="1" applyAlignment="1">
      <alignment horizontal="center" vertical="center"/>
    </xf>
    <xf numFmtId="0" fontId="25" fillId="3" borderId="20" xfId="0" applyFont="1" applyFill="1" applyBorder="1" applyAlignment="1">
      <alignment vertical="center"/>
    </xf>
    <xf numFmtId="16" fontId="25" fillId="3" borderId="0" xfId="0" applyNumberFormat="1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right" vertical="center"/>
    </xf>
    <xf numFmtId="0" fontId="25" fillId="3" borderId="0" xfId="0" applyFont="1" applyFill="1" applyBorder="1" applyAlignment="1">
      <alignment vertical="center"/>
    </xf>
    <xf numFmtId="16" fontId="11" fillId="3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6" fillId="6" borderId="10" xfId="0" applyFont="1" applyFill="1" applyBorder="1" applyAlignment="1">
      <alignment horizontal="right" vertical="center"/>
    </xf>
    <xf numFmtId="0" fontId="26" fillId="6" borderId="10" xfId="0" applyFont="1" applyFill="1" applyBorder="1" applyAlignment="1">
      <alignment vertical="center"/>
    </xf>
    <xf numFmtId="0" fontId="26" fillId="6" borderId="5" xfId="0" applyFont="1" applyFill="1" applyBorder="1" applyAlignment="1">
      <alignment horizontal="right" vertical="center"/>
    </xf>
    <xf numFmtId="0" fontId="26" fillId="6" borderId="5" xfId="0" applyFont="1" applyFill="1" applyBorder="1" applyAlignment="1">
      <alignment vertical="center"/>
    </xf>
    <xf numFmtId="0" fontId="26" fillId="6" borderId="14" xfId="0" applyFont="1" applyFill="1" applyBorder="1" applyAlignment="1">
      <alignment vertical="center"/>
    </xf>
    <xf numFmtId="0" fontId="11" fillId="3" borderId="47" xfId="0" applyFont="1" applyFill="1" applyBorder="1"/>
    <xf numFmtId="0" fontId="11" fillId="3" borderId="41" xfId="0" applyFont="1" applyFill="1" applyBorder="1"/>
    <xf numFmtId="0" fontId="0" fillId="0" borderId="0" xfId="0" applyFill="1" applyBorder="1" applyAlignment="1">
      <alignment horizontal="right"/>
    </xf>
    <xf numFmtId="0" fontId="8" fillId="0" borderId="0" xfId="0" applyFont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0" fontId="18" fillId="5" borderId="24" xfId="0" applyFont="1" applyFill="1" applyBorder="1" applyAlignment="1">
      <alignment horizontal="left" vertical="center" indent="4"/>
    </xf>
    <xf numFmtId="0" fontId="18" fillId="5" borderId="25" xfId="0" applyFont="1" applyFill="1" applyBorder="1" applyAlignment="1">
      <alignment horizontal="left" vertical="center" indent="4"/>
    </xf>
    <xf numFmtId="0" fontId="18" fillId="5" borderId="26" xfId="0" applyFont="1" applyFill="1" applyBorder="1" applyAlignment="1">
      <alignment horizontal="left" vertical="center" indent="4"/>
    </xf>
    <xf numFmtId="0" fontId="18" fillId="6" borderId="24" xfId="0" applyFont="1" applyFill="1" applyBorder="1" applyAlignment="1">
      <alignment horizontal="left" vertical="center" indent="4"/>
    </xf>
    <xf numFmtId="0" fontId="18" fillId="6" borderId="25" xfId="0" applyFont="1" applyFill="1" applyBorder="1" applyAlignment="1">
      <alignment horizontal="left" vertical="center" indent="4"/>
    </xf>
    <xf numFmtId="0" fontId="18" fillId="6" borderId="26" xfId="0" applyFont="1" applyFill="1" applyBorder="1" applyAlignment="1">
      <alignment horizontal="left" vertical="center" indent="4"/>
    </xf>
    <xf numFmtId="0" fontId="7" fillId="5" borderId="43" xfId="0" applyFont="1" applyFill="1" applyBorder="1" applyAlignment="1">
      <alignment horizontal="center" vertical="center"/>
    </xf>
    <xf numFmtId="0" fontId="7" fillId="5" borderId="44" xfId="0" applyFont="1" applyFill="1" applyBorder="1" applyAlignment="1">
      <alignment horizontal="center" vertical="center"/>
    </xf>
    <xf numFmtId="0" fontId="7" fillId="5" borderId="45" xfId="0" applyFont="1" applyFill="1" applyBorder="1" applyAlignment="1">
      <alignment horizontal="center" vertical="center"/>
    </xf>
    <xf numFmtId="0" fontId="7" fillId="5" borderId="46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16" fontId="21" fillId="3" borderId="5" xfId="0" applyNumberFormat="1" applyFont="1" applyFill="1" applyBorder="1" applyAlignment="1">
      <alignment horizontal="center" vertical="center"/>
    </xf>
    <xf numFmtId="0" fontId="29" fillId="3" borderId="0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right" vertical="center"/>
    </xf>
    <xf numFmtId="0" fontId="11" fillId="3" borderId="5" xfId="0" applyFont="1" applyFill="1" applyBorder="1" applyAlignment="1">
      <alignment horizontal="right" vertical="center"/>
    </xf>
    <xf numFmtId="0" fontId="11" fillId="3" borderId="6" xfId="0" applyFont="1" applyFill="1" applyBorder="1" applyAlignment="1">
      <alignment horizontal="right" vertical="center"/>
    </xf>
    <xf numFmtId="0" fontId="20" fillId="3" borderId="0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left" vertical="center"/>
    </xf>
    <xf numFmtId="0" fontId="11" fillId="3" borderId="5" xfId="0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28" fillId="3" borderId="37" xfId="0" applyFont="1" applyFill="1" applyBorder="1" applyAlignment="1">
      <alignment horizontal="center" vertical="center"/>
    </xf>
    <xf numFmtId="0" fontId="28" fillId="3" borderId="38" xfId="0" applyFont="1" applyFill="1" applyBorder="1" applyAlignment="1">
      <alignment horizontal="center" vertical="center"/>
    </xf>
    <xf numFmtId="0" fontId="28" fillId="3" borderId="39" xfId="0" applyFont="1" applyFill="1" applyBorder="1" applyAlignment="1">
      <alignment horizontal="center" vertical="center"/>
    </xf>
    <xf numFmtId="0" fontId="28" fillId="3" borderId="40" xfId="0" applyFont="1" applyFill="1" applyBorder="1" applyAlignment="1">
      <alignment horizontal="center" vertical="center"/>
    </xf>
    <xf numFmtId="0" fontId="28" fillId="3" borderId="41" xfId="0" applyFont="1" applyFill="1" applyBorder="1" applyAlignment="1">
      <alignment horizontal="center" vertical="center"/>
    </xf>
    <xf numFmtId="0" fontId="28" fillId="3" borderId="42" xfId="0" applyFont="1" applyFill="1" applyBorder="1" applyAlignment="1">
      <alignment horizontal="center" vertical="center"/>
    </xf>
    <xf numFmtId="0" fontId="21" fillId="3" borderId="4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30" fillId="3" borderId="0" xfId="0" applyFont="1" applyFill="1" applyBorder="1" applyAlignment="1">
      <alignment vertical="center"/>
    </xf>
  </cellXfs>
  <cellStyles count="1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Normal" xfId="0" builtinId="0"/>
  </cellStyles>
  <dxfs count="9"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ill>
        <patternFill>
          <bgColor theme="0"/>
        </patternFill>
      </fill>
      <border>
        <left style="hair">
          <color rgb="FFEB262C"/>
        </left>
        <right style="hair">
          <color rgb="FFEB262C"/>
        </right>
        <top style="hair">
          <color rgb="FFEB262C"/>
        </top>
        <bottom style="hair">
          <color rgb="FFEB262C"/>
        </bottom>
        <vertical style="thin">
          <color rgb="FFEB262C"/>
        </vertical>
        <horizontal style="thin">
          <color rgb="FFEB262C"/>
        </horizontal>
      </border>
    </dxf>
  </dxfs>
  <tableStyles count="1" defaultTableStyle="TableStyleMedium9" defaultPivotStyle="PivotStyleLight16">
    <tableStyle name="Style de tableau 1" pivot="0" count="1">
      <tableStyleElement type="wholeTable" dxfId="8"/>
    </tableStyle>
  </tableStyles>
  <colors>
    <mruColors>
      <color rgb="FFEB262C"/>
      <color rgb="FF008000"/>
      <color rgb="FF33CC33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13" Type="http://schemas.openxmlformats.org/officeDocument/2006/relationships/image" Target="../media/image23.png"/><Relationship Id="rId18" Type="http://schemas.openxmlformats.org/officeDocument/2006/relationships/image" Target="../media/image28.png"/><Relationship Id="rId26" Type="http://schemas.openxmlformats.org/officeDocument/2006/relationships/image" Target="../media/image36.png"/><Relationship Id="rId3" Type="http://schemas.openxmlformats.org/officeDocument/2006/relationships/image" Target="../media/image13.png"/><Relationship Id="rId21" Type="http://schemas.openxmlformats.org/officeDocument/2006/relationships/image" Target="../media/image31.png"/><Relationship Id="rId34" Type="http://schemas.openxmlformats.org/officeDocument/2006/relationships/image" Target="../media/image44.png"/><Relationship Id="rId7" Type="http://schemas.openxmlformats.org/officeDocument/2006/relationships/image" Target="../media/image17.png"/><Relationship Id="rId12" Type="http://schemas.openxmlformats.org/officeDocument/2006/relationships/image" Target="../media/image22.png"/><Relationship Id="rId17" Type="http://schemas.openxmlformats.org/officeDocument/2006/relationships/image" Target="../media/image27.png"/><Relationship Id="rId25" Type="http://schemas.openxmlformats.org/officeDocument/2006/relationships/image" Target="../media/image35.png"/><Relationship Id="rId33" Type="http://schemas.openxmlformats.org/officeDocument/2006/relationships/image" Target="../media/image43.png"/><Relationship Id="rId2" Type="http://schemas.openxmlformats.org/officeDocument/2006/relationships/image" Target="../media/image2.png"/><Relationship Id="rId16" Type="http://schemas.openxmlformats.org/officeDocument/2006/relationships/image" Target="../media/image26.png"/><Relationship Id="rId20" Type="http://schemas.openxmlformats.org/officeDocument/2006/relationships/image" Target="../media/image30.png"/><Relationship Id="rId29" Type="http://schemas.openxmlformats.org/officeDocument/2006/relationships/image" Target="../media/image39.png"/><Relationship Id="rId1" Type="http://schemas.openxmlformats.org/officeDocument/2006/relationships/image" Target="../media/image1.png"/><Relationship Id="rId6" Type="http://schemas.openxmlformats.org/officeDocument/2006/relationships/image" Target="../media/image16.png"/><Relationship Id="rId11" Type="http://schemas.openxmlformats.org/officeDocument/2006/relationships/image" Target="../media/image21.png"/><Relationship Id="rId24" Type="http://schemas.openxmlformats.org/officeDocument/2006/relationships/image" Target="../media/image34.png"/><Relationship Id="rId32" Type="http://schemas.openxmlformats.org/officeDocument/2006/relationships/image" Target="../media/image42.png"/><Relationship Id="rId5" Type="http://schemas.openxmlformats.org/officeDocument/2006/relationships/image" Target="../media/image15.png"/><Relationship Id="rId15" Type="http://schemas.openxmlformats.org/officeDocument/2006/relationships/image" Target="../media/image25.png"/><Relationship Id="rId23" Type="http://schemas.openxmlformats.org/officeDocument/2006/relationships/image" Target="../media/image33.png"/><Relationship Id="rId28" Type="http://schemas.openxmlformats.org/officeDocument/2006/relationships/image" Target="../media/image38.png"/><Relationship Id="rId10" Type="http://schemas.openxmlformats.org/officeDocument/2006/relationships/image" Target="../media/image20.png"/><Relationship Id="rId19" Type="http://schemas.openxmlformats.org/officeDocument/2006/relationships/image" Target="../media/image29.png"/><Relationship Id="rId31" Type="http://schemas.openxmlformats.org/officeDocument/2006/relationships/image" Target="../media/image41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Relationship Id="rId14" Type="http://schemas.openxmlformats.org/officeDocument/2006/relationships/image" Target="../media/image24.png"/><Relationship Id="rId22" Type="http://schemas.openxmlformats.org/officeDocument/2006/relationships/image" Target="../media/image32.png"/><Relationship Id="rId27" Type="http://schemas.openxmlformats.org/officeDocument/2006/relationships/image" Target="../media/image37.png"/><Relationship Id="rId30" Type="http://schemas.openxmlformats.org/officeDocument/2006/relationships/image" Target="../media/image40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13" Type="http://schemas.openxmlformats.org/officeDocument/2006/relationships/image" Target="../media/image13.png"/><Relationship Id="rId18" Type="http://schemas.openxmlformats.org/officeDocument/2006/relationships/image" Target="../media/image21.png"/><Relationship Id="rId26" Type="http://schemas.openxmlformats.org/officeDocument/2006/relationships/image" Target="../media/image27.png"/><Relationship Id="rId3" Type="http://schemas.openxmlformats.org/officeDocument/2006/relationships/image" Target="../media/image38.png"/><Relationship Id="rId21" Type="http://schemas.openxmlformats.org/officeDocument/2006/relationships/image" Target="../media/image36.png"/><Relationship Id="rId34" Type="http://schemas.openxmlformats.org/officeDocument/2006/relationships/image" Target="../media/image46.gif"/><Relationship Id="rId7" Type="http://schemas.openxmlformats.org/officeDocument/2006/relationships/image" Target="../media/image29.png"/><Relationship Id="rId12" Type="http://schemas.openxmlformats.org/officeDocument/2006/relationships/image" Target="../media/image16.png"/><Relationship Id="rId17" Type="http://schemas.openxmlformats.org/officeDocument/2006/relationships/image" Target="../media/image40.png"/><Relationship Id="rId25" Type="http://schemas.openxmlformats.org/officeDocument/2006/relationships/image" Target="../media/image42.png"/><Relationship Id="rId33" Type="http://schemas.openxmlformats.org/officeDocument/2006/relationships/image" Target="../media/image45.gif"/><Relationship Id="rId2" Type="http://schemas.openxmlformats.org/officeDocument/2006/relationships/image" Target="../media/image30.png"/><Relationship Id="rId16" Type="http://schemas.openxmlformats.org/officeDocument/2006/relationships/image" Target="../media/image28.png"/><Relationship Id="rId20" Type="http://schemas.openxmlformats.org/officeDocument/2006/relationships/image" Target="../media/image22.png"/><Relationship Id="rId29" Type="http://schemas.openxmlformats.org/officeDocument/2006/relationships/image" Target="../media/image23.png"/><Relationship Id="rId1" Type="http://schemas.openxmlformats.org/officeDocument/2006/relationships/image" Target="../media/image24.png"/><Relationship Id="rId6" Type="http://schemas.openxmlformats.org/officeDocument/2006/relationships/image" Target="../media/image44.png"/><Relationship Id="rId11" Type="http://schemas.openxmlformats.org/officeDocument/2006/relationships/image" Target="../media/image15.png"/><Relationship Id="rId24" Type="http://schemas.openxmlformats.org/officeDocument/2006/relationships/image" Target="../media/image31.png"/><Relationship Id="rId32" Type="http://schemas.openxmlformats.org/officeDocument/2006/relationships/image" Target="../media/image26.png"/><Relationship Id="rId5" Type="http://schemas.openxmlformats.org/officeDocument/2006/relationships/image" Target="../media/image25.png"/><Relationship Id="rId15" Type="http://schemas.openxmlformats.org/officeDocument/2006/relationships/image" Target="../media/image39.png"/><Relationship Id="rId23" Type="http://schemas.openxmlformats.org/officeDocument/2006/relationships/image" Target="../media/image20.png"/><Relationship Id="rId28" Type="http://schemas.openxmlformats.org/officeDocument/2006/relationships/image" Target="../media/image37.png"/><Relationship Id="rId10" Type="http://schemas.openxmlformats.org/officeDocument/2006/relationships/image" Target="../media/image14.png"/><Relationship Id="rId19" Type="http://schemas.openxmlformats.org/officeDocument/2006/relationships/image" Target="../media/image41.png"/><Relationship Id="rId31" Type="http://schemas.openxmlformats.org/officeDocument/2006/relationships/image" Target="../media/image32.png"/><Relationship Id="rId4" Type="http://schemas.openxmlformats.org/officeDocument/2006/relationships/image" Target="../media/image18.png"/><Relationship Id="rId9" Type="http://schemas.openxmlformats.org/officeDocument/2006/relationships/image" Target="../media/image17.png"/><Relationship Id="rId14" Type="http://schemas.openxmlformats.org/officeDocument/2006/relationships/image" Target="../media/image33.png"/><Relationship Id="rId22" Type="http://schemas.openxmlformats.org/officeDocument/2006/relationships/image" Target="../media/image34.png"/><Relationship Id="rId27" Type="http://schemas.openxmlformats.org/officeDocument/2006/relationships/image" Target="../media/image19.png"/><Relationship Id="rId30" Type="http://schemas.openxmlformats.org/officeDocument/2006/relationships/image" Target="../media/image43.png"/><Relationship Id="rId35" Type="http://schemas.openxmlformats.org/officeDocument/2006/relationships/image" Target="../media/image47.gi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0.jpeg"/><Relationship Id="rId2" Type="http://schemas.openxmlformats.org/officeDocument/2006/relationships/image" Target="../media/image49.jpeg"/><Relationship Id="rId1" Type="http://schemas.openxmlformats.org/officeDocument/2006/relationships/image" Target="../media/imag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9</xdr:col>
      <xdr:colOff>899025</xdr:colOff>
      <xdr:row>6</xdr:row>
      <xdr:rowOff>41775</xdr:rowOff>
    </xdr:to>
    <xdr:pic>
      <xdr:nvPicPr>
        <xdr:cNvPr id="61" name="Image 60" descr="7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34150" y="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5</xdr:col>
      <xdr:colOff>619125</xdr:colOff>
      <xdr:row>0</xdr:row>
      <xdr:rowOff>0</xdr:rowOff>
    </xdr:from>
    <xdr:to>
      <xdr:col>7</xdr:col>
      <xdr:colOff>3675</xdr:colOff>
      <xdr:row>6</xdr:row>
      <xdr:rowOff>41775</xdr:rowOff>
    </xdr:to>
    <xdr:pic>
      <xdr:nvPicPr>
        <xdr:cNvPr id="62" name="Image 61" descr="100100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43350" y="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3</xdr:col>
      <xdr:colOff>390525</xdr:colOff>
      <xdr:row>9</xdr:row>
      <xdr:rowOff>38100</xdr:rowOff>
    </xdr:from>
    <xdr:to>
      <xdr:col>3</xdr:col>
      <xdr:colOff>1186125</xdr:colOff>
      <xdr:row>13</xdr:row>
      <xdr:rowOff>71700</xdr:rowOff>
    </xdr:to>
    <xdr:pic>
      <xdr:nvPicPr>
        <xdr:cNvPr id="15" name="Image 14" descr="europ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19300" y="2028825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9</xdr:row>
      <xdr:rowOff>38100</xdr:rowOff>
    </xdr:from>
    <xdr:to>
      <xdr:col>5</xdr:col>
      <xdr:colOff>1186125</xdr:colOff>
      <xdr:row>13</xdr:row>
      <xdr:rowOff>71700</xdr:rowOff>
    </xdr:to>
    <xdr:pic>
      <xdr:nvPicPr>
        <xdr:cNvPr id="19" name="Image 18" descr="téléchargement.jp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14750" y="2028825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7</xdr:col>
      <xdr:colOff>390525</xdr:colOff>
      <xdr:row>9</xdr:row>
      <xdr:rowOff>38100</xdr:rowOff>
    </xdr:from>
    <xdr:to>
      <xdr:col>7</xdr:col>
      <xdr:colOff>1186125</xdr:colOff>
      <xdr:row>13</xdr:row>
      <xdr:rowOff>71700</xdr:rowOff>
    </xdr:to>
    <xdr:pic>
      <xdr:nvPicPr>
        <xdr:cNvPr id="20" name="Image 19" descr="ncAmerica.jp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410200" y="2028825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390525</xdr:colOff>
      <xdr:row>9</xdr:row>
      <xdr:rowOff>38100</xdr:rowOff>
    </xdr:from>
    <xdr:to>
      <xdr:col>9</xdr:col>
      <xdr:colOff>1186125</xdr:colOff>
      <xdr:row>13</xdr:row>
      <xdr:rowOff>71700</xdr:rowOff>
    </xdr:to>
    <xdr:pic>
      <xdr:nvPicPr>
        <xdr:cNvPr id="21" name="Image 20" descr="southamerica.jp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105650" y="2028825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9</xdr:row>
      <xdr:rowOff>38100</xdr:rowOff>
    </xdr:from>
    <xdr:to>
      <xdr:col>11</xdr:col>
      <xdr:colOff>1186125</xdr:colOff>
      <xdr:row>13</xdr:row>
      <xdr:rowOff>71700</xdr:rowOff>
    </xdr:to>
    <xdr:pic>
      <xdr:nvPicPr>
        <xdr:cNvPr id="22" name="Image 21" descr="asia.jp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801100" y="2028825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3</xdr:col>
      <xdr:colOff>390525</xdr:colOff>
      <xdr:row>28</xdr:row>
      <xdr:rowOff>0</xdr:rowOff>
    </xdr:from>
    <xdr:to>
      <xdr:col>3</xdr:col>
      <xdr:colOff>1186125</xdr:colOff>
      <xdr:row>32</xdr:row>
      <xdr:rowOff>33600</xdr:rowOff>
    </xdr:to>
    <xdr:pic>
      <xdr:nvPicPr>
        <xdr:cNvPr id="23" name="Image 22" descr="3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19300" y="5791200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28</xdr:row>
      <xdr:rowOff>0</xdr:rowOff>
    </xdr:from>
    <xdr:to>
      <xdr:col>5</xdr:col>
      <xdr:colOff>1186125</xdr:colOff>
      <xdr:row>32</xdr:row>
      <xdr:rowOff>33600</xdr:rowOff>
    </xdr:to>
    <xdr:pic>
      <xdr:nvPicPr>
        <xdr:cNvPr id="24" name="Image 23" descr="1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714750" y="5791200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7</xdr:col>
      <xdr:colOff>390525</xdr:colOff>
      <xdr:row>28</xdr:row>
      <xdr:rowOff>0</xdr:rowOff>
    </xdr:from>
    <xdr:to>
      <xdr:col>7</xdr:col>
      <xdr:colOff>1186125</xdr:colOff>
      <xdr:row>32</xdr:row>
      <xdr:rowOff>33600</xdr:rowOff>
    </xdr:to>
    <xdr:pic>
      <xdr:nvPicPr>
        <xdr:cNvPr id="25" name="Image 24" descr="4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410200" y="5791200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390525</xdr:colOff>
      <xdr:row>28</xdr:row>
      <xdr:rowOff>0</xdr:rowOff>
    </xdr:from>
    <xdr:to>
      <xdr:col>9</xdr:col>
      <xdr:colOff>1186125</xdr:colOff>
      <xdr:row>32</xdr:row>
      <xdr:rowOff>33600</xdr:rowOff>
    </xdr:to>
    <xdr:pic>
      <xdr:nvPicPr>
        <xdr:cNvPr id="26" name="Image 25" descr="6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105650" y="5791200"/>
          <a:ext cx="795600" cy="795600"/>
        </a:xfrm>
        <a:prstGeom prst="rect">
          <a:avLst/>
        </a:prstGeom>
      </xdr:spPr>
    </xdr:pic>
    <xdr:clientData/>
  </xdr:twoCellAnchor>
  <xdr:twoCellAnchor editAs="oneCell">
    <xdr:from>
      <xdr:col>11</xdr:col>
      <xdr:colOff>390525</xdr:colOff>
      <xdr:row>28</xdr:row>
      <xdr:rowOff>0</xdr:rowOff>
    </xdr:from>
    <xdr:to>
      <xdr:col>11</xdr:col>
      <xdr:colOff>1186125</xdr:colOff>
      <xdr:row>32</xdr:row>
      <xdr:rowOff>33600</xdr:rowOff>
    </xdr:to>
    <xdr:pic>
      <xdr:nvPicPr>
        <xdr:cNvPr id="27" name="Image 26" descr="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801100" y="5791200"/>
          <a:ext cx="795600" cy="795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76200</xdr:colOff>
      <xdr:row>0</xdr:row>
      <xdr:rowOff>57150</xdr:rowOff>
    </xdr:from>
    <xdr:to>
      <xdr:col>12</xdr:col>
      <xdr:colOff>1156200</xdr:colOff>
      <xdr:row>4</xdr:row>
      <xdr:rowOff>184650</xdr:rowOff>
    </xdr:to>
    <xdr:pic>
      <xdr:nvPicPr>
        <xdr:cNvPr id="6" name="Image 5" descr="7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00975" y="57150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0</xdr:row>
      <xdr:rowOff>66675</xdr:rowOff>
    </xdr:from>
    <xdr:to>
      <xdr:col>3</xdr:col>
      <xdr:colOff>1156200</xdr:colOff>
      <xdr:row>5</xdr:row>
      <xdr:rowOff>3675</xdr:rowOff>
    </xdr:to>
    <xdr:pic>
      <xdr:nvPicPr>
        <xdr:cNvPr id="7" name="Image 6" descr="100100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8775" y="66675"/>
          <a:ext cx="1080000" cy="108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7</xdr:row>
      <xdr:rowOff>19050</xdr:rowOff>
    </xdr:from>
    <xdr:to>
      <xdr:col>11</xdr:col>
      <xdr:colOff>302401</xdr:colOff>
      <xdr:row>7</xdr:row>
      <xdr:rowOff>213450</xdr:rowOff>
    </xdr:to>
    <xdr:pic>
      <xdr:nvPicPr>
        <xdr:cNvPr id="100" name="Image 99" descr="ARG.png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34326" y="15525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302400</xdr:colOff>
      <xdr:row>8</xdr:row>
      <xdr:rowOff>194400</xdr:rowOff>
    </xdr:to>
    <xdr:pic>
      <xdr:nvPicPr>
        <xdr:cNvPr id="101" name="Image 100" descr="AUS.png"/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24525" y="17526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302400</xdr:colOff>
      <xdr:row>9</xdr:row>
      <xdr:rowOff>194400</xdr:rowOff>
    </xdr:to>
    <xdr:pic>
      <xdr:nvPicPr>
        <xdr:cNvPr id="102" name="Image 101" descr="PER.png"/>
        <xdr:cNvPicPr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24525" y="19716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10</xdr:row>
      <xdr:rowOff>0</xdr:rowOff>
    </xdr:from>
    <xdr:to>
      <xdr:col>8</xdr:col>
      <xdr:colOff>302400</xdr:colOff>
      <xdr:row>10</xdr:row>
      <xdr:rowOff>194400</xdr:rowOff>
    </xdr:to>
    <xdr:pic>
      <xdr:nvPicPr>
        <xdr:cNvPr id="103" name="Image 102" descr="DEN.png"/>
        <xdr:cNvPicPr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24525" y="21907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302400</xdr:colOff>
      <xdr:row>7</xdr:row>
      <xdr:rowOff>194400</xdr:rowOff>
    </xdr:to>
    <xdr:pic>
      <xdr:nvPicPr>
        <xdr:cNvPr id="104" name="Image 103" descr="FRA.png"/>
        <xdr:cNvPicPr>
          <a:picLocks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24525" y="15335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302400</xdr:colOff>
      <xdr:row>10</xdr:row>
      <xdr:rowOff>194400</xdr:rowOff>
    </xdr:to>
    <xdr:pic>
      <xdr:nvPicPr>
        <xdr:cNvPr id="105" name="Image 104" descr="URU.png"/>
        <xdr:cNvPicPr>
          <a:picLocks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04925" y="21907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302400</xdr:colOff>
      <xdr:row>18</xdr:row>
      <xdr:rowOff>194400</xdr:rowOff>
    </xdr:to>
    <xdr:pic>
      <xdr:nvPicPr>
        <xdr:cNvPr id="106" name="Image 105" descr="TUN.png"/>
        <xdr:cNvPicPr>
          <a:picLocks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724525" y="38481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302400</xdr:colOff>
      <xdr:row>18</xdr:row>
      <xdr:rowOff>194400</xdr:rowOff>
    </xdr:to>
    <xdr:pic>
      <xdr:nvPicPr>
        <xdr:cNvPr id="107" name="Image 106" descr="SWE.png"/>
        <xdr:cNvPicPr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14725" y="38481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302400</xdr:colOff>
      <xdr:row>17</xdr:row>
      <xdr:rowOff>194400</xdr:rowOff>
    </xdr:to>
    <xdr:pic>
      <xdr:nvPicPr>
        <xdr:cNvPr id="108" name="Image 107" descr="SUI.png"/>
        <xdr:cNvPicPr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04925" y="36290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302400</xdr:colOff>
      <xdr:row>19</xdr:row>
      <xdr:rowOff>194400</xdr:rowOff>
    </xdr:to>
    <xdr:pic>
      <xdr:nvPicPr>
        <xdr:cNvPr id="109" name="Image 108" descr="SRB.png"/>
        <xdr:cNvPicPr>
          <a:picLocks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304925" y="40671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302400</xdr:colOff>
      <xdr:row>17</xdr:row>
      <xdr:rowOff>194400</xdr:rowOff>
    </xdr:to>
    <xdr:pic>
      <xdr:nvPicPr>
        <xdr:cNvPr id="110" name="Image 109" descr="SEN.png"/>
        <xdr:cNvPicPr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934325" y="36290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302400</xdr:colOff>
      <xdr:row>7</xdr:row>
      <xdr:rowOff>194400</xdr:rowOff>
    </xdr:to>
    <xdr:pic>
      <xdr:nvPicPr>
        <xdr:cNvPr id="111" name="Image 110" descr="RUS.png"/>
        <xdr:cNvPicPr>
          <a:picLocks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304925" y="15335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302400</xdr:colOff>
      <xdr:row>7</xdr:row>
      <xdr:rowOff>194400</xdr:rowOff>
    </xdr:to>
    <xdr:pic>
      <xdr:nvPicPr>
        <xdr:cNvPr id="112" name="Image 111" descr="POR.png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514725" y="15335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302400</xdr:colOff>
      <xdr:row>16</xdr:row>
      <xdr:rowOff>194400</xdr:rowOff>
    </xdr:to>
    <xdr:pic>
      <xdr:nvPicPr>
        <xdr:cNvPr id="113" name="Image 112" descr="POL.png"/>
        <xdr:cNvPicPr>
          <a:picLocks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934325" y="34099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8</xdr:col>
      <xdr:colOff>302400</xdr:colOff>
      <xdr:row>17</xdr:row>
      <xdr:rowOff>194400</xdr:rowOff>
    </xdr:to>
    <xdr:pic>
      <xdr:nvPicPr>
        <xdr:cNvPr id="114" name="Image 113" descr="PAN.png"/>
        <xdr:cNvPicPr>
          <a:picLocks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724525" y="36290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11</xdr:col>
      <xdr:colOff>302400</xdr:colOff>
      <xdr:row>10</xdr:row>
      <xdr:rowOff>194400</xdr:rowOff>
    </xdr:to>
    <xdr:pic>
      <xdr:nvPicPr>
        <xdr:cNvPr id="115" name="Image 114" descr="NGA.png"/>
        <xdr:cNvPicPr>
          <a:picLocks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934325" y="21907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302400</xdr:colOff>
      <xdr:row>9</xdr:row>
      <xdr:rowOff>194400</xdr:rowOff>
    </xdr:to>
    <xdr:pic>
      <xdr:nvPicPr>
        <xdr:cNvPr id="116" name="Image 115" descr="MAR.png"/>
        <xdr:cNvPicPr>
          <a:picLocks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3514725" y="19716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302400</xdr:colOff>
      <xdr:row>8</xdr:row>
      <xdr:rowOff>194400</xdr:rowOff>
    </xdr:to>
    <xdr:pic>
      <xdr:nvPicPr>
        <xdr:cNvPr id="117" name="Image 116" descr="KSA.png"/>
        <xdr:cNvPicPr>
          <a:picLocks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304925" y="17526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302400</xdr:colOff>
      <xdr:row>19</xdr:row>
      <xdr:rowOff>194400</xdr:rowOff>
    </xdr:to>
    <xdr:pic>
      <xdr:nvPicPr>
        <xdr:cNvPr id="118" name="Image 117" descr="KOR.png"/>
        <xdr:cNvPicPr>
          <a:picLocks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514725" y="40671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302400</xdr:colOff>
      <xdr:row>19</xdr:row>
      <xdr:rowOff>194400</xdr:rowOff>
    </xdr:to>
    <xdr:pic>
      <xdr:nvPicPr>
        <xdr:cNvPr id="119" name="Image 118" descr="JPN.png"/>
        <xdr:cNvPicPr>
          <a:picLocks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934325" y="40671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8</xdr:row>
      <xdr:rowOff>0</xdr:rowOff>
    </xdr:from>
    <xdr:to>
      <xdr:col>11</xdr:col>
      <xdr:colOff>302400</xdr:colOff>
      <xdr:row>8</xdr:row>
      <xdr:rowOff>194400</xdr:rowOff>
    </xdr:to>
    <xdr:pic>
      <xdr:nvPicPr>
        <xdr:cNvPr id="120" name="Image 119" descr="ISL.png"/>
        <xdr:cNvPicPr>
          <a:picLocks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934325" y="17526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302400</xdr:colOff>
      <xdr:row>17</xdr:row>
      <xdr:rowOff>194400</xdr:rowOff>
    </xdr:to>
    <xdr:pic>
      <xdr:nvPicPr>
        <xdr:cNvPr id="121" name="Image 120" descr="MEX.png"/>
        <xdr:cNvPicPr>
          <a:picLocks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3514725" y="362902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302400</xdr:colOff>
      <xdr:row>10</xdr:row>
      <xdr:rowOff>194400</xdr:rowOff>
    </xdr:to>
    <xdr:pic>
      <xdr:nvPicPr>
        <xdr:cNvPr id="122" name="Image 121" descr="IRN.png"/>
        <xdr:cNvPicPr>
          <a:picLocks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3514725" y="21907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302400</xdr:colOff>
      <xdr:row>16</xdr:row>
      <xdr:rowOff>194400</xdr:rowOff>
    </xdr:to>
    <xdr:pic>
      <xdr:nvPicPr>
        <xdr:cNvPr id="123" name="Image 122" descr="GER.png"/>
        <xdr:cNvPicPr>
          <a:picLocks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3514725" y="34099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302400</xdr:colOff>
      <xdr:row>19</xdr:row>
      <xdr:rowOff>194400</xdr:rowOff>
    </xdr:to>
    <xdr:pic>
      <xdr:nvPicPr>
        <xdr:cNvPr id="124" name="Image 123" descr="ENG.png"/>
        <xdr:cNvPicPr>
          <a:picLocks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724525" y="40671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302400</xdr:colOff>
      <xdr:row>9</xdr:row>
      <xdr:rowOff>194400</xdr:rowOff>
    </xdr:to>
    <xdr:pic>
      <xdr:nvPicPr>
        <xdr:cNvPr id="125" name="Image 124" descr="EGY.png"/>
        <xdr:cNvPicPr>
          <a:picLocks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304925" y="19716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9</xdr:row>
      <xdr:rowOff>0</xdr:rowOff>
    </xdr:from>
    <xdr:to>
      <xdr:col>11</xdr:col>
      <xdr:colOff>302400</xdr:colOff>
      <xdr:row>9</xdr:row>
      <xdr:rowOff>194400</xdr:rowOff>
    </xdr:to>
    <xdr:pic>
      <xdr:nvPicPr>
        <xdr:cNvPr id="126" name="Image 125" descr="CRO.png"/>
        <xdr:cNvPicPr>
          <a:picLocks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7934325" y="1971675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302400</xdr:colOff>
      <xdr:row>16</xdr:row>
      <xdr:rowOff>194400</xdr:rowOff>
    </xdr:to>
    <xdr:pic>
      <xdr:nvPicPr>
        <xdr:cNvPr id="127" name="Image 126" descr="BRA.png"/>
        <xdr:cNvPicPr>
          <a:picLocks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1304925" y="34099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302400</xdr:colOff>
      <xdr:row>18</xdr:row>
      <xdr:rowOff>194400</xdr:rowOff>
    </xdr:to>
    <xdr:pic>
      <xdr:nvPicPr>
        <xdr:cNvPr id="128" name="Image 127" descr="CRC.png"/>
        <xdr:cNvPicPr>
          <a:picLocks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304925" y="38481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302400</xdr:colOff>
      <xdr:row>16</xdr:row>
      <xdr:rowOff>194400</xdr:rowOff>
    </xdr:to>
    <xdr:pic>
      <xdr:nvPicPr>
        <xdr:cNvPr id="129" name="Image 128" descr="BEL.png"/>
        <xdr:cNvPicPr>
          <a:picLocks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5724525" y="340995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302400</xdr:colOff>
      <xdr:row>18</xdr:row>
      <xdr:rowOff>194400</xdr:rowOff>
    </xdr:to>
    <xdr:pic>
      <xdr:nvPicPr>
        <xdr:cNvPr id="130" name="Image 129" descr="COL.png"/>
        <xdr:cNvPicPr>
          <a:picLocks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7934325" y="3848100"/>
          <a:ext cx="302400" cy="194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302400</xdr:colOff>
      <xdr:row>8</xdr:row>
      <xdr:rowOff>194400</xdr:rowOff>
    </xdr:to>
    <xdr:pic>
      <xdr:nvPicPr>
        <xdr:cNvPr id="131" name="Image 130" descr="ESP.png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514725" y="1752600"/>
          <a:ext cx="302400" cy="19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4</xdr:row>
      <xdr:rowOff>28575</xdr:rowOff>
    </xdr:from>
    <xdr:to>
      <xdr:col>6</xdr:col>
      <xdr:colOff>280575</xdr:colOff>
      <xdr:row>4</xdr:row>
      <xdr:rowOff>190575</xdr:rowOff>
    </xdr:to>
    <xdr:pic>
      <xdr:nvPicPr>
        <xdr:cNvPr id="9" name="Image 8" descr="RU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5" y="75247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</xdr:row>
      <xdr:rowOff>19050</xdr:rowOff>
    </xdr:from>
    <xdr:to>
      <xdr:col>10</xdr:col>
      <xdr:colOff>280575</xdr:colOff>
      <xdr:row>4</xdr:row>
      <xdr:rowOff>181050</xdr:rowOff>
    </xdr:to>
    <xdr:pic>
      <xdr:nvPicPr>
        <xdr:cNvPr id="10" name="Image 9" descr="KSA.png"/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6850" y="7429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7</xdr:row>
      <xdr:rowOff>19050</xdr:rowOff>
    </xdr:from>
    <xdr:to>
      <xdr:col>10</xdr:col>
      <xdr:colOff>280575</xdr:colOff>
      <xdr:row>7</xdr:row>
      <xdr:rowOff>181050</xdr:rowOff>
    </xdr:to>
    <xdr:pic>
      <xdr:nvPicPr>
        <xdr:cNvPr id="11" name="Image 10" descr="KSA.png"/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76850" y="1371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9</xdr:row>
      <xdr:rowOff>19050</xdr:rowOff>
    </xdr:from>
    <xdr:to>
      <xdr:col>6</xdr:col>
      <xdr:colOff>280575</xdr:colOff>
      <xdr:row>9</xdr:row>
      <xdr:rowOff>181050</xdr:rowOff>
    </xdr:to>
    <xdr:pic>
      <xdr:nvPicPr>
        <xdr:cNvPr id="12" name="Image 11" descr="KSA.png"/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95775" y="1790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</xdr:row>
      <xdr:rowOff>19050</xdr:rowOff>
    </xdr:from>
    <xdr:to>
      <xdr:col>6</xdr:col>
      <xdr:colOff>280575</xdr:colOff>
      <xdr:row>5</xdr:row>
      <xdr:rowOff>181050</xdr:rowOff>
    </xdr:to>
    <xdr:pic>
      <xdr:nvPicPr>
        <xdr:cNvPr id="13" name="Image 12" descr="EGY.png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95775" y="9525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6</xdr:row>
      <xdr:rowOff>19050</xdr:rowOff>
    </xdr:from>
    <xdr:to>
      <xdr:col>10</xdr:col>
      <xdr:colOff>280575</xdr:colOff>
      <xdr:row>6</xdr:row>
      <xdr:rowOff>181050</xdr:rowOff>
    </xdr:to>
    <xdr:pic>
      <xdr:nvPicPr>
        <xdr:cNvPr id="14" name="Image 13" descr="EGY.png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76850" y="1162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9</xdr:row>
      <xdr:rowOff>19050</xdr:rowOff>
    </xdr:from>
    <xdr:to>
      <xdr:col>10</xdr:col>
      <xdr:colOff>280575</xdr:colOff>
      <xdr:row>9</xdr:row>
      <xdr:rowOff>181050</xdr:rowOff>
    </xdr:to>
    <xdr:pic>
      <xdr:nvPicPr>
        <xdr:cNvPr id="15" name="Image 14" descr="EGY.png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276850" y="1790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7</xdr:row>
      <xdr:rowOff>19050</xdr:rowOff>
    </xdr:from>
    <xdr:to>
      <xdr:col>6</xdr:col>
      <xdr:colOff>280575</xdr:colOff>
      <xdr:row>7</xdr:row>
      <xdr:rowOff>181050</xdr:rowOff>
    </xdr:to>
    <xdr:pic>
      <xdr:nvPicPr>
        <xdr:cNvPr id="16" name="Image 15" descr="URU.png"/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95775" y="1371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8</xdr:row>
      <xdr:rowOff>19050</xdr:rowOff>
    </xdr:from>
    <xdr:to>
      <xdr:col>6</xdr:col>
      <xdr:colOff>280575</xdr:colOff>
      <xdr:row>8</xdr:row>
      <xdr:rowOff>181050</xdr:rowOff>
    </xdr:to>
    <xdr:pic>
      <xdr:nvPicPr>
        <xdr:cNvPr id="17" name="Image 16" descr="URU.png"/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95775" y="1581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</xdr:row>
      <xdr:rowOff>19050</xdr:rowOff>
    </xdr:from>
    <xdr:to>
      <xdr:col>10</xdr:col>
      <xdr:colOff>280575</xdr:colOff>
      <xdr:row>5</xdr:row>
      <xdr:rowOff>181050</xdr:rowOff>
    </xdr:to>
    <xdr:pic>
      <xdr:nvPicPr>
        <xdr:cNvPr id="18" name="Image 17" descr="URU.png"/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76850" y="9525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</xdr:row>
      <xdr:rowOff>19050</xdr:rowOff>
    </xdr:from>
    <xdr:to>
      <xdr:col>6</xdr:col>
      <xdr:colOff>280575</xdr:colOff>
      <xdr:row>6</xdr:row>
      <xdr:rowOff>181050</xdr:rowOff>
    </xdr:to>
    <xdr:pic>
      <xdr:nvPicPr>
        <xdr:cNvPr id="19" name="Image 18" descr="RU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5" y="1162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8</xdr:row>
      <xdr:rowOff>19050</xdr:rowOff>
    </xdr:from>
    <xdr:to>
      <xdr:col>10</xdr:col>
      <xdr:colOff>280575</xdr:colOff>
      <xdr:row>8</xdr:row>
      <xdr:rowOff>181050</xdr:rowOff>
    </xdr:to>
    <xdr:pic>
      <xdr:nvPicPr>
        <xdr:cNvPr id="20" name="Image 19" descr="RU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76850" y="1581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16</xdr:row>
      <xdr:rowOff>19050</xdr:rowOff>
    </xdr:from>
    <xdr:to>
      <xdr:col>10</xdr:col>
      <xdr:colOff>280575</xdr:colOff>
      <xdr:row>16</xdr:row>
      <xdr:rowOff>181050</xdr:rowOff>
    </xdr:to>
    <xdr:pic>
      <xdr:nvPicPr>
        <xdr:cNvPr id="25" name="Image 24" descr="POR.png"/>
        <xdr:cNvPicPr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276850" y="30480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13</xdr:row>
      <xdr:rowOff>19050</xdr:rowOff>
    </xdr:from>
    <xdr:to>
      <xdr:col>6</xdr:col>
      <xdr:colOff>280575</xdr:colOff>
      <xdr:row>13</xdr:row>
      <xdr:rowOff>181050</xdr:rowOff>
    </xdr:to>
    <xdr:pic>
      <xdr:nvPicPr>
        <xdr:cNvPr id="26" name="Image 25" descr="POR.png"/>
        <xdr:cNvPicPr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95775" y="24193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14</xdr:row>
      <xdr:rowOff>19050</xdr:rowOff>
    </xdr:from>
    <xdr:to>
      <xdr:col>6</xdr:col>
      <xdr:colOff>280575</xdr:colOff>
      <xdr:row>14</xdr:row>
      <xdr:rowOff>181050</xdr:rowOff>
    </xdr:to>
    <xdr:pic>
      <xdr:nvPicPr>
        <xdr:cNvPr id="27" name="Image 26" descr="POR.png"/>
        <xdr:cNvPicPr>
          <a:picLocks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95775" y="26289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13</xdr:row>
      <xdr:rowOff>19050</xdr:rowOff>
    </xdr:from>
    <xdr:to>
      <xdr:col>10</xdr:col>
      <xdr:colOff>280575</xdr:colOff>
      <xdr:row>13</xdr:row>
      <xdr:rowOff>181050</xdr:rowOff>
    </xdr:to>
    <xdr:pic>
      <xdr:nvPicPr>
        <xdr:cNvPr id="28" name="Image 27" descr="ESP.png"/>
        <xdr:cNvPicPr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76850" y="24193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15</xdr:row>
      <xdr:rowOff>19050</xdr:rowOff>
    </xdr:from>
    <xdr:to>
      <xdr:col>10</xdr:col>
      <xdr:colOff>280575</xdr:colOff>
      <xdr:row>15</xdr:row>
      <xdr:rowOff>181050</xdr:rowOff>
    </xdr:to>
    <xdr:pic>
      <xdr:nvPicPr>
        <xdr:cNvPr id="29" name="Image 28" descr="ESP.png"/>
        <xdr:cNvPicPr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276850" y="28384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17</xdr:row>
      <xdr:rowOff>19050</xdr:rowOff>
    </xdr:from>
    <xdr:to>
      <xdr:col>6</xdr:col>
      <xdr:colOff>280575</xdr:colOff>
      <xdr:row>17</xdr:row>
      <xdr:rowOff>181050</xdr:rowOff>
    </xdr:to>
    <xdr:pic>
      <xdr:nvPicPr>
        <xdr:cNvPr id="30" name="Image 29" descr="ESP.png"/>
        <xdr:cNvPicPr>
          <a:picLocks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95775" y="32575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12</xdr:row>
      <xdr:rowOff>19050</xdr:rowOff>
    </xdr:from>
    <xdr:to>
      <xdr:col>6</xdr:col>
      <xdr:colOff>280575</xdr:colOff>
      <xdr:row>12</xdr:row>
      <xdr:rowOff>181050</xdr:rowOff>
    </xdr:to>
    <xdr:pic>
      <xdr:nvPicPr>
        <xdr:cNvPr id="31" name="Image 30" descr="MAR.png"/>
        <xdr:cNvPicPr>
          <a:picLocks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295775" y="22098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14</xdr:row>
      <xdr:rowOff>19050</xdr:rowOff>
    </xdr:from>
    <xdr:to>
      <xdr:col>10</xdr:col>
      <xdr:colOff>280575</xdr:colOff>
      <xdr:row>14</xdr:row>
      <xdr:rowOff>181050</xdr:rowOff>
    </xdr:to>
    <xdr:pic>
      <xdr:nvPicPr>
        <xdr:cNvPr id="32" name="Image 31" descr="MAR.png"/>
        <xdr:cNvPicPr>
          <a:picLocks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276850" y="26289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17</xdr:row>
      <xdr:rowOff>19050</xdr:rowOff>
    </xdr:from>
    <xdr:to>
      <xdr:col>10</xdr:col>
      <xdr:colOff>280575</xdr:colOff>
      <xdr:row>17</xdr:row>
      <xdr:rowOff>181050</xdr:rowOff>
    </xdr:to>
    <xdr:pic>
      <xdr:nvPicPr>
        <xdr:cNvPr id="33" name="Image 32" descr="MAR.png"/>
        <xdr:cNvPicPr>
          <a:picLocks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276850" y="32575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12</xdr:row>
      <xdr:rowOff>19050</xdr:rowOff>
    </xdr:from>
    <xdr:to>
      <xdr:col>10</xdr:col>
      <xdr:colOff>280575</xdr:colOff>
      <xdr:row>12</xdr:row>
      <xdr:rowOff>181050</xdr:rowOff>
    </xdr:to>
    <xdr:pic>
      <xdr:nvPicPr>
        <xdr:cNvPr id="34" name="Image 33" descr="IRN.png"/>
        <xdr:cNvPicPr>
          <a:picLocks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276850" y="22098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15</xdr:row>
      <xdr:rowOff>19050</xdr:rowOff>
    </xdr:from>
    <xdr:to>
      <xdr:col>6</xdr:col>
      <xdr:colOff>280575</xdr:colOff>
      <xdr:row>15</xdr:row>
      <xdr:rowOff>181050</xdr:rowOff>
    </xdr:to>
    <xdr:pic>
      <xdr:nvPicPr>
        <xdr:cNvPr id="35" name="Image 34" descr="IRN.png"/>
        <xdr:cNvPicPr>
          <a:picLocks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95775" y="28384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16</xdr:row>
      <xdr:rowOff>19050</xdr:rowOff>
    </xdr:from>
    <xdr:to>
      <xdr:col>6</xdr:col>
      <xdr:colOff>280575</xdr:colOff>
      <xdr:row>16</xdr:row>
      <xdr:rowOff>181050</xdr:rowOff>
    </xdr:to>
    <xdr:pic>
      <xdr:nvPicPr>
        <xdr:cNvPr id="36" name="Image 35" descr="IRN.png"/>
        <xdr:cNvPicPr>
          <a:picLocks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95775" y="30480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20</xdr:row>
      <xdr:rowOff>19050</xdr:rowOff>
    </xdr:from>
    <xdr:to>
      <xdr:col>6</xdr:col>
      <xdr:colOff>280575</xdr:colOff>
      <xdr:row>20</xdr:row>
      <xdr:rowOff>181050</xdr:rowOff>
    </xdr:to>
    <xdr:pic>
      <xdr:nvPicPr>
        <xdr:cNvPr id="61" name="Image 60" descr="FRA.png"/>
        <xdr:cNvPicPr>
          <a:picLocks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295775" y="36766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24</xdr:row>
      <xdr:rowOff>19050</xdr:rowOff>
    </xdr:from>
    <xdr:to>
      <xdr:col>10</xdr:col>
      <xdr:colOff>280575</xdr:colOff>
      <xdr:row>24</xdr:row>
      <xdr:rowOff>181050</xdr:rowOff>
    </xdr:to>
    <xdr:pic>
      <xdr:nvPicPr>
        <xdr:cNvPr id="62" name="Image 61" descr="FRA.png"/>
        <xdr:cNvPicPr>
          <a:picLocks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276850" y="45148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23</xdr:row>
      <xdr:rowOff>19050</xdr:rowOff>
    </xdr:from>
    <xdr:to>
      <xdr:col>6</xdr:col>
      <xdr:colOff>280575</xdr:colOff>
      <xdr:row>23</xdr:row>
      <xdr:rowOff>181050</xdr:rowOff>
    </xdr:to>
    <xdr:pic>
      <xdr:nvPicPr>
        <xdr:cNvPr id="63" name="Image 62" descr="FRA.png"/>
        <xdr:cNvPicPr>
          <a:picLocks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295775" y="43053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20</xdr:row>
      <xdr:rowOff>19050</xdr:rowOff>
    </xdr:from>
    <xdr:to>
      <xdr:col>10</xdr:col>
      <xdr:colOff>280575</xdr:colOff>
      <xdr:row>20</xdr:row>
      <xdr:rowOff>181050</xdr:rowOff>
    </xdr:to>
    <xdr:pic>
      <xdr:nvPicPr>
        <xdr:cNvPr id="64" name="Image 63" descr="AUS.png"/>
        <xdr:cNvPicPr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276850" y="36766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22</xdr:row>
      <xdr:rowOff>19050</xdr:rowOff>
    </xdr:from>
    <xdr:to>
      <xdr:col>10</xdr:col>
      <xdr:colOff>280575</xdr:colOff>
      <xdr:row>22</xdr:row>
      <xdr:rowOff>181050</xdr:rowOff>
    </xdr:to>
    <xdr:pic>
      <xdr:nvPicPr>
        <xdr:cNvPr id="65" name="Image 64" descr="AUS.png"/>
        <xdr:cNvPicPr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276850" y="40957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25</xdr:row>
      <xdr:rowOff>19050</xdr:rowOff>
    </xdr:from>
    <xdr:to>
      <xdr:col>6</xdr:col>
      <xdr:colOff>280575</xdr:colOff>
      <xdr:row>25</xdr:row>
      <xdr:rowOff>181050</xdr:rowOff>
    </xdr:to>
    <xdr:pic>
      <xdr:nvPicPr>
        <xdr:cNvPr id="66" name="Image 65" descr="AUS.png"/>
        <xdr:cNvPicPr>
          <a:picLocks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295775" y="47244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21</xdr:row>
      <xdr:rowOff>19050</xdr:rowOff>
    </xdr:from>
    <xdr:to>
      <xdr:col>6</xdr:col>
      <xdr:colOff>280575</xdr:colOff>
      <xdr:row>21</xdr:row>
      <xdr:rowOff>181050</xdr:rowOff>
    </xdr:to>
    <xdr:pic>
      <xdr:nvPicPr>
        <xdr:cNvPr id="70" name="Image 69" descr="PER.png"/>
        <xdr:cNvPicPr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295775" y="38862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23</xdr:row>
      <xdr:rowOff>19050</xdr:rowOff>
    </xdr:from>
    <xdr:to>
      <xdr:col>10</xdr:col>
      <xdr:colOff>280575</xdr:colOff>
      <xdr:row>23</xdr:row>
      <xdr:rowOff>181050</xdr:rowOff>
    </xdr:to>
    <xdr:pic>
      <xdr:nvPicPr>
        <xdr:cNvPr id="71" name="Image 70" descr="PER.png"/>
        <xdr:cNvPicPr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276850" y="43053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25</xdr:row>
      <xdr:rowOff>19050</xdr:rowOff>
    </xdr:from>
    <xdr:to>
      <xdr:col>10</xdr:col>
      <xdr:colOff>280575</xdr:colOff>
      <xdr:row>25</xdr:row>
      <xdr:rowOff>181050</xdr:rowOff>
    </xdr:to>
    <xdr:pic>
      <xdr:nvPicPr>
        <xdr:cNvPr id="72" name="Image 71" descr="PER.png"/>
        <xdr:cNvPicPr>
          <a:picLocks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276850" y="47244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21</xdr:row>
      <xdr:rowOff>19050</xdr:rowOff>
    </xdr:from>
    <xdr:to>
      <xdr:col>10</xdr:col>
      <xdr:colOff>280575</xdr:colOff>
      <xdr:row>21</xdr:row>
      <xdr:rowOff>181050</xdr:rowOff>
    </xdr:to>
    <xdr:pic>
      <xdr:nvPicPr>
        <xdr:cNvPr id="73" name="Image 72" descr="DEN.png"/>
        <xdr:cNvPicPr>
          <a:picLocks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276850" y="38862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22</xdr:row>
      <xdr:rowOff>19050</xdr:rowOff>
    </xdr:from>
    <xdr:to>
      <xdr:col>6</xdr:col>
      <xdr:colOff>280575</xdr:colOff>
      <xdr:row>22</xdr:row>
      <xdr:rowOff>181050</xdr:rowOff>
    </xdr:to>
    <xdr:pic>
      <xdr:nvPicPr>
        <xdr:cNvPr id="74" name="Image 73" descr="DEN.png"/>
        <xdr:cNvPicPr>
          <a:picLocks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295775" y="40957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24</xdr:row>
      <xdr:rowOff>19050</xdr:rowOff>
    </xdr:from>
    <xdr:to>
      <xdr:col>6</xdr:col>
      <xdr:colOff>280575</xdr:colOff>
      <xdr:row>24</xdr:row>
      <xdr:rowOff>181050</xdr:rowOff>
    </xdr:to>
    <xdr:pic>
      <xdr:nvPicPr>
        <xdr:cNvPr id="75" name="Image 74" descr="DEN.png"/>
        <xdr:cNvPicPr>
          <a:picLocks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295775" y="45148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28</xdr:row>
      <xdr:rowOff>19050</xdr:rowOff>
    </xdr:from>
    <xdr:to>
      <xdr:col>6</xdr:col>
      <xdr:colOff>280575</xdr:colOff>
      <xdr:row>28</xdr:row>
      <xdr:rowOff>181050</xdr:rowOff>
    </xdr:to>
    <xdr:pic>
      <xdr:nvPicPr>
        <xdr:cNvPr id="76" name="Image 75" descr="ARG.png"/>
        <xdr:cNvPicPr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295775" y="51435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30</xdr:row>
      <xdr:rowOff>19050</xdr:rowOff>
    </xdr:from>
    <xdr:to>
      <xdr:col>6</xdr:col>
      <xdr:colOff>280575</xdr:colOff>
      <xdr:row>30</xdr:row>
      <xdr:rowOff>181050</xdr:rowOff>
    </xdr:to>
    <xdr:pic>
      <xdr:nvPicPr>
        <xdr:cNvPr id="77" name="Image 76" descr="ARG.png"/>
        <xdr:cNvPicPr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295775" y="5562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32</xdr:row>
      <xdr:rowOff>19050</xdr:rowOff>
    </xdr:from>
    <xdr:to>
      <xdr:col>10</xdr:col>
      <xdr:colOff>280575</xdr:colOff>
      <xdr:row>32</xdr:row>
      <xdr:rowOff>181050</xdr:rowOff>
    </xdr:to>
    <xdr:pic>
      <xdr:nvPicPr>
        <xdr:cNvPr id="78" name="Image 77" descr="ARG.png"/>
        <xdr:cNvPicPr>
          <a:picLocks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276850" y="5981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28</xdr:row>
      <xdr:rowOff>19050</xdr:rowOff>
    </xdr:from>
    <xdr:to>
      <xdr:col>10</xdr:col>
      <xdr:colOff>280575</xdr:colOff>
      <xdr:row>28</xdr:row>
      <xdr:rowOff>181050</xdr:rowOff>
    </xdr:to>
    <xdr:pic>
      <xdr:nvPicPr>
        <xdr:cNvPr id="79" name="Image 78" descr="ISL.png"/>
        <xdr:cNvPicPr>
          <a:picLocks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276850" y="51435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31</xdr:row>
      <xdr:rowOff>19050</xdr:rowOff>
    </xdr:from>
    <xdr:to>
      <xdr:col>10</xdr:col>
      <xdr:colOff>280575</xdr:colOff>
      <xdr:row>31</xdr:row>
      <xdr:rowOff>181050</xdr:rowOff>
    </xdr:to>
    <xdr:pic>
      <xdr:nvPicPr>
        <xdr:cNvPr id="80" name="Image 79" descr="ISL.png"/>
        <xdr:cNvPicPr>
          <a:picLocks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276850" y="5772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33</xdr:row>
      <xdr:rowOff>19050</xdr:rowOff>
    </xdr:from>
    <xdr:to>
      <xdr:col>6</xdr:col>
      <xdr:colOff>280575</xdr:colOff>
      <xdr:row>33</xdr:row>
      <xdr:rowOff>181050</xdr:rowOff>
    </xdr:to>
    <xdr:pic>
      <xdr:nvPicPr>
        <xdr:cNvPr id="81" name="Image 80" descr="ISL.png"/>
        <xdr:cNvPicPr>
          <a:picLocks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295775" y="61912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29</xdr:row>
      <xdr:rowOff>19050</xdr:rowOff>
    </xdr:from>
    <xdr:to>
      <xdr:col>6</xdr:col>
      <xdr:colOff>280575</xdr:colOff>
      <xdr:row>29</xdr:row>
      <xdr:rowOff>181050</xdr:rowOff>
    </xdr:to>
    <xdr:pic>
      <xdr:nvPicPr>
        <xdr:cNvPr id="82" name="Image 81" descr="CRO.png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295775" y="5353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30</xdr:row>
      <xdr:rowOff>19050</xdr:rowOff>
    </xdr:from>
    <xdr:to>
      <xdr:col>10</xdr:col>
      <xdr:colOff>280575</xdr:colOff>
      <xdr:row>30</xdr:row>
      <xdr:rowOff>181050</xdr:rowOff>
    </xdr:to>
    <xdr:pic>
      <xdr:nvPicPr>
        <xdr:cNvPr id="83" name="Image 82" descr="CRO.png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276850" y="5562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33</xdr:row>
      <xdr:rowOff>19050</xdr:rowOff>
    </xdr:from>
    <xdr:to>
      <xdr:col>10</xdr:col>
      <xdr:colOff>280575</xdr:colOff>
      <xdr:row>33</xdr:row>
      <xdr:rowOff>181050</xdr:rowOff>
    </xdr:to>
    <xdr:pic>
      <xdr:nvPicPr>
        <xdr:cNvPr id="84" name="Image 83" descr="CRO.png"/>
        <xdr:cNvPicPr>
          <a:picLocks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276850" y="61912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31</xdr:row>
      <xdr:rowOff>19050</xdr:rowOff>
    </xdr:from>
    <xdr:to>
      <xdr:col>6</xdr:col>
      <xdr:colOff>280575</xdr:colOff>
      <xdr:row>31</xdr:row>
      <xdr:rowOff>181050</xdr:rowOff>
    </xdr:to>
    <xdr:pic>
      <xdr:nvPicPr>
        <xdr:cNvPr id="85" name="Image 84" descr="NGA.png"/>
        <xdr:cNvPicPr>
          <a:picLocks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295775" y="5772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32</xdr:row>
      <xdr:rowOff>19050</xdr:rowOff>
    </xdr:from>
    <xdr:to>
      <xdr:col>6</xdr:col>
      <xdr:colOff>280575</xdr:colOff>
      <xdr:row>32</xdr:row>
      <xdr:rowOff>181050</xdr:rowOff>
    </xdr:to>
    <xdr:pic>
      <xdr:nvPicPr>
        <xdr:cNvPr id="86" name="Image 85" descr="NGA.png"/>
        <xdr:cNvPicPr>
          <a:picLocks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295775" y="5981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29</xdr:row>
      <xdr:rowOff>19050</xdr:rowOff>
    </xdr:from>
    <xdr:to>
      <xdr:col>10</xdr:col>
      <xdr:colOff>280575</xdr:colOff>
      <xdr:row>29</xdr:row>
      <xdr:rowOff>181050</xdr:rowOff>
    </xdr:to>
    <xdr:pic>
      <xdr:nvPicPr>
        <xdr:cNvPr id="87" name="Image 86" descr="NGA.png"/>
        <xdr:cNvPicPr>
          <a:picLocks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276850" y="5353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37</xdr:row>
      <xdr:rowOff>19050</xdr:rowOff>
    </xdr:from>
    <xdr:to>
      <xdr:col>6</xdr:col>
      <xdr:colOff>280575</xdr:colOff>
      <xdr:row>37</xdr:row>
      <xdr:rowOff>181050</xdr:rowOff>
    </xdr:to>
    <xdr:pic>
      <xdr:nvPicPr>
        <xdr:cNvPr id="88" name="Image 87" descr="BRA.png"/>
        <xdr:cNvPicPr>
          <a:picLocks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295775" y="68199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38</xdr:row>
      <xdr:rowOff>19050</xdr:rowOff>
    </xdr:from>
    <xdr:to>
      <xdr:col>6</xdr:col>
      <xdr:colOff>280575</xdr:colOff>
      <xdr:row>38</xdr:row>
      <xdr:rowOff>181050</xdr:rowOff>
    </xdr:to>
    <xdr:pic>
      <xdr:nvPicPr>
        <xdr:cNvPr id="89" name="Image 88" descr="BRA.png"/>
        <xdr:cNvPicPr>
          <a:picLocks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295775" y="70294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40</xdr:row>
      <xdr:rowOff>19050</xdr:rowOff>
    </xdr:from>
    <xdr:to>
      <xdr:col>10</xdr:col>
      <xdr:colOff>280575</xdr:colOff>
      <xdr:row>40</xdr:row>
      <xdr:rowOff>181050</xdr:rowOff>
    </xdr:to>
    <xdr:pic>
      <xdr:nvPicPr>
        <xdr:cNvPr id="90" name="Image 89" descr="BRA.png"/>
        <xdr:cNvPicPr>
          <a:picLocks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276850" y="74485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37</xdr:row>
      <xdr:rowOff>19050</xdr:rowOff>
    </xdr:from>
    <xdr:to>
      <xdr:col>10</xdr:col>
      <xdr:colOff>280575</xdr:colOff>
      <xdr:row>37</xdr:row>
      <xdr:rowOff>181050</xdr:rowOff>
    </xdr:to>
    <xdr:pic>
      <xdr:nvPicPr>
        <xdr:cNvPr id="91" name="Image 90" descr="SUI.png"/>
        <xdr:cNvPicPr>
          <a:picLocks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276850" y="68199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39</xdr:row>
      <xdr:rowOff>19050</xdr:rowOff>
    </xdr:from>
    <xdr:to>
      <xdr:col>10</xdr:col>
      <xdr:colOff>280575</xdr:colOff>
      <xdr:row>39</xdr:row>
      <xdr:rowOff>181050</xdr:rowOff>
    </xdr:to>
    <xdr:pic>
      <xdr:nvPicPr>
        <xdr:cNvPr id="92" name="Image 91" descr="SUI.png"/>
        <xdr:cNvPicPr>
          <a:picLocks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276850" y="72390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41</xdr:row>
      <xdr:rowOff>19050</xdr:rowOff>
    </xdr:from>
    <xdr:to>
      <xdr:col>6</xdr:col>
      <xdr:colOff>280575</xdr:colOff>
      <xdr:row>41</xdr:row>
      <xdr:rowOff>181050</xdr:rowOff>
    </xdr:to>
    <xdr:pic>
      <xdr:nvPicPr>
        <xdr:cNvPr id="93" name="Image 92" descr="SUI.png"/>
        <xdr:cNvPicPr>
          <a:picLocks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295775" y="76581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36</xdr:row>
      <xdr:rowOff>19050</xdr:rowOff>
    </xdr:from>
    <xdr:to>
      <xdr:col>6</xdr:col>
      <xdr:colOff>280575</xdr:colOff>
      <xdr:row>36</xdr:row>
      <xdr:rowOff>181050</xdr:rowOff>
    </xdr:to>
    <xdr:pic>
      <xdr:nvPicPr>
        <xdr:cNvPr id="94" name="Image 93" descr="CRC.png"/>
        <xdr:cNvPicPr>
          <a:picLocks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295775" y="66103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38</xdr:row>
      <xdr:rowOff>19050</xdr:rowOff>
    </xdr:from>
    <xdr:to>
      <xdr:col>10</xdr:col>
      <xdr:colOff>280575</xdr:colOff>
      <xdr:row>38</xdr:row>
      <xdr:rowOff>181050</xdr:rowOff>
    </xdr:to>
    <xdr:pic>
      <xdr:nvPicPr>
        <xdr:cNvPr id="95" name="Image 94" descr="CRC.png"/>
        <xdr:cNvPicPr>
          <a:picLocks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276850" y="70294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41</xdr:row>
      <xdr:rowOff>19050</xdr:rowOff>
    </xdr:from>
    <xdr:to>
      <xdr:col>10</xdr:col>
      <xdr:colOff>280575</xdr:colOff>
      <xdr:row>41</xdr:row>
      <xdr:rowOff>181050</xdr:rowOff>
    </xdr:to>
    <xdr:pic>
      <xdr:nvPicPr>
        <xdr:cNvPr id="96" name="Image 95" descr="CRC.png"/>
        <xdr:cNvPicPr>
          <a:picLocks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276850" y="76581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39</xdr:row>
      <xdr:rowOff>19050</xdr:rowOff>
    </xdr:from>
    <xdr:to>
      <xdr:col>6</xdr:col>
      <xdr:colOff>280575</xdr:colOff>
      <xdr:row>39</xdr:row>
      <xdr:rowOff>181050</xdr:rowOff>
    </xdr:to>
    <xdr:pic>
      <xdr:nvPicPr>
        <xdr:cNvPr id="97" name="Image 96" descr="SRB.png"/>
        <xdr:cNvPicPr>
          <a:picLocks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295775" y="72390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40</xdr:row>
      <xdr:rowOff>19050</xdr:rowOff>
    </xdr:from>
    <xdr:to>
      <xdr:col>6</xdr:col>
      <xdr:colOff>280575</xdr:colOff>
      <xdr:row>40</xdr:row>
      <xdr:rowOff>181050</xdr:rowOff>
    </xdr:to>
    <xdr:pic>
      <xdr:nvPicPr>
        <xdr:cNvPr id="98" name="Image 97" descr="SRB.png"/>
        <xdr:cNvPicPr>
          <a:picLocks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295775" y="74485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36</xdr:row>
      <xdr:rowOff>19050</xdr:rowOff>
    </xdr:from>
    <xdr:to>
      <xdr:col>10</xdr:col>
      <xdr:colOff>280575</xdr:colOff>
      <xdr:row>36</xdr:row>
      <xdr:rowOff>181050</xdr:rowOff>
    </xdr:to>
    <xdr:pic>
      <xdr:nvPicPr>
        <xdr:cNvPr id="99" name="Image 98" descr="SRB.png"/>
        <xdr:cNvPicPr>
          <a:picLocks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276850" y="66103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44</xdr:row>
      <xdr:rowOff>19050</xdr:rowOff>
    </xdr:from>
    <xdr:to>
      <xdr:col>6</xdr:col>
      <xdr:colOff>280575</xdr:colOff>
      <xdr:row>44</xdr:row>
      <xdr:rowOff>181050</xdr:rowOff>
    </xdr:to>
    <xdr:pic>
      <xdr:nvPicPr>
        <xdr:cNvPr id="107" name="Image 106" descr="GER.png"/>
        <xdr:cNvPicPr>
          <a:picLocks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295775" y="80772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47</xdr:row>
      <xdr:rowOff>19050</xdr:rowOff>
    </xdr:from>
    <xdr:to>
      <xdr:col>6</xdr:col>
      <xdr:colOff>280575</xdr:colOff>
      <xdr:row>47</xdr:row>
      <xdr:rowOff>181050</xdr:rowOff>
    </xdr:to>
    <xdr:pic>
      <xdr:nvPicPr>
        <xdr:cNvPr id="108" name="Image 107" descr="GER.png"/>
        <xdr:cNvPicPr>
          <a:picLocks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295775" y="87058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49</xdr:row>
      <xdr:rowOff>19050</xdr:rowOff>
    </xdr:from>
    <xdr:to>
      <xdr:col>10</xdr:col>
      <xdr:colOff>280575</xdr:colOff>
      <xdr:row>49</xdr:row>
      <xdr:rowOff>181050</xdr:rowOff>
    </xdr:to>
    <xdr:pic>
      <xdr:nvPicPr>
        <xdr:cNvPr id="109" name="Image 108" descr="GER.png"/>
        <xdr:cNvPicPr>
          <a:picLocks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276850" y="91249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44</xdr:row>
      <xdr:rowOff>19050</xdr:rowOff>
    </xdr:from>
    <xdr:to>
      <xdr:col>10</xdr:col>
      <xdr:colOff>280575</xdr:colOff>
      <xdr:row>44</xdr:row>
      <xdr:rowOff>181050</xdr:rowOff>
    </xdr:to>
    <xdr:pic>
      <xdr:nvPicPr>
        <xdr:cNvPr id="110" name="Image 109" descr="MEX.png"/>
        <xdr:cNvPicPr>
          <a:picLocks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276850" y="80772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46</xdr:row>
      <xdr:rowOff>19050</xdr:rowOff>
    </xdr:from>
    <xdr:to>
      <xdr:col>10</xdr:col>
      <xdr:colOff>280575</xdr:colOff>
      <xdr:row>46</xdr:row>
      <xdr:rowOff>181050</xdr:rowOff>
    </xdr:to>
    <xdr:pic>
      <xdr:nvPicPr>
        <xdr:cNvPr id="111" name="Image 110" descr="MEX.png"/>
        <xdr:cNvPicPr>
          <a:picLocks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276850" y="84963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48</xdr:row>
      <xdr:rowOff>19050</xdr:rowOff>
    </xdr:from>
    <xdr:to>
      <xdr:col>6</xdr:col>
      <xdr:colOff>280575</xdr:colOff>
      <xdr:row>48</xdr:row>
      <xdr:rowOff>181050</xdr:rowOff>
    </xdr:to>
    <xdr:pic>
      <xdr:nvPicPr>
        <xdr:cNvPr id="112" name="Image 111" descr="MEX.png"/>
        <xdr:cNvPicPr>
          <a:picLocks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295775" y="89154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45</xdr:row>
      <xdr:rowOff>19050</xdr:rowOff>
    </xdr:from>
    <xdr:to>
      <xdr:col>6</xdr:col>
      <xdr:colOff>280575</xdr:colOff>
      <xdr:row>45</xdr:row>
      <xdr:rowOff>181050</xdr:rowOff>
    </xdr:to>
    <xdr:pic>
      <xdr:nvPicPr>
        <xdr:cNvPr id="113" name="Image 112" descr="SWE.png"/>
        <xdr:cNvPicPr>
          <a:picLocks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4295775" y="82867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47</xdr:row>
      <xdr:rowOff>19050</xdr:rowOff>
    </xdr:from>
    <xdr:to>
      <xdr:col>10</xdr:col>
      <xdr:colOff>280575</xdr:colOff>
      <xdr:row>47</xdr:row>
      <xdr:rowOff>181050</xdr:rowOff>
    </xdr:to>
    <xdr:pic>
      <xdr:nvPicPr>
        <xdr:cNvPr id="114" name="Image 113" descr="SWE.png"/>
        <xdr:cNvPicPr>
          <a:picLocks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5276850" y="87058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48</xdr:row>
      <xdr:rowOff>19050</xdr:rowOff>
    </xdr:from>
    <xdr:to>
      <xdr:col>10</xdr:col>
      <xdr:colOff>280575</xdr:colOff>
      <xdr:row>48</xdr:row>
      <xdr:rowOff>181050</xdr:rowOff>
    </xdr:to>
    <xdr:pic>
      <xdr:nvPicPr>
        <xdr:cNvPr id="115" name="Image 114" descr="SWE.png"/>
        <xdr:cNvPicPr>
          <a:picLocks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5276850" y="89154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46</xdr:row>
      <xdr:rowOff>19050</xdr:rowOff>
    </xdr:from>
    <xdr:to>
      <xdr:col>6</xdr:col>
      <xdr:colOff>280575</xdr:colOff>
      <xdr:row>46</xdr:row>
      <xdr:rowOff>181050</xdr:rowOff>
    </xdr:to>
    <xdr:pic>
      <xdr:nvPicPr>
        <xdr:cNvPr id="116" name="Image 115" descr="KOR.png"/>
        <xdr:cNvPicPr>
          <a:picLocks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295775" y="84963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49</xdr:row>
      <xdr:rowOff>19050</xdr:rowOff>
    </xdr:from>
    <xdr:to>
      <xdr:col>6</xdr:col>
      <xdr:colOff>280575</xdr:colOff>
      <xdr:row>49</xdr:row>
      <xdr:rowOff>181050</xdr:rowOff>
    </xdr:to>
    <xdr:pic>
      <xdr:nvPicPr>
        <xdr:cNvPr id="117" name="Image 116" descr="KOR.png"/>
        <xdr:cNvPicPr>
          <a:picLocks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295775" y="91249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45</xdr:row>
      <xdr:rowOff>19050</xdr:rowOff>
    </xdr:from>
    <xdr:to>
      <xdr:col>10</xdr:col>
      <xdr:colOff>280575</xdr:colOff>
      <xdr:row>45</xdr:row>
      <xdr:rowOff>181050</xdr:rowOff>
    </xdr:to>
    <xdr:pic>
      <xdr:nvPicPr>
        <xdr:cNvPr id="118" name="Image 117" descr="KOR.png"/>
        <xdr:cNvPicPr>
          <a:picLocks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5276850" y="82867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52</xdr:row>
      <xdr:rowOff>19050</xdr:rowOff>
    </xdr:from>
    <xdr:to>
      <xdr:col>6</xdr:col>
      <xdr:colOff>280575</xdr:colOff>
      <xdr:row>52</xdr:row>
      <xdr:rowOff>181050</xdr:rowOff>
    </xdr:to>
    <xdr:pic>
      <xdr:nvPicPr>
        <xdr:cNvPr id="119" name="Image 118" descr="BEL.png"/>
        <xdr:cNvPicPr>
          <a:picLocks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295775" y="9544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54</xdr:row>
      <xdr:rowOff>19050</xdr:rowOff>
    </xdr:from>
    <xdr:to>
      <xdr:col>6</xdr:col>
      <xdr:colOff>280575</xdr:colOff>
      <xdr:row>54</xdr:row>
      <xdr:rowOff>181050</xdr:rowOff>
    </xdr:to>
    <xdr:pic>
      <xdr:nvPicPr>
        <xdr:cNvPr id="120" name="Image 119" descr="BEL.png"/>
        <xdr:cNvPicPr>
          <a:picLocks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295775" y="9963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57</xdr:row>
      <xdr:rowOff>19050</xdr:rowOff>
    </xdr:from>
    <xdr:to>
      <xdr:col>10</xdr:col>
      <xdr:colOff>280575</xdr:colOff>
      <xdr:row>57</xdr:row>
      <xdr:rowOff>181050</xdr:rowOff>
    </xdr:to>
    <xdr:pic>
      <xdr:nvPicPr>
        <xdr:cNvPr id="121" name="Image 120" descr="BEL.png"/>
        <xdr:cNvPicPr>
          <a:picLocks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276850" y="105918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55</xdr:row>
      <xdr:rowOff>19050</xdr:rowOff>
    </xdr:from>
    <xdr:to>
      <xdr:col>10</xdr:col>
      <xdr:colOff>280575</xdr:colOff>
      <xdr:row>55</xdr:row>
      <xdr:rowOff>181050</xdr:rowOff>
    </xdr:to>
    <xdr:pic>
      <xdr:nvPicPr>
        <xdr:cNvPr id="122" name="Image 121" descr="PAN.png"/>
        <xdr:cNvPicPr>
          <a:picLocks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276850" y="10172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56</xdr:row>
      <xdr:rowOff>19050</xdr:rowOff>
    </xdr:from>
    <xdr:to>
      <xdr:col>6</xdr:col>
      <xdr:colOff>280575</xdr:colOff>
      <xdr:row>56</xdr:row>
      <xdr:rowOff>181050</xdr:rowOff>
    </xdr:to>
    <xdr:pic>
      <xdr:nvPicPr>
        <xdr:cNvPr id="123" name="Image 122" descr="PAN.png"/>
        <xdr:cNvPicPr>
          <a:picLocks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295775" y="103822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52</xdr:row>
      <xdr:rowOff>19050</xdr:rowOff>
    </xdr:from>
    <xdr:to>
      <xdr:col>10</xdr:col>
      <xdr:colOff>280575</xdr:colOff>
      <xdr:row>52</xdr:row>
      <xdr:rowOff>181050</xdr:rowOff>
    </xdr:to>
    <xdr:pic>
      <xdr:nvPicPr>
        <xdr:cNvPr id="124" name="Image 123" descr="PAN.png"/>
        <xdr:cNvPicPr>
          <a:picLocks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5276850" y="95440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53</xdr:row>
      <xdr:rowOff>19050</xdr:rowOff>
    </xdr:from>
    <xdr:to>
      <xdr:col>6</xdr:col>
      <xdr:colOff>280575</xdr:colOff>
      <xdr:row>53</xdr:row>
      <xdr:rowOff>181050</xdr:rowOff>
    </xdr:to>
    <xdr:pic>
      <xdr:nvPicPr>
        <xdr:cNvPr id="125" name="Image 124" descr="TUN.png"/>
        <xdr:cNvPicPr>
          <a:picLocks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4295775" y="9753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54</xdr:row>
      <xdr:rowOff>19050</xdr:rowOff>
    </xdr:from>
    <xdr:to>
      <xdr:col>10</xdr:col>
      <xdr:colOff>280575</xdr:colOff>
      <xdr:row>54</xdr:row>
      <xdr:rowOff>181050</xdr:rowOff>
    </xdr:to>
    <xdr:pic>
      <xdr:nvPicPr>
        <xdr:cNvPr id="126" name="Image 125" descr="TUN.png"/>
        <xdr:cNvPicPr>
          <a:picLocks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276850" y="99631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56</xdr:row>
      <xdr:rowOff>19050</xdr:rowOff>
    </xdr:from>
    <xdr:to>
      <xdr:col>10</xdr:col>
      <xdr:colOff>280575</xdr:colOff>
      <xdr:row>56</xdr:row>
      <xdr:rowOff>181050</xdr:rowOff>
    </xdr:to>
    <xdr:pic>
      <xdr:nvPicPr>
        <xdr:cNvPr id="127" name="Image 126" descr="TUN.png"/>
        <xdr:cNvPicPr>
          <a:picLocks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276850" y="103822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55</xdr:row>
      <xdr:rowOff>19050</xdr:rowOff>
    </xdr:from>
    <xdr:to>
      <xdr:col>6</xdr:col>
      <xdr:colOff>280575</xdr:colOff>
      <xdr:row>55</xdr:row>
      <xdr:rowOff>181050</xdr:rowOff>
    </xdr:to>
    <xdr:pic>
      <xdr:nvPicPr>
        <xdr:cNvPr id="128" name="Image 127" descr="ENG.png"/>
        <xdr:cNvPicPr>
          <a:picLocks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295775" y="101727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57</xdr:row>
      <xdr:rowOff>19050</xdr:rowOff>
    </xdr:from>
    <xdr:to>
      <xdr:col>6</xdr:col>
      <xdr:colOff>280575</xdr:colOff>
      <xdr:row>57</xdr:row>
      <xdr:rowOff>181050</xdr:rowOff>
    </xdr:to>
    <xdr:pic>
      <xdr:nvPicPr>
        <xdr:cNvPr id="129" name="Image 128" descr="ENG.png"/>
        <xdr:cNvPicPr>
          <a:picLocks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295775" y="105918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</xdr:colOff>
      <xdr:row>53</xdr:row>
      <xdr:rowOff>19050</xdr:rowOff>
    </xdr:from>
    <xdr:to>
      <xdr:col>10</xdr:col>
      <xdr:colOff>280575</xdr:colOff>
      <xdr:row>53</xdr:row>
      <xdr:rowOff>181050</xdr:rowOff>
    </xdr:to>
    <xdr:pic>
      <xdr:nvPicPr>
        <xdr:cNvPr id="130" name="Image 129" descr="ENG.png"/>
        <xdr:cNvPicPr>
          <a:picLocks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5276850" y="97536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61</xdr:row>
      <xdr:rowOff>19050</xdr:rowOff>
    </xdr:from>
    <xdr:to>
      <xdr:col>10</xdr:col>
      <xdr:colOff>252000</xdr:colOff>
      <xdr:row>61</xdr:row>
      <xdr:rowOff>181050</xdr:rowOff>
    </xdr:to>
    <xdr:pic>
      <xdr:nvPicPr>
        <xdr:cNvPr id="134" name="Image 133" descr="SEN.png"/>
        <xdr:cNvPicPr>
          <a:picLocks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5067300" y="1302067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62</xdr:row>
      <xdr:rowOff>19050</xdr:rowOff>
    </xdr:from>
    <xdr:to>
      <xdr:col>10</xdr:col>
      <xdr:colOff>252000</xdr:colOff>
      <xdr:row>62</xdr:row>
      <xdr:rowOff>181050</xdr:rowOff>
    </xdr:to>
    <xdr:pic>
      <xdr:nvPicPr>
        <xdr:cNvPr id="135" name="Image 134" descr="SEN.png"/>
        <xdr:cNvPicPr>
          <a:picLocks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5067300" y="1323022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65</xdr:row>
      <xdr:rowOff>19050</xdr:rowOff>
    </xdr:from>
    <xdr:to>
      <xdr:col>6</xdr:col>
      <xdr:colOff>280575</xdr:colOff>
      <xdr:row>65</xdr:row>
      <xdr:rowOff>181050</xdr:rowOff>
    </xdr:to>
    <xdr:pic>
      <xdr:nvPicPr>
        <xdr:cNvPr id="136" name="Image 135" descr="SEN.png"/>
        <xdr:cNvPicPr>
          <a:picLocks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295775" y="120586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60</xdr:row>
      <xdr:rowOff>19050</xdr:rowOff>
    </xdr:from>
    <xdr:to>
      <xdr:col>6</xdr:col>
      <xdr:colOff>280575</xdr:colOff>
      <xdr:row>60</xdr:row>
      <xdr:rowOff>181050</xdr:rowOff>
    </xdr:to>
    <xdr:pic>
      <xdr:nvPicPr>
        <xdr:cNvPr id="137" name="Image 136" descr="COL.png"/>
        <xdr:cNvPicPr>
          <a:picLocks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4295775" y="110109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63</xdr:row>
      <xdr:rowOff>19050</xdr:rowOff>
    </xdr:from>
    <xdr:to>
      <xdr:col>10</xdr:col>
      <xdr:colOff>252000</xdr:colOff>
      <xdr:row>63</xdr:row>
      <xdr:rowOff>181050</xdr:rowOff>
    </xdr:to>
    <xdr:pic>
      <xdr:nvPicPr>
        <xdr:cNvPr id="138" name="Image 137" descr="COL.png"/>
        <xdr:cNvPicPr>
          <a:picLocks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067300" y="1343977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65</xdr:row>
      <xdr:rowOff>19050</xdr:rowOff>
    </xdr:from>
    <xdr:to>
      <xdr:col>10</xdr:col>
      <xdr:colOff>252000</xdr:colOff>
      <xdr:row>65</xdr:row>
      <xdr:rowOff>181050</xdr:rowOff>
    </xdr:to>
    <xdr:pic>
      <xdr:nvPicPr>
        <xdr:cNvPr id="139" name="Image 138" descr="COL.png"/>
        <xdr:cNvPicPr>
          <a:picLocks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067300" y="1385887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62</xdr:row>
      <xdr:rowOff>19050</xdr:rowOff>
    </xdr:from>
    <xdr:to>
      <xdr:col>6</xdr:col>
      <xdr:colOff>280575</xdr:colOff>
      <xdr:row>62</xdr:row>
      <xdr:rowOff>181050</xdr:rowOff>
    </xdr:to>
    <xdr:pic>
      <xdr:nvPicPr>
        <xdr:cNvPr id="140" name="Image 139" descr="JPN.png"/>
        <xdr:cNvPicPr>
          <a:picLocks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295775" y="114300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64</xdr:row>
      <xdr:rowOff>19050</xdr:rowOff>
    </xdr:from>
    <xdr:to>
      <xdr:col>6</xdr:col>
      <xdr:colOff>280575</xdr:colOff>
      <xdr:row>64</xdr:row>
      <xdr:rowOff>181050</xdr:rowOff>
    </xdr:to>
    <xdr:pic>
      <xdr:nvPicPr>
        <xdr:cNvPr id="141" name="Image 140" descr="JPN.png"/>
        <xdr:cNvPicPr>
          <a:picLocks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295775" y="1184910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60</xdr:row>
      <xdr:rowOff>19050</xdr:rowOff>
    </xdr:from>
    <xdr:to>
      <xdr:col>10</xdr:col>
      <xdr:colOff>252000</xdr:colOff>
      <xdr:row>60</xdr:row>
      <xdr:rowOff>181050</xdr:rowOff>
    </xdr:to>
    <xdr:pic>
      <xdr:nvPicPr>
        <xdr:cNvPr id="142" name="Image 141" descr="JPN.png"/>
        <xdr:cNvPicPr>
          <a:picLocks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5067300" y="1281112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64</xdr:row>
      <xdr:rowOff>19050</xdr:rowOff>
    </xdr:from>
    <xdr:to>
      <xdr:col>10</xdr:col>
      <xdr:colOff>252000</xdr:colOff>
      <xdr:row>64</xdr:row>
      <xdr:rowOff>181050</xdr:rowOff>
    </xdr:to>
    <xdr:pic>
      <xdr:nvPicPr>
        <xdr:cNvPr id="143" name="Image 142" descr="POL.png"/>
        <xdr:cNvPicPr>
          <a:picLocks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5067300" y="13649325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63</xdr:row>
      <xdr:rowOff>19050</xdr:rowOff>
    </xdr:from>
    <xdr:to>
      <xdr:col>6</xdr:col>
      <xdr:colOff>280575</xdr:colOff>
      <xdr:row>63</xdr:row>
      <xdr:rowOff>181050</xdr:rowOff>
    </xdr:to>
    <xdr:pic>
      <xdr:nvPicPr>
        <xdr:cNvPr id="144" name="Image 143" descr="POL.png"/>
        <xdr:cNvPicPr>
          <a:picLocks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295775" y="116395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61</xdr:row>
      <xdr:rowOff>19050</xdr:rowOff>
    </xdr:from>
    <xdr:to>
      <xdr:col>6</xdr:col>
      <xdr:colOff>280575</xdr:colOff>
      <xdr:row>61</xdr:row>
      <xdr:rowOff>181050</xdr:rowOff>
    </xdr:to>
    <xdr:pic>
      <xdr:nvPicPr>
        <xdr:cNvPr id="145" name="Image 144" descr="POL.png"/>
        <xdr:cNvPicPr>
          <a:picLocks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4295775" y="11220450"/>
          <a:ext cx="252000" cy="1620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13</xdr:row>
      <xdr:rowOff>9525</xdr:rowOff>
    </xdr:from>
    <xdr:to>
      <xdr:col>3</xdr:col>
      <xdr:colOff>441525</xdr:colOff>
      <xdr:row>13</xdr:row>
      <xdr:rowOff>194668</xdr:rowOff>
    </xdr:to>
    <xdr:pic>
      <xdr:nvPicPr>
        <xdr:cNvPr id="101" name="Image 100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284797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20</xdr:row>
      <xdr:rowOff>9525</xdr:rowOff>
    </xdr:from>
    <xdr:to>
      <xdr:col>3</xdr:col>
      <xdr:colOff>441525</xdr:colOff>
      <xdr:row>20</xdr:row>
      <xdr:rowOff>194668</xdr:rowOff>
    </xdr:to>
    <xdr:pic>
      <xdr:nvPicPr>
        <xdr:cNvPr id="102" name="Image 101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431482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44</xdr:row>
      <xdr:rowOff>9525</xdr:rowOff>
    </xdr:from>
    <xdr:to>
      <xdr:col>3</xdr:col>
      <xdr:colOff>441525</xdr:colOff>
      <xdr:row>44</xdr:row>
      <xdr:rowOff>194668</xdr:rowOff>
    </xdr:to>
    <xdr:pic>
      <xdr:nvPicPr>
        <xdr:cNvPr id="103" name="Image 102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934402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37</xdr:row>
      <xdr:rowOff>9525</xdr:rowOff>
    </xdr:from>
    <xdr:to>
      <xdr:col>3</xdr:col>
      <xdr:colOff>441525</xdr:colOff>
      <xdr:row>37</xdr:row>
      <xdr:rowOff>194668</xdr:rowOff>
    </xdr:to>
    <xdr:pic>
      <xdr:nvPicPr>
        <xdr:cNvPr id="104" name="Image 103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787717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53</xdr:row>
      <xdr:rowOff>9525</xdr:rowOff>
    </xdr:from>
    <xdr:to>
      <xdr:col>3</xdr:col>
      <xdr:colOff>441525</xdr:colOff>
      <xdr:row>53</xdr:row>
      <xdr:rowOff>194668</xdr:rowOff>
    </xdr:to>
    <xdr:pic>
      <xdr:nvPicPr>
        <xdr:cNvPr id="105" name="Image 104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1122997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23</xdr:row>
      <xdr:rowOff>9525</xdr:rowOff>
    </xdr:from>
    <xdr:to>
      <xdr:col>3</xdr:col>
      <xdr:colOff>441525</xdr:colOff>
      <xdr:row>23</xdr:row>
      <xdr:rowOff>194668</xdr:rowOff>
    </xdr:to>
    <xdr:pic>
      <xdr:nvPicPr>
        <xdr:cNvPr id="106" name="Image 105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494347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30</xdr:row>
      <xdr:rowOff>9525</xdr:rowOff>
    </xdr:from>
    <xdr:to>
      <xdr:col>3</xdr:col>
      <xdr:colOff>441525</xdr:colOff>
      <xdr:row>30</xdr:row>
      <xdr:rowOff>194668</xdr:rowOff>
    </xdr:to>
    <xdr:pic>
      <xdr:nvPicPr>
        <xdr:cNvPr id="131" name="Image 130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641032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24</xdr:row>
      <xdr:rowOff>9525</xdr:rowOff>
    </xdr:from>
    <xdr:to>
      <xdr:col>3</xdr:col>
      <xdr:colOff>441525</xdr:colOff>
      <xdr:row>24</xdr:row>
      <xdr:rowOff>194668</xdr:rowOff>
    </xdr:to>
    <xdr:pic>
      <xdr:nvPicPr>
        <xdr:cNvPr id="132" name="Image 131" descr="TF1.gif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1485900" y="5153025"/>
          <a:ext cx="432000" cy="185143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</xdr:row>
      <xdr:rowOff>19050</xdr:rowOff>
    </xdr:from>
    <xdr:to>
      <xdr:col>3</xdr:col>
      <xdr:colOff>441525</xdr:colOff>
      <xdr:row>4</xdr:row>
      <xdr:rowOff>202650</xdr:rowOff>
    </xdr:to>
    <xdr:pic>
      <xdr:nvPicPr>
        <xdr:cNvPr id="133" name="Image 132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971550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</xdr:row>
      <xdr:rowOff>9525</xdr:rowOff>
    </xdr:from>
    <xdr:to>
      <xdr:col>3</xdr:col>
      <xdr:colOff>441525</xdr:colOff>
      <xdr:row>5</xdr:row>
      <xdr:rowOff>193125</xdr:rowOff>
    </xdr:to>
    <xdr:pic>
      <xdr:nvPicPr>
        <xdr:cNvPr id="146" name="Image 145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1715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12</xdr:row>
      <xdr:rowOff>9525</xdr:rowOff>
    </xdr:from>
    <xdr:to>
      <xdr:col>3</xdr:col>
      <xdr:colOff>441525</xdr:colOff>
      <xdr:row>12</xdr:row>
      <xdr:rowOff>193125</xdr:rowOff>
    </xdr:to>
    <xdr:pic>
      <xdr:nvPicPr>
        <xdr:cNvPr id="147" name="Image 146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26384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28</xdr:row>
      <xdr:rowOff>9525</xdr:rowOff>
    </xdr:from>
    <xdr:to>
      <xdr:col>3</xdr:col>
      <xdr:colOff>441525</xdr:colOff>
      <xdr:row>28</xdr:row>
      <xdr:rowOff>193125</xdr:rowOff>
    </xdr:to>
    <xdr:pic>
      <xdr:nvPicPr>
        <xdr:cNvPr id="148" name="Image 147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59912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9525</xdr:rowOff>
    </xdr:from>
    <xdr:to>
      <xdr:col>3</xdr:col>
      <xdr:colOff>441525</xdr:colOff>
      <xdr:row>21</xdr:row>
      <xdr:rowOff>193125</xdr:rowOff>
    </xdr:to>
    <xdr:pic>
      <xdr:nvPicPr>
        <xdr:cNvPr id="149" name="Image 148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45243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29</xdr:row>
      <xdr:rowOff>9525</xdr:rowOff>
    </xdr:from>
    <xdr:to>
      <xdr:col>3</xdr:col>
      <xdr:colOff>441525</xdr:colOff>
      <xdr:row>29</xdr:row>
      <xdr:rowOff>193125</xdr:rowOff>
    </xdr:to>
    <xdr:pic>
      <xdr:nvPicPr>
        <xdr:cNvPr id="150" name="Image 149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62007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36</xdr:row>
      <xdr:rowOff>9525</xdr:rowOff>
    </xdr:from>
    <xdr:to>
      <xdr:col>3</xdr:col>
      <xdr:colOff>441525</xdr:colOff>
      <xdr:row>36</xdr:row>
      <xdr:rowOff>193125</xdr:rowOff>
    </xdr:to>
    <xdr:pic>
      <xdr:nvPicPr>
        <xdr:cNvPr id="151" name="Image 150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76676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45</xdr:row>
      <xdr:rowOff>9525</xdr:rowOff>
    </xdr:from>
    <xdr:to>
      <xdr:col>3</xdr:col>
      <xdr:colOff>441525</xdr:colOff>
      <xdr:row>45</xdr:row>
      <xdr:rowOff>193125</xdr:rowOff>
    </xdr:to>
    <xdr:pic>
      <xdr:nvPicPr>
        <xdr:cNvPr id="152" name="Image 151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95535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52</xdr:row>
      <xdr:rowOff>9525</xdr:rowOff>
    </xdr:from>
    <xdr:to>
      <xdr:col>3</xdr:col>
      <xdr:colOff>441525</xdr:colOff>
      <xdr:row>52</xdr:row>
      <xdr:rowOff>193125</xdr:rowOff>
    </xdr:to>
    <xdr:pic>
      <xdr:nvPicPr>
        <xdr:cNvPr id="153" name="Image 152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10204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60</xdr:row>
      <xdr:rowOff>9525</xdr:rowOff>
    </xdr:from>
    <xdr:to>
      <xdr:col>3</xdr:col>
      <xdr:colOff>441525</xdr:colOff>
      <xdr:row>60</xdr:row>
      <xdr:rowOff>193125</xdr:rowOff>
    </xdr:to>
    <xdr:pic>
      <xdr:nvPicPr>
        <xdr:cNvPr id="154" name="Image 153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26968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61</xdr:row>
      <xdr:rowOff>9525</xdr:rowOff>
    </xdr:from>
    <xdr:to>
      <xdr:col>3</xdr:col>
      <xdr:colOff>441525</xdr:colOff>
      <xdr:row>61</xdr:row>
      <xdr:rowOff>193125</xdr:rowOff>
    </xdr:to>
    <xdr:pic>
      <xdr:nvPicPr>
        <xdr:cNvPr id="155" name="Image 154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29063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</xdr:row>
      <xdr:rowOff>9525</xdr:rowOff>
    </xdr:from>
    <xdr:to>
      <xdr:col>3</xdr:col>
      <xdr:colOff>441525</xdr:colOff>
      <xdr:row>6</xdr:row>
      <xdr:rowOff>193125</xdr:rowOff>
    </xdr:to>
    <xdr:pic>
      <xdr:nvPicPr>
        <xdr:cNvPr id="156" name="Image 155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3811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14</xdr:row>
      <xdr:rowOff>9525</xdr:rowOff>
    </xdr:from>
    <xdr:to>
      <xdr:col>3</xdr:col>
      <xdr:colOff>441525</xdr:colOff>
      <xdr:row>14</xdr:row>
      <xdr:rowOff>193125</xdr:rowOff>
    </xdr:to>
    <xdr:pic>
      <xdr:nvPicPr>
        <xdr:cNvPr id="157" name="Image 156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30575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15</xdr:row>
      <xdr:rowOff>9525</xdr:rowOff>
    </xdr:from>
    <xdr:to>
      <xdr:col>3</xdr:col>
      <xdr:colOff>441525</xdr:colOff>
      <xdr:row>15</xdr:row>
      <xdr:rowOff>193125</xdr:rowOff>
    </xdr:to>
    <xdr:pic>
      <xdr:nvPicPr>
        <xdr:cNvPr id="158" name="Image 157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32670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22</xdr:row>
      <xdr:rowOff>9525</xdr:rowOff>
    </xdr:from>
    <xdr:to>
      <xdr:col>3</xdr:col>
      <xdr:colOff>441525</xdr:colOff>
      <xdr:row>22</xdr:row>
      <xdr:rowOff>193125</xdr:rowOff>
    </xdr:to>
    <xdr:pic>
      <xdr:nvPicPr>
        <xdr:cNvPr id="159" name="Image 158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47339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38</xdr:row>
      <xdr:rowOff>9525</xdr:rowOff>
    </xdr:from>
    <xdr:to>
      <xdr:col>3</xdr:col>
      <xdr:colOff>441525</xdr:colOff>
      <xdr:row>38</xdr:row>
      <xdr:rowOff>193125</xdr:rowOff>
    </xdr:to>
    <xdr:pic>
      <xdr:nvPicPr>
        <xdr:cNvPr id="160" name="Image 159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80867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39</xdr:row>
      <xdr:rowOff>9525</xdr:rowOff>
    </xdr:from>
    <xdr:to>
      <xdr:col>3</xdr:col>
      <xdr:colOff>441525</xdr:colOff>
      <xdr:row>39</xdr:row>
      <xdr:rowOff>193125</xdr:rowOff>
    </xdr:to>
    <xdr:pic>
      <xdr:nvPicPr>
        <xdr:cNvPr id="161" name="Image 160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82962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31</xdr:row>
      <xdr:rowOff>9525</xdr:rowOff>
    </xdr:from>
    <xdr:to>
      <xdr:col>3</xdr:col>
      <xdr:colOff>441525</xdr:colOff>
      <xdr:row>31</xdr:row>
      <xdr:rowOff>193125</xdr:rowOff>
    </xdr:to>
    <xdr:pic>
      <xdr:nvPicPr>
        <xdr:cNvPr id="162" name="Image 161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66198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46</xdr:row>
      <xdr:rowOff>9525</xdr:rowOff>
    </xdr:from>
    <xdr:to>
      <xdr:col>3</xdr:col>
      <xdr:colOff>441525</xdr:colOff>
      <xdr:row>46</xdr:row>
      <xdr:rowOff>193125</xdr:rowOff>
    </xdr:to>
    <xdr:pic>
      <xdr:nvPicPr>
        <xdr:cNvPr id="163" name="Image 162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97631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47</xdr:row>
      <xdr:rowOff>9525</xdr:rowOff>
    </xdr:from>
    <xdr:to>
      <xdr:col>3</xdr:col>
      <xdr:colOff>441525</xdr:colOff>
      <xdr:row>47</xdr:row>
      <xdr:rowOff>193125</xdr:rowOff>
    </xdr:to>
    <xdr:pic>
      <xdr:nvPicPr>
        <xdr:cNvPr id="164" name="Image 163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99726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54</xdr:row>
      <xdr:rowOff>9525</xdr:rowOff>
    </xdr:from>
    <xdr:to>
      <xdr:col>3</xdr:col>
      <xdr:colOff>441525</xdr:colOff>
      <xdr:row>54</xdr:row>
      <xdr:rowOff>193125</xdr:rowOff>
    </xdr:to>
    <xdr:pic>
      <xdr:nvPicPr>
        <xdr:cNvPr id="165" name="Image 164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14395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55</xdr:row>
      <xdr:rowOff>9525</xdr:rowOff>
    </xdr:from>
    <xdr:to>
      <xdr:col>3</xdr:col>
      <xdr:colOff>441525</xdr:colOff>
      <xdr:row>55</xdr:row>
      <xdr:rowOff>193125</xdr:rowOff>
    </xdr:to>
    <xdr:pic>
      <xdr:nvPicPr>
        <xdr:cNvPr id="166" name="Image 165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16490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62</xdr:row>
      <xdr:rowOff>9525</xdr:rowOff>
    </xdr:from>
    <xdr:to>
      <xdr:col>3</xdr:col>
      <xdr:colOff>441525</xdr:colOff>
      <xdr:row>62</xdr:row>
      <xdr:rowOff>193125</xdr:rowOff>
    </xdr:to>
    <xdr:pic>
      <xdr:nvPicPr>
        <xdr:cNvPr id="167" name="Image 166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31159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63</xdr:row>
      <xdr:rowOff>9525</xdr:rowOff>
    </xdr:from>
    <xdr:to>
      <xdr:col>3</xdr:col>
      <xdr:colOff>441525</xdr:colOff>
      <xdr:row>63</xdr:row>
      <xdr:rowOff>193125</xdr:rowOff>
    </xdr:to>
    <xdr:pic>
      <xdr:nvPicPr>
        <xdr:cNvPr id="168" name="Image 167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33254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9</xdr:row>
      <xdr:rowOff>9525</xdr:rowOff>
    </xdr:from>
    <xdr:to>
      <xdr:col>3</xdr:col>
      <xdr:colOff>441525</xdr:colOff>
      <xdr:row>9</xdr:row>
      <xdr:rowOff>193125</xdr:rowOff>
    </xdr:to>
    <xdr:pic>
      <xdr:nvPicPr>
        <xdr:cNvPr id="172" name="Image 171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20097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</xdr:row>
      <xdr:rowOff>9525</xdr:rowOff>
    </xdr:from>
    <xdr:to>
      <xdr:col>3</xdr:col>
      <xdr:colOff>441525</xdr:colOff>
      <xdr:row>7</xdr:row>
      <xdr:rowOff>193125</xdr:rowOff>
    </xdr:to>
    <xdr:pic>
      <xdr:nvPicPr>
        <xdr:cNvPr id="173" name="Image 172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5906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8</xdr:row>
      <xdr:rowOff>9525</xdr:rowOff>
    </xdr:from>
    <xdr:to>
      <xdr:col>3</xdr:col>
      <xdr:colOff>441525</xdr:colOff>
      <xdr:row>8</xdr:row>
      <xdr:rowOff>193125</xdr:rowOff>
    </xdr:to>
    <xdr:pic>
      <xdr:nvPicPr>
        <xdr:cNvPr id="174" name="Image 173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8002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17</xdr:row>
      <xdr:rowOff>9525</xdr:rowOff>
    </xdr:from>
    <xdr:to>
      <xdr:col>3</xdr:col>
      <xdr:colOff>441525</xdr:colOff>
      <xdr:row>17</xdr:row>
      <xdr:rowOff>193125</xdr:rowOff>
    </xdr:to>
    <xdr:pic>
      <xdr:nvPicPr>
        <xdr:cNvPr id="175" name="Image 174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36861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16</xdr:row>
      <xdr:rowOff>9525</xdr:rowOff>
    </xdr:from>
    <xdr:to>
      <xdr:col>3</xdr:col>
      <xdr:colOff>441525</xdr:colOff>
      <xdr:row>16</xdr:row>
      <xdr:rowOff>193125</xdr:rowOff>
    </xdr:to>
    <xdr:pic>
      <xdr:nvPicPr>
        <xdr:cNvPr id="176" name="Image 175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34766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25</xdr:row>
      <xdr:rowOff>9525</xdr:rowOff>
    </xdr:from>
    <xdr:to>
      <xdr:col>3</xdr:col>
      <xdr:colOff>441525</xdr:colOff>
      <xdr:row>25</xdr:row>
      <xdr:rowOff>193125</xdr:rowOff>
    </xdr:to>
    <xdr:pic>
      <xdr:nvPicPr>
        <xdr:cNvPr id="177" name="Image 176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53625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32</xdr:row>
      <xdr:rowOff>9525</xdr:rowOff>
    </xdr:from>
    <xdr:to>
      <xdr:col>3</xdr:col>
      <xdr:colOff>441525</xdr:colOff>
      <xdr:row>32</xdr:row>
      <xdr:rowOff>193125</xdr:rowOff>
    </xdr:to>
    <xdr:pic>
      <xdr:nvPicPr>
        <xdr:cNvPr id="178" name="Image 177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68294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33</xdr:row>
      <xdr:rowOff>9525</xdr:rowOff>
    </xdr:from>
    <xdr:to>
      <xdr:col>3</xdr:col>
      <xdr:colOff>441525</xdr:colOff>
      <xdr:row>33</xdr:row>
      <xdr:rowOff>193125</xdr:rowOff>
    </xdr:to>
    <xdr:pic>
      <xdr:nvPicPr>
        <xdr:cNvPr id="179" name="Image 178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70389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40</xdr:row>
      <xdr:rowOff>9525</xdr:rowOff>
    </xdr:from>
    <xdr:to>
      <xdr:col>3</xdr:col>
      <xdr:colOff>441525</xdr:colOff>
      <xdr:row>40</xdr:row>
      <xdr:rowOff>193125</xdr:rowOff>
    </xdr:to>
    <xdr:pic>
      <xdr:nvPicPr>
        <xdr:cNvPr id="180" name="Image 179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85058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41</xdr:row>
      <xdr:rowOff>9525</xdr:rowOff>
    </xdr:from>
    <xdr:to>
      <xdr:col>3</xdr:col>
      <xdr:colOff>441525</xdr:colOff>
      <xdr:row>41</xdr:row>
      <xdr:rowOff>193125</xdr:rowOff>
    </xdr:to>
    <xdr:pic>
      <xdr:nvPicPr>
        <xdr:cNvPr id="181" name="Image 180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87153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9525</xdr:rowOff>
    </xdr:from>
    <xdr:to>
      <xdr:col>3</xdr:col>
      <xdr:colOff>441525</xdr:colOff>
      <xdr:row>49</xdr:row>
      <xdr:rowOff>193125</xdr:rowOff>
    </xdr:to>
    <xdr:pic>
      <xdr:nvPicPr>
        <xdr:cNvPr id="182" name="Image 181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03917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48</xdr:row>
      <xdr:rowOff>9525</xdr:rowOff>
    </xdr:from>
    <xdr:to>
      <xdr:col>3</xdr:col>
      <xdr:colOff>441525</xdr:colOff>
      <xdr:row>48</xdr:row>
      <xdr:rowOff>193125</xdr:rowOff>
    </xdr:to>
    <xdr:pic>
      <xdr:nvPicPr>
        <xdr:cNvPr id="183" name="Image 182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101822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56</xdr:row>
      <xdr:rowOff>9525</xdr:rowOff>
    </xdr:from>
    <xdr:to>
      <xdr:col>3</xdr:col>
      <xdr:colOff>441525</xdr:colOff>
      <xdr:row>56</xdr:row>
      <xdr:rowOff>193125</xdr:rowOff>
    </xdr:to>
    <xdr:pic>
      <xdr:nvPicPr>
        <xdr:cNvPr id="184" name="Image 183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118586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57</xdr:row>
      <xdr:rowOff>9525</xdr:rowOff>
    </xdr:from>
    <xdr:to>
      <xdr:col>3</xdr:col>
      <xdr:colOff>441525</xdr:colOff>
      <xdr:row>57</xdr:row>
      <xdr:rowOff>193125</xdr:rowOff>
    </xdr:to>
    <xdr:pic>
      <xdr:nvPicPr>
        <xdr:cNvPr id="185" name="Image 184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206817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64</xdr:row>
      <xdr:rowOff>9525</xdr:rowOff>
    </xdr:from>
    <xdr:to>
      <xdr:col>3</xdr:col>
      <xdr:colOff>441525</xdr:colOff>
      <xdr:row>64</xdr:row>
      <xdr:rowOff>193125</xdr:rowOff>
    </xdr:to>
    <xdr:pic>
      <xdr:nvPicPr>
        <xdr:cNvPr id="186" name="Image 185" descr="183.gif"/>
        <xdr:cNvPicPr>
          <a:picLocks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485900" y="13535025"/>
          <a:ext cx="432000" cy="183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65</xdr:row>
      <xdr:rowOff>9525</xdr:rowOff>
    </xdr:from>
    <xdr:to>
      <xdr:col>3</xdr:col>
      <xdr:colOff>441525</xdr:colOff>
      <xdr:row>65</xdr:row>
      <xdr:rowOff>193125</xdr:rowOff>
    </xdr:to>
    <xdr:pic>
      <xdr:nvPicPr>
        <xdr:cNvPr id="187" name="Image 186" descr="184.gif"/>
        <xdr:cNvPicPr>
          <a:picLocks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485900" y="13744575"/>
          <a:ext cx="432000" cy="183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276225</xdr:colOff>
      <xdr:row>19</xdr:row>
      <xdr:rowOff>0</xdr:rowOff>
    </xdr:from>
    <xdr:to>
      <xdr:col>30</xdr:col>
      <xdr:colOff>57150</xdr:colOff>
      <xdr:row>27</xdr:row>
      <xdr:rowOff>152400</xdr:rowOff>
    </xdr:to>
    <xdr:pic>
      <xdr:nvPicPr>
        <xdr:cNvPr id="2" name="Imag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0400" y="4162425"/>
          <a:ext cx="1038225" cy="1905000"/>
        </a:xfrm>
        <a:prstGeom prst="rect">
          <a:avLst/>
        </a:prstGeom>
      </xdr:spPr>
    </xdr:pic>
    <xdr:clientData/>
  </xdr:twoCellAnchor>
  <xdr:twoCellAnchor editAs="oneCell">
    <xdr:from>
      <xdr:col>28</xdr:col>
      <xdr:colOff>0</xdr:colOff>
      <xdr:row>3</xdr:row>
      <xdr:rowOff>0</xdr:rowOff>
    </xdr:from>
    <xdr:to>
      <xdr:col>28</xdr:col>
      <xdr:colOff>160692</xdr:colOff>
      <xdr:row>3</xdr:row>
      <xdr:rowOff>216000</xdr:rowOff>
    </xdr:to>
    <xdr:pic>
      <xdr:nvPicPr>
        <xdr:cNvPr id="3" name="Image 2" descr="Sans titre 1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62825" y="657225"/>
          <a:ext cx="160692" cy="216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30</xdr:col>
      <xdr:colOff>96903</xdr:colOff>
      <xdr:row>3</xdr:row>
      <xdr:rowOff>0</xdr:rowOff>
    </xdr:from>
    <xdr:to>
      <xdr:col>30</xdr:col>
      <xdr:colOff>257595</xdr:colOff>
      <xdr:row>3</xdr:row>
      <xdr:rowOff>216000</xdr:rowOff>
    </xdr:to>
    <xdr:pic>
      <xdr:nvPicPr>
        <xdr:cNvPr id="4" name="Image 3" descr="Sans titre 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088378" y="657225"/>
          <a:ext cx="160692" cy="216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C4:H120" totalsRowShown="0" headerRowDxfId="7" dataDxfId="6">
  <autoFilter ref="C4:H120"/>
  <sortState ref="C5:H120">
    <sortCondition descending="1" ref="G4:G120"/>
  </sortState>
  <tableColumns count="6">
    <tableColumn id="1" name="Rang" dataDxfId="5"/>
    <tableColumn id="2" name="Joueurs" dataDxfId="4"/>
    <tableColumn id="5" name="Poste" dataDxfId="3"/>
    <tableColumn id="3" name="Pays" dataDxfId="2"/>
    <tableColumn id="4" name="Buts" dataDxfId="1"/>
    <tableColumn id="6" name="Buts CM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6:L31"/>
  <sheetViews>
    <sheetView workbookViewId="0">
      <selection activeCell="C13" sqref="C13"/>
    </sheetView>
  </sheetViews>
  <sheetFormatPr defaultColWidth="10.85546875" defaultRowHeight="14.25"/>
  <cols>
    <col min="1" max="2" width="10.85546875" style="16"/>
    <col min="3" max="3" width="2.7109375" style="16" customWidth="1"/>
    <col min="4" max="4" width="22.7109375" style="16" customWidth="1"/>
    <col min="5" max="5" width="2.7109375" style="16" customWidth="1"/>
    <col min="6" max="6" width="22.7109375" style="16" customWidth="1"/>
    <col min="7" max="7" width="2.7109375" style="16" customWidth="1"/>
    <col min="8" max="8" width="22.7109375" style="16" customWidth="1"/>
    <col min="9" max="9" width="2.7109375" style="16" customWidth="1"/>
    <col min="10" max="10" width="22.7109375" style="16" customWidth="1"/>
    <col min="11" max="11" width="2.7109375" style="16" customWidth="1"/>
    <col min="12" max="12" width="22.7109375" style="16" customWidth="1"/>
    <col min="13" max="13" width="2.7109375" style="16" customWidth="1"/>
    <col min="14" max="16384" width="10.85546875" style="16"/>
  </cols>
  <sheetData>
    <row r="6" spans="3:12" ht="6.95" customHeight="1">
      <c r="D6" s="17"/>
      <c r="E6" s="17"/>
      <c r="F6" s="17"/>
      <c r="G6" s="17"/>
      <c r="H6" s="17"/>
      <c r="I6" s="17"/>
      <c r="J6" s="17"/>
      <c r="K6" s="17"/>
      <c r="L6" s="17"/>
    </row>
    <row r="7" spans="3:12" ht="30" customHeight="1">
      <c r="C7" s="17"/>
      <c r="D7" s="120" t="s">
        <v>57</v>
      </c>
      <c r="E7" s="120"/>
      <c r="F7" s="120"/>
      <c r="G7" s="120"/>
      <c r="H7" s="120"/>
      <c r="I7" s="120"/>
      <c r="J7" s="120"/>
      <c r="K7" s="120"/>
      <c r="L7" s="120"/>
    </row>
    <row r="9" spans="3:12" ht="15">
      <c r="D9" s="18" t="s">
        <v>58</v>
      </c>
      <c r="E9" s="19"/>
      <c r="F9" s="18" t="s">
        <v>59</v>
      </c>
      <c r="G9" s="19"/>
      <c r="H9" s="18" t="s">
        <v>60</v>
      </c>
      <c r="I9" s="19"/>
      <c r="J9" s="18" t="s">
        <v>61</v>
      </c>
      <c r="K9" s="19"/>
      <c r="L9" s="18" t="s">
        <v>62</v>
      </c>
    </row>
    <row r="10" spans="3:12" ht="15">
      <c r="D10" s="18"/>
      <c r="E10" s="19"/>
      <c r="F10" s="18"/>
      <c r="G10" s="19"/>
      <c r="H10" s="18"/>
      <c r="I10" s="19"/>
      <c r="J10" s="18"/>
      <c r="K10" s="19"/>
      <c r="L10" s="18"/>
    </row>
    <row r="11" spans="3:12" ht="15">
      <c r="D11" s="19"/>
      <c r="E11" s="19"/>
      <c r="F11" s="19"/>
      <c r="G11" s="19"/>
      <c r="H11" s="18"/>
      <c r="I11" s="19"/>
      <c r="J11" s="18"/>
      <c r="K11" s="19"/>
      <c r="L11" s="19"/>
    </row>
    <row r="12" spans="3:12" ht="15">
      <c r="D12" s="20"/>
      <c r="E12" s="20"/>
      <c r="F12" s="20"/>
      <c r="G12" s="20"/>
      <c r="H12" s="18"/>
      <c r="I12" s="20"/>
      <c r="J12" s="18"/>
      <c r="K12" s="20"/>
      <c r="L12" s="20"/>
    </row>
    <row r="13" spans="3:12" ht="15">
      <c r="D13" s="20"/>
      <c r="E13" s="20"/>
      <c r="F13" s="20"/>
      <c r="G13" s="20"/>
      <c r="H13" s="18"/>
      <c r="I13" s="20"/>
      <c r="J13" s="18"/>
      <c r="K13" s="20"/>
      <c r="L13" s="20"/>
    </row>
    <row r="14" spans="3:12" ht="15">
      <c r="D14" s="20"/>
      <c r="E14" s="20"/>
      <c r="F14" s="20"/>
      <c r="G14" s="20"/>
      <c r="H14" s="18"/>
      <c r="I14" s="20"/>
      <c r="J14" s="18"/>
      <c r="K14" s="20"/>
      <c r="L14" s="20"/>
    </row>
    <row r="15" spans="3:12" ht="17.45" customHeight="1">
      <c r="D15" s="21" t="s">
        <v>7</v>
      </c>
      <c r="E15" s="22"/>
      <c r="F15" s="21" t="s">
        <v>50</v>
      </c>
      <c r="G15" s="23"/>
      <c r="H15" s="21" t="s">
        <v>9</v>
      </c>
      <c r="I15" s="23"/>
      <c r="J15" s="21" t="s">
        <v>11</v>
      </c>
      <c r="K15" s="23"/>
      <c r="L15" s="21" t="s">
        <v>16</v>
      </c>
    </row>
    <row r="16" spans="3:12" ht="17.45" customHeight="1">
      <c r="D16" s="21" t="s">
        <v>5</v>
      </c>
      <c r="E16" s="22"/>
      <c r="F16" s="21" t="s">
        <v>28</v>
      </c>
      <c r="G16" s="23"/>
      <c r="H16" s="21" t="s">
        <v>27</v>
      </c>
      <c r="I16" s="23"/>
      <c r="J16" s="21" t="s">
        <v>13</v>
      </c>
      <c r="K16" s="23"/>
      <c r="L16" s="21" t="s">
        <v>15</v>
      </c>
    </row>
    <row r="17" spans="4:12" ht="17.45" customHeight="1">
      <c r="D17" s="21" t="s">
        <v>6</v>
      </c>
      <c r="E17" s="22"/>
      <c r="F17" s="21" t="s">
        <v>51</v>
      </c>
      <c r="G17" s="23"/>
      <c r="H17" s="21" t="s">
        <v>54</v>
      </c>
      <c r="I17" s="23"/>
      <c r="J17" s="21" t="s">
        <v>10</v>
      </c>
      <c r="K17" s="23"/>
      <c r="L17" s="21" t="s">
        <v>56</v>
      </c>
    </row>
    <row r="18" spans="4:12" ht="17.45" customHeight="1">
      <c r="D18" s="21" t="s">
        <v>0</v>
      </c>
      <c r="E18" s="22"/>
      <c r="F18" s="21" t="s">
        <v>52</v>
      </c>
      <c r="G18" s="23"/>
      <c r="H18" s="21"/>
      <c r="I18" s="23"/>
      <c r="J18" s="21" t="s">
        <v>12</v>
      </c>
      <c r="K18" s="23"/>
      <c r="L18" s="21" t="s">
        <v>17</v>
      </c>
    </row>
    <row r="19" spans="4:12" ht="17.45" customHeight="1">
      <c r="D19" s="21" t="s">
        <v>46</v>
      </c>
      <c r="E19" s="22"/>
      <c r="F19" s="21" t="s">
        <v>53</v>
      </c>
      <c r="G19" s="23"/>
      <c r="H19" s="23"/>
      <c r="I19" s="23"/>
      <c r="J19" s="21" t="s">
        <v>55</v>
      </c>
      <c r="K19" s="23"/>
      <c r="L19" s="23" t="s">
        <v>14</v>
      </c>
    </row>
    <row r="20" spans="4:12" ht="17.45" customHeight="1">
      <c r="D20" s="21" t="s">
        <v>47</v>
      </c>
      <c r="E20" s="22"/>
      <c r="F20" s="23"/>
      <c r="G20" s="23"/>
      <c r="H20" s="23"/>
      <c r="I20" s="23"/>
      <c r="J20" s="21"/>
      <c r="K20" s="23"/>
      <c r="L20" s="23"/>
    </row>
    <row r="21" spans="4:12" ht="17.45" customHeight="1">
      <c r="D21" s="21" t="s">
        <v>1</v>
      </c>
      <c r="E21" s="22"/>
      <c r="F21" s="22"/>
      <c r="G21" s="22"/>
      <c r="H21" s="22"/>
      <c r="I21" s="22"/>
      <c r="J21" s="22"/>
      <c r="K21" s="22"/>
      <c r="L21" s="22"/>
    </row>
    <row r="22" spans="4:12" ht="17.45" customHeight="1">
      <c r="D22" s="21" t="s">
        <v>4</v>
      </c>
      <c r="E22" s="22"/>
      <c r="F22" s="22"/>
      <c r="G22" s="22"/>
      <c r="H22" s="22"/>
      <c r="I22" s="22"/>
      <c r="J22" s="22"/>
      <c r="K22" s="22"/>
      <c r="L22" s="22"/>
    </row>
    <row r="23" spans="4:12" ht="17.45" customHeight="1">
      <c r="D23" s="21" t="s">
        <v>2</v>
      </c>
      <c r="E23" s="22"/>
      <c r="F23" s="22"/>
      <c r="G23" s="22"/>
      <c r="H23" s="22"/>
      <c r="I23" s="22"/>
      <c r="J23" s="22"/>
      <c r="K23" s="22"/>
      <c r="L23" s="22"/>
    </row>
    <row r="24" spans="4:12" ht="17.45" customHeight="1">
      <c r="D24" s="21" t="s">
        <v>48</v>
      </c>
      <c r="E24" s="22"/>
      <c r="F24" s="22"/>
      <c r="G24" s="22"/>
      <c r="H24" s="22"/>
      <c r="I24" s="22"/>
      <c r="J24" s="22"/>
      <c r="K24" s="22"/>
      <c r="L24" s="22"/>
    </row>
    <row r="25" spans="4:12" ht="17.45" customHeight="1">
      <c r="D25" s="21" t="s">
        <v>8</v>
      </c>
      <c r="E25" s="22"/>
      <c r="F25" s="22"/>
      <c r="G25" s="22"/>
      <c r="H25" s="22"/>
      <c r="I25" s="22"/>
      <c r="J25" s="22"/>
      <c r="K25" s="22"/>
      <c r="L25" s="22"/>
    </row>
    <row r="26" spans="4:12" ht="17.45" customHeight="1">
      <c r="D26" s="21" t="s">
        <v>3</v>
      </c>
      <c r="E26" s="22"/>
      <c r="F26" s="22"/>
      <c r="G26" s="22"/>
      <c r="H26" s="22"/>
      <c r="I26" s="22"/>
      <c r="J26" s="22"/>
      <c r="K26" s="22"/>
      <c r="L26" s="22"/>
    </row>
    <row r="27" spans="4:12" ht="17.45" customHeight="1">
      <c r="D27" s="21" t="s">
        <v>49</v>
      </c>
      <c r="E27" s="22"/>
      <c r="F27" s="22"/>
      <c r="G27" s="22"/>
      <c r="H27" s="22"/>
      <c r="I27" s="22"/>
      <c r="J27" s="22"/>
      <c r="K27" s="22"/>
      <c r="L27" s="22"/>
    </row>
    <row r="28" spans="4:12" ht="17.45" customHeight="1">
      <c r="D28" s="21"/>
      <c r="E28" s="22"/>
      <c r="F28" s="22"/>
      <c r="G28" s="22"/>
      <c r="H28" s="22"/>
      <c r="I28" s="22"/>
      <c r="J28" s="22"/>
      <c r="K28" s="22"/>
      <c r="L28" s="22"/>
    </row>
    <row r="29" spans="4:12">
      <c r="D29" s="24"/>
      <c r="E29" s="24"/>
      <c r="F29" s="24"/>
      <c r="G29" s="24"/>
      <c r="H29" s="24"/>
      <c r="I29" s="24"/>
      <c r="J29" s="24"/>
      <c r="K29" s="24"/>
      <c r="L29" s="24"/>
    </row>
    <row r="30" spans="4:12">
      <c r="D30" s="24"/>
      <c r="E30" s="24"/>
      <c r="F30" s="24"/>
      <c r="G30" s="24"/>
      <c r="H30" s="24"/>
      <c r="I30" s="24"/>
      <c r="J30" s="24"/>
      <c r="K30" s="24"/>
      <c r="L30" s="24"/>
    </row>
    <row r="31" spans="4:12">
      <c r="D31" s="25"/>
      <c r="E31" s="25"/>
      <c r="F31" s="25"/>
      <c r="G31" s="25"/>
      <c r="H31" s="25"/>
      <c r="I31" s="25"/>
      <c r="J31" s="25"/>
      <c r="K31" s="25"/>
    </row>
  </sheetData>
  <mergeCells count="1">
    <mergeCell ref="D7:L7"/>
  </mergeCells>
  <pageMargins left="0.7" right="0.7" top="0.75" bottom="0.75" header="0.3" footer="0.3"/>
  <pageSetup paperSize="9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3:M20"/>
  <sheetViews>
    <sheetView zoomScaleNormal="100" workbookViewId="0">
      <selection activeCell="B4" sqref="B4"/>
    </sheetView>
  </sheetViews>
  <sheetFormatPr defaultColWidth="10.85546875" defaultRowHeight="14.25"/>
  <cols>
    <col min="1" max="1" width="10.85546875" style="17"/>
    <col min="2" max="2" width="8.7109375" style="17" customWidth="1"/>
    <col min="3" max="3" width="4.5703125" style="17" customWidth="1"/>
    <col min="4" max="4" width="18.42578125" style="17" customWidth="1"/>
    <col min="5" max="5" width="8.7109375" style="17" customWidth="1"/>
    <col min="6" max="6" width="4.5703125" style="17" customWidth="1"/>
    <col min="7" max="7" width="18.42578125" style="17" customWidth="1"/>
    <col min="8" max="8" width="8.7109375" style="17" customWidth="1"/>
    <col min="9" max="9" width="4.5703125" style="17" customWidth="1"/>
    <col min="10" max="10" width="18.42578125" style="17" customWidth="1"/>
    <col min="11" max="11" width="8.7109375" style="17" customWidth="1"/>
    <col min="12" max="12" width="4.5703125" style="17" customWidth="1"/>
    <col min="13" max="13" width="18.42578125" style="17" customWidth="1"/>
    <col min="14" max="16384" width="10.85546875" style="17"/>
  </cols>
  <sheetData>
    <row r="3" spans="3:13" ht="30" customHeight="1">
      <c r="E3" s="120" t="s">
        <v>26</v>
      </c>
      <c r="F3" s="120"/>
      <c r="G3" s="120"/>
      <c r="H3" s="120"/>
      <c r="I3" s="120"/>
      <c r="J3" s="120"/>
      <c r="K3" s="120"/>
    </row>
    <row r="7" spans="3:13" s="26" customFormat="1" ht="15.75">
      <c r="D7" s="27" t="s">
        <v>18</v>
      </c>
      <c r="E7" s="28"/>
      <c r="F7" s="28"/>
      <c r="G7" s="29" t="s">
        <v>19</v>
      </c>
      <c r="H7" s="28"/>
      <c r="I7" s="28"/>
      <c r="J7" s="29" t="s">
        <v>20</v>
      </c>
      <c r="K7" s="28"/>
      <c r="L7" s="28"/>
      <c r="M7" s="29" t="s">
        <v>21</v>
      </c>
    </row>
    <row r="8" spans="3:13" s="26" customFormat="1" ht="17.45" customHeight="1">
      <c r="C8" s="28"/>
      <c r="D8" s="30" t="s">
        <v>7</v>
      </c>
      <c r="E8" s="28"/>
      <c r="F8" s="28"/>
      <c r="G8" s="31" t="s">
        <v>6</v>
      </c>
      <c r="H8" s="28"/>
      <c r="I8" s="28"/>
      <c r="J8" s="32" t="s">
        <v>5</v>
      </c>
      <c r="K8" s="28"/>
      <c r="L8" s="28"/>
      <c r="M8" s="31" t="s">
        <v>10</v>
      </c>
    </row>
    <row r="9" spans="3:13" s="26" customFormat="1" ht="17.45" customHeight="1">
      <c r="C9" s="28"/>
      <c r="D9" s="31" t="s">
        <v>56</v>
      </c>
      <c r="E9" s="28"/>
      <c r="F9" s="28"/>
      <c r="G9" s="31" t="s">
        <v>4</v>
      </c>
      <c r="H9" s="28"/>
      <c r="I9" s="28"/>
      <c r="J9" s="31" t="s">
        <v>14</v>
      </c>
      <c r="K9" s="28"/>
      <c r="L9" s="28"/>
      <c r="M9" s="31" t="s">
        <v>48</v>
      </c>
    </row>
    <row r="10" spans="3:13" s="26" customFormat="1" ht="17.45" customHeight="1">
      <c r="C10" s="28"/>
      <c r="D10" s="31" t="s">
        <v>53</v>
      </c>
      <c r="E10" s="28"/>
      <c r="F10" s="28"/>
      <c r="G10" s="31" t="s">
        <v>51</v>
      </c>
      <c r="H10" s="28"/>
      <c r="I10" s="28"/>
      <c r="J10" s="31" t="s">
        <v>55</v>
      </c>
      <c r="K10" s="28"/>
      <c r="L10" s="28"/>
      <c r="M10" s="31" t="s">
        <v>3</v>
      </c>
    </row>
    <row r="11" spans="3:13" s="26" customFormat="1" ht="17.45" customHeight="1">
      <c r="C11" s="28"/>
      <c r="D11" s="31" t="s">
        <v>13</v>
      </c>
      <c r="E11" s="28"/>
      <c r="F11" s="28"/>
      <c r="G11" s="31" t="s">
        <v>16</v>
      </c>
      <c r="H11" s="28"/>
      <c r="I11" s="28"/>
      <c r="J11" s="31" t="s">
        <v>63</v>
      </c>
      <c r="K11" s="28"/>
      <c r="L11" s="28"/>
      <c r="M11" s="31" t="s">
        <v>65</v>
      </c>
    </row>
    <row r="12" spans="3:13" s="26" customFormat="1" ht="15"/>
    <row r="13" spans="3:13" s="26" customFormat="1" ht="15"/>
    <row r="14" spans="3:13" s="26" customFormat="1" ht="15"/>
    <row r="15" spans="3:13" s="26" customFormat="1" ht="15"/>
    <row r="16" spans="3:13" s="26" customFormat="1" ht="15.75">
      <c r="D16" s="29" t="s">
        <v>22</v>
      </c>
      <c r="E16" s="28"/>
      <c r="F16" s="28"/>
      <c r="G16" s="29" t="s">
        <v>23</v>
      </c>
      <c r="H16" s="28"/>
      <c r="I16" s="28"/>
      <c r="J16" s="29" t="s">
        <v>24</v>
      </c>
      <c r="K16" s="28"/>
      <c r="L16" s="28"/>
      <c r="M16" s="29" t="s">
        <v>25</v>
      </c>
    </row>
    <row r="17" spans="3:13" s="26" customFormat="1" ht="17.45" customHeight="1">
      <c r="C17" s="28"/>
      <c r="D17" s="31" t="s">
        <v>11</v>
      </c>
      <c r="E17" s="28"/>
      <c r="F17" s="28"/>
      <c r="G17" s="31" t="s">
        <v>0</v>
      </c>
      <c r="H17" s="28"/>
      <c r="I17" s="28"/>
      <c r="J17" s="31" t="s">
        <v>2</v>
      </c>
      <c r="K17" s="31"/>
      <c r="L17" s="31"/>
      <c r="M17" s="31" t="s">
        <v>47</v>
      </c>
    </row>
    <row r="18" spans="3:13" s="26" customFormat="1" ht="17.45" customHeight="1">
      <c r="C18" s="28"/>
      <c r="D18" s="31" t="s">
        <v>8</v>
      </c>
      <c r="E18" s="28"/>
      <c r="F18" s="28"/>
      <c r="G18" s="31" t="s">
        <v>9</v>
      </c>
      <c r="H18" s="28"/>
      <c r="I18" s="28"/>
      <c r="J18" s="31" t="s">
        <v>54</v>
      </c>
      <c r="K18" s="28"/>
      <c r="L18" s="28"/>
      <c r="M18" s="31" t="s">
        <v>64</v>
      </c>
    </row>
    <row r="19" spans="3:13" s="26" customFormat="1" ht="17.45" customHeight="1">
      <c r="C19" s="28"/>
      <c r="D19" s="31" t="s">
        <v>27</v>
      </c>
      <c r="E19" s="28"/>
      <c r="F19" s="28"/>
      <c r="G19" s="31" t="s">
        <v>49</v>
      </c>
      <c r="H19" s="28"/>
      <c r="I19" s="28"/>
      <c r="J19" s="31" t="s">
        <v>50</v>
      </c>
      <c r="K19" s="28"/>
      <c r="L19" s="28"/>
      <c r="M19" s="31" t="s">
        <v>12</v>
      </c>
    </row>
    <row r="20" spans="3:13" s="26" customFormat="1" ht="17.45" customHeight="1">
      <c r="C20" s="28"/>
      <c r="D20" s="31" t="s">
        <v>46</v>
      </c>
      <c r="E20" s="28"/>
      <c r="F20" s="28"/>
      <c r="G20" s="31" t="s">
        <v>15</v>
      </c>
      <c r="H20" s="28"/>
      <c r="I20" s="28"/>
      <c r="J20" s="31" t="s">
        <v>1</v>
      </c>
      <c r="K20" s="28"/>
      <c r="L20" s="28"/>
      <c r="M20" s="31" t="s">
        <v>17</v>
      </c>
    </row>
  </sheetData>
  <mergeCells count="1">
    <mergeCell ref="E3:K3"/>
  </mergeCells>
  <pageMargins left="0.19685039370078741" right="0.19685039370078741" top="0.19685039370078741" bottom="0.19685039370078741" header="0.31496062992125984" footer="0.31496062992125984"/>
  <pageSetup paperSize="9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11"/>
  <sheetViews>
    <sheetView topLeftCell="A58" zoomScaleNormal="100" zoomScalePageLayoutView="95" workbookViewId="0">
      <selection activeCell="E65" sqref="E65"/>
    </sheetView>
  </sheetViews>
  <sheetFormatPr defaultColWidth="10.85546875" defaultRowHeight="14.25"/>
  <cols>
    <col min="1" max="1" width="2.7109375" style="16" customWidth="1"/>
    <col min="2" max="2" width="5.28515625" style="16" customWidth="1"/>
    <col min="3" max="3" width="20.7109375" style="16" customWidth="1"/>
    <col min="4" max="4" width="8.7109375" style="16" customWidth="1"/>
    <col min="5" max="5" width="20.7109375" style="16" customWidth="1"/>
    <col min="6" max="6" width="2.7109375" style="16" customWidth="1"/>
    <col min="7" max="7" width="5.28515625" style="16" customWidth="1"/>
    <col min="8" max="8" width="20.7109375" style="16" customWidth="1"/>
    <col min="9" max="9" width="8.7109375" style="16" customWidth="1"/>
    <col min="10" max="10" width="20.7109375" style="16" customWidth="1"/>
    <col min="11" max="11" width="2.7109375" style="16" customWidth="1"/>
    <col min="12" max="12" width="5.28515625" style="16" customWidth="1"/>
    <col min="13" max="13" width="20.7109375" style="16" customWidth="1"/>
    <col min="14" max="14" width="8.7109375" style="16" customWidth="1"/>
    <col min="15" max="15" width="20.7109375" style="16" customWidth="1"/>
    <col min="16" max="16" width="2.7109375" style="16" customWidth="1"/>
    <col min="17" max="17" width="5.28515625" style="16" customWidth="1"/>
    <col min="18" max="18" width="20.7109375" style="16" customWidth="1"/>
    <col min="19" max="19" width="8.7109375" style="16" customWidth="1"/>
    <col min="20" max="20" width="20.7109375" style="16" customWidth="1"/>
    <col min="21" max="16384" width="10.85546875" style="16"/>
  </cols>
  <sheetData>
    <row r="1" spans="1:20">
      <c r="A1" s="33"/>
    </row>
    <row r="3" spans="1:20" ht="30" customHeight="1">
      <c r="B3" s="121" t="s">
        <v>7</v>
      </c>
      <c r="C3" s="122"/>
      <c r="D3" s="122"/>
      <c r="E3" s="123"/>
      <c r="G3" s="121" t="s">
        <v>56</v>
      </c>
      <c r="H3" s="122"/>
      <c r="I3" s="122"/>
      <c r="J3" s="123"/>
      <c r="L3" s="121" t="s">
        <v>53</v>
      </c>
      <c r="M3" s="122"/>
      <c r="N3" s="122"/>
      <c r="O3" s="123"/>
      <c r="Q3" s="121" t="s">
        <v>13</v>
      </c>
      <c r="R3" s="122"/>
      <c r="S3" s="122"/>
      <c r="T3" s="123"/>
    </row>
    <row r="4" spans="1:20">
      <c r="B4" s="34" t="s">
        <v>38</v>
      </c>
      <c r="C4" s="35" t="s">
        <v>39</v>
      </c>
      <c r="D4" s="36" t="s">
        <v>40</v>
      </c>
      <c r="E4" s="37" t="s">
        <v>92</v>
      </c>
      <c r="F4" s="38"/>
      <c r="G4" s="39" t="s">
        <v>38</v>
      </c>
      <c r="H4" s="35" t="s">
        <v>39</v>
      </c>
      <c r="I4" s="36" t="s">
        <v>40</v>
      </c>
      <c r="J4" s="37" t="s">
        <v>92</v>
      </c>
      <c r="K4" s="40"/>
      <c r="L4" s="39" t="s">
        <v>38</v>
      </c>
      <c r="M4" s="35" t="s">
        <v>39</v>
      </c>
      <c r="N4" s="36" t="s">
        <v>40</v>
      </c>
      <c r="O4" s="37" t="s">
        <v>92</v>
      </c>
      <c r="P4" s="40"/>
      <c r="Q4" s="39" t="s">
        <v>38</v>
      </c>
      <c r="R4" s="35" t="s">
        <v>39</v>
      </c>
      <c r="S4" s="36" t="s">
        <v>40</v>
      </c>
      <c r="T4" s="37" t="s">
        <v>92</v>
      </c>
    </row>
    <row r="5" spans="1:20">
      <c r="B5" s="41"/>
      <c r="C5" s="42"/>
      <c r="D5" s="42"/>
      <c r="E5" s="43"/>
      <c r="F5" s="38"/>
      <c r="G5" s="41"/>
      <c r="H5" s="42"/>
      <c r="I5" s="42"/>
      <c r="J5" s="43"/>
      <c r="K5" s="38"/>
      <c r="L5" s="41"/>
      <c r="M5" s="42"/>
      <c r="N5" s="42"/>
      <c r="O5" s="43"/>
      <c r="P5" s="38"/>
      <c r="Q5" s="41"/>
      <c r="R5" s="42"/>
      <c r="S5" s="42"/>
      <c r="T5" s="44"/>
    </row>
    <row r="6" spans="1:20">
      <c r="B6" s="45"/>
      <c r="C6" s="46"/>
      <c r="D6" s="46"/>
      <c r="E6" s="47"/>
      <c r="F6" s="38"/>
      <c r="G6" s="45"/>
      <c r="H6" s="46"/>
      <c r="I6" s="46"/>
      <c r="J6" s="47"/>
      <c r="K6" s="38"/>
      <c r="L6" s="45"/>
      <c r="M6" s="46"/>
      <c r="N6" s="46"/>
      <c r="O6" s="47"/>
      <c r="P6" s="38"/>
      <c r="Q6" s="45"/>
      <c r="R6" s="46"/>
      <c r="S6" s="46"/>
      <c r="T6" s="48"/>
    </row>
    <row r="7" spans="1:20">
      <c r="B7" s="45"/>
      <c r="C7" s="46"/>
      <c r="D7" s="46"/>
      <c r="E7" s="47"/>
      <c r="F7" s="38"/>
      <c r="G7" s="45"/>
      <c r="H7" s="46"/>
      <c r="I7" s="46"/>
      <c r="J7" s="47"/>
      <c r="K7" s="38"/>
      <c r="L7" s="45"/>
      <c r="M7" s="46"/>
      <c r="N7" s="46"/>
      <c r="O7" s="47"/>
      <c r="P7" s="38"/>
      <c r="Q7" s="45"/>
      <c r="R7" s="46"/>
      <c r="S7" s="46"/>
      <c r="T7" s="48"/>
    </row>
    <row r="8" spans="1:20">
      <c r="B8" s="45"/>
      <c r="C8" s="46"/>
      <c r="D8" s="46"/>
      <c r="E8" s="47"/>
      <c r="F8" s="38"/>
      <c r="G8" s="45"/>
      <c r="H8" s="46"/>
      <c r="I8" s="46"/>
      <c r="J8" s="47"/>
      <c r="K8" s="38"/>
      <c r="L8" s="45"/>
      <c r="M8" s="46"/>
      <c r="N8" s="46"/>
      <c r="O8" s="47"/>
      <c r="P8" s="38"/>
      <c r="Q8" s="45"/>
      <c r="R8" s="46"/>
      <c r="S8" s="46"/>
      <c r="T8" s="48"/>
    </row>
    <row r="9" spans="1:20">
      <c r="B9" s="45"/>
      <c r="C9" s="46"/>
      <c r="D9" s="46"/>
      <c r="E9" s="47"/>
      <c r="F9" s="38"/>
      <c r="G9" s="45"/>
      <c r="H9" s="46"/>
      <c r="I9" s="46"/>
      <c r="J9" s="47"/>
      <c r="K9" s="38"/>
      <c r="L9" s="45"/>
      <c r="M9" s="46"/>
      <c r="N9" s="46"/>
      <c r="O9" s="47"/>
      <c r="P9" s="38"/>
      <c r="Q9" s="45"/>
      <c r="R9" s="46"/>
      <c r="S9" s="46"/>
      <c r="T9" s="48"/>
    </row>
    <row r="10" spans="1:20">
      <c r="B10" s="45"/>
      <c r="C10" s="46"/>
      <c r="D10" s="46"/>
      <c r="E10" s="47"/>
      <c r="F10" s="38"/>
      <c r="G10" s="45"/>
      <c r="H10" s="46"/>
      <c r="I10" s="46"/>
      <c r="J10" s="47"/>
      <c r="K10" s="38"/>
      <c r="L10" s="45"/>
      <c r="M10" s="46"/>
      <c r="N10" s="46"/>
      <c r="O10" s="47"/>
      <c r="P10" s="38"/>
      <c r="Q10" s="45"/>
      <c r="R10" s="46"/>
      <c r="S10" s="46"/>
      <c r="T10" s="48"/>
    </row>
    <row r="11" spans="1:20">
      <c r="B11" s="45"/>
      <c r="C11" s="46"/>
      <c r="D11" s="46"/>
      <c r="E11" s="47"/>
      <c r="F11" s="38"/>
      <c r="G11" s="45"/>
      <c r="H11" s="46"/>
      <c r="I11" s="46"/>
      <c r="J11" s="47"/>
      <c r="K11" s="38"/>
      <c r="L11" s="45"/>
      <c r="M11" s="46"/>
      <c r="N11" s="46"/>
      <c r="O11" s="47"/>
      <c r="P11" s="38"/>
      <c r="Q11" s="45"/>
      <c r="R11" s="46"/>
      <c r="S11" s="46"/>
      <c r="T11" s="48"/>
    </row>
    <row r="12" spans="1:20">
      <c r="B12" s="45"/>
      <c r="C12" s="46"/>
      <c r="D12" s="46"/>
      <c r="E12" s="47"/>
      <c r="F12" s="38"/>
      <c r="G12" s="45"/>
      <c r="H12" s="46"/>
      <c r="I12" s="46"/>
      <c r="J12" s="47"/>
      <c r="K12" s="38"/>
      <c r="L12" s="45"/>
      <c r="M12" s="46"/>
      <c r="N12" s="46"/>
      <c r="O12" s="47"/>
      <c r="P12" s="38"/>
      <c r="Q12" s="45"/>
      <c r="R12" s="46"/>
      <c r="S12" s="46"/>
      <c r="T12" s="48"/>
    </row>
    <row r="13" spans="1:20">
      <c r="B13" s="45"/>
      <c r="C13" s="46"/>
      <c r="D13" s="46"/>
      <c r="E13" s="47"/>
      <c r="F13" s="38"/>
      <c r="G13" s="45"/>
      <c r="H13" s="46"/>
      <c r="I13" s="46"/>
      <c r="J13" s="47"/>
      <c r="K13" s="38"/>
      <c r="L13" s="45"/>
      <c r="M13" s="46"/>
      <c r="N13" s="46"/>
      <c r="O13" s="47"/>
      <c r="P13" s="38"/>
      <c r="Q13" s="45"/>
      <c r="R13" s="46"/>
      <c r="S13" s="46"/>
      <c r="T13" s="48"/>
    </row>
    <row r="14" spans="1:20">
      <c r="B14" s="45"/>
      <c r="C14" s="46"/>
      <c r="D14" s="46"/>
      <c r="E14" s="47"/>
      <c r="F14" s="38"/>
      <c r="G14" s="45"/>
      <c r="H14" s="46"/>
      <c r="I14" s="46"/>
      <c r="J14" s="47"/>
      <c r="K14" s="38"/>
      <c r="L14" s="45"/>
      <c r="M14" s="46"/>
      <c r="N14" s="46"/>
      <c r="O14" s="47"/>
      <c r="P14" s="38"/>
      <c r="Q14" s="45"/>
      <c r="R14" s="46"/>
      <c r="S14" s="46"/>
      <c r="T14" s="48"/>
    </row>
    <row r="15" spans="1:20">
      <c r="B15" s="45"/>
      <c r="C15" s="46"/>
      <c r="D15" s="46"/>
      <c r="E15" s="47"/>
      <c r="F15" s="38"/>
      <c r="G15" s="45"/>
      <c r="H15" s="46"/>
      <c r="I15" s="46"/>
      <c r="J15" s="47"/>
      <c r="K15" s="38"/>
      <c r="L15" s="45"/>
      <c r="M15" s="46"/>
      <c r="N15" s="46"/>
      <c r="O15" s="47"/>
      <c r="P15" s="38"/>
      <c r="Q15" s="45"/>
      <c r="R15" s="46"/>
      <c r="S15" s="46"/>
      <c r="T15" s="48"/>
    </row>
    <row r="16" spans="1:20">
      <c r="B16" s="45"/>
      <c r="C16" s="46"/>
      <c r="D16" s="46"/>
      <c r="E16" s="47"/>
      <c r="F16" s="38"/>
      <c r="G16" s="45"/>
      <c r="H16" s="46"/>
      <c r="I16" s="46"/>
      <c r="J16" s="47"/>
      <c r="K16" s="38"/>
      <c r="L16" s="45"/>
      <c r="M16" s="46"/>
      <c r="N16" s="46"/>
      <c r="O16" s="47"/>
      <c r="P16" s="38"/>
      <c r="Q16" s="45"/>
      <c r="R16" s="46"/>
      <c r="S16" s="46"/>
      <c r="T16" s="48"/>
    </row>
    <row r="17" spans="2:20">
      <c r="B17" s="45"/>
      <c r="C17" s="46"/>
      <c r="D17" s="46"/>
      <c r="E17" s="47"/>
      <c r="F17" s="38"/>
      <c r="G17" s="45"/>
      <c r="H17" s="46"/>
      <c r="I17" s="46"/>
      <c r="J17" s="47"/>
      <c r="K17" s="38"/>
      <c r="L17" s="45"/>
      <c r="M17" s="46"/>
      <c r="N17" s="46"/>
      <c r="O17" s="47"/>
      <c r="P17" s="38"/>
      <c r="Q17" s="45"/>
      <c r="R17" s="46"/>
      <c r="S17" s="46"/>
      <c r="T17" s="48"/>
    </row>
    <row r="18" spans="2:20">
      <c r="B18" s="45"/>
      <c r="C18" s="46"/>
      <c r="D18" s="46"/>
      <c r="E18" s="47"/>
      <c r="F18" s="38"/>
      <c r="G18" s="45"/>
      <c r="H18" s="46"/>
      <c r="I18" s="46"/>
      <c r="J18" s="47"/>
      <c r="K18" s="38"/>
      <c r="L18" s="45"/>
      <c r="M18" s="46"/>
      <c r="N18" s="46"/>
      <c r="O18" s="47"/>
      <c r="P18" s="38"/>
      <c r="Q18" s="45"/>
      <c r="R18" s="46"/>
      <c r="S18" s="46"/>
      <c r="T18" s="48"/>
    </row>
    <row r="19" spans="2:20">
      <c r="B19" s="45"/>
      <c r="C19" s="46"/>
      <c r="D19" s="46"/>
      <c r="E19" s="47"/>
      <c r="F19" s="38"/>
      <c r="G19" s="45"/>
      <c r="H19" s="46"/>
      <c r="I19" s="46"/>
      <c r="J19" s="47"/>
      <c r="K19" s="38"/>
      <c r="L19" s="45"/>
      <c r="M19" s="46"/>
      <c r="N19" s="46"/>
      <c r="O19" s="47"/>
      <c r="P19" s="38"/>
      <c r="Q19" s="45"/>
      <c r="R19" s="46"/>
      <c r="S19" s="46"/>
      <c r="T19" s="48"/>
    </row>
    <row r="20" spans="2:20">
      <c r="B20" s="45"/>
      <c r="C20" s="46"/>
      <c r="D20" s="46"/>
      <c r="E20" s="47"/>
      <c r="F20" s="38"/>
      <c r="G20" s="45"/>
      <c r="H20" s="46"/>
      <c r="I20" s="46"/>
      <c r="J20" s="47"/>
      <c r="K20" s="38"/>
      <c r="L20" s="45"/>
      <c r="M20" s="46"/>
      <c r="N20" s="46"/>
      <c r="O20" s="47"/>
      <c r="P20" s="38"/>
      <c r="Q20" s="45"/>
      <c r="R20" s="46"/>
      <c r="S20" s="46"/>
      <c r="T20" s="48"/>
    </row>
    <row r="21" spans="2:20">
      <c r="B21" s="45"/>
      <c r="C21" s="46"/>
      <c r="D21" s="46"/>
      <c r="E21" s="47"/>
      <c r="F21" s="38"/>
      <c r="G21" s="45"/>
      <c r="H21" s="46"/>
      <c r="I21" s="46"/>
      <c r="J21" s="47"/>
      <c r="K21" s="38"/>
      <c r="L21" s="45"/>
      <c r="M21" s="46"/>
      <c r="N21" s="46"/>
      <c r="O21" s="47"/>
      <c r="P21" s="38"/>
      <c r="Q21" s="45"/>
      <c r="R21" s="46"/>
      <c r="S21" s="46"/>
      <c r="T21" s="48"/>
    </row>
    <row r="22" spans="2:20">
      <c r="B22" s="45"/>
      <c r="C22" s="46"/>
      <c r="D22" s="46"/>
      <c r="E22" s="47"/>
      <c r="F22" s="38"/>
      <c r="G22" s="45"/>
      <c r="H22" s="46"/>
      <c r="I22" s="46"/>
      <c r="J22" s="47"/>
      <c r="K22" s="38"/>
      <c r="L22" s="45"/>
      <c r="M22" s="46"/>
      <c r="N22" s="46"/>
      <c r="O22" s="47"/>
      <c r="P22" s="38"/>
      <c r="Q22" s="45"/>
      <c r="R22" s="46"/>
      <c r="S22" s="46"/>
      <c r="T22" s="48"/>
    </row>
    <row r="23" spans="2:20">
      <c r="B23" s="45"/>
      <c r="C23" s="46"/>
      <c r="D23" s="46"/>
      <c r="E23" s="47"/>
      <c r="F23" s="38"/>
      <c r="G23" s="45"/>
      <c r="H23" s="46"/>
      <c r="I23" s="46"/>
      <c r="J23" s="47"/>
      <c r="K23" s="38"/>
      <c r="L23" s="45"/>
      <c r="M23" s="46"/>
      <c r="N23" s="46"/>
      <c r="O23" s="47"/>
      <c r="P23" s="38"/>
      <c r="Q23" s="45"/>
      <c r="R23" s="46"/>
      <c r="S23" s="46"/>
      <c r="T23" s="48"/>
    </row>
    <row r="24" spans="2:20">
      <c r="B24" s="45"/>
      <c r="C24" s="46"/>
      <c r="D24" s="46"/>
      <c r="E24" s="47"/>
      <c r="F24" s="38"/>
      <c r="G24" s="45"/>
      <c r="H24" s="46"/>
      <c r="I24" s="46"/>
      <c r="J24" s="47"/>
      <c r="K24" s="38"/>
      <c r="L24" s="45"/>
      <c r="M24" s="46"/>
      <c r="N24" s="46"/>
      <c r="O24" s="47"/>
      <c r="P24" s="38"/>
      <c r="Q24" s="45"/>
      <c r="R24" s="46"/>
      <c r="S24" s="46"/>
      <c r="T24" s="48"/>
    </row>
    <row r="25" spans="2:20">
      <c r="B25" s="45"/>
      <c r="C25" s="46"/>
      <c r="D25" s="46"/>
      <c r="E25" s="47"/>
      <c r="F25" s="38"/>
      <c r="G25" s="45"/>
      <c r="H25" s="46"/>
      <c r="I25" s="46"/>
      <c r="J25" s="47"/>
      <c r="K25" s="38"/>
      <c r="L25" s="45"/>
      <c r="M25" s="46"/>
      <c r="N25" s="46"/>
      <c r="O25" s="47"/>
      <c r="P25" s="38"/>
      <c r="Q25" s="45"/>
      <c r="R25" s="46"/>
      <c r="S25" s="46"/>
      <c r="T25" s="48"/>
    </row>
    <row r="26" spans="2:20">
      <c r="B26" s="45"/>
      <c r="C26" s="46"/>
      <c r="D26" s="46"/>
      <c r="E26" s="47"/>
      <c r="F26" s="38"/>
      <c r="G26" s="45"/>
      <c r="H26" s="46"/>
      <c r="I26" s="46"/>
      <c r="J26" s="47"/>
      <c r="K26" s="38"/>
      <c r="L26" s="45"/>
      <c r="M26" s="46"/>
      <c r="N26" s="46"/>
      <c r="O26" s="47"/>
      <c r="P26" s="38"/>
      <c r="Q26" s="45"/>
      <c r="R26" s="46"/>
      <c r="S26" s="46"/>
      <c r="T26" s="48"/>
    </row>
    <row r="27" spans="2:20">
      <c r="B27" s="49"/>
      <c r="C27" s="50"/>
      <c r="D27" s="50"/>
      <c r="E27" s="51"/>
      <c r="F27" s="38"/>
      <c r="G27" s="49"/>
      <c r="H27" s="50"/>
      <c r="I27" s="50"/>
      <c r="J27" s="51"/>
      <c r="K27" s="38"/>
      <c r="L27" s="49"/>
      <c r="M27" s="50"/>
      <c r="N27" s="50"/>
      <c r="O27" s="51"/>
      <c r="P27" s="38"/>
      <c r="Q27" s="49"/>
      <c r="R27" s="50"/>
      <c r="S27" s="50"/>
      <c r="T27" s="52"/>
    </row>
    <row r="31" spans="2:20" ht="30" customHeight="1">
      <c r="B31" s="121" t="s">
        <v>6</v>
      </c>
      <c r="C31" s="122"/>
      <c r="D31" s="122"/>
      <c r="E31" s="123"/>
      <c r="G31" s="121" t="s">
        <v>4</v>
      </c>
      <c r="H31" s="122"/>
      <c r="I31" s="122"/>
      <c r="J31" s="123"/>
      <c r="L31" s="121" t="s">
        <v>51</v>
      </c>
      <c r="M31" s="122"/>
      <c r="N31" s="122"/>
      <c r="O31" s="123"/>
      <c r="Q31" s="121" t="s">
        <v>16</v>
      </c>
      <c r="R31" s="122"/>
      <c r="S31" s="122"/>
      <c r="T31" s="123"/>
    </row>
    <row r="32" spans="2:20" s="53" customFormat="1">
      <c r="B32" s="39" t="s">
        <v>38</v>
      </c>
      <c r="C32" s="35" t="s">
        <v>39</v>
      </c>
      <c r="D32" s="36" t="s">
        <v>40</v>
      </c>
      <c r="E32" s="37" t="s">
        <v>92</v>
      </c>
      <c r="F32" s="40"/>
      <c r="G32" s="39" t="s">
        <v>38</v>
      </c>
      <c r="H32" s="35" t="s">
        <v>39</v>
      </c>
      <c r="I32" s="36" t="s">
        <v>40</v>
      </c>
      <c r="J32" s="37" t="s">
        <v>92</v>
      </c>
      <c r="K32" s="40"/>
      <c r="L32" s="39" t="s">
        <v>38</v>
      </c>
      <c r="M32" s="35" t="s">
        <v>39</v>
      </c>
      <c r="N32" s="36" t="s">
        <v>40</v>
      </c>
      <c r="O32" s="37" t="s">
        <v>92</v>
      </c>
      <c r="P32" s="40"/>
      <c r="Q32" s="39" t="s">
        <v>38</v>
      </c>
      <c r="R32" s="35" t="s">
        <v>39</v>
      </c>
      <c r="S32" s="36" t="s">
        <v>40</v>
      </c>
      <c r="T32" s="37" t="s">
        <v>92</v>
      </c>
    </row>
    <row r="33" spans="2:20">
      <c r="B33" s="41"/>
      <c r="C33" s="42"/>
      <c r="D33" s="42"/>
      <c r="E33" s="43"/>
      <c r="F33" s="38"/>
      <c r="G33" s="41"/>
      <c r="H33" s="42"/>
      <c r="I33" s="42"/>
      <c r="J33" s="43"/>
      <c r="K33" s="38"/>
      <c r="L33" s="41"/>
      <c r="M33" s="42"/>
      <c r="N33" s="42"/>
      <c r="O33" s="43"/>
      <c r="P33" s="38"/>
      <c r="Q33" s="41"/>
      <c r="R33" s="42"/>
      <c r="S33" s="42"/>
      <c r="T33" s="43"/>
    </row>
    <row r="34" spans="2:20">
      <c r="B34" s="45"/>
      <c r="C34" s="46"/>
      <c r="D34" s="46"/>
      <c r="E34" s="47"/>
      <c r="F34" s="38"/>
      <c r="G34" s="45"/>
      <c r="H34" s="46"/>
      <c r="I34" s="46"/>
      <c r="J34" s="47"/>
      <c r="K34" s="38"/>
      <c r="L34" s="45"/>
      <c r="M34" s="46"/>
      <c r="N34" s="46"/>
      <c r="O34" s="47"/>
      <c r="P34" s="38"/>
      <c r="Q34" s="45"/>
      <c r="R34" s="46"/>
      <c r="S34" s="46"/>
      <c r="T34" s="47"/>
    </row>
    <row r="35" spans="2:20">
      <c r="B35" s="45"/>
      <c r="C35" s="46"/>
      <c r="D35" s="46"/>
      <c r="E35" s="47"/>
      <c r="F35" s="38"/>
      <c r="G35" s="45"/>
      <c r="H35" s="46"/>
      <c r="I35" s="46"/>
      <c r="J35" s="47"/>
      <c r="K35" s="38"/>
      <c r="L35" s="45"/>
      <c r="M35" s="46"/>
      <c r="N35" s="46"/>
      <c r="O35" s="47"/>
      <c r="P35" s="38"/>
      <c r="Q35" s="45"/>
      <c r="R35" s="46"/>
      <c r="S35" s="46"/>
      <c r="T35" s="47"/>
    </row>
    <row r="36" spans="2:20">
      <c r="B36" s="45"/>
      <c r="C36" s="46"/>
      <c r="D36" s="46"/>
      <c r="E36" s="47"/>
      <c r="F36" s="38"/>
      <c r="G36" s="45"/>
      <c r="H36" s="46"/>
      <c r="I36" s="46"/>
      <c r="J36" s="47"/>
      <c r="K36" s="38"/>
      <c r="L36" s="45"/>
      <c r="M36" s="46"/>
      <c r="N36" s="46"/>
      <c r="O36" s="47"/>
      <c r="P36" s="38"/>
      <c r="Q36" s="45"/>
      <c r="R36" s="46"/>
      <c r="S36" s="46"/>
      <c r="T36" s="47"/>
    </row>
    <row r="37" spans="2:20">
      <c r="B37" s="45"/>
      <c r="C37" s="46"/>
      <c r="D37" s="46"/>
      <c r="E37" s="47"/>
      <c r="F37" s="38"/>
      <c r="G37" s="45"/>
      <c r="H37" s="46"/>
      <c r="I37" s="46"/>
      <c r="J37" s="47"/>
      <c r="K37" s="38"/>
      <c r="L37" s="45"/>
      <c r="M37" s="46"/>
      <c r="N37" s="46"/>
      <c r="O37" s="47"/>
      <c r="P37" s="38"/>
      <c r="Q37" s="45"/>
      <c r="R37" s="46"/>
      <c r="S37" s="46"/>
      <c r="T37" s="47"/>
    </row>
    <row r="38" spans="2:20">
      <c r="B38" s="45"/>
      <c r="C38" s="46"/>
      <c r="D38" s="46"/>
      <c r="E38" s="47"/>
      <c r="F38" s="38"/>
      <c r="G38" s="45"/>
      <c r="H38" s="46"/>
      <c r="I38" s="46"/>
      <c r="J38" s="47"/>
      <c r="K38" s="38"/>
      <c r="L38" s="45"/>
      <c r="M38" s="46"/>
      <c r="N38" s="46"/>
      <c r="O38" s="47"/>
      <c r="P38" s="38"/>
      <c r="Q38" s="45"/>
      <c r="R38" s="46"/>
      <c r="S38" s="46"/>
      <c r="T38" s="47"/>
    </row>
    <row r="39" spans="2:20">
      <c r="B39" s="45"/>
      <c r="C39" s="46"/>
      <c r="D39" s="46"/>
      <c r="E39" s="47"/>
      <c r="F39" s="38"/>
      <c r="G39" s="45"/>
      <c r="H39" s="46"/>
      <c r="I39" s="46"/>
      <c r="J39" s="47"/>
      <c r="K39" s="38"/>
      <c r="L39" s="45"/>
      <c r="M39" s="46"/>
      <c r="N39" s="46"/>
      <c r="O39" s="47"/>
      <c r="P39" s="38"/>
      <c r="Q39" s="45"/>
      <c r="R39" s="46"/>
      <c r="S39" s="46"/>
      <c r="T39" s="47"/>
    </row>
    <row r="40" spans="2:20">
      <c r="B40" s="45"/>
      <c r="C40" s="46"/>
      <c r="D40" s="46"/>
      <c r="E40" s="47"/>
      <c r="F40" s="38"/>
      <c r="G40" s="45"/>
      <c r="H40" s="46"/>
      <c r="I40" s="46"/>
      <c r="J40" s="47"/>
      <c r="K40" s="38"/>
      <c r="L40" s="45"/>
      <c r="M40" s="46"/>
      <c r="N40" s="46"/>
      <c r="O40" s="47"/>
      <c r="P40" s="38"/>
      <c r="Q40" s="45"/>
      <c r="R40" s="46"/>
      <c r="S40" s="46"/>
      <c r="T40" s="47"/>
    </row>
    <row r="41" spans="2:20">
      <c r="B41" s="45"/>
      <c r="C41" s="46"/>
      <c r="D41" s="46"/>
      <c r="E41" s="47"/>
      <c r="F41" s="38"/>
      <c r="G41" s="45"/>
      <c r="H41" s="46"/>
      <c r="I41" s="46"/>
      <c r="J41" s="47"/>
      <c r="K41" s="38"/>
      <c r="L41" s="45"/>
      <c r="M41" s="46"/>
      <c r="N41" s="46"/>
      <c r="O41" s="47"/>
      <c r="P41" s="38"/>
      <c r="Q41" s="45"/>
      <c r="R41" s="46"/>
      <c r="S41" s="46"/>
      <c r="T41" s="47"/>
    </row>
    <row r="42" spans="2:20">
      <c r="B42" s="45"/>
      <c r="C42" s="46"/>
      <c r="D42" s="46"/>
      <c r="E42" s="47"/>
      <c r="F42" s="38"/>
      <c r="G42" s="45"/>
      <c r="H42" s="46"/>
      <c r="I42" s="46"/>
      <c r="J42" s="47"/>
      <c r="K42" s="38"/>
      <c r="L42" s="45"/>
      <c r="M42" s="46"/>
      <c r="N42" s="46"/>
      <c r="O42" s="47"/>
      <c r="P42" s="38"/>
      <c r="Q42" s="45"/>
      <c r="R42" s="46"/>
      <c r="S42" s="46"/>
      <c r="T42" s="47"/>
    </row>
    <row r="43" spans="2:20">
      <c r="B43" s="45"/>
      <c r="C43" s="46"/>
      <c r="D43" s="46"/>
      <c r="E43" s="47"/>
      <c r="F43" s="38"/>
      <c r="G43" s="45"/>
      <c r="H43" s="46"/>
      <c r="I43" s="46"/>
      <c r="J43" s="47"/>
      <c r="K43" s="38"/>
      <c r="L43" s="45"/>
      <c r="M43" s="46"/>
      <c r="N43" s="46"/>
      <c r="O43" s="47"/>
      <c r="P43" s="38"/>
      <c r="Q43" s="45"/>
      <c r="R43" s="46"/>
      <c r="S43" s="46"/>
      <c r="T43" s="47"/>
    </row>
    <row r="44" spans="2:20">
      <c r="B44" s="45"/>
      <c r="C44" s="46"/>
      <c r="D44" s="46"/>
      <c r="E44" s="47"/>
      <c r="F44" s="38"/>
      <c r="G44" s="45"/>
      <c r="H44" s="46"/>
      <c r="I44" s="46"/>
      <c r="J44" s="47"/>
      <c r="K44" s="38"/>
      <c r="L44" s="45"/>
      <c r="M44" s="46"/>
      <c r="N44" s="46"/>
      <c r="O44" s="47"/>
      <c r="P44" s="38"/>
      <c r="Q44" s="45"/>
      <c r="R44" s="46"/>
      <c r="S44" s="46"/>
      <c r="T44" s="47"/>
    </row>
    <row r="45" spans="2:20">
      <c r="B45" s="45"/>
      <c r="C45" s="46"/>
      <c r="D45" s="46"/>
      <c r="E45" s="47"/>
      <c r="F45" s="38"/>
      <c r="G45" s="45"/>
      <c r="H45" s="46"/>
      <c r="I45" s="46"/>
      <c r="J45" s="47"/>
      <c r="K45" s="38"/>
      <c r="L45" s="45"/>
      <c r="M45" s="46"/>
      <c r="N45" s="46"/>
      <c r="O45" s="47"/>
      <c r="P45" s="38"/>
      <c r="Q45" s="45"/>
      <c r="R45" s="46"/>
      <c r="S45" s="46"/>
      <c r="T45" s="47"/>
    </row>
    <row r="46" spans="2:20">
      <c r="B46" s="45"/>
      <c r="C46" s="46"/>
      <c r="D46" s="46"/>
      <c r="E46" s="47"/>
      <c r="F46" s="38"/>
      <c r="G46" s="45"/>
      <c r="H46" s="46"/>
      <c r="I46" s="46"/>
      <c r="J46" s="47"/>
      <c r="K46" s="38"/>
      <c r="L46" s="45"/>
      <c r="M46" s="46"/>
      <c r="N46" s="46"/>
      <c r="O46" s="47"/>
      <c r="P46" s="38"/>
      <c r="Q46" s="45"/>
      <c r="R46" s="46"/>
      <c r="S46" s="46"/>
      <c r="T46" s="47"/>
    </row>
    <row r="47" spans="2:20">
      <c r="B47" s="45"/>
      <c r="C47" s="46"/>
      <c r="D47" s="46"/>
      <c r="E47" s="47"/>
      <c r="F47" s="38"/>
      <c r="G47" s="45"/>
      <c r="H47" s="46"/>
      <c r="I47" s="46"/>
      <c r="J47" s="47"/>
      <c r="K47" s="38"/>
      <c r="L47" s="45"/>
      <c r="M47" s="46"/>
      <c r="N47" s="46"/>
      <c r="O47" s="47"/>
      <c r="P47" s="38"/>
      <c r="Q47" s="45"/>
      <c r="R47" s="46"/>
      <c r="S47" s="46"/>
      <c r="T47" s="47"/>
    </row>
    <row r="48" spans="2:20">
      <c r="B48" s="45"/>
      <c r="C48" s="46"/>
      <c r="D48" s="46"/>
      <c r="E48" s="47"/>
      <c r="F48" s="38"/>
      <c r="G48" s="45"/>
      <c r="H48" s="46"/>
      <c r="I48" s="46"/>
      <c r="J48" s="47"/>
      <c r="K48" s="38"/>
      <c r="L48" s="45"/>
      <c r="M48" s="46"/>
      <c r="N48" s="46"/>
      <c r="O48" s="47"/>
      <c r="P48" s="38"/>
      <c r="Q48" s="45"/>
      <c r="R48" s="46"/>
      <c r="S48" s="46"/>
      <c r="T48" s="47"/>
    </row>
    <row r="49" spans="2:20">
      <c r="B49" s="45"/>
      <c r="C49" s="46"/>
      <c r="D49" s="46"/>
      <c r="E49" s="47"/>
      <c r="F49" s="38"/>
      <c r="G49" s="45"/>
      <c r="H49" s="46"/>
      <c r="I49" s="46"/>
      <c r="J49" s="47"/>
      <c r="K49" s="38"/>
      <c r="L49" s="45"/>
      <c r="M49" s="46"/>
      <c r="N49" s="46"/>
      <c r="O49" s="47"/>
      <c r="P49" s="38"/>
      <c r="Q49" s="45"/>
      <c r="R49" s="46"/>
      <c r="S49" s="46"/>
      <c r="T49" s="47"/>
    </row>
    <row r="50" spans="2:20">
      <c r="B50" s="45"/>
      <c r="C50" s="46"/>
      <c r="D50" s="46"/>
      <c r="E50" s="47"/>
      <c r="F50" s="38"/>
      <c r="G50" s="45"/>
      <c r="H50" s="46"/>
      <c r="I50" s="46"/>
      <c r="J50" s="47"/>
      <c r="K50" s="38"/>
      <c r="L50" s="45"/>
      <c r="M50" s="46"/>
      <c r="N50" s="46"/>
      <c r="O50" s="47"/>
      <c r="P50" s="38"/>
      <c r="Q50" s="45"/>
      <c r="R50" s="46"/>
      <c r="S50" s="46"/>
      <c r="T50" s="47"/>
    </row>
    <row r="51" spans="2:20">
      <c r="B51" s="45"/>
      <c r="C51" s="46"/>
      <c r="D51" s="46"/>
      <c r="E51" s="47"/>
      <c r="F51" s="38"/>
      <c r="G51" s="45"/>
      <c r="H51" s="46"/>
      <c r="I51" s="46"/>
      <c r="J51" s="47"/>
      <c r="K51" s="38"/>
      <c r="L51" s="45"/>
      <c r="M51" s="46"/>
      <c r="N51" s="46"/>
      <c r="O51" s="47"/>
      <c r="P51" s="38"/>
      <c r="Q51" s="45"/>
      <c r="R51" s="46"/>
      <c r="S51" s="46"/>
      <c r="T51" s="47"/>
    </row>
    <row r="52" spans="2:20">
      <c r="B52" s="45"/>
      <c r="C52" s="46"/>
      <c r="D52" s="46"/>
      <c r="E52" s="47"/>
      <c r="F52" s="38"/>
      <c r="G52" s="45"/>
      <c r="H52" s="46"/>
      <c r="I52" s="46"/>
      <c r="J52" s="47"/>
      <c r="K52" s="38"/>
      <c r="L52" s="45"/>
      <c r="M52" s="46"/>
      <c r="N52" s="46"/>
      <c r="O52" s="47"/>
      <c r="P52" s="38"/>
      <c r="Q52" s="45"/>
      <c r="R52" s="46"/>
      <c r="S52" s="46"/>
      <c r="T52" s="47"/>
    </row>
    <row r="53" spans="2:20">
      <c r="B53" s="45"/>
      <c r="C53" s="46"/>
      <c r="D53" s="46"/>
      <c r="E53" s="47"/>
      <c r="F53" s="38"/>
      <c r="G53" s="45"/>
      <c r="H53" s="46"/>
      <c r="I53" s="46"/>
      <c r="J53" s="47"/>
      <c r="K53" s="38"/>
      <c r="L53" s="45"/>
      <c r="M53" s="46"/>
      <c r="N53" s="46"/>
      <c r="O53" s="47"/>
      <c r="P53" s="38"/>
      <c r="Q53" s="45"/>
      <c r="R53" s="46"/>
      <c r="S53" s="46"/>
      <c r="T53" s="47"/>
    </row>
    <row r="54" spans="2:20">
      <c r="B54" s="45"/>
      <c r="C54" s="46"/>
      <c r="D54" s="46"/>
      <c r="E54" s="47"/>
      <c r="F54" s="38"/>
      <c r="G54" s="45"/>
      <c r="H54" s="46"/>
      <c r="I54" s="46"/>
      <c r="J54" s="47"/>
      <c r="K54" s="38"/>
      <c r="L54" s="45"/>
      <c r="M54" s="46"/>
      <c r="N54" s="46"/>
      <c r="O54" s="47"/>
      <c r="P54" s="38"/>
      <c r="Q54" s="45"/>
      <c r="R54" s="46"/>
      <c r="S54" s="46"/>
      <c r="T54" s="47"/>
    </row>
    <row r="55" spans="2:20">
      <c r="B55" s="49"/>
      <c r="C55" s="50"/>
      <c r="D55" s="50"/>
      <c r="E55" s="51"/>
      <c r="F55" s="38"/>
      <c r="G55" s="49"/>
      <c r="H55" s="50"/>
      <c r="I55" s="50"/>
      <c r="J55" s="51"/>
      <c r="K55" s="38"/>
      <c r="L55" s="49"/>
      <c r="M55" s="50"/>
      <c r="N55" s="50"/>
      <c r="O55" s="51"/>
      <c r="P55" s="38"/>
      <c r="Q55" s="49"/>
      <c r="R55" s="50"/>
      <c r="S55" s="50"/>
      <c r="T55" s="51"/>
    </row>
    <row r="59" spans="2:20" ht="30" customHeight="1">
      <c r="B59" s="124" t="s">
        <v>5</v>
      </c>
      <c r="C59" s="125"/>
      <c r="D59" s="125"/>
      <c r="E59" s="126"/>
      <c r="G59" s="121" t="s">
        <v>14</v>
      </c>
      <c r="H59" s="122"/>
      <c r="I59" s="122"/>
      <c r="J59" s="123"/>
      <c r="L59" s="121" t="s">
        <v>86</v>
      </c>
      <c r="M59" s="122"/>
      <c r="N59" s="122"/>
      <c r="O59" s="123"/>
      <c r="Q59" s="121" t="s">
        <v>63</v>
      </c>
      <c r="R59" s="122"/>
      <c r="S59" s="122"/>
      <c r="T59" s="123"/>
    </row>
    <row r="60" spans="2:20" s="53" customFormat="1">
      <c r="B60" s="39" t="s">
        <v>38</v>
      </c>
      <c r="C60" s="35" t="s">
        <v>39</v>
      </c>
      <c r="D60" s="36" t="s">
        <v>40</v>
      </c>
      <c r="E60" s="37" t="s">
        <v>92</v>
      </c>
      <c r="F60" s="40"/>
      <c r="G60" s="39" t="s">
        <v>38</v>
      </c>
      <c r="H60" s="35" t="s">
        <v>39</v>
      </c>
      <c r="I60" s="36" t="s">
        <v>40</v>
      </c>
      <c r="J60" s="37" t="s">
        <v>92</v>
      </c>
      <c r="K60" s="40"/>
      <c r="L60" s="39" t="s">
        <v>38</v>
      </c>
      <c r="M60" s="35" t="s">
        <v>39</v>
      </c>
      <c r="N60" s="36" t="s">
        <v>40</v>
      </c>
      <c r="O60" s="37" t="s">
        <v>92</v>
      </c>
      <c r="P60" s="40"/>
      <c r="Q60" s="39" t="s">
        <v>38</v>
      </c>
      <c r="R60" s="35" t="s">
        <v>39</v>
      </c>
      <c r="S60" s="36" t="s">
        <v>40</v>
      </c>
      <c r="T60" s="37" t="s">
        <v>92</v>
      </c>
    </row>
    <row r="61" spans="2:20">
      <c r="B61" s="41"/>
      <c r="C61" s="42"/>
      <c r="D61" s="42"/>
      <c r="E61" s="43"/>
      <c r="F61" s="38"/>
      <c r="G61" s="41"/>
      <c r="H61" s="42"/>
      <c r="I61" s="42"/>
      <c r="J61" s="43"/>
      <c r="K61" s="38"/>
      <c r="L61" s="41"/>
      <c r="M61" s="42"/>
      <c r="N61" s="42"/>
      <c r="O61" s="43"/>
      <c r="P61" s="38"/>
      <c r="Q61" s="41"/>
      <c r="R61" s="42"/>
      <c r="S61" s="42"/>
      <c r="T61" s="43"/>
    </row>
    <row r="62" spans="2:20">
      <c r="B62" s="45"/>
      <c r="C62" s="46"/>
      <c r="D62" s="46"/>
      <c r="E62" s="47"/>
      <c r="F62" s="38"/>
      <c r="G62" s="45"/>
      <c r="H62" s="46"/>
      <c r="I62" s="46"/>
      <c r="J62" s="47"/>
      <c r="K62" s="38"/>
      <c r="L62" s="45"/>
      <c r="M62" s="46"/>
      <c r="N62" s="46"/>
      <c r="O62" s="47"/>
      <c r="P62" s="38"/>
      <c r="Q62" s="45"/>
      <c r="R62" s="46"/>
      <c r="S62" s="46"/>
      <c r="T62" s="47"/>
    </row>
    <row r="63" spans="2:20">
      <c r="B63" s="45"/>
      <c r="C63" s="46"/>
      <c r="D63" s="46"/>
      <c r="E63" s="47"/>
      <c r="F63" s="38"/>
      <c r="G63" s="45"/>
      <c r="H63" s="46"/>
      <c r="I63" s="46"/>
      <c r="J63" s="47"/>
      <c r="K63" s="38"/>
      <c r="L63" s="45"/>
      <c r="M63" s="46"/>
      <c r="N63" s="46"/>
      <c r="O63" s="47"/>
      <c r="P63" s="38"/>
      <c r="Q63" s="45"/>
      <c r="R63" s="46"/>
      <c r="S63" s="46"/>
      <c r="T63" s="47"/>
    </row>
    <row r="64" spans="2:20">
      <c r="B64" s="45"/>
      <c r="C64" s="46"/>
      <c r="D64" s="46"/>
      <c r="E64" s="47"/>
      <c r="F64" s="38"/>
      <c r="G64" s="45"/>
      <c r="H64" s="46"/>
      <c r="I64" s="46"/>
      <c r="J64" s="47"/>
      <c r="K64" s="38"/>
      <c r="L64" s="45"/>
      <c r="M64" s="46"/>
      <c r="N64" s="46"/>
      <c r="O64" s="47"/>
      <c r="P64" s="38"/>
      <c r="Q64" s="45"/>
      <c r="R64" s="46"/>
      <c r="S64" s="46"/>
      <c r="T64" s="47"/>
    </row>
    <row r="65" spans="2:20">
      <c r="B65" s="45"/>
      <c r="C65" s="46"/>
      <c r="D65" s="46"/>
      <c r="E65" s="47"/>
      <c r="F65" s="38"/>
      <c r="G65" s="45"/>
      <c r="H65" s="46"/>
      <c r="I65" s="46"/>
      <c r="J65" s="47"/>
      <c r="K65" s="38"/>
      <c r="L65" s="45"/>
      <c r="M65" s="46"/>
      <c r="N65" s="46"/>
      <c r="O65" s="47"/>
      <c r="P65" s="38"/>
      <c r="Q65" s="45"/>
      <c r="R65" s="46"/>
      <c r="S65" s="46"/>
      <c r="T65" s="47"/>
    </row>
    <row r="66" spans="2:20">
      <c r="B66" s="45"/>
      <c r="C66" s="46"/>
      <c r="D66" s="46"/>
      <c r="E66" s="47"/>
      <c r="F66" s="38"/>
      <c r="G66" s="45"/>
      <c r="H66" s="46"/>
      <c r="I66" s="46"/>
      <c r="J66" s="47"/>
      <c r="K66" s="38"/>
      <c r="L66" s="45"/>
      <c r="M66" s="46"/>
      <c r="N66" s="46"/>
      <c r="O66" s="47"/>
      <c r="P66" s="38"/>
      <c r="Q66" s="45"/>
      <c r="R66" s="46"/>
      <c r="S66" s="46"/>
      <c r="T66" s="47"/>
    </row>
    <row r="67" spans="2:20">
      <c r="B67" s="45"/>
      <c r="C67" s="46"/>
      <c r="D67" s="46"/>
      <c r="E67" s="47"/>
      <c r="F67" s="38"/>
      <c r="G67" s="45"/>
      <c r="H67" s="46"/>
      <c r="I67" s="46"/>
      <c r="J67" s="47"/>
      <c r="K67" s="38"/>
      <c r="L67" s="45"/>
      <c r="M67" s="46"/>
      <c r="N67" s="46"/>
      <c r="O67" s="47"/>
      <c r="P67" s="38"/>
      <c r="Q67" s="45"/>
      <c r="R67" s="46"/>
      <c r="S67" s="46"/>
      <c r="T67" s="47"/>
    </row>
    <row r="68" spans="2:20">
      <c r="B68" s="45"/>
      <c r="C68" s="46"/>
      <c r="D68" s="46"/>
      <c r="E68" s="47"/>
      <c r="F68" s="38"/>
      <c r="G68" s="45"/>
      <c r="H68" s="46"/>
      <c r="I68" s="46"/>
      <c r="J68" s="47"/>
      <c r="K68" s="38"/>
      <c r="L68" s="45"/>
      <c r="M68" s="46"/>
      <c r="N68" s="46"/>
      <c r="O68" s="47"/>
      <c r="P68" s="38"/>
      <c r="Q68" s="45"/>
      <c r="R68" s="46"/>
      <c r="S68" s="46"/>
      <c r="T68" s="47"/>
    </row>
    <row r="69" spans="2:20">
      <c r="B69" s="45"/>
      <c r="C69" s="46"/>
      <c r="D69" s="46"/>
      <c r="E69" s="47"/>
      <c r="F69" s="38"/>
      <c r="G69" s="45"/>
      <c r="H69" s="46"/>
      <c r="I69" s="46"/>
      <c r="J69" s="47"/>
      <c r="K69" s="38"/>
      <c r="L69" s="45"/>
      <c r="M69" s="46"/>
      <c r="N69" s="46"/>
      <c r="O69" s="47"/>
      <c r="P69" s="38"/>
      <c r="Q69" s="45"/>
      <c r="R69" s="46"/>
      <c r="S69" s="46"/>
      <c r="T69" s="47"/>
    </row>
    <row r="70" spans="2:20">
      <c r="B70" s="45"/>
      <c r="C70" s="46"/>
      <c r="D70" s="46"/>
      <c r="E70" s="47"/>
      <c r="F70" s="38"/>
      <c r="G70" s="45"/>
      <c r="H70" s="46"/>
      <c r="I70" s="46"/>
      <c r="J70" s="47"/>
      <c r="K70" s="38"/>
      <c r="L70" s="45"/>
      <c r="M70" s="46"/>
      <c r="N70" s="46"/>
      <c r="O70" s="47"/>
      <c r="P70" s="38"/>
      <c r="Q70" s="45"/>
      <c r="R70" s="46"/>
      <c r="S70" s="46"/>
      <c r="T70" s="47"/>
    </row>
    <row r="71" spans="2:20">
      <c r="B71" s="45"/>
      <c r="C71" s="46"/>
      <c r="D71" s="46"/>
      <c r="E71" s="47"/>
      <c r="F71" s="38"/>
      <c r="G71" s="45"/>
      <c r="H71" s="46"/>
      <c r="I71" s="46"/>
      <c r="J71" s="47"/>
      <c r="K71" s="38"/>
      <c r="L71" s="45"/>
      <c r="M71" s="46"/>
      <c r="N71" s="46"/>
      <c r="O71" s="47"/>
      <c r="P71" s="38"/>
      <c r="Q71" s="45"/>
      <c r="R71" s="46"/>
      <c r="S71" s="46"/>
      <c r="T71" s="47"/>
    </row>
    <row r="72" spans="2:20">
      <c r="B72" s="45"/>
      <c r="C72" s="46"/>
      <c r="D72" s="46"/>
      <c r="E72" s="47"/>
      <c r="F72" s="38"/>
      <c r="G72" s="45"/>
      <c r="H72" s="46"/>
      <c r="I72" s="46"/>
      <c r="J72" s="47"/>
      <c r="K72" s="38"/>
      <c r="L72" s="45"/>
      <c r="M72" s="46"/>
      <c r="N72" s="46"/>
      <c r="O72" s="47"/>
      <c r="P72" s="38"/>
      <c r="Q72" s="45"/>
      <c r="R72" s="46"/>
      <c r="S72" s="46"/>
      <c r="T72" s="47"/>
    </row>
    <row r="73" spans="2:20">
      <c r="B73" s="45"/>
      <c r="C73" s="46"/>
      <c r="D73" s="46"/>
      <c r="E73" s="47"/>
      <c r="F73" s="38"/>
      <c r="G73" s="45"/>
      <c r="H73" s="46"/>
      <c r="I73" s="46"/>
      <c r="J73" s="47"/>
      <c r="K73" s="38"/>
      <c r="L73" s="45"/>
      <c r="M73" s="46"/>
      <c r="N73" s="46"/>
      <c r="O73" s="47"/>
      <c r="P73" s="38"/>
      <c r="Q73" s="45"/>
      <c r="R73" s="46"/>
      <c r="S73" s="46"/>
      <c r="T73" s="47"/>
    </row>
    <row r="74" spans="2:20">
      <c r="B74" s="45"/>
      <c r="C74" s="46"/>
      <c r="D74" s="46"/>
      <c r="E74" s="47"/>
      <c r="F74" s="38"/>
      <c r="G74" s="45"/>
      <c r="H74" s="46"/>
      <c r="I74" s="46"/>
      <c r="J74" s="47"/>
      <c r="K74" s="38"/>
      <c r="L74" s="45"/>
      <c r="M74" s="46"/>
      <c r="N74" s="46"/>
      <c r="O74" s="47"/>
      <c r="P74" s="38"/>
      <c r="Q74" s="45"/>
      <c r="R74" s="46"/>
      <c r="S74" s="46"/>
      <c r="T74" s="47"/>
    </row>
    <row r="75" spans="2:20">
      <c r="B75" s="45"/>
      <c r="C75" s="46"/>
      <c r="D75" s="46"/>
      <c r="E75" s="47"/>
      <c r="F75" s="38"/>
      <c r="G75" s="45"/>
      <c r="H75" s="46"/>
      <c r="I75" s="46"/>
      <c r="J75" s="47"/>
      <c r="K75" s="38"/>
      <c r="L75" s="45"/>
      <c r="M75" s="46"/>
      <c r="N75" s="46"/>
      <c r="O75" s="47"/>
      <c r="P75" s="38"/>
      <c r="Q75" s="45"/>
      <c r="R75" s="46"/>
      <c r="S75" s="46"/>
      <c r="T75" s="47"/>
    </row>
    <row r="76" spans="2:20">
      <c r="B76" s="45"/>
      <c r="C76" s="46"/>
      <c r="D76" s="46"/>
      <c r="E76" s="47"/>
      <c r="F76" s="38"/>
      <c r="G76" s="45"/>
      <c r="H76" s="46"/>
      <c r="I76" s="46"/>
      <c r="J76" s="47"/>
      <c r="K76" s="38"/>
      <c r="L76" s="45"/>
      <c r="M76" s="46"/>
      <c r="N76" s="46"/>
      <c r="O76" s="47"/>
      <c r="P76" s="38"/>
      <c r="Q76" s="45"/>
      <c r="R76" s="46"/>
      <c r="S76" s="46"/>
      <c r="T76" s="47"/>
    </row>
    <row r="77" spans="2:20">
      <c r="B77" s="45"/>
      <c r="C77" s="46"/>
      <c r="D77" s="46"/>
      <c r="E77" s="47"/>
      <c r="F77" s="38"/>
      <c r="G77" s="45"/>
      <c r="H77" s="46"/>
      <c r="I77" s="46"/>
      <c r="J77" s="47"/>
      <c r="K77" s="38"/>
      <c r="L77" s="45"/>
      <c r="M77" s="46"/>
      <c r="N77" s="46"/>
      <c r="O77" s="47"/>
      <c r="P77" s="38"/>
      <c r="Q77" s="45"/>
      <c r="R77" s="46"/>
      <c r="S77" s="46"/>
      <c r="T77" s="47"/>
    </row>
    <row r="78" spans="2:20">
      <c r="B78" s="45"/>
      <c r="C78" s="46"/>
      <c r="D78" s="46"/>
      <c r="E78" s="47"/>
      <c r="F78" s="38"/>
      <c r="G78" s="45"/>
      <c r="H78" s="46"/>
      <c r="I78" s="46"/>
      <c r="J78" s="47"/>
      <c r="K78" s="38"/>
      <c r="L78" s="45"/>
      <c r="M78" s="46"/>
      <c r="N78" s="46"/>
      <c r="O78" s="47"/>
      <c r="P78" s="38"/>
      <c r="Q78" s="45"/>
      <c r="R78" s="46"/>
      <c r="S78" s="46"/>
      <c r="T78" s="47"/>
    </row>
    <row r="79" spans="2:20">
      <c r="B79" s="45"/>
      <c r="C79" s="46"/>
      <c r="D79" s="46"/>
      <c r="E79" s="47"/>
      <c r="F79" s="38"/>
      <c r="G79" s="45"/>
      <c r="H79" s="46"/>
      <c r="I79" s="46"/>
      <c r="J79" s="47"/>
      <c r="K79" s="38"/>
      <c r="L79" s="45"/>
      <c r="M79" s="46"/>
      <c r="N79" s="46"/>
      <c r="O79" s="47"/>
      <c r="P79" s="38"/>
      <c r="Q79" s="45"/>
      <c r="R79" s="46"/>
      <c r="S79" s="46"/>
      <c r="T79" s="47"/>
    </row>
    <row r="80" spans="2:20">
      <c r="B80" s="45"/>
      <c r="C80" s="46"/>
      <c r="D80" s="46"/>
      <c r="E80" s="47"/>
      <c r="F80" s="38"/>
      <c r="G80" s="45"/>
      <c r="H80" s="46"/>
      <c r="I80" s="46"/>
      <c r="J80" s="47"/>
      <c r="K80" s="38"/>
      <c r="L80" s="45"/>
      <c r="M80" s="46"/>
      <c r="N80" s="46"/>
      <c r="O80" s="47"/>
      <c r="P80" s="38"/>
      <c r="Q80" s="45"/>
      <c r="R80" s="46"/>
      <c r="S80" s="46"/>
      <c r="T80" s="47"/>
    </row>
    <row r="81" spans="2:20">
      <c r="B81" s="45"/>
      <c r="C81" s="46"/>
      <c r="D81" s="46"/>
      <c r="E81" s="47"/>
      <c r="F81" s="38"/>
      <c r="G81" s="45"/>
      <c r="H81" s="46"/>
      <c r="I81" s="46"/>
      <c r="J81" s="47"/>
      <c r="K81" s="38"/>
      <c r="L81" s="45"/>
      <c r="M81" s="46"/>
      <c r="N81" s="46"/>
      <c r="O81" s="47"/>
      <c r="P81" s="38"/>
      <c r="Q81" s="45"/>
      <c r="R81" s="46"/>
      <c r="S81" s="46"/>
      <c r="T81" s="47"/>
    </row>
    <row r="82" spans="2:20">
      <c r="B82" s="45"/>
      <c r="C82" s="46"/>
      <c r="D82" s="46"/>
      <c r="E82" s="47"/>
      <c r="F82" s="38"/>
      <c r="G82" s="45"/>
      <c r="H82" s="46"/>
      <c r="I82" s="46"/>
      <c r="J82" s="47"/>
      <c r="K82" s="38"/>
      <c r="L82" s="45"/>
      <c r="M82" s="46"/>
      <c r="N82" s="46"/>
      <c r="O82" s="47"/>
      <c r="P82" s="38"/>
      <c r="Q82" s="45"/>
      <c r="R82" s="46"/>
      <c r="S82" s="46"/>
      <c r="T82" s="47"/>
    </row>
    <row r="83" spans="2:20">
      <c r="B83" s="49"/>
      <c r="C83" s="50"/>
      <c r="D83" s="50"/>
      <c r="E83" s="51"/>
      <c r="F83" s="38"/>
      <c r="G83" s="49"/>
      <c r="H83" s="50"/>
      <c r="I83" s="50"/>
      <c r="J83" s="51"/>
      <c r="K83" s="38"/>
      <c r="L83" s="49"/>
      <c r="M83" s="50"/>
      <c r="N83" s="50"/>
      <c r="O83" s="51"/>
      <c r="P83" s="38"/>
      <c r="Q83" s="49"/>
      <c r="R83" s="50"/>
      <c r="S83" s="50"/>
      <c r="T83" s="51"/>
    </row>
    <row r="87" spans="2:20" ht="30" customHeight="1">
      <c r="B87" s="121" t="s">
        <v>10</v>
      </c>
      <c r="C87" s="122"/>
      <c r="D87" s="122"/>
      <c r="E87" s="123"/>
      <c r="G87" s="121" t="s">
        <v>48</v>
      </c>
      <c r="H87" s="122"/>
      <c r="I87" s="122"/>
      <c r="J87" s="123"/>
      <c r="L87" s="121" t="s">
        <v>3</v>
      </c>
      <c r="M87" s="122"/>
      <c r="N87" s="122"/>
      <c r="O87" s="123"/>
      <c r="Q87" s="121" t="s">
        <v>28</v>
      </c>
      <c r="R87" s="122"/>
      <c r="S87" s="122"/>
      <c r="T87" s="123"/>
    </row>
    <row r="88" spans="2:20" s="53" customFormat="1">
      <c r="B88" s="39" t="s">
        <v>38</v>
      </c>
      <c r="C88" s="35" t="s">
        <v>39</v>
      </c>
      <c r="D88" s="36" t="s">
        <v>40</v>
      </c>
      <c r="E88" s="37" t="s">
        <v>92</v>
      </c>
      <c r="F88" s="40"/>
      <c r="G88" s="39" t="s">
        <v>38</v>
      </c>
      <c r="H88" s="35" t="s">
        <v>39</v>
      </c>
      <c r="I88" s="36" t="s">
        <v>40</v>
      </c>
      <c r="J88" s="37" t="s">
        <v>92</v>
      </c>
      <c r="K88" s="40"/>
      <c r="L88" s="39" t="s">
        <v>38</v>
      </c>
      <c r="M88" s="35" t="s">
        <v>39</v>
      </c>
      <c r="N88" s="36" t="s">
        <v>40</v>
      </c>
      <c r="O88" s="37" t="s">
        <v>92</v>
      </c>
      <c r="P88" s="40"/>
      <c r="Q88" s="39" t="s">
        <v>38</v>
      </c>
      <c r="R88" s="35" t="s">
        <v>39</v>
      </c>
      <c r="S88" s="36" t="s">
        <v>40</v>
      </c>
      <c r="T88" s="37" t="s">
        <v>92</v>
      </c>
    </row>
    <row r="89" spans="2:20">
      <c r="B89" s="41"/>
      <c r="C89" s="42"/>
      <c r="D89" s="42"/>
      <c r="E89" s="43"/>
      <c r="F89" s="38"/>
      <c r="G89" s="41"/>
      <c r="H89" s="42"/>
      <c r="I89" s="42"/>
      <c r="J89" s="43"/>
      <c r="K89" s="38"/>
      <c r="L89" s="41"/>
      <c r="M89" s="42"/>
      <c r="N89" s="42"/>
      <c r="O89" s="43"/>
      <c r="P89" s="38"/>
      <c r="Q89" s="41"/>
      <c r="R89" s="42"/>
      <c r="S89" s="42"/>
      <c r="T89" s="43"/>
    </row>
    <row r="90" spans="2:20">
      <c r="B90" s="45"/>
      <c r="C90" s="46"/>
      <c r="D90" s="46"/>
      <c r="E90" s="47"/>
      <c r="F90" s="38"/>
      <c r="G90" s="45"/>
      <c r="H90" s="46"/>
      <c r="I90" s="46"/>
      <c r="J90" s="47"/>
      <c r="K90" s="38"/>
      <c r="L90" s="45"/>
      <c r="M90" s="46"/>
      <c r="N90" s="46"/>
      <c r="O90" s="47"/>
      <c r="P90" s="38"/>
      <c r="Q90" s="45"/>
      <c r="R90" s="46"/>
      <c r="S90" s="46"/>
      <c r="T90" s="47"/>
    </row>
    <row r="91" spans="2:20">
      <c r="B91" s="45"/>
      <c r="C91" s="46"/>
      <c r="D91" s="46"/>
      <c r="E91" s="47"/>
      <c r="F91" s="38"/>
      <c r="G91" s="45"/>
      <c r="H91" s="46"/>
      <c r="I91" s="46"/>
      <c r="J91" s="47"/>
      <c r="K91" s="38"/>
      <c r="L91" s="45"/>
      <c r="M91" s="46"/>
      <c r="N91" s="46"/>
      <c r="O91" s="47"/>
      <c r="P91" s="38"/>
      <c r="Q91" s="45"/>
      <c r="R91" s="46"/>
      <c r="S91" s="46"/>
      <c r="T91" s="47"/>
    </row>
    <row r="92" spans="2:20">
      <c r="B92" s="45"/>
      <c r="C92" s="46"/>
      <c r="D92" s="46"/>
      <c r="E92" s="47"/>
      <c r="F92" s="38"/>
      <c r="G92" s="45"/>
      <c r="H92" s="46"/>
      <c r="I92" s="46"/>
      <c r="J92" s="47"/>
      <c r="K92" s="38"/>
      <c r="L92" s="45"/>
      <c r="M92" s="46"/>
      <c r="N92" s="46"/>
      <c r="O92" s="47"/>
      <c r="P92" s="38"/>
      <c r="Q92" s="45"/>
      <c r="R92" s="46"/>
      <c r="S92" s="46"/>
      <c r="T92" s="47"/>
    </row>
    <row r="93" spans="2:20">
      <c r="B93" s="45"/>
      <c r="C93" s="46"/>
      <c r="D93" s="46"/>
      <c r="E93" s="47"/>
      <c r="F93" s="38"/>
      <c r="G93" s="45"/>
      <c r="H93" s="46"/>
      <c r="I93" s="46"/>
      <c r="J93" s="47"/>
      <c r="K93" s="38"/>
      <c r="L93" s="45"/>
      <c r="M93" s="46"/>
      <c r="N93" s="46"/>
      <c r="O93" s="47"/>
      <c r="P93" s="38"/>
      <c r="Q93" s="45"/>
      <c r="R93" s="46"/>
      <c r="S93" s="46"/>
      <c r="T93" s="47"/>
    </row>
    <row r="94" spans="2:20">
      <c r="B94" s="45"/>
      <c r="C94" s="46"/>
      <c r="D94" s="46"/>
      <c r="E94" s="47"/>
      <c r="F94" s="38"/>
      <c r="G94" s="45"/>
      <c r="H94" s="46"/>
      <c r="I94" s="46"/>
      <c r="J94" s="47"/>
      <c r="K94" s="38"/>
      <c r="L94" s="45"/>
      <c r="M94" s="46"/>
      <c r="N94" s="46"/>
      <c r="O94" s="47"/>
      <c r="P94" s="38"/>
      <c r="Q94" s="45"/>
      <c r="R94" s="46"/>
      <c r="S94" s="46"/>
      <c r="T94" s="47"/>
    </row>
    <row r="95" spans="2:20">
      <c r="B95" s="45"/>
      <c r="C95" s="46"/>
      <c r="D95" s="46"/>
      <c r="E95" s="47"/>
      <c r="F95" s="38"/>
      <c r="G95" s="45"/>
      <c r="H95" s="46"/>
      <c r="I95" s="46"/>
      <c r="J95" s="47"/>
      <c r="K95" s="38"/>
      <c r="L95" s="45"/>
      <c r="M95" s="46"/>
      <c r="N95" s="46"/>
      <c r="O95" s="47"/>
      <c r="P95" s="38"/>
      <c r="Q95" s="45"/>
      <c r="R95" s="46"/>
      <c r="S95" s="46"/>
      <c r="T95" s="47"/>
    </row>
    <row r="96" spans="2:20">
      <c r="B96" s="45"/>
      <c r="C96" s="46"/>
      <c r="D96" s="46"/>
      <c r="E96" s="47"/>
      <c r="F96" s="38"/>
      <c r="G96" s="45"/>
      <c r="H96" s="46"/>
      <c r="I96" s="46"/>
      <c r="J96" s="47"/>
      <c r="K96" s="38"/>
      <c r="L96" s="45"/>
      <c r="M96" s="46"/>
      <c r="N96" s="46"/>
      <c r="O96" s="47"/>
      <c r="P96" s="38"/>
      <c r="Q96" s="45"/>
      <c r="R96" s="46"/>
      <c r="S96" s="46"/>
      <c r="T96" s="47"/>
    </row>
    <row r="97" spans="2:20">
      <c r="B97" s="45"/>
      <c r="C97" s="46"/>
      <c r="D97" s="46"/>
      <c r="E97" s="47"/>
      <c r="F97" s="38"/>
      <c r="G97" s="45"/>
      <c r="H97" s="46"/>
      <c r="I97" s="46"/>
      <c r="J97" s="47"/>
      <c r="K97" s="38"/>
      <c r="L97" s="45"/>
      <c r="M97" s="46"/>
      <c r="N97" s="46"/>
      <c r="O97" s="47"/>
      <c r="P97" s="38"/>
      <c r="Q97" s="45"/>
      <c r="R97" s="46"/>
      <c r="S97" s="46"/>
      <c r="T97" s="47"/>
    </row>
    <row r="98" spans="2:20">
      <c r="B98" s="45"/>
      <c r="C98" s="46"/>
      <c r="D98" s="46"/>
      <c r="E98" s="47"/>
      <c r="F98" s="38"/>
      <c r="G98" s="45"/>
      <c r="H98" s="46"/>
      <c r="I98" s="46"/>
      <c r="J98" s="47"/>
      <c r="K98" s="38"/>
      <c r="L98" s="45"/>
      <c r="M98" s="46"/>
      <c r="N98" s="46"/>
      <c r="O98" s="47"/>
      <c r="P98" s="38"/>
      <c r="Q98" s="45"/>
      <c r="R98" s="46"/>
      <c r="S98" s="46"/>
      <c r="T98" s="47"/>
    </row>
    <row r="99" spans="2:20">
      <c r="B99" s="45"/>
      <c r="C99" s="46"/>
      <c r="D99" s="46"/>
      <c r="E99" s="47"/>
      <c r="F99" s="38"/>
      <c r="G99" s="45"/>
      <c r="H99" s="46"/>
      <c r="I99" s="46"/>
      <c r="J99" s="47"/>
      <c r="K99" s="38"/>
      <c r="L99" s="45"/>
      <c r="M99" s="46"/>
      <c r="N99" s="46"/>
      <c r="O99" s="47"/>
      <c r="P99" s="38"/>
      <c r="Q99" s="45"/>
      <c r="R99" s="46"/>
      <c r="S99" s="46"/>
      <c r="T99" s="47"/>
    </row>
    <row r="100" spans="2:20">
      <c r="B100" s="45"/>
      <c r="C100" s="46"/>
      <c r="D100" s="46"/>
      <c r="E100" s="47"/>
      <c r="F100" s="38"/>
      <c r="G100" s="45"/>
      <c r="H100" s="46"/>
      <c r="I100" s="46"/>
      <c r="J100" s="47"/>
      <c r="K100" s="38"/>
      <c r="L100" s="45"/>
      <c r="M100" s="46"/>
      <c r="N100" s="46"/>
      <c r="O100" s="47"/>
      <c r="P100" s="38"/>
      <c r="Q100" s="45"/>
      <c r="R100" s="46"/>
      <c r="S100" s="46"/>
      <c r="T100" s="47"/>
    </row>
    <row r="101" spans="2:20">
      <c r="B101" s="45"/>
      <c r="C101" s="46"/>
      <c r="D101" s="46"/>
      <c r="E101" s="47"/>
      <c r="F101" s="38"/>
      <c r="G101" s="45"/>
      <c r="H101" s="46"/>
      <c r="I101" s="46"/>
      <c r="J101" s="47"/>
      <c r="K101" s="38"/>
      <c r="L101" s="45"/>
      <c r="M101" s="46"/>
      <c r="N101" s="46"/>
      <c r="O101" s="47"/>
      <c r="P101" s="38"/>
      <c r="Q101" s="45"/>
      <c r="R101" s="46"/>
      <c r="S101" s="46"/>
      <c r="T101" s="47"/>
    </row>
    <row r="102" spans="2:20">
      <c r="B102" s="45"/>
      <c r="C102" s="46"/>
      <c r="D102" s="46"/>
      <c r="E102" s="47"/>
      <c r="F102" s="38"/>
      <c r="G102" s="45"/>
      <c r="H102" s="46"/>
      <c r="I102" s="46"/>
      <c r="J102" s="47"/>
      <c r="K102" s="38"/>
      <c r="L102" s="45"/>
      <c r="M102" s="46"/>
      <c r="N102" s="46"/>
      <c r="O102" s="47"/>
      <c r="P102" s="38"/>
      <c r="Q102" s="45"/>
      <c r="R102" s="46"/>
      <c r="S102" s="46"/>
      <c r="T102" s="47"/>
    </row>
    <row r="103" spans="2:20">
      <c r="B103" s="45"/>
      <c r="C103" s="46"/>
      <c r="D103" s="46"/>
      <c r="E103" s="47"/>
      <c r="F103" s="38"/>
      <c r="G103" s="45"/>
      <c r="H103" s="46"/>
      <c r="I103" s="46"/>
      <c r="J103" s="47"/>
      <c r="K103" s="38"/>
      <c r="L103" s="45"/>
      <c r="M103" s="46"/>
      <c r="N103" s="46"/>
      <c r="O103" s="47"/>
      <c r="P103" s="38"/>
      <c r="Q103" s="45"/>
      <c r="R103" s="46"/>
      <c r="S103" s="46"/>
      <c r="T103" s="47"/>
    </row>
    <row r="104" spans="2:20">
      <c r="B104" s="45"/>
      <c r="C104" s="46"/>
      <c r="D104" s="46"/>
      <c r="E104" s="47"/>
      <c r="F104" s="38"/>
      <c r="G104" s="45"/>
      <c r="H104" s="46"/>
      <c r="I104" s="46"/>
      <c r="J104" s="47"/>
      <c r="K104" s="38"/>
      <c r="L104" s="45"/>
      <c r="M104" s="46"/>
      <c r="N104" s="46"/>
      <c r="O104" s="47"/>
      <c r="P104" s="38"/>
      <c r="Q104" s="45"/>
      <c r="R104" s="46"/>
      <c r="S104" s="46"/>
      <c r="T104" s="47"/>
    </row>
    <row r="105" spans="2:20">
      <c r="B105" s="45"/>
      <c r="C105" s="46"/>
      <c r="D105" s="46"/>
      <c r="E105" s="47"/>
      <c r="F105" s="38"/>
      <c r="G105" s="45"/>
      <c r="H105" s="46"/>
      <c r="I105" s="46"/>
      <c r="J105" s="47"/>
      <c r="K105" s="38"/>
      <c r="L105" s="45"/>
      <c r="M105" s="46"/>
      <c r="N105" s="46"/>
      <c r="O105" s="47"/>
      <c r="P105" s="38"/>
      <c r="Q105" s="45"/>
      <c r="R105" s="46"/>
      <c r="S105" s="46"/>
      <c r="T105" s="47"/>
    </row>
    <row r="106" spans="2:20">
      <c r="B106" s="45"/>
      <c r="C106" s="46"/>
      <c r="D106" s="46"/>
      <c r="E106" s="47"/>
      <c r="F106" s="38"/>
      <c r="G106" s="45"/>
      <c r="H106" s="46"/>
      <c r="I106" s="46"/>
      <c r="J106" s="47"/>
      <c r="K106" s="38"/>
      <c r="L106" s="45"/>
      <c r="M106" s="46"/>
      <c r="N106" s="46"/>
      <c r="O106" s="47"/>
      <c r="P106" s="38"/>
      <c r="Q106" s="45"/>
      <c r="R106" s="46"/>
      <c r="S106" s="46"/>
      <c r="T106" s="47"/>
    </row>
    <row r="107" spans="2:20">
      <c r="B107" s="45"/>
      <c r="C107" s="46"/>
      <c r="D107" s="46"/>
      <c r="E107" s="47"/>
      <c r="F107" s="38"/>
      <c r="G107" s="45"/>
      <c r="H107" s="46"/>
      <c r="I107" s="46"/>
      <c r="J107" s="47"/>
      <c r="K107" s="38"/>
      <c r="L107" s="45"/>
      <c r="M107" s="46"/>
      <c r="N107" s="46"/>
      <c r="O107" s="47"/>
      <c r="P107" s="38"/>
      <c r="Q107" s="45"/>
      <c r="R107" s="46"/>
      <c r="S107" s="46"/>
      <c r="T107" s="47"/>
    </row>
    <row r="108" spans="2:20">
      <c r="B108" s="45"/>
      <c r="C108" s="46"/>
      <c r="D108" s="46"/>
      <c r="E108" s="47"/>
      <c r="F108" s="38"/>
      <c r="G108" s="45"/>
      <c r="H108" s="46"/>
      <c r="I108" s="46"/>
      <c r="J108" s="47"/>
      <c r="K108" s="38"/>
      <c r="L108" s="45"/>
      <c r="M108" s="46"/>
      <c r="N108" s="46"/>
      <c r="O108" s="47"/>
      <c r="P108" s="38"/>
      <c r="Q108" s="45"/>
      <c r="R108" s="46"/>
      <c r="S108" s="46"/>
      <c r="T108" s="47"/>
    </row>
    <row r="109" spans="2:20">
      <c r="B109" s="45"/>
      <c r="C109" s="46"/>
      <c r="D109" s="46"/>
      <c r="E109" s="47"/>
      <c r="F109" s="38"/>
      <c r="G109" s="45"/>
      <c r="H109" s="46"/>
      <c r="I109" s="46"/>
      <c r="J109" s="47"/>
      <c r="K109" s="38"/>
      <c r="L109" s="45"/>
      <c r="M109" s="46"/>
      <c r="N109" s="46"/>
      <c r="O109" s="47"/>
      <c r="P109" s="38"/>
      <c r="Q109" s="45"/>
      <c r="R109" s="46"/>
      <c r="S109" s="46"/>
      <c r="T109" s="47"/>
    </row>
    <row r="110" spans="2:20">
      <c r="B110" s="45"/>
      <c r="C110" s="46"/>
      <c r="D110" s="46"/>
      <c r="E110" s="47"/>
      <c r="F110" s="38"/>
      <c r="G110" s="45"/>
      <c r="H110" s="46"/>
      <c r="I110" s="46"/>
      <c r="J110" s="47"/>
      <c r="K110" s="38"/>
      <c r="L110" s="45"/>
      <c r="M110" s="46"/>
      <c r="N110" s="46"/>
      <c r="O110" s="47"/>
      <c r="P110" s="38"/>
      <c r="Q110" s="45"/>
      <c r="R110" s="46"/>
      <c r="S110" s="46"/>
      <c r="T110" s="47"/>
    </row>
    <row r="111" spans="2:20">
      <c r="B111" s="49"/>
      <c r="C111" s="50"/>
      <c r="D111" s="50"/>
      <c r="E111" s="51"/>
      <c r="F111" s="38"/>
      <c r="G111" s="49"/>
      <c r="H111" s="50"/>
      <c r="I111" s="50"/>
      <c r="J111" s="51"/>
      <c r="K111" s="38"/>
      <c r="L111" s="49"/>
      <c r="M111" s="50"/>
      <c r="N111" s="50"/>
      <c r="O111" s="51"/>
      <c r="P111" s="38"/>
      <c r="Q111" s="49"/>
      <c r="R111" s="50"/>
      <c r="S111" s="50"/>
      <c r="T111" s="51"/>
    </row>
  </sheetData>
  <mergeCells count="16">
    <mergeCell ref="B3:E3"/>
    <mergeCell ref="Q3:T3"/>
    <mergeCell ref="L3:O3"/>
    <mergeCell ref="G3:J3"/>
    <mergeCell ref="Q31:T31"/>
    <mergeCell ref="L31:O31"/>
    <mergeCell ref="G31:J31"/>
    <mergeCell ref="B31:E31"/>
    <mergeCell ref="Q59:T59"/>
    <mergeCell ref="L59:O59"/>
    <mergeCell ref="G59:J59"/>
    <mergeCell ref="B59:E59"/>
    <mergeCell ref="Q87:T87"/>
    <mergeCell ref="L87:O87"/>
    <mergeCell ref="G87:J87"/>
    <mergeCell ref="B87:E87"/>
  </mergeCells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11"/>
  <sheetViews>
    <sheetView zoomScaleNormal="100" zoomScalePageLayoutView="95" workbookViewId="0">
      <selection activeCell="G8" sqref="G8"/>
    </sheetView>
  </sheetViews>
  <sheetFormatPr defaultColWidth="10.85546875" defaultRowHeight="14.25"/>
  <cols>
    <col min="1" max="1" width="2.7109375" style="16" customWidth="1"/>
    <col min="2" max="2" width="5.28515625" style="16" customWidth="1"/>
    <col min="3" max="3" width="20.7109375" style="16" customWidth="1"/>
    <col min="4" max="4" width="8.7109375" style="16" customWidth="1"/>
    <col min="5" max="5" width="20.7109375" style="16" customWidth="1"/>
    <col min="6" max="6" width="2.7109375" style="16" customWidth="1"/>
    <col min="7" max="7" width="5.28515625" style="16" customWidth="1"/>
    <col min="8" max="8" width="20.7109375" style="16" customWidth="1"/>
    <col min="9" max="9" width="8.7109375" style="16" customWidth="1"/>
    <col min="10" max="10" width="20.7109375" style="16" customWidth="1"/>
    <col min="11" max="11" width="2.7109375" style="16" customWidth="1"/>
    <col min="12" max="12" width="5.28515625" style="16" customWidth="1"/>
    <col min="13" max="13" width="20.7109375" style="16" customWidth="1"/>
    <col min="14" max="14" width="8.7109375" style="16" customWidth="1"/>
    <col min="15" max="15" width="20.7109375" style="16" customWidth="1"/>
    <col min="16" max="16" width="2.7109375" style="16" customWidth="1"/>
    <col min="17" max="17" width="5.28515625" style="16" customWidth="1"/>
    <col min="18" max="18" width="20.7109375" style="16" customWidth="1"/>
    <col min="19" max="19" width="8.7109375" style="16" customWidth="1"/>
    <col min="20" max="20" width="20.7109375" style="16" customWidth="1"/>
    <col min="21" max="16384" width="10.85546875" style="16"/>
  </cols>
  <sheetData>
    <row r="1" spans="1:20">
      <c r="A1" s="33"/>
    </row>
    <row r="3" spans="1:20" ht="30" customHeight="1">
      <c r="B3" s="121" t="s">
        <v>11</v>
      </c>
      <c r="C3" s="122"/>
      <c r="D3" s="122"/>
      <c r="E3" s="123"/>
      <c r="G3" s="121" t="s">
        <v>8</v>
      </c>
      <c r="H3" s="122"/>
      <c r="I3" s="122"/>
      <c r="J3" s="123"/>
      <c r="L3" s="121" t="s">
        <v>27</v>
      </c>
      <c r="M3" s="122"/>
      <c r="N3" s="122"/>
      <c r="O3" s="123"/>
      <c r="Q3" s="121" t="s">
        <v>46</v>
      </c>
      <c r="R3" s="122"/>
      <c r="S3" s="122"/>
      <c r="T3" s="123"/>
    </row>
    <row r="4" spans="1:20">
      <c r="B4" s="34" t="s">
        <v>38</v>
      </c>
      <c r="C4" s="35" t="s">
        <v>39</v>
      </c>
      <c r="D4" s="36" t="s">
        <v>40</v>
      </c>
      <c r="E4" s="37" t="s">
        <v>92</v>
      </c>
      <c r="F4" s="38"/>
      <c r="G4" s="39" t="s">
        <v>38</v>
      </c>
      <c r="H4" s="35" t="s">
        <v>39</v>
      </c>
      <c r="I4" s="36" t="s">
        <v>40</v>
      </c>
      <c r="J4" s="37" t="s">
        <v>92</v>
      </c>
      <c r="K4" s="40"/>
      <c r="L4" s="39" t="s">
        <v>38</v>
      </c>
      <c r="M4" s="35" t="s">
        <v>39</v>
      </c>
      <c r="N4" s="36" t="s">
        <v>40</v>
      </c>
      <c r="O4" s="37" t="s">
        <v>92</v>
      </c>
      <c r="P4" s="40"/>
      <c r="Q4" s="39" t="s">
        <v>38</v>
      </c>
      <c r="R4" s="35" t="s">
        <v>39</v>
      </c>
      <c r="S4" s="36" t="s">
        <v>40</v>
      </c>
      <c r="T4" s="37" t="s">
        <v>92</v>
      </c>
    </row>
    <row r="5" spans="1:20">
      <c r="B5" s="41"/>
      <c r="C5" s="42"/>
      <c r="D5" s="42"/>
      <c r="E5" s="43"/>
      <c r="F5" s="38"/>
      <c r="G5" s="41"/>
      <c r="H5" s="42"/>
      <c r="I5" s="42"/>
      <c r="J5" s="43"/>
      <c r="K5" s="38"/>
      <c r="L5" s="41"/>
      <c r="M5" s="42"/>
      <c r="N5" s="42"/>
      <c r="O5" s="43"/>
      <c r="P5" s="38"/>
      <c r="Q5" s="41"/>
      <c r="R5" s="42"/>
      <c r="S5" s="42"/>
      <c r="T5" s="44"/>
    </row>
    <row r="6" spans="1:20">
      <c r="B6" s="45"/>
      <c r="C6" s="46"/>
      <c r="D6" s="46"/>
      <c r="E6" s="47"/>
      <c r="F6" s="38"/>
      <c r="G6" s="45"/>
      <c r="H6" s="46"/>
      <c r="I6" s="46"/>
      <c r="J6" s="47"/>
      <c r="K6" s="38"/>
      <c r="L6" s="45"/>
      <c r="M6" s="46"/>
      <c r="N6" s="46"/>
      <c r="O6" s="47"/>
      <c r="P6" s="38"/>
      <c r="Q6" s="45"/>
      <c r="R6" s="46"/>
      <c r="S6" s="46"/>
      <c r="T6" s="48"/>
    </row>
    <row r="7" spans="1:20">
      <c r="B7" s="45"/>
      <c r="C7" s="46"/>
      <c r="D7" s="46"/>
      <c r="E7" s="47"/>
      <c r="F7" s="38"/>
      <c r="G7" s="45"/>
      <c r="H7" s="46"/>
      <c r="I7" s="46"/>
      <c r="J7" s="47"/>
      <c r="K7" s="38"/>
      <c r="L7" s="45"/>
      <c r="M7" s="46"/>
      <c r="N7" s="46"/>
      <c r="O7" s="47"/>
      <c r="P7" s="38"/>
      <c r="Q7" s="45"/>
      <c r="R7" s="46"/>
      <c r="S7" s="46"/>
      <c r="T7" s="48"/>
    </row>
    <row r="8" spans="1:20">
      <c r="B8" s="45"/>
      <c r="C8" s="46"/>
      <c r="D8" s="46"/>
      <c r="E8" s="47"/>
      <c r="F8" s="38"/>
      <c r="G8" s="45"/>
      <c r="H8" s="46"/>
      <c r="I8" s="46"/>
      <c r="J8" s="47"/>
      <c r="K8" s="38"/>
      <c r="L8" s="45"/>
      <c r="M8" s="46"/>
      <c r="N8" s="46"/>
      <c r="O8" s="47"/>
      <c r="P8" s="38"/>
      <c r="Q8" s="45"/>
      <c r="R8" s="46"/>
      <c r="S8" s="46"/>
      <c r="T8" s="48"/>
    </row>
    <row r="9" spans="1:20">
      <c r="B9" s="45"/>
      <c r="C9" s="46"/>
      <c r="D9" s="46"/>
      <c r="E9" s="47"/>
      <c r="F9" s="38"/>
      <c r="G9" s="45"/>
      <c r="H9" s="46"/>
      <c r="I9" s="46"/>
      <c r="J9" s="47"/>
      <c r="K9" s="38"/>
      <c r="L9" s="45"/>
      <c r="M9" s="46"/>
      <c r="N9" s="46"/>
      <c r="O9" s="47"/>
      <c r="P9" s="38"/>
      <c r="Q9" s="45"/>
      <c r="R9" s="46"/>
      <c r="S9" s="46"/>
      <c r="T9" s="48"/>
    </row>
    <row r="10" spans="1:20">
      <c r="B10" s="45"/>
      <c r="C10" s="46"/>
      <c r="D10" s="46"/>
      <c r="E10" s="47"/>
      <c r="F10" s="38"/>
      <c r="G10" s="45"/>
      <c r="H10" s="46"/>
      <c r="I10" s="46"/>
      <c r="J10" s="47"/>
      <c r="K10" s="38"/>
      <c r="L10" s="45"/>
      <c r="M10" s="46"/>
      <c r="N10" s="46"/>
      <c r="O10" s="47"/>
      <c r="P10" s="38"/>
      <c r="Q10" s="45"/>
      <c r="R10" s="46"/>
      <c r="S10" s="46"/>
      <c r="T10" s="48"/>
    </row>
    <row r="11" spans="1:20">
      <c r="B11" s="45"/>
      <c r="C11" s="46"/>
      <c r="D11" s="46"/>
      <c r="E11" s="47"/>
      <c r="F11" s="38"/>
      <c r="G11" s="45"/>
      <c r="H11" s="46"/>
      <c r="I11" s="46"/>
      <c r="J11" s="47"/>
      <c r="K11" s="38"/>
      <c r="L11" s="45"/>
      <c r="M11" s="46"/>
      <c r="N11" s="46"/>
      <c r="O11" s="47"/>
      <c r="P11" s="38"/>
      <c r="Q11" s="45"/>
      <c r="R11" s="46"/>
      <c r="S11" s="46"/>
      <c r="T11" s="48"/>
    </row>
    <row r="12" spans="1:20">
      <c r="B12" s="45"/>
      <c r="C12" s="46"/>
      <c r="D12" s="46"/>
      <c r="E12" s="47"/>
      <c r="F12" s="38"/>
      <c r="G12" s="45"/>
      <c r="H12" s="46"/>
      <c r="I12" s="46"/>
      <c r="J12" s="47"/>
      <c r="K12" s="38"/>
      <c r="L12" s="45"/>
      <c r="M12" s="46"/>
      <c r="N12" s="46"/>
      <c r="O12" s="47"/>
      <c r="P12" s="38"/>
      <c r="Q12" s="45"/>
      <c r="R12" s="46"/>
      <c r="S12" s="46"/>
      <c r="T12" s="48"/>
    </row>
    <row r="13" spans="1:20">
      <c r="B13" s="45"/>
      <c r="C13" s="46"/>
      <c r="D13" s="46"/>
      <c r="E13" s="47"/>
      <c r="F13" s="38"/>
      <c r="G13" s="45"/>
      <c r="H13" s="46"/>
      <c r="I13" s="46"/>
      <c r="J13" s="47"/>
      <c r="K13" s="38"/>
      <c r="L13" s="45"/>
      <c r="M13" s="46"/>
      <c r="N13" s="46"/>
      <c r="O13" s="47"/>
      <c r="P13" s="38"/>
      <c r="Q13" s="45"/>
      <c r="R13" s="46"/>
      <c r="S13" s="46"/>
      <c r="T13" s="48"/>
    </row>
    <row r="14" spans="1:20">
      <c r="B14" s="45"/>
      <c r="C14" s="46"/>
      <c r="D14" s="46"/>
      <c r="E14" s="47"/>
      <c r="F14" s="38"/>
      <c r="G14" s="45"/>
      <c r="H14" s="46"/>
      <c r="I14" s="46"/>
      <c r="J14" s="47"/>
      <c r="K14" s="38"/>
      <c r="L14" s="45"/>
      <c r="M14" s="46"/>
      <c r="N14" s="46"/>
      <c r="O14" s="47"/>
      <c r="P14" s="38"/>
      <c r="Q14" s="45"/>
      <c r="R14" s="46"/>
      <c r="S14" s="46"/>
      <c r="T14" s="48"/>
    </row>
    <row r="15" spans="1:20">
      <c r="B15" s="45"/>
      <c r="C15" s="46"/>
      <c r="D15" s="46"/>
      <c r="E15" s="47"/>
      <c r="F15" s="38"/>
      <c r="G15" s="45"/>
      <c r="H15" s="46"/>
      <c r="I15" s="46"/>
      <c r="J15" s="47"/>
      <c r="K15" s="38"/>
      <c r="L15" s="45"/>
      <c r="M15" s="46"/>
      <c r="N15" s="46"/>
      <c r="O15" s="47"/>
      <c r="P15" s="38"/>
      <c r="Q15" s="45"/>
      <c r="R15" s="46"/>
      <c r="S15" s="46"/>
      <c r="T15" s="48"/>
    </row>
    <row r="16" spans="1:20">
      <c r="B16" s="45"/>
      <c r="C16" s="46"/>
      <c r="D16" s="46"/>
      <c r="E16" s="47"/>
      <c r="F16" s="38"/>
      <c r="G16" s="45"/>
      <c r="H16" s="46"/>
      <c r="I16" s="46"/>
      <c r="J16" s="47"/>
      <c r="K16" s="38"/>
      <c r="L16" s="45"/>
      <c r="M16" s="46"/>
      <c r="N16" s="46"/>
      <c r="O16" s="47"/>
      <c r="P16" s="38"/>
      <c r="Q16" s="45"/>
      <c r="R16" s="46"/>
      <c r="S16" s="46"/>
      <c r="T16" s="48"/>
    </row>
    <row r="17" spans="2:20">
      <c r="B17" s="45"/>
      <c r="C17" s="46"/>
      <c r="D17" s="46"/>
      <c r="E17" s="47"/>
      <c r="F17" s="38"/>
      <c r="G17" s="45"/>
      <c r="H17" s="46"/>
      <c r="I17" s="46"/>
      <c r="J17" s="47"/>
      <c r="K17" s="38"/>
      <c r="L17" s="45"/>
      <c r="M17" s="46"/>
      <c r="N17" s="46"/>
      <c r="O17" s="47"/>
      <c r="P17" s="38"/>
      <c r="Q17" s="45"/>
      <c r="R17" s="46"/>
      <c r="S17" s="46"/>
      <c r="T17" s="48"/>
    </row>
    <row r="18" spans="2:20">
      <c r="B18" s="45"/>
      <c r="C18" s="46"/>
      <c r="D18" s="46"/>
      <c r="E18" s="47"/>
      <c r="F18" s="38"/>
      <c r="G18" s="45"/>
      <c r="H18" s="46"/>
      <c r="I18" s="46"/>
      <c r="J18" s="47"/>
      <c r="K18" s="38"/>
      <c r="L18" s="45"/>
      <c r="M18" s="46"/>
      <c r="N18" s="46"/>
      <c r="O18" s="47"/>
      <c r="P18" s="38"/>
      <c r="Q18" s="45"/>
      <c r="R18" s="46"/>
      <c r="S18" s="46"/>
      <c r="T18" s="48"/>
    </row>
    <row r="19" spans="2:20">
      <c r="B19" s="45"/>
      <c r="C19" s="46"/>
      <c r="D19" s="46"/>
      <c r="E19" s="47"/>
      <c r="F19" s="38"/>
      <c r="G19" s="45"/>
      <c r="H19" s="46"/>
      <c r="I19" s="46"/>
      <c r="J19" s="47"/>
      <c r="K19" s="38"/>
      <c r="L19" s="45"/>
      <c r="M19" s="46"/>
      <c r="N19" s="46"/>
      <c r="O19" s="47"/>
      <c r="P19" s="38"/>
      <c r="Q19" s="45"/>
      <c r="R19" s="46"/>
      <c r="S19" s="46"/>
      <c r="T19" s="48"/>
    </row>
    <row r="20" spans="2:20">
      <c r="B20" s="45"/>
      <c r="C20" s="46"/>
      <c r="D20" s="46"/>
      <c r="E20" s="47"/>
      <c r="F20" s="38"/>
      <c r="G20" s="45"/>
      <c r="H20" s="46"/>
      <c r="I20" s="46"/>
      <c r="J20" s="47"/>
      <c r="K20" s="38"/>
      <c r="L20" s="45"/>
      <c r="M20" s="46"/>
      <c r="N20" s="46"/>
      <c r="O20" s="47"/>
      <c r="P20" s="38"/>
      <c r="Q20" s="45"/>
      <c r="R20" s="46"/>
      <c r="S20" s="46"/>
      <c r="T20" s="48"/>
    </row>
    <row r="21" spans="2:20">
      <c r="B21" s="45"/>
      <c r="C21" s="46"/>
      <c r="D21" s="46"/>
      <c r="E21" s="47"/>
      <c r="F21" s="38"/>
      <c r="G21" s="45"/>
      <c r="H21" s="46"/>
      <c r="I21" s="46"/>
      <c r="J21" s="47"/>
      <c r="K21" s="38"/>
      <c r="L21" s="45"/>
      <c r="M21" s="46"/>
      <c r="N21" s="46"/>
      <c r="O21" s="47"/>
      <c r="P21" s="38"/>
      <c r="Q21" s="45"/>
      <c r="R21" s="46"/>
      <c r="S21" s="46"/>
      <c r="T21" s="48"/>
    </row>
    <row r="22" spans="2:20">
      <c r="B22" s="45"/>
      <c r="C22" s="46"/>
      <c r="D22" s="46"/>
      <c r="E22" s="47"/>
      <c r="F22" s="38"/>
      <c r="G22" s="45"/>
      <c r="H22" s="46"/>
      <c r="I22" s="46"/>
      <c r="J22" s="47"/>
      <c r="K22" s="38"/>
      <c r="L22" s="45"/>
      <c r="M22" s="46"/>
      <c r="N22" s="46"/>
      <c r="O22" s="47"/>
      <c r="P22" s="38"/>
      <c r="Q22" s="45"/>
      <c r="R22" s="46"/>
      <c r="S22" s="46"/>
      <c r="T22" s="48"/>
    </row>
    <row r="23" spans="2:20">
      <c r="B23" s="45"/>
      <c r="C23" s="46"/>
      <c r="D23" s="46"/>
      <c r="E23" s="47"/>
      <c r="F23" s="38"/>
      <c r="G23" s="45"/>
      <c r="H23" s="46"/>
      <c r="I23" s="46"/>
      <c r="J23" s="47"/>
      <c r="K23" s="38"/>
      <c r="L23" s="45"/>
      <c r="M23" s="46"/>
      <c r="N23" s="46"/>
      <c r="O23" s="47"/>
      <c r="P23" s="38"/>
      <c r="Q23" s="45"/>
      <c r="R23" s="46"/>
      <c r="S23" s="46"/>
      <c r="T23" s="48"/>
    </row>
    <row r="24" spans="2:20">
      <c r="B24" s="45"/>
      <c r="C24" s="46"/>
      <c r="D24" s="46"/>
      <c r="E24" s="47"/>
      <c r="F24" s="38"/>
      <c r="G24" s="45"/>
      <c r="H24" s="46"/>
      <c r="I24" s="46"/>
      <c r="J24" s="47"/>
      <c r="K24" s="38"/>
      <c r="L24" s="45"/>
      <c r="M24" s="46"/>
      <c r="N24" s="46"/>
      <c r="O24" s="47"/>
      <c r="P24" s="38"/>
      <c r="Q24" s="45"/>
      <c r="R24" s="46"/>
      <c r="S24" s="46"/>
      <c r="T24" s="48"/>
    </row>
    <row r="25" spans="2:20">
      <c r="B25" s="45"/>
      <c r="C25" s="46"/>
      <c r="D25" s="46"/>
      <c r="E25" s="47"/>
      <c r="F25" s="38"/>
      <c r="G25" s="45"/>
      <c r="H25" s="46"/>
      <c r="I25" s="46"/>
      <c r="J25" s="47"/>
      <c r="K25" s="38"/>
      <c r="L25" s="45"/>
      <c r="M25" s="46"/>
      <c r="N25" s="46"/>
      <c r="O25" s="47"/>
      <c r="P25" s="38"/>
      <c r="Q25" s="45"/>
      <c r="R25" s="46"/>
      <c r="S25" s="46"/>
      <c r="T25" s="48"/>
    </row>
    <row r="26" spans="2:20">
      <c r="B26" s="45"/>
      <c r="C26" s="46"/>
      <c r="D26" s="46"/>
      <c r="E26" s="47"/>
      <c r="F26" s="38"/>
      <c r="G26" s="45"/>
      <c r="H26" s="46"/>
      <c r="I26" s="46"/>
      <c r="J26" s="47"/>
      <c r="K26" s="38"/>
      <c r="L26" s="45"/>
      <c r="M26" s="46"/>
      <c r="N26" s="46"/>
      <c r="O26" s="47"/>
      <c r="P26" s="38"/>
      <c r="Q26" s="45"/>
      <c r="R26" s="46"/>
      <c r="S26" s="46"/>
      <c r="T26" s="48"/>
    </row>
    <row r="27" spans="2:20">
      <c r="B27" s="49"/>
      <c r="C27" s="50"/>
      <c r="D27" s="50"/>
      <c r="E27" s="51"/>
      <c r="F27" s="38"/>
      <c r="G27" s="49"/>
      <c r="H27" s="50"/>
      <c r="I27" s="50"/>
      <c r="J27" s="51"/>
      <c r="K27" s="38"/>
      <c r="L27" s="49"/>
      <c r="M27" s="50"/>
      <c r="N27" s="50"/>
      <c r="O27" s="51"/>
      <c r="P27" s="38"/>
      <c r="Q27" s="49"/>
      <c r="R27" s="50"/>
      <c r="S27" s="50"/>
      <c r="T27" s="52"/>
    </row>
    <row r="31" spans="2:20" ht="30" customHeight="1">
      <c r="B31" s="121" t="s">
        <v>0</v>
      </c>
      <c r="C31" s="122"/>
      <c r="D31" s="122"/>
      <c r="E31" s="123"/>
      <c r="G31" s="121" t="s">
        <v>9</v>
      </c>
      <c r="H31" s="122"/>
      <c r="I31" s="122"/>
      <c r="J31" s="123"/>
      <c r="L31" s="121" t="s">
        <v>49</v>
      </c>
      <c r="M31" s="122"/>
      <c r="N31" s="122"/>
      <c r="O31" s="123"/>
      <c r="Q31" s="121" t="s">
        <v>15</v>
      </c>
      <c r="R31" s="122"/>
      <c r="S31" s="122"/>
      <c r="T31" s="123"/>
    </row>
    <row r="32" spans="2:20" s="53" customFormat="1">
      <c r="B32" s="39" t="s">
        <v>38</v>
      </c>
      <c r="C32" s="35" t="s">
        <v>39</v>
      </c>
      <c r="D32" s="36" t="s">
        <v>40</v>
      </c>
      <c r="E32" s="37" t="s">
        <v>92</v>
      </c>
      <c r="F32" s="40"/>
      <c r="G32" s="39" t="s">
        <v>38</v>
      </c>
      <c r="H32" s="35" t="s">
        <v>39</v>
      </c>
      <c r="I32" s="36" t="s">
        <v>40</v>
      </c>
      <c r="J32" s="37" t="s">
        <v>92</v>
      </c>
      <c r="K32" s="40"/>
      <c r="L32" s="39" t="s">
        <v>38</v>
      </c>
      <c r="M32" s="35" t="s">
        <v>39</v>
      </c>
      <c r="N32" s="36" t="s">
        <v>40</v>
      </c>
      <c r="O32" s="37" t="s">
        <v>92</v>
      </c>
      <c r="P32" s="40"/>
      <c r="Q32" s="39" t="s">
        <v>38</v>
      </c>
      <c r="R32" s="35" t="s">
        <v>39</v>
      </c>
      <c r="S32" s="36" t="s">
        <v>40</v>
      </c>
      <c r="T32" s="37" t="s">
        <v>92</v>
      </c>
    </row>
    <row r="33" spans="2:20">
      <c r="B33" s="41"/>
      <c r="C33" s="42"/>
      <c r="D33" s="42"/>
      <c r="E33" s="43"/>
      <c r="F33" s="38"/>
      <c r="G33" s="41"/>
      <c r="H33" s="42"/>
      <c r="I33" s="42"/>
      <c r="J33" s="43"/>
      <c r="K33" s="38"/>
      <c r="L33" s="41"/>
      <c r="M33" s="42"/>
      <c r="N33" s="42"/>
      <c r="O33" s="43"/>
      <c r="P33" s="38"/>
      <c r="Q33" s="41"/>
      <c r="R33" s="42"/>
      <c r="S33" s="42"/>
      <c r="T33" s="43"/>
    </row>
    <row r="34" spans="2:20">
      <c r="B34" s="45"/>
      <c r="C34" s="46"/>
      <c r="D34" s="46"/>
      <c r="E34" s="47"/>
      <c r="F34" s="38"/>
      <c r="G34" s="45"/>
      <c r="H34" s="46"/>
      <c r="I34" s="46"/>
      <c r="J34" s="47"/>
      <c r="K34" s="38"/>
      <c r="L34" s="45"/>
      <c r="M34" s="46"/>
      <c r="N34" s="46"/>
      <c r="O34" s="47"/>
      <c r="P34" s="38"/>
      <c r="Q34" s="45"/>
      <c r="R34" s="46"/>
      <c r="S34" s="46"/>
      <c r="T34" s="47"/>
    </row>
    <row r="35" spans="2:20">
      <c r="B35" s="45"/>
      <c r="C35" s="46"/>
      <c r="D35" s="46"/>
      <c r="E35" s="47"/>
      <c r="F35" s="38"/>
      <c r="G35" s="45"/>
      <c r="H35" s="46"/>
      <c r="I35" s="46"/>
      <c r="J35" s="47"/>
      <c r="K35" s="38"/>
      <c r="L35" s="45"/>
      <c r="M35" s="46"/>
      <c r="N35" s="46"/>
      <c r="O35" s="47"/>
      <c r="P35" s="38"/>
      <c r="Q35" s="45"/>
      <c r="R35" s="46"/>
      <c r="S35" s="46"/>
      <c r="T35" s="47"/>
    </row>
    <row r="36" spans="2:20">
      <c r="B36" s="45"/>
      <c r="C36" s="46"/>
      <c r="D36" s="46"/>
      <c r="E36" s="47"/>
      <c r="F36" s="38"/>
      <c r="G36" s="45"/>
      <c r="H36" s="46"/>
      <c r="I36" s="46"/>
      <c r="J36" s="47"/>
      <c r="K36" s="38"/>
      <c r="L36" s="45"/>
      <c r="M36" s="46"/>
      <c r="N36" s="46"/>
      <c r="O36" s="47"/>
      <c r="P36" s="38"/>
      <c r="Q36" s="45"/>
      <c r="R36" s="46"/>
      <c r="S36" s="46"/>
      <c r="T36" s="47"/>
    </row>
    <row r="37" spans="2:20">
      <c r="B37" s="45"/>
      <c r="C37" s="46"/>
      <c r="D37" s="46"/>
      <c r="E37" s="47"/>
      <c r="F37" s="38"/>
      <c r="G37" s="45"/>
      <c r="H37" s="46"/>
      <c r="I37" s="46"/>
      <c r="J37" s="47"/>
      <c r="K37" s="38"/>
      <c r="L37" s="45"/>
      <c r="M37" s="46"/>
      <c r="N37" s="46"/>
      <c r="O37" s="47"/>
      <c r="P37" s="38"/>
      <c r="Q37" s="45"/>
      <c r="R37" s="46"/>
      <c r="S37" s="46"/>
      <c r="T37" s="47"/>
    </row>
    <row r="38" spans="2:20">
      <c r="B38" s="45"/>
      <c r="C38" s="46"/>
      <c r="D38" s="46"/>
      <c r="E38" s="47"/>
      <c r="F38" s="38"/>
      <c r="G38" s="45"/>
      <c r="H38" s="46"/>
      <c r="I38" s="46"/>
      <c r="J38" s="47"/>
      <c r="K38" s="38"/>
      <c r="L38" s="45"/>
      <c r="M38" s="46"/>
      <c r="N38" s="46"/>
      <c r="O38" s="47"/>
      <c r="P38" s="38"/>
      <c r="Q38" s="45"/>
      <c r="R38" s="46"/>
      <c r="S38" s="46"/>
      <c r="T38" s="47"/>
    </row>
    <row r="39" spans="2:20">
      <c r="B39" s="45"/>
      <c r="C39" s="46"/>
      <c r="D39" s="46"/>
      <c r="E39" s="47"/>
      <c r="F39" s="38"/>
      <c r="G39" s="45"/>
      <c r="H39" s="46"/>
      <c r="I39" s="46"/>
      <c r="J39" s="47"/>
      <c r="K39" s="38"/>
      <c r="L39" s="45"/>
      <c r="M39" s="46"/>
      <c r="N39" s="46"/>
      <c r="O39" s="47"/>
      <c r="P39" s="38"/>
      <c r="Q39" s="45"/>
      <c r="R39" s="46"/>
      <c r="S39" s="46"/>
      <c r="T39" s="47"/>
    </row>
    <row r="40" spans="2:20">
      <c r="B40" s="45"/>
      <c r="C40" s="46"/>
      <c r="D40" s="46"/>
      <c r="E40" s="47"/>
      <c r="F40" s="38"/>
      <c r="G40" s="45"/>
      <c r="H40" s="46"/>
      <c r="I40" s="46"/>
      <c r="J40" s="47"/>
      <c r="K40" s="38"/>
      <c r="L40" s="45"/>
      <c r="M40" s="46"/>
      <c r="N40" s="46"/>
      <c r="O40" s="47"/>
      <c r="P40" s="38"/>
      <c r="Q40" s="45"/>
      <c r="R40" s="46"/>
      <c r="S40" s="46"/>
      <c r="T40" s="47"/>
    </row>
    <row r="41" spans="2:20">
      <c r="B41" s="45"/>
      <c r="C41" s="46"/>
      <c r="D41" s="46"/>
      <c r="E41" s="47"/>
      <c r="F41" s="38"/>
      <c r="G41" s="45"/>
      <c r="H41" s="46"/>
      <c r="I41" s="46"/>
      <c r="J41" s="47"/>
      <c r="K41" s="38"/>
      <c r="L41" s="45"/>
      <c r="M41" s="46"/>
      <c r="N41" s="46"/>
      <c r="O41" s="47"/>
      <c r="P41" s="38"/>
      <c r="Q41" s="45"/>
      <c r="R41" s="46"/>
      <c r="S41" s="46"/>
      <c r="T41" s="47"/>
    </row>
    <row r="42" spans="2:20">
      <c r="B42" s="45"/>
      <c r="C42" s="46"/>
      <c r="D42" s="46"/>
      <c r="E42" s="47"/>
      <c r="F42" s="38"/>
      <c r="G42" s="45"/>
      <c r="H42" s="46"/>
      <c r="I42" s="46"/>
      <c r="J42" s="47"/>
      <c r="K42" s="38"/>
      <c r="L42" s="45"/>
      <c r="M42" s="46"/>
      <c r="N42" s="46"/>
      <c r="O42" s="47"/>
      <c r="P42" s="38"/>
      <c r="Q42" s="45"/>
      <c r="R42" s="46"/>
      <c r="S42" s="46"/>
      <c r="T42" s="47"/>
    </row>
    <row r="43" spans="2:20">
      <c r="B43" s="45"/>
      <c r="C43" s="46"/>
      <c r="D43" s="46"/>
      <c r="E43" s="47"/>
      <c r="F43" s="38"/>
      <c r="G43" s="45"/>
      <c r="H43" s="46"/>
      <c r="I43" s="46"/>
      <c r="J43" s="47"/>
      <c r="K43" s="38"/>
      <c r="L43" s="45"/>
      <c r="M43" s="46"/>
      <c r="N43" s="46"/>
      <c r="O43" s="47"/>
      <c r="P43" s="38"/>
      <c r="Q43" s="45"/>
      <c r="R43" s="46"/>
      <c r="S43" s="46"/>
      <c r="T43" s="47"/>
    </row>
    <row r="44" spans="2:20">
      <c r="B44" s="45"/>
      <c r="C44" s="46"/>
      <c r="D44" s="46"/>
      <c r="E44" s="47"/>
      <c r="F44" s="38"/>
      <c r="G44" s="45"/>
      <c r="H44" s="46"/>
      <c r="I44" s="46"/>
      <c r="J44" s="47"/>
      <c r="K44" s="38"/>
      <c r="L44" s="45"/>
      <c r="M44" s="46"/>
      <c r="N44" s="46"/>
      <c r="O44" s="47"/>
      <c r="P44" s="38"/>
      <c r="Q44" s="45"/>
      <c r="R44" s="46"/>
      <c r="S44" s="46"/>
      <c r="T44" s="47"/>
    </row>
    <row r="45" spans="2:20">
      <c r="B45" s="45"/>
      <c r="C45" s="46"/>
      <c r="D45" s="46"/>
      <c r="E45" s="47"/>
      <c r="F45" s="38"/>
      <c r="G45" s="45"/>
      <c r="H45" s="46"/>
      <c r="I45" s="46"/>
      <c r="J45" s="47"/>
      <c r="K45" s="38"/>
      <c r="L45" s="45"/>
      <c r="M45" s="46"/>
      <c r="N45" s="46"/>
      <c r="O45" s="47"/>
      <c r="P45" s="38"/>
      <c r="Q45" s="45"/>
      <c r="R45" s="46"/>
      <c r="S45" s="46"/>
      <c r="T45" s="47"/>
    </row>
    <row r="46" spans="2:20">
      <c r="B46" s="45"/>
      <c r="C46" s="46"/>
      <c r="D46" s="46"/>
      <c r="E46" s="47"/>
      <c r="F46" s="38"/>
      <c r="G46" s="45"/>
      <c r="H46" s="46"/>
      <c r="I46" s="46"/>
      <c r="J46" s="47"/>
      <c r="K46" s="38"/>
      <c r="L46" s="45"/>
      <c r="M46" s="46"/>
      <c r="N46" s="46"/>
      <c r="O46" s="47"/>
      <c r="P46" s="38"/>
      <c r="Q46" s="45"/>
      <c r="R46" s="46"/>
      <c r="S46" s="46"/>
      <c r="T46" s="47"/>
    </row>
    <row r="47" spans="2:20">
      <c r="B47" s="45"/>
      <c r="C47" s="46"/>
      <c r="D47" s="46"/>
      <c r="E47" s="47"/>
      <c r="F47" s="38"/>
      <c r="G47" s="45"/>
      <c r="H47" s="46"/>
      <c r="I47" s="46"/>
      <c r="J47" s="47"/>
      <c r="K47" s="38"/>
      <c r="L47" s="45"/>
      <c r="M47" s="46"/>
      <c r="N47" s="46"/>
      <c r="O47" s="47"/>
      <c r="P47" s="38"/>
      <c r="Q47" s="45"/>
      <c r="R47" s="46"/>
      <c r="S47" s="46"/>
      <c r="T47" s="47"/>
    </row>
    <row r="48" spans="2:20">
      <c r="B48" s="45"/>
      <c r="C48" s="46"/>
      <c r="D48" s="46"/>
      <c r="E48" s="47"/>
      <c r="F48" s="38"/>
      <c r="G48" s="45"/>
      <c r="H48" s="46"/>
      <c r="I48" s="46"/>
      <c r="J48" s="47"/>
      <c r="K48" s="38"/>
      <c r="L48" s="45"/>
      <c r="M48" s="46"/>
      <c r="N48" s="46"/>
      <c r="O48" s="47"/>
      <c r="P48" s="38"/>
      <c r="Q48" s="45"/>
      <c r="R48" s="46"/>
      <c r="S48" s="46"/>
      <c r="T48" s="47"/>
    </row>
    <row r="49" spans="2:20">
      <c r="B49" s="45"/>
      <c r="C49" s="46"/>
      <c r="D49" s="46"/>
      <c r="E49" s="47"/>
      <c r="F49" s="38"/>
      <c r="G49" s="45"/>
      <c r="H49" s="46"/>
      <c r="I49" s="46"/>
      <c r="J49" s="47"/>
      <c r="K49" s="38"/>
      <c r="L49" s="45"/>
      <c r="M49" s="46"/>
      <c r="N49" s="46"/>
      <c r="O49" s="47"/>
      <c r="P49" s="38"/>
      <c r="Q49" s="45"/>
      <c r="R49" s="46"/>
      <c r="S49" s="46"/>
      <c r="T49" s="47"/>
    </row>
    <row r="50" spans="2:20">
      <c r="B50" s="45"/>
      <c r="C50" s="46"/>
      <c r="D50" s="46"/>
      <c r="E50" s="47"/>
      <c r="F50" s="38"/>
      <c r="G50" s="45"/>
      <c r="H50" s="46"/>
      <c r="I50" s="46"/>
      <c r="J50" s="47"/>
      <c r="K50" s="38"/>
      <c r="L50" s="45"/>
      <c r="M50" s="46"/>
      <c r="N50" s="46"/>
      <c r="O50" s="47"/>
      <c r="P50" s="38"/>
      <c r="Q50" s="45"/>
      <c r="R50" s="46"/>
      <c r="S50" s="46"/>
      <c r="T50" s="47"/>
    </row>
    <row r="51" spans="2:20">
      <c r="B51" s="45"/>
      <c r="C51" s="46"/>
      <c r="D51" s="46"/>
      <c r="E51" s="47"/>
      <c r="F51" s="38"/>
      <c r="G51" s="45"/>
      <c r="H51" s="46"/>
      <c r="I51" s="46"/>
      <c r="J51" s="47"/>
      <c r="K51" s="38"/>
      <c r="L51" s="45"/>
      <c r="M51" s="46"/>
      <c r="N51" s="46"/>
      <c r="O51" s="47"/>
      <c r="P51" s="38"/>
      <c r="Q51" s="45"/>
      <c r="R51" s="46"/>
      <c r="S51" s="46"/>
      <c r="T51" s="47"/>
    </row>
    <row r="52" spans="2:20">
      <c r="B52" s="45"/>
      <c r="C52" s="46"/>
      <c r="D52" s="46"/>
      <c r="E52" s="47"/>
      <c r="F52" s="38"/>
      <c r="G52" s="45"/>
      <c r="H52" s="46"/>
      <c r="I52" s="46"/>
      <c r="J52" s="47"/>
      <c r="K52" s="38"/>
      <c r="L52" s="45"/>
      <c r="M52" s="46"/>
      <c r="N52" s="46"/>
      <c r="O52" s="47"/>
      <c r="P52" s="38"/>
      <c r="Q52" s="45"/>
      <c r="R52" s="46"/>
      <c r="S52" s="46"/>
      <c r="T52" s="47"/>
    </row>
    <row r="53" spans="2:20">
      <c r="B53" s="45"/>
      <c r="C53" s="46"/>
      <c r="D53" s="46"/>
      <c r="E53" s="47"/>
      <c r="F53" s="38"/>
      <c r="G53" s="45"/>
      <c r="H53" s="46"/>
      <c r="I53" s="46"/>
      <c r="J53" s="47"/>
      <c r="K53" s="38"/>
      <c r="L53" s="45"/>
      <c r="M53" s="46"/>
      <c r="N53" s="46"/>
      <c r="O53" s="47"/>
      <c r="P53" s="38"/>
      <c r="Q53" s="45"/>
      <c r="R53" s="46"/>
      <c r="S53" s="46"/>
      <c r="T53" s="47"/>
    </row>
    <row r="54" spans="2:20">
      <c r="B54" s="45"/>
      <c r="C54" s="46"/>
      <c r="D54" s="46"/>
      <c r="E54" s="47"/>
      <c r="F54" s="38"/>
      <c r="G54" s="45"/>
      <c r="H54" s="46"/>
      <c r="I54" s="46"/>
      <c r="J54" s="47"/>
      <c r="K54" s="38"/>
      <c r="L54" s="45"/>
      <c r="M54" s="46"/>
      <c r="N54" s="46"/>
      <c r="O54" s="47"/>
      <c r="P54" s="38"/>
      <c r="Q54" s="45"/>
      <c r="R54" s="46"/>
      <c r="S54" s="46"/>
      <c r="T54" s="47"/>
    </row>
    <row r="55" spans="2:20">
      <c r="B55" s="49"/>
      <c r="C55" s="50"/>
      <c r="D55" s="50"/>
      <c r="E55" s="51"/>
      <c r="F55" s="38"/>
      <c r="G55" s="49"/>
      <c r="H55" s="50"/>
      <c r="I55" s="50"/>
      <c r="J55" s="51"/>
      <c r="K55" s="38"/>
      <c r="L55" s="49"/>
      <c r="M55" s="50"/>
      <c r="N55" s="50"/>
      <c r="O55" s="51"/>
      <c r="P55" s="38"/>
      <c r="Q55" s="49"/>
      <c r="R55" s="50"/>
      <c r="S55" s="50"/>
      <c r="T55" s="51"/>
    </row>
    <row r="59" spans="2:20" ht="30" customHeight="1">
      <c r="B59" s="121" t="s">
        <v>2</v>
      </c>
      <c r="C59" s="122"/>
      <c r="D59" s="122"/>
      <c r="E59" s="123"/>
      <c r="G59" s="121" t="s">
        <v>54</v>
      </c>
      <c r="H59" s="122"/>
      <c r="I59" s="122"/>
      <c r="J59" s="123"/>
      <c r="L59" s="121" t="s">
        <v>50</v>
      </c>
      <c r="M59" s="122"/>
      <c r="N59" s="122"/>
      <c r="O59" s="123"/>
      <c r="Q59" s="121" t="s">
        <v>1</v>
      </c>
      <c r="R59" s="122"/>
      <c r="S59" s="122"/>
      <c r="T59" s="123"/>
    </row>
    <row r="60" spans="2:20" s="53" customFormat="1">
      <c r="B60" s="39" t="s">
        <v>38</v>
      </c>
      <c r="C60" s="35" t="s">
        <v>39</v>
      </c>
      <c r="D60" s="36" t="s">
        <v>40</v>
      </c>
      <c r="E60" s="37" t="s">
        <v>92</v>
      </c>
      <c r="F60" s="40"/>
      <c r="G60" s="39" t="s">
        <v>38</v>
      </c>
      <c r="H60" s="35" t="s">
        <v>39</v>
      </c>
      <c r="I60" s="36" t="s">
        <v>40</v>
      </c>
      <c r="J60" s="37" t="s">
        <v>92</v>
      </c>
      <c r="K60" s="40"/>
      <c r="L60" s="39" t="s">
        <v>38</v>
      </c>
      <c r="M60" s="35" t="s">
        <v>39</v>
      </c>
      <c r="N60" s="36" t="s">
        <v>40</v>
      </c>
      <c r="O60" s="37" t="s">
        <v>92</v>
      </c>
      <c r="P60" s="40"/>
      <c r="Q60" s="39" t="s">
        <v>38</v>
      </c>
      <c r="R60" s="35" t="s">
        <v>39</v>
      </c>
      <c r="S60" s="36" t="s">
        <v>40</v>
      </c>
      <c r="T60" s="37" t="s">
        <v>92</v>
      </c>
    </row>
    <row r="61" spans="2:20">
      <c r="B61" s="41"/>
      <c r="C61" s="42"/>
      <c r="D61" s="42"/>
      <c r="E61" s="43"/>
      <c r="F61" s="38"/>
      <c r="G61" s="41"/>
      <c r="H61" s="42"/>
      <c r="I61" s="42"/>
      <c r="J61" s="43"/>
      <c r="K61" s="38"/>
      <c r="L61" s="41"/>
      <c r="M61" s="42"/>
      <c r="N61" s="42"/>
      <c r="O61" s="43"/>
      <c r="P61" s="38"/>
      <c r="Q61" s="41"/>
      <c r="R61" s="42"/>
      <c r="S61" s="42"/>
      <c r="T61" s="43"/>
    </row>
    <row r="62" spans="2:20">
      <c r="B62" s="45"/>
      <c r="C62" s="46"/>
      <c r="D62" s="46"/>
      <c r="E62" s="47"/>
      <c r="F62" s="38"/>
      <c r="G62" s="45"/>
      <c r="H62" s="46"/>
      <c r="I62" s="46"/>
      <c r="J62" s="47"/>
      <c r="K62" s="38"/>
      <c r="L62" s="45"/>
      <c r="M62" s="46"/>
      <c r="N62" s="46"/>
      <c r="O62" s="47"/>
      <c r="P62" s="38"/>
      <c r="Q62" s="45"/>
      <c r="R62" s="46"/>
      <c r="S62" s="46"/>
      <c r="T62" s="47"/>
    </row>
    <row r="63" spans="2:20">
      <c r="B63" s="45"/>
      <c r="C63" s="46"/>
      <c r="D63" s="46"/>
      <c r="E63" s="47"/>
      <c r="F63" s="38"/>
      <c r="G63" s="45"/>
      <c r="H63" s="46"/>
      <c r="I63" s="46"/>
      <c r="J63" s="47"/>
      <c r="K63" s="38"/>
      <c r="L63" s="45"/>
      <c r="M63" s="46"/>
      <c r="N63" s="46"/>
      <c r="O63" s="47"/>
      <c r="P63" s="38"/>
      <c r="Q63" s="45"/>
      <c r="R63" s="46"/>
      <c r="S63" s="46"/>
      <c r="T63" s="47"/>
    </row>
    <row r="64" spans="2:20">
      <c r="B64" s="45"/>
      <c r="C64" s="46"/>
      <c r="D64" s="46"/>
      <c r="E64" s="47"/>
      <c r="F64" s="38"/>
      <c r="G64" s="45"/>
      <c r="H64" s="46"/>
      <c r="I64" s="46"/>
      <c r="J64" s="47"/>
      <c r="K64" s="38"/>
      <c r="L64" s="45"/>
      <c r="M64" s="46"/>
      <c r="N64" s="46"/>
      <c r="O64" s="47"/>
      <c r="P64" s="38"/>
      <c r="Q64" s="45"/>
      <c r="R64" s="46"/>
      <c r="S64" s="46"/>
      <c r="T64" s="47"/>
    </row>
    <row r="65" spans="2:20">
      <c r="B65" s="45"/>
      <c r="C65" s="46"/>
      <c r="D65" s="46"/>
      <c r="E65" s="47"/>
      <c r="F65" s="38"/>
      <c r="G65" s="45"/>
      <c r="H65" s="46"/>
      <c r="I65" s="46"/>
      <c r="J65" s="47"/>
      <c r="K65" s="38"/>
      <c r="L65" s="45"/>
      <c r="M65" s="46"/>
      <c r="N65" s="46"/>
      <c r="O65" s="47"/>
      <c r="P65" s="38"/>
      <c r="Q65" s="45"/>
      <c r="R65" s="46"/>
      <c r="S65" s="46"/>
      <c r="T65" s="47"/>
    </row>
    <row r="66" spans="2:20">
      <c r="B66" s="45"/>
      <c r="C66" s="46"/>
      <c r="D66" s="46"/>
      <c r="E66" s="47"/>
      <c r="F66" s="38"/>
      <c r="G66" s="45"/>
      <c r="H66" s="46"/>
      <c r="I66" s="46"/>
      <c r="J66" s="47"/>
      <c r="K66" s="38"/>
      <c r="L66" s="45"/>
      <c r="M66" s="46"/>
      <c r="N66" s="46"/>
      <c r="O66" s="47"/>
      <c r="P66" s="38"/>
      <c r="Q66" s="45"/>
      <c r="R66" s="46"/>
      <c r="S66" s="46"/>
      <c r="T66" s="47"/>
    </row>
    <row r="67" spans="2:20">
      <c r="B67" s="45"/>
      <c r="C67" s="46"/>
      <c r="D67" s="46"/>
      <c r="E67" s="47"/>
      <c r="F67" s="38"/>
      <c r="G67" s="45"/>
      <c r="H67" s="46"/>
      <c r="I67" s="46"/>
      <c r="J67" s="47"/>
      <c r="K67" s="38"/>
      <c r="L67" s="45"/>
      <c r="M67" s="46"/>
      <c r="N67" s="46"/>
      <c r="O67" s="47"/>
      <c r="P67" s="38"/>
      <c r="Q67" s="45"/>
      <c r="R67" s="46"/>
      <c r="S67" s="46"/>
      <c r="T67" s="47"/>
    </row>
    <row r="68" spans="2:20">
      <c r="B68" s="45"/>
      <c r="C68" s="46"/>
      <c r="D68" s="46"/>
      <c r="E68" s="47"/>
      <c r="F68" s="38"/>
      <c r="G68" s="45"/>
      <c r="H68" s="46"/>
      <c r="I68" s="46"/>
      <c r="J68" s="47"/>
      <c r="K68" s="38"/>
      <c r="L68" s="45"/>
      <c r="M68" s="46"/>
      <c r="N68" s="46"/>
      <c r="O68" s="47"/>
      <c r="P68" s="38"/>
      <c r="Q68" s="45"/>
      <c r="R68" s="46"/>
      <c r="S68" s="46"/>
      <c r="T68" s="47"/>
    </row>
    <row r="69" spans="2:20">
      <c r="B69" s="45"/>
      <c r="C69" s="46"/>
      <c r="D69" s="46"/>
      <c r="E69" s="47"/>
      <c r="F69" s="38"/>
      <c r="G69" s="45"/>
      <c r="H69" s="46"/>
      <c r="I69" s="46"/>
      <c r="J69" s="47"/>
      <c r="K69" s="38"/>
      <c r="L69" s="45"/>
      <c r="M69" s="46"/>
      <c r="N69" s="46"/>
      <c r="O69" s="47"/>
      <c r="P69" s="38"/>
      <c r="Q69" s="45"/>
      <c r="R69" s="46"/>
      <c r="S69" s="46"/>
      <c r="T69" s="47"/>
    </row>
    <row r="70" spans="2:20">
      <c r="B70" s="45"/>
      <c r="C70" s="46"/>
      <c r="D70" s="46"/>
      <c r="E70" s="47"/>
      <c r="F70" s="38"/>
      <c r="G70" s="45"/>
      <c r="H70" s="46"/>
      <c r="I70" s="46"/>
      <c r="J70" s="47"/>
      <c r="K70" s="38"/>
      <c r="L70" s="45"/>
      <c r="M70" s="46"/>
      <c r="N70" s="46"/>
      <c r="O70" s="47"/>
      <c r="P70" s="38"/>
      <c r="Q70" s="45"/>
      <c r="R70" s="46"/>
      <c r="S70" s="46"/>
      <c r="T70" s="47"/>
    </row>
    <row r="71" spans="2:20">
      <c r="B71" s="45"/>
      <c r="C71" s="46"/>
      <c r="D71" s="46"/>
      <c r="E71" s="47"/>
      <c r="F71" s="38"/>
      <c r="G71" s="45"/>
      <c r="H71" s="46"/>
      <c r="I71" s="46"/>
      <c r="J71" s="47"/>
      <c r="K71" s="38"/>
      <c r="L71" s="45"/>
      <c r="M71" s="46"/>
      <c r="N71" s="46"/>
      <c r="O71" s="47"/>
      <c r="P71" s="38"/>
      <c r="Q71" s="45"/>
      <c r="R71" s="46"/>
      <c r="S71" s="46"/>
      <c r="T71" s="47"/>
    </row>
    <row r="72" spans="2:20">
      <c r="B72" s="45"/>
      <c r="C72" s="46"/>
      <c r="D72" s="46"/>
      <c r="E72" s="47"/>
      <c r="F72" s="38"/>
      <c r="G72" s="45"/>
      <c r="H72" s="46"/>
      <c r="I72" s="46"/>
      <c r="J72" s="47"/>
      <c r="K72" s="38"/>
      <c r="L72" s="45"/>
      <c r="M72" s="46"/>
      <c r="N72" s="46"/>
      <c r="O72" s="47"/>
      <c r="P72" s="38"/>
      <c r="Q72" s="45"/>
      <c r="R72" s="46"/>
      <c r="S72" s="46"/>
      <c r="T72" s="47"/>
    </row>
    <row r="73" spans="2:20">
      <c r="B73" s="45"/>
      <c r="C73" s="46"/>
      <c r="D73" s="46"/>
      <c r="E73" s="47"/>
      <c r="F73" s="38"/>
      <c r="G73" s="45"/>
      <c r="H73" s="46"/>
      <c r="I73" s="46"/>
      <c r="J73" s="47"/>
      <c r="K73" s="38"/>
      <c r="L73" s="45"/>
      <c r="M73" s="46"/>
      <c r="N73" s="46"/>
      <c r="O73" s="47"/>
      <c r="P73" s="38"/>
      <c r="Q73" s="45"/>
      <c r="R73" s="46"/>
      <c r="S73" s="46"/>
      <c r="T73" s="47"/>
    </row>
    <row r="74" spans="2:20">
      <c r="B74" s="45"/>
      <c r="C74" s="46"/>
      <c r="D74" s="46"/>
      <c r="E74" s="47"/>
      <c r="F74" s="38"/>
      <c r="G74" s="45"/>
      <c r="H74" s="46"/>
      <c r="I74" s="46"/>
      <c r="J74" s="47"/>
      <c r="K74" s="38"/>
      <c r="L74" s="45"/>
      <c r="M74" s="46"/>
      <c r="N74" s="46"/>
      <c r="O74" s="47"/>
      <c r="P74" s="38"/>
      <c r="Q74" s="45"/>
      <c r="R74" s="46"/>
      <c r="S74" s="46"/>
      <c r="T74" s="47"/>
    </row>
    <row r="75" spans="2:20">
      <c r="B75" s="45"/>
      <c r="C75" s="46"/>
      <c r="D75" s="46"/>
      <c r="E75" s="47"/>
      <c r="F75" s="38"/>
      <c r="G75" s="45"/>
      <c r="H75" s="46"/>
      <c r="I75" s="46"/>
      <c r="J75" s="47"/>
      <c r="K75" s="38"/>
      <c r="L75" s="45"/>
      <c r="M75" s="46"/>
      <c r="N75" s="46"/>
      <c r="O75" s="47"/>
      <c r="P75" s="38"/>
      <c r="Q75" s="45"/>
      <c r="R75" s="46"/>
      <c r="S75" s="46"/>
      <c r="T75" s="47"/>
    </row>
    <row r="76" spans="2:20">
      <c r="B76" s="45"/>
      <c r="C76" s="46"/>
      <c r="D76" s="46"/>
      <c r="E76" s="47"/>
      <c r="F76" s="38"/>
      <c r="G76" s="45"/>
      <c r="H76" s="46"/>
      <c r="I76" s="46"/>
      <c r="J76" s="47"/>
      <c r="K76" s="38"/>
      <c r="L76" s="45"/>
      <c r="M76" s="46"/>
      <c r="N76" s="46"/>
      <c r="O76" s="47"/>
      <c r="P76" s="38"/>
      <c r="Q76" s="45"/>
      <c r="R76" s="46"/>
      <c r="S76" s="46"/>
      <c r="T76" s="47"/>
    </row>
    <row r="77" spans="2:20">
      <c r="B77" s="45"/>
      <c r="C77" s="46"/>
      <c r="D77" s="46"/>
      <c r="E77" s="47"/>
      <c r="F77" s="38"/>
      <c r="G77" s="45"/>
      <c r="H77" s="46"/>
      <c r="I77" s="46"/>
      <c r="J77" s="47"/>
      <c r="K77" s="38"/>
      <c r="L77" s="45"/>
      <c r="M77" s="46"/>
      <c r="N77" s="46"/>
      <c r="O77" s="47"/>
      <c r="P77" s="38"/>
      <c r="Q77" s="45"/>
      <c r="R77" s="46"/>
      <c r="S77" s="46"/>
      <c r="T77" s="47"/>
    </row>
    <row r="78" spans="2:20">
      <c r="B78" s="45"/>
      <c r="C78" s="46"/>
      <c r="D78" s="46"/>
      <c r="E78" s="47"/>
      <c r="F78" s="38"/>
      <c r="G78" s="45"/>
      <c r="H78" s="46"/>
      <c r="I78" s="46"/>
      <c r="J78" s="47"/>
      <c r="K78" s="38"/>
      <c r="L78" s="45"/>
      <c r="M78" s="46"/>
      <c r="N78" s="46"/>
      <c r="O78" s="47"/>
      <c r="P78" s="38"/>
      <c r="Q78" s="45"/>
      <c r="R78" s="46"/>
      <c r="S78" s="46"/>
      <c r="T78" s="47"/>
    </row>
    <row r="79" spans="2:20">
      <c r="B79" s="45"/>
      <c r="C79" s="46"/>
      <c r="D79" s="46"/>
      <c r="E79" s="47"/>
      <c r="F79" s="38"/>
      <c r="G79" s="45"/>
      <c r="H79" s="46"/>
      <c r="I79" s="46"/>
      <c r="J79" s="47"/>
      <c r="K79" s="38"/>
      <c r="L79" s="45"/>
      <c r="M79" s="46"/>
      <c r="N79" s="46"/>
      <c r="O79" s="47"/>
      <c r="P79" s="38"/>
      <c r="Q79" s="45"/>
      <c r="R79" s="46"/>
      <c r="S79" s="46"/>
      <c r="T79" s="47"/>
    </row>
    <row r="80" spans="2:20">
      <c r="B80" s="45"/>
      <c r="C80" s="46"/>
      <c r="D80" s="46"/>
      <c r="E80" s="47"/>
      <c r="F80" s="38"/>
      <c r="G80" s="45"/>
      <c r="H80" s="46"/>
      <c r="I80" s="46"/>
      <c r="J80" s="47"/>
      <c r="K80" s="38"/>
      <c r="L80" s="45"/>
      <c r="M80" s="46"/>
      <c r="N80" s="46"/>
      <c r="O80" s="47"/>
      <c r="P80" s="38"/>
      <c r="Q80" s="45"/>
      <c r="R80" s="46"/>
      <c r="S80" s="46"/>
      <c r="T80" s="47"/>
    </row>
    <row r="81" spans="2:20">
      <c r="B81" s="45"/>
      <c r="C81" s="46"/>
      <c r="D81" s="46"/>
      <c r="E81" s="47"/>
      <c r="F81" s="38"/>
      <c r="G81" s="45"/>
      <c r="H81" s="46"/>
      <c r="I81" s="46"/>
      <c r="J81" s="47"/>
      <c r="K81" s="38"/>
      <c r="L81" s="45"/>
      <c r="M81" s="46"/>
      <c r="N81" s="46"/>
      <c r="O81" s="47"/>
      <c r="P81" s="38"/>
      <c r="Q81" s="45"/>
      <c r="R81" s="46"/>
      <c r="S81" s="46"/>
      <c r="T81" s="47"/>
    </row>
    <row r="82" spans="2:20">
      <c r="B82" s="45"/>
      <c r="C82" s="46"/>
      <c r="D82" s="46"/>
      <c r="E82" s="47"/>
      <c r="F82" s="38"/>
      <c r="G82" s="45"/>
      <c r="H82" s="46"/>
      <c r="I82" s="46"/>
      <c r="J82" s="47"/>
      <c r="K82" s="38"/>
      <c r="L82" s="45"/>
      <c r="M82" s="46"/>
      <c r="N82" s="46"/>
      <c r="O82" s="47"/>
      <c r="P82" s="38"/>
      <c r="Q82" s="45"/>
      <c r="R82" s="46"/>
      <c r="S82" s="46"/>
      <c r="T82" s="47"/>
    </row>
    <row r="83" spans="2:20">
      <c r="B83" s="49"/>
      <c r="C83" s="50"/>
      <c r="D83" s="50"/>
      <c r="E83" s="51"/>
      <c r="F83" s="38"/>
      <c r="G83" s="49"/>
      <c r="H83" s="50"/>
      <c r="I83" s="50"/>
      <c r="J83" s="51"/>
      <c r="K83" s="38"/>
      <c r="L83" s="49"/>
      <c r="M83" s="50"/>
      <c r="N83" s="50"/>
      <c r="O83" s="51"/>
      <c r="P83" s="38"/>
      <c r="Q83" s="49"/>
      <c r="R83" s="50"/>
      <c r="S83" s="50"/>
      <c r="T83" s="51"/>
    </row>
    <row r="87" spans="2:20" ht="30" customHeight="1">
      <c r="B87" s="121" t="s">
        <v>47</v>
      </c>
      <c r="C87" s="122"/>
      <c r="D87" s="122"/>
      <c r="E87" s="123"/>
      <c r="G87" s="121" t="s">
        <v>52</v>
      </c>
      <c r="H87" s="122"/>
      <c r="I87" s="122"/>
      <c r="J87" s="123"/>
      <c r="L87" s="121" t="s">
        <v>12</v>
      </c>
      <c r="M87" s="122"/>
      <c r="N87" s="122"/>
      <c r="O87" s="123"/>
      <c r="Q87" s="121" t="s">
        <v>17</v>
      </c>
      <c r="R87" s="122"/>
      <c r="S87" s="122"/>
      <c r="T87" s="123"/>
    </row>
    <row r="88" spans="2:20" s="53" customFormat="1">
      <c r="B88" s="39" t="s">
        <v>38</v>
      </c>
      <c r="C88" s="35" t="s">
        <v>39</v>
      </c>
      <c r="D88" s="36" t="s">
        <v>40</v>
      </c>
      <c r="E88" s="37" t="s">
        <v>92</v>
      </c>
      <c r="F88" s="40"/>
      <c r="G88" s="39" t="s">
        <v>38</v>
      </c>
      <c r="H88" s="35" t="s">
        <v>39</v>
      </c>
      <c r="I88" s="36" t="s">
        <v>40</v>
      </c>
      <c r="J88" s="37" t="s">
        <v>92</v>
      </c>
      <c r="K88" s="40"/>
      <c r="L88" s="39" t="s">
        <v>38</v>
      </c>
      <c r="M88" s="35" t="s">
        <v>39</v>
      </c>
      <c r="N88" s="36" t="s">
        <v>40</v>
      </c>
      <c r="O88" s="37" t="s">
        <v>92</v>
      </c>
      <c r="P88" s="40"/>
      <c r="Q88" s="39" t="s">
        <v>38</v>
      </c>
      <c r="R88" s="35" t="s">
        <v>39</v>
      </c>
      <c r="S88" s="36" t="s">
        <v>40</v>
      </c>
      <c r="T88" s="37" t="s">
        <v>92</v>
      </c>
    </row>
    <row r="89" spans="2:20">
      <c r="B89" s="41"/>
      <c r="C89" s="42"/>
      <c r="D89" s="42"/>
      <c r="E89" s="43"/>
      <c r="F89" s="38"/>
      <c r="G89" s="41"/>
      <c r="H89" s="42"/>
      <c r="I89" s="42"/>
      <c r="J89" s="43"/>
      <c r="K89" s="38"/>
      <c r="L89" s="41"/>
      <c r="M89" s="42"/>
      <c r="N89" s="42"/>
      <c r="O89" s="43"/>
      <c r="P89" s="38"/>
      <c r="Q89" s="41"/>
      <c r="R89" s="42"/>
      <c r="S89" s="42"/>
      <c r="T89" s="43"/>
    </row>
    <row r="90" spans="2:20">
      <c r="B90" s="45"/>
      <c r="C90" s="46"/>
      <c r="D90" s="46"/>
      <c r="E90" s="47"/>
      <c r="F90" s="38"/>
      <c r="G90" s="45"/>
      <c r="H90" s="46"/>
      <c r="I90" s="46"/>
      <c r="J90" s="47"/>
      <c r="K90" s="38"/>
      <c r="L90" s="45"/>
      <c r="M90" s="46"/>
      <c r="N90" s="46"/>
      <c r="O90" s="47"/>
      <c r="P90" s="38"/>
      <c r="Q90" s="45"/>
      <c r="R90" s="46"/>
      <c r="S90" s="46"/>
      <c r="T90" s="47"/>
    </row>
    <row r="91" spans="2:20">
      <c r="B91" s="45"/>
      <c r="C91" s="46"/>
      <c r="D91" s="46"/>
      <c r="E91" s="47"/>
      <c r="F91" s="38"/>
      <c r="G91" s="45"/>
      <c r="H91" s="46"/>
      <c r="I91" s="46"/>
      <c r="J91" s="47"/>
      <c r="K91" s="38"/>
      <c r="L91" s="45"/>
      <c r="M91" s="46"/>
      <c r="N91" s="46"/>
      <c r="O91" s="47"/>
      <c r="P91" s="38"/>
      <c r="Q91" s="45"/>
      <c r="R91" s="46"/>
      <c r="S91" s="46"/>
      <c r="T91" s="47"/>
    </row>
    <row r="92" spans="2:20">
      <c r="B92" s="45"/>
      <c r="C92" s="46"/>
      <c r="D92" s="46"/>
      <c r="E92" s="47"/>
      <c r="F92" s="38"/>
      <c r="G92" s="45"/>
      <c r="H92" s="46"/>
      <c r="I92" s="46"/>
      <c r="J92" s="47"/>
      <c r="K92" s="38"/>
      <c r="L92" s="45"/>
      <c r="M92" s="46"/>
      <c r="N92" s="46"/>
      <c r="O92" s="47"/>
      <c r="P92" s="38"/>
      <c r="Q92" s="45"/>
      <c r="R92" s="46"/>
      <c r="S92" s="46"/>
      <c r="T92" s="47"/>
    </row>
    <row r="93" spans="2:20">
      <c r="B93" s="45"/>
      <c r="C93" s="46"/>
      <c r="D93" s="46"/>
      <c r="E93" s="47"/>
      <c r="F93" s="38"/>
      <c r="G93" s="45"/>
      <c r="H93" s="46"/>
      <c r="I93" s="46"/>
      <c r="J93" s="47"/>
      <c r="K93" s="38"/>
      <c r="L93" s="45"/>
      <c r="M93" s="46"/>
      <c r="N93" s="46"/>
      <c r="O93" s="47"/>
      <c r="P93" s="38"/>
      <c r="Q93" s="45"/>
      <c r="R93" s="46"/>
      <c r="S93" s="46"/>
      <c r="T93" s="47"/>
    </row>
    <row r="94" spans="2:20">
      <c r="B94" s="45"/>
      <c r="C94" s="46"/>
      <c r="D94" s="46"/>
      <c r="E94" s="47"/>
      <c r="F94" s="38"/>
      <c r="G94" s="45"/>
      <c r="H94" s="46"/>
      <c r="I94" s="46"/>
      <c r="J94" s="47"/>
      <c r="K94" s="38"/>
      <c r="L94" s="45"/>
      <c r="M94" s="46"/>
      <c r="N94" s="46"/>
      <c r="O94" s="47"/>
      <c r="P94" s="38"/>
      <c r="Q94" s="45"/>
      <c r="R94" s="46"/>
      <c r="S94" s="46"/>
      <c r="T94" s="47"/>
    </row>
    <row r="95" spans="2:20">
      <c r="B95" s="45"/>
      <c r="C95" s="46"/>
      <c r="D95" s="46"/>
      <c r="E95" s="47"/>
      <c r="F95" s="38"/>
      <c r="G95" s="45"/>
      <c r="H95" s="46"/>
      <c r="I95" s="46"/>
      <c r="J95" s="47"/>
      <c r="K95" s="38"/>
      <c r="L95" s="45"/>
      <c r="M95" s="46"/>
      <c r="N95" s="46"/>
      <c r="O95" s="47"/>
      <c r="P95" s="38"/>
      <c r="Q95" s="45"/>
      <c r="R95" s="46"/>
      <c r="S95" s="46"/>
      <c r="T95" s="47"/>
    </row>
    <row r="96" spans="2:20">
      <c r="B96" s="45"/>
      <c r="C96" s="46"/>
      <c r="D96" s="46"/>
      <c r="E96" s="47"/>
      <c r="F96" s="38"/>
      <c r="G96" s="45"/>
      <c r="H96" s="46"/>
      <c r="I96" s="46"/>
      <c r="J96" s="47"/>
      <c r="K96" s="38"/>
      <c r="L96" s="45"/>
      <c r="M96" s="46"/>
      <c r="N96" s="46"/>
      <c r="O96" s="47"/>
      <c r="P96" s="38"/>
      <c r="Q96" s="45"/>
      <c r="R96" s="46"/>
      <c r="S96" s="46"/>
      <c r="T96" s="47"/>
    </row>
    <row r="97" spans="2:20">
      <c r="B97" s="45"/>
      <c r="C97" s="46"/>
      <c r="D97" s="46"/>
      <c r="E97" s="47"/>
      <c r="F97" s="38"/>
      <c r="G97" s="45"/>
      <c r="H97" s="46"/>
      <c r="I97" s="46"/>
      <c r="J97" s="47"/>
      <c r="K97" s="38"/>
      <c r="L97" s="45"/>
      <c r="M97" s="46"/>
      <c r="N97" s="46"/>
      <c r="O97" s="47"/>
      <c r="P97" s="38"/>
      <c r="Q97" s="45"/>
      <c r="R97" s="46"/>
      <c r="S97" s="46"/>
      <c r="T97" s="47"/>
    </row>
    <row r="98" spans="2:20">
      <c r="B98" s="45"/>
      <c r="C98" s="46"/>
      <c r="D98" s="46"/>
      <c r="E98" s="47"/>
      <c r="F98" s="38"/>
      <c r="G98" s="45"/>
      <c r="H98" s="46"/>
      <c r="I98" s="46"/>
      <c r="J98" s="47"/>
      <c r="K98" s="38"/>
      <c r="L98" s="45"/>
      <c r="M98" s="46"/>
      <c r="N98" s="46"/>
      <c r="O98" s="47"/>
      <c r="P98" s="38"/>
      <c r="Q98" s="45"/>
      <c r="R98" s="46"/>
      <c r="S98" s="46"/>
      <c r="T98" s="47"/>
    </row>
    <row r="99" spans="2:20">
      <c r="B99" s="45"/>
      <c r="C99" s="46"/>
      <c r="D99" s="46"/>
      <c r="E99" s="47"/>
      <c r="F99" s="38"/>
      <c r="G99" s="45"/>
      <c r="H99" s="46"/>
      <c r="I99" s="46"/>
      <c r="J99" s="47"/>
      <c r="K99" s="38"/>
      <c r="L99" s="45"/>
      <c r="M99" s="46"/>
      <c r="N99" s="46"/>
      <c r="O99" s="47"/>
      <c r="P99" s="38"/>
      <c r="Q99" s="45"/>
      <c r="R99" s="46"/>
      <c r="S99" s="46"/>
      <c r="T99" s="47"/>
    </row>
    <row r="100" spans="2:20">
      <c r="B100" s="45"/>
      <c r="C100" s="46"/>
      <c r="D100" s="46"/>
      <c r="E100" s="47"/>
      <c r="F100" s="38"/>
      <c r="G100" s="45"/>
      <c r="H100" s="46"/>
      <c r="I100" s="46"/>
      <c r="J100" s="47"/>
      <c r="K100" s="38"/>
      <c r="L100" s="45"/>
      <c r="M100" s="46"/>
      <c r="N100" s="46"/>
      <c r="O100" s="47"/>
      <c r="P100" s="38"/>
      <c r="Q100" s="45"/>
      <c r="R100" s="46"/>
      <c r="S100" s="46"/>
      <c r="T100" s="47"/>
    </row>
    <row r="101" spans="2:20">
      <c r="B101" s="45"/>
      <c r="C101" s="46"/>
      <c r="D101" s="46"/>
      <c r="E101" s="47"/>
      <c r="F101" s="38"/>
      <c r="G101" s="45"/>
      <c r="H101" s="46"/>
      <c r="I101" s="46"/>
      <c r="J101" s="47"/>
      <c r="K101" s="38"/>
      <c r="L101" s="45"/>
      <c r="M101" s="46"/>
      <c r="N101" s="46"/>
      <c r="O101" s="47"/>
      <c r="P101" s="38"/>
      <c r="Q101" s="45"/>
      <c r="R101" s="46"/>
      <c r="S101" s="46"/>
      <c r="T101" s="47"/>
    </row>
    <row r="102" spans="2:20">
      <c r="B102" s="45"/>
      <c r="C102" s="46"/>
      <c r="D102" s="46"/>
      <c r="E102" s="47"/>
      <c r="F102" s="38"/>
      <c r="G102" s="45"/>
      <c r="H102" s="46"/>
      <c r="I102" s="46"/>
      <c r="J102" s="47"/>
      <c r="K102" s="38"/>
      <c r="L102" s="45"/>
      <c r="M102" s="46"/>
      <c r="N102" s="46"/>
      <c r="O102" s="47"/>
      <c r="P102" s="38"/>
      <c r="Q102" s="45"/>
      <c r="R102" s="46"/>
      <c r="S102" s="46"/>
      <c r="T102" s="47"/>
    </row>
    <row r="103" spans="2:20">
      <c r="B103" s="45"/>
      <c r="C103" s="46"/>
      <c r="D103" s="46"/>
      <c r="E103" s="47"/>
      <c r="F103" s="38"/>
      <c r="G103" s="45"/>
      <c r="H103" s="46"/>
      <c r="I103" s="46"/>
      <c r="J103" s="47"/>
      <c r="K103" s="38"/>
      <c r="L103" s="45"/>
      <c r="M103" s="46"/>
      <c r="N103" s="46"/>
      <c r="O103" s="47"/>
      <c r="P103" s="38"/>
      <c r="Q103" s="45"/>
      <c r="R103" s="46"/>
      <c r="S103" s="46"/>
      <c r="T103" s="47"/>
    </row>
    <row r="104" spans="2:20">
      <c r="B104" s="45"/>
      <c r="C104" s="46"/>
      <c r="D104" s="46"/>
      <c r="E104" s="47"/>
      <c r="F104" s="38"/>
      <c r="G104" s="45"/>
      <c r="H104" s="46"/>
      <c r="I104" s="46"/>
      <c r="J104" s="47"/>
      <c r="K104" s="38"/>
      <c r="L104" s="45"/>
      <c r="M104" s="46"/>
      <c r="N104" s="46"/>
      <c r="O104" s="47"/>
      <c r="P104" s="38"/>
      <c r="Q104" s="45"/>
      <c r="R104" s="46"/>
      <c r="S104" s="46"/>
      <c r="T104" s="47"/>
    </row>
    <row r="105" spans="2:20">
      <c r="B105" s="45"/>
      <c r="C105" s="46"/>
      <c r="D105" s="46"/>
      <c r="E105" s="47"/>
      <c r="F105" s="38"/>
      <c r="G105" s="45"/>
      <c r="H105" s="46"/>
      <c r="I105" s="46"/>
      <c r="J105" s="47"/>
      <c r="K105" s="38"/>
      <c r="L105" s="45"/>
      <c r="M105" s="46"/>
      <c r="N105" s="46"/>
      <c r="O105" s="47"/>
      <c r="P105" s="38"/>
      <c r="Q105" s="45"/>
      <c r="R105" s="46"/>
      <c r="S105" s="46"/>
      <c r="T105" s="47"/>
    </row>
    <row r="106" spans="2:20">
      <c r="B106" s="45"/>
      <c r="C106" s="46"/>
      <c r="D106" s="46"/>
      <c r="E106" s="47"/>
      <c r="F106" s="38"/>
      <c r="G106" s="45"/>
      <c r="H106" s="46"/>
      <c r="I106" s="46"/>
      <c r="J106" s="47"/>
      <c r="K106" s="38"/>
      <c r="L106" s="45"/>
      <c r="M106" s="46"/>
      <c r="N106" s="46"/>
      <c r="O106" s="47"/>
      <c r="P106" s="38"/>
      <c r="Q106" s="45"/>
      <c r="R106" s="46"/>
      <c r="S106" s="46"/>
      <c r="T106" s="47"/>
    </row>
    <row r="107" spans="2:20">
      <c r="B107" s="45"/>
      <c r="C107" s="46"/>
      <c r="D107" s="46"/>
      <c r="E107" s="47"/>
      <c r="F107" s="38"/>
      <c r="G107" s="45"/>
      <c r="H107" s="46"/>
      <c r="I107" s="46"/>
      <c r="J107" s="47"/>
      <c r="K107" s="38"/>
      <c r="L107" s="45"/>
      <c r="M107" s="46"/>
      <c r="N107" s="46"/>
      <c r="O107" s="47"/>
      <c r="P107" s="38"/>
      <c r="Q107" s="45"/>
      <c r="R107" s="46"/>
      <c r="S107" s="46"/>
      <c r="T107" s="47"/>
    </row>
    <row r="108" spans="2:20">
      <c r="B108" s="45"/>
      <c r="C108" s="46"/>
      <c r="D108" s="46"/>
      <c r="E108" s="47"/>
      <c r="F108" s="38"/>
      <c r="G108" s="45"/>
      <c r="H108" s="46"/>
      <c r="I108" s="46"/>
      <c r="J108" s="47"/>
      <c r="K108" s="38"/>
      <c r="L108" s="45"/>
      <c r="M108" s="46"/>
      <c r="N108" s="46"/>
      <c r="O108" s="47"/>
      <c r="P108" s="38"/>
      <c r="Q108" s="45"/>
      <c r="R108" s="46"/>
      <c r="S108" s="46"/>
      <c r="T108" s="47"/>
    </row>
    <row r="109" spans="2:20">
      <c r="B109" s="45"/>
      <c r="C109" s="46"/>
      <c r="D109" s="46"/>
      <c r="E109" s="47"/>
      <c r="F109" s="38"/>
      <c r="G109" s="45"/>
      <c r="H109" s="46"/>
      <c r="I109" s="46"/>
      <c r="J109" s="47"/>
      <c r="K109" s="38"/>
      <c r="L109" s="45"/>
      <c r="M109" s="46"/>
      <c r="N109" s="46"/>
      <c r="O109" s="47"/>
      <c r="P109" s="38"/>
      <c r="Q109" s="45"/>
      <c r="R109" s="46"/>
      <c r="S109" s="46"/>
      <c r="T109" s="47"/>
    </row>
    <row r="110" spans="2:20">
      <c r="B110" s="45"/>
      <c r="C110" s="46"/>
      <c r="D110" s="46"/>
      <c r="E110" s="47"/>
      <c r="F110" s="38"/>
      <c r="G110" s="45"/>
      <c r="H110" s="46"/>
      <c r="I110" s="46"/>
      <c r="J110" s="47"/>
      <c r="K110" s="38"/>
      <c r="L110" s="45"/>
      <c r="M110" s="46"/>
      <c r="N110" s="46"/>
      <c r="O110" s="47"/>
      <c r="P110" s="38"/>
      <c r="Q110" s="45"/>
      <c r="R110" s="46"/>
      <c r="S110" s="46"/>
      <c r="T110" s="47"/>
    </row>
    <row r="111" spans="2:20">
      <c r="B111" s="49"/>
      <c r="C111" s="50"/>
      <c r="D111" s="50"/>
      <c r="E111" s="51"/>
      <c r="F111" s="38"/>
      <c r="G111" s="49"/>
      <c r="H111" s="50"/>
      <c r="I111" s="50"/>
      <c r="J111" s="51"/>
      <c r="K111" s="38"/>
      <c r="L111" s="49"/>
      <c r="M111" s="50"/>
      <c r="N111" s="50"/>
      <c r="O111" s="51"/>
      <c r="P111" s="38"/>
      <c r="Q111" s="49"/>
      <c r="R111" s="50"/>
      <c r="S111" s="50"/>
      <c r="T111" s="51"/>
    </row>
  </sheetData>
  <mergeCells count="16">
    <mergeCell ref="B3:E3"/>
    <mergeCell ref="G3:J3"/>
    <mergeCell ref="L3:O3"/>
    <mergeCell ref="Q3:T3"/>
    <mergeCell ref="B31:E31"/>
    <mergeCell ref="G31:J31"/>
    <mergeCell ref="L31:O31"/>
    <mergeCell ref="Q31:T31"/>
    <mergeCell ref="B59:E59"/>
    <mergeCell ref="G59:J59"/>
    <mergeCell ref="L59:O59"/>
    <mergeCell ref="Q59:T59"/>
    <mergeCell ref="B87:E87"/>
    <mergeCell ref="G87:J87"/>
    <mergeCell ref="L87:O87"/>
    <mergeCell ref="Q87:T87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B91"/>
  <sheetViews>
    <sheetView tabSelected="1" zoomScale="70" zoomScaleNormal="70" workbookViewId="0">
      <selection activeCell="J14" sqref="J14"/>
    </sheetView>
  </sheetViews>
  <sheetFormatPr defaultColWidth="11.42578125" defaultRowHeight="14.25"/>
  <cols>
    <col min="1" max="1" width="5.7109375" style="33" customWidth="1"/>
    <col min="2" max="2" width="8.7109375" style="33" customWidth="1"/>
    <col min="3" max="3" width="7.7109375" style="33" customWidth="1"/>
    <col min="4" max="4" width="6.7109375" style="33" customWidth="1"/>
    <col min="5" max="5" width="15.7109375" style="33" customWidth="1"/>
    <col min="6" max="6" width="18.42578125" style="33" customWidth="1"/>
    <col min="7" max="7" width="4.5703125" style="33" customWidth="1"/>
    <col min="8" max="8" width="2.85546875" style="110" customWidth="1"/>
    <col min="9" max="9" width="2.7109375" style="33" customWidth="1"/>
    <col min="10" max="10" width="2.85546875" style="110" customWidth="1"/>
    <col min="11" max="11" width="4.5703125" style="33" customWidth="1"/>
    <col min="12" max="14" width="18.42578125" style="33" customWidth="1"/>
    <col min="15" max="15" width="6" style="33" bestFit="1" customWidth="1"/>
    <col min="16" max="16" width="16.7109375" style="33" bestFit="1" customWidth="1"/>
    <col min="17" max="23" width="5.85546875" style="119" customWidth="1"/>
    <col min="24" max="29" width="6" style="33" bestFit="1" customWidth="1"/>
    <col min="30" max="42" width="4.140625" style="33" customWidth="1"/>
    <col min="43" max="43" width="2.7109375" style="33" customWidth="1"/>
    <col min="44" max="44" width="2.7109375" style="33" hidden="1" customWidth="1"/>
    <col min="45" max="45" width="3.7109375" style="110" hidden="1" customWidth="1"/>
    <col min="46" max="46" width="18.42578125" style="33" hidden="1" customWidth="1"/>
    <col min="47" max="53" width="0" style="33" hidden="1" customWidth="1"/>
    <col min="54" max="54" width="12.42578125" style="33" hidden="1" customWidth="1"/>
    <col min="55" max="16384" width="11.42578125" style="33"/>
  </cols>
  <sheetData>
    <row r="1" spans="1:54">
      <c r="A1" s="16"/>
      <c r="B1" s="16"/>
      <c r="C1" s="16"/>
      <c r="D1" s="16"/>
      <c r="E1" s="16"/>
      <c r="F1" s="16"/>
      <c r="G1" s="16"/>
      <c r="H1" s="80"/>
      <c r="I1" s="16"/>
      <c r="J1" s="80"/>
      <c r="K1" s="16"/>
      <c r="L1" s="16"/>
      <c r="M1" s="16"/>
      <c r="N1" s="16"/>
      <c r="O1" s="16"/>
      <c r="P1" s="16"/>
      <c r="Q1" s="156"/>
      <c r="R1" s="156"/>
      <c r="S1" s="156"/>
      <c r="T1" s="156"/>
      <c r="U1" s="156"/>
      <c r="V1" s="156"/>
      <c r="W1" s="15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S1" s="33"/>
    </row>
    <row r="2" spans="1:54" ht="30" customHeight="1">
      <c r="A2" s="16"/>
      <c r="B2" s="16"/>
      <c r="C2" s="16"/>
      <c r="D2" s="16"/>
      <c r="E2" s="16"/>
      <c r="F2" s="16"/>
      <c r="G2" s="16"/>
      <c r="H2" s="80"/>
      <c r="I2" s="16"/>
      <c r="J2" s="80"/>
      <c r="K2" s="16"/>
      <c r="L2" s="16"/>
      <c r="M2" s="16"/>
      <c r="N2" s="16"/>
      <c r="O2" s="16"/>
      <c r="P2" s="16"/>
      <c r="Q2" s="156"/>
      <c r="R2" s="156"/>
      <c r="S2" s="156"/>
      <c r="T2" s="156"/>
      <c r="U2" s="156"/>
      <c r="V2" s="156"/>
      <c r="W2" s="15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S2" s="33"/>
    </row>
    <row r="3" spans="1:54">
      <c r="A3" s="16"/>
      <c r="B3" s="16"/>
      <c r="C3" s="16"/>
      <c r="D3" s="16"/>
      <c r="E3" s="16"/>
      <c r="F3" s="16"/>
      <c r="G3" s="16"/>
      <c r="H3" s="80"/>
      <c r="I3" s="16"/>
      <c r="J3" s="80"/>
      <c r="K3" s="16"/>
      <c r="L3" s="16"/>
      <c r="M3" s="16"/>
      <c r="N3" s="16"/>
      <c r="O3" s="16"/>
      <c r="P3" s="16"/>
      <c r="Q3" s="156"/>
      <c r="R3" s="156"/>
      <c r="S3" s="156"/>
      <c r="T3" s="156"/>
      <c r="U3" s="156"/>
      <c r="V3" s="156"/>
      <c r="W3" s="15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S3" s="33"/>
    </row>
    <row r="4" spans="1:54" ht="23.25" customHeight="1">
      <c r="A4" s="16"/>
      <c r="B4" s="16"/>
      <c r="C4" s="16"/>
      <c r="D4" s="16"/>
      <c r="E4" s="16"/>
      <c r="F4" s="16"/>
      <c r="G4" s="16"/>
      <c r="H4" s="80"/>
      <c r="I4" s="16"/>
      <c r="J4" s="80"/>
      <c r="K4" s="16"/>
      <c r="L4" s="16"/>
      <c r="M4" s="16"/>
      <c r="N4" s="16"/>
      <c r="O4" s="16"/>
      <c r="P4" s="16"/>
      <c r="Q4" s="156"/>
      <c r="R4" s="156"/>
      <c r="S4" s="156"/>
      <c r="T4" s="156"/>
      <c r="U4" s="156"/>
      <c r="V4" s="156"/>
      <c r="W4" s="15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S4" s="33"/>
    </row>
    <row r="5" spans="1:54" ht="17.100000000000001" customHeight="1">
      <c r="A5" s="16"/>
      <c r="B5" s="81">
        <v>43265</v>
      </c>
      <c r="C5" s="82" t="s">
        <v>67</v>
      </c>
      <c r="D5" s="83"/>
      <c r="E5" s="82" t="s">
        <v>66</v>
      </c>
      <c r="F5" s="84" t="s">
        <v>7</v>
      </c>
      <c r="G5" s="85"/>
      <c r="H5" s="86">
        <v>1</v>
      </c>
      <c r="I5" s="83" t="s">
        <v>29</v>
      </c>
      <c r="J5" s="87">
        <v>1</v>
      </c>
      <c r="K5" s="85"/>
      <c r="L5" s="88" t="s">
        <v>56</v>
      </c>
      <c r="M5" s="108"/>
      <c r="N5" s="108"/>
      <c r="O5" s="127" t="s">
        <v>30</v>
      </c>
      <c r="P5" s="128"/>
      <c r="Q5" s="21"/>
      <c r="R5" s="21"/>
      <c r="S5" s="21"/>
      <c r="T5" s="21"/>
      <c r="U5" s="21"/>
      <c r="V5" s="21"/>
      <c r="W5" s="21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S5" s="33" t="s">
        <v>30</v>
      </c>
    </row>
    <row r="6" spans="1:54" ht="17.100000000000001" customHeight="1">
      <c r="A6" s="16"/>
      <c r="B6" s="89">
        <v>43266</v>
      </c>
      <c r="C6" s="90" t="s">
        <v>68</v>
      </c>
      <c r="D6" s="91"/>
      <c r="E6" s="90" t="s">
        <v>69</v>
      </c>
      <c r="F6" s="92" t="s">
        <v>53</v>
      </c>
      <c r="G6" s="93"/>
      <c r="H6" s="94">
        <v>2</v>
      </c>
      <c r="I6" s="91" t="s">
        <v>29</v>
      </c>
      <c r="J6" s="95">
        <v>1</v>
      </c>
      <c r="K6" s="93"/>
      <c r="L6" s="96" t="s">
        <v>13</v>
      </c>
      <c r="M6" s="108"/>
      <c r="N6" s="108"/>
      <c r="O6" s="129"/>
      <c r="P6" s="130"/>
      <c r="Q6" s="21" t="s">
        <v>127</v>
      </c>
      <c r="R6" s="21" t="s">
        <v>128</v>
      </c>
      <c r="S6" s="21" t="s">
        <v>129</v>
      </c>
      <c r="T6" s="21" t="s">
        <v>130</v>
      </c>
      <c r="U6" s="21" t="s">
        <v>131</v>
      </c>
      <c r="V6" s="21" t="s">
        <v>132</v>
      </c>
      <c r="W6" s="21" t="s">
        <v>123</v>
      </c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S6" s="33"/>
      <c r="AU6" s="33" t="s">
        <v>127</v>
      </c>
      <c r="AV6" s="33" t="s">
        <v>128</v>
      </c>
      <c r="AW6" s="33" t="s">
        <v>129</v>
      </c>
      <c r="AX6" s="33" t="s">
        <v>130</v>
      </c>
      <c r="AY6" s="33" t="s">
        <v>131</v>
      </c>
      <c r="AZ6" s="33" t="s">
        <v>132</v>
      </c>
      <c r="BA6" s="33" t="s">
        <v>123</v>
      </c>
      <c r="BB6" s="33" t="s">
        <v>133</v>
      </c>
    </row>
    <row r="7" spans="1:54" ht="17.100000000000001" customHeight="1">
      <c r="A7" s="16"/>
      <c r="B7" s="89">
        <v>43331</v>
      </c>
      <c r="C7" s="90" t="s">
        <v>70</v>
      </c>
      <c r="D7" s="91"/>
      <c r="E7" s="90" t="s">
        <v>71</v>
      </c>
      <c r="F7" s="92" t="s">
        <v>7</v>
      </c>
      <c r="G7" s="93"/>
      <c r="H7" s="94">
        <v>0</v>
      </c>
      <c r="I7" s="91" t="s">
        <v>29</v>
      </c>
      <c r="J7" s="95">
        <v>0</v>
      </c>
      <c r="K7" s="93"/>
      <c r="L7" s="96" t="s">
        <v>53</v>
      </c>
      <c r="M7" s="108"/>
      <c r="N7" s="108"/>
      <c r="O7" s="158">
        <v>1</v>
      </c>
      <c r="P7" s="158" t="str">
        <f>VLOOKUP(1,$AR$7:$BB$10,COLUMN(C1),FALSE)</f>
        <v>Russie</v>
      </c>
      <c r="Q7" s="21">
        <f>VLOOKUP(1,$AR$7:$BB$10,COLUMN(D1),FALSE)</f>
        <v>3</v>
      </c>
      <c r="R7" s="21">
        <f>VLOOKUP(1,$AR$7:$BB$10,COLUMN(E1),FALSE)</f>
        <v>1</v>
      </c>
      <c r="S7" s="21">
        <f>VLOOKUP(1,$AR$7:$BB$10,COLUMN(F1),FALSE)</f>
        <v>2</v>
      </c>
      <c r="T7" s="21">
        <f>VLOOKUP(1,$AR$7:$BB$10,COLUMN(G1),FALSE)</f>
        <v>0</v>
      </c>
      <c r="U7" s="21">
        <f>VLOOKUP(1,$AR$7:$BB$10,COLUMN(H1),FALSE)</f>
        <v>3</v>
      </c>
      <c r="V7" s="21">
        <f>VLOOKUP(1,$AR$7:$BB$10,COLUMN(I1),FALSE)</f>
        <v>2</v>
      </c>
      <c r="W7" s="21">
        <f>VLOOKUP(1,$AR$7:$BB$10,COLUMN(J1),FALSE)</f>
        <v>5</v>
      </c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33">
        <f>RANK(BB7,$BB$7:$BB$10)</f>
        <v>1</v>
      </c>
      <c r="AS7" s="33" t="s">
        <v>75</v>
      </c>
      <c r="AT7" s="33" t="s">
        <v>7</v>
      </c>
      <c r="AU7" s="33">
        <f>COUNTIFS($F$5:$F$10,AT7,$H$5:$H$10,"&lt;&gt;")+COUNTIFS($L$5:$L$10,AT7,$J$5:$J$10,"&lt;&gt;")</f>
        <v>3</v>
      </c>
      <c r="AV7" s="33">
        <f>SUMPRODUCT(($F$5:$F$10=AT7)*($H$5:$H$10&gt;$J$5:$J$10)*($H$5:$H$10&lt;&gt;""))+SUMPRODUCT(($L$5:$L$10=AT7)*($J$5:$J$10&gt;$H$5:$H$10)*($H$5:$H$10&lt;&gt;""))</f>
        <v>1</v>
      </c>
      <c r="AW7" s="33">
        <f>SUMPRODUCT(($F$5:$F$10=AT7)*($H$5:$H$10=$J$5:$J$10)*($H$5:$H$10&lt;&gt;""))+SUMPRODUCT(($L$5:$L$10=AT7)*($J$5:$J$10=$H$5:$H$10)*($H$5:$H$10&lt;&gt;""))</f>
        <v>2</v>
      </c>
      <c r="AX7" s="33">
        <f>AU7-AV7-AW7</f>
        <v>0</v>
      </c>
      <c r="AY7" s="33">
        <f>SUMIFS($H$5:$H$10,$F$5:$F$10,AT7)+SUMIFS($J$5:$J$10,$L$5:$L$10,AT7)</f>
        <v>3</v>
      </c>
      <c r="AZ7" s="33">
        <f>SUMIFS($H$5:$H$10,$L$5:$L$10,AT7)+SUMIFS($J$5:$J$10,$F$5:$F$10,AT7)</f>
        <v>2</v>
      </c>
      <c r="BA7" s="33">
        <f>3*AV7+AW7</f>
        <v>5</v>
      </c>
      <c r="BB7" s="33">
        <f>BA7*100000+(AY7-AZ7)*1000+AY7+(100-ROW())/100</f>
        <v>501003.93</v>
      </c>
    </row>
    <row r="8" spans="1:54" ht="17.100000000000001" customHeight="1">
      <c r="A8" s="16"/>
      <c r="B8" s="89">
        <v>43271</v>
      </c>
      <c r="C8" s="90" t="s">
        <v>67</v>
      </c>
      <c r="D8" s="91"/>
      <c r="E8" s="90" t="s">
        <v>72</v>
      </c>
      <c r="F8" s="92" t="s">
        <v>13</v>
      </c>
      <c r="G8" s="93"/>
      <c r="H8" s="94">
        <v>2</v>
      </c>
      <c r="I8" s="91" t="s">
        <v>29</v>
      </c>
      <c r="J8" s="95">
        <v>1</v>
      </c>
      <c r="K8" s="93"/>
      <c r="L8" s="96" t="s">
        <v>56</v>
      </c>
      <c r="M8" s="108"/>
      <c r="N8" s="108"/>
      <c r="O8" s="158">
        <f>IF(INT(VLOOKUP(2,$AR$7:$BB$10,11,0))=INT(VLOOKUP(1,$AR$7:$BB$10,11,0)),O7,2)</f>
        <v>1</v>
      </c>
      <c r="P8" s="158" t="str">
        <f>VLOOKUP(2,$AR$7:$BB$10,COLUMN(C2),FALSE)</f>
        <v>Egypte</v>
      </c>
      <c r="Q8" s="21">
        <f>VLOOKUP(2,$AR$7:$BB$10,COLUMN(D2),FALSE)</f>
        <v>3</v>
      </c>
      <c r="R8" s="21">
        <f>VLOOKUP(2,$AR$7:$BB$10,COLUMN(E2),FALSE)</f>
        <v>1</v>
      </c>
      <c r="S8" s="21">
        <f>VLOOKUP(2,$AR$7:$BB$10,COLUMN(F2),FALSE)</f>
        <v>2</v>
      </c>
      <c r="T8" s="21">
        <f>VLOOKUP(2,$AR$7:$BB$10,COLUMN(G2),FALSE)</f>
        <v>0</v>
      </c>
      <c r="U8" s="21">
        <f>VLOOKUP(2,$AR$7:$BB$10,COLUMN(H2),FALSE)</f>
        <v>3</v>
      </c>
      <c r="V8" s="21">
        <f>VLOOKUP(2,$AR$7:$BB$10,COLUMN(I2),FALSE)</f>
        <v>2</v>
      </c>
      <c r="W8" s="21">
        <f>VLOOKUP(2,$AR$7:$BB$10,COLUMN(J2),FALSE)</f>
        <v>5</v>
      </c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33">
        <f>RANK(BB8,$BB$7:$BB$10)</f>
        <v>4</v>
      </c>
      <c r="AS8" s="33" t="s">
        <v>76</v>
      </c>
      <c r="AT8" s="33" t="s">
        <v>56</v>
      </c>
      <c r="AU8" s="33">
        <f>COUNTIFS($F$5:$F$10,AT8,$H$5:$H$10,"&lt;&gt;")+COUNTIFS($L$5:$L$10,AT8,$J$5:$J$10,"&lt;&gt;")</f>
        <v>3</v>
      </c>
      <c r="AV8" s="33">
        <f t="shared" ref="AV8:AV10" si="0">SUMPRODUCT(($F$5:$F$10=AT8)*($H$5:$H$10&gt;$J$5:$J$10)*($H$5:$H$10&lt;&gt;""))+SUMPRODUCT(($L$5:$L$10=AT8)*($J$5:$J$10&gt;$H$5:$H$10)*($H$5:$H$10&lt;&gt;""))</f>
        <v>0</v>
      </c>
      <c r="AW8" s="33">
        <f t="shared" ref="AW8:AW10" si="1">SUMPRODUCT(($F$5:$F$10=AT8)*($H$5:$H$10=$J$5:$J$10)*($H$5:$H$10&lt;&gt;""))+SUMPRODUCT(($L$5:$L$10=AT8)*($J$5:$J$10=$H$5:$H$10)*($H$5:$H$10&lt;&gt;""))</f>
        <v>2</v>
      </c>
      <c r="AX8" s="33">
        <f t="shared" ref="AX8:AX10" si="2">AU8-AV8-AW8</f>
        <v>1</v>
      </c>
      <c r="AY8" s="33">
        <f>SUMIFS($H$5:$H$10,$F$5:$F$10,AT8)+SUMIFS($J$5:$J$10,$L$5:$L$10,AT8)</f>
        <v>3</v>
      </c>
      <c r="AZ8" s="33">
        <f>SUMIFS($H$5:$H$10,$L$5:$L$10,AT8)+SUMIFS($J$5:$J$10,$F$5:$F$10,AT8)</f>
        <v>4</v>
      </c>
      <c r="BA8" s="33">
        <f t="shared" ref="BA8:BA10" si="3">3*AV8+AW8</f>
        <v>2</v>
      </c>
      <c r="BB8" s="33">
        <f t="shared" ref="BB8:BB10" si="4">BA8*100000+(AY8-AZ8)*1000+AY8+(100-ROW())/100</f>
        <v>199003.92</v>
      </c>
    </row>
    <row r="9" spans="1:54" ht="17.100000000000001" customHeight="1">
      <c r="A9" s="16"/>
      <c r="B9" s="89">
        <v>43276</v>
      </c>
      <c r="C9" s="90" t="s">
        <v>68</v>
      </c>
      <c r="D9" s="91"/>
      <c r="E9" s="90" t="s">
        <v>73</v>
      </c>
      <c r="F9" s="92" t="s">
        <v>13</v>
      </c>
      <c r="G9" s="93"/>
      <c r="H9" s="94">
        <v>1</v>
      </c>
      <c r="I9" s="91" t="s">
        <v>29</v>
      </c>
      <c r="J9" s="95">
        <v>2</v>
      </c>
      <c r="K9" s="93"/>
      <c r="L9" s="96" t="s">
        <v>7</v>
      </c>
      <c r="M9" s="108"/>
      <c r="N9" s="108"/>
      <c r="O9" s="66">
        <f>IF(INT(VLOOKUP(3,$AR$7:$BB$10,11,0))=INT(VLOOKUP(2,$AR$7:$BB$10,11,0)),O8,3)</f>
        <v>3</v>
      </c>
      <c r="P9" s="66" t="str">
        <f>VLOOKUP(3,$AR$7:$BB$10,COLUMN(C3),FALSE)</f>
        <v>Uruguay</v>
      </c>
      <c r="Q9" s="21">
        <f>VLOOKUP(3,$AR$7:$BB$10,COLUMN(D3),FALSE)</f>
        <v>3</v>
      </c>
      <c r="R9" s="21">
        <f>VLOOKUP(3,$AR$7:$BB$10,COLUMN(E3),FALSE)</f>
        <v>1</v>
      </c>
      <c r="S9" s="21">
        <f>VLOOKUP(3,$AR$7:$BB$10,COLUMN(F3),FALSE)</f>
        <v>0</v>
      </c>
      <c r="T9" s="21">
        <f>VLOOKUP(3,$AR$7:$BB$10,COLUMN(G3),FALSE)</f>
        <v>2</v>
      </c>
      <c r="U9" s="21">
        <f>VLOOKUP(3,$AR$7:$BB$10,COLUMN(H3),FALSE)</f>
        <v>4</v>
      </c>
      <c r="V9" s="21">
        <f>VLOOKUP(3,$AR$7:$BB$10,COLUMN(I3),FALSE)</f>
        <v>5</v>
      </c>
      <c r="W9" s="21">
        <f>VLOOKUP(3,$AR$7:$BB$10,COLUMN(J3),FALSE)</f>
        <v>3</v>
      </c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33">
        <f>RANK(BB9,$BB$7:$BB$10)</f>
        <v>2</v>
      </c>
      <c r="AS9" s="33" t="s">
        <v>77</v>
      </c>
      <c r="AT9" s="33" t="s">
        <v>53</v>
      </c>
      <c r="AU9" s="33">
        <f>COUNTIFS($F$5:$F$10,AT9,$H$5:$H$10,"&lt;&gt;")+COUNTIFS($L$5:$L$10,AT9,$J$5:$J$10,"&lt;&gt;")</f>
        <v>3</v>
      </c>
      <c r="AV9" s="33">
        <f t="shared" si="0"/>
        <v>1</v>
      </c>
      <c r="AW9" s="33">
        <f t="shared" si="1"/>
        <v>2</v>
      </c>
      <c r="AX9" s="33">
        <f t="shared" si="2"/>
        <v>0</v>
      </c>
      <c r="AY9" s="33">
        <f>SUMIFS($H$5:$H$10,$F$5:$F$10,AT9)+SUMIFS($J$5:$J$10,$L$5:$L$10,AT9)</f>
        <v>3</v>
      </c>
      <c r="AZ9" s="33">
        <f>SUMIFS($H$5:$H$10,$L$5:$L$10,AT9)+SUMIFS($J$5:$J$10,$F$5:$F$10,AT9)</f>
        <v>2</v>
      </c>
      <c r="BA9" s="33">
        <f t="shared" si="3"/>
        <v>5</v>
      </c>
      <c r="BB9" s="33">
        <f t="shared" si="4"/>
        <v>501003.91</v>
      </c>
    </row>
    <row r="10" spans="1:54" ht="17.100000000000001" customHeight="1">
      <c r="A10" s="16"/>
      <c r="B10" s="97">
        <v>43276</v>
      </c>
      <c r="C10" s="98" t="s">
        <v>68</v>
      </c>
      <c r="D10" s="99"/>
      <c r="E10" s="98" t="s">
        <v>74</v>
      </c>
      <c r="F10" s="100" t="s">
        <v>56</v>
      </c>
      <c r="G10" s="101"/>
      <c r="H10" s="102">
        <v>1</v>
      </c>
      <c r="I10" s="99" t="s">
        <v>29</v>
      </c>
      <c r="J10" s="103">
        <v>1</v>
      </c>
      <c r="K10" s="101"/>
      <c r="L10" s="104" t="s">
        <v>53</v>
      </c>
      <c r="M10" s="108"/>
      <c r="N10" s="108"/>
      <c r="O10" s="66">
        <f>IF(INT(VLOOKUP(4,$AR$7:$BB$10,11,0))=INT(VLOOKUP(3,$AR$7:$BB$10,11,0)),O9,4)</f>
        <v>4</v>
      </c>
      <c r="P10" s="66" t="str">
        <f>VLOOKUP(4,$AR$7:$BB$10,COLUMN(C4),FALSE)</f>
        <v>Arabie Saoudite</v>
      </c>
      <c r="Q10" s="21">
        <f>VLOOKUP(4,$AR$7:$BB$10,COLUMN(D4),FALSE)</f>
        <v>3</v>
      </c>
      <c r="R10" s="21">
        <f>VLOOKUP(4,$AR$7:$BB$10,COLUMN(E4),FALSE)</f>
        <v>0</v>
      </c>
      <c r="S10" s="21">
        <f>VLOOKUP(4,$AR$7:$BB$10,COLUMN(F4),FALSE)</f>
        <v>2</v>
      </c>
      <c r="T10" s="21">
        <f>VLOOKUP(4,$AR$7:$BB$10,COLUMN(G4),FALSE)</f>
        <v>1</v>
      </c>
      <c r="U10" s="21">
        <f>VLOOKUP(4,$AR$7:$BB$10,COLUMN(H4),FALSE)</f>
        <v>3</v>
      </c>
      <c r="V10" s="21">
        <f>VLOOKUP(4,$AR$7:$BB$10,COLUMN(I4),FALSE)</f>
        <v>4</v>
      </c>
      <c r="W10" s="21">
        <f>VLOOKUP(4,$AR$7:$BB$10,COLUMN(J4),FALSE)</f>
        <v>2</v>
      </c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33">
        <f>RANK(BB10,$BB$7:$BB$10)</f>
        <v>3</v>
      </c>
      <c r="AS10" s="33" t="s">
        <v>78</v>
      </c>
      <c r="AT10" s="33" t="s">
        <v>13</v>
      </c>
      <c r="AU10" s="33">
        <f>COUNTIFS($F$5:$F$10,AT10,$H$5:$H$10,"&lt;&gt;")+COUNTIFS($L$5:$L$10,AT10,$J$5:$J$10,"&lt;&gt;")</f>
        <v>3</v>
      </c>
      <c r="AV10" s="33">
        <f t="shared" si="0"/>
        <v>1</v>
      </c>
      <c r="AW10" s="33">
        <f t="shared" si="1"/>
        <v>0</v>
      </c>
      <c r="AX10" s="33">
        <f t="shared" si="2"/>
        <v>2</v>
      </c>
      <c r="AY10" s="33">
        <f>SUMIFS($H$5:$H$10,$F$5:$F$10,AT10)+SUMIFS($J$5:$J$10,$L$5:$L$10,AT10)</f>
        <v>4</v>
      </c>
      <c r="AZ10" s="33">
        <f>SUMIFS($H$5:$H$10,$L$5:$L$10,AT10)+SUMIFS($J$5:$J$10,$F$5:$F$10,AT10)</f>
        <v>5</v>
      </c>
      <c r="BA10" s="33">
        <f t="shared" si="3"/>
        <v>3</v>
      </c>
      <c r="BB10" s="33">
        <f t="shared" si="4"/>
        <v>299004.90000000002</v>
      </c>
    </row>
    <row r="11" spans="1:54" ht="17.100000000000001" customHeight="1">
      <c r="A11" s="16"/>
      <c r="B11" s="105"/>
      <c r="C11" s="106"/>
      <c r="D11" s="106"/>
      <c r="E11" s="106"/>
      <c r="F11" s="107"/>
      <c r="G11" s="108"/>
      <c r="H11" s="106"/>
      <c r="I11" s="106"/>
      <c r="J11" s="106"/>
      <c r="K11" s="108"/>
      <c r="L11" s="108"/>
      <c r="M11" s="108"/>
      <c r="N11" s="108"/>
      <c r="O11" s="66"/>
      <c r="P11" s="66"/>
      <c r="Q11" s="21"/>
      <c r="R11" s="21"/>
      <c r="S11" s="21"/>
      <c r="T11" s="21"/>
      <c r="U11" s="21"/>
      <c r="V11" s="21"/>
      <c r="W11" s="21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S11" s="33"/>
    </row>
    <row r="12" spans="1:54" ht="17.100000000000001" customHeight="1">
      <c r="A12" s="16"/>
      <c r="B12" s="54"/>
      <c r="C12" s="54"/>
      <c r="D12" s="54"/>
      <c r="E12" s="54"/>
      <c r="F12" s="54"/>
      <c r="G12" s="54"/>
      <c r="H12" s="57"/>
      <c r="I12" s="54"/>
      <c r="J12" s="57"/>
      <c r="K12" s="54"/>
      <c r="L12" s="54"/>
      <c r="M12" s="54"/>
      <c r="N12" s="54"/>
      <c r="O12" s="54"/>
      <c r="P12" s="54"/>
      <c r="Q12" s="157"/>
      <c r="R12" s="157"/>
      <c r="S12" s="157"/>
      <c r="T12" s="157"/>
      <c r="U12" s="157"/>
      <c r="V12" s="157"/>
      <c r="W12" s="157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S12" s="33"/>
    </row>
    <row r="13" spans="1:54" ht="17.100000000000001" customHeight="1">
      <c r="A13" s="16"/>
      <c r="B13" s="81">
        <v>42901</v>
      </c>
      <c r="C13" s="82" t="s">
        <v>79</v>
      </c>
      <c r="D13" s="83"/>
      <c r="E13" s="82" t="s">
        <v>71</v>
      </c>
      <c r="F13" s="84" t="s">
        <v>51</v>
      </c>
      <c r="G13" s="85"/>
      <c r="H13" s="86">
        <v>1</v>
      </c>
      <c r="I13" s="83" t="s">
        <v>29</v>
      </c>
      <c r="J13" s="87">
        <v>0</v>
      </c>
      <c r="K13" s="85"/>
      <c r="L13" s="88" t="s">
        <v>16</v>
      </c>
      <c r="M13" s="108"/>
      <c r="N13" s="108"/>
      <c r="O13" s="127" t="s">
        <v>31</v>
      </c>
      <c r="P13" s="128"/>
      <c r="Q13" s="21"/>
      <c r="R13" s="21"/>
      <c r="S13" s="21"/>
      <c r="T13" s="21"/>
      <c r="U13" s="21"/>
      <c r="V13" s="21"/>
      <c r="W13" s="21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S13" s="33" t="s">
        <v>31</v>
      </c>
    </row>
    <row r="14" spans="1:54" ht="17.100000000000001" customHeight="1">
      <c r="A14" s="16"/>
      <c r="B14" s="89">
        <v>42901</v>
      </c>
      <c r="C14" s="90" t="s">
        <v>80</v>
      </c>
      <c r="D14" s="91"/>
      <c r="E14" s="90" t="s">
        <v>81</v>
      </c>
      <c r="F14" s="92" t="s">
        <v>6</v>
      </c>
      <c r="G14" s="93"/>
      <c r="H14" s="94"/>
      <c r="I14" s="91" t="s">
        <v>29</v>
      </c>
      <c r="J14" s="95"/>
      <c r="K14" s="93"/>
      <c r="L14" s="96" t="s">
        <v>4</v>
      </c>
      <c r="M14" s="108"/>
      <c r="N14" s="108"/>
      <c r="O14" s="129"/>
      <c r="P14" s="130"/>
      <c r="Q14" s="21" t="s">
        <v>127</v>
      </c>
      <c r="R14" s="21" t="s">
        <v>128</v>
      </c>
      <c r="S14" s="21" t="s">
        <v>129</v>
      </c>
      <c r="T14" s="21" t="s">
        <v>130</v>
      </c>
      <c r="U14" s="21" t="s">
        <v>131</v>
      </c>
      <c r="V14" s="21" t="s">
        <v>132</v>
      </c>
      <c r="W14" s="21" t="s">
        <v>123</v>
      </c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S14" s="33"/>
      <c r="AU14" s="33" t="s">
        <v>127</v>
      </c>
      <c r="AV14" s="33" t="s">
        <v>128</v>
      </c>
      <c r="AW14" s="33" t="s">
        <v>129</v>
      </c>
      <c r="AX14" s="33" t="s">
        <v>130</v>
      </c>
      <c r="AY14" s="33" t="s">
        <v>131</v>
      </c>
      <c r="AZ14" s="33" t="s">
        <v>132</v>
      </c>
      <c r="BA14" s="33" t="s">
        <v>123</v>
      </c>
      <c r="BB14" s="33" t="s">
        <v>133</v>
      </c>
    </row>
    <row r="15" spans="1:54" ht="17.100000000000001" customHeight="1">
      <c r="A15" s="16"/>
      <c r="B15" s="89">
        <v>42906</v>
      </c>
      <c r="C15" s="90" t="s">
        <v>105</v>
      </c>
      <c r="D15" s="91"/>
      <c r="E15" s="90" t="s">
        <v>66</v>
      </c>
      <c r="F15" s="92" t="s">
        <v>6</v>
      </c>
      <c r="G15" s="93"/>
      <c r="H15" s="94"/>
      <c r="I15" s="91" t="s">
        <v>29</v>
      </c>
      <c r="J15" s="95"/>
      <c r="K15" s="93"/>
      <c r="L15" s="96" t="s">
        <v>51</v>
      </c>
      <c r="M15" s="108"/>
      <c r="N15" s="108"/>
      <c r="O15" s="158">
        <v>1</v>
      </c>
      <c r="P15" s="158" t="str">
        <f>VLOOKUP(1,$AR$15:$BB$18,COLUMN(C9),FALSE)</f>
        <v>Maroc</v>
      </c>
      <c r="Q15" s="21">
        <f>VLOOKUP(1,$AR$15:$BB$18,COLUMN(D9),FALSE)</f>
        <v>1</v>
      </c>
      <c r="R15" s="21">
        <f>VLOOKUP(1,$AR$15:$BB$18,COLUMN(E9),FALSE)</f>
        <v>1</v>
      </c>
      <c r="S15" s="21">
        <f>VLOOKUP(1,$AR$15:$BB$18,COLUMN(F9),FALSE)</f>
        <v>0</v>
      </c>
      <c r="T15" s="21">
        <f>VLOOKUP(1,$AR$15:$BB$18,COLUMN(G9),FALSE)</f>
        <v>0</v>
      </c>
      <c r="U15" s="21">
        <f>VLOOKUP(1,$AR$15:$BB$18,COLUMN(H9),FALSE)</f>
        <v>1</v>
      </c>
      <c r="V15" s="21">
        <f>VLOOKUP(1,$AR$15:$BB$18,COLUMN(I9),FALSE)</f>
        <v>0</v>
      </c>
      <c r="W15" s="21">
        <f>VLOOKUP(1,$AR$15:$BB$18,COLUMN(J9),FALSE)</f>
        <v>3</v>
      </c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33">
        <f>RANK(BB15,$BB$15:$BB$18)</f>
        <v>2</v>
      </c>
      <c r="AS15" s="33" t="s">
        <v>75</v>
      </c>
      <c r="AT15" s="33" t="s">
        <v>6</v>
      </c>
      <c r="AU15" s="33">
        <f>COUNTIFS($F$13:$F$18,AT15,$H$13:$H$18,"&lt;&gt;")+COUNTIFS($L$13:$L$18,AT15,$J$13:$J$18,"&lt;&gt;")</f>
        <v>0</v>
      </c>
      <c r="AV15" s="33">
        <f>SUMPRODUCT(($F$13:$F$18=AT15)*($H$13:$H$18&gt;$J$13:$J$18)*($H$13:$H$18&lt;&gt;""))+SUMPRODUCT(($L$13:$L$18=AT15)*($J$13:$J$18&gt;$H$13:$H$18)*($H$13:$H$18&lt;&gt;""))</f>
        <v>0</v>
      </c>
      <c r="AW15" s="33">
        <f>SUMPRODUCT(($F$13:$F$18=AT15)*($H$13:$H$18=$J$13:$J$18)*($H$13:$H$18&lt;&gt;""))+SUMPRODUCT(($L$13:$L$18=AT15)*($J$13:$J$18=$H$13:$H$18)*($H$13:$H$18&lt;&gt;""))</f>
        <v>0</v>
      </c>
      <c r="AX15" s="33">
        <f>AU15-AV15-AW15</f>
        <v>0</v>
      </c>
      <c r="AY15" s="33">
        <f>SUMIFS($H$13:$H$18,$F$13:$F$18,AT15)+SUMIFS($J$13:$J$18,$L$13:$L$18,AT15)</f>
        <v>0</v>
      </c>
      <c r="AZ15" s="33">
        <f>SUMIFS($H$13:$H$18,$L$13:$L$18,AT15)+SUMIFS($J$13:$J$18,$F$13:$F$18,AT15)</f>
        <v>0</v>
      </c>
      <c r="BA15" s="33">
        <f>3*AV15+AW15</f>
        <v>0</v>
      </c>
      <c r="BB15" s="33">
        <f>BA15*100000+(AY15-AZ15)*1000+AY15+(100-ROW())/100</f>
        <v>0.85</v>
      </c>
    </row>
    <row r="16" spans="1:54" ht="17.100000000000001" customHeight="1">
      <c r="A16" s="16"/>
      <c r="B16" s="89">
        <v>42906</v>
      </c>
      <c r="C16" s="90" t="s">
        <v>70</v>
      </c>
      <c r="D16" s="91"/>
      <c r="E16" s="90" t="s">
        <v>83</v>
      </c>
      <c r="F16" s="92" t="s">
        <v>16</v>
      </c>
      <c r="G16" s="93"/>
      <c r="H16" s="94"/>
      <c r="I16" s="91" t="s">
        <v>29</v>
      </c>
      <c r="J16" s="95"/>
      <c r="K16" s="93"/>
      <c r="L16" s="96" t="s">
        <v>4</v>
      </c>
      <c r="M16" s="108"/>
      <c r="N16" s="108"/>
      <c r="O16" s="158">
        <f>IF(INT(VLOOKUP(2,$AR$15:$BB$18,11,0))=INT(VLOOKUP(1,$AR$15:$BB$18,11,0)),O15,2)</f>
        <v>2</v>
      </c>
      <c r="P16" s="158" t="str">
        <f>VLOOKUP(2,$AR$15:$BB$18,COLUMN(C10),FALSE)</f>
        <v>Portugal</v>
      </c>
      <c r="Q16" s="21">
        <f>VLOOKUP(2,$AR$15:$BB$18,COLUMN(D10),FALSE)</f>
        <v>0</v>
      </c>
      <c r="R16" s="21">
        <f>VLOOKUP(2,$AR$15:$BB$18,COLUMN(E10),FALSE)</f>
        <v>0</v>
      </c>
      <c r="S16" s="21">
        <f>VLOOKUP(2,$AR$15:$BB$18,COLUMN(F10),FALSE)</f>
        <v>0</v>
      </c>
      <c r="T16" s="21">
        <f>VLOOKUP(2,$AR$15:$BB$18,COLUMN(G10),FALSE)</f>
        <v>0</v>
      </c>
      <c r="U16" s="21">
        <f>VLOOKUP(2,$AR$15:$BB$18,COLUMN(H10),FALSE)</f>
        <v>0</v>
      </c>
      <c r="V16" s="21">
        <f>VLOOKUP(2,$AR$15:$BB$18,COLUMN(I10),FALSE)</f>
        <v>0</v>
      </c>
      <c r="W16" s="21">
        <f>VLOOKUP(2,$AR$15:$BB$18,COLUMN(J10),FALSE)</f>
        <v>0</v>
      </c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33">
        <f>RANK(BB16,$BB$15:$BB$18)</f>
        <v>3</v>
      </c>
      <c r="AS16" s="33" t="s">
        <v>76</v>
      </c>
      <c r="AT16" s="33" t="s">
        <v>4</v>
      </c>
      <c r="AU16" s="33">
        <f>COUNTIFS($F$13:$F$18,AT16,$H$13:$H$18,"&lt;&gt;")+COUNTIFS($L$13:$L$18,AT16,$J$13:$J$18,"&lt;&gt;")</f>
        <v>0</v>
      </c>
      <c r="AV16" s="33">
        <f>SUMPRODUCT(($F$13:$F$18=AT16)*($H$13:$H$18&gt;$J$13:$J$18)*($H$13:$H$18&lt;&gt;""))+SUMPRODUCT(($L$13:$L$18=AT16)*($J$13:$J$18&gt;$H$13:$H$18)*($H$13:$H$18&lt;&gt;""))</f>
        <v>0</v>
      </c>
      <c r="AW16" s="33">
        <f>SUMPRODUCT(($F$13:$F$18=AT16)*($H$13:$H$18=$J$13:$J$18)*($H$13:$H$18&lt;&gt;""))+SUMPRODUCT(($L$13:$L$18=AT16)*($J$13:$J$18=$H$13:$H$18)*($H$13:$H$18&lt;&gt;""))</f>
        <v>0</v>
      </c>
      <c r="AX16" s="33">
        <f t="shared" ref="AX16:AX18" si="5">AU16-AV16-AW16</f>
        <v>0</v>
      </c>
      <c r="AY16" s="33">
        <f>SUMIFS($H$13:$H$18,$F$13:$F$18,AT16)+SUMIFS($J$13:$J$18,$L$13:$L$18,AT16)</f>
        <v>0</v>
      </c>
      <c r="AZ16" s="33">
        <f>SUMIFS($H$13:$H$18,$L$13:$L$18,AT16)+SUMIFS($J$13:$J$18,$F$13:$F$18,AT16)</f>
        <v>0</v>
      </c>
      <c r="BA16" s="33">
        <f t="shared" ref="BA16:BA18" si="6">3*AV16+AW16</f>
        <v>0</v>
      </c>
      <c r="BB16" s="33">
        <f t="shared" ref="BB16:BB18" si="7">BA16*100000+(AY16-AZ16)*1000+AY16+(100-ROW())/100</f>
        <v>0.84</v>
      </c>
    </row>
    <row r="17" spans="1:54" ht="17.100000000000001" customHeight="1">
      <c r="A17" s="16"/>
      <c r="B17" s="89">
        <v>42911</v>
      </c>
      <c r="C17" s="90" t="s">
        <v>70</v>
      </c>
      <c r="D17" s="91"/>
      <c r="E17" s="90" t="s">
        <v>84</v>
      </c>
      <c r="F17" s="92" t="s">
        <v>16</v>
      </c>
      <c r="G17" s="93"/>
      <c r="H17" s="94"/>
      <c r="I17" s="91" t="s">
        <v>29</v>
      </c>
      <c r="J17" s="95"/>
      <c r="K17" s="93"/>
      <c r="L17" s="96" t="s">
        <v>6</v>
      </c>
      <c r="M17" s="108"/>
      <c r="N17" s="108"/>
      <c r="O17" s="66">
        <f>IF(INT(VLOOKUP(3,$AR$15:$BB$18,11,0))=INT(VLOOKUP(2,$AR$15:$BB$18,11,0)),O16,3)</f>
        <v>2</v>
      </c>
      <c r="P17" s="66" t="str">
        <f>VLOOKUP(3,$AR$15:$BB$18,COLUMN(C11),FALSE)</f>
        <v>Espagne</v>
      </c>
      <c r="Q17" s="21">
        <f>VLOOKUP(3,$AR$15:$BB$18,COLUMN(D11),FALSE)</f>
        <v>0</v>
      </c>
      <c r="R17" s="21">
        <f>VLOOKUP(3,$AR$15:$BB$18,COLUMN(E11),FALSE)</f>
        <v>0</v>
      </c>
      <c r="S17" s="21">
        <f>VLOOKUP(3,$AR$15:$BB$18,COLUMN(F11),FALSE)</f>
        <v>0</v>
      </c>
      <c r="T17" s="21">
        <f>VLOOKUP(3,$AR$15:$BB$18,COLUMN(G11),FALSE)</f>
        <v>0</v>
      </c>
      <c r="U17" s="21">
        <f>VLOOKUP(3,$AR$15:$BB$18,COLUMN(H11),FALSE)</f>
        <v>0</v>
      </c>
      <c r="V17" s="21">
        <f>VLOOKUP(3,$AR$15:$BB$18,COLUMN(I11),FALSE)</f>
        <v>0</v>
      </c>
      <c r="W17" s="21">
        <f>VLOOKUP(3,$AR$15:$BB$18,COLUMN(J11),FALSE)</f>
        <v>0</v>
      </c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33">
        <f>RANK(BB17,$BB$15:$BB$18)</f>
        <v>1</v>
      </c>
      <c r="AS17" s="33" t="s">
        <v>77</v>
      </c>
      <c r="AT17" s="33" t="s">
        <v>51</v>
      </c>
      <c r="AU17" s="33">
        <f>COUNTIFS($F$13:$F$18,AT17,$H$13:$H$18,"&lt;&gt;")+COUNTIFS($L$13:$L$18,AT17,$J$13:$J$18,"&lt;&gt;")</f>
        <v>1</v>
      </c>
      <c r="AV17" s="33">
        <f>SUMPRODUCT(($F$13:$F$18=AT17)*($H$13:$H$18&gt;$J$13:$J$18)*($H$13:$H$18&lt;&gt;""))+SUMPRODUCT(($L$13:$L$18=AT17)*($J$13:$J$18&gt;$H$13:$H$18)*($H$13:$H$18&lt;&gt;""))</f>
        <v>1</v>
      </c>
      <c r="AW17" s="33">
        <f>SUMPRODUCT(($F$13:$F$18=AT17)*($H$13:$H$18=$J$13:$J$18)*($H$13:$H$18&lt;&gt;""))+SUMPRODUCT(($L$13:$L$18=AT17)*($J$13:$J$18=$H$13:$H$18)*($H$13:$H$18&lt;&gt;""))</f>
        <v>0</v>
      </c>
      <c r="AX17" s="33">
        <f t="shared" si="5"/>
        <v>0</v>
      </c>
      <c r="AY17" s="33">
        <f>SUMIFS($H$13:$H$18,$F$13:$F$18,AT17)+SUMIFS($J$13:$J$18,$L$13:$L$18,AT17)</f>
        <v>1</v>
      </c>
      <c r="AZ17" s="33">
        <f>SUMIFS($H$13:$H$18,$L$13:$L$18,AT17)+SUMIFS($J$13:$J$18,$F$13:$F$18,AT17)</f>
        <v>0</v>
      </c>
      <c r="BA17" s="33">
        <f t="shared" si="6"/>
        <v>3</v>
      </c>
      <c r="BB17" s="33">
        <f t="shared" si="7"/>
        <v>301001.83</v>
      </c>
    </row>
    <row r="18" spans="1:54" ht="17.100000000000001" customHeight="1">
      <c r="A18" s="16"/>
      <c r="B18" s="97">
        <v>42911</v>
      </c>
      <c r="C18" s="98" t="s">
        <v>70</v>
      </c>
      <c r="D18" s="99"/>
      <c r="E18" s="98" t="s">
        <v>85</v>
      </c>
      <c r="F18" s="100" t="s">
        <v>4</v>
      </c>
      <c r="G18" s="101"/>
      <c r="H18" s="102"/>
      <c r="I18" s="99" t="s">
        <v>29</v>
      </c>
      <c r="J18" s="103"/>
      <c r="K18" s="101"/>
      <c r="L18" s="104" t="s">
        <v>51</v>
      </c>
      <c r="M18" s="108"/>
      <c r="N18" s="108"/>
      <c r="O18" s="66">
        <f>IF(INT(VLOOKUP(4,$AR$15:$BB$18,11,0))=INT(VLOOKUP(3,$AR$15:$BB$18,11,0)),O17,4)</f>
        <v>4</v>
      </c>
      <c r="P18" s="66" t="str">
        <f>VLOOKUP(4,$AR$15:$BB$18,COLUMN(C12),FALSE)</f>
        <v>Iran</v>
      </c>
      <c r="Q18" s="21">
        <f>VLOOKUP(4,$AR$15:$BB$18,COLUMN(D12),FALSE)</f>
        <v>1</v>
      </c>
      <c r="R18" s="21">
        <f>VLOOKUP(4,$AR$15:$BB$18,COLUMN(E12),FALSE)</f>
        <v>0</v>
      </c>
      <c r="S18" s="21">
        <f>VLOOKUP(4,$AR$15:$BB$18,COLUMN(F12),FALSE)</f>
        <v>0</v>
      </c>
      <c r="T18" s="21">
        <f>VLOOKUP(4,$AR$15:$BB$18,COLUMN(G12),FALSE)</f>
        <v>1</v>
      </c>
      <c r="U18" s="21">
        <f>VLOOKUP(4,$AR$15:$BB$18,COLUMN(H12),FALSE)</f>
        <v>0</v>
      </c>
      <c r="V18" s="21">
        <f>VLOOKUP(4,$AR$15:$BB$18,COLUMN(I12),FALSE)</f>
        <v>1</v>
      </c>
      <c r="W18" s="21">
        <f>VLOOKUP(4,$AR$15:$BB$18,COLUMN(J12),FALSE)</f>
        <v>0</v>
      </c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33">
        <f>RANK(BB18,$BB$15:$BB$18)</f>
        <v>4</v>
      </c>
      <c r="AS18" s="33" t="s">
        <v>78</v>
      </c>
      <c r="AT18" s="33" t="s">
        <v>16</v>
      </c>
      <c r="AU18" s="33">
        <f>COUNTIFS($F$13:$F$18,AT18,$H$13:$H$18,"&lt;&gt;")+COUNTIFS($L$13:$L$18,AT18,$J$13:$J$18,"&lt;&gt;")</f>
        <v>1</v>
      </c>
      <c r="AV18" s="33">
        <f>SUMPRODUCT(($F$13:$F$18=AT18)*($H$13:$H$18&gt;$J$13:$J$18)*($H$13:$H$18&lt;&gt;""))+SUMPRODUCT(($L$13:$L$18=AT18)*($J$13:$J$18&gt;$H$13:$H$18)*($H$13:$H$18&lt;&gt;""))</f>
        <v>0</v>
      </c>
      <c r="AW18" s="33">
        <f>SUMPRODUCT(($F$13:$F$18=AT18)*($H$13:$H$18=$J$13:$J$18)*($H$13:$H$18&lt;&gt;""))+SUMPRODUCT(($L$13:$L$18=AT18)*($J$13:$J$18=$H$13:$H$18)*($H$13:$H$18&lt;&gt;""))</f>
        <v>0</v>
      </c>
      <c r="AX18" s="33">
        <f t="shared" si="5"/>
        <v>1</v>
      </c>
      <c r="AY18" s="33">
        <f>SUMIFS($H$13:$H$18,$F$13:$F$18,AT18)+SUMIFS($J$13:$J$18,$L$13:$L$18,AT18)</f>
        <v>0</v>
      </c>
      <c r="AZ18" s="33">
        <f>SUMIFS($H$13:$H$18,$L$13:$L$18,AT18)+SUMIFS($J$13:$J$18,$F$13:$F$18,AT18)</f>
        <v>1</v>
      </c>
      <c r="BA18" s="33">
        <f t="shared" si="6"/>
        <v>0</v>
      </c>
      <c r="BB18" s="33">
        <f t="shared" si="7"/>
        <v>-999.18</v>
      </c>
    </row>
    <row r="19" spans="1:54" ht="17.100000000000001" customHeight="1">
      <c r="A19" s="16"/>
      <c r="B19" s="105"/>
      <c r="C19" s="106"/>
      <c r="D19" s="106"/>
      <c r="E19" s="106"/>
      <c r="F19" s="107"/>
      <c r="G19" s="108"/>
      <c r="H19" s="106"/>
      <c r="I19" s="106"/>
      <c r="J19" s="106"/>
      <c r="K19" s="108"/>
      <c r="L19" s="108"/>
      <c r="M19" s="108"/>
      <c r="N19" s="108"/>
      <c r="O19" s="66"/>
      <c r="P19" s="66"/>
      <c r="Q19" s="21"/>
      <c r="R19" s="21"/>
      <c r="S19" s="21"/>
      <c r="T19" s="21"/>
      <c r="U19" s="21"/>
      <c r="V19" s="21"/>
      <c r="W19" s="21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S19" s="33"/>
    </row>
    <row r="20" spans="1:54" ht="17.100000000000001" customHeight="1">
      <c r="A20" s="16"/>
      <c r="B20" s="109"/>
      <c r="C20" s="21"/>
      <c r="D20" s="21"/>
      <c r="E20" s="21"/>
      <c r="F20" s="61"/>
      <c r="G20" s="66"/>
      <c r="H20" s="21"/>
      <c r="I20" s="21"/>
      <c r="J20" s="21"/>
      <c r="K20" s="66"/>
      <c r="L20" s="66"/>
      <c r="M20" s="66"/>
      <c r="N20" s="66"/>
      <c r="O20" s="66"/>
      <c r="P20" s="66"/>
      <c r="Q20" s="21"/>
      <c r="R20" s="21"/>
      <c r="S20" s="21"/>
      <c r="T20" s="21"/>
      <c r="U20" s="21"/>
      <c r="V20" s="21"/>
      <c r="W20" s="21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S20" s="33"/>
    </row>
    <row r="21" spans="1:54" ht="17.100000000000001" customHeight="1">
      <c r="A21" s="16"/>
      <c r="B21" s="81">
        <v>42902</v>
      </c>
      <c r="C21" s="82" t="s">
        <v>89</v>
      </c>
      <c r="D21" s="83"/>
      <c r="E21" s="82" t="s">
        <v>83</v>
      </c>
      <c r="F21" s="111" t="s">
        <v>5</v>
      </c>
      <c r="G21" s="112"/>
      <c r="H21" s="86"/>
      <c r="I21" s="83" t="s">
        <v>29</v>
      </c>
      <c r="J21" s="87"/>
      <c r="K21" s="85"/>
      <c r="L21" s="88" t="s">
        <v>14</v>
      </c>
      <c r="M21" s="108"/>
      <c r="N21" s="108"/>
      <c r="O21" s="131" t="s">
        <v>32</v>
      </c>
      <c r="P21" s="131"/>
      <c r="Q21" s="21"/>
      <c r="R21" s="21"/>
      <c r="S21" s="21"/>
      <c r="T21" s="21"/>
      <c r="U21" s="21"/>
      <c r="V21" s="21"/>
      <c r="W21" s="21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S21" s="33" t="s">
        <v>32</v>
      </c>
    </row>
    <row r="22" spans="1:54" ht="17.100000000000001" customHeight="1">
      <c r="A22" s="16"/>
      <c r="B22" s="89">
        <v>42902</v>
      </c>
      <c r="C22" s="90" t="s">
        <v>88</v>
      </c>
      <c r="D22" s="91"/>
      <c r="E22" s="90" t="s">
        <v>84</v>
      </c>
      <c r="F22" s="92" t="s">
        <v>86</v>
      </c>
      <c r="G22" s="93"/>
      <c r="H22" s="94"/>
      <c r="I22" s="91" t="s">
        <v>29</v>
      </c>
      <c r="J22" s="95"/>
      <c r="K22" s="93"/>
      <c r="L22" s="96" t="s">
        <v>63</v>
      </c>
      <c r="M22" s="108"/>
      <c r="N22" s="108"/>
      <c r="O22" s="131"/>
      <c r="P22" s="131"/>
      <c r="Q22" s="21" t="s">
        <v>127</v>
      </c>
      <c r="R22" s="21" t="s">
        <v>128</v>
      </c>
      <c r="S22" s="21" t="s">
        <v>129</v>
      </c>
      <c r="T22" s="21" t="s">
        <v>130</v>
      </c>
      <c r="U22" s="21" t="s">
        <v>131</v>
      </c>
      <c r="V22" s="21" t="s">
        <v>132</v>
      </c>
      <c r="W22" s="21" t="s">
        <v>123</v>
      </c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S22" s="33"/>
      <c r="AU22" s="33" t="s">
        <v>127</v>
      </c>
      <c r="AV22" s="33" t="s">
        <v>128</v>
      </c>
      <c r="AW22" s="33" t="s">
        <v>129</v>
      </c>
      <c r="AX22" s="33" t="s">
        <v>130</v>
      </c>
      <c r="AY22" s="33" t="s">
        <v>131</v>
      </c>
      <c r="AZ22" s="33" t="s">
        <v>132</v>
      </c>
      <c r="BA22" s="33" t="s">
        <v>123</v>
      </c>
      <c r="BB22" s="33" t="s">
        <v>133</v>
      </c>
    </row>
    <row r="23" spans="1:54" ht="17.100000000000001" customHeight="1">
      <c r="A23" s="16"/>
      <c r="B23" s="89">
        <v>42907</v>
      </c>
      <c r="C23" s="90" t="s">
        <v>67</v>
      </c>
      <c r="D23" s="91"/>
      <c r="E23" s="90" t="s">
        <v>73</v>
      </c>
      <c r="F23" s="92" t="s">
        <v>90</v>
      </c>
      <c r="G23" s="93"/>
      <c r="H23" s="94"/>
      <c r="I23" s="91" t="s">
        <v>29</v>
      </c>
      <c r="J23" s="95"/>
      <c r="K23" s="93"/>
      <c r="L23" s="96" t="s">
        <v>14</v>
      </c>
      <c r="M23" s="108"/>
      <c r="N23" s="108"/>
      <c r="O23" s="158">
        <v>1</v>
      </c>
      <c r="P23" s="158" t="str">
        <f>VLOOKUP(1,$AR$23:$BB$26,COLUMN(C17),FALSE)</f>
        <v>France</v>
      </c>
      <c r="Q23" s="21">
        <f>VLOOKUP(1,$AR$23:$BB$26,COLUMN(D17),FALSE)</f>
        <v>0</v>
      </c>
      <c r="R23" s="21">
        <f>VLOOKUP(1,$AR$23:$BB$26,COLUMN(E17),FALSE)</f>
        <v>0</v>
      </c>
      <c r="S23" s="21">
        <f>VLOOKUP(1,$AR$23:$BB$26,COLUMN(F17),FALSE)</f>
        <v>0</v>
      </c>
      <c r="T23" s="21">
        <f>VLOOKUP(1,$AR$23:$BB$26,COLUMN(G17),FALSE)</f>
        <v>0</v>
      </c>
      <c r="U23" s="21">
        <f>VLOOKUP(1,$AR$23:$BB$26,COLUMN(H17),FALSE)</f>
        <v>0</v>
      </c>
      <c r="V23" s="21">
        <f>VLOOKUP(1,$AR$23:$BB$26,COLUMN(I17),FALSE)</f>
        <v>0</v>
      </c>
      <c r="W23" s="21">
        <f>VLOOKUP(1,$AR$23:$BB$26,COLUMN(J17),FALSE)</f>
        <v>0</v>
      </c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33">
        <f>RANK(BB23,$BB$23:$BB$26)</f>
        <v>1</v>
      </c>
      <c r="AS23" s="33" t="s">
        <v>75</v>
      </c>
      <c r="AT23" s="33" t="s">
        <v>5</v>
      </c>
      <c r="AU23" s="33">
        <f>COUNTIFS($F$21:$F$26,AT23,$H$21:$H$26,"&lt;&gt;")+COUNTIFS($L$21:$L$26,AT23,$J$21:$J$26,"&lt;&gt;")</f>
        <v>0</v>
      </c>
      <c r="AV23" s="33">
        <f>SUMPRODUCT(($F$21:$F$26=AT23)*($H$21:$H$26&gt;$J$21:$J$26)*($H$21:$H$26&lt;&gt;""))+SUMPRODUCT(($L$21:$L$26=AT23)*($J$21:$J$26&gt;$H$21:$H$26)*($H$21:$H$26&lt;&gt;""))</f>
        <v>0</v>
      </c>
      <c r="AW23" s="33">
        <f>SUMPRODUCT(($F$21:$F$26=AT23)*($H$21:$H$26=$J$21:$J$26)*($H$21:$H$26&lt;&gt;""))+SUMPRODUCT(($L$21:$L$26=AT23)*($J$21:$J$26=$H$21:$H$26)*($H$21:$H$26&lt;&gt;""))</f>
        <v>0</v>
      </c>
      <c r="AX23" s="33">
        <f>AU23-AV23-AW23</f>
        <v>0</v>
      </c>
      <c r="AY23" s="33">
        <f>SUMIFS($H$21:$H$26,$F$21:$F$26,AT23)+SUMIFS($J$21:$J$26,$L$21:$L$26,AT23)</f>
        <v>0</v>
      </c>
      <c r="AZ23" s="33">
        <f>SUMIFS($H$21:$H$26,$L$21:$L$26,AT23)+SUMIFS($J$21:$J$26,$F$21:$F$26,AT23)</f>
        <v>0</v>
      </c>
      <c r="BA23" s="33">
        <f>3*AV23+AW23</f>
        <v>0</v>
      </c>
      <c r="BB23" s="33">
        <f>BA23*100000+(AY23-AZ23)*1000+AY23+(100-ROW())/100</f>
        <v>0.77</v>
      </c>
    </row>
    <row r="24" spans="1:54" ht="17.100000000000001" customHeight="1">
      <c r="A24" s="16"/>
      <c r="B24" s="89">
        <v>42907</v>
      </c>
      <c r="C24" s="90" t="s">
        <v>105</v>
      </c>
      <c r="D24" s="91"/>
      <c r="E24" s="90" t="s">
        <v>69</v>
      </c>
      <c r="F24" s="113" t="s">
        <v>5</v>
      </c>
      <c r="G24" s="114"/>
      <c r="H24" s="94"/>
      <c r="I24" s="91" t="s">
        <v>29</v>
      </c>
      <c r="J24" s="95"/>
      <c r="K24" s="93"/>
      <c r="L24" s="96" t="s">
        <v>86</v>
      </c>
      <c r="M24" s="108"/>
      <c r="N24" s="108"/>
      <c r="O24" s="158">
        <f>IF(INT(VLOOKUP(2,$AR$23:$BB$26,11,0))=INT(VLOOKUP(1,$AR$23:$BB$26,11,0)),O23,2)</f>
        <v>1</v>
      </c>
      <c r="P24" s="158" t="str">
        <f>VLOOKUP(2,$AR$23:$BB$26,COLUMN(C18),FALSE)</f>
        <v>Australie</v>
      </c>
      <c r="Q24" s="21">
        <f>VLOOKUP(2,$AR$23:$BB$26,COLUMN(D18),FALSE)</f>
        <v>0</v>
      </c>
      <c r="R24" s="21">
        <f>VLOOKUP(2,$AR$23:$BB$26,COLUMN(E18),FALSE)</f>
        <v>0</v>
      </c>
      <c r="S24" s="21">
        <f>VLOOKUP(2,$AR$23:$BB$26,COLUMN(F18),FALSE)</f>
        <v>0</v>
      </c>
      <c r="T24" s="21">
        <f>VLOOKUP(2,$AR$23:$BB$26,COLUMN(G18),FALSE)</f>
        <v>0</v>
      </c>
      <c r="U24" s="21">
        <f>VLOOKUP(2,$AR$23:$BB$26,COLUMN(H18),FALSE)</f>
        <v>0</v>
      </c>
      <c r="V24" s="21">
        <f>VLOOKUP(2,$AR$23:$BB$26,COLUMN(I18),FALSE)</f>
        <v>0</v>
      </c>
      <c r="W24" s="21">
        <f>VLOOKUP(2,$AR$23:$BB$26,COLUMN(J18),FALSE)</f>
        <v>0</v>
      </c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33">
        <f>RANK(BB24,$BB$23:$BB$26)</f>
        <v>2</v>
      </c>
      <c r="AS24" s="33" t="s">
        <v>76</v>
      </c>
      <c r="AT24" s="33" t="s">
        <v>14</v>
      </c>
      <c r="AU24" s="33">
        <f>COUNTIFS($F$21:$F$26,AT24,$H$21:$H$26,"&lt;&gt;")+COUNTIFS($L$21:$L$26,AT24,$J$21:$J$26,"&lt;&gt;")</f>
        <v>0</v>
      </c>
      <c r="AV24" s="33">
        <f>SUMPRODUCT(($F$21:$F$26=AT24)*($H$21:$H$26&gt;$J$21:$J$26)*($H$21:$H$26&lt;&gt;""))+SUMPRODUCT(($L$21:$L$26=AT24)*($J$21:$J$26&gt;$H$21:$H$26)*($H$21:$H$26&lt;&gt;""))</f>
        <v>0</v>
      </c>
      <c r="AW24" s="33">
        <f>SUMPRODUCT(($F$21:$F$26=AT24)*($H$21:$H$26=$J$21:$J$26)*($H$21:$H$26&lt;&gt;""))+SUMPRODUCT(($L$21:$L$26=AT24)*($J$21:$J$26=$H$21:$H$26)*($H$21:$H$26&lt;&gt;""))</f>
        <v>0</v>
      </c>
      <c r="AX24" s="33">
        <f t="shared" ref="AX24:AX26" si="8">AU24-AV24-AW24</f>
        <v>0</v>
      </c>
      <c r="AY24" s="33">
        <f>SUMIFS($H$21:$H$26,$F$21:$F$26,AT24)+SUMIFS($J$21:$J$26,$L$21:$L$26,AT24)</f>
        <v>0</v>
      </c>
      <c r="AZ24" s="33">
        <f>SUMIFS($H$21:$H$26,$L$21:$L$26,AT24)+SUMIFS($J$21:$J$26,$F$21:$F$26,AT24)</f>
        <v>0</v>
      </c>
      <c r="BA24" s="33">
        <f t="shared" ref="BA24:BA26" si="9">3*AV24+AW24</f>
        <v>0</v>
      </c>
      <c r="BB24" s="33">
        <f t="shared" ref="BB24:BB26" si="10">BA24*100000+(AY24-AZ24)*1000+AY24+(100-ROW())/100</f>
        <v>0.76</v>
      </c>
    </row>
    <row r="25" spans="1:54" ht="17.100000000000001" customHeight="1">
      <c r="A25" s="16"/>
      <c r="B25" s="89">
        <v>42912</v>
      </c>
      <c r="C25" s="90" t="s">
        <v>68</v>
      </c>
      <c r="D25" s="91"/>
      <c r="E25" s="90" t="s">
        <v>66</v>
      </c>
      <c r="F25" s="92" t="s">
        <v>63</v>
      </c>
      <c r="G25" s="93"/>
      <c r="H25" s="94"/>
      <c r="I25" s="91" t="s">
        <v>29</v>
      </c>
      <c r="J25" s="95"/>
      <c r="K25" s="114"/>
      <c r="L25" s="115" t="s">
        <v>5</v>
      </c>
      <c r="M25" s="108"/>
      <c r="N25" s="108"/>
      <c r="O25" s="66">
        <f>IF(INT(VLOOKUP(3,$AR$23:$BB$26,11,0))=INT(VLOOKUP(2,$AR$23:$BB$26,11,0)),O24,3)</f>
        <v>1</v>
      </c>
      <c r="P25" s="66" t="str">
        <f>VLOOKUP(3,$AR$23:$BB$26,COLUMN(C19),FALSE)</f>
        <v>Pérou</v>
      </c>
      <c r="Q25" s="21">
        <f>VLOOKUP(3,$AR$23:$BB$26,COLUMN(D19),FALSE)</f>
        <v>0</v>
      </c>
      <c r="R25" s="21">
        <f>VLOOKUP(3,$AR$23:$BB$26,COLUMN(E19),FALSE)</f>
        <v>0</v>
      </c>
      <c r="S25" s="21">
        <f>VLOOKUP(3,$AR$23:$BB$26,COLUMN(F19),FALSE)</f>
        <v>0</v>
      </c>
      <c r="T25" s="21">
        <f>VLOOKUP(3,$AR$23:$BB$26,COLUMN(G19),FALSE)</f>
        <v>0</v>
      </c>
      <c r="U25" s="21">
        <f>VLOOKUP(3,$AR$23:$BB$26,COLUMN(H19),FALSE)</f>
        <v>0</v>
      </c>
      <c r="V25" s="21">
        <f>VLOOKUP(3,$AR$23:$BB$26,COLUMN(I19),FALSE)</f>
        <v>0</v>
      </c>
      <c r="W25" s="21">
        <f>VLOOKUP(3,$AR$23:$BB$26,COLUMN(J19),FALSE)</f>
        <v>0</v>
      </c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33">
        <f>RANK(BB25,$BB$23:$BB$26)</f>
        <v>3</v>
      </c>
      <c r="AS25" s="33" t="s">
        <v>77</v>
      </c>
      <c r="AT25" s="33" t="s">
        <v>86</v>
      </c>
      <c r="AU25" s="33">
        <f>COUNTIFS($F$21:$F$26,AT25,$H$21:$H$26,"&lt;&gt;")+COUNTIFS($L$21:$L$26,AT25,$J$21:$J$26,"&lt;&gt;")</f>
        <v>0</v>
      </c>
      <c r="AV25" s="33">
        <f>SUMPRODUCT(($F$21:$F$26=AT25)*($H$21:$H$26&gt;$J$21:$J$26)*($H$21:$H$26&lt;&gt;""))+SUMPRODUCT(($L$21:$L$26=AT25)*($J$21:$J$26&gt;$H$21:$H$26)*($H$21:$H$26&lt;&gt;""))</f>
        <v>0</v>
      </c>
      <c r="AW25" s="33">
        <f>SUMPRODUCT(($F$21:$F$26=AT25)*($H$21:$H$26=$J$21:$J$26)*($H$21:$H$26&lt;&gt;""))+SUMPRODUCT(($L$21:$L$26=AT25)*($J$21:$J$26=$H$21:$H$26)*($H$21:$H$26&lt;&gt;""))</f>
        <v>0</v>
      </c>
      <c r="AX25" s="33">
        <f t="shared" si="8"/>
        <v>0</v>
      </c>
      <c r="AY25" s="33">
        <f>SUMIFS($H$21:$H$26,$F$21:$F$26,AT25)+SUMIFS($J$21:$J$26,$L$21:$L$26,AT25)</f>
        <v>0</v>
      </c>
      <c r="AZ25" s="33">
        <f>SUMIFS($H$21:$H$26,$L$21:$L$26,AT25)+SUMIFS($J$21:$J$26,$F$21:$F$26,AT25)</f>
        <v>0</v>
      </c>
      <c r="BA25" s="33">
        <f t="shared" si="9"/>
        <v>0</v>
      </c>
      <c r="BB25" s="33">
        <f t="shared" si="10"/>
        <v>0.75</v>
      </c>
    </row>
    <row r="26" spans="1:54" ht="17.100000000000001" customHeight="1">
      <c r="A26" s="16"/>
      <c r="B26" s="97">
        <v>42912</v>
      </c>
      <c r="C26" s="98" t="s">
        <v>68</v>
      </c>
      <c r="D26" s="99"/>
      <c r="E26" s="98" t="s">
        <v>81</v>
      </c>
      <c r="F26" s="100" t="s">
        <v>14</v>
      </c>
      <c r="G26" s="101"/>
      <c r="H26" s="102"/>
      <c r="I26" s="99" t="s">
        <v>29</v>
      </c>
      <c r="J26" s="103"/>
      <c r="K26" s="101"/>
      <c r="L26" s="104" t="s">
        <v>86</v>
      </c>
      <c r="M26" s="108"/>
      <c r="N26" s="108"/>
      <c r="O26" s="66">
        <f>IF(INT(VLOOKUP(4,$AR$23:$BB$26,11,0))=INT(VLOOKUP(3,$AR$23:$BB$26,11,0)),O25,4)</f>
        <v>1</v>
      </c>
      <c r="P26" s="66" t="str">
        <f>VLOOKUP(4,$AR$23:$BB$26,COLUMN(C20),FALSE)</f>
        <v>Danemark</v>
      </c>
      <c r="Q26" s="21">
        <f>VLOOKUP(4,$AR$23:$BB$26,COLUMN(D20),FALSE)</f>
        <v>0</v>
      </c>
      <c r="R26" s="21">
        <f>VLOOKUP(4,$AR$23:$BB$26,COLUMN(E20),FALSE)</f>
        <v>0</v>
      </c>
      <c r="S26" s="21">
        <f>VLOOKUP(4,$AR$23:$BB$26,COLUMN(F20),FALSE)</f>
        <v>0</v>
      </c>
      <c r="T26" s="21">
        <f>VLOOKUP(4,$AR$23:$BB$26,COLUMN(G20),FALSE)</f>
        <v>0</v>
      </c>
      <c r="U26" s="21">
        <f>VLOOKUP(4,$AR$23:$BB$26,COLUMN(H20),FALSE)</f>
        <v>0</v>
      </c>
      <c r="V26" s="21">
        <f>VLOOKUP(4,$AR$23:$BB$26,COLUMN(I20),FALSE)</f>
        <v>0</v>
      </c>
      <c r="W26" s="21">
        <f>VLOOKUP(4,$AR$23:$BB$26,COLUMN(J20),FALSE)</f>
        <v>0</v>
      </c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33">
        <f>RANK(BB26,$BB$23:$BB$26)</f>
        <v>4</v>
      </c>
      <c r="AS26" s="33" t="s">
        <v>78</v>
      </c>
      <c r="AT26" s="33" t="s">
        <v>63</v>
      </c>
      <c r="AU26" s="33">
        <f>COUNTIFS($F$21:$F$26,AT26,$H$21:$H$26,"&lt;&gt;")+COUNTIFS($L$21:$L$26,AT26,$J$21:$J$26,"&lt;&gt;")</f>
        <v>0</v>
      </c>
      <c r="AV26" s="33">
        <f>SUMPRODUCT(($F$21:$F$26=AT26)*($H$21:$H$26&gt;$J$21:$J$26)*($H$21:$H$26&lt;&gt;""))+SUMPRODUCT(($L$21:$L$26=AT26)*($J$21:$J$26&gt;$H$21:$H$26)*($H$21:$H$26&lt;&gt;""))</f>
        <v>0</v>
      </c>
      <c r="AW26" s="33">
        <f>SUMPRODUCT(($F$21:$F$26=AT26)*($H$21:$H$26=$J$21:$J$26)*($H$21:$H$26&lt;&gt;""))+SUMPRODUCT(($L$21:$L$26=AT26)*($J$21:$J$26=$H$21:$H$26)*($H$21:$H$26&lt;&gt;""))</f>
        <v>0</v>
      </c>
      <c r="AX26" s="33">
        <f t="shared" si="8"/>
        <v>0</v>
      </c>
      <c r="AY26" s="33">
        <f>SUMIFS($H$21:$H$26,$F$21:$F$26,AT26)+SUMIFS($J$21:$J$26,$L$21:$L$26,AT26)</f>
        <v>0</v>
      </c>
      <c r="AZ26" s="33">
        <f>SUMIFS($H$21:$H$26,$L$21:$L$26,AT26)+SUMIFS($J$21:$J$26,$F$21:$F$26,AT26)</f>
        <v>0</v>
      </c>
      <c r="BA26" s="33">
        <f t="shared" si="9"/>
        <v>0</v>
      </c>
      <c r="BB26" s="33">
        <f t="shared" si="10"/>
        <v>0.74</v>
      </c>
    </row>
    <row r="27" spans="1:54" ht="17.100000000000001" customHeight="1">
      <c r="A27" s="16"/>
      <c r="B27" s="105"/>
      <c r="C27" s="106"/>
      <c r="D27" s="106"/>
      <c r="E27" s="106"/>
      <c r="F27" s="107"/>
      <c r="G27" s="108"/>
      <c r="H27" s="106"/>
      <c r="I27" s="106"/>
      <c r="J27" s="106"/>
      <c r="K27" s="108"/>
      <c r="L27" s="108"/>
      <c r="M27" s="108"/>
      <c r="N27" s="108"/>
      <c r="O27" s="66"/>
      <c r="P27" s="66"/>
      <c r="Q27" s="21"/>
      <c r="R27" s="21"/>
      <c r="S27" s="21"/>
      <c r="T27" s="21"/>
      <c r="U27" s="21"/>
      <c r="V27" s="21"/>
      <c r="W27" s="21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S27" s="33"/>
    </row>
    <row r="28" spans="1:54" ht="17.100000000000001" customHeight="1">
      <c r="A28" s="16"/>
      <c r="B28" s="109"/>
      <c r="C28" s="21"/>
      <c r="D28" s="21"/>
      <c r="E28" s="21"/>
      <c r="F28" s="61"/>
      <c r="G28" s="66"/>
      <c r="H28" s="21"/>
      <c r="I28" s="21"/>
      <c r="J28" s="21"/>
      <c r="K28" s="66"/>
      <c r="L28" s="66"/>
      <c r="M28" s="66"/>
      <c r="N28" s="66"/>
      <c r="O28" s="66"/>
      <c r="P28" s="66"/>
      <c r="Q28" s="21"/>
      <c r="R28" s="21"/>
      <c r="S28" s="21"/>
      <c r="T28" s="21"/>
      <c r="U28" s="21"/>
      <c r="V28" s="21"/>
      <c r="W28" s="21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S28" s="33"/>
    </row>
    <row r="29" spans="1:54" ht="17.100000000000001" customHeight="1">
      <c r="A29" s="16"/>
      <c r="B29" s="81">
        <v>42902</v>
      </c>
      <c r="C29" s="82" t="s">
        <v>68</v>
      </c>
      <c r="D29" s="83"/>
      <c r="E29" s="82" t="s">
        <v>66</v>
      </c>
      <c r="F29" s="84" t="s">
        <v>10</v>
      </c>
      <c r="G29" s="85"/>
      <c r="H29" s="86"/>
      <c r="I29" s="83" t="s">
        <v>29</v>
      </c>
      <c r="J29" s="87"/>
      <c r="K29" s="85"/>
      <c r="L29" s="88" t="s">
        <v>48</v>
      </c>
      <c r="M29" s="108"/>
      <c r="N29" s="108"/>
      <c r="O29" s="131" t="s">
        <v>33</v>
      </c>
      <c r="P29" s="131"/>
      <c r="Q29" s="21"/>
      <c r="R29" s="21"/>
      <c r="S29" s="21"/>
      <c r="T29" s="21"/>
      <c r="U29" s="21"/>
      <c r="V29" s="21"/>
      <c r="W29" s="21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S29" s="33" t="s">
        <v>33</v>
      </c>
    </row>
    <row r="30" spans="1:54" ht="17.100000000000001" customHeight="1">
      <c r="A30" s="16"/>
      <c r="B30" s="89">
        <v>42902</v>
      </c>
      <c r="C30" s="90" t="s">
        <v>80</v>
      </c>
      <c r="D30" s="91"/>
      <c r="E30" s="90" t="s">
        <v>85</v>
      </c>
      <c r="F30" s="92" t="s">
        <v>3</v>
      </c>
      <c r="G30" s="93"/>
      <c r="H30" s="94"/>
      <c r="I30" s="91" t="s">
        <v>29</v>
      </c>
      <c r="J30" s="95"/>
      <c r="K30" s="93"/>
      <c r="L30" s="96" t="s">
        <v>28</v>
      </c>
      <c r="M30" s="108"/>
      <c r="N30" s="108"/>
      <c r="O30" s="131"/>
      <c r="P30" s="131"/>
      <c r="Q30" s="21" t="s">
        <v>127</v>
      </c>
      <c r="R30" s="21" t="s">
        <v>128</v>
      </c>
      <c r="S30" s="21" t="s">
        <v>129</v>
      </c>
      <c r="T30" s="21" t="s">
        <v>130</v>
      </c>
      <c r="U30" s="21" t="s">
        <v>131</v>
      </c>
      <c r="V30" s="21" t="s">
        <v>132</v>
      </c>
      <c r="W30" s="21" t="s">
        <v>123</v>
      </c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S30" s="33"/>
      <c r="AU30" s="33" t="s">
        <v>127</v>
      </c>
      <c r="AV30" s="33" t="s">
        <v>128</v>
      </c>
      <c r="AW30" s="33" t="s">
        <v>129</v>
      </c>
      <c r="AX30" s="33" t="s">
        <v>130</v>
      </c>
      <c r="AY30" s="33" t="s">
        <v>131</v>
      </c>
      <c r="AZ30" s="33" t="s">
        <v>132</v>
      </c>
      <c r="BA30" s="33" t="s">
        <v>123</v>
      </c>
      <c r="BB30" s="33" t="s">
        <v>133</v>
      </c>
    </row>
    <row r="31" spans="1:54" ht="17.100000000000001" customHeight="1">
      <c r="A31" s="16"/>
      <c r="B31" s="89">
        <v>42907</v>
      </c>
      <c r="C31" s="90" t="s">
        <v>70</v>
      </c>
      <c r="D31" s="91"/>
      <c r="E31" s="90" t="s">
        <v>87</v>
      </c>
      <c r="F31" s="92" t="s">
        <v>10</v>
      </c>
      <c r="G31" s="93"/>
      <c r="H31" s="94"/>
      <c r="I31" s="91" t="s">
        <v>29</v>
      </c>
      <c r="J31" s="95"/>
      <c r="K31" s="93"/>
      <c r="L31" s="96" t="s">
        <v>3</v>
      </c>
      <c r="M31" s="108"/>
      <c r="N31" s="108"/>
      <c r="O31" s="158">
        <v>1</v>
      </c>
      <c r="P31" s="158" t="str">
        <f>VLOOKUP(1,$AR$31:$BB$34,COLUMN(C25),FALSE)</f>
        <v>Argentine</v>
      </c>
      <c r="Q31" s="21">
        <f>VLOOKUP(1,$AR$31:$BB$34,COLUMN(D25),FALSE)</f>
        <v>0</v>
      </c>
      <c r="R31" s="21">
        <f>VLOOKUP(1,$AR$31:$BB$34,COLUMN(E25),FALSE)</f>
        <v>0</v>
      </c>
      <c r="S31" s="21">
        <f>VLOOKUP(1,$AR$31:$BB$34,COLUMN(F25),FALSE)</f>
        <v>0</v>
      </c>
      <c r="T31" s="21">
        <f>VLOOKUP(1,$AR$31:$BB$34,COLUMN(G25),FALSE)</f>
        <v>0</v>
      </c>
      <c r="U31" s="21">
        <f>VLOOKUP(1,$AR$31:$BB$34,COLUMN(H25),FALSE)</f>
        <v>0</v>
      </c>
      <c r="V31" s="21">
        <f>VLOOKUP(1,$AR$31:$BB$34,COLUMN(I25),FALSE)</f>
        <v>0</v>
      </c>
      <c r="W31" s="21">
        <f>VLOOKUP(1,$AR$31:$BB$34,COLUMN(J25),FALSE)</f>
        <v>0</v>
      </c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33">
        <f>RANK(BB31,$BB$31:$BB$34)</f>
        <v>1</v>
      </c>
      <c r="AS31" s="33" t="s">
        <v>75</v>
      </c>
      <c r="AT31" s="33" t="s">
        <v>10</v>
      </c>
      <c r="AU31" s="33">
        <f>COUNTIFS($F$29:$F$34,AT31,$H$29:$H$34,"&lt;&gt;")+COUNTIFS($L$29:$L$34,AT31,$J$29:$J$34,"&lt;&gt;")</f>
        <v>0</v>
      </c>
      <c r="AV31" s="33">
        <f>SUMPRODUCT(($F$29:$F$34=AT31)*($H$29:$H$34&gt;$J$29:$J$34)*($H$29:$H$34&lt;&gt;""))+SUMPRODUCT(($L$29:$L$34=AT31)*($J$29:$J$34&gt;$H$29:$H$34)*($H$29:$H$34&lt;&gt;""))</f>
        <v>0</v>
      </c>
      <c r="AW31" s="33">
        <f>SUMPRODUCT(($F$29:$F$34=AT31)*($H$29:$H$34=$J$29:$J$34)*($H$29:$H$34&lt;&gt;""))+SUMPRODUCT(($L$29:$L$34=AT31)*($J$29:$J$34=$H$29:$H$34)*($H$29:$H$34&lt;&gt;""))</f>
        <v>0</v>
      </c>
      <c r="AX31" s="33">
        <f>AU31-AV31-AW31</f>
        <v>0</v>
      </c>
      <c r="AY31" s="33">
        <f>SUMIFS($H$29:$H$34,$F$29:$F$34,AT31)+SUMIFS($J$29:$J$34,$L$29:$L$34,AT31)</f>
        <v>0</v>
      </c>
      <c r="AZ31" s="33">
        <f>SUMIFS($H$29:$H$34,$L$29:$L$34,AT31)+SUMIFS($J$29:$J$34,$F$29:$F$34,AT31)</f>
        <v>0</v>
      </c>
      <c r="BA31" s="33">
        <f>3*AV31+AW31</f>
        <v>0</v>
      </c>
      <c r="BB31" s="33">
        <f>BA31*100000+(AY31-AZ31)*1000+AY31+(100-ROW())/100</f>
        <v>0.69</v>
      </c>
    </row>
    <row r="32" spans="1:54" ht="17.100000000000001" customHeight="1">
      <c r="A32" s="16"/>
      <c r="B32" s="89">
        <v>42908</v>
      </c>
      <c r="C32" s="90" t="s">
        <v>67</v>
      </c>
      <c r="D32" s="91"/>
      <c r="E32" s="90" t="s">
        <v>74</v>
      </c>
      <c r="F32" s="92" t="s">
        <v>28</v>
      </c>
      <c r="G32" s="93"/>
      <c r="H32" s="94"/>
      <c r="I32" s="91" t="s">
        <v>29</v>
      </c>
      <c r="J32" s="95"/>
      <c r="K32" s="93"/>
      <c r="L32" s="96" t="s">
        <v>48</v>
      </c>
      <c r="M32" s="108"/>
      <c r="N32" s="108"/>
      <c r="O32" s="158">
        <f>IF(INT(VLOOKUP(2,$AR$31:$BB$34,11,0))=INT(VLOOKUP(1,$AR$31:$BB$34,11,0)),O31,2)</f>
        <v>1</v>
      </c>
      <c r="P32" s="158" t="str">
        <f>VLOOKUP(2,$AR$31:$BB$34,COLUMN(C26),FALSE)</f>
        <v>Islande</v>
      </c>
      <c r="Q32" s="21">
        <f>VLOOKUP(2,$AR$31:$BB$34,COLUMN(D26),FALSE)</f>
        <v>0</v>
      </c>
      <c r="R32" s="21">
        <f>VLOOKUP(2,$AR$31:$BB$34,COLUMN(E26),FALSE)</f>
        <v>0</v>
      </c>
      <c r="S32" s="21">
        <f>VLOOKUP(2,$AR$31:$BB$34,COLUMN(F26),FALSE)</f>
        <v>0</v>
      </c>
      <c r="T32" s="21">
        <f>VLOOKUP(2,$AR$31:$BB$34,COLUMN(G26),FALSE)</f>
        <v>0</v>
      </c>
      <c r="U32" s="21">
        <f>VLOOKUP(2,$AR$31:$BB$34,COLUMN(H26),FALSE)</f>
        <v>0</v>
      </c>
      <c r="V32" s="21">
        <f>VLOOKUP(2,$AR$31:$BB$34,COLUMN(I26),FALSE)</f>
        <v>0</v>
      </c>
      <c r="W32" s="21">
        <f>VLOOKUP(2,$AR$31:$BB$34,COLUMN(J26),FALSE)</f>
        <v>0</v>
      </c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33">
        <f>RANK(BB32,$BB$31:$BB$34)</f>
        <v>2</v>
      </c>
      <c r="AS32" s="33" t="s">
        <v>76</v>
      </c>
      <c r="AT32" s="33" t="s">
        <v>48</v>
      </c>
      <c r="AU32" s="33">
        <f>COUNTIFS($F$29:$F$34,AT32,$H$29:$H$34,"&lt;&gt;")+COUNTIFS($L$29:$L$34,AT32,$J$29:$J$34,"&lt;&gt;")</f>
        <v>0</v>
      </c>
      <c r="AV32" s="33">
        <f>SUMPRODUCT(($F$29:$F$34=AT32)*($H$29:$H$34&gt;$J$29:$J$34)*($H$29:$H$34&lt;&gt;""))+SUMPRODUCT(($L$29:$L$34=AT32)*($J$29:$J$34&gt;$H$29:$H$34)*($H$29:$H$34&lt;&gt;""))</f>
        <v>0</v>
      </c>
      <c r="AW32" s="33">
        <f>SUMPRODUCT(($F$29:$F$34=AT32)*($H$29:$H$34=$J$29:$J$34)*($H$29:$H$34&lt;&gt;""))+SUMPRODUCT(($L$29:$L$34=AT32)*($J$29:$J$34=$H$29:$H$34)*($H$29:$H$34&lt;&gt;""))</f>
        <v>0</v>
      </c>
      <c r="AX32" s="33">
        <f t="shared" ref="AX32:AX34" si="11">AU32-AV32-AW32</f>
        <v>0</v>
      </c>
      <c r="AY32" s="33">
        <f>SUMIFS($H$29:$H$34,$F$29:$F$34,AT32)+SUMIFS($J$29:$J$34,$L$29:$L$34,AT32)</f>
        <v>0</v>
      </c>
      <c r="AZ32" s="33">
        <f>SUMIFS($H$29:$H$34,$L$29:$L$34,AT32)+SUMIFS($J$29:$J$34,$F$29:$F$34,AT32)</f>
        <v>0</v>
      </c>
      <c r="BA32" s="33">
        <f t="shared" ref="BA32:BA34" si="12">3*AV32+AW32</f>
        <v>0</v>
      </c>
      <c r="BB32" s="33">
        <f t="shared" ref="BB32:BB34" si="13">BA32*100000+(AY32-AZ32)*1000+AY32+(100-ROW())/100</f>
        <v>0.68</v>
      </c>
    </row>
    <row r="33" spans="1:54" ht="17.100000000000001" customHeight="1">
      <c r="A33" s="16"/>
      <c r="B33" s="89">
        <v>42912</v>
      </c>
      <c r="C33" s="90" t="s">
        <v>70</v>
      </c>
      <c r="D33" s="91"/>
      <c r="E33" s="90" t="s">
        <v>71</v>
      </c>
      <c r="F33" s="92" t="s">
        <v>28</v>
      </c>
      <c r="G33" s="93"/>
      <c r="H33" s="94"/>
      <c r="I33" s="91" t="s">
        <v>29</v>
      </c>
      <c r="J33" s="95"/>
      <c r="K33" s="93"/>
      <c r="L33" s="96" t="s">
        <v>10</v>
      </c>
      <c r="M33" s="108"/>
      <c r="N33" s="108"/>
      <c r="O33" s="66">
        <f>IF(INT(VLOOKUP(3,$AR$31:$BB$34,11,0))=INT(VLOOKUP(2,$AR$31:$BB$34,11,0)),O32,3)</f>
        <v>1</v>
      </c>
      <c r="P33" s="66" t="str">
        <f>VLOOKUP(3,$AR$31:$BB$34,COLUMN(C27),FALSE)</f>
        <v>Croatie</v>
      </c>
      <c r="Q33" s="21">
        <f>VLOOKUP(3,$AR$31:$BB$34,COLUMN(D27),FALSE)</f>
        <v>0</v>
      </c>
      <c r="R33" s="21">
        <f>VLOOKUP(3,$AR$31:$BB$34,COLUMN(E27),FALSE)</f>
        <v>0</v>
      </c>
      <c r="S33" s="21">
        <f>VLOOKUP(3,$AR$31:$BB$34,COLUMN(F27),FALSE)</f>
        <v>0</v>
      </c>
      <c r="T33" s="21">
        <f>VLOOKUP(3,$AR$31:$BB$34,COLUMN(G27),FALSE)</f>
        <v>0</v>
      </c>
      <c r="U33" s="21">
        <f>VLOOKUP(3,$AR$31:$BB$34,COLUMN(H27),FALSE)</f>
        <v>0</v>
      </c>
      <c r="V33" s="21">
        <f>VLOOKUP(3,$AR$31:$BB$34,COLUMN(I27),FALSE)</f>
        <v>0</v>
      </c>
      <c r="W33" s="21">
        <f>VLOOKUP(3,$AR$31:$BB$34,COLUMN(J27),FALSE)</f>
        <v>0</v>
      </c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33">
        <f>RANK(BB33,$BB$31:$BB$34)</f>
        <v>3</v>
      </c>
      <c r="AS33" s="33" t="s">
        <v>77</v>
      </c>
      <c r="AT33" s="33" t="s">
        <v>3</v>
      </c>
      <c r="AU33" s="33">
        <f>COUNTIFS($F$29:$F$34,AT33,$H$29:$H$34,"&lt;&gt;")+COUNTIFS($L$29:$L$34,AT33,$J$29:$J$34,"&lt;&gt;")</f>
        <v>0</v>
      </c>
      <c r="AV33" s="33">
        <f>SUMPRODUCT(($F$29:$F$34=AT33)*($H$29:$H$34&gt;$J$29:$J$34)*($H$29:$H$34&lt;&gt;""))+SUMPRODUCT(($L$29:$L$34=AT33)*($J$29:$J$34&gt;$H$29:$H$34)*($H$29:$H$34&lt;&gt;""))</f>
        <v>0</v>
      </c>
      <c r="AW33" s="33">
        <f>SUMPRODUCT(($F$29:$F$34=AT33)*($H$29:$H$34=$J$29:$J$34)*($H$29:$H$34&lt;&gt;""))+SUMPRODUCT(($L$29:$L$34=AT33)*($J$29:$J$34=$H$29:$H$34)*($H$29:$H$34&lt;&gt;""))</f>
        <v>0</v>
      </c>
      <c r="AX33" s="33">
        <f t="shared" si="11"/>
        <v>0</v>
      </c>
      <c r="AY33" s="33">
        <f>SUMIFS($H$29:$H$34,$F$29:$F$34,AT33)+SUMIFS($J$29:$J$34,$L$29:$L$34,AT33)</f>
        <v>0</v>
      </c>
      <c r="AZ33" s="33">
        <f>SUMIFS($H$29:$H$34,$L$29:$L$34,AT33)+SUMIFS($J$29:$J$34,$F$29:$F$34,AT33)</f>
        <v>0</v>
      </c>
      <c r="BA33" s="33">
        <f t="shared" si="12"/>
        <v>0</v>
      </c>
      <c r="BB33" s="33">
        <f t="shared" si="13"/>
        <v>0.67</v>
      </c>
    </row>
    <row r="34" spans="1:54" ht="17.100000000000001" customHeight="1">
      <c r="A34" s="16"/>
      <c r="B34" s="97">
        <v>42912</v>
      </c>
      <c r="C34" s="98" t="s">
        <v>70</v>
      </c>
      <c r="D34" s="99"/>
      <c r="E34" s="98" t="s">
        <v>72</v>
      </c>
      <c r="F34" s="100" t="s">
        <v>48</v>
      </c>
      <c r="G34" s="101"/>
      <c r="H34" s="102"/>
      <c r="I34" s="99" t="s">
        <v>29</v>
      </c>
      <c r="J34" s="103"/>
      <c r="K34" s="101"/>
      <c r="L34" s="104" t="s">
        <v>3</v>
      </c>
      <c r="M34" s="108"/>
      <c r="N34" s="108"/>
      <c r="O34" s="66">
        <f>IF(INT(VLOOKUP(4,$AR$31:$BB$34,11,0))=INT(VLOOKUP(3,$AR$31:$BB$34,11,0)),O33,4)</f>
        <v>1</v>
      </c>
      <c r="P34" s="66" t="str">
        <f>VLOOKUP(4,$AR$31:$BB$34,COLUMN(C28),FALSE)</f>
        <v>Nigéria</v>
      </c>
      <c r="Q34" s="21">
        <f>VLOOKUP(4,$AR$31:$BB$34,COLUMN(D28),FALSE)</f>
        <v>0</v>
      </c>
      <c r="R34" s="21">
        <f>VLOOKUP(4,$AR$31:$BB$34,COLUMN(E28),FALSE)</f>
        <v>0</v>
      </c>
      <c r="S34" s="21">
        <f>VLOOKUP(4,$AR$31:$BB$34,COLUMN(F28),FALSE)</f>
        <v>0</v>
      </c>
      <c r="T34" s="21">
        <f>VLOOKUP(4,$AR$31:$BB$34,COLUMN(G28),FALSE)</f>
        <v>0</v>
      </c>
      <c r="U34" s="21">
        <f>VLOOKUP(4,$AR$31:$BB$34,COLUMN(H28),FALSE)</f>
        <v>0</v>
      </c>
      <c r="V34" s="21">
        <f>VLOOKUP(4,$AR$31:$BB$34,COLUMN(I28),FALSE)</f>
        <v>0</v>
      </c>
      <c r="W34" s="21">
        <f>VLOOKUP(4,$AR$31:$BB$34,COLUMN(J28),FALSE)</f>
        <v>0</v>
      </c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33">
        <f>RANK(BB34,$BB$31:$BB$34)</f>
        <v>4</v>
      </c>
      <c r="AS34" s="33" t="s">
        <v>78</v>
      </c>
      <c r="AT34" s="33" t="s">
        <v>28</v>
      </c>
      <c r="AU34" s="33">
        <f>COUNTIFS($F$29:$F$34,AT34,$H$29:$H$34,"&lt;&gt;")+COUNTIFS($L$29:$L$34,AT34,$J$29:$J$34,"&lt;&gt;")</f>
        <v>0</v>
      </c>
      <c r="AV34" s="33">
        <f>SUMPRODUCT(($F$29:$F$34=AT34)*($H$29:$H$34&gt;$J$29:$J$34)*($H$29:$H$34&lt;&gt;""))+SUMPRODUCT(($L$29:$L$34=AT34)*($J$29:$J$34&gt;$H$29:$H$34)*($H$29:$H$34&lt;&gt;""))</f>
        <v>0</v>
      </c>
      <c r="AW34" s="33">
        <f>SUMPRODUCT(($F$29:$F$34=AT34)*($H$29:$H$34=$J$29:$J$34)*($H$29:$H$34&lt;&gt;""))+SUMPRODUCT(($L$29:$L$34=AT34)*($J$29:$J$34=$H$29:$H$34)*($H$29:$H$34&lt;&gt;""))</f>
        <v>0</v>
      </c>
      <c r="AX34" s="33">
        <f t="shared" si="11"/>
        <v>0</v>
      </c>
      <c r="AY34" s="33">
        <f>SUMIFS($H$29:$H$34,$F$29:$F$34,AT34)+SUMIFS($J$29:$J$34,$L$29:$L$34,AT34)</f>
        <v>0</v>
      </c>
      <c r="AZ34" s="33">
        <f>SUMIFS($H$29:$H$34,$L$29:$L$34,AT34)+SUMIFS($J$29:$J$34,$F$29:$F$34,AT34)</f>
        <v>0</v>
      </c>
      <c r="BA34" s="33">
        <f t="shared" si="12"/>
        <v>0</v>
      </c>
      <c r="BB34" s="33">
        <f t="shared" si="13"/>
        <v>0.66</v>
      </c>
    </row>
    <row r="35" spans="1:54" ht="17.100000000000001" customHeight="1">
      <c r="A35" s="16"/>
      <c r="B35" s="105"/>
      <c r="C35" s="106"/>
      <c r="D35" s="106"/>
      <c r="E35" s="106"/>
      <c r="F35" s="107"/>
      <c r="G35" s="108"/>
      <c r="H35" s="106"/>
      <c r="I35" s="106"/>
      <c r="J35" s="106"/>
      <c r="K35" s="108"/>
      <c r="L35" s="108"/>
      <c r="M35" s="108"/>
      <c r="N35" s="108"/>
      <c r="O35" s="66"/>
      <c r="P35" s="66"/>
      <c r="Q35" s="21"/>
      <c r="R35" s="21"/>
      <c r="S35" s="21"/>
      <c r="T35" s="21"/>
      <c r="U35" s="21"/>
      <c r="V35" s="21"/>
      <c r="W35" s="21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S35" s="33"/>
    </row>
    <row r="36" spans="1:54" ht="17.100000000000001" customHeight="1">
      <c r="A36" s="16"/>
      <c r="B36" s="109"/>
      <c r="C36" s="21"/>
      <c r="D36" s="21"/>
      <c r="E36" s="21"/>
      <c r="F36" s="61"/>
      <c r="G36" s="66"/>
      <c r="H36" s="21"/>
      <c r="I36" s="21"/>
      <c r="J36" s="21"/>
      <c r="K36" s="66"/>
      <c r="L36" s="66"/>
      <c r="M36" s="66"/>
      <c r="N36" s="66"/>
      <c r="O36" s="66"/>
      <c r="P36" s="66"/>
      <c r="Q36" s="21"/>
      <c r="R36" s="21"/>
      <c r="S36" s="21"/>
      <c r="T36" s="21"/>
      <c r="U36" s="21"/>
      <c r="V36" s="21"/>
      <c r="W36" s="21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S36" s="33"/>
    </row>
    <row r="37" spans="1:54" ht="17.100000000000001" customHeight="1">
      <c r="A37" s="16"/>
      <c r="B37" s="81">
        <v>42903</v>
      </c>
      <c r="C37" s="82" t="s">
        <v>68</v>
      </c>
      <c r="D37" s="83"/>
      <c r="E37" s="82" t="s">
        <v>73</v>
      </c>
      <c r="F37" s="84" t="s">
        <v>27</v>
      </c>
      <c r="G37" s="85"/>
      <c r="H37" s="86"/>
      <c r="I37" s="83" t="s">
        <v>29</v>
      </c>
      <c r="J37" s="87"/>
      <c r="K37" s="85"/>
      <c r="L37" s="88" t="s">
        <v>46</v>
      </c>
      <c r="M37" s="108"/>
      <c r="N37" s="108"/>
      <c r="O37" s="131" t="s">
        <v>34</v>
      </c>
      <c r="P37" s="131"/>
      <c r="Q37" s="21"/>
      <c r="R37" s="21"/>
      <c r="S37" s="21"/>
      <c r="T37" s="21"/>
      <c r="U37" s="21"/>
      <c r="V37" s="21"/>
      <c r="W37" s="21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S37" s="33" t="s">
        <v>34</v>
      </c>
    </row>
    <row r="38" spans="1:54" ht="17.100000000000001" customHeight="1">
      <c r="A38" s="16"/>
      <c r="B38" s="89">
        <v>42903</v>
      </c>
      <c r="C38" s="90" t="s">
        <v>80</v>
      </c>
      <c r="D38" s="91"/>
      <c r="E38" s="90" t="s">
        <v>72</v>
      </c>
      <c r="F38" s="92" t="s">
        <v>11</v>
      </c>
      <c r="G38" s="93"/>
      <c r="H38" s="94"/>
      <c r="I38" s="91" t="s">
        <v>29</v>
      </c>
      <c r="J38" s="95"/>
      <c r="K38" s="93"/>
      <c r="L38" s="96" t="s">
        <v>8</v>
      </c>
      <c r="M38" s="108"/>
      <c r="N38" s="108"/>
      <c r="O38" s="131"/>
      <c r="P38" s="131"/>
      <c r="Q38" s="21" t="s">
        <v>127</v>
      </c>
      <c r="R38" s="21" t="s">
        <v>128</v>
      </c>
      <c r="S38" s="21" t="s">
        <v>129</v>
      </c>
      <c r="T38" s="21" t="s">
        <v>130</v>
      </c>
      <c r="U38" s="21" t="s">
        <v>131</v>
      </c>
      <c r="V38" s="21" t="s">
        <v>132</v>
      </c>
      <c r="W38" s="21" t="s">
        <v>123</v>
      </c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S38" s="33"/>
      <c r="AU38" s="33" t="s">
        <v>127</v>
      </c>
      <c r="AV38" s="33" t="s">
        <v>128</v>
      </c>
      <c r="AW38" s="33" t="s">
        <v>129</v>
      </c>
      <c r="AX38" s="33" t="s">
        <v>130</v>
      </c>
      <c r="AY38" s="33" t="s">
        <v>131</v>
      </c>
      <c r="AZ38" s="33" t="s">
        <v>132</v>
      </c>
      <c r="BA38" s="33" t="s">
        <v>123</v>
      </c>
      <c r="BB38" s="33" t="s">
        <v>133</v>
      </c>
    </row>
    <row r="39" spans="1:54" ht="17.100000000000001" customHeight="1">
      <c r="A39" s="16"/>
      <c r="B39" s="89">
        <v>42908</v>
      </c>
      <c r="C39" s="90" t="s">
        <v>105</v>
      </c>
      <c r="D39" s="91"/>
      <c r="E39" s="90" t="s">
        <v>71</v>
      </c>
      <c r="F39" s="92" t="s">
        <v>11</v>
      </c>
      <c r="G39" s="93"/>
      <c r="H39" s="94"/>
      <c r="I39" s="91" t="s">
        <v>29</v>
      </c>
      <c r="J39" s="95"/>
      <c r="K39" s="93"/>
      <c r="L39" s="96" t="s">
        <v>27</v>
      </c>
      <c r="M39" s="108"/>
      <c r="N39" s="108"/>
      <c r="O39" s="158">
        <v>1</v>
      </c>
      <c r="P39" s="158" t="str">
        <f>VLOOKUP(1,$AR$39:$BB$42,COLUMN(C33),FALSE)</f>
        <v>Brésil</v>
      </c>
      <c r="Q39" s="21">
        <f>VLOOKUP(1,$AR$39:$BB$42,COLUMN(D33),FALSE)</f>
        <v>0</v>
      </c>
      <c r="R39" s="21">
        <f>VLOOKUP(1,$AR$39:$BB$42,COLUMN(E33),FALSE)</f>
        <v>0</v>
      </c>
      <c r="S39" s="21">
        <f>VLOOKUP(1,$AR$39:$BB$42,COLUMN(F33),FALSE)</f>
        <v>0</v>
      </c>
      <c r="T39" s="21">
        <f>VLOOKUP(1,$AR$39:$BB$42,COLUMN(G33),FALSE)</f>
        <v>0</v>
      </c>
      <c r="U39" s="21">
        <f>VLOOKUP(1,$AR$39:$BB$42,COLUMN(H33),FALSE)</f>
        <v>0</v>
      </c>
      <c r="V39" s="21">
        <f>VLOOKUP(1,$AR$39:$BB$42,COLUMN(I33),FALSE)</f>
        <v>0</v>
      </c>
      <c r="W39" s="21">
        <f>VLOOKUP(1,$AR$39:$BB$42,COLUMN(J33),FALSE)</f>
        <v>0</v>
      </c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33">
        <f>RANK(BB39,$BB$39:$BB$42)</f>
        <v>1</v>
      </c>
      <c r="AS39" s="33" t="s">
        <v>75</v>
      </c>
      <c r="AT39" s="33" t="s">
        <v>11</v>
      </c>
      <c r="AU39" s="33">
        <f>COUNTIFS($F$37:$F$42,AT39,$H$37:$H$42,"&lt;&gt;")+COUNTIFS($L$37:$L$42,AT39,$J$37:$J$42,"&lt;&gt;")</f>
        <v>0</v>
      </c>
      <c r="AV39" s="33">
        <f>SUMPRODUCT(($F$37:$F$42=AT39)*($H$37:$H$42&gt;$J$37:$J$42)*($H$37:$H$42&lt;&gt;""))+SUMPRODUCT(($L$37:$L$42=AT39)*($J$37:$J$42&gt;$H$37:$H$42)*($H$37:$H$42&lt;&gt;""))</f>
        <v>0</v>
      </c>
      <c r="AW39" s="33">
        <f>SUMPRODUCT(($F$37:$F$42=AT39)*($H$37:$H$42=$J$37:$J$42)*($H$37:$H$42&lt;&gt;""))+SUMPRODUCT(($L$37:$L$42=AT39)*($J$37:$J$42=$H$37:$H$42)*($H$37:$H$42&lt;&gt;""))</f>
        <v>0</v>
      </c>
      <c r="AX39" s="33">
        <f>AU39-AV39-AW39</f>
        <v>0</v>
      </c>
      <c r="AY39" s="33">
        <f>SUMIFS($H$37:$H$42,$F$37:$F$42,AT39)+SUMIFS($J$37:$J$42,$L$37:$L$42,AT39)</f>
        <v>0</v>
      </c>
      <c r="AZ39" s="33">
        <f>SUMIFS($H$37:$H$42,$L$37:$L$42,AT39)+SUMIFS($J$37:$J$42,$F$37:$F$42,AT39)</f>
        <v>0</v>
      </c>
      <c r="BA39" s="33">
        <f>3*AV39+AW39</f>
        <v>0</v>
      </c>
      <c r="BB39" s="33">
        <f>BA39*100000+(AY39-AZ39)*1000+AY39+(100-ROW())/100</f>
        <v>0.61</v>
      </c>
    </row>
    <row r="40" spans="1:54" ht="17.100000000000001" customHeight="1">
      <c r="A40" s="16"/>
      <c r="B40" s="89">
        <v>42908</v>
      </c>
      <c r="C40" s="90" t="s">
        <v>70</v>
      </c>
      <c r="D40" s="91"/>
      <c r="E40" s="90" t="s">
        <v>85</v>
      </c>
      <c r="F40" s="92" t="s">
        <v>46</v>
      </c>
      <c r="G40" s="93"/>
      <c r="H40" s="94"/>
      <c r="I40" s="91" t="s">
        <v>29</v>
      </c>
      <c r="J40" s="95"/>
      <c r="K40" s="93"/>
      <c r="L40" s="96" t="s">
        <v>8</v>
      </c>
      <c r="M40" s="108"/>
      <c r="N40" s="108"/>
      <c r="O40" s="158">
        <f>IF(INT(VLOOKUP(2,$AR$39:$BB$42,11,0))=INT(VLOOKUP(1,$AR$39:$BB$42,11,0)),O39,2)</f>
        <v>1</v>
      </c>
      <c r="P40" s="158" t="str">
        <f>VLOOKUP(2,$AR$39:$BB$42,COLUMN(C34),FALSE)</f>
        <v>Suisse</v>
      </c>
      <c r="Q40" s="21">
        <f>VLOOKUP(2,$AR$39:$BB$42,COLUMN(D34),FALSE)</f>
        <v>0</v>
      </c>
      <c r="R40" s="21">
        <f>VLOOKUP(2,$AR$39:$BB$42,COLUMN(E34),FALSE)</f>
        <v>0</v>
      </c>
      <c r="S40" s="21">
        <f>VLOOKUP(2,$AR$39:$BB$42,COLUMN(F34),FALSE)</f>
        <v>0</v>
      </c>
      <c r="T40" s="21">
        <f>VLOOKUP(2,$AR$39:$BB$42,COLUMN(G34),FALSE)</f>
        <v>0</v>
      </c>
      <c r="U40" s="21">
        <f>VLOOKUP(2,$AR$39:$BB$42,COLUMN(H34),FALSE)</f>
        <v>0</v>
      </c>
      <c r="V40" s="21">
        <f>VLOOKUP(2,$AR$39:$BB$42,COLUMN(I34),FALSE)</f>
        <v>0</v>
      </c>
      <c r="W40" s="21">
        <f>VLOOKUP(2,$AR$39:$BB$42,COLUMN(J34),FALSE)</f>
        <v>0</v>
      </c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33">
        <f>RANK(BB40,$BB$39:$BB$42)</f>
        <v>2</v>
      </c>
      <c r="AS40" s="33" t="s">
        <v>76</v>
      </c>
      <c r="AT40" s="33" t="s">
        <v>8</v>
      </c>
      <c r="AU40" s="33">
        <f>COUNTIFS($F$37:$F$42,AT40,$H$37:$H$42,"&lt;&gt;")+COUNTIFS($L$37:$L$42,AT40,$J$37:$J$42,"&lt;&gt;")</f>
        <v>0</v>
      </c>
      <c r="AV40" s="33">
        <f>SUMPRODUCT(($F$37:$F$42=AT40)*($H$37:$H$42&gt;$J$37:$J$42)*($H$37:$H$42&lt;&gt;""))+SUMPRODUCT(($L$37:$L$42=AT40)*($J$37:$J$42&gt;$H$37:$H$42)*($H$37:$H$42&lt;&gt;""))</f>
        <v>0</v>
      </c>
      <c r="AW40" s="33">
        <f>SUMPRODUCT(($F$37:$F$42=AT40)*($H$37:$H$42=$J$37:$J$42)*($H$37:$H$42&lt;&gt;""))+SUMPRODUCT(($L$37:$L$42=AT40)*($J$37:$J$42=$H$37:$H$42)*($H$37:$H$42&lt;&gt;""))</f>
        <v>0</v>
      </c>
      <c r="AX40" s="33">
        <f t="shared" ref="AX40:AX42" si="14">AU40-AV40-AW40</f>
        <v>0</v>
      </c>
      <c r="AY40" s="33">
        <f>SUMIFS($H$37:$H$42,$F$37:$F$42,AT40)+SUMIFS($J$37:$J$42,$L$37:$L$42,AT40)</f>
        <v>0</v>
      </c>
      <c r="AZ40" s="33">
        <f>SUMIFS($H$37:$H$42,$L$37:$L$42,AT40)+SUMIFS($J$37:$J$42,$F$37:$F$42,AT40)</f>
        <v>0</v>
      </c>
      <c r="BA40" s="33">
        <f t="shared" ref="BA40:BA42" si="15">3*AV40+AW40</f>
        <v>0</v>
      </c>
      <c r="BB40" s="33">
        <f t="shared" ref="BB40:BB42" si="16">BA40*100000+(AY40-AZ40)*1000+AY40+(100-ROW())/100</f>
        <v>0.6</v>
      </c>
    </row>
    <row r="41" spans="1:54" ht="17.100000000000001" customHeight="1">
      <c r="A41" s="16"/>
      <c r="B41" s="89">
        <v>42913</v>
      </c>
      <c r="C41" s="90" t="s">
        <v>70</v>
      </c>
      <c r="D41" s="91"/>
      <c r="E41" s="90" t="s">
        <v>66</v>
      </c>
      <c r="F41" s="92" t="s">
        <v>46</v>
      </c>
      <c r="G41" s="93"/>
      <c r="H41" s="94"/>
      <c r="I41" s="91" t="s">
        <v>29</v>
      </c>
      <c r="J41" s="95"/>
      <c r="K41" s="93"/>
      <c r="L41" s="96" t="s">
        <v>11</v>
      </c>
      <c r="M41" s="108"/>
      <c r="N41" s="108"/>
      <c r="O41" s="66">
        <f>IF(INT(VLOOKUP(3,$AR$39:$BB$42,11,0))=INT(VLOOKUP(2,$AR$39:$BB$42,11,0)),O40,3)</f>
        <v>1</v>
      </c>
      <c r="P41" s="66" t="str">
        <f>VLOOKUP(3,$AR$39:$BB$42,COLUMN(C35),FALSE)</f>
        <v>Costa Rica</v>
      </c>
      <c r="Q41" s="21">
        <f>VLOOKUP(3,$AR$39:$BB$42,COLUMN(D35),FALSE)</f>
        <v>0</v>
      </c>
      <c r="R41" s="21">
        <f>VLOOKUP(3,$AR$39:$BB$42,COLUMN(E35),FALSE)</f>
        <v>0</v>
      </c>
      <c r="S41" s="21">
        <f>VLOOKUP(3,$AR$39:$BB$42,COLUMN(F35),FALSE)</f>
        <v>0</v>
      </c>
      <c r="T41" s="21">
        <f>VLOOKUP(3,$AR$39:$BB$42,COLUMN(G35),FALSE)</f>
        <v>0</v>
      </c>
      <c r="U41" s="21">
        <f>VLOOKUP(3,$AR$39:$BB$42,COLUMN(H35),FALSE)</f>
        <v>0</v>
      </c>
      <c r="V41" s="21">
        <f>VLOOKUP(3,$AR$39:$BB$42,COLUMN(I35),FALSE)</f>
        <v>0</v>
      </c>
      <c r="W41" s="21">
        <f>VLOOKUP(3,$AR$39:$BB$42,COLUMN(J35),FALSE)</f>
        <v>0</v>
      </c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33">
        <f>RANK(BB41,$BB$39:$BB$42)</f>
        <v>3</v>
      </c>
      <c r="AS41" s="33" t="s">
        <v>77</v>
      </c>
      <c r="AT41" s="33" t="s">
        <v>27</v>
      </c>
      <c r="AU41" s="33">
        <f>COUNTIFS($F$37:$F$42,AT41,$H$37:$H$42,"&lt;&gt;")+COUNTIFS($L$37:$L$42,AT41,$J$37:$J$42,"&lt;&gt;")</f>
        <v>0</v>
      </c>
      <c r="AV41" s="33">
        <f>SUMPRODUCT(($F$37:$F$42=AT41)*($H$37:$H$42&gt;$J$37:$J$42)*($H$37:$H$42&lt;&gt;""))+SUMPRODUCT(($L$37:$L$42=AT41)*($J$37:$J$42&gt;$H$37:$H$42)*($H$37:$H$42&lt;&gt;""))</f>
        <v>0</v>
      </c>
      <c r="AW41" s="33">
        <f>SUMPRODUCT(($F$37:$F$42=AT41)*($H$37:$H$42=$J$37:$J$42)*($H$37:$H$42&lt;&gt;""))+SUMPRODUCT(($L$37:$L$42=AT41)*($J$37:$J$42=$H$37:$H$42)*($H$37:$H$42&lt;&gt;""))</f>
        <v>0</v>
      </c>
      <c r="AX41" s="33">
        <f t="shared" si="14"/>
        <v>0</v>
      </c>
      <c r="AY41" s="33">
        <f>SUMIFS($H$37:$H$42,$F$37:$F$42,AT41)+SUMIFS($J$37:$J$42,$L$37:$L$42,AT41)</f>
        <v>0</v>
      </c>
      <c r="AZ41" s="33">
        <f>SUMIFS($H$37:$H$42,$L$37:$L$42,AT41)+SUMIFS($J$37:$J$42,$F$37:$F$42,AT41)</f>
        <v>0</v>
      </c>
      <c r="BA41" s="33">
        <f t="shared" si="15"/>
        <v>0</v>
      </c>
      <c r="BB41" s="33">
        <f t="shared" si="16"/>
        <v>0.59</v>
      </c>
    </row>
    <row r="42" spans="1:54" ht="17.100000000000001" customHeight="1">
      <c r="A42" s="16"/>
      <c r="B42" s="97">
        <v>42913</v>
      </c>
      <c r="C42" s="98" t="s">
        <v>70</v>
      </c>
      <c r="D42" s="99"/>
      <c r="E42" s="98" t="s">
        <v>87</v>
      </c>
      <c r="F42" s="100" t="s">
        <v>8</v>
      </c>
      <c r="G42" s="101"/>
      <c r="H42" s="102"/>
      <c r="I42" s="99" t="s">
        <v>29</v>
      </c>
      <c r="J42" s="103"/>
      <c r="K42" s="101"/>
      <c r="L42" s="104" t="s">
        <v>27</v>
      </c>
      <c r="M42" s="108"/>
      <c r="N42" s="108"/>
      <c r="O42" s="66">
        <f>IF(INT(VLOOKUP(4,$AR$39:$BB$42,11,0))=INT(VLOOKUP(3,$AR$39:$BB$42,11,0)),O41,4)</f>
        <v>1</v>
      </c>
      <c r="P42" s="66" t="str">
        <f>VLOOKUP(4,$AR$39:$BB$42,COLUMN(C36),FALSE)</f>
        <v>Serbie</v>
      </c>
      <c r="Q42" s="21">
        <f>VLOOKUP(4,$AR$39:$BB$42,COLUMN(D36),FALSE)</f>
        <v>0</v>
      </c>
      <c r="R42" s="21">
        <f>VLOOKUP(4,$AR$39:$BB$42,COLUMN(E36),FALSE)</f>
        <v>0</v>
      </c>
      <c r="S42" s="21">
        <f>VLOOKUP(4,$AR$39:$BB$42,COLUMN(F36),FALSE)</f>
        <v>0</v>
      </c>
      <c r="T42" s="21">
        <f>VLOOKUP(4,$AR$39:$BB$42,COLUMN(G36),FALSE)</f>
        <v>0</v>
      </c>
      <c r="U42" s="21">
        <f>VLOOKUP(4,$AR$39:$BB$42,COLUMN(H36),FALSE)</f>
        <v>0</v>
      </c>
      <c r="V42" s="21">
        <f>VLOOKUP(4,$AR$39:$BB$42,COLUMN(I36),FALSE)</f>
        <v>0</v>
      </c>
      <c r="W42" s="21">
        <f>VLOOKUP(4,$AR$39:$BB$42,COLUMN(J36),FALSE)</f>
        <v>0</v>
      </c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33">
        <f>RANK(BB42,$BB$39:$BB$42)</f>
        <v>4</v>
      </c>
      <c r="AS42" s="33" t="s">
        <v>78</v>
      </c>
      <c r="AT42" s="33" t="s">
        <v>46</v>
      </c>
      <c r="AU42" s="33">
        <f>COUNTIFS($F$37:$F$42,AT42,$H$37:$H$42,"&lt;&gt;")+COUNTIFS($L$37:$L$42,AT42,$J$37:$J$42,"&lt;&gt;")</f>
        <v>0</v>
      </c>
      <c r="AV42" s="33">
        <f>SUMPRODUCT(($F$37:$F$42=AT42)*($H$37:$H$42&gt;$J$37:$J$42)*($H$37:$H$42&lt;&gt;""))+SUMPRODUCT(($L$37:$L$42=AT42)*($J$37:$J$42&gt;$H$37:$H$42)*($H$37:$H$42&lt;&gt;""))</f>
        <v>0</v>
      </c>
      <c r="AW42" s="33">
        <f>SUMPRODUCT(($F$37:$F$42=AT42)*($H$37:$H$42=$J$37:$J$42)*($H$37:$H$42&lt;&gt;""))+SUMPRODUCT(($L$37:$L$42=AT42)*($J$37:$J$42=$H$37:$H$42)*($H$37:$H$42&lt;&gt;""))</f>
        <v>0</v>
      </c>
      <c r="AX42" s="33">
        <f t="shared" si="14"/>
        <v>0</v>
      </c>
      <c r="AY42" s="33">
        <f>SUMIFS($H$37:$H$42,$F$37:$F$42,AT42)+SUMIFS($J$37:$J$42,$L$37:$L$42,AT42)</f>
        <v>0</v>
      </c>
      <c r="AZ42" s="33">
        <f>SUMIFS($H$37:$H$42,$L$37:$L$42,AT42)+SUMIFS($J$37:$J$42,$F$37:$F$42,AT42)</f>
        <v>0</v>
      </c>
      <c r="BA42" s="33">
        <f t="shared" si="15"/>
        <v>0</v>
      </c>
      <c r="BB42" s="33">
        <f t="shared" si="16"/>
        <v>0.57999999999999996</v>
      </c>
    </row>
    <row r="43" spans="1:54" ht="17.100000000000001" customHeight="1">
      <c r="A43" s="16"/>
      <c r="B43" s="105"/>
      <c r="C43" s="106"/>
      <c r="D43" s="106"/>
      <c r="E43" s="106"/>
      <c r="F43" s="107"/>
      <c r="G43" s="108"/>
      <c r="H43" s="106"/>
      <c r="I43" s="106"/>
      <c r="J43" s="106"/>
      <c r="K43" s="108"/>
      <c r="L43" s="108"/>
      <c r="M43" s="108"/>
      <c r="N43" s="108"/>
      <c r="O43" s="66"/>
      <c r="P43" s="66"/>
      <c r="Q43" s="21"/>
      <c r="R43" s="21"/>
      <c r="S43" s="21"/>
      <c r="T43" s="21"/>
      <c r="U43" s="21"/>
      <c r="V43" s="21"/>
      <c r="W43" s="21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S43" s="33"/>
    </row>
    <row r="44" spans="1:54" ht="17.100000000000001" customHeight="1">
      <c r="A44" s="16"/>
      <c r="B44" s="109"/>
      <c r="C44" s="21"/>
      <c r="D44" s="21"/>
      <c r="E44" s="21"/>
      <c r="F44" s="61"/>
      <c r="G44" s="66"/>
      <c r="H44" s="21"/>
      <c r="I44" s="21"/>
      <c r="J44" s="21"/>
      <c r="K44" s="66"/>
      <c r="L44" s="66"/>
      <c r="M44" s="66"/>
      <c r="N44" s="66"/>
      <c r="O44" s="66"/>
      <c r="P44" s="66"/>
      <c r="Q44" s="21"/>
      <c r="R44" s="21"/>
      <c r="S44" s="21"/>
      <c r="T44" s="21"/>
      <c r="U44" s="21"/>
      <c r="V44" s="21"/>
      <c r="W44" s="21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S44" s="33"/>
    </row>
    <row r="45" spans="1:54" ht="17.100000000000001" customHeight="1">
      <c r="A45" s="16"/>
      <c r="B45" s="81">
        <v>42903</v>
      </c>
      <c r="C45" s="82" t="s">
        <v>68</v>
      </c>
      <c r="D45" s="83"/>
      <c r="E45" s="82" t="s">
        <v>66</v>
      </c>
      <c r="F45" s="84" t="s">
        <v>0</v>
      </c>
      <c r="G45" s="85"/>
      <c r="H45" s="86"/>
      <c r="I45" s="83" t="s">
        <v>29</v>
      </c>
      <c r="J45" s="87"/>
      <c r="K45" s="85"/>
      <c r="L45" s="88" t="s">
        <v>9</v>
      </c>
      <c r="M45" s="108"/>
      <c r="N45" s="108"/>
      <c r="O45" s="131" t="s">
        <v>35</v>
      </c>
      <c r="P45" s="131"/>
      <c r="Q45" s="21"/>
      <c r="R45" s="21"/>
      <c r="S45" s="21"/>
      <c r="T45" s="21"/>
      <c r="U45" s="21"/>
      <c r="V45" s="21"/>
      <c r="W45" s="21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S45" s="33" t="s">
        <v>35</v>
      </c>
    </row>
    <row r="46" spans="1:54" ht="17.100000000000001" customHeight="1">
      <c r="A46" s="16"/>
      <c r="B46" s="89">
        <v>42904</v>
      </c>
      <c r="C46" s="90" t="s">
        <v>82</v>
      </c>
      <c r="D46" s="91"/>
      <c r="E46" s="90" t="s">
        <v>87</v>
      </c>
      <c r="F46" s="92" t="s">
        <v>49</v>
      </c>
      <c r="G46" s="93"/>
      <c r="H46" s="94"/>
      <c r="I46" s="91" t="s">
        <v>29</v>
      </c>
      <c r="J46" s="95"/>
      <c r="K46" s="93"/>
      <c r="L46" s="96" t="s">
        <v>15</v>
      </c>
      <c r="M46" s="108"/>
      <c r="N46" s="108"/>
      <c r="O46" s="131"/>
      <c r="P46" s="131"/>
      <c r="Q46" s="21" t="s">
        <v>127</v>
      </c>
      <c r="R46" s="21" t="s">
        <v>128</v>
      </c>
      <c r="S46" s="21" t="s">
        <v>129</v>
      </c>
      <c r="T46" s="21" t="s">
        <v>130</v>
      </c>
      <c r="U46" s="21" t="s">
        <v>131</v>
      </c>
      <c r="V46" s="21" t="s">
        <v>132</v>
      </c>
      <c r="W46" s="21" t="s">
        <v>123</v>
      </c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S46" s="33"/>
      <c r="AU46" s="33" t="s">
        <v>127</v>
      </c>
      <c r="AV46" s="33" t="s">
        <v>128</v>
      </c>
      <c r="AW46" s="33" t="s">
        <v>129</v>
      </c>
      <c r="AX46" s="33" t="s">
        <v>130</v>
      </c>
      <c r="AY46" s="33" t="s">
        <v>131</v>
      </c>
      <c r="AZ46" s="33" t="s">
        <v>132</v>
      </c>
      <c r="BA46" s="33" t="s">
        <v>123</v>
      </c>
      <c r="BB46" s="33" t="s">
        <v>133</v>
      </c>
    </row>
    <row r="47" spans="1:54" ht="17.100000000000001" customHeight="1">
      <c r="A47" s="16"/>
      <c r="B47" s="89">
        <v>42909</v>
      </c>
      <c r="C47" s="90" t="s">
        <v>79</v>
      </c>
      <c r="D47" s="91"/>
      <c r="E47" s="90" t="s">
        <v>72</v>
      </c>
      <c r="F47" s="92" t="s">
        <v>15</v>
      </c>
      <c r="G47" s="93"/>
      <c r="H47" s="94"/>
      <c r="I47" s="91" t="s">
        <v>29</v>
      </c>
      <c r="J47" s="95"/>
      <c r="K47" s="93"/>
      <c r="L47" s="96" t="s">
        <v>9</v>
      </c>
      <c r="M47" s="108"/>
      <c r="N47" s="108"/>
      <c r="O47" s="158">
        <v>1</v>
      </c>
      <c r="P47" s="158" t="str">
        <f>VLOOKUP(1,$AR$47:$BB$50,COLUMN(C41),FALSE)</f>
        <v>Allemagne</v>
      </c>
      <c r="Q47" s="21">
        <f>VLOOKUP(1,$AR$47:$BB$50,COLUMN(D41),FALSE)</f>
        <v>0</v>
      </c>
      <c r="R47" s="21">
        <f>VLOOKUP(1,$AR$47:$BB$50,COLUMN(E41),FALSE)</f>
        <v>0</v>
      </c>
      <c r="S47" s="21">
        <f>VLOOKUP(1,$AR$47:$BB$50,COLUMN(F41),FALSE)</f>
        <v>0</v>
      </c>
      <c r="T47" s="21">
        <f>VLOOKUP(1,$AR$47:$BB$50,COLUMN(G41),FALSE)</f>
        <v>0</v>
      </c>
      <c r="U47" s="21">
        <f>VLOOKUP(1,$AR$47:$BB$50,COLUMN(H41),FALSE)</f>
        <v>0</v>
      </c>
      <c r="V47" s="21">
        <f>VLOOKUP(1,$AR$47:$BB$50,COLUMN(I41),FALSE)</f>
        <v>0</v>
      </c>
      <c r="W47" s="21">
        <f>VLOOKUP(1,$AR$47:$BB$50,COLUMN(J41),FALSE)</f>
        <v>0</v>
      </c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33">
        <f>RANK(BB47,$BB$47:$BB$50)</f>
        <v>1</v>
      </c>
      <c r="AS47" s="33" t="s">
        <v>75</v>
      </c>
      <c r="AT47" s="33" t="s">
        <v>0</v>
      </c>
      <c r="AU47" s="33">
        <f>COUNTIFS($F$45:$F$50,AT47,$H$45:$H$50,"&lt;&gt;")+COUNTIFS($L$45:$L$50,AT47,$J$45:$J$50,"&lt;&gt;")</f>
        <v>0</v>
      </c>
      <c r="AV47" s="33">
        <f>SUMPRODUCT(($F$45:$F$50=AT47)*($H$45:$H$50&gt;$J$45:$J$50)*($H$45:$H$50&lt;&gt;""))+SUMPRODUCT(($L$45:$L$50=AT47)*($J$45:$J$50&gt;$H$45:$H$50)*($H$45:$H$50&lt;&gt;""))</f>
        <v>0</v>
      </c>
      <c r="AW47" s="33">
        <f>SUMPRODUCT(($F$45:$F$50=AT47)*($H$45:$H$50=$J$45:$J$50)*($H$45:$H$50&lt;&gt;""))+SUMPRODUCT(($L$45:$L$50=AT47)*($J$45:$J$50=$H$45:$H$50)*($H$45:$H$50&lt;&gt;""))</f>
        <v>0</v>
      </c>
      <c r="AX47" s="33">
        <f>AU47-AV47-AW47</f>
        <v>0</v>
      </c>
      <c r="AY47" s="33">
        <f>SUMIFS($H$45:$H$50,$F$45:$F$50,AT47)+SUMIFS($J$45:$J$50,$L$45:$L$50,AT47)</f>
        <v>0</v>
      </c>
      <c r="AZ47" s="33">
        <f>SUMIFS($H$45:$H$50,$L$45:$L$50,AT47)+SUMIFS($J$45:$J$50,$F$45:$F$50,AT47)</f>
        <v>0</v>
      </c>
      <c r="BA47" s="33">
        <f>3*AV47+AW47</f>
        <v>0</v>
      </c>
      <c r="BB47" s="33">
        <f>BA47*100000+(AY47-AZ47)*1000+AY47+(100-ROW())/100</f>
        <v>0.53</v>
      </c>
    </row>
    <row r="48" spans="1:54" ht="17.100000000000001" customHeight="1">
      <c r="A48" s="16"/>
      <c r="B48" s="89">
        <v>42909</v>
      </c>
      <c r="C48" s="90" t="s">
        <v>67</v>
      </c>
      <c r="D48" s="91"/>
      <c r="E48" s="90" t="s">
        <v>81</v>
      </c>
      <c r="F48" s="92" t="s">
        <v>0</v>
      </c>
      <c r="G48" s="93"/>
      <c r="H48" s="94"/>
      <c r="I48" s="91" t="s">
        <v>29</v>
      </c>
      <c r="J48" s="95"/>
      <c r="K48" s="93"/>
      <c r="L48" s="96" t="s">
        <v>49</v>
      </c>
      <c r="M48" s="108"/>
      <c r="N48" s="108"/>
      <c r="O48" s="158">
        <f>IF(INT(VLOOKUP(2,$AR$47:$BB$50,11,0))=INT(VLOOKUP(1,$AR$47:$BB$50,11,0)),O47,2)</f>
        <v>1</v>
      </c>
      <c r="P48" s="158" t="str">
        <f>VLOOKUP(2,$AR$47:$BB$50,COLUMN(C42),FALSE)</f>
        <v>Mexique</v>
      </c>
      <c r="Q48" s="21">
        <f>VLOOKUP(2,$AR$47:$BB$50,COLUMN(D42),FALSE)</f>
        <v>0</v>
      </c>
      <c r="R48" s="21">
        <f>VLOOKUP(2,$AR$47:$BB$50,COLUMN(E42),FALSE)</f>
        <v>0</v>
      </c>
      <c r="S48" s="21">
        <f>VLOOKUP(2,$AR$47:$BB$50,COLUMN(F42),FALSE)</f>
        <v>0</v>
      </c>
      <c r="T48" s="21">
        <f>VLOOKUP(2,$AR$47:$BB$50,COLUMN(G42),FALSE)</f>
        <v>0</v>
      </c>
      <c r="U48" s="21">
        <f>VLOOKUP(2,$AR$47:$BB$50,COLUMN(H42),FALSE)</f>
        <v>0</v>
      </c>
      <c r="V48" s="21">
        <f>VLOOKUP(2,$AR$47:$BB$50,COLUMN(I42),FALSE)</f>
        <v>0</v>
      </c>
      <c r="W48" s="21">
        <f>VLOOKUP(2,$AR$47:$BB$50,COLUMN(J42),FALSE)</f>
        <v>0</v>
      </c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33">
        <f>RANK(BB48,$BB$47:$BB$50)</f>
        <v>2</v>
      </c>
      <c r="AS48" s="33" t="s">
        <v>76</v>
      </c>
      <c r="AT48" s="33" t="s">
        <v>9</v>
      </c>
      <c r="AU48" s="33">
        <f>COUNTIFS($F$45:$F$50,AT48,$H$45:$H$50,"&lt;&gt;")+COUNTIFS($L$45:$L$50,AT48,$J$45:$J$50,"&lt;&gt;")</f>
        <v>0</v>
      </c>
      <c r="AV48" s="33">
        <f>SUMPRODUCT(($F$45:$F$50=AT48)*($H$45:$H$50&gt;$J$45:$J$50)*($H$45:$H$50&lt;&gt;""))+SUMPRODUCT(($L$45:$L$50=AT48)*($J$45:$J$50&gt;$H$45:$H$50)*($H$45:$H$50&lt;&gt;""))</f>
        <v>0</v>
      </c>
      <c r="AW48" s="33">
        <f>SUMPRODUCT(($F$45:$F$50=AT48)*($H$45:$H$50=$J$45:$J$50)*($H$45:$H$50&lt;&gt;""))+SUMPRODUCT(($L$45:$L$50=AT48)*($J$45:$J$50=$H$45:$H$50)*($H$45:$H$50&lt;&gt;""))</f>
        <v>0</v>
      </c>
      <c r="AX48" s="33">
        <f t="shared" ref="AX48:AX50" si="17">AU48-AV48-AW48</f>
        <v>0</v>
      </c>
      <c r="AY48" s="33">
        <f>SUMIFS($H$45:$H$50,$F$45:$F$50,AT48)+SUMIFS($J$45:$J$50,$L$45:$L$50,AT48)</f>
        <v>0</v>
      </c>
      <c r="AZ48" s="33">
        <f>SUMIFS($H$45:$H$50,$L$45:$L$50,AT48)+SUMIFS($J$45:$J$50,$F$45:$F$50,AT48)</f>
        <v>0</v>
      </c>
      <c r="BA48" s="33">
        <f t="shared" ref="BA48:BA50" si="18">3*AV48+AW48</f>
        <v>0</v>
      </c>
      <c r="BB48" s="33">
        <f t="shared" ref="BB48:BB50" si="19">BA48*100000+(AY48-AZ48)*1000+AY48+(100-ROW())/100</f>
        <v>0.52</v>
      </c>
    </row>
    <row r="49" spans="1:54" ht="17.100000000000001" customHeight="1">
      <c r="A49" s="16"/>
      <c r="B49" s="89">
        <v>42913</v>
      </c>
      <c r="C49" s="90" t="s">
        <v>68</v>
      </c>
      <c r="D49" s="91"/>
      <c r="E49" s="90" t="s">
        <v>69</v>
      </c>
      <c r="F49" s="92" t="s">
        <v>9</v>
      </c>
      <c r="G49" s="93"/>
      <c r="H49" s="94"/>
      <c r="I49" s="91" t="s">
        <v>29</v>
      </c>
      <c r="J49" s="95"/>
      <c r="K49" s="93"/>
      <c r="L49" s="96" t="s">
        <v>49</v>
      </c>
      <c r="M49" s="108"/>
      <c r="N49" s="108"/>
      <c r="O49" s="66">
        <f>IF(INT(VLOOKUP(3,$AR$47:$BB$50,11,0))=INT(VLOOKUP(2,$AR$47:$BB$50,11,0)),O48,3)</f>
        <v>1</v>
      </c>
      <c r="P49" s="66" t="str">
        <f>VLOOKUP(3,$AR$47:$BB$50,COLUMN(C43),FALSE)</f>
        <v>Suède</v>
      </c>
      <c r="Q49" s="21">
        <f>VLOOKUP(3,$AR$47:$BB$50,COLUMN(D43),FALSE)</f>
        <v>0</v>
      </c>
      <c r="R49" s="21">
        <f>VLOOKUP(3,$AR$47:$BB$50,COLUMN(E43),FALSE)</f>
        <v>0</v>
      </c>
      <c r="S49" s="21">
        <f>VLOOKUP(3,$AR$47:$BB$50,COLUMN(F43),FALSE)</f>
        <v>0</v>
      </c>
      <c r="T49" s="21">
        <f>VLOOKUP(3,$AR$47:$BB$50,COLUMN(G43),FALSE)</f>
        <v>0</v>
      </c>
      <c r="U49" s="21">
        <f>VLOOKUP(3,$AR$47:$BB$50,COLUMN(H43),FALSE)</f>
        <v>0</v>
      </c>
      <c r="V49" s="21">
        <f>VLOOKUP(3,$AR$47:$BB$50,COLUMN(I43),FALSE)</f>
        <v>0</v>
      </c>
      <c r="W49" s="21">
        <f>VLOOKUP(3,$AR$47:$BB$50,COLUMN(J43),FALSE)</f>
        <v>0</v>
      </c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33">
        <f>RANK(BB49,$BB$47:$BB$50)</f>
        <v>3</v>
      </c>
      <c r="AS49" s="33" t="s">
        <v>77</v>
      </c>
      <c r="AT49" s="33" t="s">
        <v>49</v>
      </c>
      <c r="AU49" s="33">
        <f>COUNTIFS($F$45:$F$50,AT49,$H$45:$H$50,"&lt;&gt;")+COUNTIFS($L$45:$L$50,AT49,$J$45:$J$50,"&lt;&gt;")</f>
        <v>0</v>
      </c>
      <c r="AV49" s="33">
        <f>SUMPRODUCT(($F$45:$F$50=AT49)*($H$45:$H$50&gt;$J$45:$J$50)*($H$45:$H$50&lt;&gt;""))+SUMPRODUCT(($L$45:$L$50=AT49)*($J$45:$J$50&gt;$H$45:$H$50)*($H$45:$H$50&lt;&gt;""))</f>
        <v>0</v>
      </c>
      <c r="AW49" s="33">
        <f>SUMPRODUCT(($F$45:$F$50=AT49)*($H$45:$H$50=$J$45:$J$50)*($H$45:$H$50&lt;&gt;""))+SUMPRODUCT(($L$45:$L$50=AT49)*($J$45:$J$50=$H$45:$H$50)*($H$45:$H$50&lt;&gt;""))</f>
        <v>0</v>
      </c>
      <c r="AX49" s="33">
        <f t="shared" si="17"/>
        <v>0</v>
      </c>
      <c r="AY49" s="33">
        <f>SUMIFS($H$45:$H$50,$F$45:$F$50,AT49)+SUMIFS($J$45:$J$50,$L$45:$L$50,AT49)</f>
        <v>0</v>
      </c>
      <c r="AZ49" s="33">
        <f>SUMIFS($H$45:$H$50,$L$45:$L$50,AT49)+SUMIFS($J$45:$J$50,$F$45:$F$50,AT49)</f>
        <v>0</v>
      </c>
      <c r="BA49" s="33">
        <f t="shared" si="18"/>
        <v>0</v>
      </c>
      <c r="BB49" s="33">
        <f t="shared" si="19"/>
        <v>0.51</v>
      </c>
    </row>
    <row r="50" spans="1:54" ht="17.100000000000001" customHeight="1">
      <c r="A50" s="16"/>
      <c r="B50" s="97">
        <v>42913</v>
      </c>
      <c r="C50" s="98" t="s">
        <v>68</v>
      </c>
      <c r="D50" s="99"/>
      <c r="E50" s="98" t="s">
        <v>83</v>
      </c>
      <c r="F50" s="100" t="s">
        <v>15</v>
      </c>
      <c r="G50" s="101"/>
      <c r="H50" s="102"/>
      <c r="I50" s="99" t="s">
        <v>29</v>
      </c>
      <c r="J50" s="103"/>
      <c r="K50" s="101"/>
      <c r="L50" s="104" t="s">
        <v>0</v>
      </c>
      <c r="M50" s="108"/>
      <c r="N50" s="108"/>
      <c r="O50" s="66">
        <f>IF(INT(VLOOKUP(4,$AR$47:$BB$50,11,0))=INT(VLOOKUP(3,$AR$47:$BB$50,11,0)),O49,4)</f>
        <v>1</v>
      </c>
      <c r="P50" s="66" t="str">
        <f>VLOOKUP(4,$AR$47:$BB$50,COLUMN(C44),FALSE)</f>
        <v>Corée du Sud</v>
      </c>
      <c r="Q50" s="21">
        <f>VLOOKUP(4,$AR$47:$BB$50,COLUMN(D44),FALSE)</f>
        <v>0</v>
      </c>
      <c r="R50" s="21">
        <f>VLOOKUP(4,$AR$47:$BB$50,COLUMN(E44),FALSE)</f>
        <v>0</v>
      </c>
      <c r="S50" s="21">
        <f>VLOOKUP(4,$AR$47:$BB$50,COLUMN(F44),FALSE)</f>
        <v>0</v>
      </c>
      <c r="T50" s="21">
        <f>VLOOKUP(4,$AR$47:$BB$50,COLUMN(G44),FALSE)</f>
        <v>0</v>
      </c>
      <c r="U50" s="21">
        <f>VLOOKUP(4,$AR$47:$BB$50,COLUMN(H44),FALSE)</f>
        <v>0</v>
      </c>
      <c r="V50" s="21">
        <f>VLOOKUP(4,$AR$47:$BB$50,COLUMN(I44),FALSE)</f>
        <v>0</v>
      </c>
      <c r="W50" s="21">
        <f>VLOOKUP(4,$AR$47:$BB$50,COLUMN(J44),FALSE)</f>
        <v>0</v>
      </c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33">
        <f>RANK(BB50,$BB$47:$BB$50)</f>
        <v>4</v>
      </c>
      <c r="AS50" s="33" t="s">
        <v>78</v>
      </c>
      <c r="AT50" s="33" t="s">
        <v>15</v>
      </c>
      <c r="AU50" s="33">
        <f>COUNTIFS($F$45:$F$50,AT50,$H$45:$H$50,"&lt;&gt;")+COUNTIFS($L$45:$L$50,AT50,$J$45:$J$50,"&lt;&gt;")</f>
        <v>0</v>
      </c>
      <c r="AV50" s="33">
        <f>SUMPRODUCT(($F$45:$F$50=AT50)*($H$45:$H$50&gt;$J$45:$J$50)*($H$45:$H$50&lt;&gt;""))+SUMPRODUCT(($L$45:$L$50=AT50)*($J$45:$J$50&gt;$H$45:$H$50)*($H$45:$H$50&lt;&gt;""))</f>
        <v>0</v>
      </c>
      <c r="AW50" s="33">
        <f>SUMPRODUCT(($F$45:$F$50=AT50)*($H$45:$H$50=$J$45:$J$50)*($H$45:$H$50&lt;&gt;""))+SUMPRODUCT(($L$45:$L$50=AT50)*($J$45:$J$50=$H$45:$H$50)*($H$45:$H$50&lt;&gt;""))</f>
        <v>0</v>
      </c>
      <c r="AX50" s="33">
        <f t="shared" si="17"/>
        <v>0</v>
      </c>
      <c r="AY50" s="33">
        <f>SUMIFS($H$45:$H$50,$F$45:$F$50,AT50)+SUMIFS($J$45:$J$50,$L$45:$L$50,AT50)</f>
        <v>0</v>
      </c>
      <c r="AZ50" s="33">
        <f>SUMIFS($H$45:$H$50,$L$45:$L$50,AT50)+SUMIFS($J$45:$J$50,$F$45:$F$50,AT50)</f>
        <v>0</v>
      </c>
      <c r="BA50" s="33">
        <f t="shared" si="18"/>
        <v>0</v>
      </c>
      <c r="BB50" s="33">
        <f t="shared" si="19"/>
        <v>0.5</v>
      </c>
    </row>
    <row r="51" spans="1:54" ht="17.100000000000001" customHeight="1">
      <c r="A51" s="16"/>
      <c r="B51" s="105"/>
      <c r="C51" s="106"/>
      <c r="D51" s="106"/>
      <c r="E51" s="106"/>
      <c r="F51" s="107"/>
      <c r="G51" s="108"/>
      <c r="H51" s="106"/>
      <c r="I51" s="106"/>
      <c r="J51" s="106"/>
      <c r="K51" s="108"/>
      <c r="L51" s="108"/>
      <c r="M51" s="108"/>
      <c r="N51" s="108"/>
      <c r="O51" s="66"/>
      <c r="P51" s="66"/>
      <c r="Q51" s="21"/>
      <c r="R51" s="21"/>
      <c r="S51" s="21"/>
      <c r="T51" s="21"/>
      <c r="U51" s="21"/>
      <c r="V51" s="21"/>
      <c r="W51" s="21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S51" s="33"/>
    </row>
    <row r="52" spans="1:54" ht="17.100000000000001" customHeight="1">
      <c r="A52" s="16"/>
      <c r="B52" s="109"/>
      <c r="C52" s="21"/>
      <c r="D52" s="21"/>
      <c r="E52" s="21"/>
      <c r="F52" s="61"/>
      <c r="G52" s="66"/>
      <c r="H52" s="21"/>
      <c r="I52" s="21"/>
      <c r="J52" s="21"/>
      <c r="K52" s="66"/>
      <c r="L52" s="66"/>
      <c r="M52" s="66"/>
      <c r="N52" s="66"/>
      <c r="O52" s="66"/>
      <c r="P52" s="66"/>
      <c r="Q52" s="21"/>
      <c r="R52" s="21"/>
      <c r="S52" s="21"/>
      <c r="T52" s="21"/>
      <c r="U52" s="21"/>
      <c r="V52" s="21"/>
      <c r="W52" s="21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S52" s="33"/>
    </row>
    <row r="53" spans="1:54" ht="17.100000000000001" customHeight="1">
      <c r="A53" s="16"/>
      <c r="B53" s="81">
        <v>42904</v>
      </c>
      <c r="C53" s="82" t="s">
        <v>79</v>
      </c>
      <c r="D53" s="83"/>
      <c r="E53" s="82" t="s">
        <v>81</v>
      </c>
      <c r="F53" s="84" t="s">
        <v>2</v>
      </c>
      <c r="G53" s="85"/>
      <c r="H53" s="86"/>
      <c r="I53" s="83" t="s">
        <v>29</v>
      </c>
      <c r="J53" s="87"/>
      <c r="K53" s="85"/>
      <c r="L53" s="88" t="s">
        <v>54</v>
      </c>
      <c r="M53" s="108"/>
      <c r="N53" s="108"/>
      <c r="O53" s="131" t="s">
        <v>36</v>
      </c>
      <c r="P53" s="131"/>
      <c r="Q53" s="21"/>
      <c r="R53" s="21"/>
      <c r="S53" s="21"/>
      <c r="T53" s="21"/>
      <c r="U53" s="21"/>
      <c r="V53" s="21"/>
      <c r="W53" s="21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S53" s="33" t="s">
        <v>36</v>
      </c>
    </row>
    <row r="54" spans="1:54" ht="17.100000000000001" customHeight="1">
      <c r="A54" s="16"/>
      <c r="B54" s="89">
        <v>42904</v>
      </c>
      <c r="C54" s="90" t="s">
        <v>80</v>
      </c>
      <c r="D54" s="91"/>
      <c r="E54" s="90" t="s">
        <v>74</v>
      </c>
      <c r="F54" s="92" t="s">
        <v>50</v>
      </c>
      <c r="G54" s="93"/>
      <c r="H54" s="94"/>
      <c r="I54" s="91" t="s">
        <v>29</v>
      </c>
      <c r="J54" s="95"/>
      <c r="K54" s="93"/>
      <c r="L54" s="96" t="s">
        <v>1</v>
      </c>
      <c r="M54" s="108"/>
      <c r="N54" s="108"/>
      <c r="O54" s="131"/>
      <c r="P54" s="131"/>
      <c r="Q54" s="21" t="s">
        <v>127</v>
      </c>
      <c r="R54" s="21" t="s">
        <v>128</v>
      </c>
      <c r="S54" s="21" t="s">
        <v>129</v>
      </c>
      <c r="T54" s="21" t="s">
        <v>130</v>
      </c>
      <c r="U54" s="21" t="s">
        <v>131</v>
      </c>
      <c r="V54" s="21" t="s">
        <v>132</v>
      </c>
      <c r="W54" s="21" t="s">
        <v>123</v>
      </c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S54" s="33"/>
      <c r="AU54" s="33" t="s">
        <v>127</v>
      </c>
      <c r="AV54" s="33" t="s">
        <v>128</v>
      </c>
      <c r="AW54" s="33" t="s">
        <v>129</v>
      </c>
      <c r="AX54" s="33" t="s">
        <v>130</v>
      </c>
      <c r="AY54" s="33" t="s">
        <v>131</v>
      </c>
      <c r="AZ54" s="33" t="s">
        <v>132</v>
      </c>
      <c r="BA54" s="33" t="s">
        <v>123</v>
      </c>
      <c r="BB54" s="33" t="s">
        <v>133</v>
      </c>
    </row>
    <row r="55" spans="1:54" ht="17.100000000000001" customHeight="1">
      <c r="A55" s="16"/>
      <c r="B55" s="89">
        <v>42909</v>
      </c>
      <c r="C55" s="90" t="s">
        <v>105</v>
      </c>
      <c r="D55" s="91"/>
      <c r="E55" s="90" t="s">
        <v>66</v>
      </c>
      <c r="F55" s="92" t="s">
        <v>2</v>
      </c>
      <c r="G55" s="93"/>
      <c r="H55" s="94"/>
      <c r="I55" s="91" t="s">
        <v>29</v>
      </c>
      <c r="J55" s="95"/>
      <c r="K55" s="93"/>
      <c r="L55" s="96" t="s">
        <v>50</v>
      </c>
      <c r="M55" s="108"/>
      <c r="N55" s="108"/>
      <c r="O55" s="158">
        <v>1</v>
      </c>
      <c r="P55" s="158" t="str">
        <f>VLOOKUP(1,$AR$55:$BB$58,COLUMN(C49),FALSE)</f>
        <v>Belgique</v>
      </c>
      <c r="Q55" s="21">
        <f>VLOOKUP(1,$AR$55:$BB$58,COLUMN(D49),FALSE)</f>
        <v>0</v>
      </c>
      <c r="R55" s="21">
        <f>VLOOKUP(1,$AR$55:$BB$58,COLUMN(E49),FALSE)</f>
        <v>0</v>
      </c>
      <c r="S55" s="21">
        <f>VLOOKUP(1,$AR$55:$BB$58,COLUMN(F49),FALSE)</f>
        <v>0</v>
      </c>
      <c r="T55" s="21">
        <f>VLOOKUP(1,$AR$55:$BB$58,COLUMN(G49),FALSE)</f>
        <v>0</v>
      </c>
      <c r="U55" s="21">
        <f>VLOOKUP(1,$AR$55:$BB$58,COLUMN(H49),FALSE)</f>
        <v>0</v>
      </c>
      <c r="V55" s="21">
        <f>VLOOKUP(1,$AR$55:$BB$58,COLUMN(I49),FALSE)</f>
        <v>0</v>
      </c>
      <c r="W55" s="21">
        <f>VLOOKUP(1,$AR$55:$BB$58,COLUMN(J49),FALSE)</f>
        <v>0</v>
      </c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33">
        <f>RANK(BB55,$BB$55:$BB$58)</f>
        <v>1</v>
      </c>
      <c r="AS55" s="33" t="s">
        <v>75</v>
      </c>
      <c r="AT55" s="33" t="s">
        <v>2</v>
      </c>
      <c r="AU55" s="33">
        <f>COUNTIFS($F$53:$F$58,AT55,$H$53:$H$58,"&lt;&gt;")+COUNTIFS($L$53:$L$58,AT55,$J$53:$J$58,"&lt;&gt;")</f>
        <v>0</v>
      </c>
      <c r="AV55" s="33">
        <f>SUMPRODUCT(($F$53:$F$58=AT55)*($H$53:$H$58&gt;$J$53:$J$58)*($H$53:$H$58&lt;&gt;""))+SUMPRODUCT(($L$53:$L$58=AT55)*($J$53:$J$58&gt;$H$53:$H$58)*($H$53:$H$58&lt;&gt;""))</f>
        <v>0</v>
      </c>
      <c r="AW55" s="33">
        <f>SUMPRODUCT(($F$53:$F$58=AT55)*($H$53:$H$58=$J$53:$J$58)*($H$53:$H$58&lt;&gt;""))+SUMPRODUCT(($L$53:$L$58=AT55)*($J$53:$J$58=$H$53:$H$58)*($H$53:$H$58&lt;&gt;""))</f>
        <v>0</v>
      </c>
      <c r="AX55" s="33">
        <f>AU55-AV55-AW55</f>
        <v>0</v>
      </c>
      <c r="AY55" s="33">
        <f>SUMIFS($H$53:$H$58,$F$53:$F$58,AT55)+SUMIFS($J$53:$J$58,$L$53:$L$58,AT55)</f>
        <v>0</v>
      </c>
      <c r="AZ55" s="33">
        <f>SUMIFS($H$53:$H$58,$L$53:$L$58,AT55)+SUMIFS($J$53:$J$58,$F$53:$F$58,AT55)</f>
        <v>0</v>
      </c>
      <c r="BA55" s="33">
        <f>3*AV55+AW55</f>
        <v>0</v>
      </c>
      <c r="BB55" s="33">
        <f>BA55*100000+(AY55-AZ55)*1000+AY55+(100-ROW())/100</f>
        <v>0.45</v>
      </c>
    </row>
    <row r="56" spans="1:54" ht="17.100000000000001" customHeight="1">
      <c r="A56" s="16"/>
      <c r="B56" s="89">
        <v>42910</v>
      </c>
      <c r="C56" s="90" t="s">
        <v>105</v>
      </c>
      <c r="D56" s="91"/>
      <c r="E56" s="90" t="s">
        <v>87</v>
      </c>
      <c r="F56" s="92" t="s">
        <v>1</v>
      </c>
      <c r="G56" s="93"/>
      <c r="H56" s="94"/>
      <c r="I56" s="91" t="s">
        <v>29</v>
      </c>
      <c r="J56" s="95"/>
      <c r="K56" s="93"/>
      <c r="L56" s="96" t="s">
        <v>54</v>
      </c>
      <c r="M56" s="108"/>
      <c r="N56" s="108"/>
      <c r="O56" s="158">
        <f>IF(INT(VLOOKUP(2,$AR$55:$BB$58,11,0))=INT(VLOOKUP(1,$AR$55:$BB$58,11,0)),O55,2)</f>
        <v>1</v>
      </c>
      <c r="P56" s="158" t="str">
        <f>VLOOKUP(2,$AR$55:$BB$58,COLUMN(C50),FALSE)</f>
        <v>Panama</v>
      </c>
      <c r="Q56" s="21">
        <f>VLOOKUP(2,$AR$55:$BB$58,COLUMN(D50),FALSE)</f>
        <v>0</v>
      </c>
      <c r="R56" s="21">
        <f>VLOOKUP(2,$AR$55:$BB$58,COLUMN(E50),FALSE)</f>
        <v>0</v>
      </c>
      <c r="S56" s="21">
        <f>VLOOKUP(2,$AR$55:$BB$58,COLUMN(F50),FALSE)</f>
        <v>0</v>
      </c>
      <c r="T56" s="21">
        <f>VLOOKUP(2,$AR$55:$BB$58,COLUMN(G50),FALSE)</f>
        <v>0</v>
      </c>
      <c r="U56" s="21">
        <f>VLOOKUP(2,$AR$55:$BB$58,COLUMN(H50),FALSE)</f>
        <v>0</v>
      </c>
      <c r="V56" s="21">
        <f>VLOOKUP(2,$AR$55:$BB$58,COLUMN(I50),FALSE)</f>
        <v>0</v>
      </c>
      <c r="W56" s="21">
        <f>VLOOKUP(2,$AR$55:$BB$58,COLUMN(J50),FALSE)</f>
        <v>0</v>
      </c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33">
        <f>RANK(BB56,$BB$55:$BB$58)</f>
        <v>2</v>
      </c>
      <c r="AS56" s="33" t="s">
        <v>76</v>
      </c>
      <c r="AT56" s="33" t="s">
        <v>54</v>
      </c>
      <c r="AU56" s="33">
        <f>COUNTIFS($F$53:$F$58,AT56,$H$53:$H$58,"&lt;&gt;")+COUNTIFS($L$53:$L$58,AT56,$J$53:$J$58,"&lt;&gt;")</f>
        <v>0</v>
      </c>
      <c r="AV56" s="33">
        <f>SUMPRODUCT(($F$53:$F$58=AT56)*($H$53:$H$58&gt;$J$53:$J$58)*($H$53:$H$58&lt;&gt;""))+SUMPRODUCT(($L$53:$L$58=AT56)*($J$53:$J$58&gt;$H$53:$H$58)*($H$53:$H$58&lt;&gt;""))</f>
        <v>0</v>
      </c>
      <c r="AW56" s="33">
        <f>SUMPRODUCT(($F$53:$F$58=AT56)*($H$53:$H$58=$J$53:$J$58)*($H$53:$H$58&lt;&gt;""))+SUMPRODUCT(($L$53:$L$58=AT56)*($J$53:$J$58=$H$53:$H$58)*($H$53:$H$58&lt;&gt;""))</f>
        <v>0</v>
      </c>
      <c r="AX56" s="33">
        <f t="shared" ref="AX56:AX58" si="20">AU56-AV56-AW56</f>
        <v>0</v>
      </c>
      <c r="AY56" s="33">
        <f>SUMIFS($H$53:$H$58,$F$53:$F$58,AT56)+SUMIFS($J$53:$J$58,$L$53:$L$58,AT56)</f>
        <v>0</v>
      </c>
      <c r="AZ56" s="33">
        <f>SUMIFS($H$53:$H$58,$L$53:$L$58,AT56)+SUMIFS($J$53:$J$58,$F$53:$F$58,AT56)</f>
        <v>0</v>
      </c>
      <c r="BA56" s="33">
        <f t="shared" ref="BA56:BA58" si="21">3*AV56+AW56</f>
        <v>0</v>
      </c>
      <c r="BB56" s="33">
        <f t="shared" ref="BB56:BB58" si="22">BA56*100000+(AY56-AZ56)*1000+AY56+(100-ROW())/100</f>
        <v>0.44</v>
      </c>
    </row>
    <row r="57" spans="1:54" ht="17.100000000000001" customHeight="1">
      <c r="A57" s="16"/>
      <c r="B57" s="89">
        <v>42914</v>
      </c>
      <c r="C57" s="90" t="s">
        <v>70</v>
      </c>
      <c r="D57" s="91"/>
      <c r="E57" s="90" t="s">
        <v>84</v>
      </c>
      <c r="F57" s="92" t="s">
        <v>54</v>
      </c>
      <c r="G57" s="93"/>
      <c r="H57" s="94"/>
      <c r="I57" s="91" t="s">
        <v>29</v>
      </c>
      <c r="J57" s="95"/>
      <c r="K57" s="93"/>
      <c r="L57" s="96" t="s">
        <v>50</v>
      </c>
      <c r="M57" s="108"/>
      <c r="N57" s="108"/>
      <c r="O57" s="66">
        <f>IF(INT(VLOOKUP(3,$AR$55:$BB$58,11,0))=INT(VLOOKUP(2,$AR$55:$BB$58,11,0)),O56,3)</f>
        <v>1</v>
      </c>
      <c r="P57" s="66" t="str">
        <f>VLOOKUP(3,$AR$55:$BB$58,COLUMN(C51),FALSE)</f>
        <v>Tunisie</v>
      </c>
      <c r="Q57" s="21">
        <f>VLOOKUP(3,$AR$55:$BB$58,COLUMN(D51),FALSE)</f>
        <v>0</v>
      </c>
      <c r="R57" s="21">
        <f>VLOOKUP(3,$AR$55:$BB$58,COLUMN(E51),FALSE)</f>
        <v>0</v>
      </c>
      <c r="S57" s="21">
        <f>VLOOKUP(3,$AR$55:$BB$58,COLUMN(F51),FALSE)</f>
        <v>0</v>
      </c>
      <c r="T57" s="21">
        <f>VLOOKUP(3,$AR$55:$BB$58,COLUMN(G51),FALSE)</f>
        <v>0</v>
      </c>
      <c r="U57" s="21">
        <f>VLOOKUP(3,$AR$55:$BB$58,COLUMN(H51),FALSE)</f>
        <v>0</v>
      </c>
      <c r="V57" s="21">
        <f>VLOOKUP(3,$AR$55:$BB$58,COLUMN(I51),FALSE)</f>
        <v>0</v>
      </c>
      <c r="W57" s="21">
        <f>VLOOKUP(3,$AR$55:$BB$58,COLUMN(J51),FALSE)</f>
        <v>0</v>
      </c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33">
        <f>RANK(BB57,$BB$55:$BB$58)</f>
        <v>3</v>
      </c>
      <c r="AS57" s="33" t="s">
        <v>77</v>
      </c>
      <c r="AT57" s="33" t="s">
        <v>50</v>
      </c>
      <c r="AU57" s="33">
        <f>COUNTIFS($F$53:$F$58,AT57,$H$53:$H$58,"&lt;&gt;")+COUNTIFS($L$53:$L$58,AT57,$J$53:$J$58,"&lt;&gt;")</f>
        <v>0</v>
      </c>
      <c r="AV57" s="33">
        <f>SUMPRODUCT(($F$53:$F$58=AT57)*($H$53:$H$58&gt;$J$53:$J$58)*($H$53:$H$58&lt;&gt;""))+SUMPRODUCT(($L$53:$L$58=AT57)*($J$53:$J$58&gt;$H$53:$H$58)*($H$53:$H$58&lt;&gt;""))</f>
        <v>0</v>
      </c>
      <c r="AW57" s="33">
        <f>SUMPRODUCT(($F$53:$F$58=AT57)*($H$53:$H$58=$J$53:$J$58)*($H$53:$H$58&lt;&gt;""))+SUMPRODUCT(($L$53:$L$58=AT57)*($J$53:$J$58=$H$53:$H$58)*($H$53:$H$58&lt;&gt;""))</f>
        <v>0</v>
      </c>
      <c r="AX57" s="33">
        <f t="shared" si="20"/>
        <v>0</v>
      </c>
      <c r="AY57" s="33">
        <f>SUMIFS($H$53:$H$58,$F$53:$F$58,AT57)+SUMIFS($J$53:$J$58,$L$53:$L$58,AT57)</f>
        <v>0</v>
      </c>
      <c r="AZ57" s="33">
        <f>SUMIFS($H$53:$H$58,$L$53:$L$58,AT57)+SUMIFS($J$53:$J$58,$F$53:$F$58,AT57)</f>
        <v>0</v>
      </c>
      <c r="BA57" s="33">
        <f t="shared" si="21"/>
        <v>0</v>
      </c>
      <c r="BB57" s="33">
        <f t="shared" si="22"/>
        <v>0.43</v>
      </c>
    </row>
    <row r="58" spans="1:54" ht="17.100000000000001" customHeight="1">
      <c r="A58" s="16"/>
      <c r="B58" s="97">
        <v>42914</v>
      </c>
      <c r="C58" s="98" t="s">
        <v>70</v>
      </c>
      <c r="D58" s="99"/>
      <c r="E58" s="98" t="s">
        <v>85</v>
      </c>
      <c r="F58" s="100" t="s">
        <v>1</v>
      </c>
      <c r="G58" s="101"/>
      <c r="H58" s="102"/>
      <c r="I58" s="99" t="s">
        <v>29</v>
      </c>
      <c r="J58" s="103"/>
      <c r="K58" s="101"/>
      <c r="L58" s="104" t="s">
        <v>2</v>
      </c>
      <c r="M58" s="108"/>
      <c r="N58" s="108"/>
      <c r="O58" s="66">
        <f>IF(INT(VLOOKUP(4,$AR$55:$BB$58,11,0))=INT(VLOOKUP(3,$AR$55:$BB$58,11,0)),O57,4)</f>
        <v>1</v>
      </c>
      <c r="P58" s="66" t="str">
        <f>VLOOKUP(4,$AR$55:$BB$58,COLUMN(C52),FALSE)</f>
        <v>Angleterre</v>
      </c>
      <c r="Q58" s="21">
        <f>VLOOKUP(4,$AR$55:$BB$58,COLUMN(D52),FALSE)</f>
        <v>0</v>
      </c>
      <c r="R58" s="21">
        <f>VLOOKUP(4,$AR$55:$BB$58,COLUMN(E52),FALSE)</f>
        <v>0</v>
      </c>
      <c r="S58" s="21">
        <f>VLOOKUP(4,$AR$55:$BB$58,COLUMN(F52),FALSE)</f>
        <v>0</v>
      </c>
      <c r="T58" s="21">
        <f>VLOOKUP(4,$AR$55:$BB$58,COLUMN(G52),FALSE)</f>
        <v>0</v>
      </c>
      <c r="U58" s="21">
        <f>VLOOKUP(4,$AR$55:$BB$58,COLUMN(H52),FALSE)</f>
        <v>0</v>
      </c>
      <c r="V58" s="21">
        <f>VLOOKUP(4,$AR$55:$BB$58,COLUMN(I52),FALSE)</f>
        <v>0</v>
      </c>
      <c r="W58" s="21">
        <f>VLOOKUP(4,$AR$55:$BB$58,COLUMN(J52),FALSE)</f>
        <v>0</v>
      </c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33">
        <f>RANK(BB58,$BB$55:$BB$58)</f>
        <v>4</v>
      </c>
      <c r="AS58" s="33" t="s">
        <v>78</v>
      </c>
      <c r="AT58" s="33" t="s">
        <v>1</v>
      </c>
      <c r="AU58" s="33">
        <f>COUNTIFS($F$53:$F$58,AT58,$H$53:$H$58,"&lt;&gt;")+COUNTIFS($L$53:$L$58,AT58,$J$53:$J$58,"&lt;&gt;")</f>
        <v>0</v>
      </c>
      <c r="AV58" s="33">
        <f>SUMPRODUCT(($F$53:$F$58=AT58)*($H$53:$H$58&gt;$J$53:$J$58)*($H$53:$H$58&lt;&gt;""))+SUMPRODUCT(($L$53:$L$58=AT58)*($J$53:$J$58&gt;$H$53:$H$58)*($H$53:$H$58&lt;&gt;""))</f>
        <v>0</v>
      </c>
      <c r="AW58" s="33">
        <f>SUMPRODUCT(($F$53:$F$58=AT58)*($H$53:$H$58=$J$53:$J$58)*($H$53:$H$58&lt;&gt;""))+SUMPRODUCT(($L$53:$L$58=AT58)*($J$53:$J$58=$H$53:$H$58)*($H$53:$H$58&lt;&gt;""))</f>
        <v>0</v>
      </c>
      <c r="AX58" s="33">
        <f t="shared" si="20"/>
        <v>0</v>
      </c>
      <c r="AY58" s="33">
        <f>SUMIFS($H$53:$H$58,$F$53:$F$58,AT58)+SUMIFS($J$53:$J$58,$L$53:$L$58,AT58)</f>
        <v>0</v>
      </c>
      <c r="AZ58" s="33">
        <f>SUMIFS($H$53:$H$58,$L$53:$L$58,AT58)+SUMIFS($J$53:$J$58,$F$53:$F$58,AT58)</f>
        <v>0</v>
      </c>
      <c r="BA58" s="33">
        <f t="shared" si="21"/>
        <v>0</v>
      </c>
      <c r="BB58" s="33">
        <f t="shared" si="22"/>
        <v>0.42</v>
      </c>
    </row>
    <row r="59" spans="1:54" ht="17.100000000000001" customHeight="1">
      <c r="A59" s="16"/>
      <c r="B59" s="105"/>
      <c r="C59" s="106"/>
      <c r="D59" s="106"/>
      <c r="E59" s="106"/>
      <c r="F59" s="107"/>
      <c r="G59" s="108"/>
      <c r="H59" s="106"/>
      <c r="I59" s="106"/>
      <c r="J59" s="106"/>
      <c r="K59" s="108"/>
      <c r="L59" s="108"/>
      <c r="M59" s="108"/>
      <c r="N59" s="108"/>
      <c r="O59" s="66"/>
      <c r="P59" s="66"/>
      <c r="Q59" s="21"/>
      <c r="R59" s="21"/>
      <c r="S59" s="21"/>
      <c r="T59" s="21"/>
      <c r="U59" s="21"/>
      <c r="V59" s="21"/>
      <c r="W59" s="21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S59" s="33"/>
    </row>
    <row r="60" spans="1:54" ht="17.100000000000001" customHeight="1">
      <c r="A60" s="16"/>
      <c r="B60" s="109"/>
      <c r="C60" s="21"/>
      <c r="D60" s="21"/>
      <c r="E60" s="21"/>
      <c r="F60" s="61"/>
      <c r="G60" s="66"/>
      <c r="H60" s="21"/>
      <c r="I60" s="21"/>
      <c r="J60" s="21"/>
      <c r="K60" s="66"/>
      <c r="L60" s="66"/>
      <c r="M60" s="66"/>
      <c r="N60" s="66"/>
      <c r="O60" s="66"/>
      <c r="P60" s="66"/>
      <c r="Q60" s="21"/>
      <c r="R60" s="21"/>
      <c r="S60" s="21"/>
      <c r="T60" s="21"/>
      <c r="U60" s="21"/>
      <c r="V60" s="21"/>
      <c r="W60" s="21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S60" s="33"/>
    </row>
    <row r="61" spans="1:54" ht="17.100000000000001" customHeight="1">
      <c r="A61" s="16"/>
      <c r="B61" s="81">
        <v>42905</v>
      </c>
      <c r="C61" s="82" t="s">
        <v>105</v>
      </c>
      <c r="D61" s="83"/>
      <c r="E61" s="82" t="s">
        <v>84</v>
      </c>
      <c r="F61" s="84" t="s">
        <v>12</v>
      </c>
      <c r="G61" s="85"/>
      <c r="H61" s="86"/>
      <c r="I61" s="83" t="s">
        <v>29</v>
      </c>
      <c r="J61" s="87"/>
      <c r="K61" s="85"/>
      <c r="L61" s="88" t="s">
        <v>17</v>
      </c>
      <c r="M61" s="108"/>
      <c r="N61" s="108"/>
      <c r="O61" s="131" t="s">
        <v>37</v>
      </c>
      <c r="P61" s="131"/>
      <c r="Q61" s="21"/>
      <c r="R61" s="21"/>
      <c r="S61" s="21"/>
      <c r="T61" s="21"/>
      <c r="U61" s="21"/>
      <c r="V61" s="21"/>
      <c r="W61" s="21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S61" s="33" t="s">
        <v>37</v>
      </c>
    </row>
    <row r="62" spans="1:54" ht="17.100000000000001" customHeight="1">
      <c r="A62" s="16"/>
      <c r="B62" s="89">
        <v>42905</v>
      </c>
      <c r="C62" s="90" t="s">
        <v>67</v>
      </c>
      <c r="D62" s="91"/>
      <c r="E62" s="90" t="s">
        <v>66</v>
      </c>
      <c r="F62" s="92" t="s">
        <v>47</v>
      </c>
      <c r="G62" s="93"/>
      <c r="H62" s="94"/>
      <c r="I62" s="91" t="s">
        <v>29</v>
      </c>
      <c r="J62" s="95"/>
      <c r="K62" s="93"/>
      <c r="L62" s="96" t="s">
        <v>52</v>
      </c>
      <c r="M62" s="108"/>
      <c r="N62" s="108"/>
      <c r="O62" s="131"/>
      <c r="P62" s="131"/>
      <c r="Q62" s="21" t="s">
        <v>127</v>
      </c>
      <c r="R62" s="21" t="s">
        <v>128</v>
      </c>
      <c r="S62" s="21" t="s">
        <v>129</v>
      </c>
      <c r="T62" s="21" t="s">
        <v>130</v>
      </c>
      <c r="U62" s="21" t="s">
        <v>131</v>
      </c>
      <c r="V62" s="21" t="s">
        <v>132</v>
      </c>
      <c r="W62" s="21" t="s">
        <v>123</v>
      </c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S62" s="33"/>
      <c r="AU62" s="33" t="s">
        <v>127</v>
      </c>
      <c r="AV62" s="33" t="s">
        <v>128</v>
      </c>
      <c r="AW62" s="33" t="s">
        <v>129</v>
      </c>
      <c r="AX62" s="33" t="s">
        <v>130</v>
      </c>
      <c r="AY62" s="33" t="s">
        <v>131</v>
      </c>
      <c r="AZ62" s="33" t="s">
        <v>132</v>
      </c>
      <c r="BA62" s="33" t="s">
        <v>123</v>
      </c>
      <c r="BB62" s="33" t="s">
        <v>133</v>
      </c>
    </row>
    <row r="63" spans="1:54" ht="17.100000000000001" customHeight="1">
      <c r="A63" s="16"/>
      <c r="B63" s="89">
        <v>42910</v>
      </c>
      <c r="C63" s="90" t="s">
        <v>67</v>
      </c>
      <c r="D63" s="91"/>
      <c r="E63" s="90" t="s">
        <v>69</v>
      </c>
      <c r="F63" s="92" t="s">
        <v>17</v>
      </c>
      <c r="G63" s="93"/>
      <c r="H63" s="94"/>
      <c r="I63" s="91" t="s">
        <v>29</v>
      </c>
      <c r="J63" s="95"/>
      <c r="K63" s="93"/>
      <c r="L63" s="96" t="s">
        <v>52</v>
      </c>
      <c r="M63" s="108"/>
      <c r="N63" s="108"/>
      <c r="O63" s="158">
        <v>1</v>
      </c>
      <c r="P63" s="158" t="str">
        <f>VLOOKUP(1,$AR$63:$BB$66,COLUMN(C57),FALSE)</f>
        <v>Pologne</v>
      </c>
      <c r="Q63" s="21">
        <f>VLOOKUP(1,$AR$63:$BB$66,COLUMN(D57),FALSE)</f>
        <v>0</v>
      </c>
      <c r="R63" s="21">
        <f>VLOOKUP(1,$AR$63:$BB$66,COLUMN(E57),FALSE)</f>
        <v>0</v>
      </c>
      <c r="S63" s="21">
        <f>VLOOKUP(1,$AR$63:$BB$66,COLUMN(F57),FALSE)</f>
        <v>0</v>
      </c>
      <c r="T63" s="21">
        <f>VLOOKUP(1,$AR$63:$BB$66,COLUMN(G57),FALSE)</f>
        <v>0</v>
      </c>
      <c r="U63" s="21">
        <f>VLOOKUP(1,$AR$63:$BB$66,COLUMN(H57),FALSE)</f>
        <v>0</v>
      </c>
      <c r="V63" s="21">
        <f>VLOOKUP(1,$AR$63:$BB$66,COLUMN(I57),FALSE)</f>
        <v>0</v>
      </c>
      <c r="W63" s="21">
        <f>VLOOKUP(1,$AR$63:$BB$66,COLUMN(J57),FALSE)</f>
        <v>0</v>
      </c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33">
        <f>RANK(BB63,$BB$63:$BB$66)</f>
        <v>1</v>
      </c>
      <c r="AS63" s="33" t="s">
        <v>75</v>
      </c>
      <c r="AT63" s="33" t="s">
        <v>47</v>
      </c>
      <c r="AU63" s="33">
        <f>COUNTIFS($F$61:$F$66,AT63,$H$61:$H$66,"&lt;&gt;")+COUNTIFS($L$61:$L$66,AT63,$J$61:$J$66,"&lt;&gt;")</f>
        <v>0</v>
      </c>
      <c r="AV63" s="33">
        <f>SUMPRODUCT(($F$61:$F$66=AT63)*($H$61:$H$66&gt;$J$61:$J$66)*($H$61:$H$66&lt;&gt;""))+SUMPRODUCT(($L$61:$L$66=AT63)*($J$61:$J$66&gt;$H$61:$H$66)*($H$61:$H$66&lt;&gt;""))</f>
        <v>0</v>
      </c>
      <c r="AW63" s="33">
        <f>SUMPRODUCT(($F$61:$F$66=AT63)*($H$61:$H$66=$J$61:$J$66)*($H$61:$H$66&lt;&gt;""))+SUMPRODUCT(($L$61:$L$66=AT63)*($J$61:$J$66=$H$61:$H$66)*($H$61:$H$66&lt;&gt;""))</f>
        <v>0</v>
      </c>
      <c r="AX63" s="33">
        <f>AU63-AV63-AW63</f>
        <v>0</v>
      </c>
      <c r="AY63" s="33">
        <f>SUMIFS($H$61:$H$66,$F$61:$F$66,AT63)+SUMIFS($J$61:$J$66,$L$61:$L$66,AT63)</f>
        <v>0</v>
      </c>
      <c r="AZ63" s="33">
        <f>SUMIFS($H$61:$H$66,$L$61:$L$66,AT63)+SUMIFS($J$61:$J$66,$F$61:$F$66,AT63)</f>
        <v>0</v>
      </c>
      <c r="BA63" s="33">
        <f>3*AV63+AW63</f>
        <v>0</v>
      </c>
      <c r="BB63" s="33">
        <f>BA63*100000+(AY63-AZ63)*1000+AY63+(100-ROW())/100</f>
        <v>0.37</v>
      </c>
    </row>
    <row r="64" spans="1:54" ht="17.100000000000001" customHeight="1">
      <c r="A64" s="16"/>
      <c r="B64" s="89">
        <v>42910</v>
      </c>
      <c r="C64" s="90" t="s">
        <v>70</v>
      </c>
      <c r="D64" s="91"/>
      <c r="E64" s="90" t="s">
        <v>91</v>
      </c>
      <c r="F64" s="92" t="s">
        <v>47</v>
      </c>
      <c r="G64" s="93"/>
      <c r="H64" s="94"/>
      <c r="I64" s="91" t="s">
        <v>29</v>
      </c>
      <c r="J64" s="95"/>
      <c r="K64" s="93"/>
      <c r="L64" s="96" t="s">
        <v>12</v>
      </c>
      <c r="M64" s="108"/>
      <c r="N64" s="108"/>
      <c r="O64" s="158">
        <f>IF(INT(VLOOKUP(2,$AR$63:$BB$66,11,0))=INT(VLOOKUP(1,$AR$63:$BB$66,11,0)),O63,2)</f>
        <v>1</v>
      </c>
      <c r="P64" s="158" t="str">
        <f>VLOOKUP(2,$AR$63:$BB$66,COLUMN(C58),FALSE)</f>
        <v>Sénégal</v>
      </c>
      <c r="Q64" s="21">
        <f>VLOOKUP(2,$AR$63:$BB$66,COLUMN(D58),FALSE)</f>
        <v>0</v>
      </c>
      <c r="R64" s="21">
        <f>VLOOKUP(2,$AR$63:$BB$66,COLUMN(E58),FALSE)</f>
        <v>0</v>
      </c>
      <c r="S64" s="21">
        <f>VLOOKUP(2,$AR$63:$BB$66,COLUMN(F58),FALSE)</f>
        <v>0</v>
      </c>
      <c r="T64" s="21">
        <f>VLOOKUP(2,$AR$63:$BB$66,COLUMN(G58),FALSE)</f>
        <v>0</v>
      </c>
      <c r="U64" s="21">
        <f>VLOOKUP(2,$AR$63:$BB$66,COLUMN(H58),FALSE)</f>
        <v>0</v>
      </c>
      <c r="V64" s="21">
        <f>VLOOKUP(2,$AR$63:$BB$66,COLUMN(I58),FALSE)</f>
        <v>0</v>
      </c>
      <c r="W64" s="21">
        <f>VLOOKUP(2,$AR$63:$BB$66,COLUMN(J58),FALSE)</f>
        <v>0</v>
      </c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33">
        <f>RANK(BB64,$BB$63:$BB$66)</f>
        <v>2</v>
      </c>
      <c r="AS64" s="33" t="s">
        <v>76</v>
      </c>
      <c r="AT64" s="33" t="s">
        <v>52</v>
      </c>
      <c r="AU64" s="33">
        <f>COUNTIFS($F$61:$F$66,AT64,$H$61:$H$66,"&lt;&gt;")+COUNTIFS($L$61:$L$66,AT64,$J$61:$J$66,"&lt;&gt;")</f>
        <v>0</v>
      </c>
      <c r="AV64" s="33">
        <f>SUMPRODUCT(($F$61:$F$66=AT64)*($H$61:$H$66&gt;$J$61:$J$66)*($H$61:$H$66&lt;&gt;""))+SUMPRODUCT(($L$61:$L$66=AT64)*($J$61:$J$66&gt;$H$61:$H$66)*($H$61:$H$66&lt;&gt;""))</f>
        <v>0</v>
      </c>
      <c r="AW64" s="33">
        <f>SUMPRODUCT(($F$61:$F$66=AT64)*($H$61:$H$66=$J$61:$J$66)*($H$61:$H$66&lt;&gt;""))+SUMPRODUCT(($L$61:$L$66=AT64)*($J$61:$J$66=$H$61:$H$66)*($H$61:$H$66&lt;&gt;""))</f>
        <v>0</v>
      </c>
      <c r="AX64" s="33">
        <f t="shared" ref="AX64:AX66" si="23">AU64-AV64-AW64</f>
        <v>0</v>
      </c>
      <c r="AY64" s="33">
        <f>SUMIFS($H$61:$H$66,$F$61:$F$66,AT64)+SUMIFS($J$61:$J$66,$L$61:$L$66,AT64)</f>
        <v>0</v>
      </c>
      <c r="AZ64" s="33">
        <f>SUMIFS($H$61:$H$66,$L$61:$L$66,AT64)+SUMIFS($J$61:$J$66,$F$61:$F$66,AT64)</f>
        <v>0</v>
      </c>
      <c r="BA64" s="33">
        <f t="shared" ref="BA64:BA66" si="24">3*AV64+AW64</f>
        <v>0</v>
      </c>
      <c r="BB64" s="33">
        <f t="shared" ref="BB64:BB66" si="25">BA64*100000+(AY64-AZ64)*1000+AY64+(100-ROW())/100</f>
        <v>0.36</v>
      </c>
    </row>
    <row r="65" spans="1:54" ht="17.100000000000001" customHeight="1">
      <c r="A65" s="16"/>
      <c r="B65" s="89">
        <v>42914</v>
      </c>
      <c r="C65" s="90" t="s">
        <v>68</v>
      </c>
      <c r="D65" s="91"/>
      <c r="E65" s="90" t="s">
        <v>74</v>
      </c>
      <c r="F65" s="92" t="s">
        <v>17</v>
      </c>
      <c r="G65" s="93"/>
      <c r="H65" s="94"/>
      <c r="I65" s="91" t="s">
        <v>29</v>
      </c>
      <c r="J65" s="95"/>
      <c r="K65" s="93"/>
      <c r="L65" s="96" t="s">
        <v>47</v>
      </c>
      <c r="M65" s="108"/>
      <c r="N65" s="108"/>
      <c r="O65" s="66">
        <f>IF(INT(VLOOKUP(3,$AR$63:$BB$66,11,0))=INT(VLOOKUP(2,$AR$63:$BB$66,11,0)),O64,3)</f>
        <v>1</v>
      </c>
      <c r="P65" s="66" t="str">
        <f>VLOOKUP(3,$AR$63:$BB$66,COLUMN(C59),FALSE)</f>
        <v>Colombie</v>
      </c>
      <c r="Q65" s="21">
        <f>VLOOKUP(3,$AR$63:$BB$66,COLUMN(D59),FALSE)</f>
        <v>0</v>
      </c>
      <c r="R65" s="21">
        <f>VLOOKUP(3,$AR$63:$BB$66,COLUMN(E59),FALSE)</f>
        <v>0</v>
      </c>
      <c r="S65" s="21">
        <f>VLOOKUP(3,$AR$63:$BB$66,COLUMN(F59),FALSE)</f>
        <v>0</v>
      </c>
      <c r="T65" s="21">
        <f>VLOOKUP(3,$AR$63:$BB$66,COLUMN(G59),FALSE)</f>
        <v>0</v>
      </c>
      <c r="U65" s="21">
        <f>VLOOKUP(3,$AR$63:$BB$66,COLUMN(H59),FALSE)</f>
        <v>0</v>
      </c>
      <c r="V65" s="21">
        <f>VLOOKUP(3,$AR$63:$BB$66,COLUMN(I59),FALSE)</f>
        <v>0</v>
      </c>
      <c r="W65" s="21">
        <f>VLOOKUP(3,$AR$63:$BB$66,COLUMN(J59),FALSE)</f>
        <v>0</v>
      </c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33">
        <f>RANK(BB65,$BB$63:$BB$66)</f>
        <v>3</v>
      </c>
      <c r="AS65" s="33" t="s">
        <v>77</v>
      </c>
      <c r="AT65" s="33" t="s">
        <v>12</v>
      </c>
      <c r="AU65" s="33">
        <f>COUNTIFS($F$61:$F$66,AT65,$H$61:$H$66,"&lt;&gt;")+COUNTIFS($L$61:$L$66,AT65,$J$61:$J$66,"&lt;&gt;")</f>
        <v>0</v>
      </c>
      <c r="AV65" s="33">
        <f>SUMPRODUCT(($F$61:$F$66=AT65)*($H$61:$H$66&gt;$J$61:$J$66)*($H$61:$H$66&lt;&gt;""))+SUMPRODUCT(($L$61:$L$66=AT65)*($J$61:$J$66&gt;$H$61:$H$66)*($H$61:$H$66&lt;&gt;""))</f>
        <v>0</v>
      </c>
      <c r="AW65" s="33">
        <f>SUMPRODUCT(($F$61:$F$66=AT65)*($H$61:$H$66=$J$61:$J$66)*($H$61:$H$66&lt;&gt;""))+SUMPRODUCT(($L$61:$L$66=AT65)*($J$61:$J$66=$H$61:$H$66)*($H$61:$H$66&lt;&gt;""))</f>
        <v>0</v>
      </c>
      <c r="AX65" s="33">
        <f t="shared" si="23"/>
        <v>0</v>
      </c>
      <c r="AY65" s="33">
        <f>SUMIFS($H$61:$H$66,$F$61:$F$66,AT65)+SUMIFS($J$61:$J$66,$L$61:$L$66,AT65)</f>
        <v>0</v>
      </c>
      <c r="AZ65" s="33">
        <f>SUMIFS($H$61:$H$66,$L$61:$L$66,AT65)+SUMIFS($J$61:$J$66,$F$61:$F$66,AT65)</f>
        <v>0</v>
      </c>
      <c r="BA65" s="33">
        <f t="shared" si="24"/>
        <v>0</v>
      </c>
      <c r="BB65" s="33">
        <f t="shared" si="25"/>
        <v>0.35</v>
      </c>
    </row>
    <row r="66" spans="1:54" ht="17.100000000000001" customHeight="1">
      <c r="A66" s="16"/>
      <c r="B66" s="97">
        <v>42914</v>
      </c>
      <c r="C66" s="98" t="s">
        <v>68</v>
      </c>
      <c r="D66" s="99"/>
      <c r="E66" s="98" t="s">
        <v>73</v>
      </c>
      <c r="F66" s="100" t="s">
        <v>52</v>
      </c>
      <c r="G66" s="101"/>
      <c r="H66" s="102"/>
      <c r="I66" s="99" t="s">
        <v>29</v>
      </c>
      <c r="J66" s="103"/>
      <c r="K66" s="101"/>
      <c r="L66" s="104" t="s">
        <v>12</v>
      </c>
      <c r="M66" s="108"/>
      <c r="N66" s="108"/>
      <c r="O66" s="66">
        <f>IF(INT(VLOOKUP(4,$AR$63:$BB$66,11,0))=INT(VLOOKUP(3,$AR$63:$BB$66,11,0)),O65,4)</f>
        <v>1</v>
      </c>
      <c r="P66" s="66" t="str">
        <f>VLOOKUP(4,$AR$63:$BB$66,COLUMN(C60),FALSE)</f>
        <v>Japon</v>
      </c>
      <c r="Q66" s="21">
        <f>VLOOKUP(4,$AR$63:$BB$66,COLUMN(D60),FALSE)</f>
        <v>0</v>
      </c>
      <c r="R66" s="21">
        <f>VLOOKUP(4,$AR$63:$BB$66,COLUMN(E60),FALSE)</f>
        <v>0</v>
      </c>
      <c r="S66" s="21">
        <f>VLOOKUP(4,$AR$63:$BB$66,COLUMN(F60),FALSE)</f>
        <v>0</v>
      </c>
      <c r="T66" s="21">
        <f>VLOOKUP(4,$AR$63:$BB$66,COLUMN(G60),FALSE)</f>
        <v>0</v>
      </c>
      <c r="U66" s="21">
        <f>VLOOKUP(4,$AR$63:$BB$66,COLUMN(H60),FALSE)</f>
        <v>0</v>
      </c>
      <c r="V66" s="21">
        <f>VLOOKUP(4,$AR$63:$BB$66,COLUMN(I60),FALSE)</f>
        <v>0</v>
      </c>
      <c r="W66" s="21">
        <f>VLOOKUP(4,$AR$63:$BB$66,COLUMN(J60),FALSE)</f>
        <v>0</v>
      </c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33">
        <f>RANK(BB66,$BB$63:$BB$66)</f>
        <v>4</v>
      </c>
      <c r="AS66" s="33" t="s">
        <v>78</v>
      </c>
      <c r="AT66" s="33" t="s">
        <v>17</v>
      </c>
      <c r="AU66" s="33">
        <f>COUNTIFS($F$61:$F$66,AT66,$H$61:$H$66,"&lt;&gt;")+COUNTIFS($L$61:$L$66,AT66,$J$61:$J$66,"&lt;&gt;")</f>
        <v>0</v>
      </c>
      <c r="AV66" s="33">
        <f>SUMPRODUCT(($F$61:$F$66=AT66)*($H$61:$H$66&gt;$J$61:$J$66)*($H$61:$H$66&lt;&gt;""))+SUMPRODUCT(($L$61:$L$66=AT66)*($J$61:$J$66&gt;$H$61:$H$66)*($H$61:$H$66&lt;&gt;""))</f>
        <v>0</v>
      </c>
      <c r="AW66" s="33">
        <f>SUMPRODUCT(($F$61:$F$66=AT66)*($H$61:$H$66=$J$61:$J$66)*($H$61:$H$66&lt;&gt;""))+SUMPRODUCT(($L$61:$L$66=AT66)*($J$61:$J$66=$H$61:$H$66)*($H$61:$H$66&lt;&gt;""))</f>
        <v>0</v>
      </c>
      <c r="AX66" s="33">
        <f t="shared" si="23"/>
        <v>0</v>
      </c>
      <c r="AY66" s="33">
        <f>SUMIFS($H$61:$H$66,$F$61:$F$66,AT66)+SUMIFS($J$61:$J$66,$L$61:$L$66,AT66)</f>
        <v>0</v>
      </c>
      <c r="AZ66" s="33">
        <f>SUMIFS($H$61:$H$66,$L$61:$L$66,AT66)+SUMIFS($J$61:$J$66,$F$61:$F$66,AT66)</f>
        <v>0</v>
      </c>
      <c r="BA66" s="33">
        <f t="shared" si="24"/>
        <v>0</v>
      </c>
      <c r="BB66" s="33">
        <f t="shared" si="25"/>
        <v>0.34</v>
      </c>
    </row>
    <row r="67" spans="1:54">
      <c r="A67" s="16"/>
      <c r="B67" s="16"/>
      <c r="C67" s="16"/>
      <c r="D67" s="16"/>
      <c r="E67" s="16"/>
      <c r="F67" s="16"/>
      <c r="G67" s="16"/>
      <c r="H67" s="80"/>
      <c r="I67" s="16"/>
      <c r="J67" s="80"/>
      <c r="K67" s="16"/>
      <c r="L67" s="16"/>
      <c r="M67" s="16"/>
      <c r="N67" s="16"/>
      <c r="O67" s="16"/>
      <c r="P67" s="16"/>
      <c r="Q67" s="156"/>
      <c r="R67" s="156"/>
      <c r="S67" s="156"/>
      <c r="T67" s="156"/>
      <c r="U67" s="156"/>
      <c r="V67" s="156"/>
      <c r="W67" s="15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S67" s="33"/>
    </row>
    <row r="68" spans="1:54">
      <c r="A68" s="16"/>
      <c r="B68" s="16"/>
      <c r="C68" s="16"/>
      <c r="D68" s="16"/>
      <c r="E68" s="16"/>
      <c r="F68" s="16"/>
      <c r="G68" s="16"/>
      <c r="H68" s="80"/>
      <c r="I68" s="16"/>
      <c r="J68" s="80"/>
      <c r="K68" s="16"/>
      <c r="L68" s="16"/>
      <c r="M68" s="16"/>
      <c r="N68" s="16"/>
      <c r="O68" s="16"/>
      <c r="P68" s="16"/>
      <c r="Q68" s="156"/>
      <c r="R68" s="156"/>
      <c r="S68" s="156"/>
      <c r="T68" s="156"/>
      <c r="U68" s="156"/>
      <c r="V68" s="156"/>
      <c r="W68" s="15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S68" s="33"/>
    </row>
    <row r="69" spans="1:54">
      <c r="A69" s="16"/>
      <c r="B69" s="16"/>
      <c r="C69" s="16"/>
      <c r="D69" s="16"/>
      <c r="E69" s="16"/>
      <c r="F69" s="16"/>
      <c r="G69" s="16"/>
      <c r="H69" s="80"/>
      <c r="I69" s="16"/>
      <c r="J69" s="80"/>
      <c r="K69" s="16"/>
      <c r="L69" s="16"/>
      <c r="M69" s="16"/>
      <c r="N69" s="16"/>
      <c r="O69" s="16"/>
      <c r="P69" s="16"/>
      <c r="Q69" s="156"/>
      <c r="R69" s="156"/>
      <c r="S69" s="156"/>
      <c r="T69" s="156"/>
      <c r="U69" s="156"/>
      <c r="V69" s="156"/>
      <c r="W69" s="15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S69" s="33"/>
    </row>
    <row r="70" spans="1:54">
      <c r="A70" s="16"/>
      <c r="B70" s="16"/>
      <c r="C70" s="16"/>
      <c r="D70" s="16"/>
      <c r="E70" s="16"/>
      <c r="F70" s="16"/>
      <c r="G70" s="16"/>
      <c r="H70" s="80"/>
      <c r="I70" s="16"/>
      <c r="J70" s="80"/>
      <c r="K70" s="16"/>
      <c r="L70" s="16"/>
      <c r="M70" s="16"/>
      <c r="N70" s="16"/>
      <c r="O70" s="16"/>
      <c r="P70" s="16"/>
      <c r="Q70" s="156"/>
      <c r="R70" s="156"/>
      <c r="S70" s="156"/>
      <c r="T70" s="156"/>
      <c r="U70" s="156"/>
      <c r="V70" s="156"/>
      <c r="W70" s="15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S70" s="33"/>
    </row>
    <row r="71" spans="1:54">
      <c r="A71" s="16"/>
      <c r="B71" s="16"/>
      <c r="C71" s="16"/>
      <c r="D71" s="16"/>
      <c r="E71" s="16"/>
      <c r="F71" s="16"/>
      <c r="G71" s="16"/>
      <c r="H71" s="80"/>
      <c r="I71" s="16"/>
      <c r="J71" s="80"/>
      <c r="K71" s="16"/>
      <c r="L71" s="16"/>
      <c r="M71" s="16"/>
      <c r="N71" s="16"/>
      <c r="O71" s="16"/>
      <c r="P71" s="16"/>
      <c r="Q71" s="156"/>
      <c r="R71" s="156"/>
      <c r="S71" s="156"/>
      <c r="T71" s="156"/>
      <c r="U71" s="156"/>
      <c r="V71" s="156"/>
      <c r="W71" s="15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S71" s="33"/>
    </row>
    <row r="72" spans="1:54">
      <c r="A72" s="16"/>
      <c r="B72" s="16"/>
      <c r="C72" s="16"/>
      <c r="D72" s="16"/>
      <c r="E72" s="16"/>
      <c r="F72" s="16"/>
      <c r="G72" s="16"/>
      <c r="H72" s="80"/>
      <c r="I72" s="16"/>
      <c r="J72" s="80"/>
      <c r="K72" s="16"/>
      <c r="L72" s="16"/>
      <c r="M72" s="16"/>
      <c r="N72" s="16"/>
      <c r="O72" s="16"/>
      <c r="P72" s="16"/>
      <c r="Q72" s="156"/>
      <c r="R72" s="156"/>
      <c r="S72" s="156"/>
      <c r="T72" s="156"/>
      <c r="U72" s="156"/>
      <c r="V72" s="156"/>
      <c r="W72" s="15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S72" s="33"/>
    </row>
    <row r="73" spans="1:54">
      <c r="A73" s="16"/>
      <c r="B73" s="16"/>
      <c r="C73" s="16"/>
      <c r="D73" s="16"/>
      <c r="E73" s="16"/>
      <c r="F73" s="16"/>
      <c r="G73" s="16"/>
      <c r="H73" s="80"/>
      <c r="I73" s="16"/>
      <c r="J73" s="80"/>
      <c r="K73" s="16"/>
      <c r="L73" s="16"/>
      <c r="M73" s="16"/>
      <c r="N73" s="16"/>
      <c r="O73" s="16"/>
      <c r="P73" s="16"/>
      <c r="Q73" s="156"/>
      <c r="R73" s="156"/>
      <c r="S73" s="156"/>
      <c r="T73" s="156"/>
      <c r="U73" s="156"/>
      <c r="V73" s="156"/>
      <c r="W73" s="15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S73" s="33"/>
    </row>
    <row r="74" spans="1:54">
      <c r="A74" s="16"/>
      <c r="B74" s="16"/>
      <c r="C74" s="16"/>
      <c r="D74" s="16"/>
      <c r="E74" s="16"/>
      <c r="F74" s="16"/>
      <c r="G74" s="16"/>
      <c r="H74" s="80"/>
      <c r="I74" s="16"/>
      <c r="J74" s="80"/>
      <c r="K74" s="16"/>
      <c r="L74" s="16"/>
      <c r="M74" s="16"/>
      <c r="N74" s="16"/>
      <c r="O74" s="16"/>
      <c r="P74" s="16"/>
      <c r="Q74" s="156"/>
      <c r="R74" s="156"/>
      <c r="S74" s="156"/>
      <c r="T74" s="156"/>
      <c r="U74" s="156"/>
      <c r="V74" s="156"/>
      <c r="W74" s="15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S74" s="33"/>
    </row>
    <row r="75" spans="1:54">
      <c r="A75" s="16"/>
      <c r="B75" s="16"/>
      <c r="C75" s="16"/>
      <c r="D75" s="16"/>
      <c r="E75" s="16"/>
      <c r="F75" s="16"/>
      <c r="G75" s="16"/>
      <c r="H75" s="80"/>
      <c r="I75" s="16"/>
      <c r="J75" s="80"/>
      <c r="K75" s="16"/>
      <c r="L75" s="16"/>
      <c r="M75" s="16"/>
      <c r="N75" s="16"/>
      <c r="O75" s="16"/>
      <c r="P75" s="16"/>
      <c r="Q75" s="156"/>
      <c r="R75" s="156"/>
      <c r="S75" s="156"/>
      <c r="T75" s="156"/>
      <c r="U75" s="156"/>
      <c r="V75" s="156"/>
      <c r="W75" s="15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S75" s="33"/>
    </row>
    <row r="76" spans="1:54">
      <c r="A76" s="16"/>
      <c r="B76" s="16"/>
      <c r="C76" s="16"/>
      <c r="D76" s="16"/>
      <c r="E76" s="16"/>
      <c r="F76" s="16"/>
      <c r="G76" s="16"/>
      <c r="H76" s="80"/>
      <c r="I76" s="16"/>
      <c r="J76" s="80"/>
      <c r="K76" s="16"/>
      <c r="L76" s="16"/>
      <c r="M76" s="16"/>
      <c r="N76" s="16"/>
      <c r="O76" s="16"/>
      <c r="P76" s="16"/>
      <c r="Q76" s="156"/>
      <c r="R76" s="156"/>
      <c r="S76" s="156"/>
      <c r="T76" s="156"/>
      <c r="U76" s="156"/>
      <c r="V76" s="156"/>
      <c r="W76" s="15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S76" s="33"/>
    </row>
    <row r="77" spans="1:54">
      <c r="A77" s="16"/>
      <c r="B77" s="16"/>
      <c r="C77" s="16"/>
      <c r="D77" s="16"/>
      <c r="E77" s="16"/>
      <c r="F77" s="16"/>
      <c r="G77" s="16"/>
      <c r="H77" s="80"/>
      <c r="I77" s="16"/>
      <c r="J77" s="80"/>
      <c r="K77" s="16"/>
      <c r="L77" s="16"/>
      <c r="M77" s="16"/>
      <c r="N77" s="16"/>
      <c r="O77" s="16"/>
      <c r="P77" s="16"/>
      <c r="Q77" s="156"/>
      <c r="R77" s="156"/>
      <c r="S77" s="156"/>
      <c r="T77" s="156"/>
      <c r="U77" s="156"/>
      <c r="V77" s="156"/>
      <c r="W77" s="15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S77" s="33"/>
    </row>
    <row r="78" spans="1:54">
      <c r="A78" s="16"/>
      <c r="B78" s="16"/>
      <c r="C78" s="16"/>
      <c r="D78" s="16"/>
      <c r="E78" s="16"/>
      <c r="F78" s="16"/>
      <c r="G78" s="16"/>
      <c r="H78" s="80"/>
      <c r="I78" s="16"/>
      <c r="J78" s="80"/>
      <c r="K78" s="16"/>
      <c r="L78" s="16"/>
      <c r="M78" s="16"/>
      <c r="N78" s="16"/>
      <c r="O78" s="16"/>
      <c r="P78" s="16"/>
      <c r="Q78" s="156"/>
      <c r="R78" s="156"/>
      <c r="S78" s="156"/>
      <c r="T78" s="156"/>
      <c r="U78" s="156"/>
      <c r="V78" s="156"/>
      <c r="W78" s="15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S78" s="33"/>
    </row>
    <row r="79" spans="1:54">
      <c r="A79" s="16"/>
      <c r="B79" s="16"/>
      <c r="C79" s="16"/>
      <c r="D79" s="16"/>
      <c r="E79" s="16"/>
      <c r="F79" s="16"/>
      <c r="G79" s="16"/>
      <c r="H79" s="80"/>
      <c r="I79" s="16"/>
      <c r="J79" s="80"/>
      <c r="K79" s="16"/>
      <c r="L79" s="16"/>
      <c r="M79" s="16"/>
      <c r="N79" s="16"/>
      <c r="O79" s="16"/>
      <c r="P79" s="16"/>
      <c r="Q79" s="156"/>
      <c r="R79" s="156"/>
      <c r="S79" s="156"/>
      <c r="T79" s="156"/>
      <c r="U79" s="156"/>
      <c r="V79" s="156"/>
      <c r="W79" s="15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S79" s="33"/>
    </row>
    <row r="80" spans="1:54">
      <c r="A80" s="16"/>
      <c r="B80" s="16"/>
      <c r="C80" s="16"/>
      <c r="D80" s="16"/>
      <c r="E80" s="16"/>
      <c r="F80" s="16"/>
      <c r="G80" s="16"/>
      <c r="H80" s="80"/>
      <c r="I80" s="16"/>
      <c r="J80" s="80"/>
      <c r="K80" s="16"/>
      <c r="L80" s="16"/>
      <c r="M80" s="16"/>
      <c r="N80" s="16"/>
      <c r="O80" s="16"/>
      <c r="P80" s="16"/>
      <c r="Q80" s="156"/>
      <c r="R80" s="156"/>
      <c r="S80" s="156"/>
      <c r="T80" s="156"/>
      <c r="U80" s="156"/>
      <c r="V80" s="156"/>
      <c r="W80" s="15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S80" s="33"/>
    </row>
    <row r="81" spans="1:45">
      <c r="A81" s="16"/>
      <c r="B81" s="16"/>
      <c r="C81" s="16"/>
      <c r="D81" s="16"/>
      <c r="E81" s="16"/>
      <c r="F81" s="16"/>
      <c r="G81" s="16"/>
      <c r="H81" s="80"/>
      <c r="I81" s="16"/>
      <c r="J81" s="80"/>
      <c r="K81" s="16"/>
      <c r="L81" s="16"/>
      <c r="M81" s="16"/>
      <c r="N81" s="16"/>
      <c r="O81" s="16"/>
      <c r="P81" s="16"/>
      <c r="Q81" s="156"/>
      <c r="R81" s="156"/>
      <c r="S81" s="156"/>
      <c r="T81" s="156"/>
      <c r="U81" s="156"/>
      <c r="V81" s="156"/>
      <c r="W81" s="15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S81" s="33"/>
    </row>
    <row r="82" spans="1:45">
      <c r="A82" s="16"/>
      <c r="B82" s="16"/>
      <c r="C82" s="16"/>
      <c r="D82" s="16"/>
      <c r="E82" s="16"/>
      <c r="F82" s="16"/>
      <c r="G82" s="16"/>
      <c r="H82" s="80"/>
      <c r="I82" s="16"/>
      <c r="J82" s="80"/>
      <c r="K82" s="16"/>
      <c r="L82" s="16"/>
      <c r="M82" s="16"/>
      <c r="N82" s="16"/>
      <c r="O82" s="16"/>
      <c r="P82" s="16"/>
      <c r="Q82" s="156"/>
      <c r="R82" s="156"/>
      <c r="S82" s="156"/>
      <c r="T82" s="156"/>
      <c r="U82" s="156"/>
      <c r="V82" s="156"/>
      <c r="W82" s="15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S82" s="33"/>
    </row>
    <row r="83" spans="1:45">
      <c r="A83" s="16"/>
      <c r="B83" s="16"/>
      <c r="C83" s="16"/>
      <c r="D83" s="16"/>
      <c r="E83" s="16"/>
      <c r="F83" s="16"/>
      <c r="G83" s="16"/>
      <c r="H83" s="80"/>
      <c r="I83" s="16"/>
      <c r="J83" s="80"/>
      <c r="K83" s="16"/>
      <c r="L83" s="16"/>
      <c r="M83" s="16"/>
      <c r="N83" s="16"/>
      <c r="O83" s="16"/>
      <c r="P83" s="16"/>
      <c r="Q83" s="156"/>
      <c r="R83" s="156"/>
      <c r="S83" s="156"/>
      <c r="T83" s="156"/>
      <c r="U83" s="156"/>
      <c r="V83" s="156"/>
      <c r="W83" s="15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S83" s="33"/>
    </row>
    <row r="84" spans="1:45">
      <c r="A84" s="16"/>
      <c r="B84" s="16"/>
      <c r="C84" s="16"/>
      <c r="D84" s="16"/>
      <c r="E84" s="16"/>
      <c r="F84" s="16"/>
      <c r="G84" s="16"/>
      <c r="H84" s="80"/>
      <c r="I84" s="16"/>
      <c r="J84" s="80"/>
      <c r="K84" s="16"/>
      <c r="L84" s="16"/>
      <c r="M84" s="16"/>
      <c r="N84" s="16"/>
      <c r="O84" s="16"/>
      <c r="P84" s="16"/>
      <c r="Q84" s="156"/>
      <c r="R84" s="156"/>
      <c r="S84" s="156"/>
      <c r="T84" s="156"/>
      <c r="U84" s="156"/>
      <c r="V84" s="156"/>
      <c r="W84" s="15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S84" s="33"/>
    </row>
    <row r="85" spans="1:45">
      <c r="A85" s="16"/>
      <c r="B85" s="16"/>
      <c r="C85" s="16"/>
      <c r="D85" s="16"/>
      <c r="E85" s="16"/>
      <c r="F85" s="16"/>
      <c r="G85" s="16"/>
      <c r="H85" s="80"/>
      <c r="I85" s="16"/>
      <c r="J85" s="80"/>
      <c r="K85" s="16"/>
      <c r="L85" s="16"/>
      <c r="M85" s="16"/>
      <c r="N85" s="16"/>
      <c r="O85" s="16"/>
      <c r="P85" s="16"/>
      <c r="Q85" s="156"/>
      <c r="R85" s="156"/>
      <c r="S85" s="156"/>
      <c r="T85" s="156"/>
      <c r="U85" s="156"/>
      <c r="V85" s="156"/>
      <c r="W85" s="15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S85" s="33"/>
    </row>
    <row r="86" spans="1:45">
      <c r="A86" s="16"/>
      <c r="B86" s="16"/>
      <c r="C86" s="16"/>
      <c r="D86" s="16"/>
      <c r="E86" s="16"/>
      <c r="F86" s="16"/>
      <c r="G86" s="16"/>
      <c r="H86" s="80"/>
      <c r="I86" s="16"/>
      <c r="J86" s="80"/>
      <c r="K86" s="16"/>
      <c r="L86" s="16"/>
      <c r="M86" s="16"/>
      <c r="N86" s="16"/>
      <c r="O86" s="16"/>
      <c r="P86" s="16"/>
      <c r="Q86" s="156"/>
      <c r="R86" s="156"/>
      <c r="S86" s="156"/>
      <c r="T86" s="156"/>
      <c r="U86" s="156"/>
      <c r="V86" s="156"/>
      <c r="W86" s="15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S86" s="33"/>
    </row>
    <row r="87" spans="1:45">
      <c r="AS87" s="33"/>
    </row>
    <row r="88" spans="1:45">
      <c r="AS88" s="33"/>
    </row>
    <row r="89" spans="1:45">
      <c r="AS89" s="33"/>
    </row>
    <row r="90" spans="1:45">
      <c r="AS90" s="33"/>
    </row>
    <row r="91" spans="1:45">
      <c r="AS91" s="33"/>
    </row>
  </sheetData>
  <mergeCells count="8">
    <mergeCell ref="O29:P30"/>
    <mergeCell ref="O37:P38"/>
    <mergeCell ref="O45:P46"/>
    <mergeCell ref="O53:P54"/>
    <mergeCell ref="O61:P62"/>
    <mergeCell ref="O5:P6"/>
    <mergeCell ref="O13:P14"/>
    <mergeCell ref="O21:P22"/>
  </mergeCells>
  <pageMargins left="0.7" right="0.7" top="0.75" bottom="0.75" header="0.3" footer="0.3"/>
  <pageSetup paperSize="9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BE65"/>
  <sheetViews>
    <sheetView zoomScaleNormal="100" workbookViewId="0">
      <selection activeCell="Q22" sqref="Q22"/>
    </sheetView>
  </sheetViews>
  <sheetFormatPr defaultColWidth="10.85546875" defaultRowHeight="17.850000000000001" customHeight="1"/>
  <cols>
    <col min="1" max="1" width="5.7109375" style="54" customWidth="1"/>
    <col min="2" max="2" width="2.7109375" style="79" customWidth="1"/>
    <col min="3" max="3" width="4.7109375" style="55" customWidth="1"/>
    <col min="4" max="4" width="4.7109375" style="54" customWidth="1"/>
    <col min="5" max="5" width="4.7109375" style="57" customWidth="1"/>
    <col min="6" max="6" width="4.7109375" style="54" customWidth="1"/>
    <col min="7" max="7" width="4.5703125" style="54" customWidth="1"/>
    <col min="8" max="10" width="2.7109375" style="54" customWidth="1"/>
    <col min="11" max="14" width="4.7109375" style="54" customWidth="1"/>
    <col min="15" max="15" width="4.5703125" style="54" customWidth="1"/>
    <col min="16" max="18" width="2.7109375" style="54" customWidth="1"/>
    <col min="19" max="22" width="4.7109375" style="54" customWidth="1"/>
    <col min="23" max="23" width="4.5703125" style="54" customWidth="1"/>
    <col min="24" max="26" width="2.7109375" style="54" customWidth="1"/>
    <col min="27" max="31" width="4.7109375" style="54" customWidth="1"/>
    <col min="32" max="34" width="2.7109375" style="54" customWidth="1"/>
    <col min="35" max="35" width="4.5703125" style="54" customWidth="1"/>
    <col min="36" max="39" width="4.7109375" style="54" customWidth="1"/>
    <col min="40" max="42" width="2.7109375" style="54" customWidth="1"/>
    <col min="43" max="43" width="4.5703125" style="54" customWidth="1"/>
    <col min="44" max="47" width="4.7109375" style="54" customWidth="1"/>
    <col min="48" max="50" width="2.7109375" style="54" customWidth="1"/>
    <col min="51" max="51" width="4.5703125" style="54" customWidth="1"/>
    <col min="52" max="55" width="4.7109375" style="54" customWidth="1"/>
    <col min="56" max="16384" width="10.85546875" style="54"/>
  </cols>
  <sheetData>
    <row r="2" spans="1:57" ht="17.850000000000001" customHeight="1"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  <c r="AA2" s="138"/>
      <c r="AB2" s="138"/>
      <c r="AC2" s="138"/>
      <c r="AD2" s="138"/>
      <c r="AE2" s="138"/>
      <c r="AF2" s="138"/>
      <c r="AG2" s="138"/>
      <c r="AH2" s="138"/>
      <c r="AI2" s="138"/>
      <c r="AJ2" s="138"/>
      <c r="AK2" s="138"/>
      <c r="AL2" s="138"/>
      <c r="AM2" s="138"/>
      <c r="AN2" s="138"/>
      <c r="AO2" s="138"/>
      <c r="AP2" s="138"/>
      <c r="AQ2" s="138"/>
      <c r="AR2" s="138"/>
      <c r="AS2" s="138"/>
      <c r="AT2" s="138"/>
      <c r="AU2" s="138"/>
      <c r="AV2" s="138"/>
      <c r="AW2" s="138"/>
      <c r="AX2" s="138"/>
      <c r="AY2" s="138"/>
      <c r="AZ2" s="138"/>
      <c r="BA2" s="138"/>
      <c r="BB2" s="138"/>
      <c r="BC2" s="138"/>
      <c r="BD2" s="138"/>
      <c r="BE2" s="55"/>
    </row>
    <row r="3" spans="1:57" ht="17.850000000000001" customHeight="1"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55"/>
    </row>
    <row r="4" spans="1:57" ht="17.850000000000001" customHeight="1">
      <c r="A4" s="55"/>
      <c r="B4" s="56"/>
      <c r="BD4" s="55"/>
      <c r="BE4" s="55"/>
    </row>
    <row r="5" spans="1:57" ht="17.850000000000001" customHeight="1">
      <c r="A5" s="55"/>
      <c r="B5" s="56"/>
      <c r="BD5" s="55"/>
      <c r="BE5" s="55"/>
    </row>
    <row r="6" spans="1:57" ht="17.850000000000001" customHeight="1">
      <c r="A6" s="55"/>
      <c r="B6" s="56"/>
      <c r="C6" s="142" t="s">
        <v>103</v>
      </c>
      <c r="D6" s="142"/>
      <c r="E6" s="142"/>
      <c r="F6" s="142"/>
      <c r="G6" s="142"/>
      <c r="H6" s="142"/>
      <c r="I6" s="57"/>
      <c r="J6" s="57"/>
      <c r="K6" s="142" t="s">
        <v>93</v>
      </c>
      <c r="L6" s="142"/>
      <c r="M6" s="142"/>
      <c r="N6" s="142"/>
      <c r="O6" s="142"/>
      <c r="P6" s="142"/>
      <c r="Q6" s="21"/>
      <c r="R6" s="21"/>
      <c r="S6" s="142" t="s">
        <v>102</v>
      </c>
      <c r="T6" s="142"/>
      <c r="U6" s="142"/>
      <c r="V6" s="142"/>
      <c r="W6" s="142"/>
      <c r="X6" s="142"/>
      <c r="Y6" s="58"/>
      <c r="Z6" s="21"/>
      <c r="AA6" s="142" t="s">
        <v>104</v>
      </c>
      <c r="AB6" s="142"/>
      <c r="AC6" s="142"/>
      <c r="AD6" s="142"/>
      <c r="AE6" s="142"/>
      <c r="AF6" s="21"/>
      <c r="AG6" s="21"/>
      <c r="AH6" s="142" t="s">
        <v>102</v>
      </c>
      <c r="AI6" s="142"/>
      <c r="AJ6" s="142"/>
      <c r="AK6" s="142"/>
      <c r="AL6" s="142"/>
      <c r="AM6" s="142"/>
      <c r="AN6" s="21"/>
      <c r="AO6" s="21"/>
      <c r="AP6" s="142" t="s">
        <v>93</v>
      </c>
      <c r="AQ6" s="142"/>
      <c r="AR6" s="142"/>
      <c r="AS6" s="142"/>
      <c r="AT6" s="142"/>
      <c r="AU6" s="142"/>
      <c r="AV6" s="21"/>
      <c r="AW6" s="21"/>
      <c r="AX6" s="142" t="s">
        <v>103</v>
      </c>
      <c r="AY6" s="142"/>
      <c r="AZ6" s="142"/>
      <c r="BA6" s="142"/>
      <c r="BB6" s="142"/>
      <c r="BC6" s="142"/>
      <c r="BD6" s="55"/>
      <c r="BE6" s="55"/>
    </row>
    <row r="7" spans="1:57" ht="17.850000000000001" customHeight="1">
      <c r="A7" s="55"/>
      <c r="B7" s="56"/>
      <c r="BD7" s="55"/>
      <c r="BE7" s="55"/>
    </row>
    <row r="8" spans="1:57" ht="17.850000000000001" customHeight="1">
      <c r="A8" s="55"/>
      <c r="B8" s="56"/>
      <c r="C8" s="135" t="str">
        <f>'Phase de Groupe'!$AT$7</f>
        <v>Russie</v>
      </c>
      <c r="D8" s="136"/>
      <c r="E8" s="136"/>
      <c r="F8" s="136"/>
      <c r="G8" s="137"/>
      <c r="H8" s="59"/>
      <c r="I8" s="60"/>
      <c r="K8" s="55"/>
      <c r="AW8" s="60"/>
      <c r="AX8" s="59"/>
      <c r="AY8" s="139" t="s">
        <v>94</v>
      </c>
      <c r="AZ8" s="140"/>
      <c r="BA8" s="140"/>
      <c r="BB8" s="140"/>
      <c r="BC8" s="141"/>
      <c r="BD8" s="55"/>
      <c r="BE8" s="55"/>
    </row>
    <row r="9" spans="1:57" ht="17.850000000000001" customHeight="1">
      <c r="A9" s="55"/>
      <c r="B9" s="56"/>
      <c r="C9" s="132" t="s">
        <v>107</v>
      </c>
      <c r="D9" s="132"/>
      <c r="E9" s="132"/>
      <c r="F9" s="132"/>
      <c r="G9" s="132"/>
      <c r="I9" s="60"/>
      <c r="K9" s="55"/>
      <c r="AW9" s="60"/>
      <c r="AY9" s="132" t="s">
        <v>111</v>
      </c>
      <c r="AZ9" s="132"/>
      <c r="BA9" s="132"/>
      <c r="BB9" s="132"/>
      <c r="BC9" s="132"/>
      <c r="BD9" s="55"/>
      <c r="BE9" s="55"/>
    </row>
    <row r="10" spans="1:57" ht="17.850000000000001" customHeight="1">
      <c r="A10" s="55"/>
      <c r="B10" s="63"/>
      <c r="C10" s="135" t="str">
        <f>'Phase de Groupe'!$AT$16</f>
        <v>Espagne</v>
      </c>
      <c r="D10" s="136"/>
      <c r="E10" s="136"/>
      <c r="F10" s="136"/>
      <c r="G10" s="137"/>
      <c r="H10" s="59"/>
      <c r="I10" s="64"/>
      <c r="J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V10" s="55"/>
      <c r="AW10" s="64"/>
      <c r="AX10" s="59"/>
      <c r="AY10" s="139" t="s">
        <v>95</v>
      </c>
      <c r="AZ10" s="140"/>
      <c r="BA10" s="140"/>
      <c r="BB10" s="140"/>
      <c r="BC10" s="141"/>
      <c r="BD10" s="55"/>
      <c r="BE10" s="55"/>
    </row>
    <row r="11" spans="1:57" ht="17.850000000000001" customHeight="1">
      <c r="A11" s="55"/>
      <c r="B11" s="63"/>
      <c r="C11" s="61"/>
      <c r="D11" s="61"/>
      <c r="E11" s="61"/>
      <c r="F11" s="61"/>
      <c r="G11" s="65"/>
      <c r="H11" s="55"/>
      <c r="I11" s="64"/>
      <c r="J11" s="55"/>
      <c r="K11" s="135" t="b">
        <f>IF(H8&gt;H10,C8,IF(H10&gt;H8,C10,IF(I8&gt;I10,C8,IF(I10&gt;I8,C10))))</f>
        <v>0</v>
      </c>
      <c r="L11" s="136"/>
      <c r="M11" s="136"/>
      <c r="N11" s="136"/>
      <c r="O11" s="137"/>
      <c r="P11" s="59"/>
      <c r="Q11" s="64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64"/>
      <c r="AP11" s="59"/>
      <c r="AQ11" s="139" t="b">
        <f>IF(AX8&gt;AX10,AY8,IF(AX10&gt;AX8,AY10,IF(AW8&gt;AW10,AY8,IF(AW10&gt;AW8,AY10))))</f>
        <v>0</v>
      </c>
      <c r="AR11" s="140"/>
      <c r="AS11" s="140"/>
      <c r="AT11" s="140"/>
      <c r="AU11" s="141"/>
      <c r="AV11" s="55"/>
      <c r="AW11" s="64"/>
      <c r="AX11" s="55"/>
      <c r="AY11" s="66"/>
      <c r="AZ11" s="66"/>
      <c r="BA11" s="66"/>
      <c r="BB11" s="66"/>
      <c r="BC11" s="66"/>
      <c r="BD11" s="55"/>
      <c r="BE11" s="55"/>
    </row>
    <row r="12" spans="1:57" ht="17.850000000000001" customHeight="1">
      <c r="A12" s="55"/>
      <c r="B12" s="56"/>
      <c r="C12" s="135" t="str">
        <f>'Phase de Groupe'!$AT$23</f>
        <v>France</v>
      </c>
      <c r="D12" s="136"/>
      <c r="E12" s="136"/>
      <c r="F12" s="136"/>
      <c r="G12" s="137"/>
      <c r="H12" s="59"/>
      <c r="I12" s="64"/>
      <c r="J12" s="55"/>
      <c r="K12" s="132" t="s">
        <v>115</v>
      </c>
      <c r="L12" s="132"/>
      <c r="M12" s="132"/>
      <c r="N12" s="132"/>
      <c r="O12" s="132"/>
      <c r="P12" s="55"/>
      <c r="Q12" s="64"/>
      <c r="R12" s="55"/>
      <c r="Z12" s="55"/>
      <c r="AA12" s="146" t="b">
        <f>IF(X14&gt;X16,S14,IF(X16&gt;X14,S16,IF(Y14&gt;Y16,S14,IF(Y16&gt;Y14,S16))))</f>
        <v>0</v>
      </c>
      <c r="AB12" s="147"/>
      <c r="AC12" s="147"/>
      <c r="AD12" s="147"/>
      <c r="AE12" s="148"/>
      <c r="AF12" s="55"/>
      <c r="AG12" s="55"/>
      <c r="AH12" s="55"/>
      <c r="AN12" s="55"/>
      <c r="AO12" s="64"/>
      <c r="AP12" s="55"/>
      <c r="AQ12" s="132" t="s">
        <v>117</v>
      </c>
      <c r="AR12" s="132"/>
      <c r="AS12" s="132"/>
      <c r="AT12" s="132"/>
      <c r="AU12" s="132"/>
      <c r="AV12" s="55"/>
      <c r="AW12" s="64"/>
      <c r="AX12" s="59"/>
      <c r="AY12" s="139" t="s">
        <v>96</v>
      </c>
      <c r="AZ12" s="140"/>
      <c r="BA12" s="140"/>
      <c r="BB12" s="140"/>
      <c r="BC12" s="141"/>
      <c r="BD12" s="55"/>
      <c r="BE12" s="55"/>
    </row>
    <row r="13" spans="1:57" ht="17.850000000000001" customHeight="1">
      <c r="A13" s="55"/>
      <c r="B13" s="56"/>
      <c r="C13" s="133" t="s">
        <v>108</v>
      </c>
      <c r="D13" s="132"/>
      <c r="E13" s="132"/>
      <c r="F13" s="132"/>
      <c r="G13" s="132"/>
      <c r="H13" s="55"/>
      <c r="I13" s="67"/>
      <c r="J13" s="68"/>
      <c r="K13" s="135" t="b">
        <f>IF(H12&gt;H14,C12,IF(H14&gt;H12,C14,IF(I12&gt;I14,C12,IF(I14&gt;I12,C14))))</f>
        <v>0</v>
      </c>
      <c r="L13" s="136"/>
      <c r="M13" s="136"/>
      <c r="N13" s="136"/>
      <c r="O13" s="137"/>
      <c r="P13" s="59"/>
      <c r="Q13" s="64"/>
      <c r="R13" s="55"/>
      <c r="Z13" s="55"/>
      <c r="AA13" s="149"/>
      <c r="AB13" s="150"/>
      <c r="AC13" s="150"/>
      <c r="AD13" s="150"/>
      <c r="AE13" s="151"/>
      <c r="AF13" s="55"/>
      <c r="AG13" s="55"/>
      <c r="AH13" s="55"/>
      <c r="AN13" s="55"/>
      <c r="AO13" s="64"/>
      <c r="AP13" s="59"/>
      <c r="AQ13" s="139" t="b">
        <f>IF(AX12&gt;AX14,AY12,IF(AX14&gt;AX12,AY14,IF(AW12&gt;AW14,AY12,IF(AW14&gt;AW12,AY14))))</f>
        <v>0</v>
      </c>
      <c r="AR13" s="140"/>
      <c r="AS13" s="140"/>
      <c r="AT13" s="140"/>
      <c r="AU13" s="141"/>
      <c r="AV13" s="55"/>
      <c r="AW13" s="64"/>
      <c r="AX13" s="55"/>
      <c r="AY13" s="132" t="s">
        <v>112</v>
      </c>
      <c r="AZ13" s="132"/>
      <c r="BA13" s="132"/>
      <c r="BB13" s="132"/>
      <c r="BC13" s="132"/>
      <c r="BD13" s="55"/>
      <c r="BE13" s="55"/>
    </row>
    <row r="14" spans="1:57" ht="17.850000000000001" customHeight="1">
      <c r="A14" s="55"/>
      <c r="B14" s="56"/>
      <c r="C14" s="135" t="str">
        <f>'Phase de Groupe'!$AT$32</f>
        <v>Islande</v>
      </c>
      <c r="D14" s="136"/>
      <c r="E14" s="136"/>
      <c r="F14" s="136"/>
      <c r="G14" s="137"/>
      <c r="H14" s="59"/>
      <c r="I14" s="64"/>
      <c r="J14" s="55"/>
      <c r="Q14" s="64"/>
      <c r="R14" s="55"/>
      <c r="S14" s="135" t="b">
        <f>IF(P11&gt;P13,K11,IF(P13&gt;P11,K13,IF(Q11&gt;Q13,K11,IF(Q13&gt;Q11,K13))))</f>
        <v>0</v>
      </c>
      <c r="T14" s="136"/>
      <c r="U14" s="136"/>
      <c r="V14" s="136"/>
      <c r="W14" s="137"/>
      <c r="X14" s="59"/>
      <c r="Y14" s="64"/>
      <c r="Z14" s="55"/>
      <c r="AC14" s="59"/>
      <c r="AF14" s="55"/>
      <c r="AG14" s="64"/>
      <c r="AH14" s="59"/>
      <c r="AI14" s="139" t="b">
        <f>IF(AP11&gt;AP13,AQ11,IF(AP13&gt;AP11,AQ13,IF(AO11&gt;AO13,AQ11,IF(AO13&gt;AO11,AQ13))))</f>
        <v>0</v>
      </c>
      <c r="AJ14" s="140"/>
      <c r="AK14" s="140"/>
      <c r="AL14" s="140"/>
      <c r="AM14" s="141"/>
      <c r="AN14" s="55"/>
      <c r="AO14" s="64"/>
      <c r="AQ14" s="62"/>
      <c r="AR14" s="62"/>
      <c r="AS14" s="62"/>
      <c r="AT14" s="62"/>
      <c r="AU14" s="62"/>
      <c r="AV14" s="55"/>
      <c r="AW14" s="64"/>
      <c r="AX14" s="59"/>
      <c r="AY14" s="139" t="s">
        <v>97</v>
      </c>
      <c r="AZ14" s="140"/>
      <c r="BA14" s="140"/>
      <c r="BB14" s="140"/>
      <c r="BC14" s="141"/>
      <c r="BD14" s="55"/>
      <c r="BE14" s="55"/>
    </row>
    <row r="15" spans="1:57" ht="17.850000000000001" customHeight="1">
      <c r="A15" s="55"/>
      <c r="B15" s="56"/>
      <c r="C15" s="61"/>
      <c r="D15" s="61"/>
      <c r="E15" s="61"/>
      <c r="F15" s="61"/>
      <c r="G15" s="61"/>
      <c r="H15" s="55"/>
      <c r="I15" s="64"/>
      <c r="J15" s="55"/>
      <c r="Q15" s="64"/>
      <c r="R15" s="55"/>
      <c r="S15" s="132" t="s">
        <v>119</v>
      </c>
      <c r="T15" s="132"/>
      <c r="U15" s="132"/>
      <c r="V15" s="132"/>
      <c r="W15" s="132"/>
      <c r="X15" s="55"/>
      <c r="Y15" s="64"/>
      <c r="Z15" s="55"/>
      <c r="AA15" s="134" t="s">
        <v>121</v>
      </c>
      <c r="AB15" s="134"/>
      <c r="AC15" s="134"/>
      <c r="AD15" s="134"/>
      <c r="AE15" s="134"/>
      <c r="AF15" s="55"/>
      <c r="AG15" s="64"/>
      <c r="AH15" s="55"/>
      <c r="AI15" s="132" t="s">
        <v>120</v>
      </c>
      <c r="AJ15" s="132"/>
      <c r="AK15" s="132"/>
      <c r="AL15" s="132"/>
      <c r="AM15" s="132"/>
      <c r="AN15" s="55"/>
      <c r="AO15" s="64"/>
      <c r="AQ15" s="62"/>
      <c r="AR15" s="62"/>
      <c r="AS15" s="62"/>
      <c r="AT15" s="62"/>
      <c r="AU15" s="62"/>
      <c r="AV15" s="55"/>
      <c r="AW15" s="64"/>
      <c r="AX15" s="55"/>
      <c r="AY15" s="66"/>
      <c r="AZ15" s="66"/>
      <c r="BA15" s="66"/>
      <c r="BB15" s="66"/>
      <c r="BC15" s="66"/>
      <c r="BD15" s="55"/>
      <c r="BE15" s="55"/>
    </row>
    <row r="16" spans="1:57" ht="17.850000000000001" customHeight="1">
      <c r="A16" s="55"/>
      <c r="B16" s="70"/>
      <c r="C16" s="135" t="str">
        <f>'Phase de Groupe'!$AT$15</f>
        <v>Portugal</v>
      </c>
      <c r="D16" s="136"/>
      <c r="E16" s="136"/>
      <c r="F16" s="136"/>
      <c r="G16" s="137"/>
      <c r="H16" s="59"/>
      <c r="I16" s="64"/>
      <c r="J16" s="55"/>
      <c r="Q16" s="64"/>
      <c r="R16" s="55"/>
      <c r="S16" s="135" t="b">
        <f>IF(P17&gt;P19,K17,IF(P19&gt;P17,K19,IF(Q17&gt;Q19,K17,IF(Q19&gt;Q17,K19))))</f>
        <v>0</v>
      </c>
      <c r="T16" s="136"/>
      <c r="U16" s="136"/>
      <c r="V16" s="136"/>
      <c r="W16" s="137"/>
      <c r="X16" s="59"/>
      <c r="Y16" s="64"/>
      <c r="Z16" s="55"/>
      <c r="AC16" s="59"/>
      <c r="AF16" s="55"/>
      <c r="AG16" s="64"/>
      <c r="AH16" s="59"/>
      <c r="AI16" s="139" t="b">
        <f>IF(AP17&gt;AP19,AQ17,IF(AP19&gt;AP17,AQ19,IF(AO17&gt;AO19,AQ17,IF(AO19&gt;AO17,AQ19))))</f>
        <v>0</v>
      </c>
      <c r="AJ16" s="140"/>
      <c r="AK16" s="140"/>
      <c r="AL16" s="140"/>
      <c r="AM16" s="141"/>
      <c r="AN16" s="55"/>
      <c r="AO16" s="64"/>
      <c r="AQ16" s="62"/>
      <c r="AR16" s="62"/>
      <c r="AS16" s="62"/>
      <c r="AT16" s="62"/>
      <c r="AU16" s="62"/>
      <c r="AV16" s="55"/>
      <c r="AW16" s="64"/>
      <c r="AX16" s="59"/>
      <c r="AY16" s="139" t="s">
        <v>98</v>
      </c>
      <c r="AZ16" s="140"/>
      <c r="BA16" s="140"/>
      <c r="BB16" s="140"/>
      <c r="BC16" s="141"/>
      <c r="BD16" s="55"/>
      <c r="BE16" s="55"/>
    </row>
    <row r="17" spans="1:57" ht="17.850000000000001" customHeight="1">
      <c r="A17" s="55"/>
      <c r="B17" s="56"/>
      <c r="C17" s="132" t="s">
        <v>109</v>
      </c>
      <c r="D17" s="132"/>
      <c r="E17" s="132"/>
      <c r="F17" s="132"/>
      <c r="G17" s="132"/>
      <c r="H17" s="55"/>
      <c r="I17" s="64"/>
      <c r="J17" s="55"/>
      <c r="K17" s="135" t="b">
        <f>IF(H16&gt;H18,C16,IF(H18&gt;H16,C18,IF(I16&gt;I18,C16,IF(I18&gt;I16,C18))))</f>
        <v>0</v>
      </c>
      <c r="L17" s="136"/>
      <c r="M17" s="136"/>
      <c r="N17" s="136"/>
      <c r="O17" s="137"/>
      <c r="P17" s="59"/>
      <c r="Q17" s="64"/>
      <c r="R17" s="55"/>
      <c r="S17" s="55"/>
      <c r="T17" s="55"/>
      <c r="U17" s="55"/>
      <c r="V17" s="55"/>
      <c r="W17" s="55"/>
      <c r="X17" s="55"/>
      <c r="Y17" s="55"/>
      <c r="Z17" s="55"/>
      <c r="AA17" s="146" t="b">
        <f>IF(AH14&gt;AH16,AI14,IF(AH16&gt;AH14,AI16,IF(AG14&gt;AG16,AI14,IF(AG16&gt;AG14,AI16))))</f>
        <v>0</v>
      </c>
      <c r="AB17" s="147"/>
      <c r="AC17" s="147"/>
      <c r="AD17" s="147"/>
      <c r="AE17" s="148"/>
      <c r="AF17" s="55"/>
      <c r="AG17" s="55"/>
      <c r="AH17" s="55"/>
      <c r="AI17" s="55"/>
      <c r="AJ17" s="55"/>
      <c r="AK17" s="55"/>
      <c r="AL17" s="55"/>
      <c r="AM17" s="55"/>
      <c r="AN17" s="55"/>
      <c r="AO17" s="64"/>
      <c r="AP17" s="59"/>
      <c r="AQ17" s="139" t="b">
        <f>IF(AX16&gt;AX18,AY16,IF(AX18&gt;AX16,AY18,IF(AW16&gt;AW18,AY16,IF(AW18&gt;AW16,AY18))))</f>
        <v>0</v>
      </c>
      <c r="AR17" s="140"/>
      <c r="AS17" s="140"/>
      <c r="AT17" s="140"/>
      <c r="AU17" s="141"/>
      <c r="AV17" s="55"/>
      <c r="AW17" s="64"/>
      <c r="AX17" s="55"/>
      <c r="AY17" s="132" t="s">
        <v>113</v>
      </c>
      <c r="AZ17" s="132"/>
      <c r="BA17" s="132"/>
      <c r="BB17" s="132"/>
      <c r="BC17" s="132"/>
      <c r="BD17" s="55"/>
      <c r="BE17" s="55"/>
    </row>
    <row r="18" spans="1:57" ht="17.850000000000001" customHeight="1">
      <c r="A18" s="55"/>
      <c r="B18" s="56"/>
      <c r="C18" s="135" t="str">
        <f>'Phase de Groupe'!$AT$8</f>
        <v>Arabie Saoudite</v>
      </c>
      <c r="D18" s="136"/>
      <c r="E18" s="136"/>
      <c r="F18" s="136"/>
      <c r="G18" s="137"/>
      <c r="H18" s="59"/>
      <c r="I18" s="64"/>
      <c r="J18" s="55"/>
      <c r="K18" s="132" t="s">
        <v>116</v>
      </c>
      <c r="L18" s="132"/>
      <c r="M18" s="132"/>
      <c r="N18" s="132"/>
      <c r="O18" s="132"/>
      <c r="P18" s="55"/>
      <c r="Q18" s="64"/>
      <c r="R18" s="55"/>
      <c r="S18" s="55"/>
      <c r="T18" s="55"/>
      <c r="U18" s="55"/>
      <c r="V18" s="55"/>
      <c r="W18" s="55"/>
      <c r="X18" s="55"/>
      <c r="Y18" s="55"/>
      <c r="Z18" s="55"/>
      <c r="AA18" s="149"/>
      <c r="AB18" s="150"/>
      <c r="AC18" s="150"/>
      <c r="AD18" s="150"/>
      <c r="AE18" s="151"/>
      <c r="AF18" s="55"/>
      <c r="AG18" s="55"/>
      <c r="AH18" s="55"/>
      <c r="AI18" s="55"/>
      <c r="AJ18" s="55"/>
      <c r="AK18" s="55"/>
      <c r="AL18" s="55"/>
      <c r="AM18" s="55"/>
      <c r="AN18" s="55"/>
      <c r="AO18" s="64"/>
      <c r="AP18" s="55"/>
      <c r="AQ18" s="132" t="s">
        <v>118</v>
      </c>
      <c r="AR18" s="132"/>
      <c r="AS18" s="132"/>
      <c r="AT18" s="132"/>
      <c r="AU18" s="132"/>
      <c r="AV18" s="55"/>
      <c r="AW18" s="64"/>
      <c r="AX18" s="59"/>
      <c r="AY18" s="139" t="s">
        <v>99</v>
      </c>
      <c r="AZ18" s="140"/>
      <c r="BA18" s="140"/>
      <c r="BB18" s="140"/>
      <c r="BC18" s="141"/>
      <c r="BD18" s="55"/>
      <c r="BE18" s="55"/>
    </row>
    <row r="19" spans="1:57" ht="17.850000000000001" customHeight="1">
      <c r="A19" s="55"/>
      <c r="B19" s="56"/>
      <c r="C19" s="61"/>
      <c r="D19" s="61"/>
      <c r="E19" s="61"/>
      <c r="F19" s="61"/>
      <c r="G19" s="61"/>
      <c r="H19" s="55"/>
      <c r="I19" s="64"/>
      <c r="J19" s="55"/>
      <c r="K19" s="135" t="b">
        <f>IF(H20&gt;H22,C20,IF(H22&gt;H20,C22,IF(I20&gt;I22,C20,IF(I22&gt;I20,C22))))</f>
        <v>0</v>
      </c>
      <c r="L19" s="136"/>
      <c r="M19" s="136"/>
      <c r="N19" s="136"/>
      <c r="O19" s="137"/>
      <c r="P19" s="59"/>
      <c r="Q19" s="64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64"/>
      <c r="AP19" s="59"/>
      <c r="AQ19" s="139" t="b">
        <f>IF(AX20&gt;AX22,AY20,IF(AX22&gt;AX20,AY22,IF(AW20&gt;AW22,AY20,IF(AW22&gt;AW20,AY22))))</f>
        <v>0</v>
      </c>
      <c r="AR19" s="140"/>
      <c r="AS19" s="140"/>
      <c r="AT19" s="140"/>
      <c r="AU19" s="141"/>
      <c r="AV19" s="55"/>
      <c r="AW19" s="64"/>
      <c r="AX19" s="55"/>
      <c r="AY19" s="66"/>
      <c r="AZ19" s="66"/>
      <c r="BA19" s="66"/>
      <c r="BB19" s="66"/>
      <c r="BC19" s="66"/>
      <c r="BD19" s="55"/>
      <c r="BE19" s="55"/>
    </row>
    <row r="20" spans="1:57" ht="17.850000000000001" customHeight="1">
      <c r="A20" s="55"/>
      <c r="B20" s="56"/>
      <c r="C20" s="135" t="str">
        <f>'Phase de Groupe'!$AT$31</f>
        <v>Argentine</v>
      </c>
      <c r="D20" s="136"/>
      <c r="E20" s="136"/>
      <c r="F20" s="136"/>
      <c r="G20" s="137"/>
      <c r="H20" s="59"/>
      <c r="I20" s="64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Q20" s="62"/>
      <c r="AR20" s="62"/>
      <c r="AS20" s="62"/>
      <c r="AT20" s="62"/>
      <c r="AU20" s="62"/>
      <c r="AV20" s="55"/>
      <c r="AW20" s="64"/>
      <c r="AX20" s="59"/>
      <c r="AY20" s="139" t="s">
        <v>100</v>
      </c>
      <c r="AZ20" s="140"/>
      <c r="BA20" s="140"/>
      <c r="BB20" s="140"/>
      <c r="BC20" s="141"/>
      <c r="BD20" s="55"/>
      <c r="BE20" s="55"/>
    </row>
    <row r="21" spans="1:57" ht="17.850000000000001" customHeight="1">
      <c r="A21" s="55"/>
      <c r="B21" s="56"/>
      <c r="C21" s="132" t="s">
        <v>110</v>
      </c>
      <c r="D21" s="132"/>
      <c r="E21" s="132"/>
      <c r="F21" s="132"/>
      <c r="G21" s="132"/>
      <c r="H21" s="55"/>
      <c r="I21" s="64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Q21" s="62"/>
      <c r="AR21" s="62"/>
      <c r="AS21" s="62"/>
      <c r="AT21" s="62"/>
      <c r="AU21" s="62"/>
      <c r="AV21" s="55"/>
      <c r="AW21" s="64"/>
      <c r="AX21" s="55"/>
      <c r="AY21" s="132" t="s">
        <v>114</v>
      </c>
      <c r="AZ21" s="132"/>
      <c r="BA21" s="132"/>
      <c r="BB21" s="132"/>
      <c r="BC21" s="132"/>
      <c r="BD21" s="55"/>
      <c r="BE21" s="55"/>
    </row>
    <row r="22" spans="1:57" ht="17.850000000000001" customHeight="1">
      <c r="A22" s="55"/>
      <c r="B22" s="70"/>
      <c r="C22" s="135" t="str">
        <f>'Phase de Groupe'!$AT$24</f>
        <v>Australie</v>
      </c>
      <c r="D22" s="136"/>
      <c r="E22" s="136"/>
      <c r="F22" s="136"/>
      <c r="G22" s="137"/>
      <c r="H22" s="59"/>
      <c r="I22" s="64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66"/>
      <c r="AR22" s="66"/>
      <c r="AS22" s="66"/>
      <c r="AT22" s="66"/>
      <c r="AU22" s="66"/>
      <c r="AV22" s="55"/>
      <c r="AW22" s="64"/>
      <c r="AX22" s="59"/>
      <c r="AY22" s="139" t="s">
        <v>101</v>
      </c>
      <c r="AZ22" s="140"/>
      <c r="BA22" s="140"/>
      <c r="BB22" s="140"/>
      <c r="BC22" s="141"/>
      <c r="BD22" s="55"/>
      <c r="BE22" s="55"/>
    </row>
    <row r="23" spans="1:57" ht="17.850000000000001" customHeight="1">
      <c r="A23" s="55"/>
      <c r="B23" s="56"/>
      <c r="D23" s="55"/>
      <c r="E23" s="55"/>
      <c r="F23" s="55"/>
      <c r="G23" s="55"/>
      <c r="H23" s="55"/>
      <c r="I23" s="64"/>
      <c r="J23" s="55"/>
      <c r="K23" s="55"/>
      <c r="L23" s="66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66"/>
      <c r="AR23" s="66"/>
      <c r="AS23" s="66"/>
      <c r="AT23" s="66"/>
      <c r="AU23" s="66"/>
      <c r="AV23" s="55"/>
      <c r="AW23" s="55"/>
      <c r="AX23" s="55"/>
      <c r="AY23" s="55"/>
      <c r="AZ23" s="55"/>
      <c r="BA23" s="55"/>
      <c r="BB23" s="55"/>
      <c r="BC23" s="55"/>
      <c r="BD23" s="55"/>
      <c r="BE23" s="55"/>
    </row>
    <row r="24" spans="1:57" ht="17.850000000000001" customHeight="1">
      <c r="A24" s="55"/>
      <c r="B24" s="56"/>
      <c r="D24" s="66"/>
      <c r="E24" s="55"/>
      <c r="F24" s="55"/>
      <c r="G24" s="55"/>
      <c r="H24" s="55"/>
      <c r="I24" s="64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66"/>
      <c r="AR24" s="66"/>
      <c r="AS24" s="66"/>
      <c r="AT24" s="66"/>
      <c r="AU24" s="66"/>
      <c r="AV24" s="55"/>
      <c r="AW24" s="55"/>
      <c r="AX24" s="55"/>
      <c r="AY24" s="55"/>
      <c r="AZ24" s="55"/>
      <c r="BA24" s="55"/>
      <c r="BB24" s="55"/>
      <c r="BC24" s="55"/>
      <c r="BD24" s="55"/>
      <c r="BE24" s="55"/>
    </row>
    <row r="25" spans="1:57" ht="17.850000000000001" customHeight="1">
      <c r="A25" s="55"/>
      <c r="B25" s="56"/>
      <c r="D25" s="55"/>
      <c r="E25" s="21"/>
      <c r="F25" s="55"/>
      <c r="G25" s="55"/>
      <c r="H25" s="55"/>
      <c r="I25" s="71"/>
      <c r="J25" s="72"/>
      <c r="K25" s="55"/>
      <c r="L25" s="21"/>
      <c r="M25" s="21"/>
      <c r="N25" s="21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66"/>
      <c r="AR25" s="66"/>
      <c r="AS25" s="66"/>
      <c r="AT25" s="66"/>
      <c r="AU25" s="66"/>
      <c r="AV25" s="55"/>
      <c r="AW25" s="55"/>
      <c r="AX25" s="55"/>
      <c r="AY25" s="55"/>
      <c r="AZ25" s="55"/>
      <c r="BA25" s="55"/>
      <c r="BB25" s="55"/>
      <c r="BC25" s="55"/>
      <c r="BD25" s="55"/>
      <c r="BE25" s="55"/>
    </row>
    <row r="26" spans="1:57" ht="17.850000000000001" customHeight="1">
      <c r="A26" s="55"/>
      <c r="B26" s="56"/>
      <c r="D26" s="66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66"/>
      <c r="AR26" s="66"/>
      <c r="AS26" s="66"/>
      <c r="AT26" s="66"/>
      <c r="AU26" s="66"/>
      <c r="AV26" s="55"/>
      <c r="AW26" s="55"/>
      <c r="AX26" s="55"/>
      <c r="AY26" s="55"/>
      <c r="AZ26" s="55"/>
      <c r="BA26" s="55"/>
      <c r="BB26" s="55"/>
      <c r="BC26" s="55"/>
      <c r="BD26" s="55"/>
      <c r="BE26" s="55"/>
    </row>
    <row r="27" spans="1:57" ht="17.850000000000001" customHeight="1">
      <c r="A27" s="55"/>
      <c r="B27" s="56"/>
      <c r="D27" s="55"/>
      <c r="E27" s="55"/>
      <c r="F27" s="55"/>
      <c r="G27" s="55"/>
      <c r="H27" s="55"/>
      <c r="I27" s="55"/>
      <c r="J27" s="55"/>
      <c r="K27" s="55"/>
      <c r="L27" s="66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</row>
    <row r="28" spans="1:57" ht="17.850000000000001" customHeight="1">
      <c r="A28" s="55"/>
      <c r="B28" s="70"/>
      <c r="D28" s="21"/>
      <c r="E28" s="21"/>
      <c r="F28" s="21"/>
      <c r="G28" s="64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</row>
    <row r="29" spans="1:57" ht="17.850000000000001" customHeight="1">
      <c r="A29" s="55"/>
      <c r="B29" s="56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21"/>
      <c r="AR29" s="73"/>
      <c r="AS29" s="21"/>
      <c r="AT29" s="21"/>
      <c r="AU29" s="21"/>
      <c r="AV29" s="55"/>
      <c r="AW29" s="55"/>
      <c r="AX29" s="55"/>
      <c r="AY29" s="55"/>
      <c r="AZ29" s="66"/>
      <c r="BA29" s="55"/>
      <c r="BB29" s="55"/>
      <c r="BC29" s="55"/>
      <c r="BD29" s="55"/>
      <c r="BE29" s="55"/>
    </row>
    <row r="30" spans="1:57" ht="17.850000000000001" customHeight="1">
      <c r="A30" s="55"/>
      <c r="B30" s="56"/>
      <c r="D30" s="66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142" t="s">
        <v>106</v>
      </c>
      <c r="AB30" s="142"/>
      <c r="AC30" s="142"/>
      <c r="AD30" s="142"/>
      <c r="AE30" s="142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74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</row>
    <row r="31" spans="1:57" ht="17.850000000000001" customHeight="1">
      <c r="A31" s="55"/>
      <c r="B31" s="56"/>
      <c r="D31" s="55"/>
      <c r="E31" s="21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152" t="s">
        <v>122</v>
      </c>
      <c r="AB31" s="152"/>
      <c r="AC31" s="152"/>
      <c r="AD31" s="152"/>
      <c r="AE31" s="152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6"/>
      <c r="AQ31" s="55"/>
      <c r="AR31" s="21"/>
      <c r="AS31" s="21"/>
      <c r="AT31" s="21"/>
      <c r="AU31" s="55"/>
      <c r="AV31" s="72"/>
      <c r="AW31" s="72"/>
      <c r="AX31" s="72"/>
      <c r="AY31" s="55"/>
      <c r="AZ31" s="21"/>
      <c r="BA31" s="21"/>
      <c r="BB31" s="21"/>
      <c r="BC31" s="75"/>
      <c r="BD31" s="55"/>
      <c r="BE31" s="55"/>
    </row>
    <row r="32" spans="1:57" ht="17.850000000000001" customHeight="1">
      <c r="A32" s="55"/>
      <c r="B32" s="56"/>
      <c r="C32" s="21"/>
      <c r="D32" s="73"/>
      <c r="E32" s="21"/>
      <c r="F32" s="21"/>
      <c r="G32" s="21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143" t="b">
        <f>IF(X14&lt;X16,S14,IF(X16&lt;X14,S16,IF(Y14&lt;Y16,S14,IF(Y16&lt;Y14,S16))))</f>
        <v>0</v>
      </c>
      <c r="AB32" s="144"/>
      <c r="AC32" s="144"/>
      <c r="AD32" s="144"/>
      <c r="AE32" s="14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76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</row>
    <row r="33" spans="1:57" ht="17.850000000000001" customHeight="1">
      <c r="A33" s="55"/>
      <c r="B33" s="70"/>
      <c r="D33" s="21"/>
      <c r="E33" s="21"/>
      <c r="F33" s="21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C33" s="116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</row>
    <row r="34" spans="1:57" ht="17.850000000000001" customHeight="1">
      <c r="A34" s="55"/>
      <c r="B34" s="56"/>
      <c r="D34" s="55"/>
      <c r="E34" s="55"/>
      <c r="F34" s="55"/>
      <c r="G34" s="55"/>
      <c r="H34" s="55"/>
      <c r="I34" s="55"/>
      <c r="J34" s="55"/>
      <c r="K34" s="21"/>
      <c r="L34" s="73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55"/>
      <c r="AB34" s="55"/>
      <c r="AC34" s="69" t="s">
        <v>29</v>
      </c>
      <c r="AD34" s="55"/>
      <c r="AE34" s="55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</row>
    <row r="35" spans="1:57" ht="17.850000000000001" customHeight="1">
      <c r="A35" s="55"/>
      <c r="B35" s="56"/>
      <c r="C35" s="77"/>
      <c r="D35" s="78"/>
      <c r="E35" s="77"/>
      <c r="F35" s="77"/>
      <c r="G35" s="77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117"/>
      <c r="AB35" s="117"/>
      <c r="AC35" s="59"/>
      <c r="AD35" s="117"/>
      <c r="AE35" s="117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</row>
    <row r="36" spans="1:57" ht="17.850000000000001" customHeight="1">
      <c r="A36" s="55"/>
      <c r="B36" s="56"/>
      <c r="D36" s="55"/>
      <c r="E36" s="21"/>
      <c r="F36" s="55"/>
      <c r="G36" s="55"/>
      <c r="H36" s="55"/>
      <c r="I36" s="72"/>
      <c r="J36" s="72"/>
      <c r="K36" s="55"/>
      <c r="L36" s="21"/>
      <c r="M36" s="21"/>
      <c r="N36" s="21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143" t="b">
        <f>IF(AH14&lt;AH16,AI14,IF(AH16&lt;AH14,AI16,IF(AG14&lt;AG16,AI14,IF(AG16&lt;AG14,AI16))))</f>
        <v>0</v>
      </c>
      <c r="AB36" s="144"/>
      <c r="AC36" s="144"/>
      <c r="AD36" s="144"/>
      <c r="AE36" s="145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</row>
    <row r="37" spans="1:57" ht="17.850000000000001" customHeight="1">
      <c r="A37" s="55"/>
      <c r="B37" s="56"/>
      <c r="D37" s="66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</row>
    <row r="38" spans="1:57" ht="17.850000000000001" customHeight="1">
      <c r="A38" s="55"/>
      <c r="B38" s="56"/>
      <c r="D38" s="55"/>
      <c r="E38" s="55"/>
      <c r="F38" s="55"/>
      <c r="G38" s="55"/>
      <c r="H38" s="55"/>
      <c r="I38" s="55"/>
      <c r="J38" s="55"/>
      <c r="K38" s="55"/>
      <c r="L38" s="66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</row>
    <row r="39" spans="1:57" ht="17.850000000000001" customHeight="1">
      <c r="A39" s="55"/>
      <c r="B39" s="70"/>
      <c r="D39" s="21"/>
      <c r="E39" s="21"/>
      <c r="F39" s="21"/>
      <c r="G39" s="64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</row>
    <row r="40" spans="1:57" ht="17.850000000000001" customHeight="1">
      <c r="A40" s="55"/>
      <c r="B40" s="56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21"/>
      <c r="AR40" s="73"/>
      <c r="AS40" s="21"/>
      <c r="AT40" s="21"/>
      <c r="AU40" s="21"/>
      <c r="AV40" s="55"/>
      <c r="AW40" s="55"/>
      <c r="AX40" s="55"/>
      <c r="AY40" s="55"/>
      <c r="AZ40" s="55"/>
      <c r="BA40" s="55"/>
      <c r="BB40" s="55"/>
      <c r="BC40" s="55"/>
      <c r="BD40" s="55"/>
      <c r="BE40" s="55"/>
    </row>
    <row r="41" spans="1:57" ht="17.850000000000001" customHeight="1">
      <c r="A41" s="55"/>
      <c r="B41" s="56"/>
      <c r="D41" s="66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</row>
    <row r="42" spans="1:57" ht="17.850000000000001" customHeight="1">
      <c r="A42" s="55"/>
      <c r="B42" s="56"/>
      <c r="D42" s="55"/>
      <c r="E42" s="21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72"/>
      <c r="AQ42" s="55"/>
      <c r="AR42" s="21"/>
      <c r="AS42" s="21"/>
      <c r="AT42" s="21"/>
      <c r="AU42" s="64"/>
      <c r="AV42" s="55"/>
      <c r="AW42" s="55"/>
      <c r="AX42" s="55"/>
      <c r="AY42" s="55"/>
      <c r="AZ42" s="55"/>
      <c r="BA42" s="55"/>
      <c r="BB42" s="55"/>
      <c r="BC42" s="55"/>
      <c r="BD42" s="55"/>
      <c r="BE42" s="55"/>
    </row>
    <row r="43" spans="1:57" ht="17.850000000000001" customHeight="1">
      <c r="A43" s="55"/>
      <c r="B43" s="56"/>
      <c r="D43" s="66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</row>
    <row r="44" spans="1:57" ht="17.850000000000001" customHeight="1">
      <c r="A44" s="55"/>
      <c r="B44" s="56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66"/>
      <c r="AR44" s="66"/>
      <c r="AS44" s="66"/>
      <c r="AT44" s="66"/>
      <c r="AU44" s="66"/>
      <c r="AV44" s="55"/>
      <c r="AW44" s="55"/>
      <c r="AX44" s="55"/>
      <c r="AY44" s="55"/>
      <c r="AZ44" s="55"/>
      <c r="BA44" s="55"/>
      <c r="BB44" s="55"/>
      <c r="BC44" s="55"/>
      <c r="BD44" s="55"/>
      <c r="BE44" s="55"/>
    </row>
    <row r="45" spans="1:57" ht="17.850000000000001" customHeight="1">
      <c r="A45" s="55"/>
      <c r="B45" s="70"/>
      <c r="D45" s="21"/>
      <c r="E45" s="21"/>
      <c r="F45" s="21"/>
      <c r="G45" s="7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</row>
    <row r="46" spans="1:57" ht="17.850000000000001" customHeight="1">
      <c r="A46" s="55"/>
      <c r="B46" s="56"/>
      <c r="D46" s="55"/>
      <c r="E46" s="55"/>
      <c r="F46" s="55"/>
      <c r="G46" s="55"/>
      <c r="H46" s="55"/>
      <c r="I46" s="55"/>
      <c r="J46" s="55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</row>
    <row r="47" spans="1:57" ht="17.850000000000001" customHeight="1">
      <c r="A47" s="55"/>
      <c r="B47" s="56"/>
      <c r="D47" s="66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</row>
    <row r="48" spans="1:57" ht="17.850000000000001" customHeight="1">
      <c r="A48" s="55"/>
      <c r="B48" s="56"/>
      <c r="D48" s="55"/>
      <c r="E48" s="21"/>
      <c r="F48" s="55"/>
      <c r="G48" s="55"/>
      <c r="H48" s="55"/>
      <c r="I48" s="72"/>
      <c r="J48" s="72"/>
      <c r="K48" s="55"/>
      <c r="L48" s="21"/>
      <c r="M48" s="21"/>
      <c r="N48" s="21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</row>
    <row r="49" spans="1:57" ht="17.850000000000001" customHeight="1">
      <c r="A49" s="55"/>
      <c r="B49" s="56"/>
      <c r="D49" s="66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</row>
    <row r="50" spans="1:57" ht="17.850000000000001" customHeight="1">
      <c r="A50" s="55"/>
      <c r="B50" s="56"/>
      <c r="D50" s="55"/>
      <c r="E50" s="55"/>
      <c r="F50" s="55"/>
      <c r="G50" s="55"/>
      <c r="H50" s="55"/>
      <c r="I50" s="55"/>
      <c r="J50" s="55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</row>
    <row r="51" spans="1:57" ht="17.850000000000001" customHeight="1">
      <c r="A51" s="55"/>
      <c r="B51" s="70"/>
      <c r="D51" s="21"/>
      <c r="E51" s="21"/>
      <c r="F51" s="21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</row>
    <row r="52" spans="1:57" ht="17.850000000000001" customHeight="1">
      <c r="A52" s="55"/>
      <c r="B52" s="56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</row>
    <row r="53" spans="1:57" ht="17.850000000000001" customHeight="1">
      <c r="A53" s="55"/>
      <c r="B53" s="56"/>
      <c r="D53" s="66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</row>
    <row r="54" spans="1:57" ht="17.850000000000001" customHeight="1">
      <c r="A54" s="55"/>
      <c r="B54" s="56"/>
      <c r="D54" s="55"/>
      <c r="E54" s="21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</row>
    <row r="55" spans="1:57" ht="17.850000000000001" customHeight="1">
      <c r="A55" s="55"/>
      <c r="B55" s="56"/>
      <c r="BD55" s="55"/>
      <c r="BE55" s="55"/>
    </row>
    <row r="56" spans="1:57" ht="17.850000000000001" customHeight="1">
      <c r="A56" s="55"/>
      <c r="B56" s="56"/>
      <c r="BD56" s="55"/>
      <c r="BE56" s="55"/>
    </row>
    <row r="57" spans="1:57" ht="17.850000000000001" customHeight="1">
      <c r="A57" s="55"/>
      <c r="B57" s="56"/>
      <c r="BD57" s="55"/>
      <c r="BE57" s="55"/>
    </row>
    <row r="58" spans="1:57" ht="17.850000000000001" customHeight="1">
      <c r="A58" s="55"/>
      <c r="B58" s="56"/>
      <c r="BD58" s="55"/>
      <c r="BE58" s="55"/>
    </row>
    <row r="59" spans="1:57" ht="17.850000000000001" customHeight="1">
      <c r="A59" s="55"/>
      <c r="B59" s="56"/>
      <c r="BD59" s="55"/>
      <c r="BE59" s="55"/>
    </row>
    <row r="60" spans="1:57" ht="17.850000000000001" customHeight="1">
      <c r="A60" s="55"/>
      <c r="B60" s="56"/>
      <c r="BD60" s="55"/>
      <c r="BE60" s="55"/>
    </row>
    <row r="61" spans="1:57" ht="17.850000000000001" customHeight="1">
      <c r="A61" s="55"/>
      <c r="B61" s="56"/>
      <c r="D61" s="55"/>
      <c r="E61" s="21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</row>
    <row r="62" spans="1:57" ht="17.850000000000001" customHeight="1">
      <c r="A62" s="55"/>
      <c r="B62" s="56"/>
      <c r="D62" s="55"/>
      <c r="E62" s="21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</row>
    <row r="63" spans="1:57" ht="17.850000000000001" customHeight="1">
      <c r="A63" s="55"/>
      <c r="B63" s="56"/>
      <c r="D63" s="55"/>
      <c r="E63" s="21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</row>
    <row r="64" spans="1:57" ht="17.850000000000001" customHeight="1">
      <c r="B64" s="56"/>
      <c r="D64" s="55"/>
      <c r="E64" s="21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</row>
    <row r="65" spans="2:56" ht="17.850000000000001" customHeight="1">
      <c r="B65" s="56"/>
      <c r="D65" s="55"/>
      <c r="E65" s="21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</row>
  </sheetData>
  <mergeCells count="57">
    <mergeCell ref="AA30:AE30"/>
    <mergeCell ref="AA32:AE32"/>
    <mergeCell ref="AA36:AE36"/>
    <mergeCell ref="AQ19:AU19"/>
    <mergeCell ref="AQ11:AU11"/>
    <mergeCell ref="AA17:AE18"/>
    <mergeCell ref="AA12:AE13"/>
    <mergeCell ref="AA31:AE31"/>
    <mergeCell ref="AY22:BC22"/>
    <mergeCell ref="AY20:BC20"/>
    <mergeCell ref="AY18:BC18"/>
    <mergeCell ref="AY16:BC16"/>
    <mergeCell ref="AY14:BC14"/>
    <mergeCell ref="S14:W14"/>
    <mergeCell ref="AY12:BC12"/>
    <mergeCell ref="AQ17:AU17"/>
    <mergeCell ref="AQ13:AU13"/>
    <mergeCell ref="AI16:AM16"/>
    <mergeCell ref="AI14:AM14"/>
    <mergeCell ref="C22:G22"/>
    <mergeCell ref="C20:G20"/>
    <mergeCell ref="C18:G18"/>
    <mergeCell ref="C16:G16"/>
    <mergeCell ref="K19:O19"/>
    <mergeCell ref="K17:O17"/>
    <mergeCell ref="B2:BD3"/>
    <mergeCell ref="C8:G8"/>
    <mergeCell ref="C10:G10"/>
    <mergeCell ref="C14:G14"/>
    <mergeCell ref="C12:G12"/>
    <mergeCell ref="K13:O13"/>
    <mergeCell ref="K11:O11"/>
    <mergeCell ref="AY10:BC10"/>
    <mergeCell ref="AY8:BC8"/>
    <mergeCell ref="C6:H6"/>
    <mergeCell ref="K6:P6"/>
    <mergeCell ref="S6:X6"/>
    <mergeCell ref="AA6:AE6"/>
    <mergeCell ref="AH6:AM6"/>
    <mergeCell ref="AP6:AU6"/>
    <mergeCell ref="AX6:BC6"/>
    <mergeCell ref="C9:G9"/>
    <mergeCell ref="C21:G21"/>
    <mergeCell ref="C17:G17"/>
    <mergeCell ref="C13:G13"/>
    <mergeCell ref="AY21:BC21"/>
    <mergeCell ref="AY17:BC17"/>
    <mergeCell ref="AY13:BC13"/>
    <mergeCell ref="AY9:BC9"/>
    <mergeCell ref="K18:O18"/>
    <mergeCell ref="K12:O12"/>
    <mergeCell ref="AQ18:AU18"/>
    <mergeCell ref="AQ12:AU12"/>
    <mergeCell ref="S15:W15"/>
    <mergeCell ref="AI15:AM15"/>
    <mergeCell ref="AA15:AE15"/>
    <mergeCell ref="S16:W16"/>
  </mergeCells>
  <pageMargins left="0.7" right="0.7" top="0.75" bottom="0.75" header="0.3" footer="0.3"/>
  <pageSetup paperSize="9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C1:E5"/>
  <sheetViews>
    <sheetView workbookViewId="0">
      <selection activeCell="E2" sqref="E2"/>
    </sheetView>
  </sheetViews>
  <sheetFormatPr defaultColWidth="10.85546875" defaultRowHeight="15"/>
  <cols>
    <col min="1" max="3" width="5.7109375" style="13" customWidth="1"/>
    <col min="4" max="4" width="22.7109375" style="13" customWidth="1"/>
    <col min="5" max="16384" width="10.85546875" style="13"/>
  </cols>
  <sheetData>
    <row r="1" spans="3:5" ht="17.100000000000001" customHeight="1">
      <c r="C1" s="14"/>
      <c r="D1" s="15"/>
    </row>
    <row r="2" spans="3:5">
      <c r="D2" s="13" t="s">
        <v>41</v>
      </c>
      <c r="E2" s="14" t="s">
        <v>41</v>
      </c>
    </row>
    <row r="3" spans="3:5">
      <c r="D3" s="118" t="s">
        <v>125</v>
      </c>
    </row>
    <row r="4" spans="3:5">
      <c r="D4" s="118" t="s">
        <v>124</v>
      </c>
    </row>
    <row r="5" spans="3:5">
      <c r="D5" s="118" t="s">
        <v>126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140"/>
  <sheetViews>
    <sheetView topLeftCell="A36" workbookViewId="0">
      <selection activeCell="H120" sqref="D5:H120"/>
    </sheetView>
  </sheetViews>
  <sheetFormatPr defaultColWidth="10.85546875" defaultRowHeight="15"/>
  <cols>
    <col min="1" max="2" width="10.85546875" style="3"/>
    <col min="3" max="3" width="7.7109375" style="4" customWidth="1"/>
    <col min="4" max="4" width="23.140625" style="3" customWidth="1"/>
    <col min="5" max="5" width="10.7109375" style="4" customWidth="1"/>
    <col min="6" max="6" width="16.28515625" style="3" customWidth="1"/>
    <col min="7" max="7" width="11.42578125" style="4" customWidth="1"/>
    <col min="8" max="8" width="10.85546875" style="4"/>
    <col min="9" max="16384" width="10.85546875" style="3"/>
  </cols>
  <sheetData>
    <row r="1" spans="1:16">
      <c r="A1" s="1"/>
      <c r="B1" s="1"/>
      <c r="C1" s="2"/>
      <c r="D1" s="1"/>
      <c r="E1" s="2"/>
      <c r="F1" s="1"/>
      <c r="G1" s="2"/>
      <c r="H1" s="2"/>
      <c r="I1" s="1"/>
      <c r="J1" s="1"/>
      <c r="K1" s="1"/>
      <c r="L1" s="1"/>
      <c r="M1" s="1"/>
      <c r="N1" s="1"/>
      <c r="O1" s="1"/>
      <c r="P1" s="1"/>
    </row>
    <row r="2" spans="1:16" ht="30" customHeight="1">
      <c r="A2" s="1"/>
      <c r="B2" s="1"/>
      <c r="C2" s="153" t="s">
        <v>45</v>
      </c>
      <c r="D2" s="154"/>
      <c r="E2" s="154"/>
      <c r="F2" s="154"/>
      <c r="G2" s="154"/>
      <c r="H2" s="155"/>
      <c r="I2" s="1"/>
      <c r="J2" s="1"/>
      <c r="K2" s="1"/>
      <c r="L2" s="1"/>
      <c r="M2" s="1"/>
      <c r="N2" s="1"/>
      <c r="O2" s="1"/>
      <c r="P2" s="1"/>
    </row>
    <row r="3" spans="1:16" ht="30" customHeight="1">
      <c r="A3" s="1"/>
      <c r="B3" s="1"/>
      <c r="C3" s="2"/>
      <c r="D3" s="1"/>
      <c r="E3" s="2"/>
      <c r="F3" s="1"/>
      <c r="G3" s="2"/>
      <c r="H3" s="2"/>
      <c r="I3" s="1"/>
      <c r="J3" s="1"/>
      <c r="K3" s="1"/>
      <c r="L3" s="1"/>
      <c r="M3" s="1"/>
      <c r="N3" s="1"/>
      <c r="O3" s="1"/>
      <c r="P3" s="1"/>
    </row>
    <row r="4" spans="1:16" ht="21.95" customHeight="1">
      <c r="A4" s="1"/>
      <c r="B4" s="1"/>
      <c r="C4" s="5" t="s">
        <v>42</v>
      </c>
      <c r="D4" s="6" t="s">
        <v>39</v>
      </c>
      <c r="E4" s="6" t="s">
        <v>38</v>
      </c>
      <c r="F4" s="6" t="s">
        <v>43</v>
      </c>
      <c r="G4" s="6" t="s">
        <v>41</v>
      </c>
      <c r="H4" s="6" t="s">
        <v>44</v>
      </c>
      <c r="I4" s="1"/>
      <c r="J4" s="1"/>
      <c r="K4" s="1"/>
      <c r="L4" s="1"/>
      <c r="M4" s="1"/>
      <c r="N4" s="1"/>
      <c r="O4" s="1"/>
      <c r="P4" s="1"/>
    </row>
    <row r="5" spans="1:16">
      <c r="A5" s="1"/>
      <c r="B5" s="1"/>
      <c r="C5" s="8">
        <v>1</v>
      </c>
      <c r="D5" s="7"/>
      <c r="E5" s="8"/>
      <c r="F5" s="8"/>
      <c r="G5" s="8"/>
      <c r="H5" s="8"/>
      <c r="I5" s="1"/>
      <c r="J5" s="1"/>
      <c r="K5" s="1"/>
      <c r="L5" s="1"/>
      <c r="M5" s="1"/>
      <c r="N5" s="1"/>
      <c r="O5" s="1"/>
      <c r="P5" s="1"/>
    </row>
    <row r="6" spans="1:16">
      <c r="A6" s="1"/>
      <c r="B6" s="1"/>
      <c r="C6" s="8">
        <v>2</v>
      </c>
      <c r="D6" s="7"/>
      <c r="E6" s="8"/>
      <c r="F6" s="8"/>
      <c r="G6" s="8"/>
      <c r="H6" s="8"/>
      <c r="I6" s="1"/>
      <c r="J6" s="1"/>
      <c r="K6" s="1"/>
      <c r="L6" s="1"/>
      <c r="M6" s="1"/>
      <c r="N6" s="1"/>
      <c r="O6" s="1"/>
      <c r="P6" s="1"/>
    </row>
    <row r="7" spans="1:16">
      <c r="A7" s="1"/>
      <c r="B7" s="1"/>
      <c r="C7" s="8">
        <v>3</v>
      </c>
      <c r="D7" s="7"/>
      <c r="E7" s="8"/>
      <c r="F7" s="8"/>
      <c r="G7" s="8"/>
      <c r="H7" s="8"/>
      <c r="I7" s="1"/>
      <c r="J7" s="1"/>
      <c r="K7" s="1"/>
      <c r="L7" s="1"/>
      <c r="M7" s="1"/>
      <c r="N7" s="1"/>
      <c r="O7" s="1"/>
      <c r="P7" s="1"/>
    </row>
    <row r="8" spans="1:16">
      <c r="A8" s="1"/>
      <c r="B8" s="1"/>
      <c r="C8" s="8" t="s">
        <v>29</v>
      </c>
      <c r="D8" s="7"/>
      <c r="E8" s="8"/>
      <c r="F8" s="8"/>
      <c r="G8" s="8"/>
      <c r="H8" s="8"/>
      <c r="I8" s="1"/>
      <c r="J8" s="1"/>
      <c r="K8" s="1"/>
      <c r="L8" s="1"/>
      <c r="M8" s="1"/>
      <c r="N8" s="1"/>
      <c r="O8" s="1"/>
      <c r="P8" s="1"/>
    </row>
    <row r="9" spans="1:16">
      <c r="A9" s="1"/>
      <c r="B9" s="1"/>
      <c r="C9" s="8" t="s">
        <v>29</v>
      </c>
      <c r="D9" s="7"/>
      <c r="E9" s="8"/>
      <c r="F9" s="8"/>
      <c r="G9" s="8"/>
      <c r="H9" s="8"/>
      <c r="I9" s="1"/>
      <c r="J9" s="1"/>
      <c r="K9" s="2"/>
      <c r="L9" s="1"/>
      <c r="M9" s="1"/>
      <c r="N9" s="1"/>
      <c r="O9" s="1"/>
      <c r="P9" s="1"/>
    </row>
    <row r="10" spans="1:16">
      <c r="A10" s="1"/>
      <c r="B10" s="1"/>
      <c r="C10" s="10">
        <v>6</v>
      </c>
      <c r="D10" s="9"/>
      <c r="E10" s="10"/>
      <c r="F10" s="10"/>
      <c r="G10" s="10"/>
      <c r="H10" s="10"/>
      <c r="I10" s="1"/>
      <c r="J10" s="1"/>
      <c r="K10" s="1"/>
      <c r="L10" s="1"/>
      <c r="M10" s="1"/>
      <c r="N10" s="1"/>
      <c r="O10" s="1"/>
      <c r="P10" s="1"/>
    </row>
    <row r="11" spans="1:16">
      <c r="A11" s="1"/>
      <c r="B11" s="1"/>
      <c r="C11" s="8" t="s">
        <v>29</v>
      </c>
      <c r="D11" s="7"/>
      <c r="E11" s="8"/>
      <c r="F11" s="8"/>
      <c r="G11" s="8"/>
      <c r="H11" s="8"/>
      <c r="I11" s="1"/>
      <c r="J11" s="1"/>
      <c r="K11" s="1"/>
      <c r="L11" s="1"/>
      <c r="M11" s="1"/>
      <c r="N11" s="1"/>
      <c r="O11" s="1"/>
      <c r="P11" s="1"/>
    </row>
    <row r="12" spans="1:16">
      <c r="A12" s="1"/>
      <c r="B12" s="1"/>
      <c r="C12" s="8" t="s">
        <v>29</v>
      </c>
      <c r="D12" s="7"/>
      <c r="E12" s="8"/>
      <c r="F12" s="8"/>
      <c r="G12" s="8"/>
      <c r="H12" s="8"/>
      <c r="I12" s="1"/>
      <c r="J12" s="1"/>
      <c r="K12" s="1"/>
      <c r="L12" s="1"/>
      <c r="M12" s="1"/>
      <c r="N12" s="1"/>
      <c r="O12" s="1"/>
      <c r="P12" s="1"/>
    </row>
    <row r="13" spans="1:16">
      <c r="A13" s="1"/>
      <c r="B13" s="1"/>
      <c r="C13" s="8" t="s">
        <v>29</v>
      </c>
      <c r="D13" s="7"/>
      <c r="E13" s="8"/>
      <c r="F13" s="8"/>
      <c r="G13" s="8"/>
      <c r="H13" s="8"/>
      <c r="I13" s="1"/>
      <c r="J13" s="1"/>
      <c r="K13" s="1"/>
      <c r="L13" s="1"/>
      <c r="M13" s="1"/>
      <c r="N13" s="1"/>
      <c r="O13" s="1"/>
      <c r="P13" s="1"/>
    </row>
    <row r="14" spans="1:16">
      <c r="A14" s="1"/>
      <c r="B14" s="1"/>
      <c r="C14" s="10" t="s">
        <v>29</v>
      </c>
      <c r="D14" s="9"/>
      <c r="E14" s="10"/>
      <c r="F14" s="10"/>
      <c r="G14" s="10"/>
      <c r="H14" s="10"/>
      <c r="I14" s="1"/>
      <c r="J14" s="1"/>
      <c r="K14" s="1"/>
      <c r="L14" s="1"/>
      <c r="M14" s="1"/>
      <c r="N14" s="1"/>
      <c r="O14" s="1"/>
      <c r="P14" s="1"/>
    </row>
    <row r="15" spans="1:16">
      <c r="A15" s="1"/>
      <c r="B15" s="1"/>
      <c r="C15" s="8">
        <v>11</v>
      </c>
      <c r="D15" s="7"/>
      <c r="E15" s="8"/>
      <c r="F15" s="8"/>
      <c r="G15" s="8"/>
      <c r="H15" s="8"/>
      <c r="I15" s="1"/>
      <c r="J15" s="1"/>
      <c r="K15" s="1"/>
      <c r="L15" s="1"/>
      <c r="M15" s="1"/>
      <c r="N15" s="1"/>
      <c r="O15" s="1"/>
      <c r="P15" s="1"/>
    </row>
    <row r="16" spans="1:16">
      <c r="A16" s="1"/>
      <c r="B16" s="1"/>
      <c r="C16" s="8" t="s">
        <v>29</v>
      </c>
      <c r="D16" s="7"/>
      <c r="E16" s="8"/>
      <c r="F16" s="8"/>
      <c r="G16" s="8"/>
      <c r="H16" s="8"/>
      <c r="I16" s="1"/>
      <c r="J16" s="1"/>
      <c r="K16" s="1"/>
      <c r="L16" s="1"/>
      <c r="M16" s="1"/>
      <c r="N16" s="1"/>
      <c r="O16" s="1"/>
      <c r="P16" s="1"/>
    </row>
    <row r="17" spans="1:16">
      <c r="A17" s="1"/>
      <c r="B17" s="1"/>
      <c r="C17" s="8" t="s">
        <v>29</v>
      </c>
      <c r="D17" s="7"/>
      <c r="E17" s="8"/>
      <c r="F17" s="8"/>
      <c r="G17" s="8"/>
      <c r="H17" s="8"/>
      <c r="I17" s="1"/>
      <c r="J17" s="1"/>
      <c r="K17" s="1"/>
      <c r="L17" s="1"/>
      <c r="M17" s="1"/>
      <c r="N17" s="1"/>
      <c r="O17" s="1"/>
      <c r="P17" s="1"/>
    </row>
    <row r="18" spans="1:16">
      <c r="A18" s="1"/>
      <c r="B18" s="1"/>
      <c r="C18" s="8" t="s">
        <v>29</v>
      </c>
      <c r="D18" s="7"/>
      <c r="E18" s="8"/>
      <c r="F18" s="8"/>
      <c r="G18" s="8"/>
      <c r="H18" s="8"/>
      <c r="I18" s="1"/>
      <c r="J18" s="1"/>
      <c r="K18" s="1"/>
      <c r="L18" s="1"/>
      <c r="M18" s="1"/>
      <c r="N18" s="1"/>
      <c r="O18" s="1"/>
      <c r="P18" s="1"/>
    </row>
    <row r="19" spans="1:16">
      <c r="A19" s="1"/>
      <c r="B19" s="1"/>
      <c r="C19" s="8" t="s">
        <v>29</v>
      </c>
      <c r="D19" s="7"/>
      <c r="E19" s="8"/>
      <c r="F19" s="8"/>
      <c r="G19" s="8"/>
      <c r="H19" s="8"/>
      <c r="I19" s="1"/>
      <c r="J19" s="1"/>
      <c r="K19" s="1"/>
      <c r="L19" s="1"/>
      <c r="M19" s="1"/>
      <c r="N19" s="1"/>
      <c r="O19" s="1"/>
      <c r="P19" s="1"/>
    </row>
    <row r="20" spans="1:16">
      <c r="A20" s="1"/>
      <c r="B20" s="1"/>
      <c r="C20" s="8" t="s">
        <v>29</v>
      </c>
      <c r="D20" s="7"/>
      <c r="E20" s="8"/>
      <c r="F20" s="8"/>
      <c r="G20" s="8"/>
      <c r="H20" s="8"/>
      <c r="I20" s="1"/>
      <c r="J20" s="1"/>
      <c r="K20" s="1"/>
      <c r="L20" s="1"/>
      <c r="M20" s="1"/>
      <c r="N20" s="1"/>
      <c r="O20" s="1"/>
      <c r="P20" s="1"/>
    </row>
    <row r="21" spans="1:16">
      <c r="A21" s="1"/>
      <c r="B21" s="1"/>
      <c r="C21" s="10" t="s">
        <v>29</v>
      </c>
      <c r="D21" s="9"/>
      <c r="E21" s="10"/>
      <c r="F21" s="10"/>
      <c r="G21" s="10"/>
      <c r="H21" s="10"/>
      <c r="I21" s="1"/>
      <c r="J21" s="1"/>
      <c r="K21" s="1"/>
      <c r="L21" s="1"/>
      <c r="M21" s="1"/>
      <c r="N21" s="1"/>
      <c r="O21" s="1"/>
      <c r="P21" s="1"/>
    </row>
    <row r="22" spans="1:16">
      <c r="A22" s="1"/>
      <c r="B22" s="1"/>
      <c r="C22" s="10" t="s">
        <v>29</v>
      </c>
      <c r="D22" s="9"/>
      <c r="E22" s="10"/>
      <c r="F22" s="10"/>
      <c r="G22" s="10"/>
      <c r="H22" s="10"/>
      <c r="I22" s="1"/>
      <c r="J22" s="1"/>
      <c r="K22" s="1"/>
      <c r="L22" s="1"/>
      <c r="M22" s="1"/>
      <c r="N22" s="1"/>
      <c r="O22" s="1"/>
      <c r="P22" s="1"/>
    </row>
    <row r="23" spans="1:16">
      <c r="A23" s="1"/>
      <c r="B23" s="1"/>
      <c r="C23" s="10" t="s">
        <v>29</v>
      </c>
      <c r="D23" s="9"/>
      <c r="E23" s="10"/>
      <c r="F23" s="10"/>
      <c r="G23" s="10"/>
      <c r="H23" s="10"/>
      <c r="I23" s="1"/>
      <c r="J23" s="1"/>
      <c r="K23" s="1"/>
      <c r="L23" s="1"/>
      <c r="M23" s="1"/>
      <c r="N23" s="1"/>
      <c r="O23" s="1"/>
      <c r="P23" s="1"/>
    </row>
    <row r="24" spans="1:16">
      <c r="A24" s="1"/>
      <c r="B24" s="1"/>
      <c r="C24" s="8" t="s">
        <v>29</v>
      </c>
      <c r="D24" s="7"/>
      <c r="E24" s="8"/>
      <c r="F24" s="8"/>
      <c r="G24" s="8"/>
      <c r="H24" s="8"/>
      <c r="I24" s="1"/>
      <c r="J24" s="1"/>
      <c r="K24" s="1"/>
      <c r="L24" s="1"/>
      <c r="M24" s="1"/>
      <c r="N24" s="1"/>
      <c r="O24" s="1"/>
      <c r="P24" s="1"/>
    </row>
    <row r="25" spans="1:16">
      <c r="A25" s="1"/>
      <c r="B25" s="1"/>
      <c r="C25" s="8" t="s">
        <v>29</v>
      </c>
      <c r="D25" s="7"/>
      <c r="E25" s="8"/>
      <c r="F25" s="8"/>
      <c r="G25" s="8"/>
      <c r="H25" s="8"/>
      <c r="I25" s="1"/>
      <c r="J25" s="1"/>
      <c r="K25" s="1"/>
      <c r="L25" s="1"/>
      <c r="M25" s="1"/>
      <c r="N25" s="1"/>
      <c r="O25" s="1"/>
      <c r="P25" s="1"/>
    </row>
    <row r="26" spans="1:16">
      <c r="A26" s="1"/>
      <c r="B26" s="1"/>
      <c r="C26" s="8" t="s">
        <v>29</v>
      </c>
      <c r="D26" s="7"/>
      <c r="E26" s="8"/>
      <c r="F26" s="8"/>
      <c r="G26" s="8"/>
      <c r="H26" s="8"/>
      <c r="I26" s="1"/>
      <c r="J26" s="1"/>
      <c r="K26" s="1"/>
      <c r="L26" s="1"/>
      <c r="M26" s="1"/>
      <c r="N26" s="1"/>
      <c r="O26" s="1"/>
      <c r="P26" s="1"/>
    </row>
    <row r="27" spans="1:16">
      <c r="A27" s="1"/>
      <c r="B27" s="1"/>
      <c r="C27" s="8" t="s">
        <v>29</v>
      </c>
      <c r="D27" s="7"/>
      <c r="E27" s="8"/>
      <c r="F27" s="8"/>
      <c r="G27" s="8"/>
      <c r="H27" s="8"/>
      <c r="I27" s="1"/>
      <c r="J27" s="1"/>
      <c r="K27" s="1"/>
      <c r="L27" s="1"/>
      <c r="M27" s="1"/>
      <c r="N27" s="1"/>
      <c r="O27" s="1"/>
      <c r="P27" s="1"/>
    </row>
    <row r="28" spans="1:16">
      <c r="A28" s="1"/>
      <c r="B28" s="1"/>
      <c r="C28" s="8" t="s">
        <v>29</v>
      </c>
      <c r="D28" s="7"/>
      <c r="E28" s="8"/>
      <c r="F28" s="8"/>
      <c r="G28" s="8"/>
      <c r="H28" s="8"/>
      <c r="I28" s="1"/>
      <c r="J28" s="1"/>
      <c r="K28" s="1"/>
      <c r="L28" s="1"/>
      <c r="M28" s="1"/>
      <c r="N28" s="1"/>
      <c r="O28" s="1"/>
      <c r="P28" s="1"/>
    </row>
    <row r="29" spans="1:16">
      <c r="A29" s="1"/>
      <c r="B29" s="1"/>
      <c r="C29" s="8" t="s">
        <v>29</v>
      </c>
      <c r="D29" s="7"/>
      <c r="E29" s="8"/>
      <c r="F29" s="8"/>
      <c r="G29" s="8"/>
      <c r="H29" s="8"/>
      <c r="I29" s="1"/>
      <c r="J29" s="1"/>
      <c r="K29" s="1"/>
      <c r="L29" s="1"/>
      <c r="M29" s="1"/>
      <c r="N29" s="1"/>
      <c r="O29" s="1"/>
      <c r="P29" s="1"/>
    </row>
    <row r="30" spans="1:16">
      <c r="A30" s="1"/>
      <c r="B30" s="1"/>
      <c r="C30" s="8" t="s">
        <v>29</v>
      </c>
      <c r="D30" s="7"/>
      <c r="E30" s="8"/>
      <c r="F30" s="8"/>
      <c r="G30" s="8"/>
      <c r="H30" s="8"/>
      <c r="I30" s="1"/>
      <c r="J30" s="1"/>
      <c r="K30" s="1"/>
      <c r="L30" s="1"/>
      <c r="M30" s="1"/>
      <c r="N30" s="1"/>
      <c r="O30" s="1"/>
      <c r="P30" s="1"/>
    </row>
    <row r="31" spans="1:16">
      <c r="A31" s="1"/>
      <c r="B31" s="1"/>
      <c r="C31" s="8" t="s">
        <v>29</v>
      </c>
      <c r="D31" s="7"/>
      <c r="E31" s="8"/>
      <c r="F31" s="8"/>
      <c r="G31" s="8"/>
      <c r="H31" s="8"/>
      <c r="I31" s="1"/>
      <c r="J31" s="1"/>
      <c r="K31" s="1"/>
      <c r="L31" s="1"/>
      <c r="M31" s="1"/>
      <c r="N31" s="1"/>
      <c r="O31" s="1"/>
      <c r="P31" s="1"/>
    </row>
    <row r="32" spans="1:16">
      <c r="A32" s="1"/>
      <c r="B32" s="1"/>
      <c r="C32" s="10" t="s">
        <v>29</v>
      </c>
      <c r="D32" s="9"/>
      <c r="E32" s="10"/>
      <c r="F32" s="10"/>
      <c r="G32" s="10"/>
      <c r="H32" s="10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1"/>
      <c r="C33" s="8" t="s">
        <v>29</v>
      </c>
      <c r="D33" s="7"/>
      <c r="E33" s="8"/>
      <c r="F33" s="8"/>
      <c r="G33" s="8"/>
      <c r="H33" s="8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1"/>
      <c r="C34" s="8" t="s">
        <v>29</v>
      </c>
      <c r="D34" s="7"/>
      <c r="E34" s="8"/>
      <c r="F34" s="8"/>
      <c r="G34" s="8"/>
      <c r="H34" s="8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1"/>
      <c r="C35" s="10" t="s">
        <v>29</v>
      </c>
      <c r="D35" s="9"/>
      <c r="E35" s="10"/>
      <c r="F35" s="10"/>
      <c r="G35" s="10"/>
      <c r="H35" s="10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1"/>
      <c r="C36" s="8">
        <v>33</v>
      </c>
      <c r="D36" s="7"/>
      <c r="E36" s="8"/>
      <c r="F36" s="8"/>
      <c r="G36" s="8"/>
      <c r="H36" s="8"/>
      <c r="I36" s="1"/>
      <c r="J36" s="1"/>
      <c r="K36" s="1"/>
      <c r="L36" s="1"/>
      <c r="M36" s="1"/>
      <c r="N36" s="1"/>
      <c r="O36" s="1"/>
      <c r="P36" s="1"/>
    </row>
    <row r="37" spans="1:16">
      <c r="A37" s="1"/>
      <c r="B37" s="1"/>
      <c r="C37" s="8" t="s">
        <v>29</v>
      </c>
      <c r="D37" s="7"/>
      <c r="E37" s="8"/>
      <c r="F37" s="8"/>
      <c r="G37" s="8"/>
      <c r="H37" s="8"/>
      <c r="I37" s="1"/>
      <c r="J37" s="1"/>
      <c r="K37" s="1"/>
      <c r="L37" s="1"/>
      <c r="M37" s="1"/>
      <c r="N37" s="1"/>
      <c r="O37" s="1"/>
      <c r="P37" s="1"/>
    </row>
    <row r="38" spans="1:16">
      <c r="A38" s="1"/>
      <c r="B38" s="1"/>
      <c r="C38" s="8" t="s">
        <v>29</v>
      </c>
      <c r="D38" s="7"/>
      <c r="E38" s="8"/>
      <c r="F38" s="8"/>
      <c r="G38" s="8"/>
      <c r="H38" s="8"/>
      <c r="I38" s="1"/>
      <c r="J38" s="1"/>
      <c r="K38" s="1"/>
      <c r="L38" s="1"/>
      <c r="M38" s="1"/>
      <c r="N38" s="1"/>
      <c r="O38" s="1"/>
      <c r="P38" s="1"/>
    </row>
    <row r="39" spans="1:16">
      <c r="A39" s="1"/>
      <c r="B39" s="1"/>
      <c r="C39" s="10" t="s">
        <v>29</v>
      </c>
      <c r="D39" s="9"/>
      <c r="E39" s="10"/>
      <c r="F39" s="10"/>
      <c r="G39" s="10"/>
      <c r="H39" s="10"/>
      <c r="I39" s="1"/>
      <c r="J39" s="1"/>
      <c r="K39" s="1"/>
      <c r="L39" s="1"/>
      <c r="M39" s="1"/>
      <c r="N39" s="1"/>
      <c r="O39" s="1"/>
      <c r="P39" s="1"/>
    </row>
    <row r="40" spans="1:16">
      <c r="A40" s="1"/>
      <c r="B40" s="1"/>
      <c r="C40" s="8" t="s">
        <v>29</v>
      </c>
      <c r="D40" s="7"/>
      <c r="E40" s="8"/>
      <c r="F40" s="8"/>
      <c r="G40" s="8"/>
      <c r="H40" s="8"/>
      <c r="I40" s="1"/>
      <c r="J40" s="1"/>
      <c r="K40" s="1"/>
      <c r="L40" s="1"/>
      <c r="M40" s="1"/>
      <c r="N40" s="1"/>
      <c r="O40" s="1"/>
      <c r="P40" s="1"/>
    </row>
    <row r="41" spans="1:16">
      <c r="A41" s="1"/>
      <c r="B41" s="1"/>
      <c r="C41" s="8" t="s">
        <v>29</v>
      </c>
      <c r="D41" s="7"/>
      <c r="E41" s="8"/>
      <c r="F41" s="8"/>
      <c r="G41" s="8"/>
      <c r="H41" s="8"/>
      <c r="I41" s="1"/>
      <c r="J41" s="1"/>
      <c r="K41" s="1"/>
      <c r="L41" s="1"/>
      <c r="M41" s="1"/>
      <c r="N41" s="1"/>
      <c r="O41" s="1"/>
      <c r="P41" s="1"/>
    </row>
    <row r="42" spans="1:16">
      <c r="A42" s="1"/>
      <c r="B42" s="1"/>
      <c r="C42" s="10" t="s">
        <v>29</v>
      </c>
      <c r="D42" s="9"/>
      <c r="E42" s="10"/>
      <c r="F42" s="10"/>
      <c r="G42" s="10"/>
      <c r="H42" s="10"/>
      <c r="I42" s="1"/>
      <c r="J42" s="1"/>
      <c r="K42" s="1"/>
      <c r="L42" s="1"/>
      <c r="M42" s="1"/>
      <c r="N42" s="1"/>
      <c r="O42" s="1"/>
      <c r="P42" s="1"/>
    </row>
    <row r="43" spans="1:16">
      <c r="A43" s="1"/>
      <c r="B43" s="1"/>
      <c r="C43" s="10" t="s">
        <v>29</v>
      </c>
      <c r="D43" s="9"/>
      <c r="E43" s="10"/>
      <c r="F43" s="10"/>
      <c r="G43" s="10"/>
      <c r="H43" s="10"/>
      <c r="I43" s="1"/>
      <c r="J43" s="1"/>
      <c r="K43" s="1"/>
      <c r="L43" s="1"/>
      <c r="M43" s="1"/>
      <c r="N43" s="1"/>
      <c r="O43" s="1"/>
      <c r="P43" s="1"/>
    </row>
    <row r="44" spans="1:16">
      <c r="A44" s="1"/>
      <c r="B44" s="1"/>
      <c r="C44" s="8" t="s">
        <v>29</v>
      </c>
      <c r="D44" s="7"/>
      <c r="E44" s="8"/>
      <c r="F44" s="8"/>
      <c r="G44" s="8"/>
      <c r="H44" s="8"/>
      <c r="I44" s="1"/>
      <c r="J44" s="1"/>
      <c r="K44" s="1"/>
      <c r="L44" s="1"/>
      <c r="M44" s="1"/>
      <c r="N44" s="1"/>
      <c r="O44" s="1"/>
      <c r="P44" s="1"/>
    </row>
    <row r="45" spans="1:16">
      <c r="A45" s="1"/>
      <c r="B45" s="1"/>
      <c r="C45" s="8" t="s">
        <v>29</v>
      </c>
      <c r="D45" s="7"/>
      <c r="E45" s="8"/>
      <c r="F45" s="8"/>
      <c r="G45" s="8"/>
      <c r="H45" s="8"/>
      <c r="I45" s="1"/>
      <c r="J45" s="1"/>
      <c r="K45" s="1"/>
      <c r="L45" s="1"/>
      <c r="M45" s="1"/>
      <c r="N45" s="1"/>
      <c r="O45" s="1"/>
      <c r="P45" s="1"/>
    </row>
    <row r="46" spans="1:16">
      <c r="A46" s="1"/>
      <c r="B46" s="1"/>
      <c r="C46" s="8" t="s">
        <v>29</v>
      </c>
      <c r="D46" s="7"/>
      <c r="E46" s="8"/>
      <c r="F46" s="8"/>
      <c r="G46" s="8"/>
      <c r="H46" s="8"/>
      <c r="I46" s="1"/>
      <c r="J46" s="1"/>
      <c r="K46" s="1"/>
      <c r="L46" s="1"/>
      <c r="M46" s="1"/>
      <c r="N46" s="1"/>
      <c r="O46" s="1"/>
      <c r="P46" s="1"/>
    </row>
    <row r="47" spans="1:16">
      <c r="A47" s="1"/>
      <c r="B47" s="1"/>
      <c r="C47" s="8" t="s">
        <v>29</v>
      </c>
      <c r="D47" s="7"/>
      <c r="E47" s="8"/>
      <c r="F47" s="8"/>
      <c r="G47" s="8"/>
      <c r="H47" s="8"/>
      <c r="I47" s="1"/>
      <c r="J47" s="1"/>
      <c r="K47" s="1"/>
      <c r="L47" s="1"/>
      <c r="M47" s="1"/>
      <c r="N47" s="1"/>
      <c r="O47" s="1"/>
      <c r="P47" s="1"/>
    </row>
    <row r="48" spans="1:16">
      <c r="A48" s="1"/>
      <c r="B48" s="1"/>
      <c r="C48" s="10" t="s">
        <v>29</v>
      </c>
      <c r="D48" s="9"/>
      <c r="E48" s="10"/>
      <c r="F48" s="10"/>
      <c r="G48" s="10"/>
      <c r="H48" s="10"/>
      <c r="I48" s="1"/>
      <c r="J48" s="1"/>
      <c r="K48" s="1"/>
      <c r="L48" s="1"/>
      <c r="M48" s="1"/>
      <c r="N48" s="1"/>
      <c r="O48" s="1"/>
      <c r="P48" s="1"/>
    </row>
    <row r="49" spans="1:16">
      <c r="A49" s="1"/>
      <c r="B49" s="1"/>
      <c r="C49" s="10" t="s">
        <v>29</v>
      </c>
      <c r="D49" s="9"/>
      <c r="E49" s="10"/>
      <c r="F49" s="10"/>
      <c r="G49" s="10"/>
      <c r="H49" s="10"/>
      <c r="I49" s="1"/>
      <c r="J49" s="1"/>
      <c r="K49" s="1"/>
      <c r="L49" s="1"/>
      <c r="M49" s="1"/>
      <c r="N49" s="1"/>
      <c r="O49" s="1"/>
      <c r="P49" s="1"/>
    </row>
    <row r="50" spans="1:16">
      <c r="A50" s="1"/>
      <c r="B50" s="1"/>
      <c r="C50" s="11" t="s">
        <v>29</v>
      </c>
      <c r="D50" s="12"/>
      <c r="E50" s="11"/>
      <c r="F50" s="11"/>
      <c r="G50" s="11"/>
      <c r="H50" s="11"/>
      <c r="I50" s="1"/>
      <c r="J50" s="1"/>
      <c r="K50" s="1"/>
      <c r="L50" s="1"/>
      <c r="M50" s="1"/>
      <c r="N50" s="1"/>
      <c r="O50" s="1"/>
      <c r="P50" s="1"/>
    </row>
    <row r="51" spans="1:16">
      <c r="A51" s="1"/>
      <c r="B51" s="1"/>
      <c r="C51" s="8" t="s">
        <v>29</v>
      </c>
      <c r="D51" s="7"/>
      <c r="E51" s="8"/>
      <c r="F51" s="8"/>
      <c r="G51" s="8"/>
      <c r="H51" s="8"/>
      <c r="I51" s="1"/>
      <c r="J51" s="1"/>
      <c r="K51" s="1"/>
      <c r="L51" s="1"/>
      <c r="M51" s="1"/>
      <c r="N51" s="1"/>
      <c r="O51" s="1"/>
      <c r="P51" s="1"/>
    </row>
    <row r="52" spans="1:16">
      <c r="A52" s="1"/>
      <c r="B52" s="1"/>
      <c r="C52" s="10" t="s">
        <v>29</v>
      </c>
      <c r="D52" s="9"/>
      <c r="E52" s="10"/>
      <c r="F52" s="10"/>
      <c r="G52" s="10"/>
      <c r="H52" s="10"/>
      <c r="I52" s="1"/>
      <c r="J52" s="1"/>
      <c r="K52" s="1"/>
      <c r="L52" s="1"/>
      <c r="M52" s="1"/>
      <c r="N52" s="1"/>
      <c r="O52" s="1"/>
      <c r="P52" s="1"/>
    </row>
    <row r="53" spans="1:16">
      <c r="A53" s="1"/>
      <c r="B53" s="1"/>
      <c r="C53" s="10" t="s">
        <v>29</v>
      </c>
      <c r="D53" s="9"/>
      <c r="E53" s="10"/>
      <c r="F53" s="10"/>
      <c r="G53" s="10"/>
      <c r="H53" s="10"/>
      <c r="I53" s="1"/>
      <c r="J53" s="1"/>
      <c r="K53" s="1"/>
      <c r="L53" s="1"/>
      <c r="M53" s="1"/>
      <c r="N53" s="1"/>
      <c r="O53" s="1"/>
      <c r="P53" s="1"/>
    </row>
    <row r="54" spans="1:16">
      <c r="A54" s="1"/>
      <c r="B54" s="1"/>
      <c r="C54" s="10" t="s">
        <v>29</v>
      </c>
      <c r="D54" s="9"/>
      <c r="E54" s="10"/>
      <c r="F54" s="10"/>
      <c r="G54" s="10"/>
      <c r="H54" s="10"/>
      <c r="I54" s="1"/>
      <c r="J54" s="1"/>
      <c r="K54" s="1"/>
      <c r="L54" s="1"/>
      <c r="M54" s="1"/>
      <c r="N54" s="1"/>
      <c r="O54" s="1"/>
      <c r="P54" s="1"/>
    </row>
    <row r="55" spans="1:16">
      <c r="A55" s="1"/>
      <c r="B55" s="1"/>
      <c r="C55" s="8" t="s">
        <v>29</v>
      </c>
      <c r="D55" s="7"/>
      <c r="E55" s="8"/>
      <c r="F55" s="8"/>
      <c r="G55" s="8"/>
      <c r="H55" s="8"/>
      <c r="I55" s="1"/>
      <c r="J55" s="1"/>
      <c r="K55" s="1"/>
      <c r="L55" s="1"/>
      <c r="M55" s="1"/>
      <c r="N55" s="1"/>
      <c r="O55" s="1"/>
      <c r="P55" s="1"/>
    </row>
    <row r="56" spans="1:16">
      <c r="A56" s="1"/>
      <c r="B56" s="1"/>
      <c r="C56" s="8" t="s">
        <v>29</v>
      </c>
      <c r="D56" s="7"/>
      <c r="E56" s="8"/>
      <c r="F56" s="8"/>
      <c r="G56" s="8"/>
      <c r="H56" s="8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0" t="s">
        <v>29</v>
      </c>
      <c r="D57" s="9"/>
      <c r="E57" s="10"/>
      <c r="F57" s="10"/>
      <c r="G57" s="10"/>
      <c r="H57" s="10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8" t="s">
        <v>29</v>
      </c>
      <c r="D58" s="7"/>
      <c r="E58" s="8"/>
      <c r="F58" s="8"/>
      <c r="G58" s="8"/>
      <c r="H58" s="8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1"/>
      <c r="C59" s="8" t="s">
        <v>29</v>
      </c>
      <c r="D59" s="7"/>
      <c r="E59" s="8"/>
      <c r="F59" s="8"/>
      <c r="G59" s="8"/>
      <c r="H59" s="8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1"/>
      <c r="C60" s="8" t="s">
        <v>29</v>
      </c>
      <c r="D60" s="7"/>
      <c r="E60" s="8"/>
      <c r="F60" s="8"/>
      <c r="G60" s="8"/>
      <c r="H60" s="8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1"/>
      <c r="C61" s="8" t="s">
        <v>29</v>
      </c>
      <c r="D61" s="7"/>
      <c r="E61" s="8"/>
      <c r="F61" s="8"/>
      <c r="G61" s="8"/>
      <c r="H61" s="8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C62" s="8" t="s">
        <v>29</v>
      </c>
      <c r="D62" s="7"/>
      <c r="E62" s="8"/>
      <c r="F62" s="8"/>
      <c r="G62" s="8"/>
      <c r="H62" s="8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1"/>
      <c r="C63" s="8" t="s">
        <v>29</v>
      </c>
      <c r="D63" s="7"/>
      <c r="E63" s="8"/>
      <c r="F63" s="8"/>
      <c r="G63" s="8"/>
      <c r="H63" s="8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1"/>
      <c r="C64" s="8" t="s">
        <v>29</v>
      </c>
      <c r="D64" s="7"/>
      <c r="E64" s="8"/>
      <c r="F64" s="8"/>
      <c r="G64" s="8"/>
      <c r="H64" s="8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1"/>
      <c r="C65" s="8" t="s">
        <v>29</v>
      </c>
      <c r="D65" s="7"/>
      <c r="E65" s="8"/>
      <c r="F65" s="8"/>
      <c r="G65" s="8"/>
      <c r="H65" s="8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1"/>
      <c r="C66" s="10" t="s">
        <v>29</v>
      </c>
      <c r="D66" s="9"/>
      <c r="E66" s="10"/>
      <c r="F66" s="10"/>
      <c r="G66" s="10"/>
      <c r="H66" s="10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1"/>
      <c r="C67" s="8" t="s">
        <v>29</v>
      </c>
      <c r="D67" s="7"/>
      <c r="E67" s="8"/>
      <c r="F67" s="8"/>
      <c r="G67" s="8"/>
      <c r="H67" s="8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1"/>
      <c r="C68" s="8" t="s">
        <v>29</v>
      </c>
      <c r="D68" s="7"/>
      <c r="E68" s="8"/>
      <c r="F68" s="8"/>
      <c r="G68" s="8"/>
      <c r="H68" s="8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1"/>
      <c r="C69" s="8" t="s">
        <v>29</v>
      </c>
      <c r="D69" s="7"/>
      <c r="E69" s="8"/>
      <c r="F69" s="8"/>
      <c r="G69" s="8"/>
      <c r="H69" s="8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1"/>
      <c r="C70" s="8" t="s">
        <v>29</v>
      </c>
      <c r="D70" s="7"/>
      <c r="E70" s="8"/>
      <c r="F70" s="8"/>
      <c r="G70" s="8"/>
      <c r="H70" s="8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1"/>
      <c r="C71" s="8" t="s">
        <v>29</v>
      </c>
      <c r="D71" s="7"/>
      <c r="E71" s="8"/>
      <c r="F71" s="8"/>
      <c r="G71" s="8"/>
      <c r="H71" s="8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1"/>
      <c r="C72" s="8" t="s">
        <v>29</v>
      </c>
      <c r="D72" s="7"/>
      <c r="E72" s="8"/>
      <c r="F72" s="8"/>
      <c r="G72" s="8"/>
      <c r="H72" s="8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1"/>
      <c r="C73" s="8" t="s">
        <v>29</v>
      </c>
      <c r="D73" s="7"/>
      <c r="E73" s="8"/>
      <c r="F73" s="8"/>
      <c r="G73" s="8"/>
      <c r="H73" s="8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1"/>
      <c r="C74" s="8" t="s">
        <v>29</v>
      </c>
      <c r="D74" s="7"/>
      <c r="E74" s="8"/>
      <c r="F74" s="8"/>
      <c r="G74" s="8"/>
      <c r="H74" s="8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1"/>
      <c r="C75" s="8" t="s">
        <v>29</v>
      </c>
      <c r="D75" s="7"/>
      <c r="E75" s="8"/>
      <c r="F75" s="8"/>
      <c r="G75" s="8"/>
      <c r="H75" s="8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1"/>
      <c r="C76" s="8" t="s">
        <v>29</v>
      </c>
      <c r="D76" s="7"/>
      <c r="E76" s="8"/>
      <c r="F76" s="8"/>
      <c r="G76" s="8"/>
      <c r="H76" s="8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1"/>
      <c r="C77" s="10" t="s">
        <v>29</v>
      </c>
      <c r="D77" s="9"/>
      <c r="E77" s="10"/>
      <c r="F77" s="10"/>
      <c r="G77" s="10"/>
      <c r="H77" s="10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1"/>
      <c r="C78" s="8" t="s">
        <v>29</v>
      </c>
      <c r="D78" s="7"/>
      <c r="E78" s="8"/>
      <c r="F78" s="8"/>
      <c r="G78" s="8"/>
      <c r="H78" s="8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1"/>
      <c r="C79" s="8" t="s">
        <v>29</v>
      </c>
      <c r="D79" s="7"/>
      <c r="E79" s="8"/>
      <c r="F79" s="8"/>
      <c r="G79" s="8"/>
      <c r="H79" s="8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1"/>
      <c r="C80" s="11" t="s">
        <v>29</v>
      </c>
      <c r="D80" s="12"/>
      <c r="E80" s="11"/>
      <c r="F80" s="11"/>
      <c r="G80" s="11"/>
      <c r="H80" s="11"/>
      <c r="I80" s="1"/>
      <c r="J80" s="1"/>
      <c r="K80" s="1"/>
      <c r="L80" s="1"/>
      <c r="M80" s="1"/>
      <c r="N80" s="1"/>
      <c r="O80" s="1"/>
      <c r="P80" s="1"/>
    </row>
    <row r="81" spans="1:16">
      <c r="A81" s="1"/>
      <c r="B81" s="1"/>
      <c r="C81" s="10" t="s">
        <v>29</v>
      </c>
      <c r="D81" s="9"/>
      <c r="E81" s="10"/>
      <c r="F81" s="10"/>
      <c r="G81" s="10"/>
      <c r="H81" s="8"/>
      <c r="I81" s="1"/>
      <c r="J81" s="1"/>
      <c r="K81" s="1"/>
      <c r="L81" s="1"/>
      <c r="M81" s="1"/>
      <c r="N81" s="1"/>
      <c r="O81" s="1"/>
      <c r="P81" s="1"/>
    </row>
    <row r="82" spans="1:16">
      <c r="A82" s="1"/>
      <c r="B82" s="1"/>
      <c r="C82" s="8" t="s">
        <v>29</v>
      </c>
      <c r="D82" s="7"/>
      <c r="E82" s="8"/>
      <c r="F82" s="8"/>
      <c r="G82" s="8"/>
      <c r="H82" s="8"/>
      <c r="I82" s="1"/>
      <c r="J82" s="1"/>
      <c r="K82" s="1"/>
      <c r="L82" s="1"/>
      <c r="M82" s="1"/>
      <c r="N82" s="1"/>
      <c r="O82" s="1"/>
      <c r="P82" s="1"/>
    </row>
    <row r="83" spans="1:16">
      <c r="A83" s="1"/>
      <c r="B83" s="1"/>
      <c r="C83" s="8" t="s">
        <v>29</v>
      </c>
      <c r="D83" s="7"/>
      <c r="E83" s="8"/>
      <c r="F83" s="8"/>
      <c r="G83" s="8"/>
      <c r="H83" s="8"/>
      <c r="I83" s="1"/>
      <c r="J83" s="1"/>
      <c r="K83" s="1"/>
      <c r="L83" s="1"/>
      <c r="M83" s="1"/>
      <c r="N83" s="1"/>
      <c r="O83" s="1"/>
      <c r="P83" s="1"/>
    </row>
    <row r="84" spans="1:16">
      <c r="A84" s="1"/>
      <c r="B84" s="1"/>
      <c r="C84" s="8" t="s">
        <v>29</v>
      </c>
      <c r="D84" s="7"/>
      <c r="E84" s="8"/>
      <c r="F84" s="8"/>
      <c r="G84" s="8"/>
      <c r="H84" s="8"/>
      <c r="I84" s="1"/>
      <c r="J84" s="1"/>
      <c r="K84" s="1"/>
      <c r="L84" s="1"/>
      <c r="M84" s="1"/>
      <c r="N84" s="1"/>
      <c r="O84" s="1"/>
      <c r="P84" s="1"/>
    </row>
    <row r="85" spans="1:16">
      <c r="A85" s="1"/>
      <c r="B85" s="1"/>
      <c r="C85" s="11" t="s">
        <v>29</v>
      </c>
      <c r="D85" s="9"/>
      <c r="E85" s="10"/>
      <c r="F85" s="10"/>
      <c r="G85" s="11"/>
      <c r="H85" s="11"/>
      <c r="I85" s="1"/>
      <c r="J85" s="1"/>
      <c r="K85" s="1"/>
      <c r="L85" s="1"/>
      <c r="M85" s="1"/>
      <c r="N85" s="1"/>
      <c r="O85" s="1"/>
      <c r="P85" s="1"/>
    </row>
    <row r="86" spans="1:16">
      <c r="A86" s="1"/>
      <c r="B86" s="1"/>
      <c r="C86" s="8" t="s">
        <v>29</v>
      </c>
      <c r="D86" s="7"/>
      <c r="E86" s="8"/>
      <c r="F86" s="8"/>
      <c r="G86" s="8"/>
      <c r="H86" s="8"/>
      <c r="I86" s="1"/>
      <c r="J86" s="1"/>
      <c r="K86" s="1"/>
      <c r="L86" s="1"/>
      <c r="M86" s="1"/>
      <c r="N86" s="1"/>
      <c r="O86" s="1"/>
      <c r="P86" s="1"/>
    </row>
    <row r="87" spans="1:16">
      <c r="A87" s="1"/>
      <c r="B87" s="1"/>
      <c r="C87" s="8" t="s">
        <v>29</v>
      </c>
      <c r="D87" s="7"/>
      <c r="E87" s="8"/>
      <c r="F87" s="8"/>
      <c r="G87" s="8"/>
      <c r="H87" s="8"/>
      <c r="I87" s="1"/>
      <c r="J87" s="1"/>
      <c r="K87" s="1"/>
      <c r="L87" s="1"/>
      <c r="M87" s="1"/>
      <c r="N87" s="1"/>
      <c r="O87" s="1"/>
      <c r="P87" s="1"/>
    </row>
    <row r="88" spans="1:16">
      <c r="A88" s="1"/>
      <c r="B88" s="1"/>
      <c r="C88" s="10" t="s">
        <v>29</v>
      </c>
      <c r="D88" s="9"/>
      <c r="E88" s="10"/>
      <c r="F88" s="10"/>
      <c r="G88" s="10"/>
      <c r="H88" s="10"/>
      <c r="I88" s="1"/>
      <c r="J88" s="1"/>
      <c r="K88" s="1"/>
      <c r="L88" s="1"/>
      <c r="M88" s="1"/>
      <c r="N88" s="1"/>
      <c r="O88" s="1"/>
      <c r="P88" s="1"/>
    </row>
    <row r="89" spans="1:16">
      <c r="A89" s="1"/>
      <c r="B89" s="1"/>
      <c r="C89" s="8" t="s">
        <v>29</v>
      </c>
      <c r="D89" s="7"/>
      <c r="E89" s="8"/>
      <c r="F89" s="8"/>
      <c r="G89" s="8"/>
      <c r="H89" s="8"/>
      <c r="I89" s="1"/>
      <c r="J89" s="1"/>
      <c r="K89" s="1"/>
      <c r="L89" s="1"/>
      <c r="M89" s="1"/>
      <c r="N89" s="1"/>
      <c r="O89" s="1"/>
      <c r="P89" s="1"/>
    </row>
    <row r="90" spans="1:16">
      <c r="A90" s="1"/>
      <c r="B90" s="1"/>
      <c r="C90" s="10" t="s">
        <v>29</v>
      </c>
      <c r="D90" s="9"/>
      <c r="E90" s="10"/>
      <c r="F90" s="10"/>
      <c r="G90" s="10"/>
      <c r="H90" s="10"/>
      <c r="I90" s="1"/>
      <c r="J90" s="1"/>
      <c r="K90" s="1"/>
      <c r="L90" s="1"/>
      <c r="M90" s="1"/>
      <c r="N90" s="1"/>
      <c r="O90" s="1"/>
      <c r="P90" s="1"/>
    </row>
    <row r="91" spans="1:16">
      <c r="A91" s="1"/>
      <c r="B91" s="1"/>
      <c r="C91" s="8" t="s">
        <v>29</v>
      </c>
      <c r="D91" s="7"/>
      <c r="E91" s="8"/>
      <c r="F91" s="8"/>
      <c r="G91" s="8"/>
      <c r="H91" s="8"/>
      <c r="I91" s="1"/>
      <c r="J91" s="1"/>
      <c r="K91" s="1"/>
      <c r="L91" s="1"/>
      <c r="M91" s="1"/>
      <c r="N91" s="1"/>
      <c r="O91" s="1"/>
      <c r="P91" s="1"/>
    </row>
    <row r="92" spans="1:16">
      <c r="A92" s="1"/>
      <c r="B92" s="1"/>
      <c r="C92" s="8" t="s">
        <v>29</v>
      </c>
      <c r="D92" s="7"/>
      <c r="E92" s="8"/>
      <c r="F92" s="8"/>
      <c r="G92" s="8"/>
      <c r="H92" s="8"/>
      <c r="I92" s="1"/>
      <c r="J92" s="1"/>
      <c r="K92" s="1"/>
      <c r="L92" s="1"/>
      <c r="M92" s="1"/>
      <c r="N92" s="1"/>
      <c r="O92" s="1"/>
      <c r="P92" s="1"/>
    </row>
    <row r="93" spans="1:16">
      <c r="A93" s="1"/>
      <c r="B93" s="1"/>
      <c r="C93" s="8" t="s">
        <v>29</v>
      </c>
      <c r="D93" s="7"/>
      <c r="E93" s="8"/>
      <c r="F93" s="8"/>
      <c r="G93" s="8"/>
      <c r="H93" s="8"/>
      <c r="I93" s="1"/>
      <c r="J93" s="1"/>
      <c r="K93" s="1"/>
      <c r="L93" s="1"/>
      <c r="M93" s="1"/>
      <c r="N93" s="1"/>
      <c r="O93" s="1"/>
      <c r="P93" s="1"/>
    </row>
    <row r="94" spans="1:16">
      <c r="A94" s="1"/>
      <c r="B94" s="1"/>
      <c r="C94" s="10" t="s">
        <v>29</v>
      </c>
      <c r="D94" s="9"/>
      <c r="E94" s="10"/>
      <c r="F94" s="10"/>
      <c r="G94" s="10"/>
      <c r="H94" s="10"/>
      <c r="I94" s="1"/>
      <c r="J94" s="1"/>
      <c r="K94" s="1"/>
      <c r="L94" s="1"/>
      <c r="M94" s="1"/>
      <c r="N94" s="1"/>
      <c r="O94" s="1"/>
      <c r="P94" s="1"/>
    </row>
    <row r="95" spans="1:16">
      <c r="A95" s="1"/>
      <c r="B95" s="1"/>
      <c r="C95" s="8" t="s">
        <v>29</v>
      </c>
      <c r="D95" s="7"/>
      <c r="E95" s="8"/>
      <c r="F95" s="8"/>
      <c r="G95" s="8"/>
      <c r="H95" s="8"/>
      <c r="I95" s="1"/>
      <c r="J95" s="1"/>
      <c r="K95" s="1"/>
      <c r="L95" s="1"/>
      <c r="M95" s="1"/>
      <c r="N95" s="1"/>
      <c r="O95" s="1"/>
      <c r="P95" s="1"/>
    </row>
    <row r="96" spans="1:16">
      <c r="A96" s="1"/>
      <c r="B96" s="1"/>
      <c r="C96" s="8" t="s">
        <v>29</v>
      </c>
      <c r="D96" s="7"/>
      <c r="E96" s="8"/>
      <c r="F96" s="8"/>
      <c r="G96" s="8"/>
      <c r="H96" s="8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8" t="s">
        <v>29</v>
      </c>
      <c r="D97" s="7"/>
      <c r="E97" s="8"/>
      <c r="F97" s="8"/>
      <c r="G97" s="8"/>
      <c r="H97" s="8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8" t="s">
        <v>29</v>
      </c>
      <c r="D98" s="7"/>
      <c r="E98" s="8"/>
      <c r="F98" s="8"/>
      <c r="G98" s="8"/>
      <c r="H98" s="8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0" t="s">
        <v>29</v>
      </c>
      <c r="D99" s="9"/>
      <c r="E99" s="10"/>
      <c r="F99" s="10"/>
      <c r="G99" s="10"/>
      <c r="H99" s="10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0" t="s">
        <v>29</v>
      </c>
      <c r="D100" s="9"/>
      <c r="E100" s="10"/>
      <c r="F100" s="10"/>
      <c r="G100" s="10"/>
      <c r="H100" s="10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8" t="s">
        <v>29</v>
      </c>
      <c r="D101" s="7"/>
      <c r="E101" s="8"/>
      <c r="F101" s="8"/>
      <c r="G101" s="8"/>
      <c r="H101" s="8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8" t="s">
        <v>29</v>
      </c>
      <c r="D102" s="7"/>
      <c r="E102" s="8"/>
      <c r="F102" s="8"/>
      <c r="G102" s="8"/>
      <c r="H102" s="8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8" t="s">
        <v>29</v>
      </c>
      <c r="D103" s="7"/>
      <c r="E103" s="8"/>
      <c r="F103" s="8"/>
      <c r="G103" s="8"/>
      <c r="H103" s="8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0" t="s">
        <v>29</v>
      </c>
      <c r="D104" s="9"/>
      <c r="E104" s="10"/>
      <c r="F104" s="10"/>
      <c r="G104" s="10"/>
      <c r="H104" s="10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8" t="s">
        <v>29</v>
      </c>
      <c r="D105" s="7"/>
      <c r="E105" s="8"/>
      <c r="F105" s="8"/>
      <c r="G105" s="8"/>
      <c r="H105" s="8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8" t="s">
        <v>29</v>
      </c>
      <c r="D106" s="7"/>
      <c r="E106" s="8"/>
      <c r="F106" s="8"/>
      <c r="G106" s="8"/>
      <c r="H106" s="8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0" t="s">
        <v>29</v>
      </c>
      <c r="D107" s="9"/>
      <c r="E107" s="10"/>
      <c r="F107" s="10"/>
      <c r="G107" s="10"/>
      <c r="H107" s="10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8" t="s">
        <v>29</v>
      </c>
      <c r="D108" s="7"/>
      <c r="E108" s="8"/>
      <c r="F108" s="8"/>
      <c r="G108" s="8"/>
      <c r="H108" s="8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0" t="s">
        <v>29</v>
      </c>
      <c r="D109" s="9"/>
      <c r="E109" s="10"/>
      <c r="F109" s="10"/>
      <c r="G109" s="10"/>
      <c r="H109" s="10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8" t="s">
        <v>29</v>
      </c>
      <c r="D110" s="7"/>
      <c r="E110" s="8"/>
      <c r="F110" s="8"/>
      <c r="G110" s="8"/>
      <c r="H110" s="8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8" t="s">
        <v>29</v>
      </c>
      <c r="D111" s="7"/>
      <c r="E111" s="8"/>
      <c r="F111" s="8"/>
      <c r="G111" s="8"/>
      <c r="H111" s="8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8" t="s">
        <v>29</v>
      </c>
      <c r="D112" s="7"/>
      <c r="E112" s="8"/>
      <c r="F112" s="8"/>
      <c r="G112" s="8"/>
      <c r="H112" s="8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8" t="s">
        <v>29</v>
      </c>
      <c r="D113" s="7"/>
      <c r="E113" s="8"/>
      <c r="F113" s="8"/>
      <c r="G113" s="8"/>
      <c r="H113" s="8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8" t="s">
        <v>29</v>
      </c>
      <c r="D114" s="7"/>
      <c r="E114" s="8"/>
      <c r="F114" s="8"/>
      <c r="G114" s="8"/>
      <c r="H114" s="8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8" t="s">
        <v>29</v>
      </c>
      <c r="D115" s="7"/>
      <c r="E115" s="8"/>
      <c r="F115" s="8"/>
      <c r="G115" s="8"/>
      <c r="H115" s="8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1" t="s">
        <v>29</v>
      </c>
      <c r="D116" s="9"/>
      <c r="E116" s="10"/>
      <c r="F116" s="10"/>
      <c r="G116" s="11"/>
      <c r="H116" s="1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0" t="s">
        <v>29</v>
      </c>
      <c r="D117" s="9"/>
      <c r="E117" s="10"/>
      <c r="F117" s="10"/>
      <c r="G117" s="10"/>
      <c r="H117" s="10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0" t="s">
        <v>29</v>
      </c>
      <c r="D118" s="9"/>
      <c r="E118" s="10"/>
      <c r="F118" s="10"/>
      <c r="G118" s="10"/>
      <c r="H118" s="10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0" t="s">
        <v>29</v>
      </c>
      <c r="D119" s="9"/>
      <c r="E119" s="10"/>
      <c r="F119" s="10"/>
      <c r="G119" s="10"/>
      <c r="H119" s="10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0" t="s">
        <v>29</v>
      </c>
      <c r="D120" s="9"/>
      <c r="E120" s="10"/>
      <c r="F120" s="10"/>
      <c r="G120" s="10"/>
      <c r="H120" s="10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2"/>
      <c r="D121" s="1"/>
      <c r="E121" s="2"/>
      <c r="F121" s="1"/>
      <c r="G121" s="2"/>
      <c r="H121" s="2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2"/>
      <c r="D122" s="1"/>
      <c r="E122" s="2"/>
      <c r="F122" s="1"/>
      <c r="G122" s="2"/>
      <c r="H122" s="2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2"/>
      <c r="D123" s="1"/>
      <c r="E123" s="2"/>
      <c r="F123" s="1"/>
      <c r="G123" s="2"/>
      <c r="H123" s="2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2"/>
      <c r="D124" s="1"/>
      <c r="E124" s="2"/>
      <c r="F124" s="1"/>
      <c r="G124" s="2"/>
      <c r="H124" s="2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2"/>
      <c r="D125" s="1"/>
      <c r="E125" s="2"/>
      <c r="F125" s="1"/>
      <c r="G125" s="2"/>
      <c r="H125" s="2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2"/>
      <c r="D126" s="1"/>
      <c r="E126" s="2"/>
      <c r="F126" s="1"/>
      <c r="G126" s="2"/>
      <c r="H126" s="2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2"/>
      <c r="D127" s="1"/>
      <c r="E127" s="2"/>
      <c r="F127" s="1"/>
      <c r="G127" s="2"/>
      <c r="H127" s="2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2"/>
      <c r="D128" s="1"/>
      <c r="E128" s="2"/>
      <c r="F128" s="1"/>
      <c r="G128" s="2"/>
      <c r="H128" s="2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2"/>
      <c r="D129" s="1"/>
      <c r="E129" s="2"/>
      <c r="F129" s="1"/>
      <c r="G129" s="2"/>
      <c r="H129" s="2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2"/>
      <c r="D130" s="1"/>
      <c r="E130" s="2"/>
      <c r="F130" s="1"/>
      <c r="G130" s="2"/>
      <c r="H130" s="2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2"/>
      <c r="D131" s="1"/>
      <c r="E131" s="2"/>
      <c r="F131" s="1"/>
      <c r="G131" s="2"/>
      <c r="H131" s="2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2"/>
      <c r="D132" s="1"/>
      <c r="E132" s="2"/>
      <c r="F132" s="1"/>
      <c r="G132" s="2"/>
      <c r="H132" s="2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2"/>
      <c r="D133" s="1"/>
      <c r="E133" s="2"/>
      <c r="F133" s="1"/>
      <c r="G133" s="2"/>
      <c r="H133" s="2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2"/>
      <c r="D134" s="1"/>
      <c r="E134" s="2"/>
      <c r="F134" s="1"/>
      <c r="G134" s="2"/>
      <c r="H134" s="2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2"/>
      <c r="D135" s="1"/>
      <c r="E135" s="2"/>
      <c r="F135" s="1"/>
      <c r="G135" s="2"/>
      <c r="H135" s="2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2"/>
      <c r="D136" s="1"/>
      <c r="E136" s="2"/>
      <c r="F136" s="1"/>
      <c r="G136" s="2"/>
      <c r="H136" s="2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2"/>
      <c r="D137" s="1"/>
      <c r="E137" s="2"/>
      <c r="F137" s="1"/>
      <c r="G137" s="2"/>
      <c r="H137" s="2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2"/>
      <c r="D138" s="1"/>
      <c r="E138" s="2"/>
      <c r="F138" s="1"/>
      <c r="G138" s="2"/>
      <c r="H138" s="2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2"/>
      <c r="D139" s="1"/>
      <c r="E139" s="2"/>
      <c r="F139" s="1"/>
      <c r="G139" s="2"/>
      <c r="H139" s="2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2"/>
      <c r="D140" s="1"/>
      <c r="E140" s="2"/>
      <c r="F140" s="1"/>
      <c r="G140" s="2"/>
      <c r="H140" s="2"/>
      <c r="I140" s="1"/>
      <c r="J140" s="1"/>
      <c r="K140" s="1"/>
      <c r="L140" s="1"/>
      <c r="M140" s="1"/>
      <c r="N140" s="1"/>
      <c r="O140" s="1"/>
      <c r="P140" s="1"/>
    </row>
  </sheetData>
  <mergeCells count="1">
    <mergeCell ref="C2:H2"/>
  </mergeCells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Pays Qualifies</vt:lpstr>
      <vt:lpstr>Tirage au Sort</vt:lpstr>
      <vt:lpstr>Sélections n°1</vt:lpstr>
      <vt:lpstr>Sélections n°2</vt:lpstr>
      <vt:lpstr>Phase de Groupe</vt:lpstr>
      <vt:lpstr>Phase Finale</vt:lpstr>
      <vt:lpstr>Statistiques</vt:lpstr>
      <vt:lpstr>Buteurs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</dc:creator>
  <cp:lastModifiedBy>h2so4</cp:lastModifiedBy>
  <dcterms:created xsi:type="dcterms:W3CDTF">2013-11-20T12:36:01Z</dcterms:created>
  <dcterms:modified xsi:type="dcterms:W3CDTF">2018-04-01T12:48:08Z</dcterms:modified>
</cp:coreProperties>
</file>