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tabRatio="500"/>
  </bookViews>
  <sheets>
    <sheet name="Feuille de présence" sheetId="1" r:id="rId1"/>
    <sheet name="Taux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6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5" i="1"/>
  <c r="D13" i="1" l="1"/>
  <c r="H1" i="1"/>
  <c r="D16" i="1" l="1"/>
  <c r="A1" i="1"/>
  <c r="G36" i="1"/>
  <c r="F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5" i="1"/>
  <c r="D14" i="1"/>
  <c r="D12" i="1"/>
  <c r="D11" i="1"/>
  <c r="D10" i="1"/>
  <c r="D9" i="1"/>
  <c r="D8" i="1"/>
  <c r="D7" i="1"/>
  <c r="D6" i="1"/>
  <c r="D5" i="1"/>
  <c r="D36" i="1" l="1"/>
  <c r="D37" i="1" s="1"/>
</calcChain>
</file>

<file path=xl/sharedStrings.xml><?xml version="1.0" encoding="utf-8"?>
<sst xmlns="http://schemas.openxmlformats.org/spreadsheetml/2006/main" count="18" uniqueCount="18">
  <si>
    <t>Jour</t>
  </si>
  <si>
    <t>Heure d'arrivée</t>
  </si>
  <si>
    <t>Nombre d'heure</t>
  </si>
  <si>
    <t>Heure complémentaire</t>
  </si>
  <si>
    <t>Feuille de présence</t>
  </si>
  <si>
    <t>Totaux</t>
  </si>
  <si>
    <r>
      <rPr>
        <b/>
        <sz val="12"/>
        <color theme="1"/>
        <rFont val="Calibri"/>
        <family val="2"/>
        <charset val="204"/>
        <scheme val="minor"/>
      </rPr>
      <t>Nom</t>
    </r>
    <r>
      <rPr>
        <sz val="12"/>
        <color theme="1"/>
        <rFont val="Calibri"/>
        <family val="2"/>
        <charset val="204"/>
        <scheme val="minor"/>
      </rPr>
      <t>:</t>
    </r>
  </si>
  <si>
    <r>
      <rPr>
        <b/>
        <sz val="12"/>
        <color theme="1"/>
        <rFont val="Calibri"/>
        <family val="2"/>
        <charset val="204"/>
        <scheme val="minor"/>
      </rPr>
      <t>Prénom</t>
    </r>
    <r>
      <rPr>
        <sz val="12"/>
        <color theme="1"/>
        <rFont val="Calibri"/>
        <family val="2"/>
        <charset val="204"/>
        <scheme val="minor"/>
      </rPr>
      <t>:</t>
    </r>
  </si>
  <si>
    <t>€</t>
  </si>
  <si>
    <t>Salaire</t>
  </si>
  <si>
    <t>Repas</t>
  </si>
  <si>
    <t>Goûté</t>
  </si>
  <si>
    <t>Indemnité d'entretien</t>
  </si>
  <si>
    <t>Heure de départ</t>
  </si>
  <si>
    <t>CP 10% 
hors IE/R/G</t>
  </si>
  <si>
    <t>IE 2019</t>
  </si>
  <si>
    <t>REPAS</t>
  </si>
  <si>
    <t>GOÛTER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</si>
</sst>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€&quot;_ ;_ * \(#,##0.00\)\ &quot;€&quot;_ ;_ * &quot;-&quot;??_)\ &quot;€&quot;_ ;_ @_ "/>
    <numFmt numFmtId="165" formatCode="_ * #,##0.000_)\ &quot;€&quot;_ ;_ * \(#,##0.000\)\ &quot;€&quot;_ ;_ * &quot;-&quot;???_)\ &quot;€&quot;_ ;_ @_ "/>
    <numFmt numFmtId="166" formatCode="[h]:mm;@"/>
    <numFmt numFmtId="167" formatCode="[$-F400]h:mm:ss\ AM/PM"/>
    <numFmt numFmtId="168" formatCode="[$-40C]mmmmm\-yy;@"/>
  </numFmts>
  <fonts count="8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6"/>
      <color theme="1"/>
      <name val="Lucida Calligraphy"/>
      <family val="4"/>
    </font>
    <font>
      <b/>
      <sz val="12"/>
      <color theme="1"/>
      <name val="Calibri"/>
      <family val="2"/>
      <scheme val="minor"/>
    </font>
    <font>
      <b/>
      <sz val="16"/>
      <color theme="0"/>
      <name val="Lucida Calligraphy"/>
      <family val="4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4" fontId="7" fillId="0" borderId="0" applyFont="0" applyFill="0" applyBorder="0" applyAlignment="0" applyProtection="0"/>
  </cellStyleXfs>
  <cellXfs count="45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2" borderId="6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2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0" fillId="0" borderId="1" xfId="7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wrapText="1"/>
    </xf>
    <xf numFmtId="168" fontId="4" fillId="0" borderId="1" xfId="0" quotePrefix="1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8">
    <cellStyle name="Currency" xfId="7" builtinId="4"/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tabSelected="1" topLeftCell="A3" workbookViewId="0">
      <selection activeCell="O30" sqref="O30"/>
    </sheetView>
  </sheetViews>
  <sheetFormatPr defaultColWidth="11" defaultRowHeight="15.75" x14ac:dyDescent="0.25"/>
  <sheetData>
    <row r="1" spans="1:9" ht="51" customHeight="1" thickTop="1" thickBot="1" x14ac:dyDescent="0.3">
      <c r="A1" s="40" t="str">
        <f ca="1">TEXT(TODAY(),"mmmm")</f>
        <v>July</v>
      </c>
      <c r="B1" s="41"/>
      <c r="C1" s="42" t="s">
        <v>4</v>
      </c>
      <c r="D1" s="42"/>
      <c r="E1" s="42"/>
      <c r="F1" s="42"/>
      <c r="G1" s="42"/>
      <c r="H1" s="38" t="str">
        <f ca="1">TEXT(DATE(YEAR(TODAY()),MONTH(TODAY())-1,DAY(TODAY())),"mmmm")</f>
        <v>June</v>
      </c>
      <c r="I1" s="39"/>
    </row>
    <row r="2" spans="1:9" ht="45.95" customHeight="1" thickTop="1" thickBot="1" x14ac:dyDescent="0.3">
      <c r="A2" s="36" t="s">
        <v>6</v>
      </c>
      <c r="B2" s="36"/>
      <c r="C2" s="36"/>
      <c r="D2" s="36"/>
      <c r="E2" s="36"/>
      <c r="F2" s="36"/>
      <c r="G2" s="36"/>
      <c r="H2" s="36"/>
      <c r="I2" s="36"/>
    </row>
    <row r="3" spans="1:9" ht="54" customHeight="1" thickTop="1" thickBot="1" x14ac:dyDescent="0.3">
      <c r="A3" s="37" t="s">
        <v>7</v>
      </c>
      <c r="B3" s="37"/>
      <c r="C3" s="37"/>
      <c r="D3" s="37"/>
      <c r="E3" s="37"/>
      <c r="F3" s="37"/>
      <c r="G3" s="37"/>
      <c r="H3" s="37"/>
      <c r="I3" s="37"/>
    </row>
    <row r="4" spans="1:9" ht="48.75" thickTop="1" thickBot="1" x14ac:dyDescent="0.3">
      <c r="A4" s="24" t="s">
        <v>0</v>
      </c>
      <c r="B4" s="24" t="s">
        <v>1</v>
      </c>
      <c r="C4" s="24" t="s">
        <v>13</v>
      </c>
      <c r="D4" s="24" t="s">
        <v>2</v>
      </c>
      <c r="E4" s="24" t="s">
        <v>12</v>
      </c>
      <c r="F4" s="24" t="s">
        <v>10</v>
      </c>
      <c r="G4" s="24" t="s">
        <v>11</v>
      </c>
      <c r="H4" s="24" t="s">
        <v>3</v>
      </c>
      <c r="I4" s="25"/>
    </row>
    <row r="5" spans="1:9" ht="16.5" thickTop="1" x14ac:dyDescent="0.25">
      <c r="A5" s="28">
        <v>1</v>
      </c>
      <c r="B5" s="26"/>
      <c r="C5" s="18"/>
      <c r="D5" s="19">
        <f>(C5-B5)</f>
        <v>0</v>
      </c>
      <c r="E5" s="20">
        <f>INDEX(Taux!$B$4:$B$13,MATCH(D5,Taux!$A$4:$A$13,1))</f>
        <v>2.66</v>
      </c>
      <c r="F5" s="21"/>
      <c r="G5" s="21"/>
      <c r="H5" s="22"/>
      <c r="I5" s="23"/>
    </row>
    <row r="6" spans="1:9" x14ac:dyDescent="0.25">
      <c r="A6" s="1">
        <v>2</v>
      </c>
      <c r="B6" s="7"/>
      <c r="C6" s="3"/>
      <c r="D6" s="4">
        <f t="shared" ref="D6:D35" si="0">C6-B6</f>
        <v>0</v>
      </c>
      <c r="E6" s="20">
        <f>INDEX(Taux!$B$4:$B$13,MATCH(D6,Taux!$A$4:$A$13,1))</f>
        <v>2.66</v>
      </c>
      <c r="F6" s="5"/>
      <c r="G6" s="5"/>
      <c r="H6" s="6"/>
      <c r="I6" s="12"/>
    </row>
    <row r="7" spans="1:9" x14ac:dyDescent="0.25">
      <c r="A7" s="1">
        <v>3</v>
      </c>
      <c r="B7" s="7"/>
      <c r="C7" s="3"/>
      <c r="D7" s="4">
        <f t="shared" si="0"/>
        <v>0</v>
      </c>
      <c r="E7" s="20">
        <f>INDEX(Taux!$B$4:$B$13,MATCH(D7,Taux!$A$4:$A$13,1))</f>
        <v>2.66</v>
      </c>
      <c r="F7" s="5"/>
      <c r="G7" s="5"/>
      <c r="H7" s="6"/>
      <c r="I7" s="12"/>
    </row>
    <row r="8" spans="1:9" x14ac:dyDescent="0.25">
      <c r="A8" s="1">
        <v>4</v>
      </c>
      <c r="B8" s="7"/>
      <c r="C8" s="3"/>
      <c r="D8" s="4">
        <f t="shared" si="0"/>
        <v>0</v>
      </c>
      <c r="E8" s="20">
        <f>INDEX(Taux!$B$4:$B$13,MATCH(D8,Taux!$A$4:$A$13,1))</f>
        <v>2.66</v>
      </c>
      <c r="F8" s="5"/>
      <c r="G8" s="5"/>
      <c r="H8" s="6"/>
      <c r="I8" s="12"/>
    </row>
    <row r="9" spans="1:9" x14ac:dyDescent="0.25">
      <c r="A9" s="1">
        <v>5</v>
      </c>
      <c r="B9" s="7"/>
      <c r="C9" s="3"/>
      <c r="D9" s="4">
        <f t="shared" si="0"/>
        <v>0</v>
      </c>
      <c r="E9" s="20">
        <f>INDEX(Taux!$B$4:$B$13,MATCH(D9,Taux!$A$4:$A$13,1))</f>
        <v>2.66</v>
      </c>
      <c r="F9" s="5"/>
      <c r="G9" s="5"/>
      <c r="H9" s="6"/>
      <c r="I9" s="12"/>
    </row>
    <row r="10" spans="1:9" x14ac:dyDescent="0.25">
      <c r="A10" s="1">
        <v>6</v>
      </c>
      <c r="B10" s="7">
        <v>0.33333333333333331</v>
      </c>
      <c r="C10" s="3">
        <v>0.70833333333333337</v>
      </c>
      <c r="D10" s="4">
        <f t="shared" si="0"/>
        <v>0.37500000000000006</v>
      </c>
      <c r="E10" s="20">
        <f>INDEX(Taux!$B$4:$B$13,MATCH(D10,Taux!$A$4:$A$13,1))</f>
        <v>3.08</v>
      </c>
      <c r="F10" s="5">
        <v>1</v>
      </c>
      <c r="G10" s="5">
        <v>1</v>
      </c>
      <c r="H10" s="6"/>
      <c r="I10" s="12"/>
    </row>
    <row r="11" spans="1:9" x14ac:dyDescent="0.25">
      <c r="A11" s="1">
        <v>7</v>
      </c>
      <c r="B11" s="7"/>
      <c r="C11" s="3"/>
      <c r="D11" s="4">
        <f t="shared" si="0"/>
        <v>0</v>
      </c>
      <c r="E11" s="20">
        <f>INDEX(Taux!$B$4:$B$13,MATCH(D11,Taux!$A$4:$A$13,1))</f>
        <v>2.66</v>
      </c>
      <c r="F11" s="5"/>
      <c r="G11" s="5"/>
      <c r="H11" s="6"/>
      <c r="I11" s="12"/>
    </row>
    <row r="12" spans="1:9" x14ac:dyDescent="0.25">
      <c r="A12" s="1">
        <v>8</v>
      </c>
      <c r="B12" s="7">
        <v>0.47916666666666669</v>
      </c>
      <c r="C12" s="3">
        <v>0.70833333333333337</v>
      </c>
      <c r="D12" s="4">
        <f t="shared" si="0"/>
        <v>0.22916666666666669</v>
      </c>
      <c r="E12" s="20">
        <f>INDEX(Taux!$B$4:$B$13,MATCH(D12,Taux!$A$4:$A$13,1))</f>
        <v>2.66</v>
      </c>
      <c r="F12" s="5">
        <v>1</v>
      </c>
      <c r="G12" s="5">
        <v>1</v>
      </c>
      <c r="H12" s="6"/>
      <c r="I12" s="12"/>
    </row>
    <row r="13" spans="1:9" x14ac:dyDescent="0.25">
      <c r="A13" s="1">
        <v>9</v>
      </c>
      <c r="B13" s="7">
        <v>0.45833333333333331</v>
      </c>
      <c r="C13" s="3">
        <v>0.5</v>
      </c>
      <c r="D13" s="4">
        <f>C13-B13</f>
        <v>4.1666666666666685E-2</v>
      </c>
      <c r="E13" s="20">
        <f>INDEX(Taux!$B$4:$B$13,MATCH(D13,Taux!$A$4:$A$13,1))</f>
        <v>2.66</v>
      </c>
      <c r="F13" s="5"/>
      <c r="G13" s="5"/>
      <c r="H13" s="6"/>
      <c r="I13" s="12"/>
    </row>
    <row r="14" spans="1:9" x14ac:dyDescent="0.25">
      <c r="A14" s="1">
        <v>10</v>
      </c>
      <c r="B14" s="7">
        <v>0.45833333333333331</v>
      </c>
      <c r="C14" s="3">
        <v>0.5</v>
      </c>
      <c r="D14" s="4">
        <f t="shared" si="0"/>
        <v>4.1666666666666685E-2</v>
      </c>
      <c r="E14" s="20">
        <f>INDEX(Taux!$B$4:$B$13,MATCH(D14,Taux!$A$4:$A$13,1))</f>
        <v>2.66</v>
      </c>
      <c r="F14" s="5"/>
      <c r="G14" s="5"/>
      <c r="H14" s="6"/>
      <c r="I14" s="12"/>
    </row>
    <row r="15" spans="1:9" x14ac:dyDescent="0.25">
      <c r="A15" s="1">
        <v>11</v>
      </c>
      <c r="B15" s="7">
        <v>0.33333333333333331</v>
      </c>
      <c r="C15" s="3">
        <v>0.70833333333333337</v>
      </c>
      <c r="D15" s="4">
        <f t="shared" si="0"/>
        <v>0.37500000000000006</v>
      </c>
      <c r="E15" s="20">
        <f>INDEX(Taux!$B$4:$B$13,MATCH(D15,Taux!$A$4:$A$13,1))</f>
        <v>3.08</v>
      </c>
      <c r="F15" s="5"/>
      <c r="G15" s="5"/>
      <c r="H15" s="6"/>
      <c r="I15" s="12"/>
    </row>
    <row r="16" spans="1:9" x14ac:dyDescent="0.25">
      <c r="A16" s="1">
        <v>12</v>
      </c>
      <c r="B16" s="7"/>
      <c r="C16" s="3"/>
      <c r="D16" s="4">
        <f t="shared" si="0"/>
        <v>0</v>
      </c>
      <c r="E16" s="20">
        <f>INDEX(Taux!$B$4:$B$13,MATCH(D16,Taux!$A$4:$A$13,1))</f>
        <v>2.66</v>
      </c>
      <c r="F16" s="5"/>
      <c r="G16" s="5"/>
      <c r="H16" s="6"/>
      <c r="I16" s="12"/>
    </row>
    <row r="17" spans="1:9" x14ac:dyDescent="0.25">
      <c r="A17" s="1">
        <v>13</v>
      </c>
      <c r="B17" s="7"/>
      <c r="C17" s="3"/>
      <c r="D17" s="4">
        <f t="shared" si="0"/>
        <v>0</v>
      </c>
      <c r="E17" s="20">
        <f>INDEX(Taux!$B$4:$B$13,MATCH(D17,Taux!$A$4:$A$13,1))</f>
        <v>2.66</v>
      </c>
      <c r="F17" s="5"/>
      <c r="G17" s="5"/>
      <c r="H17" s="6"/>
      <c r="I17" s="12"/>
    </row>
    <row r="18" spans="1:9" x14ac:dyDescent="0.25">
      <c r="A18" s="1">
        <v>14</v>
      </c>
      <c r="B18" s="7"/>
      <c r="C18" s="3"/>
      <c r="D18" s="4">
        <f t="shared" si="0"/>
        <v>0</v>
      </c>
      <c r="E18" s="20">
        <f>INDEX(Taux!$B$4:$B$13,MATCH(D18,Taux!$A$4:$A$13,1))</f>
        <v>2.66</v>
      </c>
      <c r="F18" s="5"/>
      <c r="G18" s="5"/>
      <c r="H18" s="6"/>
      <c r="I18" s="12"/>
    </row>
    <row r="19" spans="1:9" x14ac:dyDescent="0.25">
      <c r="A19" s="1">
        <v>15</v>
      </c>
      <c r="B19" s="7">
        <v>0.47916666666666669</v>
      </c>
      <c r="C19" s="3">
        <v>0.70833333333333337</v>
      </c>
      <c r="D19" s="4">
        <f t="shared" si="0"/>
        <v>0.22916666666666669</v>
      </c>
      <c r="E19" s="20">
        <f>INDEX(Taux!$B$4:$B$13,MATCH(D19,Taux!$A$4:$A$13,1))</f>
        <v>2.66</v>
      </c>
      <c r="F19" s="5">
        <v>1</v>
      </c>
      <c r="G19" s="5">
        <v>1</v>
      </c>
      <c r="H19" s="6"/>
      <c r="I19" s="12"/>
    </row>
    <row r="20" spans="1:9" x14ac:dyDescent="0.25">
      <c r="A20" s="1">
        <v>16</v>
      </c>
      <c r="B20" s="7"/>
      <c r="C20" s="3"/>
      <c r="D20" s="4">
        <f t="shared" si="0"/>
        <v>0</v>
      </c>
      <c r="E20" s="20">
        <f>INDEX(Taux!$B$4:$B$13,MATCH(D20,Taux!$A$4:$A$13,1))</f>
        <v>2.66</v>
      </c>
      <c r="F20" s="5"/>
      <c r="G20" s="5"/>
      <c r="H20" s="6"/>
      <c r="I20" s="12"/>
    </row>
    <row r="21" spans="1:9" x14ac:dyDescent="0.25">
      <c r="A21" s="1">
        <v>17</v>
      </c>
      <c r="B21" s="7">
        <v>0.33333333333333331</v>
      </c>
      <c r="C21" s="3">
        <v>0.5</v>
      </c>
      <c r="D21" s="4">
        <f t="shared" si="0"/>
        <v>0.16666666666666669</v>
      </c>
      <c r="E21" s="20">
        <f>INDEX(Taux!$B$4:$B$13,MATCH(D21,Taux!$A$4:$A$13,1))</f>
        <v>2.66</v>
      </c>
      <c r="F21" s="5"/>
      <c r="G21" s="5"/>
      <c r="H21" s="6"/>
      <c r="I21" s="12"/>
    </row>
    <row r="22" spans="1:9" x14ac:dyDescent="0.25">
      <c r="A22" s="1">
        <v>18</v>
      </c>
      <c r="B22" s="7">
        <v>0.33333333333333331</v>
      </c>
      <c r="C22" s="3">
        <v>0.75</v>
      </c>
      <c r="D22" s="4">
        <f t="shared" si="0"/>
        <v>0.41666666666666669</v>
      </c>
      <c r="E22" s="20">
        <f>INDEX(Taux!$B$4:$B$13,MATCH(D22,Taux!$A$4:$A$13,1))</f>
        <v>3.42</v>
      </c>
      <c r="F22" s="5"/>
      <c r="G22" s="5"/>
      <c r="H22" s="6"/>
      <c r="I22" s="12"/>
    </row>
    <row r="23" spans="1:9" x14ac:dyDescent="0.25">
      <c r="A23" s="1">
        <v>19</v>
      </c>
      <c r="B23" s="7"/>
      <c r="C23" s="3"/>
      <c r="D23" s="4">
        <f t="shared" si="0"/>
        <v>0</v>
      </c>
      <c r="E23" s="20">
        <f>INDEX(Taux!$B$4:$B$13,MATCH(D23,Taux!$A$4:$A$13,1))</f>
        <v>2.66</v>
      </c>
      <c r="F23" s="5"/>
      <c r="G23" s="5"/>
      <c r="H23" s="6"/>
      <c r="I23" s="12"/>
    </row>
    <row r="24" spans="1:9" x14ac:dyDescent="0.25">
      <c r="A24" s="1">
        <v>20</v>
      </c>
      <c r="B24" s="7"/>
      <c r="C24" s="3"/>
      <c r="D24" s="4">
        <f t="shared" si="0"/>
        <v>0</v>
      </c>
      <c r="E24" s="20">
        <f>INDEX(Taux!$B$4:$B$13,MATCH(D24,Taux!$A$4:$A$13,1))</f>
        <v>2.66</v>
      </c>
      <c r="F24" s="5"/>
      <c r="G24" s="5"/>
      <c r="H24" s="6"/>
      <c r="I24" s="12"/>
    </row>
    <row r="25" spans="1:9" x14ac:dyDescent="0.25">
      <c r="A25" s="1">
        <v>21</v>
      </c>
      <c r="B25" s="7"/>
      <c r="C25" s="3"/>
      <c r="D25" s="4">
        <f t="shared" si="0"/>
        <v>0</v>
      </c>
      <c r="E25" s="20">
        <f>INDEX(Taux!$B$4:$B$13,MATCH(D25,Taux!$A$4:$A$13,1))</f>
        <v>2.66</v>
      </c>
      <c r="F25" s="5"/>
      <c r="G25" s="5"/>
      <c r="H25" s="6"/>
      <c r="I25" s="12"/>
    </row>
    <row r="26" spans="1:9" x14ac:dyDescent="0.25">
      <c r="A26" s="1">
        <v>22</v>
      </c>
      <c r="B26" s="7">
        <v>0.33333333333333331</v>
      </c>
      <c r="C26" s="3">
        <v>0.70833333333333337</v>
      </c>
      <c r="D26" s="4">
        <f t="shared" si="0"/>
        <v>0.37500000000000006</v>
      </c>
      <c r="E26" s="20">
        <f>INDEX(Taux!$B$4:$B$13,MATCH(D26,Taux!$A$4:$A$13,1))</f>
        <v>3.08</v>
      </c>
      <c r="F26" s="5"/>
      <c r="G26" s="5"/>
      <c r="H26" s="6"/>
      <c r="I26" s="12"/>
    </row>
    <row r="27" spans="1:9" x14ac:dyDescent="0.25">
      <c r="A27" s="1">
        <v>23</v>
      </c>
      <c r="B27" s="7"/>
      <c r="C27" s="3"/>
      <c r="D27" s="4">
        <f t="shared" si="0"/>
        <v>0</v>
      </c>
      <c r="E27" s="20">
        <f>INDEX(Taux!$B$4:$B$13,MATCH(D27,Taux!$A$4:$A$13,1))</f>
        <v>2.66</v>
      </c>
      <c r="F27" s="5"/>
      <c r="G27" s="5"/>
      <c r="H27" s="6"/>
      <c r="I27" s="12"/>
    </row>
    <row r="28" spans="1:9" x14ac:dyDescent="0.25">
      <c r="A28" s="1">
        <v>24</v>
      </c>
      <c r="B28" s="7"/>
      <c r="C28" s="3"/>
      <c r="D28" s="4">
        <f t="shared" si="0"/>
        <v>0</v>
      </c>
      <c r="E28" s="20">
        <f>INDEX(Taux!$B$4:$B$13,MATCH(D28,Taux!$A$4:$A$13,1))</f>
        <v>2.66</v>
      </c>
      <c r="F28" s="5"/>
      <c r="G28" s="5"/>
      <c r="H28" s="6"/>
      <c r="I28" s="12"/>
    </row>
    <row r="29" spans="1:9" x14ac:dyDescent="0.25">
      <c r="A29" s="1">
        <v>25</v>
      </c>
      <c r="B29" s="7"/>
      <c r="C29" s="3"/>
      <c r="D29" s="4">
        <f t="shared" si="0"/>
        <v>0</v>
      </c>
      <c r="E29" s="20">
        <f>INDEX(Taux!$B$4:$B$13,MATCH(D29,Taux!$A$4:$A$13,1))</f>
        <v>2.66</v>
      </c>
      <c r="F29" s="5"/>
      <c r="G29" s="5"/>
      <c r="H29" s="6"/>
      <c r="I29" s="12"/>
    </row>
    <row r="30" spans="1:9" x14ac:dyDescent="0.25">
      <c r="A30" s="1">
        <v>26</v>
      </c>
      <c r="B30" s="7"/>
      <c r="C30" s="3"/>
      <c r="D30" s="4">
        <f t="shared" si="0"/>
        <v>0</v>
      </c>
      <c r="E30" s="20">
        <f>INDEX(Taux!$B$4:$B$13,MATCH(D30,Taux!$A$4:$A$13,1))</f>
        <v>2.66</v>
      </c>
      <c r="F30" s="5"/>
      <c r="G30" s="5"/>
      <c r="H30" s="6"/>
      <c r="I30" s="12"/>
    </row>
    <row r="31" spans="1:9" x14ac:dyDescent="0.25">
      <c r="A31" s="1">
        <v>27</v>
      </c>
      <c r="B31" s="7"/>
      <c r="C31" s="3"/>
      <c r="D31" s="4">
        <f t="shared" si="0"/>
        <v>0</v>
      </c>
      <c r="E31" s="20">
        <f>INDEX(Taux!$B$4:$B$13,MATCH(D31,Taux!$A$4:$A$13,1))</f>
        <v>2.66</v>
      </c>
      <c r="F31" s="5"/>
      <c r="G31" s="5"/>
      <c r="H31" s="6"/>
      <c r="I31" s="12"/>
    </row>
    <row r="32" spans="1:9" x14ac:dyDescent="0.25">
      <c r="A32" s="1">
        <v>28</v>
      </c>
      <c r="B32" s="7"/>
      <c r="C32" s="3"/>
      <c r="D32" s="4">
        <f t="shared" si="0"/>
        <v>0</v>
      </c>
      <c r="E32" s="20">
        <f>INDEX(Taux!$B$4:$B$13,MATCH(D32,Taux!$A$4:$A$13,1))</f>
        <v>2.66</v>
      </c>
      <c r="F32" s="5"/>
      <c r="G32" s="5"/>
      <c r="H32" s="6"/>
      <c r="I32" s="12"/>
    </row>
    <row r="33" spans="1:9" x14ac:dyDescent="0.25">
      <c r="A33" s="1">
        <v>29</v>
      </c>
      <c r="B33" s="7"/>
      <c r="C33" s="3"/>
      <c r="D33" s="4">
        <f t="shared" si="0"/>
        <v>0</v>
      </c>
      <c r="E33" s="20">
        <f>INDEX(Taux!$B$4:$B$13,MATCH(D33,Taux!$A$4:$A$13,1))</f>
        <v>2.66</v>
      </c>
      <c r="F33" s="5"/>
      <c r="G33" s="5"/>
      <c r="H33" s="6"/>
      <c r="I33" s="12"/>
    </row>
    <row r="34" spans="1:9" x14ac:dyDescent="0.25">
      <c r="A34" s="1">
        <v>30</v>
      </c>
      <c r="B34" s="7"/>
      <c r="C34" s="3"/>
      <c r="D34" s="4">
        <f t="shared" si="0"/>
        <v>0</v>
      </c>
      <c r="E34" s="20">
        <f>INDEX(Taux!$B$4:$B$13,MATCH(D34,Taux!$A$4:$A$13,1))</f>
        <v>2.66</v>
      </c>
      <c r="F34" s="5"/>
      <c r="G34" s="5"/>
      <c r="H34" s="6"/>
      <c r="I34" s="12"/>
    </row>
    <row r="35" spans="1:9" ht="16.5" thickBot="1" x14ac:dyDescent="0.3">
      <c r="A35" s="29">
        <v>31</v>
      </c>
      <c r="B35" s="27"/>
      <c r="C35" s="13"/>
      <c r="D35" s="14">
        <f t="shared" si="0"/>
        <v>0</v>
      </c>
      <c r="E35" s="20">
        <f>INDEX(Taux!$B$4:$B$13,MATCH(D35,Taux!$A$4:$A$13,1))</f>
        <v>2.66</v>
      </c>
      <c r="F35" s="15"/>
      <c r="G35" s="15"/>
      <c r="H35" s="16"/>
      <c r="I35" s="17"/>
    </row>
    <row r="36" spans="1:9" ht="17.25" thickTop="1" thickBot="1" x14ac:dyDescent="0.3">
      <c r="A36" s="8" t="s">
        <v>5</v>
      </c>
      <c r="B36" s="2"/>
      <c r="C36" s="2"/>
      <c r="D36" s="31">
        <f>SUM(D5:D35)</f>
        <v>2.2500000000000004</v>
      </c>
      <c r="E36" s="34">
        <f>SUM(,E5:E35)*3</f>
        <v>253.43999999999983</v>
      </c>
      <c r="F36" s="34">
        <f>SUM(,F5:F35)*3</f>
        <v>9</v>
      </c>
      <c r="G36" s="34">
        <f>SUM(,G5:G35)*1</f>
        <v>3</v>
      </c>
      <c r="H36" s="2"/>
      <c r="I36" s="2"/>
    </row>
    <row r="37" spans="1:9" ht="17.25" thickTop="1" thickBot="1" x14ac:dyDescent="0.3">
      <c r="A37" s="2" t="s">
        <v>8</v>
      </c>
      <c r="B37" s="2"/>
      <c r="C37" s="2"/>
      <c r="D37" s="30">
        <f>SUM(D36*24*3.1)</f>
        <v>167.40000000000006</v>
      </c>
      <c r="E37" s="2"/>
      <c r="F37" s="2"/>
      <c r="G37" s="2"/>
      <c r="H37" s="2"/>
      <c r="I37" s="2"/>
    </row>
    <row r="38" spans="1:9" ht="17.25" thickTop="1" thickBot="1" x14ac:dyDescent="0.3">
      <c r="A38" s="9" t="s">
        <v>9</v>
      </c>
      <c r="B38" s="35"/>
      <c r="C38" s="35"/>
      <c r="D38" s="35"/>
      <c r="E38" s="35"/>
      <c r="F38" s="35"/>
      <c r="G38" s="35"/>
      <c r="H38" s="35"/>
      <c r="I38" s="35"/>
    </row>
    <row r="39" spans="1:9" ht="42" customHeight="1" thickTop="1" thickBot="1" x14ac:dyDescent="0.3">
      <c r="A39" s="11" t="s">
        <v>14</v>
      </c>
      <c r="B39" s="35"/>
      <c r="C39" s="35"/>
      <c r="D39" s="35"/>
      <c r="E39" s="35"/>
      <c r="F39" s="35"/>
      <c r="G39" s="35"/>
      <c r="H39" s="35"/>
      <c r="I39" s="35"/>
    </row>
    <row r="40" spans="1:9" ht="16.5" thickTop="1" x14ac:dyDescent="0.25"/>
  </sheetData>
  <mergeCells count="7">
    <mergeCell ref="B39:I39"/>
    <mergeCell ref="B38:I38"/>
    <mergeCell ref="A2:I2"/>
    <mergeCell ref="A3:I3"/>
    <mergeCell ref="H1:I1"/>
    <mergeCell ref="A1:B1"/>
    <mergeCell ref="C1:G1"/>
  </mergeCells>
  <conditionalFormatting sqref="D5:D35">
    <cfRule type="cellIs" dxfId="0" priority="1" operator="greaterThan">
      <formula>0.333333333333333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workbookViewId="0">
      <selection activeCell="B4" sqref="B4"/>
    </sheetView>
  </sheetViews>
  <sheetFormatPr defaultColWidth="11" defaultRowHeight="15.75" x14ac:dyDescent="0.25"/>
  <sheetData>
    <row r="2" spans="1:7" ht="16.5" thickBot="1" x14ac:dyDescent="0.3"/>
    <row r="3" spans="1:7" ht="17.25" thickTop="1" thickBot="1" x14ac:dyDescent="0.3">
      <c r="A3" s="43" t="s">
        <v>15</v>
      </c>
      <c r="B3" s="44"/>
      <c r="C3" s="10" t="s">
        <v>16</v>
      </c>
      <c r="D3" s="10" t="s">
        <v>17</v>
      </c>
      <c r="E3" s="10"/>
      <c r="F3" s="10"/>
      <c r="G3" s="10"/>
    </row>
    <row r="4" spans="1:7" ht="17.25" thickTop="1" thickBot="1" x14ac:dyDescent="0.3">
      <c r="A4" s="32">
        <v>0</v>
      </c>
      <c r="B4" s="10">
        <v>2.66</v>
      </c>
      <c r="C4" s="10">
        <v>3</v>
      </c>
      <c r="D4" s="10">
        <v>1</v>
      </c>
      <c r="E4" s="10"/>
      <c r="F4" s="10"/>
      <c r="G4" s="10"/>
    </row>
    <row r="5" spans="1:7" ht="17.25" thickTop="1" thickBot="1" x14ac:dyDescent="0.3">
      <c r="A5" s="33">
        <v>0.33333333333333331</v>
      </c>
      <c r="B5" s="10">
        <v>2.74</v>
      </c>
      <c r="C5" s="10"/>
      <c r="D5" s="10"/>
      <c r="E5" s="10"/>
      <c r="F5" s="10"/>
      <c r="G5" s="10"/>
    </row>
    <row r="6" spans="1:7" ht="17.25" thickTop="1" thickBot="1" x14ac:dyDescent="0.3">
      <c r="A6" s="33">
        <v>0.35416666666666669</v>
      </c>
      <c r="B6" s="10">
        <v>2.9</v>
      </c>
      <c r="C6" s="10"/>
      <c r="D6" s="10"/>
      <c r="E6" s="10"/>
      <c r="F6" s="10"/>
      <c r="G6" s="10"/>
    </row>
    <row r="7" spans="1:7" ht="17.25" thickTop="1" thickBot="1" x14ac:dyDescent="0.3">
      <c r="A7" s="33">
        <v>0.375</v>
      </c>
      <c r="B7" s="10">
        <v>3.08</v>
      </c>
      <c r="C7" s="10"/>
      <c r="D7" s="10"/>
      <c r="E7" s="10"/>
      <c r="F7" s="10"/>
      <c r="G7" s="10"/>
    </row>
    <row r="8" spans="1:7" ht="17.25" thickTop="1" thickBot="1" x14ac:dyDescent="0.3">
      <c r="A8" s="33">
        <v>0.39583333333333331</v>
      </c>
      <c r="B8" s="10">
        <v>3.24</v>
      </c>
      <c r="C8" s="10"/>
      <c r="D8" s="10"/>
      <c r="E8" s="10"/>
      <c r="F8" s="10"/>
      <c r="G8" s="10"/>
    </row>
    <row r="9" spans="1:7" ht="17.25" thickTop="1" thickBot="1" x14ac:dyDescent="0.3">
      <c r="A9" s="33">
        <v>0.41666666666666669</v>
      </c>
      <c r="B9" s="10">
        <v>3.42</v>
      </c>
      <c r="C9" s="10"/>
      <c r="D9" s="10"/>
      <c r="E9" s="10"/>
      <c r="F9" s="10"/>
      <c r="G9" s="10"/>
    </row>
    <row r="10" spans="1:7" ht="17.25" thickTop="1" thickBot="1" x14ac:dyDescent="0.3">
      <c r="A10" s="33">
        <v>0.4375</v>
      </c>
      <c r="B10" s="10">
        <v>3.58</v>
      </c>
      <c r="C10" s="10"/>
      <c r="D10" s="10"/>
      <c r="E10" s="10"/>
      <c r="F10" s="10"/>
      <c r="G10" s="10"/>
    </row>
    <row r="11" spans="1:7" ht="17.25" thickTop="1" thickBot="1" x14ac:dyDescent="0.3">
      <c r="A11" s="33">
        <v>0.45833333333333331</v>
      </c>
      <c r="B11" s="10">
        <v>3.77</v>
      </c>
      <c r="C11" s="10"/>
      <c r="D11" s="10"/>
      <c r="E11" s="10"/>
      <c r="F11" s="10"/>
      <c r="G11" s="10"/>
    </row>
    <row r="12" spans="1:7" ht="17.25" thickTop="1" thickBot="1" x14ac:dyDescent="0.3">
      <c r="A12" s="33">
        <v>0.47916666666666669</v>
      </c>
      <c r="B12" s="10">
        <v>3.93</v>
      </c>
      <c r="C12" s="10"/>
      <c r="D12" s="10"/>
      <c r="E12" s="10"/>
      <c r="F12" s="10"/>
      <c r="G12" s="10"/>
    </row>
    <row r="13" spans="1:7" ht="17.25" thickTop="1" thickBot="1" x14ac:dyDescent="0.3">
      <c r="A13" s="33">
        <v>0.5</v>
      </c>
      <c r="B13" s="10">
        <v>4.1100000000000003</v>
      </c>
      <c r="C13" s="10"/>
      <c r="D13" s="10"/>
      <c r="E13" s="10"/>
      <c r="F13" s="10"/>
      <c r="G13" s="10"/>
    </row>
    <row r="14" spans="1:7" ht="17.25" thickTop="1" thickBot="1" x14ac:dyDescent="0.3">
      <c r="A14" s="10"/>
      <c r="B14" s="10"/>
      <c r="C14" s="10"/>
      <c r="D14" s="10"/>
      <c r="E14" s="10"/>
      <c r="F14" s="10"/>
      <c r="G14" s="10"/>
    </row>
    <row r="15" spans="1:7" ht="17.25" thickTop="1" thickBot="1" x14ac:dyDescent="0.3">
      <c r="A15" s="10"/>
      <c r="B15" s="10"/>
      <c r="C15" s="10"/>
      <c r="D15" s="10"/>
      <c r="E15" s="10"/>
      <c r="F15" s="10"/>
      <c r="G15" s="10"/>
    </row>
    <row r="16" spans="1:7" ht="17.25" thickTop="1" thickBot="1" x14ac:dyDescent="0.3">
      <c r="A16" s="10"/>
      <c r="B16" s="10"/>
      <c r="C16" s="10"/>
      <c r="D16" s="10"/>
      <c r="E16" s="10"/>
      <c r="F16" s="10"/>
      <c r="G16" s="10"/>
    </row>
    <row r="17" spans="1:7" ht="17.25" thickTop="1" thickBot="1" x14ac:dyDescent="0.3">
      <c r="A17" s="10"/>
      <c r="B17" s="10"/>
      <c r="C17" s="10"/>
      <c r="D17" s="10"/>
      <c r="E17" s="10"/>
      <c r="F17" s="10"/>
      <c r="G17" s="10"/>
    </row>
    <row r="18" spans="1:7" ht="17.25" thickTop="1" thickBot="1" x14ac:dyDescent="0.3">
      <c r="A18" s="10"/>
      <c r="B18" s="10"/>
      <c r="C18" s="10"/>
      <c r="D18" s="10"/>
      <c r="E18" s="10"/>
      <c r="F18" s="10"/>
      <c r="G18" s="10"/>
    </row>
    <row r="19" spans="1:7" ht="16.5" thickTop="1" x14ac:dyDescent="0.25"/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de présence</vt:lpstr>
      <vt:lpstr>Taux</vt:lpstr>
    </vt:vector>
  </TitlesOfParts>
  <Company>Lilly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Evren KEMAL</dc:creator>
  <cp:lastModifiedBy>h2so4</cp:lastModifiedBy>
  <dcterms:created xsi:type="dcterms:W3CDTF">2018-04-19T12:42:27Z</dcterms:created>
  <dcterms:modified xsi:type="dcterms:W3CDTF">2019-07-10T07:45:42Z</dcterms:modified>
</cp:coreProperties>
</file>