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bdd LOCATIONS" sheetId="1" r:id="rId1"/>
  </sheets>
  <externalReferences>
    <externalReference r:id="rId2"/>
  </externalReferences>
  <definedNames>
    <definedName name="bail">[1]!Tableau4[liste BAIL]</definedName>
    <definedName name="bdd_ENCAISSEMENTS">[1]!Tableau10[#Data]</definedName>
    <definedName name="civilité">[1]!Tableau3[liste CIVILITE]</definedName>
    <definedName name="état">[1]!Tableau6[liste ETAT]</definedName>
    <definedName name="natures">[1]!Tableau2[liste NATURE]</definedName>
    <definedName name="période">[1]!Tableau5[liste PERIODE]</definedName>
    <definedName name="test">[1]!Tableau4[liste BAIL]</definedName>
    <definedName name="types">[1]!Tableau1[liste TYPE]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4" i="1" l="1"/>
  <c r="N5" i="1"/>
  <c r="N6" i="1"/>
  <c r="N7" i="1"/>
  <c r="N14" i="1"/>
  <c r="M4" i="1"/>
  <c r="M5" i="1"/>
  <c r="M6" i="1"/>
  <c r="M7" i="1"/>
  <c r="M8" i="1"/>
  <c r="L8" i="1" s="1"/>
  <c r="N8" i="1" s="1"/>
  <c r="M9" i="1"/>
  <c r="L9" i="1" s="1"/>
  <c r="N9" i="1" s="1"/>
  <c r="M10" i="1"/>
  <c r="L10" i="1" s="1"/>
  <c r="N10" i="1" s="1"/>
  <c r="M11" i="1"/>
  <c r="L11" i="1" s="1"/>
  <c r="N11" i="1" s="1"/>
  <c r="M12" i="1"/>
  <c r="L12" i="1" s="1"/>
  <c r="N12" i="1" s="1"/>
  <c r="M13" i="1"/>
  <c r="L13" i="1" s="1"/>
  <c r="N13" i="1" s="1"/>
  <c r="M14" i="1"/>
  <c r="L4" i="1"/>
  <c r="L5" i="1"/>
  <c r="L6" i="1"/>
  <c r="L7" i="1"/>
  <c r="L14" i="1"/>
  <c r="J4" i="1" l="1"/>
  <c r="H14" i="1" l="1"/>
  <c r="J13" i="1"/>
  <c r="K13" i="1" s="1"/>
  <c r="I13" i="1"/>
  <c r="H13" i="1"/>
  <c r="J7" i="1"/>
  <c r="K7" i="1" s="1"/>
  <c r="J6" i="1"/>
  <c r="K6" i="1" s="1"/>
  <c r="J12" i="1"/>
  <c r="K12" i="1" s="1"/>
  <c r="I12" i="1"/>
  <c r="H12" i="1"/>
  <c r="J11" i="1"/>
  <c r="K11" i="1" s="1"/>
  <c r="I11" i="1"/>
  <c r="H11" i="1"/>
  <c r="J10" i="1"/>
  <c r="K10" i="1" s="1"/>
  <c r="I10" i="1"/>
  <c r="H10" i="1"/>
  <c r="J5" i="1"/>
  <c r="K5" i="1" s="1"/>
  <c r="I5" i="1"/>
  <c r="H5" i="1"/>
  <c r="J9" i="1"/>
  <c r="K9" i="1" s="1"/>
  <c r="I9" i="1"/>
  <c r="H9" i="1"/>
  <c r="K4" i="1"/>
  <c r="J14" i="1"/>
  <c r="K14" i="1" s="1"/>
  <c r="I14" i="1"/>
  <c r="J8" i="1"/>
  <c r="K8" i="1" s="1"/>
  <c r="I8" i="1"/>
  <c r="H8" i="1"/>
  <c r="Q1" i="1"/>
</calcChain>
</file>

<file path=xl/sharedStrings.xml><?xml version="1.0" encoding="utf-8"?>
<sst xmlns="http://schemas.openxmlformats.org/spreadsheetml/2006/main" count="92" uniqueCount="57">
  <si>
    <t>BASE DE DONNEES DES BIENS IMMOBILIERS LOCATIFS</t>
  </si>
  <si>
    <t>ID-BIEN</t>
  </si>
  <si>
    <t>TYPE DE BIEN</t>
  </si>
  <si>
    <t>NATURE DU BIEN</t>
  </si>
  <si>
    <t>ETAT</t>
  </si>
  <si>
    <t>ID-LOCATAIRE</t>
  </si>
  <si>
    <t>BAIL</t>
  </si>
  <si>
    <t>DATE DE DEBUT</t>
  </si>
  <si>
    <t>DATE DE FIN</t>
  </si>
  <si>
    <t>ancienneté en jour</t>
  </si>
  <si>
    <t>Nombre de baux</t>
  </si>
  <si>
    <t>entree bail en cours</t>
  </si>
  <si>
    <t>sortie bail en cours</t>
  </si>
  <si>
    <t>préavis bail en cours</t>
  </si>
  <si>
    <t>SITUATION</t>
  </si>
  <si>
    <t>IMMO-001 A</t>
  </si>
  <si>
    <t>Maison</t>
  </si>
  <si>
    <t>Surface Non-Commerciale</t>
  </si>
  <si>
    <t>Loué</t>
  </si>
  <si>
    <t>LOC-001</t>
  </si>
  <si>
    <t>Bail Locatif Non-Commercial</t>
  </si>
  <si>
    <t>Présent</t>
  </si>
  <si>
    <t>IMMO-002 A</t>
  </si>
  <si>
    <t>Appartement</t>
  </si>
  <si>
    <t>LOC-004</t>
  </si>
  <si>
    <t>Sorti</t>
  </si>
  <si>
    <t>IMMO-003 A</t>
  </si>
  <si>
    <t>Vacant</t>
  </si>
  <si>
    <t>Autre</t>
  </si>
  <si>
    <t>IMMO-004 A</t>
  </si>
  <si>
    <t>LOC-002</t>
  </si>
  <si>
    <t>IMMO-005 A</t>
  </si>
  <si>
    <t>Autre Surface Pro</t>
  </si>
  <si>
    <t>Siège Social</t>
  </si>
  <si>
    <t>LOC-000</t>
  </si>
  <si>
    <t>IMMO-006 A</t>
  </si>
  <si>
    <t>Café, Bar</t>
  </si>
  <si>
    <t>Exploitation Commerciale</t>
  </si>
  <si>
    <t>LOC-005</t>
  </si>
  <si>
    <t>Bail Location-Gérance</t>
  </si>
  <si>
    <t>IMMO-007 A</t>
  </si>
  <si>
    <t>Restaurant</t>
  </si>
  <si>
    <t>LOC-006</t>
  </si>
  <si>
    <t>IMMO-008 A</t>
  </si>
  <si>
    <t>Surface Commerciale</t>
  </si>
  <si>
    <t>LOC-007</t>
  </si>
  <si>
    <t>IMMO-009 A</t>
  </si>
  <si>
    <t>Travaux</t>
  </si>
  <si>
    <t>IMMO-010 A</t>
  </si>
  <si>
    <t>IMMO-002 B</t>
  </si>
  <si>
    <t>LOC-008</t>
  </si>
  <si>
    <t>Bail Locatif Commercial</t>
  </si>
  <si>
    <t>PREAVIS</t>
  </si>
  <si>
    <t>A louer</t>
  </si>
  <si>
    <t>mettre A ou B, etc. après l'ID_Bien en cas de sortie et d'entrée de locataires différents dans un même bien.</t>
  </si>
  <si>
    <t>=DATE(ANNEE([@[DATE DE DEBUT]])+PLAFOND(DATEDIF([@[DATE DE DEBUT]];AUJOURDHUI();"Y");3);MOIS([@[DATE DE DEBUT]]);JOUR([@[DATE DE DEBUT]]))</t>
  </si>
  <si>
    <t>SORTIE DEFINITIVE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</si>
</sst>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Gill Sans MT"/>
      <family val="2"/>
      <scheme val="minor"/>
    </font>
    <font>
      <b/>
      <sz val="20"/>
      <color theme="5" tint="0.79998168889431442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1"/>
      <color theme="1"/>
      <name val="Arial"/>
      <family val="2"/>
    </font>
    <font>
      <i/>
      <sz val="11"/>
      <color theme="1"/>
      <name val="Arial"/>
      <family val="2"/>
    </font>
    <font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14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14" fontId="2" fillId="0" borderId="0" xfId="0" applyNumberFormat="1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1" fontId="2" fillId="0" borderId="0" xfId="0" applyNumberFormat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1" fontId="5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164" fontId="6" fillId="0" borderId="0" xfId="0" applyNumberFormat="1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18">
    <dxf>
      <font>
        <strike val="0"/>
        <outline val="0"/>
        <shadow val="0"/>
        <u val="none"/>
        <vertAlign val="baseline"/>
        <name val="Arial"/>
        <scheme val="none"/>
      </font>
      <numFmt numFmtId="164" formatCode="dd/mm/yy;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  <numFmt numFmtId="164" formatCode="dd/mm/yy;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  <numFmt numFmtId="164" formatCode="dd/mm/yy;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dd/mm/yy;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  <numFmt numFmtId="164" formatCode="dd/mm/yy;@"/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  <numFmt numFmtId="1" formatCode="0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  <numFmt numFmtId="1" formatCode="0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  <alignment horizontal="general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name val="Arial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  <alignment horizontal="general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name val="Arial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2L/PREPA%20OUTILS%20DE%20GESTION/S2L-TDB_encaissements-GLOBAL-bi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 LISTES"/>
      <sheetName val="bdd LOCATIONS"/>
      <sheetName val="bdd LOCATAIRES"/>
      <sheetName val="TDB GENERAL"/>
      <sheetName val="bdd ENCAISSEMENTS"/>
      <sheetName val="TDB IMMO-008 A"/>
      <sheetName val="TDB SAPINS"/>
      <sheetName val="QUITTANCES SAPINS"/>
      <sheetName val="TDB BALAKLAVA 3"/>
      <sheetName val="QUITTANCES BALAKLAVA 3"/>
      <sheetName val="TDB EDELWEISS"/>
      <sheetName val="QUITTANCES EDELWEISS"/>
      <sheetName val="TDB SIX"/>
      <sheetName val="TDB HUIT"/>
      <sheetName val="TDB HUIT BIS"/>
      <sheetName val="QUITTANCES SIX"/>
      <sheetName val="QUITTANCES HUIT"/>
      <sheetName val="QUITTANCES HUIT BIS"/>
      <sheetName val="S2L-TDB_encaissements-GLOBAL-b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tables/table1.xml><?xml version="1.0" encoding="utf-8"?>
<table xmlns="http://schemas.openxmlformats.org/spreadsheetml/2006/main" id="1" name="bdd_LOCATIONS" displayName="bdd_LOCATIONS" ref="A3:P14" totalsRowShown="0" headerRowDxfId="17" dataDxfId="16">
  <autoFilter ref="A3:P14"/>
  <tableColumns count="16">
    <tableColumn id="1" name="ID-BIEN" dataDxfId="15"/>
    <tableColumn id="3" name="TYPE DE BIEN" dataDxfId="14"/>
    <tableColumn id="4" name="NATURE DU BIEN" dataDxfId="13"/>
    <tableColumn id="11" name="ETAT" dataDxfId="12"/>
    <tableColumn id="12" name="ID-LOCATAIRE" dataDxfId="11"/>
    <tableColumn id="13" name="BAIL" dataDxfId="10"/>
    <tableColumn id="14" name="DATE DE DEBUT" dataDxfId="9"/>
    <tableColumn id="15" name="DATE DE FIN" dataDxfId="8">
      <calculatedColumnFormula>EDATE(bdd_LOCATIONS[[#This Row],[DATE DE DEBUT]],36)-1</calculatedColumnFormula>
    </tableColumn>
    <tableColumn id="19" name="PREAVIS" dataDxfId="7">
      <calculatedColumnFormula>EDATE(bdd_LOCATIONS[[#This Row],[DATE DE DEBUT]],32)</calculatedColumnFormula>
    </tableColumn>
    <tableColumn id="20" name="ancienneté en jour" dataDxfId="6">
      <calculatedColumnFormula>TODAY()-bdd_LOCATIONS[[#This Row],[DATE DE DEBUT]]</calculatedColumnFormula>
    </tableColumn>
    <tableColumn id="23" name="Nombre de baux" dataDxfId="5">
      <calculatedColumnFormula>ROUNDDOWN(bdd_LOCATIONS[ancienneté en jour]/365,0)/3</calculatedColumnFormula>
    </tableColumn>
    <tableColumn id="22" name="entree bail en cours" dataDxfId="2">
      <calculatedColumnFormula>IF(bdd_LOCATIONS[[#This Row],[SITUATION]]="Présent",EDATE(bdd_LOCATIONS[[#This Row],[sortie bail en cours]],-36)+1,"")</calculatedColumnFormula>
    </tableColumn>
    <tableColumn id="21" name="sortie bail en cours" dataDxfId="1">
      <calculatedColumnFormula>IF(bdd_LOCATIONS[[#This Row],[SITUATION]]="Présent",IF(TODAY()&lt;bdd_LOCATIONS[[#This Row],[DATE DE FIN]],bdd_LOCATIONS[[#This Row],[DATE DE FIN]],DATE(YEAR(bdd_LOCATIONS[[#This Row],[DATE DE FIN]])+CEILING(DATEDIF(bdd_LOCATIONS[[#This Row],[DATE DE FIN]],TODAY(),"Y"),3),MONTH(bdd_LOCATIONS[[#This Row],[DATE DE FIN]]),DAY(bdd_LOCATIONS[[#This Row],[DATE DE FIN]]))),"")</calculatedColumnFormula>
    </tableColumn>
    <tableColumn id="24" name="préavis bail en cours" dataDxfId="0">
      <calculatedColumnFormula>IF(bdd_LOCATIONS[[#This Row],[SITUATION]]="Présent",EDATE(bdd_LOCATIONS[[#This Row],[entree bail en cours]],32),"")</calculatedColumnFormula>
    </tableColumn>
    <tableColumn id="17" name="SITUATION" dataDxfId="4"/>
    <tableColumn id="2" name="SORTIE DEFINITIVE" dataDxfId="3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Badge">
  <a:themeElements>
    <a:clrScheme name="Badge">
      <a:dk1>
        <a:sysClr val="windowText" lastClr="000000"/>
      </a:dk1>
      <a:lt1>
        <a:sysClr val="window" lastClr="FFFFFF"/>
      </a:lt1>
      <a:dk2>
        <a:srgbClr val="2A1A00"/>
      </a:dk2>
      <a:lt2>
        <a:srgbClr val="F3F3F2"/>
      </a:lt2>
      <a:accent1>
        <a:srgbClr val="F8B323"/>
      </a:accent1>
      <a:accent2>
        <a:srgbClr val="656A59"/>
      </a:accent2>
      <a:accent3>
        <a:srgbClr val="46B2B5"/>
      </a:accent3>
      <a:accent4>
        <a:srgbClr val="8CAA7E"/>
      </a:accent4>
      <a:accent5>
        <a:srgbClr val="D36F68"/>
      </a:accent5>
      <a:accent6>
        <a:srgbClr val="826276"/>
      </a:accent6>
      <a:hlink>
        <a:srgbClr val="46B2B5"/>
      </a:hlink>
      <a:folHlink>
        <a:srgbClr val="A46694"/>
      </a:folHlink>
    </a:clrScheme>
    <a:fontScheme name="Badge">
      <a:majorFont>
        <a:latin typeface="Impact" panose="020B080603090205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Gill Sans MT" panose="020B0502020104020203"/>
        <a:ea typeface=""/>
        <a:cs typeface=""/>
        <a:font script="Grek" typeface="Corbel"/>
        <a:font script="Cyrl" typeface="Corbel"/>
        <a:font script="Jpan" typeface="メイリオ"/>
        <a:font script="Hang" typeface="휴먼매직체"/>
        <a:font script="Hans" typeface="华文中宋"/>
        <a:font script="Hant" typeface="微軟正黑體"/>
        <a:font script="Arab" typeface="Majalla UI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Badg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in">
          <a:solidFill>
            <a:schemeClr val="phClr"/>
          </a:solidFill>
          <a:prstDash val="solid"/>
        </a:ln>
        <a:ln w="12700" cap="flat" cmpd="sng" algn="in">
          <a:solidFill>
            <a:schemeClr val="phClr"/>
          </a:solidFill>
          <a:prstDash val="solid"/>
        </a:ln>
        <a:ln w="50800" cap="flat" cmpd="sng" algn="in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5400" dir="5400000" algn="ctr" rotWithShape="0">
              <a:srgbClr val="000000">
                <a:alpha val="2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adge" id="{71A07785-5930-41D4-9A83-E23602B48E98}" vid="{771EA782-DFA6-45B1-AEA3-661F1715B310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7"/>
    <pageSetUpPr fitToPage="1"/>
  </sheetPr>
  <dimension ref="A1:V37"/>
  <sheetViews>
    <sheetView showGridLines="0" tabSelected="1" workbookViewId="0">
      <selection activeCell="O4" sqref="O4"/>
    </sheetView>
  </sheetViews>
  <sheetFormatPr defaultColWidth="11" defaultRowHeight="14.25" x14ac:dyDescent="0.35"/>
  <cols>
    <col min="1" max="2" width="14.25" style="2" customWidth="1"/>
    <col min="3" max="3" width="16.375" style="2" customWidth="1"/>
    <col min="4" max="4" width="14.375" style="3" customWidth="1"/>
    <col min="5" max="5" width="14" style="2" customWidth="1"/>
    <col min="6" max="6" width="15.625" style="2" customWidth="1"/>
    <col min="7" max="15" width="12.25" style="3" customWidth="1"/>
    <col min="16" max="16384" width="11" style="2"/>
  </cols>
  <sheetData>
    <row r="1" spans="1:22" ht="45" customHeight="1" x14ac:dyDescent="0.3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">
        <f ca="1">TODAY()</f>
        <v>43776</v>
      </c>
    </row>
    <row r="2" spans="1:22" ht="7.5" customHeight="1" x14ac:dyDescent="0.35"/>
    <row r="3" spans="1:22" s="4" customFormat="1" ht="32.1" customHeight="1" x14ac:dyDescent="0.3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52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4" t="s">
        <v>56</v>
      </c>
    </row>
    <row r="4" spans="1:22" ht="28.5" customHeight="1" x14ac:dyDescent="0.35">
      <c r="A4" s="10" t="s">
        <v>26</v>
      </c>
      <c r="B4" s="11" t="s">
        <v>23</v>
      </c>
      <c r="C4" s="12" t="s">
        <v>17</v>
      </c>
      <c r="D4" s="12" t="s">
        <v>27</v>
      </c>
      <c r="E4" s="10"/>
      <c r="F4" s="11" t="s">
        <v>20</v>
      </c>
      <c r="G4" s="13"/>
      <c r="H4" s="13"/>
      <c r="I4" s="13"/>
      <c r="J4" s="14">
        <f ca="1">TODAY()-bdd_LOCATIONS[[#This Row],[DATE DE DEBUT]]</f>
        <v>43776</v>
      </c>
      <c r="K4" s="14">
        <f ca="1">ROUNDDOWN(bdd_LOCATIONS[ancienneté en jour]/365,0)/3</f>
        <v>39.666666666666664</v>
      </c>
      <c r="L4" s="15" t="str">
        <f>IF(bdd_LOCATIONS[[#This Row],[SITUATION]]="Présent",EDATE(bdd_LOCATIONS[[#This Row],[sortie bail en cours]],-36)+1,"")</f>
        <v/>
      </c>
      <c r="M4" s="8" t="str">
        <f ca="1">IF(bdd_LOCATIONS[[#This Row],[SITUATION]]="Présent",IF(TODAY()&lt;bdd_LOCATIONS[[#This Row],[DATE DE FIN]],bdd_LOCATIONS[[#This Row],[DATE DE FIN]],DATE(YEAR(bdd_LOCATIONS[[#This Row],[DATE DE FIN]])+CEILING(DATEDIF(bdd_LOCATIONS[[#This Row],[DATE DE FIN]],TODAY(),"Y"),3),MONTH(bdd_LOCATIONS[[#This Row],[DATE DE FIN]]),DAY(bdd_LOCATIONS[[#This Row],[DATE DE FIN]]))),"")</f>
        <v/>
      </c>
      <c r="N4" s="15" t="str">
        <f>IF(bdd_LOCATIONS[[#This Row],[SITUATION]]="Présent",EDATE(bdd_LOCATIONS[[#This Row],[entree bail en cours]],32),"")</f>
        <v/>
      </c>
      <c r="O4" s="11" t="s">
        <v>53</v>
      </c>
      <c r="P4" s="15"/>
      <c r="U4" s="2">
        <v>1986</v>
      </c>
    </row>
    <row r="5" spans="1:22" ht="28.5" customHeight="1" x14ac:dyDescent="0.35">
      <c r="A5" s="5" t="s">
        <v>31</v>
      </c>
      <c r="B5" s="2" t="s">
        <v>32</v>
      </c>
      <c r="C5" s="3" t="s">
        <v>33</v>
      </c>
      <c r="D5" s="3" t="s">
        <v>28</v>
      </c>
      <c r="E5" s="5" t="s">
        <v>34</v>
      </c>
      <c r="F5" s="2" t="s">
        <v>28</v>
      </c>
      <c r="G5" s="6">
        <v>41640</v>
      </c>
      <c r="H5" s="6">
        <f>EDATE(bdd_LOCATIONS[[#This Row],[DATE DE DEBUT]],36)-1</f>
        <v>42735</v>
      </c>
      <c r="I5" s="6">
        <f>EDATE(bdd_LOCATIONS[[#This Row],[DATE DE DEBUT]],32)</f>
        <v>42614</v>
      </c>
      <c r="J5" s="7">
        <f ca="1">TODAY()-bdd_LOCATIONS[[#This Row],[DATE DE DEBUT]]</f>
        <v>2136</v>
      </c>
      <c r="K5" s="7">
        <f ca="1">ROUNDDOWN(bdd_LOCATIONS[ancienneté en jour]/365,0)/3</f>
        <v>1.6666666666666667</v>
      </c>
      <c r="L5" s="8" t="str">
        <f>IF(bdd_LOCATIONS[[#This Row],[SITUATION]]="Présent",EDATE(bdd_LOCATIONS[[#This Row],[sortie bail en cours]],-36)+1,"")</f>
        <v/>
      </c>
      <c r="M5" s="8" t="str">
        <f ca="1">IF(bdd_LOCATIONS[[#This Row],[SITUATION]]="Présent",IF(TODAY()&lt;bdd_LOCATIONS[[#This Row],[DATE DE FIN]],bdd_LOCATIONS[[#This Row],[DATE DE FIN]],DATE(YEAR(bdd_LOCATIONS[[#This Row],[DATE DE FIN]])+CEILING(DATEDIF(bdd_LOCATIONS[[#This Row],[DATE DE FIN]],TODAY(),"Y"),3),MONTH(bdd_LOCATIONS[[#This Row],[DATE DE FIN]]),DAY(bdd_LOCATIONS[[#This Row],[DATE DE FIN]]))),"")</f>
        <v/>
      </c>
      <c r="N5" s="8" t="str">
        <f>IF(bdd_LOCATIONS[[#This Row],[SITUATION]]="Présent",EDATE(bdd_LOCATIONS[[#This Row],[entree bail en cours]],32),"")</f>
        <v/>
      </c>
      <c r="O5" s="2" t="s">
        <v>28</v>
      </c>
      <c r="P5" s="8"/>
      <c r="S5" s="9"/>
      <c r="U5" s="2">
        <v>1987</v>
      </c>
    </row>
    <row r="6" spans="1:22" s="11" customFormat="1" ht="28.5" customHeight="1" x14ac:dyDescent="0.35">
      <c r="A6" s="10" t="s">
        <v>46</v>
      </c>
      <c r="B6" s="11" t="s">
        <v>16</v>
      </c>
      <c r="C6" s="12" t="s">
        <v>17</v>
      </c>
      <c r="D6" s="12" t="s">
        <v>47</v>
      </c>
      <c r="E6" s="10"/>
      <c r="F6" s="11" t="s">
        <v>20</v>
      </c>
      <c r="G6" s="13"/>
      <c r="H6" s="13"/>
      <c r="I6" s="13"/>
      <c r="J6" s="14">
        <f ca="1">TODAY()-bdd_LOCATIONS[[#This Row],[DATE DE DEBUT]]</f>
        <v>43776</v>
      </c>
      <c r="K6" s="14">
        <f ca="1">ROUNDDOWN(bdd_LOCATIONS[ancienneté en jour]/365,0)/3</f>
        <v>39.666666666666664</v>
      </c>
      <c r="L6" s="15" t="str">
        <f>IF(bdd_LOCATIONS[[#This Row],[SITUATION]]="Présent",EDATE(bdd_LOCATIONS[[#This Row],[sortie bail en cours]],-36)+1,"")</f>
        <v/>
      </c>
      <c r="M6" s="8" t="str">
        <f ca="1">IF(bdd_LOCATIONS[[#This Row],[SITUATION]]="Présent",IF(TODAY()&lt;bdd_LOCATIONS[[#This Row],[DATE DE FIN]],bdd_LOCATIONS[[#This Row],[DATE DE FIN]],DATE(YEAR(bdd_LOCATIONS[[#This Row],[DATE DE FIN]])+CEILING(DATEDIF(bdd_LOCATIONS[[#This Row],[DATE DE FIN]],TODAY(),"Y"),3),MONTH(bdd_LOCATIONS[[#This Row],[DATE DE FIN]]),DAY(bdd_LOCATIONS[[#This Row],[DATE DE FIN]]))),"")</f>
        <v/>
      </c>
      <c r="N6" s="15" t="str">
        <f>IF(bdd_LOCATIONS[[#This Row],[SITUATION]]="Présent",EDATE(bdd_LOCATIONS[[#This Row],[entree bail en cours]],32),"")</f>
        <v/>
      </c>
      <c r="O6" s="11" t="s">
        <v>28</v>
      </c>
      <c r="P6" s="15"/>
      <c r="U6" s="11">
        <v>1988</v>
      </c>
    </row>
    <row r="7" spans="1:22" ht="28.5" customHeight="1" x14ac:dyDescent="0.35">
      <c r="A7" s="10" t="s">
        <v>48</v>
      </c>
      <c r="B7" s="11" t="s">
        <v>32</v>
      </c>
      <c r="C7" s="12" t="s">
        <v>37</v>
      </c>
      <c r="D7" s="12" t="s">
        <v>47</v>
      </c>
      <c r="E7" s="10"/>
      <c r="F7" s="11" t="s">
        <v>28</v>
      </c>
      <c r="G7" s="13"/>
      <c r="H7" s="13"/>
      <c r="I7" s="13"/>
      <c r="J7" s="14">
        <f ca="1">TODAY()-bdd_LOCATIONS[[#This Row],[DATE DE DEBUT]]</f>
        <v>43776</v>
      </c>
      <c r="K7" s="14">
        <f ca="1">ROUNDDOWN(bdd_LOCATIONS[ancienneté en jour]/365,0)/3</f>
        <v>39.666666666666664</v>
      </c>
      <c r="L7" s="15" t="str">
        <f>IF(bdd_LOCATIONS[[#This Row],[SITUATION]]="Présent",EDATE(bdd_LOCATIONS[[#This Row],[sortie bail en cours]],-36)+1,"")</f>
        <v/>
      </c>
      <c r="M7" s="8" t="str">
        <f ca="1">IF(bdd_LOCATIONS[[#This Row],[SITUATION]]="Présent",IF(TODAY()&lt;bdd_LOCATIONS[[#This Row],[DATE DE FIN]],bdd_LOCATIONS[[#This Row],[DATE DE FIN]],DATE(YEAR(bdd_LOCATIONS[[#This Row],[DATE DE FIN]])+CEILING(DATEDIF(bdd_LOCATIONS[[#This Row],[DATE DE FIN]],TODAY(),"Y"),3),MONTH(bdd_LOCATIONS[[#This Row],[DATE DE FIN]]),DAY(bdd_LOCATIONS[[#This Row],[DATE DE FIN]]))),"")</f>
        <v/>
      </c>
      <c r="N7" s="15" t="str">
        <f>IF(bdd_LOCATIONS[[#This Row],[SITUATION]]="Présent",EDATE(bdd_LOCATIONS[[#This Row],[entree bail en cours]],32),"")</f>
        <v/>
      </c>
      <c r="O7" s="11" t="s">
        <v>28</v>
      </c>
      <c r="P7" s="15"/>
      <c r="U7" s="2">
        <v>1989</v>
      </c>
      <c r="V7" s="2">
        <v>1</v>
      </c>
    </row>
    <row r="8" spans="1:22" ht="28.5" customHeight="1" x14ac:dyDescent="0.35">
      <c r="A8" s="5" t="s">
        <v>15</v>
      </c>
      <c r="B8" s="2" t="s">
        <v>16</v>
      </c>
      <c r="C8" s="3" t="s">
        <v>17</v>
      </c>
      <c r="D8" s="3" t="s">
        <v>18</v>
      </c>
      <c r="E8" s="5" t="s">
        <v>19</v>
      </c>
      <c r="F8" s="2" t="s">
        <v>20</v>
      </c>
      <c r="G8" s="6">
        <v>31717</v>
      </c>
      <c r="H8" s="6">
        <f>EDATE(bdd_LOCATIONS[[#This Row],[DATE DE DEBUT]],36)-1</f>
        <v>32812</v>
      </c>
      <c r="I8" s="6">
        <f>EDATE(bdd_LOCATIONS[[#This Row],[DATE DE DEBUT]],32)</f>
        <v>32690</v>
      </c>
      <c r="J8" s="7">
        <f ca="1">TODAY()-bdd_LOCATIONS[[#This Row],[DATE DE DEBUT]]</f>
        <v>12059</v>
      </c>
      <c r="K8" s="7">
        <f ca="1">ROUNDDOWN(bdd_LOCATIONS[ancienneté en jour]/365,0)/3</f>
        <v>11</v>
      </c>
      <c r="L8" s="17">
        <f ca="1">IF(bdd_LOCATIONS[[#This Row],[SITUATION]]="Présent",EDATE(bdd_LOCATIONS[[#This Row],[sortie bail en cours]],-36)+1,"")</f>
        <v>42675</v>
      </c>
      <c r="M8" s="8">
        <f ca="1">IF(bdd_LOCATIONS[[#This Row],[SITUATION]]="Présent",IF(TODAY()&lt;bdd_LOCATIONS[[#This Row],[DATE DE FIN]],bdd_LOCATIONS[[#This Row],[DATE DE FIN]],DATE(YEAR(bdd_LOCATIONS[[#This Row],[DATE DE FIN]])+CEILING(DATEDIF(bdd_LOCATIONS[[#This Row],[DATE DE FIN]],TODAY(),"Y"),3),MONTH(bdd_LOCATIONS[[#This Row],[DATE DE FIN]]),DAY(bdd_LOCATIONS[[#This Row],[DATE DE FIN]]))),"")</f>
        <v>43769</v>
      </c>
      <c r="N8" s="17">
        <f ca="1">IF(bdd_LOCATIONS[[#This Row],[SITUATION]]="Présent",EDATE(bdd_LOCATIONS[[#This Row],[entree bail en cours]],32),"")</f>
        <v>43647</v>
      </c>
      <c r="O8" s="2" t="s">
        <v>21</v>
      </c>
      <c r="P8" s="17"/>
      <c r="U8" s="2">
        <v>1990</v>
      </c>
    </row>
    <row r="9" spans="1:22" ht="28.5" customHeight="1" x14ac:dyDescent="0.35">
      <c r="A9" s="5" t="s">
        <v>29</v>
      </c>
      <c r="B9" s="2" t="s">
        <v>23</v>
      </c>
      <c r="C9" s="3" t="s">
        <v>17</v>
      </c>
      <c r="D9" s="3" t="s">
        <v>18</v>
      </c>
      <c r="E9" s="5" t="s">
        <v>30</v>
      </c>
      <c r="F9" s="2" t="s">
        <v>20</v>
      </c>
      <c r="G9" s="6">
        <v>42064</v>
      </c>
      <c r="H9" s="6">
        <f>EDATE(bdd_LOCATIONS[[#This Row],[DATE DE DEBUT]],36)-1</f>
        <v>43159</v>
      </c>
      <c r="I9" s="6">
        <f>EDATE(bdd_LOCATIONS[[#This Row],[DATE DE DEBUT]],32)</f>
        <v>43040</v>
      </c>
      <c r="J9" s="7">
        <f ca="1">TODAY()-bdd_LOCATIONS[[#This Row],[DATE DE DEBUT]]</f>
        <v>1712</v>
      </c>
      <c r="K9" s="7">
        <f ca="1">ROUNDDOWN(bdd_LOCATIONS[ancienneté en jour]/365,0)/3</f>
        <v>1.3333333333333333</v>
      </c>
      <c r="L9" s="8">
        <f ca="1">IF(bdd_LOCATIONS[[#This Row],[SITUATION]]="Présent",EDATE(bdd_LOCATIONS[[#This Row],[sortie bail en cours]],-36)+1,"")</f>
        <v>43160</v>
      </c>
      <c r="M9" s="8">
        <f ca="1">IF(bdd_LOCATIONS[[#This Row],[SITUATION]]="Présent",IF(TODAY()&lt;bdd_LOCATIONS[[#This Row],[DATE DE FIN]],bdd_LOCATIONS[[#This Row],[DATE DE FIN]],DATE(YEAR(bdd_LOCATIONS[[#This Row],[DATE DE FIN]])+CEILING(DATEDIF(bdd_LOCATIONS[[#This Row],[DATE DE FIN]],TODAY(),"Y"),3),MONTH(bdd_LOCATIONS[[#This Row],[DATE DE FIN]]),DAY(bdd_LOCATIONS[[#This Row],[DATE DE FIN]]))),"")</f>
        <v>44255</v>
      </c>
      <c r="N9" s="8">
        <f ca="1">IF(bdd_LOCATIONS[[#This Row],[SITUATION]]="Présent",EDATE(bdd_LOCATIONS[[#This Row],[entree bail en cours]],32),"")</f>
        <v>44136</v>
      </c>
      <c r="O9" s="2" t="s">
        <v>21</v>
      </c>
      <c r="P9" s="8"/>
      <c r="U9" s="2">
        <v>1991</v>
      </c>
    </row>
    <row r="10" spans="1:22" ht="28.5" customHeight="1" x14ac:dyDescent="0.35">
      <c r="A10" s="5" t="s">
        <v>35</v>
      </c>
      <c r="B10" s="2" t="s">
        <v>36</v>
      </c>
      <c r="C10" s="3" t="s">
        <v>37</v>
      </c>
      <c r="D10" s="3" t="s">
        <v>18</v>
      </c>
      <c r="E10" s="5" t="s">
        <v>38</v>
      </c>
      <c r="F10" s="2" t="s">
        <v>39</v>
      </c>
      <c r="G10" s="6">
        <v>39512</v>
      </c>
      <c r="H10" s="6">
        <f>EDATE(bdd_LOCATIONS[[#This Row],[DATE DE DEBUT]],36)-1</f>
        <v>40606</v>
      </c>
      <c r="I10" s="6">
        <f>EDATE(bdd_LOCATIONS[[#This Row],[DATE DE DEBUT]],32)</f>
        <v>40487</v>
      </c>
      <c r="J10" s="7">
        <f ca="1">TODAY()-bdd_LOCATIONS[[#This Row],[DATE DE DEBUT]]</f>
        <v>4264</v>
      </c>
      <c r="K10" s="7">
        <f ca="1">ROUNDDOWN(bdd_LOCATIONS[ancienneté en jour]/365,0)/3</f>
        <v>3.6666666666666665</v>
      </c>
      <c r="L10" s="8">
        <f ca="1">IF(bdd_LOCATIONS[[#This Row],[SITUATION]]="Présent",EDATE(bdd_LOCATIONS[[#This Row],[sortie bail en cours]],-36)+1,"")</f>
        <v>42799</v>
      </c>
      <c r="M10" s="8">
        <f ca="1">IF(bdd_LOCATIONS[[#This Row],[SITUATION]]="Présent",IF(TODAY()&lt;bdd_LOCATIONS[[#This Row],[DATE DE FIN]],bdd_LOCATIONS[[#This Row],[DATE DE FIN]],DATE(YEAR(bdd_LOCATIONS[[#This Row],[DATE DE FIN]])+CEILING(DATEDIF(bdd_LOCATIONS[[#This Row],[DATE DE FIN]],TODAY(),"Y"),3),MONTH(bdd_LOCATIONS[[#This Row],[DATE DE FIN]]),DAY(bdd_LOCATIONS[[#This Row],[DATE DE FIN]]))),"")</f>
        <v>43894</v>
      </c>
      <c r="N10" s="8">
        <f ca="1">IF(bdd_LOCATIONS[[#This Row],[SITUATION]]="Présent",EDATE(bdd_LOCATIONS[[#This Row],[entree bail en cours]],32),"")</f>
        <v>43774</v>
      </c>
      <c r="O10" s="2" t="s">
        <v>21</v>
      </c>
      <c r="P10" s="8"/>
      <c r="U10" s="2">
        <v>1992</v>
      </c>
      <c r="V10" s="2">
        <v>2</v>
      </c>
    </row>
    <row r="11" spans="1:22" ht="28.5" customHeight="1" x14ac:dyDescent="0.35">
      <c r="A11" s="5" t="s">
        <v>40</v>
      </c>
      <c r="B11" s="2" t="s">
        <v>41</v>
      </c>
      <c r="C11" s="3" t="s">
        <v>37</v>
      </c>
      <c r="D11" s="3" t="s">
        <v>18</v>
      </c>
      <c r="E11" s="5" t="s">
        <v>42</v>
      </c>
      <c r="F11" s="2" t="s">
        <v>39</v>
      </c>
      <c r="G11" s="6">
        <v>38139</v>
      </c>
      <c r="H11" s="6">
        <f>EDATE(bdd_LOCATIONS[[#This Row],[DATE DE DEBUT]],36)-1</f>
        <v>39233</v>
      </c>
      <c r="I11" s="6">
        <f>EDATE(bdd_LOCATIONS[[#This Row],[DATE DE DEBUT]],32)</f>
        <v>39114</v>
      </c>
      <c r="J11" s="7">
        <f ca="1">TODAY()-bdd_LOCATIONS[[#This Row],[DATE DE DEBUT]]</f>
        <v>5637</v>
      </c>
      <c r="K11" s="7">
        <f ca="1">ROUNDDOWN(bdd_LOCATIONS[ancienneté en jour]/365,0)/3</f>
        <v>5</v>
      </c>
      <c r="L11" s="17">
        <f ca="1">IF(bdd_LOCATIONS[[#This Row],[SITUATION]]="Présent",EDATE(bdd_LOCATIONS[[#This Row],[sortie bail en cours]],-36)+1,"")</f>
        <v>42522</v>
      </c>
      <c r="M11" s="8">
        <f ca="1">IF(bdd_LOCATIONS[[#This Row],[SITUATION]]="Présent",IF(TODAY()&lt;bdd_LOCATIONS[[#This Row],[DATE DE FIN]],bdd_LOCATIONS[[#This Row],[DATE DE FIN]],DATE(YEAR(bdd_LOCATIONS[[#This Row],[DATE DE FIN]])+CEILING(DATEDIF(bdd_LOCATIONS[[#This Row],[DATE DE FIN]],TODAY(),"Y"),3),MONTH(bdd_LOCATIONS[[#This Row],[DATE DE FIN]]),DAY(bdd_LOCATIONS[[#This Row],[DATE DE FIN]]))),"")</f>
        <v>43616</v>
      </c>
      <c r="N11" s="17">
        <f ca="1">IF(bdd_LOCATIONS[[#This Row],[SITUATION]]="Présent",EDATE(bdd_LOCATIONS[[#This Row],[entree bail en cours]],32),"")</f>
        <v>43497</v>
      </c>
      <c r="O11" s="2" t="s">
        <v>21</v>
      </c>
      <c r="P11" s="17"/>
      <c r="U11" s="2">
        <v>1993</v>
      </c>
    </row>
    <row r="12" spans="1:22" s="11" customFormat="1" ht="28.5" customHeight="1" x14ac:dyDescent="0.35">
      <c r="A12" s="5" t="s">
        <v>43</v>
      </c>
      <c r="B12" s="2" t="s">
        <v>41</v>
      </c>
      <c r="C12" s="3" t="s">
        <v>44</v>
      </c>
      <c r="D12" s="3" t="s">
        <v>18</v>
      </c>
      <c r="E12" s="5" t="s">
        <v>45</v>
      </c>
      <c r="F12" s="2" t="s">
        <v>51</v>
      </c>
      <c r="G12" s="6">
        <v>41611</v>
      </c>
      <c r="H12" s="6">
        <f>EDATE(bdd_LOCATIONS[[#This Row],[DATE DE DEBUT]],36)-1</f>
        <v>42706</v>
      </c>
      <c r="I12" s="6">
        <f>EDATE(bdd_LOCATIONS[[#This Row],[DATE DE DEBUT]],32)</f>
        <v>42585</v>
      </c>
      <c r="J12" s="7">
        <f ca="1">TODAY()-bdd_LOCATIONS[[#This Row],[DATE DE DEBUT]]</f>
        <v>2165</v>
      </c>
      <c r="K12" s="7">
        <f ca="1">ROUNDDOWN(bdd_LOCATIONS[ancienneté en jour]/365,0)/3</f>
        <v>1.6666666666666667</v>
      </c>
      <c r="L12" s="8">
        <f ca="1">IF(bdd_LOCATIONS[[#This Row],[SITUATION]]="Présent",EDATE(bdd_LOCATIONS[[#This Row],[sortie bail en cours]],-36)+1,"")</f>
        <v>42707</v>
      </c>
      <c r="M12" s="8">
        <f ca="1">IF(bdd_LOCATIONS[[#This Row],[SITUATION]]="Présent",IF(TODAY()&lt;bdd_LOCATIONS[[#This Row],[DATE DE FIN]],bdd_LOCATIONS[[#This Row],[DATE DE FIN]],DATE(YEAR(bdd_LOCATIONS[[#This Row],[DATE DE FIN]])+CEILING(DATEDIF(bdd_LOCATIONS[[#This Row],[DATE DE FIN]],TODAY(),"Y"),3),MONTH(bdd_LOCATIONS[[#This Row],[DATE DE FIN]]),DAY(bdd_LOCATIONS[[#This Row],[DATE DE FIN]]))),"")</f>
        <v>43801</v>
      </c>
      <c r="N12" s="8">
        <f ca="1">IF(bdd_LOCATIONS[[#This Row],[SITUATION]]="Présent",EDATE(bdd_LOCATIONS[[#This Row],[entree bail en cours]],32),"")</f>
        <v>43680</v>
      </c>
      <c r="O12" s="2" t="s">
        <v>21</v>
      </c>
      <c r="P12" s="8"/>
      <c r="U12" s="11">
        <v>1994</v>
      </c>
    </row>
    <row r="13" spans="1:22" s="11" customFormat="1" ht="28.5" customHeight="1" x14ac:dyDescent="0.35">
      <c r="A13" s="5" t="s">
        <v>49</v>
      </c>
      <c r="B13" s="2" t="s">
        <v>23</v>
      </c>
      <c r="C13" s="3" t="s">
        <v>17</v>
      </c>
      <c r="D13" s="3" t="s">
        <v>18</v>
      </c>
      <c r="E13" s="5" t="s">
        <v>50</v>
      </c>
      <c r="F13" s="2" t="s">
        <v>20</v>
      </c>
      <c r="G13" s="6">
        <v>43361</v>
      </c>
      <c r="H13" s="6">
        <f>EDATE(bdd_LOCATIONS[[#This Row],[DATE DE DEBUT]],36)-1</f>
        <v>44456</v>
      </c>
      <c r="I13" s="6">
        <f>EDATE(bdd_LOCATIONS[[#This Row],[DATE DE DEBUT]],32)</f>
        <v>44334</v>
      </c>
      <c r="J13" s="7">
        <f ca="1">TODAY()-bdd_LOCATIONS[[#This Row],[DATE DE DEBUT]]</f>
        <v>415</v>
      </c>
      <c r="K13" s="7">
        <f ca="1">ROUNDDOWN(bdd_LOCATIONS[ancienneté en jour]/365,0)/3</f>
        <v>0.33333333333333331</v>
      </c>
      <c r="L13" s="8">
        <f ca="1">IF(bdd_LOCATIONS[[#This Row],[SITUATION]]="Présent",EDATE(bdd_LOCATIONS[[#This Row],[sortie bail en cours]],-36)+1,"")</f>
        <v>43361</v>
      </c>
      <c r="M13" s="8">
        <f ca="1">IF(bdd_LOCATIONS[[#This Row],[SITUATION]]="Présent",IF(TODAY()&lt;bdd_LOCATIONS[[#This Row],[DATE DE FIN]],bdd_LOCATIONS[[#This Row],[DATE DE FIN]],DATE(YEAR(bdd_LOCATIONS[[#This Row],[DATE DE FIN]])+CEILING(DATEDIF(bdd_LOCATIONS[[#This Row],[DATE DE FIN]],TODAY(),"Y"),3),MONTH(bdd_LOCATIONS[[#This Row],[DATE DE FIN]]),DAY(bdd_LOCATIONS[[#This Row],[DATE DE FIN]]))),"")</f>
        <v>44456</v>
      </c>
      <c r="N13" s="8">
        <f ca="1">IF(bdd_LOCATIONS[[#This Row],[SITUATION]]="Présent",EDATE(bdd_LOCATIONS[[#This Row],[entree bail en cours]],32),"")</f>
        <v>44334</v>
      </c>
      <c r="O13" s="2" t="s">
        <v>21</v>
      </c>
      <c r="P13" s="8"/>
      <c r="U13" s="11">
        <v>1995</v>
      </c>
      <c r="V13" s="11">
        <v>3</v>
      </c>
    </row>
    <row r="14" spans="1:22" ht="28.5" x14ac:dyDescent="0.35">
      <c r="A14" s="5" t="s">
        <v>22</v>
      </c>
      <c r="B14" s="2" t="s">
        <v>23</v>
      </c>
      <c r="C14" s="3" t="s">
        <v>17</v>
      </c>
      <c r="E14" s="5" t="s">
        <v>24</v>
      </c>
      <c r="F14" s="2" t="s">
        <v>20</v>
      </c>
      <c r="G14" s="6">
        <v>42705</v>
      </c>
      <c r="H14" s="6">
        <f>EDATE(bdd_LOCATIONS[[#This Row],[DATE DE DEBUT]],36)-1</f>
        <v>43799</v>
      </c>
      <c r="I14" s="6">
        <f>EDATE(bdd_LOCATIONS[[#This Row],[DATE DE DEBUT]],32)</f>
        <v>43678</v>
      </c>
      <c r="J14" s="7">
        <f ca="1">TODAY()-bdd_LOCATIONS[[#This Row],[DATE DE DEBUT]]</f>
        <v>1071</v>
      </c>
      <c r="K14" s="7">
        <f ca="1">ROUNDDOWN(bdd_LOCATIONS[ancienneté en jour]/365,0)/3</f>
        <v>0.66666666666666663</v>
      </c>
      <c r="L14" s="8" t="str">
        <f>IF(bdd_LOCATIONS[[#This Row],[SITUATION]]="Présent",EDATE(bdd_LOCATIONS[[#This Row],[sortie bail en cours]],-36)+1,"")</f>
        <v/>
      </c>
      <c r="M14" s="8" t="str">
        <f ca="1">IF(bdd_LOCATIONS[[#This Row],[SITUATION]]="Présent",IF(TODAY()&lt;bdd_LOCATIONS[[#This Row],[DATE DE FIN]],bdd_LOCATIONS[[#This Row],[DATE DE FIN]],DATE(YEAR(bdd_LOCATIONS[[#This Row],[DATE DE FIN]])+CEILING(DATEDIF(bdd_LOCATIONS[[#This Row],[DATE DE FIN]],TODAY(),"Y"),3),MONTH(bdd_LOCATIONS[[#This Row],[DATE DE FIN]]),DAY(bdd_LOCATIONS[[#This Row],[DATE DE FIN]]))),"")</f>
        <v/>
      </c>
      <c r="N14" s="8" t="str">
        <f>IF(bdd_LOCATIONS[[#This Row],[SITUATION]]="Présent",EDATE(bdd_LOCATIONS[[#This Row],[entree bail en cours]],32),"")</f>
        <v/>
      </c>
      <c r="O14" s="2" t="s">
        <v>25</v>
      </c>
      <c r="P14" s="8">
        <v>43190</v>
      </c>
      <c r="U14" s="2">
        <v>1996</v>
      </c>
    </row>
    <row r="15" spans="1:22" ht="15" x14ac:dyDescent="0.35">
      <c r="A15" s="5"/>
      <c r="C15" s="3"/>
      <c r="E15" s="5"/>
      <c r="G15" s="6"/>
      <c r="U15" s="2">
        <v>1997</v>
      </c>
    </row>
    <row r="16" spans="1:22" ht="57.75" customHeight="1" x14ac:dyDescent="0.35">
      <c r="D16" s="16" t="s">
        <v>55</v>
      </c>
      <c r="U16" s="2">
        <v>1998</v>
      </c>
      <c r="V16" s="2">
        <v>4</v>
      </c>
    </row>
    <row r="17" spans="1:22" x14ac:dyDescent="0.35">
      <c r="U17" s="2">
        <v>1999</v>
      </c>
    </row>
    <row r="18" spans="1:22" x14ac:dyDescent="0.35">
      <c r="U18" s="2">
        <v>2000</v>
      </c>
    </row>
    <row r="19" spans="1:22" ht="35.25" customHeight="1" x14ac:dyDescent="0.35">
      <c r="A19" s="19" t="s">
        <v>54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U19" s="2">
        <v>2001</v>
      </c>
      <c r="V19" s="2">
        <v>5</v>
      </c>
    </row>
    <row r="20" spans="1:22" x14ac:dyDescent="0.35">
      <c r="U20" s="2">
        <v>2002</v>
      </c>
    </row>
    <row r="21" spans="1:22" x14ac:dyDescent="0.35">
      <c r="U21" s="2">
        <v>2003</v>
      </c>
    </row>
    <row r="22" spans="1:22" x14ac:dyDescent="0.35">
      <c r="U22" s="2">
        <v>2004</v>
      </c>
      <c r="V22" s="2">
        <v>6</v>
      </c>
    </row>
    <row r="23" spans="1:22" x14ac:dyDescent="0.35">
      <c r="U23" s="2">
        <v>2005</v>
      </c>
    </row>
    <row r="24" spans="1:22" x14ac:dyDescent="0.35">
      <c r="U24" s="2">
        <v>2006</v>
      </c>
    </row>
    <row r="25" spans="1:22" x14ac:dyDescent="0.35">
      <c r="U25" s="2">
        <v>2007</v>
      </c>
      <c r="V25" s="2">
        <v>7</v>
      </c>
    </row>
    <row r="26" spans="1:22" x14ac:dyDescent="0.35">
      <c r="U26" s="2">
        <v>2008</v>
      </c>
    </row>
    <row r="27" spans="1:22" x14ac:dyDescent="0.35">
      <c r="U27" s="2">
        <v>2009</v>
      </c>
    </row>
    <row r="28" spans="1:22" x14ac:dyDescent="0.35">
      <c r="U28" s="2">
        <v>2010</v>
      </c>
      <c r="V28" s="2">
        <v>8</v>
      </c>
    </row>
    <row r="29" spans="1:22" x14ac:dyDescent="0.35">
      <c r="U29" s="2">
        <v>2011</v>
      </c>
    </row>
    <row r="30" spans="1:22" x14ac:dyDescent="0.35">
      <c r="U30" s="2">
        <v>2012</v>
      </c>
    </row>
    <row r="31" spans="1:22" x14ac:dyDescent="0.35">
      <c r="U31" s="2">
        <v>2013</v>
      </c>
      <c r="V31" s="2">
        <v>9</v>
      </c>
    </row>
    <row r="32" spans="1:22" x14ac:dyDescent="0.35">
      <c r="U32" s="2">
        <v>2014</v>
      </c>
    </row>
    <row r="33" spans="21:22" x14ac:dyDescent="0.35">
      <c r="U33" s="2">
        <v>2015</v>
      </c>
    </row>
    <row r="34" spans="21:22" x14ac:dyDescent="0.35">
      <c r="U34" s="2">
        <v>2016</v>
      </c>
      <c r="V34" s="2">
        <v>10</v>
      </c>
    </row>
    <row r="35" spans="21:22" x14ac:dyDescent="0.35">
      <c r="U35" s="2">
        <v>2017</v>
      </c>
    </row>
    <row r="36" spans="21:22" x14ac:dyDescent="0.35">
      <c r="U36" s="2">
        <v>2018</v>
      </c>
    </row>
    <row r="37" spans="21:22" x14ac:dyDescent="0.35">
      <c r="U37" s="2">
        <v>2019</v>
      </c>
      <c r="V37" s="2">
        <v>11</v>
      </c>
    </row>
  </sheetData>
  <mergeCells count="2">
    <mergeCell ref="A1:P1"/>
    <mergeCell ref="A19:P19"/>
  </mergeCells>
  <pageMargins left="0.19685039370078741" right="0.19685039370078741" top="0.19685039370078741" bottom="0.19685039370078741" header="0.31496062992125984" footer="0.31496062992125984"/>
  <pageSetup paperSize="9" scale="53" fitToHeight="0" orientation="landscape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'[1]bdd LISTES'!#REF!</xm:f>
          </x14:formula1>
          <xm:sqref>P15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bdd LOCATIONS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hvulc</dc:creator>
  <cp:lastModifiedBy>h2so4</cp:lastModifiedBy>
  <cp:lastPrinted>2019-11-07T06:39:26Z</cp:lastPrinted>
  <dcterms:created xsi:type="dcterms:W3CDTF">2019-11-06T08:02:33Z</dcterms:created>
  <dcterms:modified xsi:type="dcterms:W3CDTF">2019-11-07T09:19:45Z</dcterms:modified>
</cp:coreProperties>
</file>