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POMPE A CHALEUR" sheetId="1" r:id="rId1"/>
    <sheet name="GAZ HYBRIDE" sheetId="2" r:id="rId2"/>
    <sheet name="GAZ A CONDENSATION" sheetId="3" r:id="rId3"/>
  </sheet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9" i="2" l="1"/>
  <c r="P19" i="1"/>
  <c r="P10" i="1"/>
  <c r="P10" i="3" l="1"/>
  <c r="L10" i="1"/>
  <c r="L15" i="1" l="1"/>
  <c r="L16" i="1" s="1"/>
  <c r="H13" i="3" l="1"/>
  <c r="H12" i="3"/>
  <c r="H11" i="3"/>
  <c r="H14" i="3"/>
  <c r="H15" i="3"/>
  <c r="H16" i="3"/>
  <c r="H17" i="3"/>
  <c r="H18" i="3"/>
  <c r="H19" i="3"/>
  <c r="H20" i="3"/>
  <c r="H21" i="3"/>
  <c r="H22" i="3"/>
  <c r="H5" i="3"/>
  <c r="H6" i="3"/>
  <c r="H7" i="3"/>
  <c r="H8" i="3"/>
  <c r="H9" i="3"/>
  <c r="H10" i="3"/>
  <c r="H4" i="3"/>
  <c r="H12" i="2"/>
  <c r="H11" i="2"/>
  <c r="H5" i="2"/>
  <c r="H6" i="2"/>
  <c r="H7" i="2"/>
  <c r="H8" i="2"/>
  <c r="H9" i="2"/>
  <c r="H10" i="2"/>
  <c r="H13" i="2"/>
  <c r="H14" i="2"/>
  <c r="H15" i="2"/>
  <c r="H16" i="2"/>
  <c r="H17" i="2"/>
  <c r="H18" i="2"/>
  <c r="H19" i="2"/>
  <c r="H20" i="2"/>
  <c r="H21" i="2"/>
  <c r="H22" i="2"/>
  <c r="H4" i="2"/>
  <c r="L10" i="3"/>
  <c r="L15" i="3" s="1"/>
  <c r="L10" i="2"/>
  <c r="L15" i="2" s="1"/>
  <c r="H15" i="1"/>
  <c r="H16" i="1"/>
  <c r="H17" i="1"/>
  <c r="H18" i="1"/>
  <c r="H19" i="1"/>
  <c r="H20" i="1"/>
  <c r="H21" i="1"/>
  <c r="H22" i="1"/>
  <c r="H14" i="1"/>
  <c r="H13" i="1"/>
  <c r="H5" i="1"/>
  <c r="H6" i="1"/>
  <c r="H7" i="1"/>
  <c r="H8" i="1"/>
  <c r="H9" i="1"/>
  <c r="H10" i="1"/>
  <c r="H4" i="1"/>
  <c r="H12" i="1"/>
  <c r="H11" i="1"/>
  <c r="L17" i="1" l="1"/>
  <c r="L16" i="3" l="1"/>
  <c r="L16" i="2"/>
  <c r="L18" i="1" l="1"/>
  <c r="M16" i="3"/>
  <c r="M16" i="2"/>
  <c r="L17" i="3" l="1"/>
  <c r="L17" i="2"/>
  <c r="P10" i="2" l="1"/>
  <c r="L18" i="2" l="1"/>
  <c r="L18" i="3"/>
</calcChain>
</file>

<file path=xl/sharedStrings.xml><?xml version="1.0" encoding="utf-8"?>
<sst xmlns="http://schemas.openxmlformats.org/spreadsheetml/2006/main" count="177" uniqueCount="50">
  <si>
    <t>Séjour</t>
  </si>
  <si>
    <t>Cuisine</t>
  </si>
  <si>
    <t>Hall</t>
  </si>
  <si>
    <t>Dgt</t>
  </si>
  <si>
    <t>Dgt 1</t>
  </si>
  <si>
    <t>Dgt 2</t>
  </si>
  <si>
    <t>WC 1</t>
  </si>
  <si>
    <t>WC 2</t>
  </si>
  <si>
    <t>Sdb 1</t>
  </si>
  <si>
    <t xml:space="preserve">Sdb 2 </t>
  </si>
  <si>
    <t>Chambre 1</t>
  </si>
  <si>
    <t>Chambre 2</t>
  </si>
  <si>
    <t>Chambre 3</t>
  </si>
  <si>
    <t>Chambre 4</t>
  </si>
  <si>
    <t>Chambre 5</t>
  </si>
  <si>
    <t>Bureau</t>
  </si>
  <si>
    <t>Local technique</t>
  </si>
  <si>
    <t>Placard</t>
  </si>
  <si>
    <t>Placard 1</t>
  </si>
  <si>
    <t>Placard 2</t>
  </si>
  <si>
    <t>Dressing</t>
  </si>
  <si>
    <t>PIECES</t>
  </si>
  <si>
    <t>PUISSANCE REQUISE</t>
  </si>
  <si>
    <t>Dimension</t>
  </si>
  <si>
    <t>W</t>
  </si>
  <si>
    <t>500 x 520</t>
  </si>
  <si>
    <t>500 x 600</t>
  </si>
  <si>
    <t>500 x 800</t>
  </si>
  <si>
    <t>500 x 1000</t>
  </si>
  <si>
    <t>500 x 1200</t>
  </si>
  <si>
    <t>600 x 520</t>
  </si>
  <si>
    <t>600 x 600</t>
  </si>
  <si>
    <t>600 x 800</t>
  </si>
  <si>
    <t>600 x 1000</t>
  </si>
  <si>
    <t>600 x 1200</t>
  </si>
  <si>
    <t>862 x 500</t>
  </si>
  <si>
    <t>1222 x 500</t>
  </si>
  <si>
    <t>1537 x 600</t>
  </si>
  <si>
    <t>1807 x 600</t>
  </si>
  <si>
    <t>1807 x 750</t>
  </si>
  <si>
    <t>PIECES COMMUNES</t>
  </si>
  <si>
    <t>WC</t>
  </si>
  <si>
    <t>TOTAL =</t>
  </si>
  <si>
    <t>Nb de radiateurs =</t>
  </si>
  <si>
    <t>GAZ HYBRIDE</t>
  </si>
  <si>
    <t>RADIATEURS NECESSAIRES</t>
  </si>
  <si>
    <t>POMPE A CHALEUR</t>
  </si>
  <si>
    <t>GAZ A CONDENSATION</t>
  </si>
  <si>
    <t>RADIATEURS NECESSAIRES 500</t>
  </si>
  <si>
    <t>RADIATEURS NECESSAIRES 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</si>
</sst>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W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u/>
      <sz val="11"/>
      <color rgb="FFFF0000"/>
      <name val="Calibri Light"/>
      <family val="2"/>
      <scheme val="major"/>
    </font>
    <font>
      <b/>
      <sz val="18"/>
      <color rgb="FF92D050"/>
      <name val="Calibri Light"/>
      <family val="2"/>
      <scheme val="major"/>
    </font>
    <font>
      <b/>
      <sz val="18"/>
      <color theme="5"/>
      <name val="Calibri Light"/>
      <family val="2"/>
      <scheme val="major"/>
    </font>
    <font>
      <b/>
      <sz val="18"/>
      <color rgb="FF00B0F0"/>
      <name val="Calibri Light"/>
      <family val="2"/>
      <scheme val="major"/>
    </font>
    <font>
      <sz val="11"/>
      <color rgb="FFFF0000"/>
      <name val="Calibri Light"/>
      <family val="2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6FF3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  <border>
      <left/>
      <right/>
      <top/>
      <bottom style="thin">
        <color rgb="FF92D050"/>
      </bottom>
      <diagonal/>
    </border>
    <border>
      <left/>
      <right/>
      <top/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  <border>
      <left/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6" xfId="0" applyFont="1" applyBorder="1"/>
    <xf numFmtId="0" fontId="2" fillId="0" borderId="0" xfId="0" applyFont="1" applyAlignment="1">
      <alignment horizontal="right"/>
    </xf>
    <xf numFmtId="0" fontId="1" fillId="0" borderId="0" xfId="0" applyFont="1" applyBorder="1" applyAlignment="1">
      <alignment vertical="center"/>
    </xf>
    <xf numFmtId="0" fontId="1" fillId="0" borderId="8" xfId="0" applyFont="1" applyBorder="1"/>
    <xf numFmtId="164" fontId="1" fillId="0" borderId="0" xfId="0" applyNumberFormat="1" applyFont="1" applyBorder="1"/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16" xfId="0" applyFont="1" applyBorder="1"/>
    <xf numFmtId="0" fontId="1" fillId="0" borderId="16" xfId="0" applyFont="1" applyBorder="1" applyAlignment="1">
      <alignment horizontal="center"/>
    </xf>
    <xf numFmtId="0" fontId="0" fillId="0" borderId="16" xfId="0" applyBorder="1"/>
    <xf numFmtId="0" fontId="5" fillId="0" borderId="17" xfId="0" applyFont="1" applyBorder="1"/>
    <xf numFmtId="0" fontId="1" fillId="0" borderId="17" xfId="0" applyFont="1" applyBorder="1"/>
    <xf numFmtId="0" fontId="1" fillId="0" borderId="17" xfId="0" applyFont="1" applyBorder="1" applyAlignment="1">
      <alignment horizontal="center"/>
    </xf>
    <xf numFmtId="0" fontId="0" fillId="0" borderId="17" xfId="0" applyBorder="1"/>
    <xf numFmtId="0" fontId="6" fillId="0" borderId="18" xfId="0" applyFont="1" applyBorder="1"/>
    <xf numFmtId="0" fontId="1" fillId="0" borderId="18" xfId="0" applyFont="1" applyBorder="1"/>
    <xf numFmtId="0" fontId="1" fillId="0" borderId="18" xfId="0" applyFont="1" applyBorder="1" applyAlignment="1">
      <alignment horizontal="left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1" xfId="0" applyFont="1" applyBorder="1"/>
    <xf numFmtId="0" fontId="1" fillId="0" borderId="0" xfId="0" applyFont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1" fillId="0" borderId="0" xfId="0" applyFont="1" applyFill="1"/>
    <xf numFmtId="164" fontId="1" fillId="3" borderId="10" xfId="0" applyNumberFormat="1" applyFont="1" applyFill="1" applyBorder="1" applyAlignment="1">
      <alignment horizontal="center" vertical="center"/>
    </xf>
    <xf numFmtId="164" fontId="1" fillId="3" borderId="12" xfId="0" applyNumberFormat="1" applyFont="1" applyFill="1" applyBorder="1" applyAlignment="1">
      <alignment horizontal="center" vertical="center"/>
    </xf>
    <xf numFmtId="164" fontId="1" fillId="3" borderId="12" xfId="0" applyNumberFormat="1" applyFont="1" applyFill="1" applyBorder="1" applyAlignment="1">
      <alignment horizontal="center"/>
    </xf>
    <xf numFmtId="164" fontId="1" fillId="3" borderId="12" xfId="0" quotePrefix="1" applyNumberFormat="1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1" fillId="0" borderId="7" xfId="0" applyFont="1" applyBorder="1"/>
    <xf numFmtId="164" fontId="1" fillId="4" borderId="10" xfId="0" applyNumberFormat="1" applyFont="1" applyFill="1" applyBorder="1" applyAlignment="1">
      <alignment horizontal="center" vertical="center"/>
    </xf>
    <xf numFmtId="164" fontId="1" fillId="4" borderId="12" xfId="0" applyNumberFormat="1" applyFont="1" applyFill="1" applyBorder="1" applyAlignment="1">
      <alignment horizontal="center" vertical="center"/>
    </xf>
    <xf numFmtId="164" fontId="1" fillId="4" borderId="12" xfId="0" applyNumberFormat="1" applyFont="1" applyFill="1" applyBorder="1" applyAlignment="1">
      <alignment horizontal="center"/>
    </xf>
    <xf numFmtId="164" fontId="1" fillId="4" borderId="12" xfId="0" quotePrefix="1" applyNumberFormat="1" applyFont="1" applyFill="1" applyBorder="1" applyAlignment="1">
      <alignment horizontal="center"/>
    </xf>
    <xf numFmtId="164" fontId="1" fillId="4" borderId="6" xfId="0" applyNumberFormat="1" applyFont="1" applyFill="1" applyBorder="1" applyAlignment="1">
      <alignment horizontal="center"/>
    </xf>
    <xf numFmtId="164" fontId="1" fillId="4" borderId="6" xfId="0" applyNumberFormat="1" applyFont="1" applyFill="1" applyBorder="1"/>
    <xf numFmtId="0" fontId="1" fillId="4" borderId="1" xfId="0" applyFont="1" applyFill="1" applyBorder="1" applyAlignment="1">
      <alignment horizontal="center" vertical="center"/>
    </xf>
    <xf numFmtId="164" fontId="1" fillId="5" borderId="10" xfId="0" applyNumberFormat="1" applyFont="1" applyFill="1" applyBorder="1" applyAlignment="1">
      <alignment horizontal="center" vertical="center"/>
    </xf>
    <xf numFmtId="164" fontId="1" fillId="5" borderId="12" xfId="0" applyNumberFormat="1" applyFont="1" applyFill="1" applyBorder="1" applyAlignment="1">
      <alignment horizontal="center" vertical="center"/>
    </xf>
    <xf numFmtId="164" fontId="1" fillId="5" borderId="12" xfId="0" applyNumberFormat="1" applyFont="1" applyFill="1" applyBorder="1" applyAlignment="1">
      <alignment horizontal="center"/>
    </xf>
    <xf numFmtId="164" fontId="1" fillId="5" borderId="12" xfId="0" quotePrefix="1" applyNumberFormat="1" applyFont="1" applyFill="1" applyBorder="1" applyAlignment="1">
      <alignment horizontal="center"/>
    </xf>
    <xf numFmtId="164" fontId="1" fillId="5" borderId="6" xfId="0" applyNumberFormat="1" applyFont="1" applyFill="1" applyBorder="1" applyAlignment="1">
      <alignment horizontal="center"/>
    </xf>
    <xf numFmtId="164" fontId="1" fillId="5" borderId="6" xfId="0" applyNumberFormat="1" applyFont="1" applyFill="1" applyBorder="1"/>
    <xf numFmtId="0" fontId="1" fillId="5" borderId="1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 textRotation="90"/>
    </xf>
    <xf numFmtId="0" fontId="8" fillId="0" borderId="7" xfId="0" applyFont="1" applyBorder="1" applyAlignment="1">
      <alignment horizontal="right" vertical="center" textRotation="90"/>
    </xf>
    <xf numFmtId="0" fontId="2" fillId="6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72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5"/>
  </sheetPr>
  <dimension ref="A1:Q22"/>
  <sheetViews>
    <sheetView showGridLines="0" tabSelected="1" workbookViewId="0">
      <selection activeCell="O30" sqref="O30"/>
    </sheetView>
  </sheetViews>
  <sheetFormatPr defaultColWidth="11.42578125" defaultRowHeight="15" x14ac:dyDescent="0.25"/>
  <cols>
    <col min="1" max="1" width="8" style="4" customWidth="1"/>
    <col min="2" max="2" width="14.7109375" style="4" customWidth="1"/>
    <col min="3" max="3" width="5.5703125" style="4" bestFit="1" customWidth="1"/>
    <col min="4" max="4" width="4.42578125" style="8" customWidth="1"/>
    <col min="5" max="5" width="14.85546875" style="4" bestFit="1" customWidth="1"/>
    <col min="6" max="6" width="19" style="5" bestFit="1" customWidth="1"/>
    <col min="7" max="7" width="6.85546875" style="4" customWidth="1"/>
    <col min="8" max="8" width="22" style="5" bestFit="1" customWidth="1"/>
    <col min="9" max="10" width="4.7109375" style="4" customWidth="1"/>
    <col min="11" max="11" width="15.85546875" style="5" bestFit="1" customWidth="1"/>
    <col min="12" max="12" width="16.28515625" style="4" bestFit="1" customWidth="1"/>
    <col min="13" max="14" width="2.7109375" style="4" customWidth="1"/>
    <col min="15" max="15" width="16.28515625" style="4" customWidth="1"/>
    <col min="16" max="16" width="8.7109375" style="4" customWidth="1"/>
    <col min="17" max="17" width="11.42578125" style="4"/>
  </cols>
  <sheetData>
    <row r="1" spans="1:17" ht="23.25" x14ac:dyDescent="0.35">
      <c r="B1" s="46" t="s">
        <v>46</v>
      </c>
      <c r="C1" s="47"/>
      <c r="D1" s="48"/>
      <c r="E1" s="47"/>
      <c r="F1" s="49"/>
      <c r="G1" s="47"/>
      <c r="H1" s="49"/>
      <c r="I1" s="47"/>
      <c r="J1" s="47"/>
      <c r="K1" s="49"/>
      <c r="L1" s="47"/>
      <c r="M1" s="47"/>
      <c r="N1" s="47"/>
      <c r="O1" s="47"/>
      <c r="P1" s="47"/>
    </row>
    <row r="2" spans="1:17" x14ac:dyDescent="0.25">
      <c r="E2" s="37"/>
      <c r="H2" s="38"/>
      <c r="J2"/>
      <c r="K2" s="36"/>
      <c r="L2" s="36"/>
      <c r="M2"/>
      <c r="N2"/>
      <c r="O2"/>
      <c r="P2"/>
      <c r="Q2"/>
    </row>
    <row r="3" spans="1:17" s="18" customFormat="1" x14ac:dyDescent="0.25">
      <c r="A3" s="14"/>
      <c r="B3" s="55" t="s">
        <v>23</v>
      </c>
      <c r="C3" s="17" t="s">
        <v>24</v>
      </c>
      <c r="D3" s="9"/>
      <c r="E3" s="16" t="s">
        <v>21</v>
      </c>
      <c r="F3" s="34" t="s">
        <v>22</v>
      </c>
      <c r="G3" s="21"/>
      <c r="H3" s="16" t="s">
        <v>45</v>
      </c>
      <c r="I3" s="14"/>
      <c r="J3" s="21"/>
      <c r="K3" s="35" t="s">
        <v>40</v>
      </c>
      <c r="L3" s="34" t="s">
        <v>22</v>
      </c>
      <c r="M3" s="21"/>
      <c r="O3" s="93" t="s">
        <v>48</v>
      </c>
      <c r="P3" s="93"/>
      <c r="Q3" s="14"/>
    </row>
    <row r="4" spans="1:17" s="1" customFormat="1" x14ac:dyDescent="0.25">
      <c r="A4" s="91"/>
      <c r="B4" s="89" t="s">
        <v>25</v>
      </c>
      <c r="C4" s="90">
        <v>431</v>
      </c>
      <c r="D4" s="9"/>
      <c r="E4" s="27" t="s">
        <v>0</v>
      </c>
      <c r="F4" s="66"/>
      <c r="G4" s="2"/>
      <c r="H4" s="29" t="str">
        <f t="shared" ref="H4:H10" si="0">IF(AND(F4&gt;=0,F4&lt;=433),$B$4,IF(AND(F4&gt;=434,F4&lt;=488),$B$10,IF(AND(F4&gt;=488,F4&lt;=499),$B$5,IF(AND(F4&gt;=499,F4&lt;=563),$B$11,IF(AND(F4&gt;=563,F4&lt;=665),$B$6,IF(AND(F4&gt;=665,F4&lt;=750),$B$12,IF(AND(F4&gt;=750,F4&lt;=830),$B$7,IF(AND(F4&gt;=830,F4&lt;=937),$B$13,IF(AND(F4&gt;=937,F4&lt;=996),$B$8,IF(AND(F4&gt;=996,F4&lt;=1500),$B$14,"-"))))))))))</f>
        <v>500 x 520</v>
      </c>
      <c r="I4" s="2"/>
      <c r="J4" s="2"/>
      <c r="K4" s="29" t="s">
        <v>0</v>
      </c>
      <c r="L4" s="66">
        <v>1000</v>
      </c>
      <c r="M4" s="60"/>
      <c r="N4" s="59"/>
      <c r="O4" s="57" t="s">
        <v>26</v>
      </c>
      <c r="P4" s="95">
        <v>497</v>
      </c>
      <c r="Q4" s="2"/>
    </row>
    <row r="5" spans="1:17" s="1" customFormat="1" x14ac:dyDescent="0.25">
      <c r="A5" s="91"/>
      <c r="B5" s="89" t="s">
        <v>26</v>
      </c>
      <c r="C5" s="90">
        <v>497</v>
      </c>
      <c r="D5" s="9"/>
      <c r="E5" s="28" t="s">
        <v>1</v>
      </c>
      <c r="F5" s="67"/>
      <c r="G5" s="2"/>
      <c r="H5" s="30" t="str">
        <f t="shared" si="0"/>
        <v>500 x 520</v>
      </c>
      <c r="I5" s="2"/>
      <c r="J5" s="2"/>
      <c r="K5" s="30" t="s">
        <v>1</v>
      </c>
      <c r="L5" s="67">
        <v>500</v>
      </c>
      <c r="M5" s="60"/>
      <c r="N5" s="59"/>
      <c r="O5" s="57" t="s">
        <v>26</v>
      </c>
      <c r="P5" s="95">
        <v>497</v>
      </c>
      <c r="Q5" s="2"/>
    </row>
    <row r="6" spans="1:17" s="1" customFormat="1" x14ac:dyDescent="0.25">
      <c r="A6" s="91"/>
      <c r="B6" s="89" t="s">
        <v>27</v>
      </c>
      <c r="C6" s="90">
        <v>663</v>
      </c>
      <c r="D6" s="9"/>
      <c r="E6" s="28" t="s">
        <v>2</v>
      </c>
      <c r="F6" s="67"/>
      <c r="G6" s="2"/>
      <c r="H6" s="30" t="str">
        <f t="shared" si="0"/>
        <v>500 x 520</v>
      </c>
      <c r="I6" s="2"/>
      <c r="J6" s="2"/>
      <c r="K6" s="30" t="s">
        <v>2</v>
      </c>
      <c r="L6" s="67">
        <v>650</v>
      </c>
      <c r="M6" s="60"/>
      <c r="N6" s="59"/>
      <c r="O6" s="57" t="s">
        <v>26</v>
      </c>
      <c r="P6" s="95">
        <v>497</v>
      </c>
      <c r="Q6" s="2"/>
    </row>
    <row r="7" spans="1:17" s="1" customFormat="1" x14ac:dyDescent="0.25">
      <c r="A7" s="91"/>
      <c r="B7" s="89" t="s">
        <v>28</v>
      </c>
      <c r="C7" s="90">
        <v>828</v>
      </c>
      <c r="D7" s="9"/>
      <c r="E7" s="28" t="s">
        <v>4</v>
      </c>
      <c r="F7" s="67"/>
      <c r="G7" s="2"/>
      <c r="H7" s="30" t="str">
        <f t="shared" si="0"/>
        <v>500 x 520</v>
      </c>
      <c r="I7" s="2"/>
      <c r="J7" s="2"/>
      <c r="K7" s="30" t="s">
        <v>3</v>
      </c>
      <c r="L7" s="67">
        <v>300</v>
      </c>
      <c r="M7" s="60"/>
      <c r="N7" s="62"/>
      <c r="O7" s="57" t="s">
        <v>26</v>
      </c>
      <c r="P7" s="95">
        <v>497</v>
      </c>
      <c r="Q7" s="2"/>
    </row>
    <row r="8" spans="1:17" s="1" customFormat="1" x14ac:dyDescent="0.25">
      <c r="A8" s="91"/>
      <c r="B8" s="89" t="s">
        <v>29</v>
      </c>
      <c r="C8" s="90">
        <v>994</v>
      </c>
      <c r="D8" s="9"/>
      <c r="E8" s="28" t="s">
        <v>5</v>
      </c>
      <c r="F8" s="67"/>
      <c r="G8" s="2"/>
      <c r="H8" s="30" t="str">
        <f t="shared" si="0"/>
        <v>500 x 520</v>
      </c>
      <c r="I8" s="2"/>
      <c r="J8" s="2"/>
      <c r="K8" s="30" t="s">
        <v>41</v>
      </c>
      <c r="L8" s="67">
        <v>300</v>
      </c>
      <c r="M8" s="60"/>
      <c r="N8" s="59"/>
      <c r="O8" s="57" t="s">
        <v>29</v>
      </c>
      <c r="P8" s="95">
        <v>994</v>
      </c>
      <c r="Q8" s="2"/>
    </row>
    <row r="9" spans="1:17" x14ac:dyDescent="0.25">
      <c r="A9" s="91"/>
      <c r="B9" s="65"/>
      <c r="C9" s="65"/>
      <c r="E9" s="28" t="s">
        <v>6</v>
      </c>
      <c r="F9" s="68"/>
      <c r="H9" s="30" t="str">
        <f t="shared" si="0"/>
        <v>500 x 520</v>
      </c>
      <c r="K9" s="12" t="s">
        <v>17</v>
      </c>
      <c r="L9" s="67">
        <v>200</v>
      </c>
      <c r="M9" s="61"/>
      <c r="N9" s="37"/>
      <c r="O9" s="96"/>
      <c r="P9" s="95"/>
    </row>
    <row r="10" spans="1:17" x14ac:dyDescent="0.25">
      <c r="A10" s="91"/>
      <c r="B10" s="54" t="s">
        <v>30</v>
      </c>
      <c r="C10" s="53">
        <v>486</v>
      </c>
      <c r="E10" s="28" t="s">
        <v>7</v>
      </c>
      <c r="F10" s="68"/>
      <c r="H10" s="30" t="str">
        <f t="shared" si="0"/>
        <v>500 x 520</v>
      </c>
      <c r="K10" s="20" t="s">
        <v>42</v>
      </c>
      <c r="L10" s="6">
        <f>SUM(L4:L9)</f>
        <v>2950</v>
      </c>
      <c r="N10" s="37"/>
      <c r="O10" s="20" t="s">
        <v>42</v>
      </c>
      <c r="P10" s="23">
        <f>SUM(P4:P9)</f>
        <v>2982</v>
      </c>
    </row>
    <row r="11" spans="1:17" x14ac:dyDescent="0.25">
      <c r="A11" s="91"/>
      <c r="B11" s="54" t="s">
        <v>31</v>
      </c>
      <c r="C11" s="53">
        <v>561</v>
      </c>
      <c r="E11" s="28" t="s">
        <v>8</v>
      </c>
      <c r="F11" s="68"/>
      <c r="H11" s="30" t="str">
        <f>IF(AND(F11&gt;=0,F11&lt;=286),$B$16,IF(AND(F11&gt;=286,F11&lt;=291),$B$17,IF(AND(F11&gt;=291,F11&lt;=419),$B$18,IF(AND(F11&gt;=419,F11&lt;=503),$B$19,IF(AND(F11&gt;=503,F11&lt;=800),$B$20,"-")))))</f>
        <v>862 x 500</v>
      </c>
      <c r="K11" s="7" t="s">
        <v>43</v>
      </c>
      <c r="L11" s="71">
        <v>5</v>
      </c>
    </row>
    <row r="12" spans="1:17" x14ac:dyDescent="0.25">
      <c r="A12" s="91"/>
      <c r="B12" s="54" t="s">
        <v>32</v>
      </c>
      <c r="C12" s="53">
        <v>748</v>
      </c>
      <c r="E12" s="28" t="s">
        <v>9</v>
      </c>
      <c r="F12" s="68"/>
      <c r="H12" s="10" t="str">
        <f>IF(AND(F12&gt;=0,F12&lt;=207),$B$16,IF(AND(F12&gt;=207,F12&lt;=291),$B$17,IF(AND(F12&gt;=291,F12&lt;=419),$B$18,IF(AND(F12&gt;=419,F12&lt;=503),$B$19,IF(AND(F12&gt;=503,F12&lt;=800),$B$20,"-")))))</f>
        <v>862 x 500</v>
      </c>
      <c r="K12" s="7"/>
      <c r="L12" s="6"/>
      <c r="O12" s="94" t="s">
        <v>49</v>
      </c>
      <c r="P12" s="94"/>
    </row>
    <row r="13" spans="1:17" x14ac:dyDescent="0.25">
      <c r="A13" s="91"/>
      <c r="B13" s="54" t="s">
        <v>33</v>
      </c>
      <c r="C13" s="53">
        <v>935</v>
      </c>
      <c r="E13" s="28" t="s">
        <v>10</v>
      </c>
      <c r="F13" s="68"/>
      <c r="H13" s="50" t="str">
        <f t="shared" ref="H13:H22" si="1">IF(AND(F13&gt;=0,F13&lt;=433),$B$4,IF(AND(F13&gt;=434,F13&lt;=488),$B$10,IF(AND(F13&gt;=488,F13&lt;=499),$B$5,IF(AND(F13&gt;=499,F13&lt;=563),$B$11,IF(AND(F13&gt;=563,F13&lt;=665),$B$6,IF(AND(F13&gt;=665,F13&lt;=750),$B$12,IF(AND(F13&gt;=750,F13&lt;=830),$B$7,IF(AND(F13&gt;=830,F13&lt;=937),$B$13,IF(AND(F13&gt;=937,F13&lt;=996),$B$8,IF(AND(F13&gt;=996,F13&lt;=1500),$B$14,"-"))))))))))</f>
        <v>500 x 520</v>
      </c>
      <c r="M13" s="37"/>
      <c r="N13" s="59"/>
      <c r="O13" s="57" t="s">
        <v>30</v>
      </c>
      <c r="P13" s="95">
        <v>486</v>
      </c>
    </row>
    <row r="14" spans="1:17" x14ac:dyDescent="0.25">
      <c r="A14" s="91"/>
      <c r="B14" s="54" t="s">
        <v>34</v>
      </c>
      <c r="C14" s="53">
        <v>1122</v>
      </c>
      <c r="E14" s="28" t="s">
        <v>11</v>
      </c>
      <c r="F14" s="68"/>
      <c r="H14" s="30" t="str">
        <f t="shared" si="1"/>
        <v>500 x 520</v>
      </c>
      <c r="L14" s="24"/>
      <c r="M14" s="63"/>
      <c r="N14" s="59"/>
      <c r="O14" s="57" t="s">
        <v>30</v>
      </c>
      <c r="P14" s="95">
        <v>486</v>
      </c>
    </row>
    <row r="15" spans="1:17" x14ac:dyDescent="0.25">
      <c r="E15" s="28" t="s">
        <v>12</v>
      </c>
      <c r="F15" s="69"/>
      <c r="H15" s="50" t="str">
        <f t="shared" si="1"/>
        <v>500 x 520</v>
      </c>
      <c r="L15" s="25">
        <f>L10</f>
        <v>2950</v>
      </c>
      <c r="M15" s="63"/>
      <c r="N15" s="59"/>
      <c r="O15" s="57" t="s">
        <v>30</v>
      </c>
      <c r="P15" s="95">
        <v>486</v>
      </c>
    </row>
    <row r="16" spans="1:17" x14ac:dyDescent="0.25">
      <c r="A16" s="92"/>
      <c r="B16" s="56" t="s">
        <v>35</v>
      </c>
      <c r="C16" s="15">
        <v>205</v>
      </c>
      <c r="E16" s="28" t="s">
        <v>13</v>
      </c>
      <c r="F16" s="68"/>
      <c r="H16" s="50" t="str">
        <f t="shared" si="1"/>
        <v>500 x 520</v>
      </c>
      <c r="L16" s="25">
        <f>L15-P4</f>
        <v>2453</v>
      </c>
      <c r="M16" s="64"/>
      <c r="N16" s="59"/>
      <c r="O16" s="57" t="s">
        <v>31</v>
      </c>
      <c r="P16" s="95">
        <v>561</v>
      </c>
    </row>
    <row r="17" spans="1:16" x14ac:dyDescent="0.25">
      <c r="A17" s="92"/>
      <c r="B17" s="56" t="s">
        <v>36</v>
      </c>
      <c r="C17" s="3">
        <v>289</v>
      </c>
      <c r="E17" s="28" t="s">
        <v>14</v>
      </c>
      <c r="F17" s="68"/>
      <c r="H17" s="30" t="str">
        <f t="shared" si="1"/>
        <v>500 x 520</v>
      </c>
      <c r="L17" s="25">
        <f>L16-P5</f>
        <v>1956</v>
      </c>
      <c r="M17" s="63"/>
      <c r="N17" s="59"/>
      <c r="O17" s="57" t="s">
        <v>33</v>
      </c>
      <c r="P17" s="95">
        <v>935</v>
      </c>
    </row>
    <row r="18" spans="1:16" x14ac:dyDescent="0.25">
      <c r="A18" s="92"/>
      <c r="B18" s="56" t="s">
        <v>37</v>
      </c>
      <c r="C18" s="3">
        <v>417</v>
      </c>
      <c r="E18" s="28" t="s">
        <v>15</v>
      </c>
      <c r="F18" s="68"/>
      <c r="H18" s="10" t="str">
        <f t="shared" si="1"/>
        <v>500 x 520</v>
      </c>
      <c r="L18" s="25">
        <f>L17-P6</f>
        <v>1459</v>
      </c>
      <c r="M18" s="63"/>
      <c r="N18" s="37"/>
      <c r="O18" s="96"/>
      <c r="P18" s="95"/>
    </row>
    <row r="19" spans="1:16" x14ac:dyDescent="0.25">
      <c r="A19" s="92"/>
      <c r="B19" s="56" t="s">
        <v>38</v>
      </c>
      <c r="C19" s="3">
        <v>501</v>
      </c>
      <c r="E19" s="28" t="s">
        <v>16</v>
      </c>
      <c r="F19" s="68"/>
      <c r="H19" s="30" t="str">
        <f t="shared" si="1"/>
        <v>500 x 520</v>
      </c>
      <c r="K19"/>
      <c r="L19" s="24"/>
      <c r="M19" s="24"/>
      <c r="N19" s="37"/>
      <c r="O19" s="20" t="s">
        <v>42</v>
      </c>
      <c r="P19" s="23">
        <f>SUM(P13:P18)</f>
        <v>2954</v>
      </c>
    </row>
    <row r="20" spans="1:16" x14ac:dyDescent="0.25">
      <c r="A20" s="92"/>
      <c r="B20" s="56" t="s">
        <v>39</v>
      </c>
      <c r="C20" s="13">
        <v>615</v>
      </c>
      <c r="E20" s="28" t="s">
        <v>18</v>
      </c>
      <c r="F20" s="68"/>
      <c r="H20" s="30" t="str">
        <f t="shared" si="1"/>
        <v>500 x 520</v>
      </c>
    </row>
    <row r="21" spans="1:16" x14ac:dyDescent="0.25">
      <c r="E21" s="28" t="s">
        <v>19</v>
      </c>
      <c r="F21" s="68"/>
      <c r="H21" s="30" t="str">
        <f t="shared" si="1"/>
        <v>500 x 520</v>
      </c>
    </row>
    <row r="22" spans="1:16" x14ac:dyDescent="0.25">
      <c r="E22" s="11" t="s">
        <v>20</v>
      </c>
      <c r="F22" s="70"/>
      <c r="H22" s="13" t="str">
        <f t="shared" si="1"/>
        <v>500 x 520</v>
      </c>
    </row>
  </sheetData>
  <mergeCells count="4">
    <mergeCell ref="A4:A14"/>
    <mergeCell ref="A16:A20"/>
    <mergeCell ref="O3:P3"/>
    <mergeCell ref="O12:P12"/>
  </mergeCells>
  <conditionalFormatting sqref="H4:H22">
    <cfRule type="cellIs" dxfId="71" priority="32" operator="lessThan">
      <formula>0</formula>
    </cfRule>
  </conditionalFormatting>
  <conditionalFormatting sqref="H4">
    <cfRule type="expression" dxfId="70" priority="31">
      <formula>$F$4=0</formula>
    </cfRule>
  </conditionalFormatting>
  <conditionalFormatting sqref="H5">
    <cfRule type="expression" dxfId="69" priority="30">
      <formula>$F$5=0</formula>
    </cfRule>
  </conditionalFormatting>
  <conditionalFormatting sqref="H6">
    <cfRule type="expression" dxfId="68" priority="29">
      <formula>$F$6=0</formula>
    </cfRule>
  </conditionalFormatting>
  <conditionalFormatting sqref="H7">
    <cfRule type="expression" dxfId="67" priority="28">
      <formula>$F$7=0</formula>
    </cfRule>
  </conditionalFormatting>
  <conditionalFormatting sqref="H8">
    <cfRule type="expression" dxfId="66" priority="27">
      <formula>$F$8=0</formula>
    </cfRule>
  </conditionalFormatting>
  <conditionalFormatting sqref="H9">
    <cfRule type="expression" dxfId="65" priority="26">
      <formula>$F$9=0</formula>
    </cfRule>
  </conditionalFormatting>
  <conditionalFormatting sqref="H10">
    <cfRule type="expression" dxfId="64" priority="25">
      <formula>$F$10=0</formula>
    </cfRule>
  </conditionalFormatting>
  <conditionalFormatting sqref="H11">
    <cfRule type="expression" dxfId="63" priority="24">
      <formula>$F$11=0</formula>
    </cfRule>
  </conditionalFormatting>
  <conditionalFormatting sqref="H12">
    <cfRule type="expression" dxfId="62" priority="23">
      <formula>$F$12=0</formula>
    </cfRule>
  </conditionalFormatting>
  <conditionalFormatting sqref="H13">
    <cfRule type="expression" dxfId="61" priority="22">
      <formula>$F$13=0</formula>
    </cfRule>
  </conditionalFormatting>
  <conditionalFormatting sqref="H14:H22">
    <cfRule type="expression" dxfId="60" priority="21">
      <formula>$F$14=0</formula>
    </cfRule>
  </conditionalFormatting>
  <conditionalFormatting sqref="H15">
    <cfRule type="expression" dxfId="59" priority="20">
      <formula>$F$15=0</formula>
    </cfRule>
  </conditionalFormatting>
  <conditionalFormatting sqref="H16">
    <cfRule type="expression" dxfId="58" priority="19">
      <formula>$F$16=0</formula>
    </cfRule>
  </conditionalFormatting>
  <conditionalFormatting sqref="H17">
    <cfRule type="expression" dxfId="57" priority="18">
      <formula>$F$17=0</formula>
    </cfRule>
  </conditionalFormatting>
  <conditionalFormatting sqref="H18">
    <cfRule type="expression" dxfId="56" priority="17">
      <formula>$F$18=0</formula>
    </cfRule>
  </conditionalFormatting>
  <conditionalFormatting sqref="H19">
    <cfRule type="expression" dxfId="55" priority="16">
      <formula>$F$19=0</formula>
    </cfRule>
  </conditionalFormatting>
  <conditionalFormatting sqref="H20">
    <cfRule type="expression" dxfId="54" priority="15">
      <formula>$F$20=0</formula>
    </cfRule>
  </conditionalFormatting>
  <conditionalFormatting sqref="H21">
    <cfRule type="expression" dxfId="53" priority="14">
      <formula>$F$21=0</formula>
    </cfRule>
  </conditionalFormatting>
  <conditionalFormatting sqref="H22">
    <cfRule type="expression" dxfId="52" priority="13">
      <formula>$F$22=0</formula>
    </cfRule>
  </conditionalFormatting>
  <conditionalFormatting sqref="O4:P10">
    <cfRule type="expression" dxfId="51" priority="6">
      <formula>$L$10=0</formula>
    </cfRule>
  </conditionalFormatting>
  <conditionalFormatting sqref="N15">
    <cfRule type="expression" dxfId="50" priority="4">
      <formula>$L$11&lt;3</formula>
    </cfRule>
  </conditionalFormatting>
  <conditionalFormatting sqref="N16">
    <cfRule type="expression" dxfId="49" priority="3">
      <formula>$L$11&lt;4</formula>
    </cfRule>
  </conditionalFormatting>
  <conditionalFormatting sqref="O19:P19">
    <cfRule type="expression" dxfId="48" priority="2">
      <formula>$L$10=0</formula>
    </cfRule>
  </conditionalFormatting>
  <conditionalFormatting sqref="N14">
    <cfRule type="expression" dxfId="47" priority="1">
      <formula>$L$11&lt;2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Q24"/>
  <sheetViews>
    <sheetView showGridLines="0" workbookViewId="0">
      <selection activeCell="M25" sqref="M25"/>
    </sheetView>
  </sheetViews>
  <sheetFormatPr defaultColWidth="11.42578125" defaultRowHeight="15" x14ac:dyDescent="0.25"/>
  <cols>
    <col min="1" max="1" width="8" style="4" customWidth="1"/>
    <col min="2" max="2" width="14.7109375" style="4" customWidth="1"/>
    <col min="3" max="3" width="5.5703125" style="4" bestFit="1" customWidth="1"/>
    <col min="4" max="4" width="4.42578125" style="4" customWidth="1"/>
    <col min="5" max="5" width="14.85546875" style="4" bestFit="1" customWidth="1"/>
    <col min="6" max="6" width="19" style="5" bestFit="1" customWidth="1"/>
    <col min="7" max="7" width="6.85546875" style="4" customWidth="1"/>
    <col min="8" max="8" width="22" style="4" bestFit="1" customWidth="1"/>
    <col min="9" max="10" width="4.7109375" customWidth="1"/>
    <col min="11" max="11" width="15.85546875" bestFit="1" customWidth="1"/>
    <col min="12" max="12" width="16.28515625" bestFit="1" customWidth="1"/>
    <col min="13" max="14" width="2.7109375" customWidth="1"/>
    <col min="15" max="15" width="16.28515625" customWidth="1"/>
    <col min="16" max="16" width="8.7109375" customWidth="1"/>
  </cols>
  <sheetData>
    <row r="1" spans="1:17" ht="23.25" x14ac:dyDescent="0.35">
      <c r="B1" s="42" t="s">
        <v>44</v>
      </c>
      <c r="C1" s="43"/>
      <c r="D1" s="43"/>
      <c r="E1" s="43"/>
      <c r="F1" s="44"/>
      <c r="G1" s="43"/>
      <c r="H1" s="43"/>
      <c r="I1" s="45"/>
      <c r="J1" s="45"/>
      <c r="K1" s="45"/>
      <c r="L1" s="45"/>
      <c r="M1" s="45"/>
      <c r="N1" s="45"/>
      <c r="O1" s="45"/>
      <c r="P1" s="45"/>
    </row>
    <row r="2" spans="1:17" x14ac:dyDescent="0.25">
      <c r="K2" s="36"/>
      <c r="L2" s="36"/>
    </row>
    <row r="3" spans="1:17" s="18" customFormat="1" x14ac:dyDescent="0.25">
      <c r="A3" s="14"/>
      <c r="B3" s="58" t="s">
        <v>23</v>
      </c>
      <c r="C3" s="17" t="s">
        <v>24</v>
      </c>
      <c r="D3" s="9"/>
      <c r="E3" s="33" t="s">
        <v>21</v>
      </c>
      <c r="F3" s="34" t="s">
        <v>22</v>
      </c>
      <c r="G3" s="21"/>
      <c r="H3" s="16" t="s">
        <v>45</v>
      </c>
      <c r="I3" s="14"/>
      <c r="J3" s="21"/>
      <c r="K3" s="35" t="s">
        <v>40</v>
      </c>
      <c r="L3" s="34" t="s">
        <v>22</v>
      </c>
      <c r="M3" s="21"/>
      <c r="O3" s="93" t="s">
        <v>48</v>
      </c>
      <c r="P3" s="93"/>
      <c r="Q3" s="14"/>
    </row>
    <row r="4" spans="1:17" s="1" customFormat="1" x14ac:dyDescent="0.25">
      <c r="A4" s="2"/>
      <c r="B4" s="89" t="s">
        <v>25</v>
      </c>
      <c r="C4" s="90">
        <v>412</v>
      </c>
      <c r="D4" s="9"/>
      <c r="E4" s="27" t="s">
        <v>0</v>
      </c>
      <c r="F4" s="82"/>
      <c r="G4" s="2"/>
      <c r="H4" s="29" t="str">
        <f>IF(AND(F4&gt;=0,F4&lt;=414),$B$4,IF(AND(F4&gt;=414,F4&lt;=466),$B$10,IF(AND(F4&gt;=466,F4&lt;=477),$B$5,IF(AND(F4&gt;=477,F4&lt;=538),$B$11,IF(AND(F4&gt;=538,F4&lt;=635),$B$6,IF(AND(F4&gt;=635,F4&lt;=717),$B$12,IF(AND(F4&gt;=717,F4&lt;=794),$B$7,IF(AND(F4&gt;=794,F4&lt;=895),$B$13,IF(AND(F4&gt;=895,F4&lt;=952),$B$8,IF(AND(F4&gt;=952,F4&lt;=1500),$B$14,"-"))))))))))</f>
        <v>500 x 520</v>
      </c>
      <c r="I4" s="2"/>
      <c r="J4" s="2"/>
      <c r="K4" s="29" t="s">
        <v>0</v>
      </c>
      <c r="L4" s="82"/>
      <c r="M4" s="60"/>
      <c r="N4" s="59"/>
      <c r="O4" s="29" t="s">
        <v>26</v>
      </c>
      <c r="P4" s="51">
        <v>475</v>
      </c>
      <c r="Q4" s="2"/>
    </row>
    <row r="5" spans="1:17" s="1" customFormat="1" x14ac:dyDescent="0.25">
      <c r="A5" s="2"/>
      <c r="B5" s="89" t="s">
        <v>26</v>
      </c>
      <c r="C5" s="90">
        <v>475</v>
      </c>
      <c r="D5" s="9"/>
      <c r="E5" s="28" t="s">
        <v>1</v>
      </c>
      <c r="F5" s="83"/>
      <c r="G5" s="2"/>
      <c r="H5" s="30" t="str">
        <f t="shared" ref="H5:H22" si="0">IF(AND(F5&gt;=0,F5&lt;=414),$B$4,IF(AND(F5&gt;=414,F5&lt;=466),$B$10,IF(AND(F5&gt;=466,F5&lt;=477),$B$5,IF(AND(F5&gt;=477,F5&lt;=538),$B$11,IF(AND(F5&gt;=538,F5&lt;=635),$B$6,IF(AND(F5&gt;=635,F5&lt;=717),$B$12,IF(AND(F5&gt;=717,F5&lt;=794),$B$7,IF(AND(F5&gt;=794,F5&lt;=895),$B$13,IF(AND(F5&gt;=895,F5&lt;=952),$B$8,IF(AND(F5&gt;=952,F5&lt;=1500),$B$14,"-"))))))))))</f>
        <v>500 x 520</v>
      </c>
      <c r="I5" s="2"/>
      <c r="J5" s="2"/>
      <c r="K5" s="30" t="s">
        <v>1</v>
      </c>
      <c r="L5" s="83"/>
      <c r="M5" s="60"/>
      <c r="N5" s="59"/>
      <c r="O5" s="30" t="s">
        <v>26</v>
      </c>
      <c r="P5" s="52">
        <v>475</v>
      </c>
      <c r="Q5" s="2"/>
    </row>
    <row r="6" spans="1:17" s="1" customFormat="1" x14ac:dyDescent="0.25">
      <c r="A6" s="2"/>
      <c r="B6" s="89" t="s">
        <v>27</v>
      </c>
      <c r="C6" s="90">
        <v>633</v>
      </c>
      <c r="D6" s="9"/>
      <c r="E6" s="28" t="s">
        <v>2</v>
      </c>
      <c r="F6" s="83"/>
      <c r="G6" s="2"/>
      <c r="H6" s="30" t="str">
        <f t="shared" si="0"/>
        <v>500 x 520</v>
      </c>
      <c r="I6" s="2"/>
      <c r="J6" s="2"/>
      <c r="K6" s="30" t="s">
        <v>2</v>
      </c>
      <c r="L6" s="83"/>
      <c r="M6" s="60"/>
      <c r="N6" s="59"/>
      <c r="O6" s="30" t="s">
        <v>27</v>
      </c>
      <c r="P6" s="52">
        <v>633</v>
      </c>
      <c r="Q6" s="2"/>
    </row>
    <row r="7" spans="1:17" s="1" customFormat="1" x14ac:dyDescent="0.25">
      <c r="A7" s="2"/>
      <c r="B7" s="89" t="s">
        <v>28</v>
      </c>
      <c r="C7" s="90">
        <v>792</v>
      </c>
      <c r="D7" s="9"/>
      <c r="E7" s="28" t="s">
        <v>4</v>
      </c>
      <c r="F7" s="83"/>
      <c r="G7" s="2"/>
      <c r="H7" s="30" t="str">
        <f t="shared" si="0"/>
        <v>500 x 520</v>
      </c>
      <c r="I7" s="2"/>
      <c r="J7" s="2"/>
      <c r="K7" s="30" t="s">
        <v>3</v>
      </c>
      <c r="L7" s="83"/>
      <c r="M7" s="60"/>
      <c r="N7" s="59"/>
      <c r="O7" s="30"/>
      <c r="P7" s="52"/>
      <c r="Q7" s="2"/>
    </row>
    <row r="8" spans="1:17" s="1" customFormat="1" x14ac:dyDescent="0.25">
      <c r="A8" s="2"/>
      <c r="B8" s="89" t="s">
        <v>29</v>
      </c>
      <c r="C8" s="90">
        <v>950</v>
      </c>
      <c r="D8" s="9"/>
      <c r="E8" s="28" t="s">
        <v>5</v>
      </c>
      <c r="F8" s="83"/>
      <c r="G8" s="2"/>
      <c r="H8" s="30" t="str">
        <f t="shared" si="0"/>
        <v>500 x 520</v>
      </c>
      <c r="I8" s="2"/>
      <c r="J8" s="2"/>
      <c r="K8" s="30" t="s">
        <v>41</v>
      </c>
      <c r="L8" s="83"/>
      <c r="M8" s="60"/>
      <c r="N8" s="59"/>
      <c r="O8" s="30"/>
      <c r="P8" s="31"/>
      <c r="Q8" s="2"/>
    </row>
    <row r="9" spans="1:17" x14ac:dyDescent="0.25">
      <c r="D9" s="8"/>
      <c r="E9" s="28" t="s">
        <v>6</v>
      </c>
      <c r="F9" s="84"/>
      <c r="H9" s="30" t="str">
        <f t="shared" si="0"/>
        <v>500 x 520</v>
      </c>
      <c r="I9" s="4"/>
      <c r="J9" s="4"/>
      <c r="K9" s="12" t="s">
        <v>17</v>
      </c>
      <c r="L9" s="87"/>
      <c r="M9" s="61"/>
      <c r="N9" s="74"/>
      <c r="O9" s="19"/>
      <c r="P9" s="22"/>
      <c r="Q9" s="4"/>
    </row>
    <row r="10" spans="1:17" x14ac:dyDescent="0.25">
      <c r="B10" s="54" t="s">
        <v>30</v>
      </c>
      <c r="C10" s="53">
        <v>464</v>
      </c>
      <c r="D10" s="8"/>
      <c r="E10" s="28" t="s">
        <v>7</v>
      </c>
      <c r="F10" s="84"/>
      <c r="H10" s="30" t="str">
        <f t="shared" si="0"/>
        <v>500 x 520</v>
      </c>
      <c r="I10" s="4"/>
      <c r="J10" s="4"/>
      <c r="K10" s="20" t="s">
        <v>42</v>
      </c>
      <c r="L10" s="6">
        <f>SUM(L4:L9)</f>
        <v>0</v>
      </c>
      <c r="M10" s="4"/>
      <c r="N10" s="4"/>
      <c r="O10" s="20" t="s">
        <v>42</v>
      </c>
      <c r="P10" s="23">
        <f>SUM(P4:P6)</f>
        <v>1583</v>
      </c>
      <c r="Q10" s="4"/>
    </row>
    <row r="11" spans="1:17" x14ac:dyDescent="0.25">
      <c r="B11" s="54" t="s">
        <v>31</v>
      </c>
      <c r="C11" s="53">
        <v>536</v>
      </c>
      <c r="D11" s="8"/>
      <c r="E11" s="28" t="s">
        <v>8</v>
      </c>
      <c r="F11" s="84"/>
      <c r="H11" s="30" t="str">
        <f>IF(AND(F11&gt;=0,F11&lt;=286),$B$16,IF(AND(F11&gt;=286,F11&lt;=291),$B$17,IF(AND(F11&gt;=291,F11&lt;=419),$B$18,IF(AND(F11&gt;=419,F11&lt;=503),$B$19,IF(AND(F11&gt;=503,F11&lt;=800),$B$20,"-")))))</f>
        <v>862 x 500</v>
      </c>
      <c r="I11" s="4"/>
      <c r="J11" s="4"/>
      <c r="K11" s="7" t="s">
        <v>43</v>
      </c>
      <c r="L11" s="88">
        <v>3</v>
      </c>
      <c r="M11" s="4"/>
      <c r="N11" s="4"/>
      <c r="O11" s="4"/>
      <c r="P11" s="4"/>
      <c r="Q11" s="4"/>
    </row>
    <row r="12" spans="1:17" x14ac:dyDescent="0.25">
      <c r="B12" s="54" t="s">
        <v>32</v>
      </c>
      <c r="C12" s="53">
        <v>715</v>
      </c>
      <c r="D12" s="8"/>
      <c r="E12" s="28" t="s">
        <v>9</v>
      </c>
      <c r="F12" s="84"/>
      <c r="H12" s="10" t="str">
        <f>IF(AND(F12&gt;=0,F12&lt;=207),$B$16,IF(AND(F12&gt;=207,F12&lt;=291),$B$17,IF(AND(F12&gt;=291,F12&lt;=419),$B$18,IF(AND(F12&gt;=419,F12&lt;=503),$B$19,IF(AND(F12&gt;=503,F12&lt;=800),$B$20,"-")))))</f>
        <v>862 x 500</v>
      </c>
      <c r="I12" s="4"/>
      <c r="J12" s="4"/>
      <c r="K12" s="7"/>
      <c r="L12" s="6"/>
      <c r="M12" s="4"/>
      <c r="N12" s="4"/>
      <c r="O12" s="94" t="s">
        <v>49</v>
      </c>
      <c r="P12" s="94"/>
      <c r="Q12" s="4"/>
    </row>
    <row r="13" spans="1:17" x14ac:dyDescent="0.25">
      <c r="B13" s="54" t="s">
        <v>33</v>
      </c>
      <c r="C13" s="53">
        <v>893</v>
      </c>
      <c r="D13" s="8"/>
      <c r="E13" s="28" t="s">
        <v>10</v>
      </c>
      <c r="F13" s="84"/>
      <c r="H13" s="50" t="str">
        <f t="shared" si="0"/>
        <v>500 x 520</v>
      </c>
      <c r="I13" s="4"/>
      <c r="J13" s="4"/>
      <c r="K13" s="5"/>
      <c r="L13" s="4"/>
      <c r="M13" s="4"/>
      <c r="N13" s="4"/>
      <c r="O13" s="29"/>
      <c r="P13" s="51"/>
      <c r="Q13" s="4"/>
    </row>
    <row r="14" spans="1:17" x14ac:dyDescent="0.25">
      <c r="B14" s="54" t="s">
        <v>34</v>
      </c>
      <c r="C14" s="53">
        <v>1072</v>
      </c>
      <c r="D14" s="8"/>
      <c r="E14" s="28" t="s">
        <v>11</v>
      </c>
      <c r="F14" s="84"/>
      <c r="H14" s="30" t="str">
        <f t="shared" si="0"/>
        <v>500 x 520</v>
      </c>
      <c r="I14" s="4"/>
      <c r="J14" s="4"/>
      <c r="K14" s="5"/>
      <c r="L14" s="24"/>
      <c r="M14" s="24"/>
      <c r="N14" s="4"/>
      <c r="O14" s="30"/>
      <c r="P14" s="52"/>
      <c r="Q14" s="4"/>
    </row>
    <row r="15" spans="1:17" x14ac:dyDescent="0.25">
      <c r="D15" s="8"/>
      <c r="E15" s="28" t="s">
        <v>12</v>
      </c>
      <c r="F15" s="85"/>
      <c r="H15" s="50" t="str">
        <f t="shared" si="0"/>
        <v>500 x 520</v>
      </c>
      <c r="I15" s="4"/>
      <c r="J15" s="4"/>
      <c r="K15" s="5"/>
      <c r="L15" s="25">
        <f>L10</f>
        <v>0</v>
      </c>
      <c r="M15" s="24"/>
      <c r="N15" s="4"/>
      <c r="O15" s="30"/>
      <c r="P15" s="52"/>
      <c r="Q15" s="4"/>
    </row>
    <row r="16" spans="1:17" x14ac:dyDescent="0.25">
      <c r="B16" s="57" t="s">
        <v>35</v>
      </c>
      <c r="C16" s="15">
        <v>205</v>
      </c>
      <c r="D16" s="8"/>
      <c r="E16" s="28" t="s">
        <v>13</v>
      </c>
      <c r="F16" s="84"/>
      <c r="H16" s="50" t="str">
        <f t="shared" si="0"/>
        <v>500 x 520</v>
      </c>
      <c r="I16" s="4"/>
      <c r="J16" s="4"/>
      <c r="K16" s="5"/>
      <c r="L16" s="25">
        <f>L15-P4</f>
        <v>-475</v>
      </c>
      <c r="M16" s="26">
        <f>L16/2</f>
        <v>-237.5</v>
      </c>
      <c r="N16" s="4"/>
      <c r="O16" s="30"/>
      <c r="P16" s="52"/>
      <c r="Q16" s="4"/>
    </row>
    <row r="17" spans="2:17" x14ac:dyDescent="0.25">
      <c r="B17" s="57" t="s">
        <v>36</v>
      </c>
      <c r="C17" s="3">
        <v>289</v>
      </c>
      <c r="D17" s="8"/>
      <c r="E17" s="28" t="s">
        <v>14</v>
      </c>
      <c r="F17" s="84"/>
      <c r="H17" s="30" t="str">
        <f t="shared" si="0"/>
        <v>500 x 520</v>
      </c>
      <c r="I17" s="4"/>
      <c r="J17" s="4"/>
      <c r="K17" s="5"/>
      <c r="L17" s="25">
        <f>L16-P5</f>
        <v>-950</v>
      </c>
      <c r="M17" s="24"/>
      <c r="N17" s="4"/>
      <c r="O17" s="30"/>
      <c r="P17" s="31"/>
      <c r="Q17" s="4"/>
    </row>
    <row r="18" spans="2:17" x14ac:dyDescent="0.25">
      <c r="B18" s="57" t="s">
        <v>37</v>
      </c>
      <c r="C18" s="3">
        <v>417</v>
      </c>
      <c r="D18" s="8"/>
      <c r="E18" s="28" t="s">
        <v>15</v>
      </c>
      <c r="F18" s="84"/>
      <c r="H18" s="10" t="str">
        <f t="shared" si="0"/>
        <v>500 x 520</v>
      </c>
      <c r="I18" s="4"/>
      <c r="J18" s="4"/>
      <c r="K18" s="5"/>
      <c r="L18" s="25">
        <f>L17-P6</f>
        <v>-1583</v>
      </c>
      <c r="M18" s="24"/>
      <c r="N18" s="4"/>
      <c r="O18" s="19"/>
      <c r="P18" s="22"/>
      <c r="Q18" s="4"/>
    </row>
    <row r="19" spans="2:17" x14ac:dyDescent="0.25">
      <c r="B19" s="57" t="s">
        <v>38</v>
      </c>
      <c r="C19" s="3">
        <v>501</v>
      </c>
      <c r="D19" s="8"/>
      <c r="E19" s="28" t="s">
        <v>16</v>
      </c>
      <c r="F19" s="84"/>
      <c r="H19" s="30" t="str">
        <f t="shared" si="0"/>
        <v>500 x 520</v>
      </c>
      <c r="I19" s="4"/>
      <c r="J19" s="4"/>
      <c r="L19" s="24"/>
      <c r="M19" s="24"/>
      <c r="N19" s="4"/>
      <c r="O19" s="20" t="s">
        <v>42</v>
      </c>
      <c r="P19" s="23">
        <f>SUM(P13:P18)</f>
        <v>0</v>
      </c>
      <c r="Q19" s="4"/>
    </row>
    <row r="20" spans="2:17" x14ac:dyDescent="0.25">
      <c r="B20" s="57" t="s">
        <v>39</v>
      </c>
      <c r="C20" s="13">
        <v>615</v>
      </c>
      <c r="D20" s="8"/>
      <c r="E20" s="28" t="s">
        <v>18</v>
      </c>
      <c r="F20" s="84"/>
      <c r="H20" s="30" t="str">
        <f t="shared" si="0"/>
        <v>500 x 520</v>
      </c>
      <c r="I20" s="4"/>
      <c r="J20" s="4"/>
      <c r="K20" s="5"/>
      <c r="L20" s="4"/>
      <c r="M20" s="4"/>
      <c r="N20" s="4"/>
      <c r="O20" s="4"/>
      <c r="P20" s="4"/>
      <c r="Q20" s="4"/>
    </row>
    <row r="21" spans="2:17" x14ac:dyDescent="0.25">
      <c r="D21" s="8"/>
      <c r="E21" s="28" t="s">
        <v>19</v>
      </c>
      <c r="F21" s="84"/>
      <c r="H21" s="30" t="str">
        <f t="shared" si="0"/>
        <v>500 x 520</v>
      </c>
      <c r="I21" s="4"/>
      <c r="J21" s="4"/>
      <c r="K21" s="5"/>
      <c r="L21" s="4"/>
      <c r="M21" s="4"/>
      <c r="N21" s="4"/>
      <c r="O21" s="4"/>
      <c r="P21" s="4"/>
      <c r="Q21" s="4"/>
    </row>
    <row r="22" spans="2:17" x14ac:dyDescent="0.25">
      <c r="D22" s="8"/>
      <c r="E22" s="11" t="s">
        <v>20</v>
      </c>
      <c r="F22" s="86"/>
      <c r="H22" s="13" t="str">
        <f t="shared" si="0"/>
        <v>500 x 520</v>
      </c>
      <c r="I22" s="4"/>
      <c r="J22" s="4"/>
      <c r="K22" s="5"/>
      <c r="L22" s="4"/>
      <c r="M22" s="4"/>
      <c r="N22" s="4"/>
      <c r="O22" s="4"/>
      <c r="P22" s="4"/>
      <c r="Q22" s="4"/>
    </row>
    <row r="23" spans="2:17" x14ac:dyDescent="0.25">
      <c r="D23" s="8"/>
      <c r="H23" s="5"/>
      <c r="I23" s="4"/>
      <c r="J23" s="4"/>
      <c r="K23" s="32"/>
      <c r="L23" s="4"/>
      <c r="M23" s="4"/>
      <c r="N23" s="4"/>
      <c r="O23" s="4"/>
      <c r="P23" s="4"/>
      <c r="Q23" s="4"/>
    </row>
    <row r="24" spans="2:17" x14ac:dyDescent="0.25">
      <c r="D24" s="8"/>
      <c r="H24" s="5"/>
      <c r="I24" s="4"/>
      <c r="J24" s="4"/>
      <c r="K24" s="5"/>
      <c r="L24" s="4"/>
      <c r="M24" s="4"/>
      <c r="N24" s="4"/>
      <c r="O24" s="4"/>
      <c r="P24" s="4"/>
      <c r="Q24" s="4"/>
    </row>
  </sheetData>
  <mergeCells count="2">
    <mergeCell ref="O12:P12"/>
    <mergeCell ref="O3:P3"/>
  </mergeCells>
  <conditionalFormatting sqref="H4:H22">
    <cfRule type="cellIs" dxfId="46" priority="22" operator="lessThan">
      <formula>0</formula>
    </cfRule>
  </conditionalFormatting>
  <conditionalFormatting sqref="H4">
    <cfRule type="expression" dxfId="45" priority="21">
      <formula>$F$4=0</formula>
    </cfRule>
  </conditionalFormatting>
  <conditionalFormatting sqref="H5">
    <cfRule type="expression" dxfId="44" priority="20">
      <formula>$F$5=0</formula>
    </cfRule>
  </conditionalFormatting>
  <conditionalFormatting sqref="H6">
    <cfRule type="expression" dxfId="43" priority="19">
      <formula>$F$6=0</formula>
    </cfRule>
  </conditionalFormatting>
  <conditionalFormatting sqref="H7">
    <cfRule type="expression" dxfId="42" priority="18">
      <formula>$F$7=0</formula>
    </cfRule>
  </conditionalFormatting>
  <conditionalFormatting sqref="H8">
    <cfRule type="expression" dxfId="41" priority="17">
      <formula>$F$8=0</formula>
    </cfRule>
  </conditionalFormatting>
  <conditionalFormatting sqref="H9">
    <cfRule type="expression" dxfId="40" priority="16">
      <formula>$F$9=0</formula>
    </cfRule>
  </conditionalFormatting>
  <conditionalFormatting sqref="H10">
    <cfRule type="expression" dxfId="39" priority="15">
      <formula>$F$10=0</formula>
    </cfRule>
  </conditionalFormatting>
  <conditionalFormatting sqref="H11">
    <cfRule type="expression" dxfId="38" priority="14">
      <formula>$F$11=0</formula>
    </cfRule>
  </conditionalFormatting>
  <conditionalFormatting sqref="H12">
    <cfRule type="expression" dxfId="37" priority="13">
      <formula>$F$12=0</formula>
    </cfRule>
  </conditionalFormatting>
  <conditionalFormatting sqref="H13">
    <cfRule type="expression" dxfId="36" priority="12">
      <formula>$F$13=0</formula>
    </cfRule>
  </conditionalFormatting>
  <conditionalFormatting sqref="H14:H22">
    <cfRule type="expression" dxfId="35" priority="11">
      <formula>$F$14=0</formula>
    </cfRule>
  </conditionalFormatting>
  <conditionalFormatting sqref="H15">
    <cfRule type="expression" dxfId="34" priority="10">
      <formula>$F$15=0</formula>
    </cfRule>
  </conditionalFormatting>
  <conditionalFormatting sqref="H16">
    <cfRule type="expression" dxfId="33" priority="9">
      <formula>$F$16=0</formula>
    </cfRule>
  </conditionalFormatting>
  <conditionalFormatting sqref="H17">
    <cfRule type="expression" dxfId="32" priority="8">
      <formula>$F$17=0</formula>
    </cfRule>
  </conditionalFormatting>
  <conditionalFormatting sqref="H18">
    <cfRule type="expression" dxfId="31" priority="7">
      <formula>$F$18=0</formula>
    </cfRule>
  </conditionalFormatting>
  <conditionalFormatting sqref="H19">
    <cfRule type="expression" dxfId="30" priority="6">
      <formula>$F$19=0</formula>
    </cfRule>
  </conditionalFormatting>
  <conditionalFormatting sqref="H20">
    <cfRule type="expression" dxfId="29" priority="5">
      <formula>$F$20=0</formula>
    </cfRule>
  </conditionalFormatting>
  <conditionalFormatting sqref="H21">
    <cfRule type="expression" dxfId="28" priority="4">
      <formula>$F$21=0</formula>
    </cfRule>
  </conditionalFormatting>
  <conditionalFormatting sqref="H22">
    <cfRule type="expression" dxfId="27" priority="3">
      <formula>$F$22=0</formula>
    </cfRule>
  </conditionalFormatting>
  <conditionalFormatting sqref="O4:P10">
    <cfRule type="expression" dxfId="26" priority="2">
      <formula>$L$10=0</formula>
    </cfRule>
  </conditionalFormatting>
  <conditionalFormatting sqref="O19:P19">
    <cfRule type="expression" dxfId="25" priority="1">
      <formula>$L$10=0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5" id="{EB24CADA-7E0A-4352-8FD1-652D9A1D89A1}">
            <xm:f>'POMPE A CHALEUR'!$L$11&lt;2</xm:f>
            <x14:dxf>
              <font>
                <color theme="0"/>
              </font>
            </x14:dxf>
          </x14:cfRule>
          <xm:sqref>N5</xm:sqref>
        </x14:conditionalFormatting>
        <x14:conditionalFormatting xmlns:xm="http://schemas.microsoft.com/office/excel/2006/main">
          <x14:cfRule type="expression" priority="48" id="{1F044287-55F8-4175-A398-789BD25A0116}">
            <xm:f>'POMPE A CHALEUR'!$L$11&lt;3</xm:f>
            <x14:dxf>
              <font>
                <color theme="0"/>
              </font>
            </x14:dxf>
          </x14:cfRule>
          <xm:sqref>N6</xm:sqref>
        </x14:conditionalFormatting>
        <x14:conditionalFormatting xmlns:xm="http://schemas.microsoft.com/office/excel/2006/main">
          <x14:cfRule type="expression" priority="47" id="{13988F13-50E3-4247-B6B4-F786DE293AC3}">
            <xm:f>'POMPE A CHALEUR'!$L$11&lt;4</xm:f>
            <x14:dxf>
              <font>
                <color theme="0"/>
              </font>
            </x14:dxf>
          </x14:cfRule>
          <xm:sqref>N7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Q23"/>
  <sheetViews>
    <sheetView showGridLines="0" workbookViewId="0">
      <selection activeCell="K20" sqref="K20"/>
    </sheetView>
  </sheetViews>
  <sheetFormatPr defaultColWidth="11.42578125" defaultRowHeight="15" x14ac:dyDescent="0.25"/>
  <cols>
    <col min="1" max="1" width="8" style="4" customWidth="1"/>
    <col min="2" max="2" width="14.7109375" style="5" customWidth="1"/>
    <col min="3" max="3" width="5.5703125" style="4" bestFit="1" customWidth="1"/>
    <col min="4" max="4" width="4.42578125" style="4" customWidth="1"/>
    <col min="5" max="5" width="14.85546875" style="4" bestFit="1" customWidth="1"/>
    <col min="6" max="6" width="19" style="5" bestFit="1" customWidth="1"/>
    <col min="7" max="7" width="6.85546875" style="4" customWidth="1"/>
    <col min="8" max="8" width="22" style="4" bestFit="1" customWidth="1"/>
    <col min="9" max="10" width="4.7109375" customWidth="1"/>
    <col min="11" max="11" width="15.85546875" bestFit="1" customWidth="1"/>
    <col min="12" max="12" width="16.28515625" bestFit="1" customWidth="1"/>
    <col min="13" max="14" width="2.7109375" customWidth="1"/>
    <col min="15" max="15" width="16.28515625" customWidth="1"/>
    <col min="16" max="16" width="8.7109375" customWidth="1"/>
  </cols>
  <sheetData>
    <row r="1" spans="1:17" ht="23.25" x14ac:dyDescent="0.35">
      <c r="B1" s="73" t="s">
        <v>47</v>
      </c>
      <c r="C1" s="39"/>
      <c r="D1" s="39"/>
      <c r="E1" s="39"/>
      <c r="F1" s="40"/>
      <c r="G1" s="39"/>
      <c r="H1" s="39"/>
      <c r="I1" s="41"/>
      <c r="J1" s="41"/>
      <c r="K1" s="41"/>
      <c r="L1" s="41"/>
      <c r="M1" s="41"/>
      <c r="N1" s="41"/>
      <c r="O1" s="41"/>
      <c r="P1" s="41"/>
    </row>
    <row r="2" spans="1:17" x14ac:dyDescent="0.25">
      <c r="B2" s="72"/>
      <c r="E2" s="37"/>
      <c r="K2" s="36"/>
      <c r="L2" s="36"/>
    </row>
    <row r="3" spans="1:17" s="18" customFormat="1" x14ac:dyDescent="0.25">
      <c r="A3" s="14"/>
      <c r="B3" s="58" t="s">
        <v>23</v>
      </c>
      <c r="C3" s="17" t="s">
        <v>24</v>
      </c>
      <c r="D3" s="9"/>
      <c r="E3" s="16" t="s">
        <v>21</v>
      </c>
      <c r="F3" s="34" t="s">
        <v>22</v>
      </c>
      <c r="G3" s="21"/>
      <c r="H3" s="16" t="s">
        <v>45</v>
      </c>
      <c r="I3" s="14"/>
      <c r="J3" s="21"/>
      <c r="K3" s="35" t="s">
        <v>40</v>
      </c>
      <c r="L3" s="34" t="s">
        <v>22</v>
      </c>
      <c r="M3" s="21"/>
      <c r="O3" s="93" t="s">
        <v>48</v>
      </c>
      <c r="P3" s="93"/>
      <c r="Q3" s="14"/>
    </row>
    <row r="4" spans="1:17" s="1" customFormat="1" x14ac:dyDescent="0.25">
      <c r="A4" s="2"/>
      <c r="B4" s="89" t="s">
        <v>25</v>
      </c>
      <c r="C4" s="90">
        <v>612</v>
      </c>
      <c r="D4" s="9"/>
      <c r="E4" s="27" t="s">
        <v>0</v>
      </c>
      <c r="F4" s="75"/>
      <c r="G4" s="2"/>
      <c r="H4" s="29" t="str">
        <f>IF(AND(F4&gt;=0,F4&lt;=614),$B$4,IF(AND(F4&gt;=614,F4&lt;=697),$B$10,IF(AND(F4&gt;=697,F4&lt;=707),$B$5,IF(AND(F4&gt;=707,F4&lt;=804),$B$11,IF(AND(F4&gt;=804,F4&lt;=943),$B$6,IF(AND(F4&gt;=943,F4&lt;=1071),$B$12,IF(AND(F4&gt;=1071,F4&lt;=1179),$B$7,IF(AND(F4&gt;=1179,F4&lt;=1338),$B$13,IF(AND(F4&gt;=1338,F4&lt;=1414),$B$8,IF(AND(F4&gt;=1414,F4&lt;=2000),$B$14,"-"))))))))))</f>
        <v>500 x 520</v>
      </c>
      <c r="I4" s="2"/>
      <c r="J4" s="2"/>
      <c r="K4" s="29" t="s">
        <v>0</v>
      </c>
      <c r="L4" s="75"/>
      <c r="M4" s="60"/>
      <c r="N4" s="59"/>
      <c r="O4" s="29" t="s">
        <v>26</v>
      </c>
      <c r="P4" s="51">
        <v>706</v>
      </c>
      <c r="Q4" s="2"/>
    </row>
    <row r="5" spans="1:17" s="1" customFormat="1" x14ac:dyDescent="0.25">
      <c r="A5" s="2"/>
      <c r="B5" s="89" t="s">
        <v>26</v>
      </c>
      <c r="C5" s="90">
        <v>706</v>
      </c>
      <c r="D5" s="9"/>
      <c r="E5" s="28" t="s">
        <v>1</v>
      </c>
      <c r="F5" s="76"/>
      <c r="G5" s="2"/>
      <c r="H5" s="30" t="str">
        <f t="shared" ref="H5:H22" si="0">IF(AND(F5&gt;=0,F5&lt;=614),$B$4,IF(AND(F5&gt;=614,F5&lt;=697),$B$10,IF(AND(F5&gt;=697,F5&lt;=707),$B$5,IF(AND(F5&gt;=707,F5&lt;=804),$B$11,IF(AND(F5&gt;=804,F5&lt;=943),$B$6,IF(AND(F5&gt;=943,F5&lt;=1071),$B$12,IF(AND(F5&gt;=1071,F5&lt;=1179),$B$7,IF(AND(F5&gt;=1179,F5&lt;=1338),$B$13,IF(AND(F5&gt;=1338,F5&lt;=1414),$B$8,IF(AND(F5&gt;=1414,F5&lt;=2000),$B$14,"-"))))))))))</f>
        <v>500 x 520</v>
      </c>
      <c r="I5" s="2"/>
      <c r="J5" s="2"/>
      <c r="K5" s="30" t="s">
        <v>1</v>
      </c>
      <c r="L5" s="76"/>
      <c r="M5" s="60"/>
      <c r="N5" s="59"/>
      <c r="O5" s="30" t="s">
        <v>27</v>
      </c>
      <c r="P5" s="52">
        <v>941</v>
      </c>
      <c r="Q5" s="2"/>
    </row>
    <row r="6" spans="1:17" s="1" customFormat="1" x14ac:dyDescent="0.25">
      <c r="A6" s="2"/>
      <c r="B6" s="89" t="s">
        <v>27</v>
      </c>
      <c r="C6" s="90">
        <v>941</v>
      </c>
      <c r="D6" s="9"/>
      <c r="E6" s="28" t="s">
        <v>2</v>
      </c>
      <c r="F6" s="76"/>
      <c r="G6" s="2"/>
      <c r="H6" s="30" t="str">
        <f t="shared" si="0"/>
        <v>500 x 520</v>
      </c>
      <c r="I6" s="2"/>
      <c r="J6" s="2"/>
      <c r="K6" s="30" t="s">
        <v>2</v>
      </c>
      <c r="L6" s="76"/>
      <c r="M6" s="60"/>
      <c r="N6" s="62"/>
      <c r="O6" s="30" t="s">
        <v>27</v>
      </c>
      <c r="P6" s="52">
        <v>941</v>
      </c>
      <c r="Q6" s="2"/>
    </row>
    <row r="7" spans="1:17" s="1" customFormat="1" x14ac:dyDescent="0.25">
      <c r="A7" s="2"/>
      <c r="B7" s="89" t="s">
        <v>28</v>
      </c>
      <c r="C7" s="90">
        <v>1177</v>
      </c>
      <c r="D7" s="9"/>
      <c r="E7" s="28" t="s">
        <v>4</v>
      </c>
      <c r="F7" s="76"/>
      <c r="G7" s="2"/>
      <c r="H7" s="30" t="str">
        <f t="shared" si="0"/>
        <v>500 x 520</v>
      </c>
      <c r="I7" s="2"/>
      <c r="J7" s="2"/>
      <c r="K7" s="30" t="s">
        <v>3</v>
      </c>
      <c r="L7" s="76"/>
      <c r="M7" s="60"/>
      <c r="N7" s="59"/>
      <c r="O7" s="30"/>
      <c r="P7" s="52"/>
      <c r="Q7" s="2"/>
    </row>
    <row r="8" spans="1:17" s="1" customFormat="1" x14ac:dyDescent="0.25">
      <c r="A8" s="2"/>
      <c r="B8" s="89" t="s">
        <v>29</v>
      </c>
      <c r="C8" s="90">
        <v>1412</v>
      </c>
      <c r="D8" s="9"/>
      <c r="E8" s="28" t="s">
        <v>5</v>
      </c>
      <c r="F8" s="76"/>
      <c r="G8" s="2"/>
      <c r="H8" s="30" t="str">
        <f t="shared" si="0"/>
        <v>500 x 520</v>
      </c>
      <c r="I8" s="2"/>
      <c r="J8" s="2"/>
      <c r="K8" s="30" t="s">
        <v>41</v>
      </c>
      <c r="L8" s="76"/>
      <c r="M8" s="60"/>
      <c r="N8" s="59"/>
      <c r="O8" s="30"/>
      <c r="P8" s="31"/>
      <c r="Q8" s="2"/>
    </row>
    <row r="9" spans="1:17" x14ac:dyDescent="0.25">
      <c r="D9" s="8"/>
      <c r="E9" s="28" t="s">
        <v>6</v>
      </c>
      <c r="F9" s="77"/>
      <c r="H9" s="30" t="str">
        <f t="shared" si="0"/>
        <v>500 x 520</v>
      </c>
      <c r="I9" s="4"/>
      <c r="J9" s="4"/>
      <c r="K9" s="12" t="s">
        <v>17</v>
      </c>
      <c r="L9" s="80"/>
      <c r="M9" s="61"/>
      <c r="N9" s="74"/>
      <c r="O9" s="19"/>
      <c r="P9" s="22"/>
      <c r="Q9" s="4"/>
    </row>
    <row r="10" spans="1:17" x14ac:dyDescent="0.25">
      <c r="B10" s="54" t="s">
        <v>30</v>
      </c>
      <c r="C10" s="53">
        <v>695</v>
      </c>
      <c r="D10" s="8"/>
      <c r="E10" s="28" t="s">
        <v>7</v>
      </c>
      <c r="F10" s="77"/>
      <c r="H10" s="30" t="str">
        <f t="shared" si="0"/>
        <v>500 x 520</v>
      </c>
      <c r="I10" s="4"/>
      <c r="J10" s="4"/>
      <c r="K10" s="20" t="s">
        <v>42</v>
      </c>
      <c r="L10" s="6">
        <f>SUM(L4:L9)</f>
        <v>0</v>
      </c>
      <c r="M10" s="4"/>
      <c r="N10" s="4"/>
      <c r="O10" s="20" t="s">
        <v>42</v>
      </c>
      <c r="P10" s="6">
        <f>SUM(P4:P9)</f>
        <v>2588</v>
      </c>
      <c r="Q10" s="4"/>
    </row>
    <row r="11" spans="1:17" x14ac:dyDescent="0.25">
      <c r="B11" s="54" t="s">
        <v>31</v>
      </c>
      <c r="C11" s="53">
        <v>802</v>
      </c>
      <c r="D11" s="8"/>
      <c r="E11" s="28" t="s">
        <v>8</v>
      </c>
      <c r="F11" s="77"/>
      <c r="H11" s="30" t="str">
        <f>IF(AND(F11&gt;=0,F11&lt;=286),$B$16,IF(AND(F11&gt;=286,F11&lt;=291),$B$17,IF(AND(F11&gt;=291,F11&lt;=419),$B$18,IF(AND(F11&gt;=419,F11&lt;=503),$B$19,IF(AND(F11&gt;=503,F11&lt;=800),$B$20,"-")))))</f>
        <v>862 x 500</v>
      </c>
      <c r="I11" s="4"/>
      <c r="J11" s="4"/>
      <c r="K11" s="7" t="s">
        <v>43</v>
      </c>
      <c r="L11" s="81">
        <v>3</v>
      </c>
      <c r="M11" s="4"/>
      <c r="N11" s="4"/>
      <c r="O11" s="4"/>
      <c r="P11" s="4"/>
      <c r="Q11" s="4"/>
    </row>
    <row r="12" spans="1:17" x14ac:dyDescent="0.25">
      <c r="B12" s="54" t="s">
        <v>32</v>
      </c>
      <c r="C12" s="53">
        <v>1069</v>
      </c>
      <c r="D12" s="8"/>
      <c r="E12" s="28" t="s">
        <v>9</v>
      </c>
      <c r="F12" s="77"/>
      <c r="H12" s="10" t="str">
        <f>IF(AND(F12&gt;=0,F12&lt;=207),$B$16,IF(AND(F12&gt;=207,F12&lt;=291),$B$17,IF(AND(F12&gt;=291,F12&lt;=419),$B$18,IF(AND(F12&gt;=419,F12&lt;=503),$B$19,IF(AND(F12&gt;=503,F12&lt;=800),$B$20,"-")))))</f>
        <v>862 x 500</v>
      </c>
      <c r="I12" s="4"/>
      <c r="J12" s="4"/>
      <c r="K12" s="7"/>
      <c r="L12" s="6"/>
      <c r="M12" s="4"/>
      <c r="N12" s="4"/>
      <c r="O12" s="94" t="s">
        <v>49</v>
      </c>
      <c r="P12" s="94"/>
      <c r="Q12" s="4"/>
    </row>
    <row r="13" spans="1:17" x14ac:dyDescent="0.25">
      <c r="B13" s="54" t="s">
        <v>33</v>
      </c>
      <c r="C13" s="53">
        <v>1336</v>
      </c>
      <c r="D13" s="8"/>
      <c r="E13" s="28" t="s">
        <v>10</v>
      </c>
      <c r="F13" s="77"/>
      <c r="H13" s="50" t="str">
        <f>IF(AND(F13&gt;=0,F13&lt;=614),$B$4,IF(AND(F13&gt;=614,F13&lt;=697),$B$10,IF(AND(F13&gt;=697,F13&lt;=707),$B$5,IF(AND(F13&gt;=707,F13&lt;=804),$B$11,IF(AND(F13&gt;=804,F13&lt;=943),$B$6,IF(AND(F13&gt;=943,F13&lt;=1071),$B$12,IF(AND(F13&gt;=1071,F13&lt;=1179),$B$7,IF(AND(F13&gt;=1179,F13&lt;=1338),$B$13,IF(AND(F13&gt;=1338,F13&lt;=1414),$B$8,IF(AND(F13&gt;=1414,F13&lt;=2000),$B$14,"-"))))))))))</f>
        <v>500 x 520</v>
      </c>
      <c r="I13" s="4"/>
      <c r="J13" s="4"/>
      <c r="K13" s="5"/>
      <c r="L13" s="4"/>
      <c r="M13" s="4"/>
      <c r="N13" s="4"/>
      <c r="O13" s="29"/>
      <c r="P13" s="51"/>
      <c r="Q13" s="4"/>
    </row>
    <row r="14" spans="1:17" x14ac:dyDescent="0.25">
      <c r="B14" s="54" t="s">
        <v>34</v>
      </c>
      <c r="C14" s="53">
        <v>1603</v>
      </c>
      <c r="D14" s="8"/>
      <c r="E14" s="28" t="s">
        <v>11</v>
      </c>
      <c r="F14" s="77"/>
      <c r="H14" s="30" t="str">
        <f t="shared" si="0"/>
        <v>500 x 520</v>
      </c>
      <c r="I14" s="4"/>
      <c r="J14" s="4"/>
      <c r="K14" s="5"/>
      <c r="L14" s="24"/>
      <c r="M14" s="24"/>
      <c r="N14" s="4"/>
      <c r="O14" s="30"/>
      <c r="P14" s="52"/>
      <c r="Q14" s="4"/>
    </row>
    <row r="15" spans="1:17" x14ac:dyDescent="0.25">
      <c r="D15" s="8"/>
      <c r="E15" s="28" t="s">
        <v>12</v>
      </c>
      <c r="F15" s="78"/>
      <c r="H15" s="50" t="str">
        <f t="shared" si="0"/>
        <v>500 x 520</v>
      </c>
      <c r="I15" s="4"/>
      <c r="J15" s="4"/>
      <c r="K15" s="5"/>
      <c r="L15" s="25">
        <f>L10</f>
        <v>0</v>
      </c>
      <c r="M15" s="24"/>
      <c r="N15" s="4"/>
      <c r="O15" s="30"/>
      <c r="P15" s="52"/>
      <c r="Q15" s="4"/>
    </row>
    <row r="16" spans="1:17" x14ac:dyDescent="0.25">
      <c r="B16" s="57" t="s">
        <v>35</v>
      </c>
      <c r="C16" s="15">
        <v>205</v>
      </c>
      <c r="D16" s="8"/>
      <c r="E16" s="28" t="s">
        <v>13</v>
      </c>
      <c r="F16" s="77"/>
      <c r="H16" s="50" t="str">
        <f t="shared" si="0"/>
        <v>500 x 520</v>
      </c>
      <c r="I16" s="4"/>
      <c r="J16" s="4"/>
      <c r="K16" s="5"/>
      <c r="L16" s="25">
        <f>L15-P4</f>
        <v>-706</v>
      </c>
      <c r="M16" s="26">
        <f>L16/2</f>
        <v>-353</v>
      </c>
      <c r="N16" s="4"/>
      <c r="O16" s="30"/>
      <c r="P16" s="52"/>
      <c r="Q16" s="4"/>
    </row>
    <row r="17" spans="2:17" x14ac:dyDescent="0.25">
      <c r="B17" s="57" t="s">
        <v>36</v>
      </c>
      <c r="C17" s="3">
        <v>289</v>
      </c>
      <c r="D17" s="8"/>
      <c r="E17" s="28" t="s">
        <v>14</v>
      </c>
      <c r="F17" s="77"/>
      <c r="H17" s="30" t="str">
        <f t="shared" si="0"/>
        <v>500 x 520</v>
      </c>
      <c r="I17" s="4"/>
      <c r="J17" s="4"/>
      <c r="K17" s="5"/>
      <c r="L17" s="25">
        <f>L16-P5</f>
        <v>-1647</v>
      </c>
      <c r="M17" s="24"/>
      <c r="N17" s="4"/>
      <c r="O17" s="30"/>
      <c r="P17" s="31"/>
      <c r="Q17" s="4"/>
    </row>
    <row r="18" spans="2:17" x14ac:dyDescent="0.25">
      <c r="B18" s="57" t="s">
        <v>37</v>
      </c>
      <c r="C18" s="3">
        <v>417</v>
      </c>
      <c r="D18" s="8"/>
      <c r="E18" s="28" t="s">
        <v>15</v>
      </c>
      <c r="F18" s="77"/>
      <c r="H18" s="10" t="str">
        <f t="shared" si="0"/>
        <v>500 x 520</v>
      </c>
      <c r="I18" s="4"/>
      <c r="J18" s="4"/>
      <c r="K18" s="5"/>
      <c r="L18" s="25">
        <f>L17-P6</f>
        <v>-2588</v>
      </c>
      <c r="M18" s="24"/>
      <c r="N18" s="4"/>
      <c r="O18" s="19"/>
      <c r="P18" s="22"/>
      <c r="Q18" s="4"/>
    </row>
    <row r="19" spans="2:17" x14ac:dyDescent="0.25">
      <c r="B19" s="57" t="s">
        <v>38</v>
      </c>
      <c r="C19" s="3">
        <v>501</v>
      </c>
      <c r="D19" s="8"/>
      <c r="E19" s="28" t="s">
        <v>16</v>
      </c>
      <c r="F19" s="77"/>
      <c r="H19" s="30" t="str">
        <f t="shared" si="0"/>
        <v>500 x 520</v>
      </c>
      <c r="I19" s="4"/>
      <c r="J19" s="4"/>
      <c r="L19" s="24"/>
      <c r="M19" s="24"/>
      <c r="N19" s="4"/>
      <c r="O19" s="4"/>
      <c r="P19" s="4"/>
      <c r="Q19" s="4"/>
    </row>
    <row r="20" spans="2:17" x14ac:dyDescent="0.25">
      <c r="B20" s="57" t="s">
        <v>39</v>
      </c>
      <c r="C20" s="13">
        <v>615</v>
      </c>
      <c r="D20" s="8"/>
      <c r="E20" s="28" t="s">
        <v>18</v>
      </c>
      <c r="F20" s="77"/>
      <c r="H20" s="30" t="str">
        <f t="shared" si="0"/>
        <v>500 x 520</v>
      </c>
      <c r="I20" s="4"/>
      <c r="J20" s="4"/>
      <c r="K20" s="5"/>
      <c r="L20" s="4"/>
      <c r="M20" s="4"/>
      <c r="N20" s="4"/>
      <c r="O20" s="4"/>
      <c r="P20" s="4"/>
      <c r="Q20" s="4"/>
    </row>
    <row r="21" spans="2:17" x14ac:dyDescent="0.25">
      <c r="D21" s="8"/>
      <c r="E21" s="28" t="s">
        <v>19</v>
      </c>
      <c r="F21" s="77"/>
      <c r="H21" s="30" t="str">
        <f t="shared" si="0"/>
        <v>500 x 520</v>
      </c>
      <c r="I21" s="4"/>
      <c r="J21" s="4"/>
      <c r="K21" s="5"/>
      <c r="L21" s="4"/>
      <c r="M21" s="4"/>
      <c r="N21" s="4"/>
      <c r="O21" s="4"/>
      <c r="P21" s="4"/>
      <c r="Q21" s="4"/>
    </row>
    <row r="22" spans="2:17" x14ac:dyDescent="0.25">
      <c r="D22" s="8"/>
      <c r="E22" s="11" t="s">
        <v>20</v>
      </c>
      <c r="F22" s="79"/>
      <c r="H22" s="13" t="str">
        <f t="shared" si="0"/>
        <v>500 x 520</v>
      </c>
      <c r="I22" s="4"/>
      <c r="J22" s="4"/>
      <c r="K22" s="5"/>
      <c r="L22" s="4"/>
      <c r="M22" s="4"/>
      <c r="N22" s="4"/>
      <c r="O22" s="4"/>
      <c r="P22" s="4"/>
      <c r="Q22" s="4"/>
    </row>
    <row r="23" spans="2:17" x14ac:dyDescent="0.25">
      <c r="D23" s="8"/>
      <c r="H23" s="5"/>
      <c r="I23" s="4"/>
      <c r="J23" s="4"/>
      <c r="K23" s="32"/>
      <c r="L23" s="4"/>
      <c r="M23" s="4"/>
      <c r="N23" s="4"/>
      <c r="O23" s="4"/>
      <c r="P23" s="4"/>
      <c r="Q23" s="4"/>
    </row>
  </sheetData>
  <mergeCells count="2">
    <mergeCell ref="O12:P12"/>
    <mergeCell ref="O3:P3"/>
  </mergeCells>
  <conditionalFormatting sqref="H4:H22">
    <cfRule type="cellIs" dxfId="21" priority="20" operator="lessThan">
      <formula>0</formula>
    </cfRule>
  </conditionalFormatting>
  <conditionalFormatting sqref="H4">
    <cfRule type="expression" dxfId="20" priority="19">
      <formula>$F$4=0</formula>
    </cfRule>
  </conditionalFormatting>
  <conditionalFormatting sqref="H5">
    <cfRule type="expression" dxfId="19" priority="18">
      <formula>$F$5=0</formula>
    </cfRule>
  </conditionalFormatting>
  <conditionalFormatting sqref="H6">
    <cfRule type="expression" dxfId="18" priority="17">
      <formula>$F$6=0</formula>
    </cfRule>
  </conditionalFormatting>
  <conditionalFormatting sqref="H7">
    <cfRule type="expression" dxfId="17" priority="16">
      <formula>$F$7=0</formula>
    </cfRule>
  </conditionalFormatting>
  <conditionalFormatting sqref="H8">
    <cfRule type="expression" dxfId="16" priority="15">
      <formula>$F$8=0</formula>
    </cfRule>
  </conditionalFormatting>
  <conditionalFormatting sqref="H9">
    <cfRule type="expression" dxfId="15" priority="14">
      <formula>$F$9=0</formula>
    </cfRule>
  </conditionalFormatting>
  <conditionalFormatting sqref="H10">
    <cfRule type="expression" dxfId="14" priority="13">
      <formula>$F$10=0</formula>
    </cfRule>
  </conditionalFormatting>
  <conditionalFormatting sqref="H11">
    <cfRule type="expression" dxfId="13" priority="12">
      <formula>$F$11=0</formula>
    </cfRule>
  </conditionalFormatting>
  <conditionalFormatting sqref="H12">
    <cfRule type="expression" dxfId="12" priority="11">
      <formula>$F$12=0</formula>
    </cfRule>
  </conditionalFormatting>
  <conditionalFormatting sqref="H13">
    <cfRule type="expression" dxfId="11" priority="10">
      <formula>$F$13=0</formula>
    </cfRule>
  </conditionalFormatting>
  <conditionalFormatting sqref="H14:H22">
    <cfRule type="expression" dxfId="10" priority="9">
      <formula>$F$14=0</formula>
    </cfRule>
  </conditionalFormatting>
  <conditionalFormatting sqref="H15">
    <cfRule type="expression" dxfId="9" priority="8">
      <formula>$F$15=0</formula>
    </cfRule>
  </conditionalFormatting>
  <conditionalFormatting sqref="H16">
    <cfRule type="expression" dxfId="8" priority="7">
      <formula>$F$16=0</formula>
    </cfRule>
  </conditionalFormatting>
  <conditionalFormatting sqref="H17">
    <cfRule type="expression" dxfId="7" priority="6">
      <formula>$F$17=0</formula>
    </cfRule>
  </conditionalFormatting>
  <conditionalFormatting sqref="H18">
    <cfRule type="expression" dxfId="6" priority="5">
      <formula>$F$18=0</formula>
    </cfRule>
  </conditionalFormatting>
  <conditionalFormatting sqref="H19">
    <cfRule type="expression" dxfId="5" priority="4">
      <formula>$F$19=0</formula>
    </cfRule>
  </conditionalFormatting>
  <conditionalFormatting sqref="H20">
    <cfRule type="expression" dxfId="4" priority="3">
      <formula>$F$20=0</formula>
    </cfRule>
  </conditionalFormatting>
  <conditionalFormatting sqref="H21">
    <cfRule type="expression" dxfId="3" priority="2">
      <formula>$F$21=0</formula>
    </cfRule>
  </conditionalFormatting>
  <conditionalFormatting sqref="H22">
    <cfRule type="expression" dxfId="2" priority="1">
      <formula>$F$22=0</formula>
    </cfRule>
  </conditionalFormatting>
  <conditionalFormatting sqref="O4:P10">
    <cfRule type="expression" dxfId="1" priority="47">
      <formula>$L$10=0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POMPE A CHALEUR</vt:lpstr>
      <vt:lpstr>GAZ HYBRIDE</vt:lpstr>
      <vt:lpstr>GAZ A CONDENSATION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Lison MAEGHT</dc:creator>
  <cp:lastModifiedBy>h2so4</cp:lastModifiedBy>
  <dcterms:created xsi:type="dcterms:W3CDTF">2017-03-15T12:54:16Z</dcterms:created>
  <dcterms:modified xsi:type="dcterms:W3CDTF">2017-12-07T10:38:19Z</dcterms:modified>
</cp:coreProperties>
</file>