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8E3AF558-B374-4DC6-AB97-073869C74B3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functionGroups builtInGroupCount="19"/>
  <definedNames>
    <definedName name="_xleta.INT" hidden="1" xlm="1">#NAME?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1" i="1" l="1" a="1"/>
  <c r="D65" i="1" a="1"/>
  <c r="D69" i="1" a="1"/>
  <c r="D73" i="1" a="1"/>
  <c r="D77" i="1" a="1"/>
  <c r="D81" i="1" a="1"/>
  <c r="D85" i="1" a="1"/>
  <c r="D62" i="1" a="1"/>
  <c r="D66" i="1" a="1"/>
  <c r="D70" i="1" a="1"/>
  <c r="D74" i="1" a="1"/>
  <c r="D78" i="1" a="1"/>
  <c r="D82" i="1" a="1"/>
  <c r="D86" i="1" a="1"/>
  <c r="D90" i="1" a="1"/>
  <c r="D67" i="1" a="1"/>
  <c r="D71" i="1" a="1"/>
  <c r="D75" i="1" a="1"/>
  <c r="D83" i="1" a="1"/>
  <c r="D87" i="1" a="1"/>
  <c r="D63" i="1" a="1"/>
  <c r="D79" i="1" a="1"/>
  <c r="D91" i="1" a="1"/>
  <c r="D89" i="1" a="1"/>
  <c r="D64" i="1" a="1"/>
  <c r="D68" i="1" a="1"/>
  <c r="D72" i="1" a="1"/>
  <c r="D76" i="1" a="1"/>
  <c r="D80" i="1" a="1"/>
  <c r="D84" i="1" a="1"/>
  <c r="D88" i="1" a="1"/>
  <c r="D92" i="1" a="1"/>
  <c r="J34" i="1" a="1"/>
  <c r="L34" i="1" a="1"/>
  <c r="P34" i="1" a="1"/>
  <c r="M34" i="1" a="1"/>
  <c r="G34" i="1" a="1"/>
  <c r="S34" i="1" a="1"/>
  <c r="H34" i="1" a="1"/>
  <c r="I34" i="1" a="1"/>
  <c r="O34" i="1" a="1"/>
  <c r="Q34" i="1" a="1"/>
  <c r="F34" i="1" a="1"/>
  <c r="N34" i="1" a="1"/>
  <c r="R34" i="1" a="1"/>
  <c r="K34" i="1" a="1"/>
  <c r="E34" i="1" a="1"/>
  <c r="F16" i="1" a="1"/>
  <c r="J16" i="1" a="1"/>
  <c r="N16" i="1" a="1"/>
  <c r="G16" i="1" a="1"/>
  <c r="K16" i="1" a="1"/>
  <c r="O16" i="1" a="1"/>
  <c r="S16" i="1" a="1"/>
  <c r="L16" i="1" a="1"/>
  <c r="P16" i="1" a="1"/>
  <c r="H16" i="1" a="1"/>
  <c r="R16" i="1" a="1"/>
  <c r="I16" i="1" a="1"/>
  <c r="M16" i="1" a="1"/>
  <c r="Q16" i="1" a="1"/>
  <c r="E16" i="1" a="1"/>
  <c r="D92" i="1" l="1"/>
  <c r="D88" i="1"/>
  <c r="D84" i="1"/>
  <c r="D80" i="1"/>
  <c r="D76" i="1"/>
  <c r="D72" i="1"/>
  <c r="D68" i="1"/>
  <c r="D64" i="1"/>
  <c r="D89" i="1"/>
  <c r="D91" i="1"/>
  <c r="D79" i="1"/>
  <c r="D63" i="1"/>
  <c r="D87" i="1"/>
  <c r="D83" i="1"/>
  <c r="D75" i="1"/>
  <c r="D71" i="1"/>
  <c r="D67" i="1"/>
  <c r="D90" i="1"/>
  <c r="D86" i="1"/>
  <c r="D82" i="1"/>
  <c r="D78" i="1"/>
  <c r="D74" i="1"/>
  <c r="D70" i="1"/>
  <c r="D66" i="1"/>
  <c r="D62" i="1"/>
  <c r="D85" i="1"/>
  <c r="D81" i="1"/>
  <c r="D77" i="1"/>
  <c r="D73" i="1"/>
  <c r="D69" i="1"/>
  <c r="D65" i="1"/>
  <c r="D61" i="1"/>
  <c r="K34" i="1"/>
  <c r="K36" i="1" s="1"/>
  <c r="R34" i="1"/>
  <c r="N34" i="1"/>
  <c r="N37" i="1" s="1"/>
  <c r="F34" i="1"/>
  <c r="Q34" i="1"/>
  <c r="O34" i="1"/>
  <c r="I34" i="1"/>
  <c r="H34" i="1"/>
  <c r="S34" i="1"/>
  <c r="G34" i="1"/>
  <c r="M34" i="1"/>
  <c r="M37" i="1" s="1"/>
  <c r="P34" i="1"/>
  <c r="L34" i="1"/>
  <c r="J34" i="1"/>
  <c r="E34" i="1"/>
  <c r="Q16" i="1"/>
  <c r="M16" i="1"/>
  <c r="I16" i="1"/>
  <c r="R16" i="1"/>
  <c r="H16" i="1"/>
  <c r="P16" i="1"/>
  <c r="L16" i="1"/>
  <c r="S16" i="1"/>
  <c r="O16" i="1"/>
  <c r="K16" i="1"/>
  <c r="G16" i="1"/>
  <c r="N16" i="1"/>
  <c r="J16" i="1"/>
  <c r="F16" i="1"/>
  <c r="E16" i="1"/>
  <c r="P37" i="1"/>
  <c r="O37" i="1"/>
  <c r="L36" i="1"/>
  <c r="Q29" i="1"/>
  <c r="R29" i="1"/>
  <c r="S29" i="1"/>
  <c r="S30" i="1" s="1"/>
  <c r="S31" i="1" s="1"/>
  <c r="Q30" i="1"/>
  <c r="Q31" i="1" s="1"/>
  <c r="R30" i="1"/>
  <c r="R31" i="1" s="1"/>
  <c r="S37" i="1"/>
  <c r="R37" i="1"/>
  <c r="Q37" i="1"/>
  <c r="H30" i="1"/>
  <c r="H31" i="1" s="1"/>
  <c r="G30" i="1"/>
  <c r="G31" i="1" s="1"/>
  <c r="F30" i="1"/>
  <c r="F31" i="1" s="1"/>
  <c r="E30" i="1"/>
  <c r="E31" i="1" s="1"/>
  <c r="D30" i="1"/>
  <c r="D31" i="1" s="1"/>
  <c r="D32" i="1" s="1"/>
  <c r="D35" i="1" s="1"/>
  <c r="P29" i="1"/>
  <c r="P30" i="1" s="1"/>
  <c r="P31" i="1" s="1"/>
  <c r="O29" i="1"/>
  <c r="O30" i="1" s="1"/>
  <c r="O31" i="1" s="1"/>
  <c r="N29" i="1"/>
  <c r="N30" i="1" s="1"/>
  <c r="N31" i="1" s="1"/>
  <c r="M29" i="1"/>
  <c r="M30" i="1" s="1"/>
  <c r="M31" i="1" s="1"/>
  <c r="L29" i="1"/>
  <c r="L30" i="1" s="1"/>
  <c r="L31" i="1" s="1"/>
  <c r="K29" i="1"/>
  <c r="K30" i="1" s="1"/>
  <c r="K31" i="1" s="1"/>
  <c r="J29" i="1"/>
  <c r="J30" i="1" s="1"/>
  <c r="J31" i="1" s="1"/>
  <c r="I29" i="1"/>
  <c r="I30" i="1" s="1"/>
  <c r="I31" i="1" s="1"/>
  <c r="H29" i="1"/>
  <c r="G29" i="1"/>
  <c r="F29" i="1"/>
  <c r="E29" i="1"/>
  <c r="D29" i="1"/>
  <c r="E27" i="1"/>
  <c r="E26" i="1"/>
  <c r="F26" i="1" s="1"/>
  <c r="O18" i="1"/>
  <c r="P19" i="1"/>
  <c r="Q19" i="1"/>
  <c r="R19" i="1"/>
  <c r="S19" i="1"/>
  <c r="E13" i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E12" i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E11" i="1"/>
  <c r="E51" i="1" a="1"/>
  <c r="E54" i="1" a="1"/>
  <c r="E53" i="1" a="1"/>
  <c r="E52" i="1" a="1"/>
  <c r="E43" i="1" a="1"/>
  <c r="E47" i="1" a="1"/>
  <c r="E50" i="1" a="1"/>
  <c r="E46" i="1" a="1"/>
  <c r="E49" i="1" a="1"/>
  <c r="E45" i="1" a="1"/>
  <c r="E48" i="1" a="1"/>
  <c r="E44" i="1" a="1"/>
  <c r="D43" i="1" a="1"/>
  <c r="D44" i="1" a="1"/>
  <c r="D45" i="1" a="1"/>
  <c r="D49" i="1" a="1"/>
  <c r="D50" i="1" a="1"/>
  <c r="D48" i="1" a="1"/>
  <c r="D47" i="1" a="1"/>
  <c r="D46" i="1" a="1"/>
  <c r="D51" i="1" a="1"/>
  <c r="E91" i="1" a="1"/>
  <c r="E87" i="1" a="1"/>
  <c r="E83" i="1" a="1"/>
  <c r="E79" i="1" a="1"/>
  <c r="E75" i="1" a="1"/>
  <c r="E71" i="1" a="1"/>
  <c r="E67" i="1" a="1"/>
  <c r="E63" i="1" a="1"/>
  <c r="E59" i="1" a="1"/>
  <c r="E55" i="1" a="1"/>
  <c r="E92" i="1" a="1"/>
  <c r="E86" i="1" a="1"/>
  <c r="E74" i="1" a="1"/>
  <c r="E84" i="1" a="1"/>
  <c r="E90" i="1" a="1"/>
  <c r="E82" i="1" a="1"/>
  <c r="E78" i="1" a="1"/>
  <c r="E70" i="1" a="1"/>
  <c r="E66" i="1" a="1"/>
  <c r="E62" i="1" a="1"/>
  <c r="E58" i="1" a="1"/>
  <c r="E88" i="1" a="1"/>
  <c r="E89" i="1" a="1"/>
  <c r="E85" i="1" a="1"/>
  <c r="E81" i="1" a="1"/>
  <c r="E77" i="1" a="1"/>
  <c r="E73" i="1" a="1"/>
  <c r="E69" i="1" a="1"/>
  <c r="E65" i="1" a="1"/>
  <c r="E61" i="1" a="1"/>
  <c r="E57" i="1" a="1"/>
  <c r="E80" i="1" a="1"/>
  <c r="E76" i="1" a="1"/>
  <c r="E72" i="1" a="1"/>
  <c r="E68" i="1" a="1"/>
  <c r="E64" i="1" a="1"/>
  <c r="E60" i="1" a="1"/>
  <c r="E56" i="1" a="1"/>
  <c r="D58" i="1" a="1"/>
  <c r="D57" i="1" a="1"/>
  <c r="D53" i="1" a="1"/>
  <c r="D52" i="1" a="1"/>
  <c r="D56" i="1" a="1"/>
  <c r="D54" i="1" a="1"/>
  <c r="D59" i="1" a="1"/>
  <c r="D55" i="1" a="1"/>
  <c r="D60" i="1" a="1"/>
  <c r="E44" i="1" l="1"/>
  <c r="E48" i="1"/>
  <c r="E45" i="1"/>
  <c r="E49" i="1"/>
  <c r="E46" i="1"/>
  <c r="E50" i="1"/>
  <c r="E47" i="1"/>
  <c r="E43" i="1"/>
  <c r="E52" i="1"/>
  <c r="E53" i="1"/>
  <c r="E54" i="1"/>
  <c r="E51" i="1"/>
  <c r="F36" i="1"/>
  <c r="D51" i="1"/>
  <c r="D46" i="1"/>
  <c r="D47" i="1"/>
  <c r="D48" i="1"/>
  <c r="D50" i="1"/>
  <c r="D49" i="1"/>
  <c r="D45" i="1"/>
  <c r="D44" i="1"/>
  <c r="D43" i="1"/>
  <c r="E56" i="1"/>
  <c r="E60" i="1"/>
  <c r="E64" i="1"/>
  <c r="E68" i="1"/>
  <c r="E72" i="1"/>
  <c r="E76" i="1"/>
  <c r="E80" i="1"/>
  <c r="E57" i="1"/>
  <c r="E61" i="1"/>
  <c r="E65" i="1"/>
  <c r="E69" i="1"/>
  <c r="E73" i="1"/>
  <c r="E77" i="1"/>
  <c r="E81" i="1"/>
  <c r="E85" i="1"/>
  <c r="E89" i="1"/>
  <c r="E88" i="1"/>
  <c r="E58" i="1"/>
  <c r="E62" i="1"/>
  <c r="E66" i="1"/>
  <c r="E70" i="1"/>
  <c r="E78" i="1"/>
  <c r="E82" i="1"/>
  <c r="E90" i="1"/>
  <c r="E84" i="1"/>
  <c r="E74" i="1"/>
  <c r="E86" i="1"/>
  <c r="E92" i="1"/>
  <c r="E55" i="1"/>
  <c r="E59" i="1"/>
  <c r="E63" i="1"/>
  <c r="E67" i="1"/>
  <c r="E71" i="1"/>
  <c r="E75" i="1"/>
  <c r="E79" i="1"/>
  <c r="E83" i="1"/>
  <c r="E87" i="1"/>
  <c r="E91" i="1"/>
  <c r="I36" i="1"/>
  <c r="D60" i="1"/>
  <c r="D55" i="1"/>
  <c r="D59" i="1"/>
  <c r="D54" i="1"/>
  <c r="D56" i="1"/>
  <c r="D52" i="1"/>
  <c r="D53" i="1"/>
  <c r="D57" i="1"/>
  <c r="D58" i="1"/>
  <c r="H36" i="1"/>
  <c r="M18" i="1"/>
  <c r="H44" i="1"/>
  <c r="H45" i="1"/>
  <c r="H46" i="1"/>
  <c r="H43" i="1"/>
  <c r="E36" i="1"/>
  <c r="G36" i="1"/>
  <c r="Q18" i="1"/>
  <c r="S18" i="1"/>
  <c r="R18" i="1"/>
  <c r="Q36" i="1"/>
  <c r="S36" i="1"/>
  <c r="R36" i="1"/>
  <c r="J36" i="1"/>
  <c r="M36" i="1"/>
  <c r="O36" i="1"/>
  <c r="J37" i="1"/>
  <c r="K37" i="1"/>
  <c r="L37" i="1"/>
  <c r="N36" i="1"/>
  <c r="P36" i="1"/>
  <c r="E32" i="1"/>
  <c r="F27" i="1"/>
  <c r="P18" i="1"/>
  <c r="O19" i="1"/>
  <c r="N18" i="1"/>
  <c r="N19" i="1"/>
  <c r="G26" i="1"/>
  <c r="F11" i="1"/>
  <c r="F17" i="1" s="1"/>
  <c r="I18" i="1" l="1"/>
  <c r="H18" i="1"/>
  <c r="K18" i="1"/>
  <c r="L18" i="1"/>
  <c r="J18" i="1"/>
  <c r="E35" i="1"/>
  <c r="I44" i="1"/>
  <c r="I45" i="1"/>
  <c r="I46" i="1"/>
  <c r="I43" i="1"/>
  <c r="E37" i="1"/>
  <c r="G27" i="1"/>
  <c r="F32" i="1"/>
  <c r="H26" i="1"/>
  <c r="G11" i="1"/>
  <c r="G17" i="1" s="1"/>
  <c r="F35" i="1" l="1"/>
  <c r="I52" i="1"/>
  <c r="I51" i="1"/>
  <c r="I47" i="1"/>
  <c r="I49" i="1"/>
  <c r="I48" i="1"/>
  <c r="I55" i="1"/>
  <c r="I54" i="1"/>
  <c r="I50" i="1"/>
  <c r="I53" i="1"/>
  <c r="F37" i="1"/>
  <c r="G32" i="1"/>
  <c r="G35" i="1" s="1"/>
  <c r="H27" i="1"/>
  <c r="I26" i="1"/>
  <c r="H11" i="1"/>
  <c r="H17" i="1" s="1"/>
  <c r="G37" i="1" l="1"/>
  <c r="H37" i="1" s="1"/>
  <c r="I37" i="1" s="1"/>
  <c r="H32" i="1"/>
  <c r="H35" i="1" s="1"/>
  <c r="I27" i="1"/>
  <c r="J26" i="1"/>
  <c r="I11" i="1"/>
  <c r="I17" i="1" s="1"/>
  <c r="I32" i="1" l="1"/>
  <c r="I35" i="1" s="1"/>
  <c r="J27" i="1"/>
  <c r="K26" i="1"/>
  <c r="J11" i="1"/>
  <c r="J17" i="1" s="1"/>
  <c r="K27" i="1" l="1"/>
  <c r="J32" i="1"/>
  <c r="J35" i="1" s="1"/>
  <c r="L26" i="1"/>
  <c r="K11" i="1"/>
  <c r="K17" i="1" s="1"/>
  <c r="K32" i="1" l="1"/>
  <c r="K35" i="1" s="1"/>
  <c r="L27" i="1"/>
  <c r="M26" i="1"/>
  <c r="L11" i="1"/>
  <c r="L17" i="1" s="1"/>
  <c r="L32" i="1" l="1"/>
  <c r="L35" i="1" s="1"/>
  <c r="M27" i="1"/>
  <c r="N26" i="1"/>
  <c r="M11" i="1"/>
  <c r="M17" i="1" s="1"/>
  <c r="M32" i="1" l="1"/>
  <c r="M35" i="1" s="1"/>
  <c r="N27" i="1"/>
  <c r="O26" i="1"/>
  <c r="N11" i="1"/>
  <c r="N17" i="1" s="1"/>
  <c r="N32" i="1" l="1"/>
  <c r="N35" i="1" s="1"/>
  <c r="O27" i="1"/>
  <c r="P26" i="1"/>
  <c r="O11" i="1"/>
  <c r="O17" i="1" s="1"/>
  <c r="O32" i="1" l="1"/>
  <c r="O35" i="1" s="1"/>
  <c r="P27" i="1"/>
  <c r="Q26" i="1"/>
  <c r="P11" i="1"/>
  <c r="P17" i="1" s="1"/>
  <c r="P32" i="1" l="1"/>
  <c r="P35" i="1" s="1"/>
  <c r="Q27" i="1"/>
  <c r="R26" i="1"/>
  <c r="R27" i="1" l="1"/>
  <c r="Q32" i="1"/>
  <c r="Q35" i="1" s="1"/>
  <c r="S26" i="1"/>
  <c r="R32" i="1" l="1"/>
  <c r="R35" i="1" s="1"/>
  <c r="S27" i="1"/>
  <c r="S32" i="1" s="1"/>
  <c r="S35" i="1" s="1"/>
  <c r="Q13" i="1" l="1"/>
  <c r="R13" i="1" s="1"/>
  <c r="S13" i="1" s="1"/>
  <c r="Q12" i="1"/>
  <c r="R12" i="1" s="1"/>
  <c r="S12" i="1" s="1"/>
  <c r="Q11" i="1" l="1"/>
  <c r="Q17" i="1" s="1"/>
  <c r="R11" i="1" l="1"/>
  <c r="R17" i="1" s="1"/>
  <c r="S11" i="1" l="1"/>
  <c r="S17" i="1" s="1"/>
  <c r="E19" i="1" l="1"/>
  <c r="F19" i="1" s="1"/>
  <c r="G19" i="1" s="1"/>
  <c r="H19" i="1" s="1"/>
  <c r="I19" i="1" s="1"/>
  <c r="J19" i="1" s="1"/>
  <c r="K19" i="1" s="1"/>
  <c r="L19" i="1" s="1"/>
  <c r="M19" i="1" s="1"/>
  <c r="H51" i="1"/>
  <c r="H49" i="1"/>
  <c r="H54" i="1"/>
  <c r="H55" i="1"/>
  <c r="H47" i="1"/>
  <c r="H52" i="1"/>
  <c r="H48" i="1"/>
  <c r="H53" i="1"/>
  <c r="H50" i="1"/>
  <c r="F18" i="1"/>
  <c r="E17" i="1"/>
  <c r="G18" i="1"/>
  <c r="E1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<sst xmlns="http://schemas.openxmlformats.org/spreadsheetml/2006/main" count="42" uniqueCount="26">
  <si>
    <t>répartit sur Y années</t>
  </si>
  <si>
    <t>Sur une hypothèse de X produit</t>
  </si>
  <si>
    <t xml:space="preserve">démarrage projet a année : </t>
  </si>
  <si>
    <t>Escalation rate hypothesis</t>
  </si>
  <si>
    <t>Codes utilisés</t>
  </si>
  <si>
    <t xml:space="preserve">Désignation </t>
  </si>
  <si>
    <t>Coef</t>
  </si>
  <si>
    <t>Matière</t>
  </si>
  <si>
    <t>MO</t>
  </si>
  <si>
    <t>Qtt annuelle</t>
  </si>
  <si>
    <t>RC annuel</t>
  </si>
  <si>
    <t>Qtt ann cum</t>
  </si>
  <si>
    <t>RC ann cum</t>
  </si>
  <si>
    <t>Heure pour 1 Produit</t>
  </si>
  <si>
    <t>produit 1</t>
  </si>
  <si>
    <t>designation produit 1</t>
  </si>
  <si>
    <t>Lieu 1</t>
  </si>
  <si>
    <t>Lieu 2</t>
  </si>
  <si>
    <t>Taux Horaire lieu 2</t>
  </si>
  <si>
    <t>Heure pour un 1 produit</t>
  </si>
  <si>
    <t>Risque de non performance Lieu 2</t>
  </si>
  <si>
    <t>TOTAL RC MAT + MO Lieu 2</t>
  </si>
  <si>
    <t>Comparaison Lieu 1 VS Lieu 2</t>
  </si>
  <si>
    <t xml:space="preserve">Ce que je suis sensé avoir comme résultat </t>
  </si>
  <si>
    <t>Qtt cumulée</t>
  </si>
  <si>
    <t>Analyse 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</si>
</sst>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/>
    <xf numFmtId="9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top"/>
    </xf>
    <xf numFmtId="165" fontId="2" fillId="0" borderId="1" xfId="0" applyNumberFormat="1" applyFont="1" applyBorder="1"/>
    <xf numFmtId="164" fontId="2" fillId="0" borderId="1" xfId="0" applyNumberFormat="1" applyFont="1" applyBorder="1"/>
    <xf numFmtId="0" fontId="0" fillId="0" borderId="0" xfId="0" applyAlignment="1">
      <alignment horizontal="right"/>
    </xf>
    <xf numFmtId="164" fontId="0" fillId="0" borderId="1" xfId="0" applyNumberFormat="1" applyBorder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/>
    <xf numFmtId="1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164" fontId="0" fillId="0" borderId="0" xfId="1" applyFont="1"/>
    <xf numFmtId="0" fontId="2" fillId="2" borderId="0" xfId="0" applyFont="1" applyFill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S92"/>
  <sheetViews>
    <sheetView tabSelected="1" topLeftCell="C1" workbookViewId="0">
      <selection activeCell="D60" sqref="D60:D92"/>
    </sheetView>
  </sheetViews>
  <sheetFormatPr defaultColWidth="11.42578125" defaultRowHeight="15" x14ac:dyDescent="0.25"/>
  <cols>
    <col min="1" max="1" width="26.42578125" bestFit="1" customWidth="1"/>
    <col min="2" max="2" width="22.42578125" bestFit="1" customWidth="1"/>
    <col min="4" max="4" width="26.42578125" bestFit="1" customWidth="1"/>
    <col min="5" max="5" width="17.7109375" bestFit="1" customWidth="1"/>
    <col min="6" max="6" width="23.7109375" bestFit="1" customWidth="1"/>
    <col min="7" max="7" width="19.5703125" customWidth="1"/>
    <col min="8" max="8" width="17.42578125" customWidth="1"/>
    <col min="9" max="9" width="16.28515625" bestFit="1" customWidth="1"/>
  </cols>
  <sheetData>
    <row r="1" spans="1:19" x14ac:dyDescent="0.25">
      <c r="A1" s="22" t="s">
        <v>25</v>
      </c>
    </row>
    <row r="3" spans="1:19" x14ac:dyDescent="0.25">
      <c r="D3" t="s">
        <v>1</v>
      </c>
      <c r="E3" t="s">
        <v>0</v>
      </c>
      <c r="F3" t="s">
        <v>2</v>
      </c>
    </row>
    <row r="4" spans="1:19" x14ac:dyDescent="0.25">
      <c r="D4" s="2">
        <v>127</v>
      </c>
      <c r="E4" s="2">
        <v>3</v>
      </c>
      <c r="F4" s="2">
        <v>2026</v>
      </c>
    </row>
    <row r="7" spans="1:19" x14ac:dyDescent="0.25">
      <c r="A7" s="19" t="s">
        <v>16</v>
      </c>
    </row>
    <row r="9" spans="1:19" x14ac:dyDescent="0.25">
      <c r="B9" t="s">
        <v>3</v>
      </c>
      <c r="D9" s="3"/>
      <c r="E9" s="4">
        <v>0.02</v>
      </c>
      <c r="F9" s="4">
        <v>0.02</v>
      </c>
      <c r="G9" s="4">
        <v>0.02</v>
      </c>
      <c r="H9" s="4">
        <v>0.02</v>
      </c>
      <c r="I9" s="4">
        <v>0.02</v>
      </c>
      <c r="J9" s="4">
        <v>0.02</v>
      </c>
      <c r="K9" s="4">
        <v>0.02</v>
      </c>
      <c r="L9" s="4">
        <v>0.02</v>
      </c>
      <c r="M9" s="4">
        <v>0.02</v>
      </c>
      <c r="N9" s="4">
        <v>0.02</v>
      </c>
      <c r="O9" s="4">
        <v>0.02</v>
      </c>
      <c r="P9" s="4">
        <v>0.02</v>
      </c>
      <c r="Q9" s="4">
        <v>0.02</v>
      </c>
      <c r="R9" s="4">
        <v>0.02</v>
      </c>
      <c r="S9" s="4">
        <v>0.02</v>
      </c>
    </row>
    <row r="10" spans="1:19" x14ac:dyDescent="0.25">
      <c r="A10" s="5" t="s">
        <v>4</v>
      </c>
      <c r="B10" s="5" t="s">
        <v>5</v>
      </c>
      <c r="C10" s="6" t="s">
        <v>6</v>
      </c>
      <c r="D10" s="5">
        <v>2025</v>
      </c>
      <c r="E10" s="5">
        <v>2026</v>
      </c>
      <c r="F10" s="5">
        <v>2027</v>
      </c>
      <c r="G10" s="5">
        <v>2028</v>
      </c>
      <c r="H10" s="5">
        <v>2029</v>
      </c>
      <c r="I10" s="5">
        <v>2030</v>
      </c>
      <c r="J10" s="5">
        <v>2031</v>
      </c>
      <c r="K10" s="5">
        <v>2032</v>
      </c>
      <c r="L10" s="5">
        <v>2033</v>
      </c>
      <c r="M10" s="5">
        <v>2034</v>
      </c>
      <c r="N10" s="5">
        <v>2035</v>
      </c>
      <c r="O10" s="5">
        <v>2036</v>
      </c>
      <c r="P10" s="5">
        <v>2037</v>
      </c>
      <c r="Q10" s="5">
        <v>2038</v>
      </c>
      <c r="R10" s="5">
        <v>2039</v>
      </c>
      <c r="S10" s="5">
        <v>2040</v>
      </c>
    </row>
    <row r="11" spans="1:19" x14ac:dyDescent="0.25">
      <c r="A11" t="s">
        <v>14</v>
      </c>
      <c r="B11" t="s">
        <v>15</v>
      </c>
      <c r="C11" s="1">
        <v>1</v>
      </c>
      <c r="D11" s="7">
        <v>9560.9</v>
      </c>
      <c r="E11" s="8">
        <f t="shared" ref="E11:P11" si="0">D11*(1+E9)</f>
        <v>9752.1180000000004</v>
      </c>
      <c r="F11" s="8">
        <f t="shared" si="0"/>
        <v>9947.1603599999999</v>
      </c>
      <c r="G11" s="8">
        <f t="shared" si="0"/>
        <v>10146.1035672</v>
      </c>
      <c r="H11" s="8">
        <f t="shared" si="0"/>
        <v>10349.025638544001</v>
      </c>
      <c r="I11" s="8">
        <f t="shared" si="0"/>
        <v>10556.006151314881</v>
      </c>
      <c r="J11" s="8">
        <f t="shared" si="0"/>
        <v>10767.126274341179</v>
      </c>
      <c r="K11" s="8">
        <f t="shared" si="0"/>
        <v>10982.468799828002</v>
      </c>
      <c r="L11" s="8">
        <f t="shared" si="0"/>
        <v>11202.118175824562</v>
      </c>
      <c r="M11" s="8">
        <f t="shared" si="0"/>
        <v>11426.160539341054</v>
      </c>
      <c r="N11" s="8">
        <f t="shared" si="0"/>
        <v>11654.683750127875</v>
      </c>
      <c r="O11" s="8">
        <f t="shared" si="0"/>
        <v>11887.777425130433</v>
      </c>
      <c r="P11" s="8">
        <f t="shared" si="0"/>
        <v>12125.532973633042</v>
      </c>
      <c r="Q11" s="8">
        <f t="shared" ref="Q11:S11" si="1">P11*(1+Q9)</f>
        <v>12368.043633105703</v>
      </c>
      <c r="R11" s="8">
        <f t="shared" si="1"/>
        <v>12615.404505767818</v>
      </c>
      <c r="S11" s="8">
        <f t="shared" si="1"/>
        <v>12867.712595883175</v>
      </c>
    </row>
    <row r="12" spans="1:19" x14ac:dyDescent="0.25">
      <c r="B12" s="9" t="s">
        <v>7</v>
      </c>
      <c r="D12" s="10">
        <v>4689.32</v>
      </c>
      <c r="E12" s="10">
        <f t="shared" ref="E12:P12" si="2">D12*(1+E9)</f>
        <v>4783.1063999999997</v>
      </c>
      <c r="F12" s="10">
        <f t="shared" si="2"/>
        <v>4878.7685279999996</v>
      </c>
      <c r="G12" s="10">
        <f t="shared" si="2"/>
        <v>4976.3438985599996</v>
      </c>
      <c r="H12" s="10">
        <f t="shared" si="2"/>
        <v>5075.8707765312001</v>
      </c>
      <c r="I12" s="10">
        <f t="shared" si="2"/>
        <v>5177.3881920618242</v>
      </c>
      <c r="J12" s="10">
        <f t="shared" si="2"/>
        <v>5280.9359559030609</v>
      </c>
      <c r="K12" s="10">
        <f t="shared" si="2"/>
        <v>5386.5546750211224</v>
      </c>
      <c r="L12" s="10">
        <f t="shared" si="2"/>
        <v>5494.2857685215449</v>
      </c>
      <c r="M12" s="10">
        <f t="shared" si="2"/>
        <v>5604.1714838919761</v>
      </c>
      <c r="N12" s="10">
        <f t="shared" si="2"/>
        <v>5716.2549135698155</v>
      </c>
      <c r="O12" s="10">
        <f t="shared" si="2"/>
        <v>5830.5800118412117</v>
      </c>
      <c r="P12" s="10">
        <f t="shared" si="2"/>
        <v>5947.1916120780361</v>
      </c>
      <c r="Q12" s="10">
        <f t="shared" ref="Q12:S12" si="3">P12*(1+Q9)</f>
        <v>6066.1354443195969</v>
      </c>
      <c r="R12" s="10">
        <f t="shared" si="3"/>
        <v>6187.4581532059892</v>
      </c>
      <c r="S12" s="10">
        <f t="shared" si="3"/>
        <v>6311.207316270109</v>
      </c>
    </row>
    <row r="13" spans="1:19" x14ac:dyDescent="0.25">
      <c r="B13" s="9" t="s">
        <v>8</v>
      </c>
      <c r="D13" s="10">
        <v>4608.58</v>
      </c>
      <c r="E13" s="10">
        <f t="shared" ref="E13:P13" si="4">D13*(1+E9)</f>
        <v>4700.7515999999996</v>
      </c>
      <c r="F13" s="10">
        <f t="shared" si="4"/>
        <v>4794.7666319999998</v>
      </c>
      <c r="G13" s="10">
        <f t="shared" si="4"/>
        <v>4890.6619646399995</v>
      </c>
      <c r="H13" s="10">
        <f t="shared" si="4"/>
        <v>4988.4752039327996</v>
      </c>
      <c r="I13" s="10">
        <f t="shared" si="4"/>
        <v>5088.2447080114553</v>
      </c>
      <c r="J13" s="10">
        <f t="shared" si="4"/>
        <v>5190.0096021716845</v>
      </c>
      <c r="K13" s="10">
        <f t="shared" si="4"/>
        <v>5293.809794215118</v>
      </c>
      <c r="L13" s="10">
        <f t="shared" si="4"/>
        <v>5399.6859900994205</v>
      </c>
      <c r="M13" s="10">
        <f t="shared" si="4"/>
        <v>5507.6797099014093</v>
      </c>
      <c r="N13" s="10">
        <f t="shared" si="4"/>
        <v>5617.8333040994376</v>
      </c>
      <c r="O13" s="10">
        <f t="shared" si="4"/>
        <v>5730.1899701814264</v>
      </c>
      <c r="P13" s="10">
        <f t="shared" si="4"/>
        <v>5844.7937695850551</v>
      </c>
      <c r="Q13" s="10">
        <f t="shared" ref="Q13:S13" si="5">P13*(1+Q9)</f>
        <v>5961.6896449767564</v>
      </c>
      <c r="R13" s="10">
        <f t="shared" si="5"/>
        <v>6080.9234378762912</v>
      </c>
      <c r="S13" s="10">
        <f t="shared" si="5"/>
        <v>6202.5419066338172</v>
      </c>
    </row>
    <row r="14" spans="1:19" x14ac:dyDescent="0.25">
      <c r="B14" s="9" t="s">
        <v>13</v>
      </c>
      <c r="D14" s="2">
        <v>49.478000000000002</v>
      </c>
      <c r="E14" s="2">
        <v>49.478000000000002</v>
      </c>
      <c r="F14" s="2">
        <v>49.478000000000002</v>
      </c>
      <c r="G14" s="2">
        <v>49.478000000000002</v>
      </c>
      <c r="H14" s="2">
        <v>49.478000000000002</v>
      </c>
      <c r="I14" s="2">
        <v>49.478000000000002</v>
      </c>
      <c r="J14" s="2">
        <v>49.478000000000002</v>
      </c>
      <c r="K14" s="2">
        <v>49.478000000000002</v>
      </c>
      <c r="L14" s="2">
        <v>49.478000000000002</v>
      </c>
      <c r="M14" s="2">
        <v>49.478000000000002</v>
      </c>
      <c r="N14" s="2">
        <v>49.478000000000002</v>
      </c>
      <c r="O14" s="2">
        <v>49.478000000000002</v>
      </c>
      <c r="P14" s="2">
        <v>49.478000000000002</v>
      </c>
      <c r="Q14" s="2">
        <v>49.478000000000002</v>
      </c>
      <c r="R14" s="2">
        <v>49.478000000000002</v>
      </c>
      <c r="S14" s="2">
        <v>49.478000000000002</v>
      </c>
    </row>
    <row r="15" spans="1:19" x14ac:dyDescent="0.25">
      <c r="C15" s="11"/>
      <c r="D15" s="3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1:19" x14ac:dyDescent="0.25">
      <c r="C16" s="6" t="s">
        <v>9</v>
      </c>
      <c r="D16" s="13"/>
      <c r="E16" s="14" cm="1">
        <f t="array" ref="E16">annualquantity(E10,$D$4,$E$4,$F$4)</f>
        <v>43</v>
      </c>
      <c r="F16" s="14" cm="1">
        <f t="array" ref="F16">annualquantity(F10,$D$4,$E$4,$F$4)</f>
        <v>42</v>
      </c>
      <c r="G16" s="14" cm="1">
        <f t="array" ref="G16">annualquantity(G10,$D$4,$E$4,$F$4)</f>
        <v>42</v>
      </c>
      <c r="H16" s="14" cm="1">
        <f t="array" ref="H16">annualquantity(H10,$D$4,$E$4,$F$4)</f>
        <v>0</v>
      </c>
      <c r="I16" s="14" cm="1">
        <f t="array" ref="I16">annualquantity(I10,$D$4,$E$4,$F$4)</f>
        <v>0</v>
      </c>
      <c r="J16" s="14" cm="1">
        <f t="array" ref="J16">annualquantity(J10,$D$4,$E$4,$F$4)</f>
        <v>0</v>
      </c>
      <c r="K16" s="14" cm="1">
        <f t="array" ref="K16">annualquantity(K10,$D$4,$E$4,$F$4)</f>
        <v>0</v>
      </c>
      <c r="L16" s="14" cm="1">
        <f t="array" ref="L16">annualquantity(L10,$D$4,$E$4,$F$4)</f>
        <v>0</v>
      </c>
      <c r="M16" s="14" cm="1">
        <f t="array" ref="M16">annualquantity(M10,$D$4,$E$4,$F$4)</f>
        <v>0</v>
      </c>
      <c r="N16" s="14" cm="1">
        <f t="array" ref="N16">annualquantity(N10,$D$4,$E$4,$F$4)</f>
        <v>0</v>
      </c>
      <c r="O16" s="14" cm="1">
        <f t="array" ref="O16">annualquantity(O10,$D$4,$E$4,$F$4)</f>
        <v>0</v>
      </c>
      <c r="P16" s="14" cm="1">
        <f t="array" ref="P16">annualquantity(P10,$D$4,$E$4,$F$4)</f>
        <v>0</v>
      </c>
      <c r="Q16" s="14" cm="1">
        <f t="array" ref="Q16">annualquantity(Q10,$D$4,$E$4,$F$4)</f>
        <v>0</v>
      </c>
      <c r="R16" s="14" cm="1">
        <f t="array" ref="R16">annualquantity(R10,$D$4,$E$4,$F$4)</f>
        <v>0</v>
      </c>
      <c r="S16" s="14" cm="1">
        <f t="array" ref="S16">annualquantity(S10,$D$4,$E$4,$F$4)</f>
        <v>0</v>
      </c>
    </row>
    <row r="17" spans="1:19" x14ac:dyDescent="0.25">
      <c r="C17" s="6" t="s">
        <v>10</v>
      </c>
      <c r="D17" s="15"/>
      <c r="E17" s="15">
        <f t="shared" ref="E17:S17" si="6">E16*E11</f>
        <v>419341.07400000002</v>
      </c>
      <c r="F17" s="15">
        <f t="shared" si="6"/>
        <v>417780.73511999997</v>
      </c>
      <c r="G17" s="15">
        <f t="shared" si="6"/>
        <v>426136.34982240002</v>
      </c>
      <c r="H17" s="15">
        <f t="shared" si="6"/>
        <v>0</v>
      </c>
      <c r="I17" s="15">
        <f t="shared" si="6"/>
        <v>0</v>
      </c>
      <c r="J17" s="15">
        <f t="shared" si="6"/>
        <v>0</v>
      </c>
      <c r="K17" s="15">
        <f t="shared" si="6"/>
        <v>0</v>
      </c>
      <c r="L17" s="15">
        <f t="shared" si="6"/>
        <v>0</v>
      </c>
      <c r="M17" s="15">
        <f t="shared" si="6"/>
        <v>0</v>
      </c>
      <c r="N17" s="15">
        <f t="shared" si="6"/>
        <v>0</v>
      </c>
      <c r="O17" s="15">
        <f t="shared" si="6"/>
        <v>0</v>
      </c>
      <c r="P17" s="15">
        <f t="shared" si="6"/>
        <v>0</v>
      </c>
      <c r="Q17" s="15">
        <f t="shared" si="6"/>
        <v>0</v>
      </c>
      <c r="R17" s="15">
        <f t="shared" si="6"/>
        <v>0</v>
      </c>
      <c r="S17" s="15">
        <f t="shared" si="6"/>
        <v>0</v>
      </c>
    </row>
    <row r="18" spans="1:19" x14ac:dyDescent="0.25">
      <c r="C18" s="6" t="s">
        <v>11</v>
      </c>
      <c r="D18" s="16"/>
      <c r="E18" s="17">
        <f>IF(E16=0,"",(SUM($D$16:E16)))</f>
        <v>43</v>
      </c>
      <c r="F18" s="17">
        <f>IF(F16=0,"",(SUM($D$16:F16)))</f>
        <v>85</v>
      </c>
      <c r="G18" s="17">
        <f>IF(G16=0,"",(SUM($D$16:G16)))</f>
        <v>127</v>
      </c>
      <c r="H18" s="17" t="str">
        <f>IF(H16=0,"",(SUM($D$16:H16)))</f>
        <v/>
      </c>
      <c r="I18" s="17" t="str">
        <f>IF(I16=0,"",(SUM($D$16:I16)))</f>
        <v/>
      </c>
      <c r="J18" s="17" t="str">
        <f>IF(J16=0,"",(SUM($D$16:J16)))</f>
        <v/>
      </c>
      <c r="K18" s="17" t="str">
        <f>IF(K16=0,"",(SUM($D$16:K16)))</f>
        <v/>
      </c>
      <c r="L18" s="17" t="str">
        <f>IF(L16=0,"",(SUM($D$16:L16)))</f>
        <v/>
      </c>
      <c r="M18" s="17" t="str">
        <f>IF(M16=0,"",(SUM($D$16:M16)))</f>
        <v/>
      </c>
      <c r="N18" s="17" t="str">
        <f>IF(N16=0,"",(SUM($D$16:N16)))</f>
        <v/>
      </c>
      <c r="O18" s="17" t="str">
        <f>IF(O16=0,"",(SUM($D$16:O16)))</f>
        <v/>
      </c>
      <c r="P18" s="17" t="str">
        <f>IF(P16=0,"",(SUM($D$16:P16)))</f>
        <v/>
      </c>
      <c r="Q18" s="17" t="str">
        <f>IF(Q16=0,"",(SUM($D$16:Q16)))</f>
        <v/>
      </c>
      <c r="R18" s="17" t="str">
        <f>IF(R16=0,"",(SUM($D$16:R16)))</f>
        <v/>
      </c>
      <c r="S18" s="17" t="str">
        <f>IF(S16=0,"",(SUM($D$16:S16)))</f>
        <v/>
      </c>
    </row>
    <row r="19" spans="1:19" x14ac:dyDescent="0.25">
      <c r="C19" s="6" t="s">
        <v>12</v>
      </c>
      <c r="D19" s="16"/>
      <c r="E19" s="18">
        <f>IF(E16=0,0,(D19+E16*E11))</f>
        <v>419341.07400000002</v>
      </c>
      <c r="F19" s="18">
        <f>IF(F16=0,0,((IFERROR(E19,0)+F16*F11)))</f>
        <v>837121.80911999999</v>
      </c>
      <c r="G19" s="18">
        <f t="shared" ref="G19:S19" si="7">IF(G16=0,0,((IFERROR(F19,0)+G16*G11)))</f>
        <v>1263258.1589424</v>
      </c>
      <c r="H19" s="18">
        <f t="shared" si="7"/>
        <v>0</v>
      </c>
      <c r="I19" s="18">
        <f t="shared" si="7"/>
        <v>0</v>
      </c>
      <c r="J19" s="18">
        <f t="shared" si="7"/>
        <v>0</v>
      </c>
      <c r="K19" s="18">
        <f t="shared" si="7"/>
        <v>0</v>
      </c>
      <c r="L19" s="18">
        <f t="shared" si="7"/>
        <v>0</v>
      </c>
      <c r="M19" s="18">
        <f t="shared" si="7"/>
        <v>0</v>
      </c>
      <c r="N19" s="18">
        <f t="shared" si="7"/>
        <v>0</v>
      </c>
      <c r="O19" s="18">
        <f t="shared" si="7"/>
        <v>0</v>
      </c>
      <c r="P19" s="18">
        <f t="shared" si="7"/>
        <v>0</v>
      </c>
      <c r="Q19" s="18">
        <f t="shared" si="7"/>
        <v>0</v>
      </c>
      <c r="R19" s="18">
        <f t="shared" si="7"/>
        <v>0</v>
      </c>
      <c r="S19" s="18">
        <f t="shared" si="7"/>
        <v>0</v>
      </c>
    </row>
    <row r="22" spans="1:19" x14ac:dyDescent="0.25">
      <c r="A22" s="19" t="s">
        <v>17</v>
      </c>
    </row>
    <row r="24" spans="1:19" x14ac:dyDescent="0.25">
      <c r="B24" t="s">
        <v>3</v>
      </c>
      <c r="D24" s="3"/>
      <c r="E24" s="4">
        <v>0.02</v>
      </c>
      <c r="F24" s="4">
        <v>0.02</v>
      </c>
      <c r="G24" s="4">
        <v>0.02</v>
      </c>
      <c r="H24" s="4">
        <v>0.02</v>
      </c>
      <c r="I24" s="4">
        <v>0.02</v>
      </c>
      <c r="J24" s="4">
        <v>0.02</v>
      </c>
      <c r="K24" s="4">
        <v>0.02</v>
      </c>
      <c r="L24" s="4">
        <v>0.02</v>
      </c>
      <c r="M24" s="4">
        <v>0.02</v>
      </c>
      <c r="N24" s="4">
        <v>0.02</v>
      </c>
      <c r="O24" s="4">
        <v>0.02</v>
      </c>
      <c r="P24" s="4">
        <v>0.02</v>
      </c>
      <c r="Q24" s="4">
        <v>0.02</v>
      </c>
      <c r="R24" s="4">
        <v>0.02</v>
      </c>
      <c r="S24" s="4">
        <v>0.02</v>
      </c>
    </row>
    <row r="25" spans="1:19" x14ac:dyDescent="0.25">
      <c r="A25" s="5" t="s">
        <v>4</v>
      </c>
      <c r="B25" s="5" t="s">
        <v>5</v>
      </c>
      <c r="C25" s="6" t="s">
        <v>6</v>
      </c>
      <c r="D25" s="5">
        <v>2025</v>
      </c>
      <c r="E25" s="5">
        <v>2026</v>
      </c>
      <c r="F25" s="5">
        <v>2027</v>
      </c>
      <c r="G25" s="5">
        <v>2028</v>
      </c>
      <c r="H25" s="5">
        <v>2029</v>
      </c>
      <c r="I25" s="5">
        <v>2030</v>
      </c>
      <c r="J25" s="5">
        <v>2031</v>
      </c>
      <c r="K25" s="5">
        <v>2032</v>
      </c>
      <c r="L25" s="5">
        <v>2033</v>
      </c>
      <c r="M25" s="5">
        <v>2034</v>
      </c>
      <c r="N25" s="5">
        <v>2035</v>
      </c>
      <c r="O25" s="5">
        <v>2036</v>
      </c>
      <c r="P25" s="5">
        <v>2037</v>
      </c>
      <c r="Q25" s="5">
        <v>2038</v>
      </c>
      <c r="R25" s="5">
        <v>2039</v>
      </c>
      <c r="S25" s="5">
        <v>2040</v>
      </c>
    </row>
    <row r="26" spans="1:19" x14ac:dyDescent="0.25">
      <c r="A26" t="s">
        <v>14</v>
      </c>
      <c r="B26" t="s">
        <v>15</v>
      </c>
      <c r="C26" s="1">
        <v>1</v>
      </c>
      <c r="D26" s="7">
        <v>9560.9</v>
      </c>
      <c r="E26" s="8">
        <f t="shared" ref="E26" si="8">D26*(1+E24)</f>
        <v>9752.1180000000004</v>
      </c>
      <c r="F26" s="8">
        <f t="shared" ref="F26" si="9">E26*(1+F24)</f>
        <v>9947.1603599999999</v>
      </c>
      <c r="G26" s="8">
        <f t="shared" ref="G26" si="10">F26*(1+G24)</f>
        <v>10146.1035672</v>
      </c>
      <c r="H26" s="8">
        <f t="shared" ref="H26" si="11">G26*(1+H24)</f>
        <v>10349.025638544001</v>
      </c>
      <c r="I26" s="8">
        <f t="shared" ref="I26" si="12">H26*(1+I24)</f>
        <v>10556.006151314881</v>
      </c>
      <c r="J26" s="8">
        <f t="shared" ref="J26" si="13">I26*(1+J24)</f>
        <v>10767.126274341179</v>
      </c>
      <c r="K26" s="8">
        <f t="shared" ref="K26" si="14">J26*(1+K24)</f>
        <v>10982.468799828002</v>
      </c>
      <c r="L26" s="8">
        <f t="shared" ref="L26" si="15">K26*(1+L24)</f>
        <v>11202.118175824562</v>
      </c>
      <c r="M26" s="8">
        <f t="shared" ref="M26" si="16">L26*(1+M24)</f>
        <v>11426.160539341054</v>
      </c>
      <c r="N26" s="8">
        <f t="shared" ref="N26" si="17">M26*(1+N24)</f>
        <v>11654.683750127875</v>
      </c>
      <c r="O26" s="8">
        <f t="shared" ref="O26" si="18">N26*(1+O24)</f>
        <v>11887.777425130433</v>
      </c>
      <c r="P26" s="8">
        <f t="shared" ref="P26" si="19">O26*(1+P24)</f>
        <v>12125.532973633042</v>
      </c>
      <c r="Q26" s="8">
        <f t="shared" ref="Q26" si="20">P26*(1+Q24)</f>
        <v>12368.043633105703</v>
      </c>
      <c r="R26" s="8">
        <f t="shared" ref="R26" si="21">Q26*(1+R24)</f>
        <v>12615.404505767818</v>
      </c>
      <c r="S26" s="8">
        <f t="shared" ref="S26" si="22">R26*(1+S24)</f>
        <v>12867.712595883175</v>
      </c>
    </row>
    <row r="27" spans="1:19" x14ac:dyDescent="0.25">
      <c r="B27" s="9" t="s">
        <v>7</v>
      </c>
      <c r="D27" s="10">
        <v>4689.32</v>
      </c>
      <c r="E27" s="10">
        <f t="shared" ref="E27:P27" si="23">D27*(1+E24)</f>
        <v>4783.1063999999997</v>
      </c>
      <c r="F27" s="10">
        <f t="shared" si="23"/>
        <v>4878.7685279999996</v>
      </c>
      <c r="G27" s="10">
        <f t="shared" si="23"/>
        <v>4976.3438985599996</v>
      </c>
      <c r="H27" s="10">
        <f t="shared" si="23"/>
        <v>5075.8707765312001</v>
      </c>
      <c r="I27" s="10">
        <f t="shared" si="23"/>
        <v>5177.3881920618242</v>
      </c>
      <c r="J27" s="10">
        <f t="shared" si="23"/>
        <v>5280.9359559030609</v>
      </c>
      <c r="K27" s="10">
        <f t="shared" si="23"/>
        <v>5386.5546750211224</v>
      </c>
      <c r="L27" s="10">
        <f t="shared" si="23"/>
        <v>5494.2857685215449</v>
      </c>
      <c r="M27" s="10">
        <f t="shared" si="23"/>
        <v>5604.1714838919761</v>
      </c>
      <c r="N27" s="10">
        <f t="shared" si="23"/>
        <v>5716.2549135698155</v>
      </c>
      <c r="O27" s="10">
        <f t="shared" si="23"/>
        <v>5830.5800118412117</v>
      </c>
      <c r="P27" s="10">
        <f t="shared" si="23"/>
        <v>5947.1916120780361</v>
      </c>
      <c r="Q27" s="10">
        <f t="shared" ref="Q27" si="24">P27*(1+Q24)</f>
        <v>6066.1354443195969</v>
      </c>
      <c r="R27" s="10">
        <f t="shared" ref="R27" si="25">Q27*(1+R24)</f>
        <v>6187.4581532059892</v>
      </c>
      <c r="S27" s="10">
        <f t="shared" ref="S27" si="26">R27*(1+S24)</f>
        <v>6311.207316270109</v>
      </c>
    </row>
    <row r="28" spans="1:19" x14ac:dyDescent="0.25">
      <c r="B28" s="9" t="s">
        <v>18</v>
      </c>
      <c r="D28" s="10">
        <v>60</v>
      </c>
      <c r="E28" s="10">
        <v>60</v>
      </c>
      <c r="F28" s="10">
        <v>60</v>
      </c>
      <c r="G28" s="10">
        <v>60</v>
      </c>
      <c r="H28" s="10">
        <v>36</v>
      </c>
      <c r="I28" s="10">
        <v>37</v>
      </c>
      <c r="J28" s="10">
        <v>38</v>
      </c>
      <c r="K28" s="10">
        <v>39</v>
      </c>
      <c r="L28" s="10">
        <v>40</v>
      </c>
      <c r="M28" s="10">
        <v>41</v>
      </c>
      <c r="N28" s="10">
        <v>42</v>
      </c>
      <c r="O28" s="10">
        <v>43</v>
      </c>
      <c r="P28" s="10">
        <v>44</v>
      </c>
      <c r="Q28" s="10">
        <v>45</v>
      </c>
      <c r="R28" s="10">
        <v>46</v>
      </c>
      <c r="S28" s="10">
        <v>47</v>
      </c>
    </row>
    <row r="29" spans="1:19" x14ac:dyDescent="0.25">
      <c r="B29" s="9" t="s">
        <v>19</v>
      </c>
      <c r="D29" s="2">
        <f>$D$14</f>
        <v>49.478000000000002</v>
      </c>
      <c r="E29" s="2">
        <f t="shared" ref="E29:S29" si="27">$D$14</f>
        <v>49.478000000000002</v>
      </c>
      <c r="F29" s="2">
        <f t="shared" si="27"/>
        <v>49.478000000000002</v>
      </c>
      <c r="G29" s="2">
        <f t="shared" si="27"/>
        <v>49.478000000000002</v>
      </c>
      <c r="H29" s="2">
        <f t="shared" si="27"/>
        <v>49.478000000000002</v>
      </c>
      <c r="I29" s="2">
        <f t="shared" si="27"/>
        <v>49.478000000000002</v>
      </c>
      <c r="J29" s="2">
        <f t="shared" si="27"/>
        <v>49.478000000000002</v>
      </c>
      <c r="K29" s="2">
        <f t="shared" si="27"/>
        <v>49.478000000000002</v>
      </c>
      <c r="L29" s="2">
        <f t="shared" si="27"/>
        <v>49.478000000000002</v>
      </c>
      <c r="M29" s="2">
        <f t="shared" si="27"/>
        <v>49.478000000000002</v>
      </c>
      <c r="N29" s="2">
        <f t="shared" si="27"/>
        <v>49.478000000000002</v>
      </c>
      <c r="O29" s="2">
        <f t="shared" si="27"/>
        <v>49.478000000000002</v>
      </c>
      <c r="P29" s="2">
        <f t="shared" si="27"/>
        <v>49.478000000000002</v>
      </c>
      <c r="Q29" s="2">
        <f t="shared" si="27"/>
        <v>49.478000000000002</v>
      </c>
      <c r="R29" s="2">
        <f t="shared" si="27"/>
        <v>49.478000000000002</v>
      </c>
      <c r="S29" s="2">
        <f t="shared" si="27"/>
        <v>49.478000000000002</v>
      </c>
    </row>
    <row r="30" spans="1:19" x14ac:dyDescent="0.25">
      <c r="B30" s="9" t="s">
        <v>8</v>
      </c>
      <c r="D30" s="10">
        <f>D28*D29</f>
        <v>2968.6800000000003</v>
      </c>
      <c r="E30" s="10">
        <f t="shared" ref="E30:P30" si="28">E28*E29</f>
        <v>2968.6800000000003</v>
      </c>
      <c r="F30" s="10">
        <f t="shared" si="28"/>
        <v>2968.6800000000003</v>
      </c>
      <c r="G30" s="10">
        <f t="shared" si="28"/>
        <v>2968.6800000000003</v>
      </c>
      <c r="H30" s="10">
        <f t="shared" si="28"/>
        <v>1781.2080000000001</v>
      </c>
      <c r="I30" s="10">
        <f t="shared" si="28"/>
        <v>1830.6860000000001</v>
      </c>
      <c r="J30" s="10">
        <f t="shared" si="28"/>
        <v>1880.164</v>
      </c>
      <c r="K30" s="10">
        <f t="shared" si="28"/>
        <v>1929.6420000000001</v>
      </c>
      <c r="L30" s="10">
        <f t="shared" si="28"/>
        <v>1979.1200000000001</v>
      </c>
      <c r="M30" s="10">
        <f t="shared" si="28"/>
        <v>2028.598</v>
      </c>
      <c r="N30" s="10">
        <f t="shared" si="28"/>
        <v>2078.076</v>
      </c>
      <c r="O30" s="10">
        <f t="shared" si="28"/>
        <v>2127.5540000000001</v>
      </c>
      <c r="P30" s="10">
        <f t="shared" si="28"/>
        <v>2177.0320000000002</v>
      </c>
      <c r="Q30" s="10">
        <f t="shared" ref="Q30:S30" si="29">Q28*Q29</f>
        <v>2226.5100000000002</v>
      </c>
      <c r="R30" s="10">
        <f t="shared" si="29"/>
        <v>2275.9880000000003</v>
      </c>
      <c r="S30" s="10">
        <f t="shared" si="29"/>
        <v>2325.4659999999999</v>
      </c>
    </row>
    <row r="31" spans="1:19" x14ac:dyDescent="0.25">
      <c r="B31" s="9" t="s">
        <v>20</v>
      </c>
      <c r="D31" s="10">
        <f>D30*1.15</f>
        <v>3413.982</v>
      </c>
      <c r="E31" s="10">
        <f>E30*1.15</f>
        <v>3413.982</v>
      </c>
      <c r="F31" s="10">
        <f t="shared" ref="F31:P31" si="30">F30*1.15</f>
        <v>3413.982</v>
      </c>
      <c r="G31" s="10">
        <f t="shared" si="30"/>
        <v>3413.982</v>
      </c>
      <c r="H31" s="10">
        <f t="shared" si="30"/>
        <v>2048.3892000000001</v>
      </c>
      <c r="I31" s="10">
        <f t="shared" si="30"/>
        <v>2105.2889</v>
      </c>
      <c r="J31" s="10">
        <f t="shared" si="30"/>
        <v>2162.1886</v>
      </c>
      <c r="K31" s="10">
        <f t="shared" si="30"/>
        <v>2219.0882999999999</v>
      </c>
      <c r="L31" s="10">
        <f t="shared" si="30"/>
        <v>2275.9879999999998</v>
      </c>
      <c r="M31" s="10">
        <f t="shared" si="30"/>
        <v>2332.8876999999998</v>
      </c>
      <c r="N31" s="10">
        <f t="shared" si="30"/>
        <v>2389.7873999999997</v>
      </c>
      <c r="O31" s="10">
        <f t="shared" si="30"/>
        <v>2446.6871000000001</v>
      </c>
      <c r="P31" s="10">
        <f t="shared" si="30"/>
        <v>2503.5868</v>
      </c>
      <c r="Q31" s="10">
        <f t="shared" ref="Q31:S31" si="31">Q30*1.15</f>
        <v>2560.4865</v>
      </c>
      <c r="R31" s="10">
        <f t="shared" si="31"/>
        <v>2617.3861999999999</v>
      </c>
      <c r="S31" s="10">
        <f t="shared" si="31"/>
        <v>2674.2858999999999</v>
      </c>
    </row>
    <row r="32" spans="1:19" x14ac:dyDescent="0.25">
      <c r="B32" s="9" t="s">
        <v>21</v>
      </c>
      <c r="D32" s="8">
        <f>D27+D31</f>
        <v>8103.3019999999997</v>
      </c>
      <c r="E32" s="8">
        <f>E27+E31</f>
        <v>8197.0884000000005</v>
      </c>
      <c r="F32" s="8">
        <f t="shared" ref="F32:P32" si="32">F27+F31</f>
        <v>8292.7505280000005</v>
      </c>
      <c r="G32" s="8">
        <f t="shared" si="32"/>
        <v>8390.3258985600005</v>
      </c>
      <c r="H32" s="8">
        <f t="shared" si="32"/>
        <v>7124.2599765312007</v>
      </c>
      <c r="I32" s="8">
        <f t="shared" si="32"/>
        <v>7282.6770920618237</v>
      </c>
      <c r="J32" s="8">
        <f t="shared" si="32"/>
        <v>7443.1245559030613</v>
      </c>
      <c r="K32" s="8">
        <f t="shared" si="32"/>
        <v>7605.6429750211228</v>
      </c>
      <c r="L32" s="8">
        <f t="shared" si="32"/>
        <v>7770.2737685215452</v>
      </c>
      <c r="M32" s="8">
        <f t="shared" si="32"/>
        <v>7937.0591838919754</v>
      </c>
      <c r="N32" s="8">
        <f t="shared" si="32"/>
        <v>8106.0423135698147</v>
      </c>
      <c r="O32" s="8">
        <f t="shared" si="32"/>
        <v>8277.2671118412109</v>
      </c>
      <c r="P32" s="8">
        <f t="shared" si="32"/>
        <v>8450.7784120780361</v>
      </c>
      <c r="Q32" s="8">
        <f t="shared" ref="Q32:S32" si="33">Q27+Q31</f>
        <v>8626.6219443195969</v>
      </c>
      <c r="R32" s="8">
        <f t="shared" si="33"/>
        <v>8804.84435320599</v>
      </c>
      <c r="S32" s="8">
        <f t="shared" si="33"/>
        <v>8985.493216270108</v>
      </c>
    </row>
    <row r="34" spans="1:19" x14ac:dyDescent="0.25">
      <c r="C34" s="6" t="s">
        <v>9</v>
      </c>
      <c r="D34" s="13"/>
      <c r="E34" s="14" cm="1">
        <f t="array" ref="E34">annualquantity(E25,$D$4,$E$4,$F$4)</f>
        <v>43</v>
      </c>
      <c r="F34" s="14" cm="1">
        <f t="array" ref="F34">annualquantity(F25,$D$4,$E$4,$F$4)</f>
        <v>42</v>
      </c>
      <c r="G34" s="14" cm="1">
        <f t="array" ref="G34">annualquantity(G25,$D$4,$E$4,$F$4)</f>
        <v>42</v>
      </c>
      <c r="H34" s="14" cm="1">
        <f t="array" ref="H34">annualquantity(H25,$D$4,$E$4,$F$4)</f>
        <v>0</v>
      </c>
      <c r="I34" s="14" cm="1">
        <f t="array" ref="I34">annualquantity(I25,$D$4,$E$4,$F$4)</f>
        <v>0</v>
      </c>
      <c r="J34" s="14" cm="1">
        <f t="array" ref="J34">annualquantity(J25,$D$4,$E$4,$F$4)</f>
        <v>0</v>
      </c>
      <c r="K34" s="14" cm="1">
        <f t="array" ref="K34">annualquantity(K25,$D$4,$E$4,$F$4)</f>
        <v>0</v>
      </c>
      <c r="L34" s="14" cm="1">
        <f t="array" ref="L34">annualquantity(L25,$D$4,$E$4,$F$4)</f>
        <v>0</v>
      </c>
      <c r="M34" s="14" cm="1">
        <f t="array" ref="M34">annualquantity(M25,$D$4,$E$4,$F$4)</f>
        <v>0</v>
      </c>
      <c r="N34" s="14" cm="1">
        <f t="array" ref="N34">annualquantity(N25,$D$4,$E$4,$F$4)</f>
        <v>0</v>
      </c>
      <c r="O34" s="14" cm="1">
        <f t="array" ref="O34">annualquantity(O25,$D$4,$E$4,$F$4)</f>
        <v>0</v>
      </c>
      <c r="P34" s="14" cm="1">
        <f t="array" ref="P34">annualquantity(P25,$D$4,$E$4,$F$4)</f>
        <v>0</v>
      </c>
      <c r="Q34" s="14" cm="1">
        <f t="array" ref="Q34">annualquantity(Q25,$D$4,$E$4,$F$4)</f>
        <v>0</v>
      </c>
      <c r="R34" s="14" cm="1">
        <f t="array" ref="R34">annualquantity(R25,$D$4,$E$4,$F$4)</f>
        <v>0</v>
      </c>
      <c r="S34" s="14" cm="1">
        <f t="array" ref="S34">annualquantity(S25,$D$4,$E$4,$F$4)</f>
        <v>0</v>
      </c>
    </row>
    <row r="35" spans="1:19" x14ac:dyDescent="0.25">
      <c r="C35" s="6" t="s">
        <v>10</v>
      </c>
      <c r="D35" s="15">
        <f t="shared" ref="D35:P35" si="34">D34*D32</f>
        <v>0</v>
      </c>
      <c r="E35" s="15">
        <f t="shared" si="34"/>
        <v>352474.80120000005</v>
      </c>
      <c r="F35" s="15">
        <f t="shared" si="34"/>
        <v>348295.522176</v>
      </c>
      <c r="G35" s="15">
        <f t="shared" si="34"/>
        <v>352393.68773952004</v>
      </c>
      <c r="H35" s="15">
        <f t="shared" si="34"/>
        <v>0</v>
      </c>
      <c r="I35" s="15">
        <f t="shared" si="34"/>
        <v>0</v>
      </c>
      <c r="J35" s="15">
        <f t="shared" si="34"/>
        <v>0</v>
      </c>
      <c r="K35" s="15">
        <f t="shared" si="34"/>
        <v>0</v>
      </c>
      <c r="L35" s="15">
        <f t="shared" si="34"/>
        <v>0</v>
      </c>
      <c r="M35" s="15">
        <f t="shared" si="34"/>
        <v>0</v>
      </c>
      <c r="N35" s="15">
        <f t="shared" si="34"/>
        <v>0</v>
      </c>
      <c r="O35" s="15">
        <f t="shared" si="34"/>
        <v>0</v>
      </c>
      <c r="P35" s="15">
        <f t="shared" si="34"/>
        <v>0</v>
      </c>
      <c r="Q35" s="15">
        <f t="shared" ref="Q35:S35" si="35">Q34*Q32</f>
        <v>0</v>
      </c>
      <c r="R35" s="15">
        <f t="shared" si="35"/>
        <v>0</v>
      </c>
      <c r="S35" s="15">
        <f t="shared" si="35"/>
        <v>0</v>
      </c>
    </row>
    <row r="36" spans="1:19" x14ac:dyDescent="0.25">
      <c r="C36" s="6" t="s">
        <v>11</v>
      </c>
      <c r="E36" s="17">
        <f>IF(E34=0,"",(SUM($D$34:E34)))</f>
        <v>43</v>
      </c>
      <c r="F36" s="17">
        <f>IF(F34=0,"",(SUM($D$34:F34)))</f>
        <v>85</v>
      </c>
      <c r="G36" s="17">
        <f>IF(G34=0,"",(SUM($D$34:G34)))</f>
        <v>127</v>
      </c>
      <c r="H36" s="17" t="str">
        <f>IF(H34=0,"",(SUM($D$34:H34)))</f>
        <v/>
      </c>
      <c r="I36" s="17" t="str">
        <f>IF(I34=0,"",(SUM($D$34:I34)))</f>
        <v/>
      </c>
      <c r="J36" s="17" t="str">
        <f>IF(J34=0,"",(SUM($D$34:J34)))</f>
        <v/>
      </c>
      <c r="K36" s="17" t="str">
        <f>IF(K34=0,"",(SUM($D$34:K34)))</f>
        <v/>
      </c>
      <c r="L36" s="17" t="str">
        <f>IF(L34=0,"",(SUM($D$34:L34)))</f>
        <v/>
      </c>
      <c r="M36" s="17" t="str">
        <f>IF(M34=0,"",(SUM($D$34:M34)))</f>
        <v/>
      </c>
      <c r="N36" s="17" t="str">
        <f>IF(N34=0,"",(SUM($D$34:N34)))</f>
        <v/>
      </c>
      <c r="O36" s="17" t="str">
        <f>IF(O34=0,"",(SUM($D$34:O34)))</f>
        <v/>
      </c>
      <c r="P36" s="17" t="str">
        <f>IF(P34=0,"",(SUM($D$34:P34)))</f>
        <v/>
      </c>
      <c r="Q36" s="17" t="str">
        <f>IF(Q34=0,"",(SUM($D$16:Q34)))</f>
        <v/>
      </c>
      <c r="R36" s="17" t="str">
        <f>IF(R34=0,"",(SUM($D$16:R34)))</f>
        <v/>
      </c>
      <c r="S36" s="17" t="str">
        <f>IF(S34=0,"",(SUM($D$16:S34)))</f>
        <v/>
      </c>
    </row>
    <row r="37" spans="1:19" x14ac:dyDescent="0.25">
      <c r="C37" s="6" t="s">
        <v>12</v>
      </c>
      <c r="E37" s="18">
        <f>IF(E34=0,0,(D37+E34*E32))</f>
        <v>352474.80120000005</v>
      </c>
      <c r="F37" s="18">
        <f t="shared" ref="F37:P37" si="36">IF(F34=0,0,(E37+F34*F32))</f>
        <v>700770.32337600004</v>
      </c>
      <c r="G37" s="18">
        <f t="shared" si="36"/>
        <v>1053164.01111552</v>
      </c>
      <c r="H37" s="18">
        <f t="shared" si="36"/>
        <v>0</v>
      </c>
      <c r="I37" s="18">
        <f t="shared" si="36"/>
        <v>0</v>
      </c>
      <c r="J37" s="18">
        <f t="shared" si="36"/>
        <v>0</v>
      </c>
      <c r="K37" s="18">
        <f t="shared" si="36"/>
        <v>0</v>
      </c>
      <c r="L37" s="18">
        <f t="shared" si="36"/>
        <v>0</v>
      </c>
      <c r="M37" s="18">
        <f t="shared" si="36"/>
        <v>0</v>
      </c>
      <c r="N37" s="18">
        <f t="shared" si="36"/>
        <v>0</v>
      </c>
      <c r="O37" s="18">
        <f t="shared" si="36"/>
        <v>0</v>
      </c>
      <c r="P37" s="18">
        <f t="shared" si="36"/>
        <v>0</v>
      </c>
      <c r="Q37" s="18">
        <f t="shared" ref="Q37:S37" si="37">IF(Q34=0,0,((IFERROR(P37,0)+Q34*Q29)))</f>
        <v>0</v>
      </c>
      <c r="R37" s="18">
        <f t="shared" si="37"/>
        <v>0</v>
      </c>
      <c r="S37" s="18">
        <f t="shared" si="37"/>
        <v>0</v>
      </c>
    </row>
    <row r="41" spans="1:19" x14ac:dyDescent="0.25">
      <c r="A41" s="20" t="s">
        <v>22</v>
      </c>
      <c r="G41" t="s">
        <v>23</v>
      </c>
    </row>
    <row r="42" spans="1:19" x14ac:dyDescent="0.25">
      <c r="C42" t="s">
        <v>24</v>
      </c>
      <c r="D42" t="s">
        <v>16</v>
      </c>
      <c r="E42" t="s">
        <v>17</v>
      </c>
      <c r="H42" t="s">
        <v>16</v>
      </c>
      <c r="I42" t="s">
        <v>17</v>
      </c>
    </row>
    <row r="43" spans="1:19" x14ac:dyDescent="0.25">
      <c r="C43">
        <v>10</v>
      </c>
      <c r="D43" s="12" cm="1">
        <f t="array" ref="D43">pricequantity(C43,$D$11:$S$11,$D$16:$S$16)</f>
        <v>97521.180000000008</v>
      </c>
      <c r="E43" s="12" cm="1">
        <f t="array" ref="E43">pricequantity(C43,$D$32:$S$32,$D$34:$S$34)</f>
        <v>81970.884000000005</v>
      </c>
      <c r="G43">
        <v>10</v>
      </c>
      <c r="H43" s="12">
        <f>G43*$E$11</f>
        <v>97521.180000000008</v>
      </c>
      <c r="I43" s="12">
        <f>G43*$E$32</f>
        <v>81970.884000000005</v>
      </c>
    </row>
    <row r="44" spans="1:19" x14ac:dyDescent="0.25">
      <c r="C44">
        <v>20</v>
      </c>
      <c r="D44" s="12" cm="1">
        <f t="array" ref="D44">pricequantity(C44,$D$11:$S$11,$D$16:$S$16)</f>
        <v>195042.36000000002</v>
      </c>
      <c r="E44" s="12" cm="1">
        <f t="array" ref="E44">pricequantity(C44,$D$32:$S$32,$D$34:$S$34)</f>
        <v>163941.76800000001</v>
      </c>
      <c r="G44">
        <v>20</v>
      </c>
      <c r="H44" s="12">
        <f t="shared" ref="H44:H46" si="38">G44*$E$11</f>
        <v>195042.36000000002</v>
      </c>
      <c r="I44" s="12">
        <f t="shared" ref="I44:I46" si="39">G44*$E$32</f>
        <v>163941.76800000001</v>
      </c>
    </row>
    <row r="45" spans="1:19" x14ac:dyDescent="0.25">
      <c r="C45">
        <v>30</v>
      </c>
      <c r="D45" s="12" cm="1">
        <f t="array" ref="D45">pricequantity(C45,$D$11:$S$11,$D$16:$S$16)</f>
        <v>292563.54000000004</v>
      </c>
      <c r="E45" s="12" cm="1">
        <f t="array" ref="E45">pricequantity(C45,$D$32:$S$32,$D$34:$S$34)</f>
        <v>245912.652</v>
      </c>
      <c r="G45">
        <v>30</v>
      </c>
      <c r="H45" s="12">
        <f t="shared" si="38"/>
        <v>292563.54000000004</v>
      </c>
      <c r="I45" s="12">
        <f t="shared" si="39"/>
        <v>245912.652</v>
      </c>
    </row>
    <row r="46" spans="1:19" x14ac:dyDescent="0.25">
      <c r="C46">
        <v>40</v>
      </c>
      <c r="D46" s="12" cm="1">
        <f t="array" ref="D46">pricequantity(C46,$D$11:$S$11,$D$16:$S$16)</f>
        <v>390084.72000000003</v>
      </c>
      <c r="E46" s="12" cm="1">
        <f t="array" ref="E46">pricequantity(C46,$D$32:$S$32,$D$34:$S$34)</f>
        <v>327883.53600000002</v>
      </c>
      <c r="G46">
        <v>40</v>
      </c>
      <c r="H46" s="12">
        <f t="shared" si="38"/>
        <v>390084.72000000003</v>
      </c>
      <c r="I46" s="12">
        <f t="shared" si="39"/>
        <v>327883.53600000002</v>
      </c>
    </row>
    <row r="47" spans="1:19" x14ac:dyDescent="0.25">
      <c r="C47">
        <v>50</v>
      </c>
      <c r="D47" s="12" cm="1">
        <f t="array" ref="D47">pricequantity(C47,$D$11:$S$11,$D$16:$S$16)</f>
        <v>488971.19652</v>
      </c>
      <c r="E47" s="12" cm="1">
        <f t="array" ref="E47">pricequantity(C47,$D$32:$S$32,$D$34:$S$34)</f>
        <v>410524.05489600007</v>
      </c>
      <c r="G47">
        <v>50</v>
      </c>
      <c r="H47" s="12">
        <f>$E$16*$E$11+((G47-$E$16)*$F$11)</f>
        <v>488971.19652</v>
      </c>
      <c r="I47" s="12">
        <f>$E$34*$E$32+((G47-$E$34)*$F$32)</f>
        <v>410524.05489600007</v>
      </c>
    </row>
    <row r="48" spans="1:19" x14ac:dyDescent="0.25">
      <c r="C48">
        <v>60</v>
      </c>
      <c r="D48" s="12" cm="1">
        <f t="array" ref="D48">pricequantity(C48,$D$11:$S$11,$D$16:$S$16)</f>
        <v>588442.80012000003</v>
      </c>
      <c r="E48" s="12" cm="1">
        <f t="array" ref="E48">pricequantity(C48,$D$32:$S$32,$D$34:$S$34)</f>
        <v>493451.56017600006</v>
      </c>
      <c r="G48">
        <v>60</v>
      </c>
      <c r="H48" s="12">
        <f t="shared" ref="H48:H50" si="40">$E$16*$E$11+((G48-$E$16)*$F$11)</f>
        <v>588442.80012000003</v>
      </c>
      <c r="I48" s="12">
        <f t="shared" ref="I48:I50" si="41">$E$34*$E$32+((G48-$E$34)*$F$32)</f>
        <v>493451.56017600006</v>
      </c>
    </row>
    <row r="49" spans="3:9" x14ac:dyDescent="0.25">
      <c r="C49">
        <v>70</v>
      </c>
      <c r="D49" s="12" cm="1">
        <f t="array" ref="D49">pricequantity(C49,$D$11:$S$11,$D$16:$S$16)</f>
        <v>687914.40372000006</v>
      </c>
      <c r="E49" s="12" cm="1">
        <f t="array" ref="E49">pricequantity(C49,$D$32:$S$32,$D$34:$S$34)</f>
        <v>576379.06545600004</v>
      </c>
      <c r="G49">
        <v>70</v>
      </c>
      <c r="H49" s="12">
        <f t="shared" si="40"/>
        <v>687914.40372000006</v>
      </c>
      <c r="I49" s="12">
        <f t="shared" si="41"/>
        <v>576379.06545600004</v>
      </c>
    </row>
    <row r="50" spans="3:9" x14ac:dyDescent="0.25">
      <c r="C50">
        <v>80</v>
      </c>
      <c r="D50" s="12" cm="1">
        <f t="array" ref="D50">pricequantity(C50,$D$11:$S$11,$D$16:$S$16)</f>
        <v>787386.00732000009</v>
      </c>
      <c r="E50" s="12" cm="1">
        <f t="array" ref="E50">pricequantity(C50,$D$32:$S$32,$D$34:$S$34)</f>
        <v>659306.57073600008</v>
      </c>
      <c r="G50">
        <v>80</v>
      </c>
      <c r="H50" s="12">
        <f t="shared" si="40"/>
        <v>787386.00732000009</v>
      </c>
      <c r="I50" s="12">
        <f t="shared" si="41"/>
        <v>659306.57073600008</v>
      </c>
    </row>
    <row r="51" spans="3:9" x14ac:dyDescent="0.25">
      <c r="C51">
        <v>90</v>
      </c>
      <c r="D51" s="12" cm="1">
        <f t="array" ref="D51">pricequantity(C51,$D$11:$S$11,$D$16:$S$16)</f>
        <v>887852.32695599995</v>
      </c>
      <c r="E51" s="12" cm="1">
        <f t="array" ref="E51">pricequantity(C51,$D$32:$S$32,$D$34:$S$34)</f>
        <v>742721.95286880003</v>
      </c>
      <c r="G51">
        <v>90</v>
      </c>
      <c r="H51" s="12">
        <f>($E$16*$E$11+$F$16*$F$11)+((G51-($E$16+$F$16))*$F$11)</f>
        <v>886857.61092000001</v>
      </c>
      <c r="I51" s="12">
        <f>($E$34*$E$32+$F$34*$F$32)+((G51-($E$34+$F$34))*$F$32)</f>
        <v>742234.07601600001</v>
      </c>
    </row>
    <row r="52" spans="3:9" x14ac:dyDescent="0.25">
      <c r="C52">
        <v>100</v>
      </c>
      <c r="D52" s="12" cm="1">
        <f t="array" ref="D52">pricequantity(C52,$D$11:$S$11,$D$16:$S$16)</f>
        <v>989313.36262799997</v>
      </c>
      <c r="E52" s="12" cm="1">
        <f t="array" ref="E52">pricequantity(C52,$D$32:$S$32,$D$34:$S$34)</f>
        <v>826625.21185440011</v>
      </c>
      <c r="G52">
        <v>100</v>
      </c>
      <c r="H52" s="12">
        <f t="shared" ref="H52:H54" si="42">($E$16*$E$11+$F$16*$F$11)+((G52-($E$16+$F$16))*$F$11)</f>
        <v>986329.21451999992</v>
      </c>
      <c r="I52" s="12">
        <f t="shared" ref="I52:I54" si="43">($E$34*$E$32+$F$34*$F$32)+((G52-($E$34+$F$34))*$F$32)</f>
        <v>825161.58129600005</v>
      </c>
    </row>
    <row r="53" spans="3:9" x14ac:dyDescent="0.25">
      <c r="C53">
        <v>110</v>
      </c>
      <c r="D53" s="12" cm="1">
        <f t="array" ref="D53">pricequantity(C53,$D$11:$S$11,$D$16:$S$16)</f>
        <v>1090774.3983</v>
      </c>
      <c r="E53" s="12" cm="1">
        <f t="array" ref="E53">pricequantity(C53,$D$32:$S$32,$D$34:$S$34)</f>
        <v>910528.47084000008</v>
      </c>
      <c r="G53">
        <v>110</v>
      </c>
      <c r="H53" s="12">
        <f t="shared" si="42"/>
        <v>1085800.81812</v>
      </c>
      <c r="I53" s="12">
        <f t="shared" si="43"/>
        <v>908089.08657600009</v>
      </c>
    </row>
    <row r="54" spans="3:9" x14ac:dyDescent="0.25">
      <c r="C54">
        <v>120</v>
      </c>
      <c r="D54" s="12" cm="1">
        <f t="array" ref="D54">pricequantity(C54,$D$11:$S$11,$D$16:$S$16)</f>
        <v>1192235.4339719999</v>
      </c>
      <c r="E54" s="12" cm="1">
        <f t="array" ref="E54">pricequantity(C54,$D$32:$S$32,$D$34:$S$34)</f>
        <v>994431.72982560005</v>
      </c>
      <c r="G54">
        <v>120</v>
      </c>
      <c r="H54" s="12">
        <f t="shared" si="42"/>
        <v>1185272.42172</v>
      </c>
      <c r="I54" s="12">
        <f t="shared" si="43"/>
        <v>991016.59185600001</v>
      </c>
    </row>
    <row r="55" spans="3:9" x14ac:dyDescent="0.25">
      <c r="C55">
        <v>130</v>
      </c>
      <c r="D55" s="12" cm="1">
        <f t="array" ref="D55">pricequantity(C55,$D$11:$S$11,$D$16:$S$16)</f>
        <v>0</v>
      </c>
      <c r="E55" s="12" cm="1">
        <f t="array" ref="E55">pricequantity(C55,$D$32:$S$32,$D$34:$S$34)</f>
        <v>0</v>
      </c>
      <c r="G55">
        <v>130</v>
      </c>
      <c r="H55" s="12">
        <f>($E$16*$E$11+$F$16*$F$11+G16*G11)</f>
        <v>1263258.1589424</v>
      </c>
      <c r="I55" s="21">
        <f>($E$34*$E$32+$F$34*$F$32+G34*G32)</f>
        <v>1053164.01111552</v>
      </c>
    </row>
    <row r="56" spans="3:9" x14ac:dyDescent="0.25">
      <c r="C56">
        <v>140</v>
      </c>
      <c r="D56" s="12" cm="1">
        <f t="array" ref="D56">pricequantity(C56,$D$11:$S$11,$D$16:$S$16)</f>
        <v>0</v>
      </c>
      <c r="E56" s="12" cm="1">
        <f t="array" ref="E56">pricequantity(C56,$D$32:$S$32,$D$34:$S$34)</f>
        <v>0</v>
      </c>
      <c r="G56">
        <v>140</v>
      </c>
      <c r="H56" s="21">
        <v>0</v>
      </c>
      <c r="I56" s="21">
        <v>0</v>
      </c>
    </row>
    <row r="57" spans="3:9" x14ac:dyDescent="0.25">
      <c r="C57">
        <v>150</v>
      </c>
      <c r="D57" s="12" cm="1">
        <f t="array" ref="D57">pricequantity(C57,$D$11:$S$11,$D$16:$S$16)</f>
        <v>0</v>
      </c>
      <c r="E57" s="12" cm="1">
        <f t="array" ref="E57">pricequantity(C57,$D$32:$S$32,$D$34:$S$34)</f>
        <v>0</v>
      </c>
      <c r="G57">
        <v>150</v>
      </c>
      <c r="H57" s="21">
        <v>0</v>
      </c>
      <c r="I57" s="21">
        <v>0</v>
      </c>
    </row>
    <row r="58" spans="3:9" x14ac:dyDescent="0.25">
      <c r="C58">
        <v>160</v>
      </c>
      <c r="D58" s="12" cm="1">
        <f t="array" ref="D58">pricequantity(C58,$D$11:$S$11,$D$16:$S$16)</f>
        <v>0</v>
      </c>
      <c r="E58" s="12" cm="1">
        <f t="array" ref="E58">pricequantity(C58,$D$32:$S$32,$D$34:$S$34)</f>
        <v>0</v>
      </c>
      <c r="G58">
        <v>160</v>
      </c>
      <c r="H58" s="21">
        <v>0</v>
      </c>
      <c r="I58" s="21">
        <v>0</v>
      </c>
    </row>
    <row r="59" spans="3:9" x14ac:dyDescent="0.25">
      <c r="C59">
        <v>170</v>
      </c>
      <c r="D59" s="12" cm="1">
        <f t="array" ref="D59">pricequantity(C59,$D$11:$S$11,$D$16:$S$16)</f>
        <v>0</v>
      </c>
      <c r="E59" s="12" cm="1">
        <f t="array" ref="E59">pricequantity(C59,$D$32:$S$32,$D$34:$S$34)</f>
        <v>0</v>
      </c>
      <c r="G59">
        <v>170</v>
      </c>
      <c r="H59" s="21">
        <v>0</v>
      </c>
      <c r="I59" s="21">
        <v>0</v>
      </c>
    </row>
    <row r="60" spans="3:9" x14ac:dyDescent="0.25">
      <c r="C60">
        <v>180</v>
      </c>
      <c r="D60" s="12" cm="1">
        <f t="array" ref="D60">pricequantity(C60,$D$11:$S$11,$D$16:$S$16)</f>
        <v>0</v>
      </c>
      <c r="E60" s="12" cm="1">
        <f t="array" ref="E60">pricequantity(C60,$D$32:$S$32,$D$34:$S$34)</f>
        <v>0</v>
      </c>
      <c r="G60">
        <v>180</v>
      </c>
      <c r="H60" s="21">
        <v>0</v>
      </c>
      <c r="I60" s="21">
        <v>0</v>
      </c>
    </row>
    <row r="61" spans="3:9" x14ac:dyDescent="0.25">
      <c r="C61">
        <v>190</v>
      </c>
      <c r="D61" s="12" cm="1">
        <f t="array" ref="D61">pricequantity(C61,$D$11:$S$11,$D$16:$S$16)</f>
        <v>0</v>
      </c>
      <c r="E61" s="12" cm="1">
        <f t="array" ref="E61">pricequantity(C61,$D$32:$S$32,$D$34:$S$34)</f>
        <v>0</v>
      </c>
      <c r="G61">
        <v>190</v>
      </c>
      <c r="H61" s="21">
        <v>0</v>
      </c>
      <c r="I61" s="21">
        <v>0</v>
      </c>
    </row>
    <row r="62" spans="3:9" x14ac:dyDescent="0.25">
      <c r="C62">
        <v>200</v>
      </c>
      <c r="D62" s="12" cm="1">
        <f t="array" ref="D62">pricequantity(C62,$D$11:$S$11,$D$16:$S$16)</f>
        <v>0</v>
      </c>
      <c r="E62" s="12" cm="1">
        <f t="array" ref="E62">pricequantity(C62,$D$32:$S$32,$D$34:$S$34)</f>
        <v>0</v>
      </c>
      <c r="G62">
        <v>200</v>
      </c>
      <c r="H62" s="21">
        <v>0</v>
      </c>
      <c r="I62" s="21">
        <v>0</v>
      </c>
    </row>
    <row r="63" spans="3:9" x14ac:dyDescent="0.25">
      <c r="C63">
        <v>210</v>
      </c>
      <c r="D63" s="12" cm="1">
        <f t="array" ref="D63">pricequantity(C63,$D$11:$S$11,$D$16:$S$16)</f>
        <v>0</v>
      </c>
      <c r="E63" s="12" cm="1">
        <f t="array" ref="E63">pricequantity(C63,$D$32:$S$32,$D$34:$S$34)</f>
        <v>0</v>
      </c>
      <c r="G63">
        <v>210</v>
      </c>
      <c r="H63" s="21">
        <v>0</v>
      </c>
      <c r="I63" s="21">
        <v>0</v>
      </c>
    </row>
    <row r="64" spans="3:9" x14ac:dyDescent="0.25">
      <c r="C64">
        <v>220</v>
      </c>
      <c r="D64" s="12" cm="1">
        <f t="array" ref="D64">pricequantity(C64,$D$11:$S$11,$D$16:$S$16)</f>
        <v>0</v>
      </c>
      <c r="E64" s="12" cm="1">
        <f t="array" ref="E64">pricequantity(C64,$D$32:$S$32,$D$34:$S$34)</f>
        <v>0</v>
      </c>
      <c r="G64">
        <v>220</v>
      </c>
      <c r="H64" s="21">
        <v>0</v>
      </c>
      <c r="I64" s="21">
        <v>0</v>
      </c>
    </row>
    <row r="65" spans="3:9" x14ac:dyDescent="0.25">
      <c r="C65">
        <v>230</v>
      </c>
      <c r="D65" s="12" cm="1">
        <f t="array" ref="D65">pricequantity(C65,$D$11:$S$11,$D$16:$S$16)</f>
        <v>0</v>
      </c>
      <c r="E65" s="12" cm="1">
        <f t="array" ref="E65">pricequantity(C65,$D$32:$S$32,$D$34:$S$34)</f>
        <v>0</v>
      </c>
      <c r="G65">
        <v>230</v>
      </c>
      <c r="H65" s="21">
        <v>0</v>
      </c>
      <c r="I65" s="21">
        <v>0</v>
      </c>
    </row>
    <row r="66" spans="3:9" x14ac:dyDescent="0.25">
      <c r="C66">
        <v>240</v>
      </c>
      <c r="D66" s="12" cm="1">
        <f t="array" ref="D66">pricequantity(C66,$D$11:$S$11,$D$16:$S$16)</f>
        <v>0</v>
      </c>
      <c r="E66" s="12" cm="1">
        <f t="array" ref="E66">pricequantity(C66,$D$32:$S$32,$D$34:$S$34)</f>
        <v>0</v>
      </c>
      <c r="G66">
        <v>240</v>
      </c>
      <c r="H66" s="21">
        <v>0</v>
      </c>
      <c r="I66" s="21">
        <v>0</v>
      </c>
    </row>
    <row r="67" spans="3:9" x14ac:dyDescent="0.25">
      <c r="C67">
        <v>250</v>
      </c>
      <c r="D67" s="12" cm="1">
        <f t="array" ref="D67">pricequantity(C67,$D$11:$S$11,$D$16:$S$16)</f>
        <v>0</v>
      </c>
      <c r="E67" s="12" cm="1">
        <f t="array" ref="E67">pricequantity(C67,$D$32:$S$32,$D$34:$S$34)</f>
        <v>0</v>
      </c>
      <c r="G67">
        <v>250</v>
      </c>
      <c r="H67" s="21">
        <v>0</v>
      </c>
      <c r="I67" s="21">
        <v>0</v>
      </c>
    </row>
    <row r="68" spans="3:9" x14ac:dyDescent="0.25">
      <c r="C68">
        <v>260</v>
      </c>
      <c r="D68" s="12" cm="1">
        <f t="array" ref="D68">pricequantity(C68,$D$11:$S$11,$D$16:$S$16)</f>
        <v>0</v>
      </c>
      <c r="E68" s="12" cm="1">
        <f t="array" ref="E68">pricequantity(C68,$D$32:$S$32,$D$34:$S$34)</f>
        <v>0</v>
      </c>
      <c r="G68">
        <v>260</v>
      </c>
      <c r="H68" s="21">
        <v>0</v>
      </c>
      <c r="I68" s="21">
        <v>0</v>
      </c>
    </row>
    <row r="69" spans="3:9" x14ac:dyDescent="0.25">
      <c r="C69">
        <v>270</v>
      </c>
      <c r="D69" s="12" cm="1">
        <f t="array" ref="D69">pricequantity(C69,$D$11:$S$11,$D$16:$S$16)</f>
        <v>0</v>
      </c>
      <c r="E69" s="12" cm="1">
        <f t="array" ref="E69">pricequantity(C69,$D$32:$S$32,$D$34:$S$34)</f>
        <v>0</v>
      </c>
      <c r="G69">
        <v>270</v>
      </c>
      <c r="H69" s="21">
        <v>0</v>
      </c>
      <c r="I69" s="21">
        <v>0</v>
      </c>
    </row>
    <row r="70" spans="3:9" x14ac:dyDescent="0.25">
      <c r="C70">
        <v>280</v>
      </c>
      <c r="D70" s="12" cm="1">
        <f t="array" ref="D70">pricequantity(C70,$D$11:$S$11,$D$16:$S$16)</f>
        <v>0</v>
      </c>
      <c r="E70" s="12" cm="1">
        <f t="array" ref="E70">pricequantity(C70,$D$32:$S$32,$D$34:$S$34)</f>
        <v>0</v>
      </c>
      <c r="G70">
        <v>280</v>
      </c>
      <c r="H70" s="21">
        <v>0</v>
      </c>
      <c r="I70" s="21">
        <v>0</v>
      </c>
    </row>
    <row r="71" spans="3:9" x14ac:dyDescent="0.25">
      <c r="C71">
        <v>290</v>
      </c>
      <c r="D71" s="12" cm="1">
        <f t="array" ref="D71">pricequantity(C71,$D$11:$S$11,$D$16:$S$16)</f>
        <v>0</v>
      </c>
      <c r="E71" s="12" cm="1">
        <f t="array" ref="E71">pricequantity(C71,$D$32:$S$32,$D$34:$S$34)</f>
        <v>0</v>
      </c>
      <c r="G71">
        <v>290</v>
      </c>
      <c r="H71" s="21">
        <v>0</v>
      </c>
      <c r="I71" s="21">
        <v>0</v>
      </c>
    </row>
    <row r="72" spans="3:9" x14ac:dyDescent="0.25">
      <c r="C72">
        <v>300</v>
      </c>
      <c r="D72" s="12" cm="1">
        <f t="array" ref="D72">pricequantity(C72,$D$11:$S$11,$D$16:$S$16)</f>
        <v>0</v>
      </c>
      <c r="E72" s="12" cm="1">
        <f t="array" ref="E72">pricequantity(C72,$D$32:$S$32,$D$34:$S$34)</f>
        <v>0</v>
      </c>
      <c r="G72">
        <v>300</v>
      </c>
      <c r="H72" s="21">
        <v>0</v>
      </c>
      <c r="I72" s="21">
        <v>0</v>
      </c>
    </row>
    <row r="73" spans="3:9" x14ac:dyDescent="0.25">
      <c r="C73">
        <v>310</v>
      </c>
      <c r="D73" s="12" cm="1">
        <f t="array" ref="D73">pricequantity(C73,$D$11:$S$11,$D$16:$S$16)</f>
        <v>0</v>
      </c>
      <c r="E73" s="12" cm="1">
        <f t="array" ref="E73">pricequantity(C73,$D$32:$S$32,$D$34:$S$34)</f>
        <v>0</v>
      </c>
      <c r="G73">
        <v>310</v>
      </c>
      <c r="H73" s="21">
        <v>0</v>
      </c>
      <c r="I73" s="21">
        <v>0</v>
      </c>
    </row>
    <row r="74" spans="3:9" x14ac:dyDescent="0.25">
      <c r="C74">
        <v>320</v>
      </c>
      <c r="D74" s="12" cm="1">
        <f t="array" ref="D74">pricequantity(C74,$D$11:$S$11,$D$16:$S$16)</f>
        <v>0</v>
      </c>
      <c r="E74" s="12" cm="1">
        <f t="array" ref="E74">pricequantity(C74,$D$32:$S$32,$D$34:$S$34)</f>
        <v>0</v>
      </c>
      <c r="G74">
        <v>320</v>
      </c>
      <c r="H74" s="21">
        <v>0</v>
      </c>
      <c r="I74" s="21">
        <v>0</v>
      </c>
    </row>
    <row r="75" spans="3:9" x14ac:dyDescent="0.25">
      <c r="C75">
        <v>330</v>
      </c>
      <c r="D75" s="12" cm="1">
        <f t="array" ref="D75">pricequantity(C75,$D$11:$S$11,$D$16:$S$16)</f>
        <v>0</v>
      </c>
      <c r="E75" s="12" cm="1">
        <f t="array" ref="E75">pricequantity(C75,$D$32:$S$32,$D$34:$S$34)</f>
        <v>0</v>
      </c>
      <c r="G75">
        <v>330</v>
      </c>
      <c r="H75" s="21">
        <v>0</v>
      </c>
      <c r="I75" s="21">
        <v>0</v>
      </c>
    </row>
    <row r="76" spans="3:9" x14ac:dyDescent="0.25">
      <c r="C76">
        <v>340</v>
      </c>
      <c r="D76" s="12" cm="1">
        <f t="array" ref="D76">pricequantity(C76,$D$11:$S$11,$D$16:$S$16)</f>
        <v>0</v>
      </c>
      <c r="E76" s="12" cm="1">
        <f t="array" ref="E76">pricequantity(C76,$D$32:$S$32,$D$34:$S$34)</f>
        <v>0</v>
      </c>
      <c r="G76">
        <v>340</v>
      </c>
      <c r="H76" s="21">
        <v>0</v>
      </c>
      <c r="I76" s="21">
        <v>0</v>
      </c>
    </row>
    <row r="77" spans="3:9" x14ac:dyDescent="0.25">
      <c r="C77">
        <v>350</v>
      </c>
      <c r="D77" s="12" cm="1">
        <f t="array" ref="D77">pricequantity(C77,$D$11:$S$11,$D$16:$S$16)</f>
        <v>0</v>
      </c>
      <c r="E77" s="12" cm="1">
        <f t="array" ref="E77">pricequantity(C77,$D$32:$S$32,$D$34:$S$34)</f>
        <v>0</v>
      </c>
      <c r="G77">
        <v>350</v>
      </c>
      <c r="H77" s="21">
        <v>0</v>
      </c>
      <c r="I77" s="21">
        <v>0</v>
      </c>
    </row>
    <row r="78" spans="3:9" x14ac:dyDescent="0.25">
      <c r="C78">
        <v>360</v>
      </c>
      <c r="D78" s="12" cm="1">
        <f t="array" ref="D78">pricequantity(C78,$D$11:$S$11,$D$16:$S$16)</f>
        <v>0</v>
      </c>
      <c r="E78" s="12" cm="1">
        <f t="array" ref="E78">pricequantity(C78,$D$32:$S$32,$D$34:$S$34)</f>
        <v>0</v>
      </c>
      <c r="G78">
        <v>360</v>
      </c>
      <c r="H78" s="21">
        <v>0</v>
      </c>
      <c r="I78" s="21">
        <v>0</v>
      </c>
    </row>
    <row r="79" spans="3:9" x14ac:dyDescent="0.25">
      <c r="C79">
        <v>370</v>
      </c>
      <c r="D79" s="12" cm="1">
        <f t="array" ref="D79">pricequantity(C79,$D$11:$S$11,$D$16:$S$16)</f>
        <v>0</v>
      </c>
      <c r="E79" s="12" cm="1">
        <f t="array" ref="E79">pricequantity(C79,$D$32:$S$32,$D$34:$S$34)</f>
        <v>0</v>
      </c>
      <c r="G79">
        <v>370</v>
      </c>
      <c r="H79" s="21">
        <v>0</v>
      </c>
      <c r="I79" s="21">
        <v>0</v>
      </c>
    </row>
    <row r="80" spans="3:9" x14ac:dyDescent="0.25">
      <c r="C80">
        <v>380</v>
      </c>
      <c r="D80" s="12" cm="1">
        <f t="array" ref="D80">pricequantity(C80,$D$11:$S$11,$D$16:$S$16)</f>
        <v>0</v>
      </c>
      <c r="E80" s="12" cm="1">
        <f t="array" ref="E80">pricequantity(C80,$D$32:$S$32,$D$34:$S$34)</f>
        <v>0</v>
      </c>
      <c r="G80">
        <v>380</v>
      </c>
      <c r="H80" s="21">
        <v>0</v>
      </c>
      <c r="I80" s="21">
        <v>0</v>
      </c>
    </row>
    <row r="81" spans="3:9" x14ac:dyDescent="0.25">
      <c r="C81">
        <v>390</v>
      </c>
      <c r="D81" s="12" cm="1">
        <f t="array" ref="D81">pricequantity(C81,$D$11:$S$11,$D$16:$S$16)</f>
        <v>0</v>
      </c>
      <c r="E81" s="12" cm="1">
        <f t="array" ref="E81">pricequantity(C81,$D$32:$S$32,$D$34:$S$34)</f>
        <v>0</v>
      </c>
      <c r="G81">
        <v>390</v>
      </c>
      <c r="H81" s="21">
        <v>0</v>
      </c>
      <c r="I81" s="21">
        <v>0</v>
      </c>
    </row>
    <row r="82" spans="3:9" x14ac:dyDescent="0.25">
      <c r="C82">
        <v>400</v>
      </c>
      <c r="D82" s="12" cm="1">
        <f t="array" ref="D82">pricequantity(C82,$D$11:$S$11,$D$16:$S$16)</f>
        <v>0</v>
      </c>
      <c r="E82" s="12" cm="1">
        <f t="array" ref="E82">pricequantity(C82,$D$32:$S$32,$D$34:$S$34)</f>
        <v>0</v>
      </c>
      <c r="G82">
        <v>400</v>
      </c>
      <c r="H82" s="21">
        <v>0</v>
      </c>
      <c r="I82" s="21">
        <v>0</v>
      </c>
    </row>
    <row r="83" spans="3:9" x14ac:dyDescent="0.25">
      <c r="C83">
        <v>410</v>
      </c>
      <c r="D83" s="12" cm="1">
        <f t="array" ref="D83">pricequantity(C83,$D$11:$S$11,$D$16:$S$16)</f>
        <v>0</v>
      </c>
      <c r="E83" s="12" cm="1">
        <f t="array" ref="E83">pricequantity(C83,$D$32:$S$32,$D$34:$S$34)</f>
        <v>0</v>
      </c>
      <c r="G83">
        <v>410</v>
      </c>
      <c r="H83" s="21">
        <v>0</v>
      </c>
      <c r="I83" s="21">
        <v>0</v>
      </c>
    </row>
    <row r="84" spans="3:9" x14ac:dyDescent="0.25">
      <c r="C84">
        <v>420</v>
      </c>
      <c r="D84" s="12" cm="1">
        <f t="array" ref="D84">pricequantity(C84,$D$11:$S$11,$D$16:$S$16)</f>
        <v>0</v>
      </c>
      <c r="E84" s="12" cm="1">
        <f t="array" ref="E84">pricequantity(C84,$D$32:$S$32,$D$34:$S$34)</f>
        <v>0</v>
      </c>
      <c r="G84">
        <v>420</v>
      </c>
      <c r="H84" s="21">
        <v>0</v>
      </c>
      <c r="I84" s="21">
        <v>0</v>
      </c>
    </row>
    <row r="85" spans="3:9" x14ac:dyDescent="0.25">
      <c r="C85">
        <v>430</v>
      </c>
      <c r="D85" s="12" cm="1">
        <f t="array" ref="D85">pricequantity(C85,$D$11:$S$11,$D$16:$S$16)</f>
        <v>0</v>
      </c>
      <c r="E85" s="12" cm="1">
        <f t="array" ref="E85">pricequantity(C85,$D$32:$S$32,$D$34:$S$34)</f>
        <v>0</v>
      </c>
      <c r="G85">
        <v>430</v>
      </c>
      <c r="H85" s="21">
        <v>0</v>
      </c>
      <c r="I85" s="21">
        <v>0</v>
      </c>
    </row>
    <row r="86" spans="3:9" x14ac:dyDescent="0.25">
      <c r="C86">
        <v>440</v>
      </c>
      <c r="D86" s="12" cm="1">
        <f t="array" ref="D86">pricequantity(C86,$D$11:$S$11,$D$16:$S$16)</f>
        <v>0</v>
      </c>
      <c r="E86" s="12" cm="1">
        <f t="array" ref="E86">pricequantity(C86,$D$32:$S$32,$D$34:$S$34)</f>
        <v>0</v>
      </c>
      <c r="G86">
        <v>440</v>
      </c>
      <c r="H86" s="21">
        <v>0</v>
      </c>
      <c r="I86" s="21">
        <v>0</v>
      </c>
    </row>
    <row r="87" spans="3:9" x14ac:dyDescent="0.25">
      <c r="C87">
        <v>450</v>
      </c>
      <c r="D87" s="12" cm="1">
        <f t="array" ref="D87">pricequantity(C87,$D$11:$S$11,$D$16:$S$16)</f>
        <v>0</v>
      </c>
      <c r="E87" s="12" cm="1">
        <f t="array" ref="E87">pricequantity(C87,$D$32:$S$32,$D$34:$S$34)</f>
        <v>0</v>
      </c>
      <c r="G87">
        <v>450</v>
      </c>
      <c r="H87" s="21">
        <v>0</v>
      </c>
      <c r="I87" s="21">
        <v>0</v>
      </c>
    </row>
    <row r="88" spans="3:9" x14ac:dyDescent="0.25">
      <c r="C88">
        <v>460</v>
      </c>
      <c r="D88" s="12" cm="1">
        <f t="array" ref="D88">pricequantity(C88,$D$11:$S$11,$D$16:$S$16)</f>
        <v>0</v>
      </c>
      <c r="E88" s="12" cm="1">
        <f t="array" ref="E88">pricequantity(C88,$D$32:$S$32,$D$34:$S$34)</f>
        <v>0</v>
      </c>
      <c r="G88">
        <v>460</v>
      </c>
      <c r="H88" s="21">
        <v>0</v>
      </c>
      <c r="I88" s="21">
        <v>0</v>
      </c>
    </row>
    <row r="89" spans="3:9" x14ac:dyDescent="0.25">
      <c r="C89">
        <v>470</v>
      </c>
      <c r="D89" s="12" cm="1">
        <f t="array" ref="D89">pricequantity(C89,$D$11:$S$11,$D$16:$S$16)</f>
        <v>0</v>
      </c>
      <c r="E89" s="12" cm="1">
        <f t="array" ref="E89">pricequantity(C89,$D$32:$S$32,$D$34:$S$34)</f>
        <v>0</v>
      </c>
      <c r="G89">
        <v>470</v>
      </c>
      <c r="H89" s="21">
        <v>0</v>
      </c>
      <c r="I89" s="21">
        <v>0</v>
      </c>
    </row>
    <row r="90" spans="3:9" x14ac:dyDescent="0.25">
      <c r="C90">
        <v>480</v>
      </c>
      <c r="D90" s="12" cm="1">
        <f t="array" ref="D90">pricequantity(C90,$D$11:$S$11,$D$16:$S$16)</f>
        <v>0</v>
      </c>
      <c r="E90" s="12" cm="1">
        <f t="array" ref="E90">pricequantity(C90,$D$32:$S$32,$D$34:$S$34)</f>
        <v>0</v>
      </c>
      <c r="G90">
        <v>480</v>
      </c>
      <c r="H90" s="21">
        <v>0</v>
      </c>
      <c r="I90" s="21">
        <v>0</v>
      </c>
    </row>
    <row r="91" spans="3:9" x14ac:dyDescent="0.25">
      <c r="C91">
        <v>490</v>
      </c>
      <c r="D91" s="12" cm="1">
        <f t="array" ref="D91">pricequantity(C91,$D$11:$S$11,$D$16:$S$16)</f>
        <v>0</v>
      </c>
      <c r="E91" s="12" cm="1">
        <f t="array" ref="E91">pricequantity(C91,$D$32:$S$32,$D$34:$S$34)</f>
        <v>0</v>
      </c>
      <c r="G91">
        <v>490</v>
      </c>
      <c r="H91" s="21">
        <v>0</v>
      </c>
      <c r="I91" s="21">
        <v>0</v>
      </c>
    </row>
    <row r="92" spans="3:9" x14ac:dyDescent="0.25">
      <c r="C92">
        <v>500</v>
      </c>
      <c r="D92" s="12" cm="1">
        <f t="array" ref="D92">pricequantity(C92,$D$11:$S$11,$D$16:$S$16)</f>
        <v>0</v>
      </c>
      <c r="E92" s="12" cm="1">
        <f t="array" ref="E92">pricequantity(C92,$D$32:$S$32,$D$34:$S$34)</f>
        <v>0</v>
      </c>
      <c r="G92">
        <v>500</v>
      </c>
      <c r="H92" s="21">
        <v>0</v>
      </c>
      <c r="I92" s="21">
        <v>0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Mael (SAFRAN ELECTRONICS &amp; DEFENSE)</dc:creator>
  <cp:lastModifiedBy>h2so4</cp:lastModifiedBy>
  <dcterms:created xsi:type="dcterms:W3CDTF">2025-01-13T13:54:21Z</dcterms:created>
  <dcterms:modified xsi:type="dcterms:W3CDTF">2025-01-19T12:03:14Z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2025-01-17T09:23:08Z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a23f1daf-04d1-49ce-b848-9582e794364a</vt:lpwstr>
  </property>
  <property fmtid="{D5CDD505-2E9C-101B-9397-08002B2CF9AE}" pid="8" name="MSIP_Label_024ffcea-f25b-491e-9dc9-834516f3550e_ContentBits">
    <vt:lpwstr>1</vt:lpwstr>
  </property>
</Properties>
</file>