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C86F9B3-D676-48FC-B065-44F0D97EE63A}" xr6:coauthVersionLast="47" xr6:coauthVersionMax="47" xr10:uidLastSave="{00000000-0000-0000-0000-000000000000}"/>
  <bookViews>
    <workbookView xWindow="-120" yWindow="-120" windowWidth="29040" windowHeight="15990" activeTab="4" xr2:uid="{00000000-000D-0000-FFFF-FFFF00000000}"/>
  </bookViews>
  <sheets>
    <sheet name="BDD CHANTIER" sheetId="1" r:id="rId1"/>
    <sheet name="LISTES" sheetId="2" r:id="rId2"/>
    <sheet name="EXEMPLE FICHE CHANTIER (2)" sheetId="3" r:id="rId3"/>
    <sheet name="EXEMPLE FICHE CHANTIER" sheetId="4" r:id="rId4"/>
    <sheet name="Etat Global" sheetId="33" r:id="rId5"/>
    <sheet name="MENU" sheetId="6" r:id="rId6"/>
    <sheet name="DE026600" sheetId="7" r:id="rId7"/>
    <sheet name="DE0268998" sheetId="8" r:id="rId8"/>
  </sheets>
  <functionGroups builtInGroupCount="19"/>
  <definedNames>
    <definedName name="_xlnm.Print_Area" localSheetId="6">'DE026600'!$A$1:$I$105</definedName>
    <definedName name="_xlnm.Print_Area" localSheetId="7">'DE0268998'!$A$1:$I$105</definedName>
    <definedName name="_xlnm.Print_Area" localSheetId="3">'EXEMPLE FICHE CHANTIER'!$A$1:$I$105</definedName>
    <definedName name="_xlnm.Print_Area" localSheetId="2">'EXEMPLE FICHE CHANTIER (2)'!$A$1:$I$105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5" i="8" l="1"/>
  <c r="G105" i="8"/>
  <c r="D105" i="8"/>
  <c r="C105" i="8"/>
  <c r="F104" i="8"/>
  <c r="H103" i="8"/>
  <c r="G103" i="8"/>
  <c r="F103" i="8"/>
  <c r="F105" i="8" s="1"/>
  <c r="E103" i="8"/>
  <c r="E105" i="8" s="1"/>
  <c r="D103" i="8"/>
  <c r="C103" i="8"/>
  <c r="H101" i="8"/>
  <c r="G101" i="8"/>
  <c r="D101" i="8"/>
  <c r="C101" i="8"/>
  <c r="F100" i="8"/>
  <c r="H99" i="8"/>
  <c r="G99" i="8"/>
  <c r="F99" i="8"/>
  <c r="F101" i="8" s="1"/>
  <c r="E99" i="8"/>
  <c r="E101" i="8" s="1"/>
  <c r="D99" i="8"/>
  <c r="C99" i="8"/>
  <c r="H97" i="8"/>
  <c r="G97" i="8"/>
  <c r="F96" i="8"/>
  <c r="H95" i="8"/>
  <c r="H104" i="8" s="1"/>
  <c r="G95" i="8"/>
  <c r="G104" i="8" s="1"/>
  <c r="F95" i="8"/>
  <c r="F97" i="8" s="1"/>
  <c r="E95" i="8"/>
  <c r="D95" i="8"/>
  <c r="C95" i="8"/>
  <c r="H93" i="8"/>
  <c r="G93" i="8"/>
  <c r="F93" i="8"/>
  <c r="D93" i="8"/>
  <c r="C93" i="8"/>
  <c r="H91" i="8"/>
  <c r="G91" i="8"/>
  <c r="F91" i="8"/>
  <c r="E91" i="8"/>
  <c r="E93" i="8" s="1"/>
  <c r="D91" i="8"/>
  <c r="C91" i="8"/>
  <c r="I88" i="8"/>
  <c r="F87" i="8"/>
  <c r="F89" i="8" s="1"/>
  <c r="H83" i="8"/>
  <c r="H8" i="8" s="1"/>
  <c r="I82" i="8"/>
  <c r="I81" i="8"/>
  <c r="I80" i="8"/>
  <c r="I79" i="8"/>
  <c r="I78" i="8"/>
  <c r="I77" i="8"/>
  <c r="I76" i="8"/>
  <c r="I75" i="8"/>
  <c r="I74" i="8"/>
  <c r="I73" i="8"/>
  <c r="H71" i="8"/>
  <c r="G87" i="8" s="1"/>
  <c r="I70" i="8"/>
  <c r="I69" i="8"/>
  <c r="I68" i="8"/>
  <c r="I67" i="8"/>
  <c r="I66" i="8"/>
  <c r="I65" i="8"/>
  <c r="I64" i="8"/>
  <c r="I63" i="8"/>
  <c r="I62" i="8"/>
  <c r="I61" i="8"/>
  <c r="H59" i="8"/>
  <c r="I58" i="8"/>
  <c r="I57" i="8"/>
  <c r="I56" i="8"/>
  <c r="I55" i="8"/>
  <c r="I54" i="8"/>
  <c r="I53" i="8"/>
  <c r="I52" i="8"/>
  <c r="I51" i="8"/>
  <c r="I50" i="8"/>
  <c r="I49" i="8"/>
  <c r="H47" i="8"/>
  <c r="E87" i="8" s="1"/>
  <c r="I46" i="8"/>
  <c r="I45" i="8"/>
  <c r="I44" i="8"/>
  <c r="I43" i="8"/>
  <c r="I42" i="8"/>
  <c r="I41" i="8"/>
  <c r="I40" i="8"/>
  <c r="I39" i="8"/>
  <c r="I38" i="8"/>
  <c r="I37" i="8"/>
  <c r="H35" i="8"/>
  <c r="D8" i="8" s="1"/>
  <c r="I34" i="8"/>
  <c r="I33" i="8"/>
  <c r="I32" i="8"/>
  <c r="I31" i="8"/>
  <c r="I30" i="8"/>
  <c r="I29" i="8"/>
  <c r="I28" i="8"/>
  <c r="I27" i="8"/>
  <c r="I26" i="8"/>
  <c r="H23" i="8"/>
  <c r="C87" i="8" s="1"/>
  <c r="I22" i="8"/>
  <c r="I21" i="8"/>
  <c r="I20" i="8"/>
  <c r="I19" i="8"/>
  <c r="I18" i="8"/>
  <c r="I17" i="8"/>
  <c r="I16" i="8"/>
  <c r="I15" i="8"/>
  <c r="I14" i="8"/>
  <c r="H9" i="8"/>
  <c r="H88" i="8" s="1"/>
  <c r="D9" i="8"/>
  <c r="D88" i="8" s="1"/>
  <c r="G8" i="8"/>
  <c r="F8" i="8"/>
  <c r="C8" i="8"/>
  <c r="F105" i="7"/>
  <c r="E105" i="7"/>
  <c r="D105" i="7"/>
  <c r="D104" i="7"/>
  <c r="H103" i="7"/>
  <c r="H105" i="7" s="1"/>
  <c r="G103" i="7"/>
  <c r="G105" i="7" s="1"/>
  <c r="F103" i="7"/>
  <c r="E103" i="7"/>
  <c r="D103" i="7"/>
  <c r="C103" i="7"/>
  <c r="H101" i="7"/>
  <c r="F101" i="7"/>
  <c r="E101" i="7"/>
  <c r="D101" i="7"/>
  <c r="H100" i="7"/>
  <c r="D100" i="7"/>
  <c r="H99" i="7"/>
  <c r="G99" i="7"/>
  <c r="G101" i="7" s="1"/>
  <c r="F99" i="7"/>
  <c r="E99" i="7"/>
  <c r="D99" i="7"/>
  <c r="C99" i="7"/>
  <c r="F97" i="7"/>
  <c r="E97" i="7"/>
  <c r="D96" i="7"/>
  <c r="H95" i="7"/>
  <c r="G95" i="7"/>
  <c r="F95" i="7"/>
  <c r="F104" i="7" s="1"/>
  <c r="E95" i="7"/>
  <c r="E104" i="7" s="1"/>
  <c r="D95" i="7"/>
  <c r="D97" i="7" s="1"/>
  <c r="C95" i="7"/>
  <c r="F93" i="7"/>
  <c r="E93" i="7"/>
  <c r="H92" i="7"/>
  <c r="H91" i="7"/>
  <c r="H93" i="7" s="1"/>
  <c r="G91" i="7"/>
  <c r="G93" i="7" s="1"/>
  <c r="F91" i="7"/>
  <c r="E91" i="7"/>
  <c r="D91" i="7"/>
  <c r="D93" i="7" s="1"/>
  <c r="C91" i="7"/>
  <c r="I88" i="7"/>
  <c r="H87" i="7"/>
  <c r="H96" i="7" s="1"/>
  <c r="G87" i="7"/>
  <c r="G89" i="7" s="1"/>
  <c r="D87" i="7"/>
  <c r="D89" i="7" s="1"/>
  <c r="C87" i="7"/>
  <c r="H83" i="7"/>
  <c r="I82" i="7"/>
  <c r="I81" i="7"/>
  <c r="I80" i="7"/>
  <c r="I79" i="7"/>
  <c r="I78" i="7"/>
  <c r="I77" i="7"/>
  <c r="I76" i="7"/>
  <c r="I75" i="7"/>
  <c r="I74" i="7"/>
  <c r="H71" i="7"/>
  <c r="I70" i="7"/>
  <c r="I69" i="7"/>
  <c r="I68" i="7"/>
  <c r="I67" i="7"/>
  <c r="I66" i="7"/>
  <c r="I65" i="7"/>
  <c r="I64" i="7"/>
  <c r="I63" i="7"/>
  <c r="I62" i="7"/>
  <c r="I61" i="7"/>
  <c r="H59" i="7"/>
  <c r="F87" i="7" s="1"/>
  <c r="F92" i="7" s="1"/>
  <c r="I58" i="7"/>
  <c r="I57" i="7"/>
  <c r="I56" i="7"/>
  <c r="I55" i="7"/>
  <c r="I54" i="7"/>
  <c r="I53" i="7"/>
  <c r="I52" i="7"/>
  <c r="I51" i="7"/>
  <c r="I50" i="7"/>
  <c r="I49" i="7"/>
  <c r="H47" i="7"/>
  <c r="E87" i="7" s="1"/>
  <c r="I46" i="7"/>
  <c r="I45" i="7"/>
  <c r="I44" i="7"/>
  <c r="I43" i="7"/>
  <c r="I42" i="7"/>
  <c r="I41" i="7"/>
  <c r="I40" i="7"/>
  <c r="I39" i="7"/>
  <c r="I38" i="7"/>
  <c r="I37" i="7"/>
  <c r="H35" i="7"/>
  <c r="I34" i="7"/>
  <c r="I33" i="7"/>
  <c r="I32" i="7"/>
  <c r="I31" i="7"/>
  <c r="I30" i="7"/>
  <c r="I29" i="7"/>
  <c r="I28" i="7"/>
  <c r="I27" i="7"/>
  <c r="I26" i="7"/>
  <c r="I25" i="7"/>
  <c r="H23" i="7"/>
  <c r="I22" i="7"/>
  <c r="I21" i="7"/>
  <c r="I20" i="7"/>
  <c r="I19" i="7"/>
  <c r="I18" i="7"/>
  <c r="I17" i="7"/>
  <c r="I16" i="7"/>
  <c r="H8" i="7"/>
  <c r="G8" i="7"/>
  <c r="F8" i="7"/>
  <c r="E8" i="7"/>
  <c r="I8" i="7" s="1"/>
  <c r="F9" i="7" s="1"/>
  <c r="D8" i="7"/>
  <c r="C8" i="7"/>
  <c r="H105" i="4"/>
  <c r="G105" i="4"/>
  <c r="D105" i="4"/>
  <c r="C105" i="4"/>
  <c r="F104" i="4"/>
  <c r="H103" i="4"/>
  <c r="G103" i="4"/>
  <c r="F103" i="4"/>
  <c r="F105" i="4" s="1"/>
  <c r="E103" i="4"/>
  <c r="E105" i="4" s="1"/>
  <c r="D103" i="4"/>
  <c r="C103" i="4"/>
  <c r="H101" i="4"/>
  <c r="G101" i="4"/>
  <c r="D101" i="4"/>
  <c r="C101" i="4"/>
  <c r="F100" i="4"/>
  <c r="H99" i="4"/>
  <c r="G99" i="4"/>
  <c r="F99" i="4"/>
  <c r="F101" i="4" s="1"/>
  <c r="E99" i="4"/>
  <c r="E101" i="4" s="1"/>
  <c r="D99" i="4"/>
  <c r="C99" i="4"/>
  <c r="H97" i="4"/>
  <c r="G97" i="4"/>
  <c r="D97" i="4"/>
  <c r="C97" i="4"/>
  <c r="F96" i="4"/>
  <c r="H95" i="4"/>
  <c r="H104" i="4" s="1"/>
  <c r="G95" i="4"/>
  <c r="G104" i="4" s="1"/>
  <c r="F95" i="4"/>
  <c r="F97" i="4" s="1"/>
  <c r="E95" i="4"/>
  <c r="D95" i="4"/>
  <c r="D104" i="4" s="1"/>
  <c r="C95" i="4"/>
  <c r="C104" i="4" s="1"/>
  <c r="H93" i="4"/>
  <c r="G93" i="4"/>
  <c r="F93" i="4"/>
  <c r="D93" i="4"/>
  <c r="C93" i="4"/>
  <c r="I93" i="4" s="1"/>
  <c r="H91" i="4"/>
  <c r="G91" i="4"/>
  <c r="F91" i="4"/>
  <c r="E91" i="4"/>
  <c r="E93" i="4" s="1"/>
  <c r="D91" i="4"/>
  <c r="C91" i="4"/>
  <c r="I88" i="4"/>
  <c r="H83" i="4"/>
  <c r="I82" i="4"/>
  <c r="I81" i="4"/>
  <c r="I80" i="4"/>
  <c r="I79" i="4"/>
  <c r="I78" i="4"/>
  <c r="I77" i="4"/>
  <c r="I76" i="4"/>
  <c r="I75" i="4"/>
  <c r="I74" i="4"/>
  <c r="I73" i="4"/>
  <c r="H71" i="4"/>
  <c r="G87" i="4" s="1"/>
  <c r="G92" i="4" s="1"/>
  <c r="I70" i="4"/>
  <c r="I69" i="4"/>
  <c r="I68" i="4"/>
  <c r="I67" i="4"/>
  <c r="I66" i="4"/>
  <c r="I65" i="4"/>
  <c r="I64" i="4"/>
  <c r="I63" i="4"/>
  <c r="I62" i="4"/>
  <c r="I61" i="4"/>
  <c r="H59" i="4"/>
  <c r="F87" i="4" s="1"/>
  <c r="I58" i="4"/>
  <c r="I57" i="4"/>
  <c r="I56" i="4"/>
  <c r="I55" i="4"/>
  <c r="I54" i="4"/>
  <c r="I53" i="4"/>
  <c r="I52" i="4"/>
  <c r="I51" i="4"/>
  <c r="I50" i="4"/>
  <c r="I49" i="4"/>
  <c r="H47" i="4"/>
  <c r="E8" i="4" s="1"/>
  <c r="I46" i="4"/>
  <c r="I45" i="4"/>
  <c r="I44" i="4"/>
  <c r="I43" i="4"/>
  <c r="I42" i="4"/>
  <c r="I41" i="4"/>
  <c r="I40" i="4"/>
  <c r="I39" i="4"/>
  <c r="I38" i="4"/>
  <c r="I37" i="4"/>
  <c r="H35" i="4"/>
  <c r="I34" i="4"/>
  <c r="I33" i="4"/>
  <c r="I32" i="4"/>
  <c r="I31" i="4"/>
  <c r="I30" i="4"/>
  <c r="I29" i="4"/>
  <c r="I28" i="4"/>
  <c r="I27" i="4"/>
  <c r="I26" i="4"/>
  <c r="I25" i="4"/>
  <c r="H23" i="4"/>
  <c r="C87" i="4" s="1"/>
  <c r="C92" i="4" s="1"/>
  <c r="I22" i="4"/>
  <c r="I21" i="4"/>
  <c r="I20" i="4"/>
  <c r="I19" i="4"/>
  <c r="I18" i="4"/>
  <c r="I17" i="4"/>
  <c r="I16" i="4"/>
  <c r="I15" i="4"/>
  <c r="I14" i="4"/>
  <c r="I13" i="4"/>
  <c r="F8" i="4"/>
  <c r="E105" i="3"/>
  <c r="H104" i="3"/>
  <c r="D104" i="3"/>
  <c r="H103" i="3"/>
  <c r="H105" i="3" s="1"/>
  <c r="G103" i="3"/>
  <c r="G105" i="3" s="1"/>
  <c r="F103" i="3"/>
  <c r="F105" i="3" s="1"/>
  <c r="E103" i="3"/>
  <c r="D103" i="3"/>
  <c r="D105" i="3" s="1"/>
  <c r="C103" i="3"/>
  <c r="E101" i="3"/>
  <c r="H100" i="3"/>
  <c r="D100" i="3"/>
  <c r="H99" i="3"/>
  <c r="H101" i="3" s="1"/>
  <c r="G99" i="3"/>
  <c r="G101" i="3" s="1"/>
  <c r="F99" i="3"/>
  <c r="F101" i="3" s="1"/>
  <c r="E99" i="3"/>
  <c r="D99" i="3"/>
  <c r="D101" i="3" s="1"/>
  <c r="C99" i="3"/>
  <c r="E97" i="3"/>
  <c r="H96" i="3"/>
  <c r="D96" i="3"/>
  <c r="H95" i="3"/>
  <c r="H97" i="3" s="1"/>
  <c r="G95" i="3"/>
  <c r="G97" i="3" s="1"/>
  <c r="F95" i="3"/>
  <c r="E95" i="3"/>
  <c r="E104" i="3" s="1"/>
  <c r="D95" i="3"/>
  <c r="D97" i="3" s="1"/>
  <c r="C95" i="3"/>
  <c r="C100" i="3" s="1"/>
  <c r="E93" i="3"/>
  <c r="H91" i="3"/>
  <c r="H93" i="3" s="1"/>
  <c r="G91" i="3"/>
  <c r="G93" i="3" s="1"/>
  <c r="F91" i="3"/>
  <c r="F93" i="3" s="1"/>
  <c r="E91" i="3"/>
  <c r="D91" i="3"/>
  <c r="D93" i="3" s="1"/>
  <c r="C91" i="3"/>
  <c r="I88" i="3"/>
  <c r="H83" i="3"/>
  <c r="H87" i="3" s="1"/>
  <c r="I82" i="3"/>
  <c r="I81" i="3"/>
  <c r="I80" i="3"/>
  <c r="I79" i="3"/>
  <c r="I78" i="3"/>
  <c r="I77" i="3"/>
  <c r="I76" i="3"/>
  <c r="I75" i="3"/>
  <c r="I74" i="3"/>
  <c r="I73" i="3"/>
  <c r="H71" i="3"/>
  <c r="G87" i="3" s="1"/>
  <c r="I70" i="3"/>
  <c r="I69" i="3"/>
  <c r="I68" i="3"/>
  <c r="I67" i="3"/>
  <c r="I66" i="3"/>
  <c r="I65" i="3"/>
  <c r="I64" i="3"/>
  <c r="I63" i="3"/>
  <c r="I62" i="3"/>
  <c r="I61" i="3"/>
  <c r="H59" i="3"/>
  <c r="F87" i="3" s="1"/>
  <c r="F92" i="3" s="1"/>
  <c r="I58" i="3"/>
  <c r="I57" i="3"/>
  <c r="I56" i="3"/>
  <c r="I55" i="3"/>
  <c r="I54" i="3"/>
  <c r="I53" i="3"/>
  <c r="I52" i="3"/>
  <c r="I51" i="3"/>
  <c r="I50" i="3"/>
  <c r="I49" i="3"/>
  <c r="H47" i="3"/>
  <c r="E87" i="3" s="1"/>
  <c r="I46" i="3"/>
  <c r="I45" i="3"/>
  <c r="I44" i="3"/>
  <c r="I43" i="3"/>
  <c r="I42" i="3"/>
  <c r="I41" i="3"/>
  <c r="I40" i="3"/>
  <c r="I39" i="3"/>
  <c r="I38" i="3"/>
  <c r="I37" i="3"/>
  <c r="H35" i="3"/>
  <c r="D87" i="3" s="1"/>
  <c r="I34" i="3"/>
  <c r="I33" i="3"/>
  <c r="I32" i="3"/>
  <c r="I31" i="3"/>
  <c r="I30" i="3"/>
  <c r="I29" i="3"/>
  <c r="I28" i="3"/>
  <c r="I27" i="3"/>
  <c r="I26" i="3"/>
  <c r="I25" i="3"/>
  <c r="H23" i="3"/>
  <c r="C8" i="3" s="1"/>
  <c r="I22" i="3"/>
  <c r="I21" i="3"/>
  <c r="I20" i="3"/>
  <c r="I19" i="3"/>
  <c r="I18" i="3"/>
  <c r="I17" i="3"/>
  <c r="I16" i="3"/>
  <c r="I15" i="3"/>
  <c r="I14" i="3"/>
  <c r="I13" i="3"/>
  <c r="F8" i="3"/>
  <c r="H104" i="7" l="1"/>
  <c r="E92" i="3"/>
  <c r="E89" i="3"/>
  <c r="G89" i="3"/>
  <c r="G92" i="3"/>
  <c r="F88" i="7"/>
  <c r="I59" i="7"/>
  <c r="D89" i="3"/>
  <c r="D92" i="3"/>
  <c r="H89" i="3"/>
  <c r="H92" i="3"/>
  <c r="F89" i="4"/>
  <c r="F92" i="4"/>
  <c r="C104" i="3"/>
  <c r="D8" i="4"/>
  <c r="D87" i="4"/>
  <c r="E97" i="4"/>
  <c r="E104" i="4"/>
  <c r="E100" i="4"/>
  <c r="E96" i="4"/>
  <c r="I95" i="4"/>
  <c r="I99" i="4"/>
  <c r="I91" i="8"/>
  <c r="I99" i="8"/>
  <c r="G8" i="3"/>
  <c r="C87" i="3"/>
  <c r="C101" i="3"/>
  <c r="I101" i="3" s="1"/>
  <c r="I99" i="3"/>
  <c r="D8" i="3"/>
  <c r="I8" i="3" s="1"/>
  <c r="H8" i="3"/>
  <c r="C96" i="3"/>
  <c r="C105" i="3"/>
  <c r="I105" i="3" s="1"/>
  <c r="I103" i="3"/>
  <c r="G104" i="3"/>
  <c r="E87" i="4"/>
  <c r="I97" i="4"/>
  <c r="I101" i="4"/>
  <c r="I105" i="4"/>
  <c r="E89" i="8"/>
  <c r="E92" i="8"/>
  <c r="G92" i="8"/>
  <c r="G89" i="8"/>
  <c r="E9" i="8"/>
  <c r="G9" i="8"/>
  <c r="C9" i="8"/>
  <c r="F9" i="8"/>
  <c r="I93" i="8"/>
  <c r="I101" i="8"/>
  <c r="I105" i="8"/>
  <c r="I103" i="8"/>
  <c r="E8" i="3"/>
  <c r="C93" i="3"/>
  <c r="I93" i="3" s="1"/>
  <c r="I91" i="3"/>
  <c r="F104" i="3"/>
  <c r="F100" i="3"/>
  <c r="F96" i="3"/>
  <c r="F97" i="3"/>
  <c r="C8" i="4"/>
  <c r="G89" i="4"/>
  <c r="I91" i="4"/>
  <c r="G9" i="7"/>
  <c r="D92" i="7"/>
  <c r="C104" i="7"/>
  <c r="C100" i="7"/>
  <c r="C96" i="7"/>
  <c r="I95" i="7"/>
  <c r="G97" i="7"/>
  <c r="G104" i="7"/>
  <c r="G100" i="7"/>
  <c r="G96" i="7"/>
  <c r="C92" i="8"/>
  <c r="I35" i="8"/>
  <c r="I25" i="8" s="1"/>
  <c r="I83" i="8"/>
  <c r="C104" i="8"/>
  <c r="C97" i="3"/>
  <c r="I97" i="3" s="1"/>
  <c r="I95" i="3"/>
  <c r="G96" i="3"/>
  <c r="H8" i="4"/>
  <c r="H87" i="4"/>
  <c r="I103" i="4"/>
  <c r="F89" i="7"/>
  <c r="F89" i="3"/>
  <c r="G100" i="3"/>
  <c r="G8" i="4"/>
  <c r="C89" i="4"/>
  <c r="E92" i="7"/>
  <c r="E89" i="7"/>
  <c r="C93" i="7"/>
  <c r="I93" i="7" s="1"/>
  <c r="I91" i="7"/>
  <c r="C101" i="7"/>
  <c r="I101" i="7" s="1"/>
  <c r="I99" i="7"/>
  <c r="C105" i="7"/>
  <c r="I105" i="7" s="1"/>
  <c r="I103" i="7"/>
  <c r="I8" i="8"/>
  <c r="F92" i="8"/>
  <c r="E97" i="8"/>
  <c r="E104" i="8"/>
  <c r="E100" i="8"/>
  <c r="E96" i="8"/>
  <c r="I95" i="8"/>
  <c r="D96" i="4"/>
  <c r="H96" i="4"/>
  <c r="D100" i="4"/>
  <c r="H100" i="4"/>
  <c r="D9" i="7"/>
  <c r="H9" i="7"/>
  <c r="F96" i="7"/>
  <c r="F100" i="7"/>
  <c r="E8" i="8"/>
  <c r="D87" i="8"/>
  <c r="D96" i="8" s="1"/>
  <c r="H87" i="8"/>
  <c r="H96" i="8"/>
  <c r="D100" i="8"/>
  <c r="H100" i="8"/>
  <c r="E9" i="7"/>
  <c r="C92" i="7"/>
  <c r="G92" i="7"/>
  <c r="E96" i="3"/>
  <c r="E100" i="3"/>
  <c r="C96" i="4"/>
  <c r="G96" i="4"/>
  <c r="C100" i="4"/>
  <c r="G100" i="4"/>
  <c r="C9" i="7"/>
  <c r="I87" i="7"/>
  <c r="E96" i="7"/>
  <c r="E100" i="7"/>
  <c r="C96" i="8"/>
  <c r="G96" i="8"/>
  <c r="C100" i="8"/>
  <c r="G100" i="8"/>
  <c r="H88" i="7" l="1"/>
  <c r="H89" i="7" s="1"/>
  <c r="I83" i="7"/>
  <c r="I73" i="7" s="1"/>
  <c r="E88" i="8"/>
  <c r="I47" i="8"/>
  <c r="I47" i="7"/>
  <c r="E88" i="7"/>
  <c r="E9" i="4"/>
  <c r="F9" i="4"/>
  <c r="H9" i="4"/>
  <c r="D9" i="4"/>
  <c r="G9" i="4"/>
  <c r="C9" i="4"/>
  <c r="G88" i="7"/>
  <c r="I71" i="7"/>
  <c r="C88" i="8"/>
  <c r="C89" i="8" s="1"/>
  <c r="I23" i="8"/>
  <c r="I13" i="8" s="1"/>
  <c r="D9" i="3"/>
  <c r="C9" i="3"/>
  <c r="F9" i="3"/>
  <c r="H9" i="3"/>
  <c r="E9" i="3"/>
  <c r="G9" i="3"/>
  <c r="C89" i="3"/>
  <c r="I89" i="3" s="1"/>
  <c r="I87" i="3"/>
  <c r="C92" i="3"/>
  <c r="D92" i="4"/>
  <c r="D89" i="4"/>
  <c r="I89" i="4" s="1"/>
  <c r="D92" i="8"/>
  <c r="D89" i="8"/>
  <c r="H92" i="8"/>
  <c r="H89" i="8"/>
  <c r="I71" i="8"/>
  <c r="G88" i="8"/>
  <c r="C97" i="8"/>
  <c r="C88" i="7"/>
  <c r="C89" i="7" s="1"/>
  <c r="H97" i="7" s="1"/>
  <c r="I23" i="7"/>
  <c r="I15" i="7" s="1"/>
  <c r="D88" i="7"/>
  <c r="I35" i="7"/>
  <c r="H92" i="4"/>
  <c r="H89" i="4"/>
  <c r="I87" i="8"/>
  <c r="I8" i="4"/>
  <c r="F88" i="8"/>
  <c r="I59" i="8"/>
  <c r="E89" i="4"/>
  <c r="E92" i="4"/>
  <c r="D104" i="8"/>
  <c r="I87" i="4"/>
  <c r="I83" i="3" l="1"/>
  <c r="H88" i="3"/>
  <c r="G88" i="3"/>
  <c r="I71" i="3"/>
  <c r="C88" i="3"/>
  <c r="I23" i="3"/>
  <c r="D88" i="4"/>
  <c r="I35" i="4"/>
  <c r="C88" i="4"/>
  <c r="I23" i="4"/>
  <c r="I47" i="3"/>
  <c r="E88" i="3"/>
  <c r="D88" i="3"/>
  <c r="I35" i="3"/>
  <c r="H88" i="4"/>
  <c r="I83" i="4"/>
  <c r="I13" i="7"/>
  <c r="I14" i="7"/>
  <c r="I59" i="4"/>
  <c r="F88" i="4"/>
  <c r="I89" i="7"/>
  <c r="C97" i="7"/>
  <c r="F88" i="3"/>
  <c r="I59" i="3"/>
  <c r="I89" i="8"/>
  <c r="I71" i="4"/>
  <c r="G88" i="4"/>
  <c r="E88" i="4"/>
  <c r="I47" i="4"/>
  <c r="D97" i="8"/>
  <c r="I97" i="8" s="1"/>
  <c r="I97" i="7" l="1"/>
</calcChain>
</file>

<file path=xl/sharedStrings.xml><?xml version="1.0" encoding="utf-8"?>
<sst xmlns="http://schemas.openxmlformats.org/spreadsheetml/2006/main" count="384" uniqueCount="85">
  <si>
    <t>NoDocument</t>
  </si>
  <si>
    <t>Date</t>
  </si>
  <si>
    <t>Categorie1</t>
  </si>
  <si>
    <t>Chantier</t>
  </si>
  <si>
    <t>Commentaire</t>
  </si>
  <si>
    <t>Commercial</t>
  </si>
  <si>
    <t>Technicien</t>
  </si>
  <si>
    <t>NomPrenom</t>
  </si>
  <si>
    <t>TotalHT</t>
  </si>
  <si>
    <t>TotalTTC</t>
  </si>
  <si>
    <t>Etat</t>
  </si>
  <si>
    <t>CommentEtat</t>
  </si>
  <si>
    <t>DateCommande</t>
  </si>
  <si>
    <t>DE026600</t>
  </si>
  <si>
    <t>DE0268998</t>
  </si>
  <si>
    <t>TYPE DE PHASE</t>
  </si>
  <si>
    <t>DESIGNATION DES PHASES</t>
  </si>
  <si>
    <t>LISTE PRODUCTIFS</t>
  </si>
  <si>
    <t>ATI</t>
  </si>
  <si>
    <t>DEMARRAGE DE MISSION</t>
  </si>
  <si>
    <t>VISITE SITE AMONT</t>
  </si>
  <si>
    <t>ALEXIS</t>
  </si>
  <si>
    <t>SHEILA</t>
  </si>
  <si>
    <t>PREPARATION MISSION</t>
  </si>
  <si>
    <t>KILLIAN</t>
  </si>
  <si>
    <t>LAVANYA</t>
  </si>
  <si>
    <t>RECHERCHE INFORMATIONS COMPLEMENTAIRES</t>
  </si>
  <si>
    <t>TIERS</t>
  </si>
  <si>
    <t>SYNOPTIQUE</t>
  </si>
  <si>
    <t>REALISATION DES FONDS DE PLANS</t>
  </si>
  <si>
    <t>REALISATION DU RELEVE DES RESEAUX</t>
  </si>
  <si>
    <t>REALISATION DES RESEAUX</t>
  </si>
  <si>
    <t>VERIFICATION AVNT IMPRESSION</t>
  </si>
  <si>
    <t>CORRECTIONS SUR PLANS</t>
  </si>
  <si>
    <t>GESTION IMPRESSION</t>
  </si>
  <si>
    <t>POSE DE PLANS</t>
  </si>
  <si>
    <t>ETUDE TERRAIN</t>
  </si>
  <si>
    <t>RELEVE DES RESEAUX</t>
  </si>
  <si>
    <t>RELEVE DES LOGEMENTS</t>
  </si>
  <si>
    <t>RELEVE DES LOGEMENTS ET RESEAUX</t>
  </si>
  <si>
    <t>ETUDE BUREAU</t>
  </si>
  <si>
    <t>CALCUL DES DEPERDITIONS</t>
  </si>
  <si>
    <t>CALCUL HYDRAULIQUES</t>
  </si>
  <si>
    <t>RAPPORT PRECALCUL</t>
  </si>
  <si>
    <t>MAP</t>
  </si>
  <si>
    <t>MISE AU POINT SUR SITE</t>
  </si>
  <si>
    <t>RAPPORT</t>
  </si>
  <si>
    <t>VERIFICATION</t>
  </si>
  <si>
    <t>CORRECTION</t>
  </si>
  <si>
    <t>ARCHIVES</t>
  </si>
  <si>
    <t>REPASSE LITIGE TERRAIN</t>
  </si>
  <si>
    <t>REPASSE LITIGE COURRIEL</t>
  </si>
  <si>
    <t>N° CHANTIER</t>
  </si>
  <si>
    <t>CHANTIER :</t>
  </si>
  <si>
    <t>TYPE DE CHANTIER :</t>
  </si>
  <si>
    <t>CLIENT :</t>
  </si>
  <si>
    <t>PDC</t>
  </si>
  <si>
    <t>PALLIERES</t>
  </si>
  <si>
    <t>NOMBRES DE VANNES</t>
  </si>
  <si>
    <t>PROD</t>
  </si>
  <si>
    <t>DEMARRAGE MISSION</t>
  </si>
  <si>
    <t>TERRAIN 
ETUDES</t>
  </si>
  <si>
    <t>BUREAU 
ETUDES</t>
  </si>
  <si>
    <t>TOTAL</t>
  </si>
  <si>
    <t>%</t>
  </si>
  <si>
    <t>TYPE</t>
  </si>
  <si>
    <t>Temps (J)</t>
  </si>
  <si>
    <t>ETUDES TERRRAIN</t>
  </si>
  <si>
    <t>ETUDES BUREAU</t>
  </si>
  <si>
    <t>RECAP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</si>
  <si>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</si>
  <si>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</si>
  <si>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</si>
  <si>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</si>
  <si>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</si>
  <si>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</si>
  <si>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</si>
  <si>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</si>
  <si>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</si>
  <si>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</si>
  <si>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</si>
  <si>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</si>
  <si>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</si>
  <si>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ETUDES TERRAIN</t>
  </si>
  <si>
    <t>BUREAU ETUDES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</si>
</sst>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ck">
        <color theme="8"/>
      </left>
      <right style="thick">
        <color theme="8"/>
      </right>
      <top style="thick">
        <color theme="8"/>
      </top>
      <bottom style="thick">
        <color theme="8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medium">
        <color theme="8"/>
      </left>
      <right/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2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left" vertical="center"/>
      <protection hidden="1"/>
    </xf>
    <xf numFmtId="0" fontId="3" fillId="0" borderId="7" xfId="0" applyFont="1" applyBorder="1" applyAlignment="1" applyProtection="1">
      <alignment horizontal="left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left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2" fontId="0" fillId="0" borderId="1" xfId="0" applyNumberFormat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9" fontId="0" fillId="0" borderId="1" xfId="0" applyNumberForma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left" vertical="center"/>
      <protection hidden="1"/>
    </xf>
    <xf numFmtId="0" fontId="0" fillId="3" borderId="0" xfId="0" applyFill="1"/>
    <xf numFmtId="9" fontId="0" fillId="2" borderId="0" xfId="0" applyNumberFormat="1" applyFill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2" fontId="0" fillId="0" borderId="3" xfId="0" applyNumberFormat="1" applyBorder="1" applyAlignment="1">
      <alignment horizontal="left" vertical="center"/>
    </xf>
    <xf numFmtId="0" fontId="0" fillId="0" borderId="10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238125</xdr:rowOff>
        </xdr:from>
        <xdr:to>
          <xdr:col>2</xdr:col>
          <xdr:colOff>533400</xdr:colOff>
          <xdr:row>0</xdr:row>
          <xdr:rowOff>733425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CREER LES FICHES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4</xdr:row>
          <xdr:rowOff>66675</xdr:rowOff>
        </xdr:from>
        <xdr:to>
          <xdr:col>3</xdr:col>
          <xdr:colOff>647700</xdr:colOff>
          <xdr:row>6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ACCEDER A UNE FICHE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47625</xdr:rowOff>
        </xdr:from>
        <xdr:to>
          <xdr:col>6</xdr:col>
          <xdr:colOff>504825</xdr:colOff>
          <xdr:row>6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CREER  CHANTIERS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9</xdr:row>
          <xdr:rowOff>180975</xdr:rowOff>
        </xdr:from>
        <xdr:to>
          <xdr:col>3</xdr:col>
          <xdr:colOff>581025</xdr:colOff>
          <xdr:row>12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ETAT KBA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10</xdr:row>
          <xdr:rowOff>0</xdr:rowOff>
        </xdr:from>
        <xdr:to>
          <xdr:col>6</xdr:col>
          <xdr:colOff>485775</xdr:colOff>
          <xdr:row>12</xdr:row>
          <xdr:rowOff>114300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ETAT ABR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19050</xdr:rowOff>
        </xdr:from>
        <xdr:to>
          <xdr:col>9</xdr:col>
          <xdr:colOff>228600</xdr:colOff>
          <xdr:row>12</xdr:row>
          <xdr:rowOff>133350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ETAT LAVANYA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10</xdr:row>
          <xdr:rowOff>0</xdr:rowOff>
        </xdr:from>
        <xdr:to>
          <xdr:col>12</xdr:col>
          <xdr:colOff>66675</xdr:colOff>
          <xdr:row>12</xdr:row>
          <xdr:rowOff>114300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ETAT SHEILA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14</xdr:row>
          <xdr:rowOff>19050</xdr:rowOff>
        </xdr:from>
        <xdr:to>
          <xdr:col>3</xdr:col>
          <xdr:colOff>571500</xdr:colOff>
          <xdr:row>16</xdr:row>
          <xdr:rowOff>133350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ETAT EQUILIBRAGE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4</xdr:row>
          <xdr:rowOff>66675</xdr:rowOff>
        </xdr:from>
        <xdr:to>
          <xdr:col>9</xdr:col>
          <xdr:colOff>371475</xdr:colOff>
          <xdr:row>6</xdr:row>
          <xdr:rowOff>180975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TOUTES LES FICHES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4</xdr:row>
          <xdr:rowOff>66675</xdr:rowOff>
        </xdr:from>
        <xdr:to>
          <xdr:col>12</xdr:col>
          <xdr:colOff>85725</xdr:colOff>
          <xdr:row>6</xdr:row>
          <xdr:rowOff>180975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5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LES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4"/>
  <sheetViews>
    <sheetView workbookViewId="0">
      <selection activeCell="A3" sqref="A3:A4"/>
    </sheetView>
  </sheetViews>
  <sheetFormatPr defaultColWidth="11.42578125" defaultRowHeight="15" x14ac:dyDescent="0.25"/>
  <cols>
    <col min="8" max="8" width="15.28515625" customWidth="1"/>
    <col min="9" max="9" width="13.140625" customWidth="1"/>
    <col min="12" max="12" width="14.85546875" customWidth="1"/>
    <col min="13" max="13" width="12.28515625" customWidth="1"/>
  </cols>
  <sheetData>
    <row r="1" spans="1:13" ht="67.5" customHeight="1" x14ac:dyDescent="0.25"/>
    <row r="2" spans="1:13" ht="18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ht="79.5" customHeight="1" x14ac:dyDescent="0.25">
      <c r="A3" t="s">
        <v>13</v>
      </c>
      <c r="B3" s="1"/>
      <c r="E3" s="2"/>
      <c r="M3" s="1"/>
    </row>
    <row r="4" spans="1:13" ht="79.5" customHeight="1" x14ac:dyDescent="0.25">
      <c r="A4" t="s">
        <v>14</v>
      </c>
      <c r="B4" s="1"/>
      <c r="E4" s="2"/>
      <c r="M4" s="1"/>
    </row>
    <row r="5" spans="1:13" ht="79.5" customHeight="1" x14ac:dyDescent="0.25">
      <c r="B5" s="1"/>
      <c r="E5" s="2"/>
      <c r="M5" s="1"/>
    </row>
    <row r="6" spans="1:13" x14ac:dyDescent="0.25">
      <c r="B6" s="1"/>
      <c r="E6" s="2"/>
      <c r="M6" s="1"/>
    </row>
    <row r="7" spans="1:13" x14ac:dyDescent="0.25">
      <c r="B7" s="1"/>
      <c r="E7" s="2"/>
      <c r="M7" s="1"/>
    </row>
    <row r="8" spans="1:13" x14ac:dyDescent="0.25">
      <c r="B8" s="1"/>
      <c r="E8" s="2"/>
      <c r="M8" s="1"/>
    </row>
    <row r="34" s="38" customFormat="1" x14ac:dyDescent="0.25"/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_Les_Fiches">
                <anchor moveWithCells="1" sizeWithCells="1">
                  <from>
                    <xdr:col>0</xdr:col>
                    <xdr:colOff>314325</xdr:colOff>
                    <xdr:row>0</xdr:row>
                    <xdr:rowOff>238125</xdr:rowOff>
                  </from>
                  <to>
                    <xdr:col>2</xdr:col>
                    <xdr:colOff>533400</xdr:colOff>
                    <xdr:row>0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55"/>
  <sheetViews>
    <sheetView workbookViewId="0">
      <selection activeCell="B50" sqref="B50"/>
    </sheetView>
  </sheetViews>
  <sheetFormatPr defaultColWidth="11.42578125" defaultRowHeight="15" x14ac:dyDescent="0.25"/>
  <cols>
    <col min="1" max="1" width="34.140625" customWidth="1"/>
    <col min="2" max="2" width="27.140625" customWidth="1"/>
    <col min="5" max="5" width="18.42578125" customWidth="1"/>
  </cols>
  <sheetData>
    <row r="1" spans="1:8" x14ac:dyDescent="0.25">
      <c r="A1" t="s">
        <v>15</v>
      </c>
      <c r="B1" t="s">
        <v>16</v>
      </c>
      <c r="E1" t="s">
        <v>17</v>
      </c>
      <c r="F1" t="s">
        <v>18</v>
      </c>
      <c r="H1" s="7">
        <v>0.15</v>
      </c>
    </row>
    <row r="2" spans="1:8" x14ac:dyDescent="0.25">
      <c r="A2" t="s">
        <v>19</v>
      </c>
      <c r="B2" t="s">
        <v>20</v>
      </c>
      <c r="E2" t="s">
        <v>21</v>
      </c>
      <c r="F2" t="s">
        <v>22</v>
      </c>
      <c r="H2" s="7">
        <v>0.3</v>
      </c>
    </row>
    <row r="3" spans="1:8" x14ac:dyDescent="0.25">
      <c r="A3" t="s">
        <v>19</v>
      </c>
      <c r="B3" t="s">
        <v>23</v>
      </c>
      <c r="E3" t="s">
        <v>24</v>
      </c>
      <c r="F3" t="s">
        <v>25</v>
      </c>
      <c r="H3" s="7">
        <v>0.5</v>
      </c>
    </row>
    <row r="4" spans="1:8" x14ac:dyDescent="0.25">
      <c r="A4" t="s">
        <v>19</v>
      </c>
      <c r="B4" t="s">
        <v>26</v>
      </c>
      <c r="F4" t="s">
        <v>27</v>
      </c>
      <c r="H4" s="7">
        <v>0.75</v>
      </c>
    </row>
    <row r="5" spans="1:8" x14ac:dyDescent="0.25">
      <c r="H5" s="7">
        <v>1</v>
      </c>
    </row>
    <row r="6" spans="1:8" x14ac:dyDescent="0.25">
      <c r="H6" s="7">
        <v>1.25</v>
      </c>
    </row>
    <row r="7" spans="1:8" x14ac:dyDescent="0.25">
      <c r="H7" s="7">
        <v>1.5</v>
      </c>
    </row>
    <row r="8" spans="1:8" x14ac:dyDescent="0.25">
      <c r="H8" s="7">
        <v>1.75</v>
      </c>
    </row>
    <row r="9" spans="1:8" x14ac:dyDescent="0.25">
      <c r="H9" s="7">
        <v>2</v>
      </c>
    </row>
    <row r="11" spans="1:8" x14ac:dyDescent="0.25">
      <c r="A11" t="s">
        <v>28</v>
      </c>
      <c r="B11" t="s">
        <v>29</v>
      </c>
    </row>
    <row r="12" spans="1:8" x14ac:dyDescent="0.25">
      <c r="A12" t="s">
        <v>28</v>
      </c>
      <c r="B12" t="s">
        <v>30</v>
      </c>
    </row>
    <row r="13" spans="1:8" x14ac:dyDescent="0.25">
      <c r="A13" t="s">
        <v>28</v>
      </c>
      <c r="B13" t="s">
        <v>31</v>
      </c>
    </row>
    <row r="14" spans="1:8" x14ac:dyDescent="0.25">
      <c r="A14" t="s">
        <v>28</v>
      </c>
      <c r="B14" t="s">
        <v>32</v>
      </c>
    </row>
    <row r="15" spans="1:8" x14ac:dyDescent="0.25">
      <c r="A15" t="s">
        <v>28</v>
      </c>
      <c r="B15" t="s">
        <v>33</v>
      </c>
    </row>
    <row r="16" spans="1:8" x14ac:dyDescent="0.25">
      <c r="A16" t="s">
        <v>28</v>
      </c>
      <c r="B16" t="s">
        <v>34</v>
      </c>
    </row>
    <row r="17" spans="1:2" x14ac:dyDescent="0.25">
      <c r="A17" t="s">
        <v>28</v>
      </c>
      <c r="B17" t="s">
        <v>35</v>
      </c>
    </row>
    <row r="21" spans="1:2" x14ac:dyDescent="0.25">
      <c r="A21" t="s">
        <v>36</v>
      </c>
      <c r="B21" t="s">
        <v>37</v>
      </c>
    </row>
    <row r="22" spans="1:2" x14ac:dyDescent="0.25">
      <c r="A22" t="s">
        <v>36</v>
      </c>
      <c r="B22" t="s">
        <v>38</v>
      </c>
    </row>
    <row r="23" spans="1:2" x14ac:dyDescent="0.25">
      <c r="A23" t="s">
        <v>36</v>
      </c>
      <c r="B23" t="s">
        <v>39</v>
      </c>
    </row>
    <row r="30" spans="1:2" x14ac:dyDescent="0.25">
      <c r="A30" t="s">
        <v>40</v>
      </c>
      <c r="B30" t="s">
        <v>41</v>
      </c>
    </row>
    <row r="31" spans="1:2" x14ac:dyDescent="0.25">
      <c r="A31" t="s">
        <v>40</v>
      </c>
      <c r="B31" t="s">
        <v>42</v>
      </c>
    </row>
    <row r="32" spans="1:2" x14ac:dyDescent="0.25">
      <c r="A32" t="s">
        <v>40</v>
      </c>
      <c r="B32" t="s">
        <v>43</v>
      </c>
    </row>
    <row r="40" spans="1:2" x14ac:dyDescent="0.25">
      <c r="A40" t="s">
        <v>44</v>
      </c>
      <c r="B40" t="s">
        <v>45</v>
      </c>
    </row>
    <row r="50" spans="1:2" x14ac:dyDescent="0.25">
      <c r="A50" t="s">
        <v>46</v>
      </c>
      <c r="B50" t="s">
        <v>46</v>
      </c>
    </row>
    <row r="51" spans="1:2" x14ac:dyDescent="0.25">
      <c r="A51" t="s">
        <v>46</v>
      </c>
      <c r="B51" t="s">
        <v>47</v>
      </c>
    </row>
    <row r="52" spans="1:2" x14ac:dyDescent="0.25">
      <c r="A52" t="s">
        <v>46</v>
      </c>
      <c r="B52" t="s">
        <v>48</v>
      </c>
    </row>
    <row r="53" spans="1:2" x14ac:dyDescent="0.25">
      <c r="A53" t="s">
        <v>46</v>
      </c>
      <c r="B53" t="s">
        <v>49</v>
      </c>
    </row>
    <row r="54" spans="1:2" x14ac:dyDescent="0.25">
      <c r="A54" t="s">
        <v>46</v>
      </c>
      <c r="B54" t="s">
        <v>50</v>
      </c>
    </row>
    <row r="55" spans="1:2" x14ac:dyDescent="0.25">
      <c r="A55" t="s">
        <v>46</v>
      </c>
      <c r="B55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J132"/>
  <sheetViews>
    <sheetView topLeftCell="A15" zoomScale="115" zoomScaleNormal="115" workbookViewId="0">
      <selection activeCell="H73" sqref="H73"/>
    </sheetView>
  </sheetViews>
  <sheetFormatPr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/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0</v>
      </c>
      <c r="D8" s="30">
        <f>+H35</f>
        <v>0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0</v>
      </c>
      <c r="I8" s="30">
        <f>SUM(C8:H8)</f>
        <v>0</v>
      </c>
    </row>
    <row r="9" spans="1:9" ht="16.5" customHeight="1" thickTop="1" thickBot="1" x14ac:dyDescent="0.3">
      <c r="A9" s="31"/>
      <c r="B9" s="26" t="s">
        <v>64</v>
      </c>
      <c r="C9" s="32">
        <f>IF($H$8&gt;0,(C8*$I$9)/$I$8,5%)</f>
        <v>0.05</v>
      </c>
      <c r="D9" s="32">
        <f>IF($H$8&gt;0,(D8*$I$9)/$I$8,15%)</f>
        <v>0.15</v>
      </c>
      <c r="E9" s="32">
        <f>IF($H$8&gt;0,(E8*$I$9)/$I$8,15%)</f>
        <v>0.15</v>
      </c>
      <c r="F9" s="32">
        <f>IF($H$8&gt;0,(F8*$I$9)/$I$8,15%)</f>
        <v>0.15</v>
      </c>
      <c r="G9" s="32">
        <f>IF($H$8&gt;0,(G8*$I$9)/$I$8,25%)</f>
        <v>0.25</v>
      </c>
      <c r="H9" s="32">
        <f>IF($H$8&gt;0,(H8*$I$9)/$I$8,15%)</f>
        <v>0.15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/>
      <c r="B13" s="15"/>
      <c r="C13" s="15"/>
      <c r="D13" s="45"/>
      <c r="E13" s="46"/>
      <c r="F13" s="46"/>
      <c r="G13" s="47"/>
      <c r="H13" s="16"/>
      <c r="I13" s="4" t="str">
        <f t="shared" ref="I13:I22" si="0">IFERROR(IF(A13="","",(H13*$I$23/$H$23)*$A$9),"")</f>
        <v/>
      </c>
    </row>
    <row r="14" spans="1:9" x14ac:dyDescent="0.25">
      <c r="A14" s="17"/>
      <c r="B14" s="15"/>
      <c r="C14" s="15"/>
      <c r="D14" s="45"/>
      <c r="E14" s="46"/>
      <c r="F14" s="46"/>
      <c r="G14" s="47"/>
      <c r="H14" s="16"/>
      <c r="I14" s="4" t="str">
        <f t="shared" si="0"/>
        <v/>
      </c>
    </row>
    <row r="15" spans="1:9" x14ac:dyDescent="0.25">
      <c r="A15" s="17"/>
      <c r="B15" s="15"/>
      <c r="C15" s="15"/>
      <c r="D15" s="45"/>
      <c r="E15" s="46"/>
      <c r="F15" s="46"/>
      <c r="G15" s="47"/>
      <c r="H15" s="16"/>
      <c r="I15" s="4" t="str">
        <f t="shared" si="0"/>
        <v/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0</v>
      </c>
      <c r="I23" s="40">
        <f>C9</f>
        <v>0.05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/>
      <c r="B25" s="15"/>
      <c r="C25" s="15"/>
      <c r="D25" s="45"/>
      <c r="E25" s="46"/>
      <c r="F25" s="46"/>
      <c r="G25" s="47"/>
      <c r="H25" s="16"/>
      <c r="I25" s="4" t="str">
        <f t="shared" ref="I25:I34" si="1">IFERROR(IF(A25="","",(H25*$I$35/$H$35)*$A$9),"")</f>
        <v/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0</v>
      </c>
      <c r="I35" s="39">
        <f>D9</f>
        <v>0.15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0.15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0.15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0.25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/>
      <c r="B73" s="15"/>
      <c r="C73" s="15"/>
      <c r="D73" s="45"/>
      <c r="E73" s="46"/>
      <c r="F73" s="46"/>
      <c r="G73" s="47"/>
      <c r="H73" s="16"/>
      <c r="I73" s="4" t="str">
        <f t="shared" ref="I73:I82" si="5">IFERROR(IF(A73="","",(H73*$I$83/$H$83)*$A$9),"")</f>
        <v/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0</v>
      </c>
      <c r="I83" s="39">
        <f>H9</f>
        <v>0.15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0</v>
      </c>
      <c r="D87" s="30">
        <f>+H35</f>
        <v>0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0</v>
      </c>
      <c r="I87" s="30">
        <f>SUM(C87:H87)</f>
        <v>0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0.05</v>
      </c>
      <c r="D88" s="32">
        <f t="shared" si="6"/>
        <v>0.15</v>
      </c>
      <c r="E88" s="32">
        <f t="shared" si="6"/>
        <v>0.15</v>
      </c>
      <c r="F88" s="32">
        <f t="shared" si="6"/>
        <v>0.15</v>
      </c>
      <c r="G88" s="32">
        <f t="shared" si="6"/>
        <v>0.25</v>
      </c>
      <c r="H88" s="32">
        <f t="shared" si="6"/>
        <v>0.15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 t="str">
        <f t="shared" ref="C89:H89" si="7">IF(C87=0,"",+C88*$A$9)</f>
        <v/>
      </c>
      <c r="D89" s="34" t="str">
        <f t="shared" si="7"/>
        <v/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 t="str">
        <f t="shared" si="7"/>
        <v/>
      </c>
      <c r="I89" s="34">
        <f>SUM(C89:H89)</f>
        <v>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 t="str">
        <f>IF($C$87=0,"",(C91/C87))</f>
        <v/>
      </c>
      <c r="D92" s="32" t="str">
        <f>IF($D$87=0,"",(D91/D87))</f>
        <v/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 t="str">
        <f>IF($H$87=0,"",(H91/H87))</f>
        <v/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0</v>
      </c>
      <c r="D95" s="30">
        <f>SUMIF($B$25:$B$34,"KILLIAN",H25:H34)</f>
        <v>0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0</v>
      </c>
      <c r="I95" s="30">
        <f>SUM(C95:H95)</f>
        <v>0</v>
      </c>
    </row>
    <row r="96" spans="1:9" ht="16.5" customHeight="1" thickTop="1" thickBot="1" x14ac:dyDescent="0.3">
      <c r="A96" s="31"/>
      <c r="B96" s="26" t="s">
        <v>64</v>
      </c>
      <c r="C96" s="32" t="str">
        <f>IF($C$95=0,"",(C95/C$87))</f>
        <v/>
      </c>
      <c r="D96" s="32" t="str">
        <f>IF($D$95=0,"",(D95/D$87))</f>
        <v/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 t="str">
        <f>IF($H$95=0,"",(H95/H$87))</f>
        <v/>
      </c>
      <c r="I96" s="32"/>
    </row>
    <row r="97" spans="1:10" ht="16.5" customHeight="1" thickTop="1" thickBot="1" x14ac:dyDescent="0.3">
      <c r="A97" s="31"/>
      <c r="B97" s="26"/>
      <c r="C97" s="34" t="str">
        <f t="shared" ref="C97:H97" si="9">IF(C95=0,"",+C96*$C$89)</f>
        <v/>
      </c>
      <c r="D97" s="34" t="str">
        <f t="shared" si="9"/>
        <v/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 t="str">
        <f t="shared" si="9"/>
        <v/>
      </c>
      <c r="I97" s="34">
        <f>SUM(C97:H97)</f>
        <v>0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 t="str">
        <f>IF($C$95=0,"",(C99/C$87))</f>
        <v/>
      </c>
      <c r="D100" s="32" t="str">
        <f>IF($D$95=0,"",(D99/D$87))</f>
        <v/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 t="str">
        <f>IF($H$95=0,"",(H99/H$87))</f>
        <v/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 t="str">
        <f>IF($C$95=0,"",(C103/C$87))</f>
        <v/>
      </c>
      <c r="D104" s="32" t="str">
        <f>IF($D$95=0,"",(D103/D$87))</f>
        <v/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 t="str">
        <f>IF($H$95=0,"",(H103/H$87))</f>
        <v/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</mergeCells>
  <pageMargins left="0.7" right="0.7" top="0.75" bottom="0.75" header="0.3" footer="0.3"/>
  <pageSetup paperSize="9" scale="81" fitToHeight="0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J132"/>
  <sheetViews>
    <sheetView topLeftCell="A79" zoomScale="115" zoomScaleNormal="115" workbookViewId="0">
      <selection activeCell="D73" sqref="D73:G73"/>
    </sheetView>
  </sheetViews>
  <sheetFormatPr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/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0</v>
      </c>
      <c r="D8" s="30">
        <f>+H35</f>
        <v>0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0</v>
      </c>
      <c r="I8" s="30">
        <f>SUM(C8:H8)</f>
        <v>0</v>
      </c>
    </row>
    <row r="9" spans="1:9" ht="16.5" customHeight="1" thickTop="1" thickBot="1" x14ac:dyDescent="0.3">
      <c r="A9" s="31"/>
      <c r="B9" s="26" t="s">
        <v>64</v>
      </c>
      <c r="C9" s="32">
        <f>IF($H$8&gt;0,(C8*$I$9)/$I$8,5%)</f>
        <v>0.05</v>
      </c>
      <c r="D9" s="32">
        <f>IF($H$8&gt;0,(D8*$I$9)/$I$8,15%)</f>
        <v>0.15</v>
      </c>
      <c r="E9" s="32">
        <f>IF($H$8&gt;0,(E8*$I$9)/$I$8,15%)</f>
        <v>0.15</v>
      </c>
      <c r="F9" s="32">
        <f>IF($H$8&gt;0,(F8*$I$9)/$I$8,15%)</f>
        <v>0.15</v>
      </c>
      <c r="G9" s="32">
        <f>IF($H$8&gt;0,(G8*$I$9)/$I$8,25%)</f>
        <v>0.25</v>
      </c>
      <c r="H9" s="32">
        <f>IF($H$8&gt;0,(H8*$I$9)/$I$8,15%)</f>
        <v>0.15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/>
      <c r="B13" s="15"/>
      <c r="C13" s="15"/>
      <c r="D13" s="45"/>
      <c r="E13" s="46"/>
      <c r="F13" s="46"/>
      <c r="G13" s="47"/>
      <c r="H13" s="16"/>
      <c r="I13" s="4" t="str">
        <f t="shared" ref="I13:I22" si="0">IFERROR(IF(A13="","",(H13*$I$23/$H$23)*$A$9),"")</f>
        <v/>
      </c>
    </row>
    <row r="14" spans="1:9" x14ac:dyDescent="0.25">
      <c r="A14" s="17"/>
      <c r="B14" s="15"/>
      <c r="C14" s="15"/>
      <c r="D14" s="45"/>
      <c r="E14" s="46"/>
      <c r="F14" s="46"/>
      <c r="G14" s="47"/>
      <c r="H14" s="16"/>
      <c r="I14" s="4" t="str">
        <f t="shared" si="0"/>
        <v/>
      </c>
    </row>
    <row r="15" spans="1:9" x14ac:dyDescent="0.25">
      <c r="A15" s="17"/>
      <c r="B15" s="15"/>
      <c r="C15" s="15"/>
      <c r="D15" s="45"/>
      <c r="E15" s="46"/>
      <c r="F15" s="46"/>
      <c r="G15" s="47"/>
      <c r="H15" s="16"/>
      <c r="I15" s="4" t="str">
        <f t="shared" si="0"/>
        <v/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0</v>
      </c>
      <c r="I23" s="40">
        <f>C9</f>
        <v>0.05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/>
      <c r="B25" s="15"/>
      <c r="C25" s="15"/>
      <c r="D25" s="45"/>
      <c r="E25" s="46"/>
      <c r="F25" s="46"/>
      <c r="G25" s="47"/>
      <c r="H25" s="16"/>
      <c r="I25" s="4" t="str">
        <f t="shared" ref="I25:I34" si="1">IFERROR(IF(A25="","",(H25*$I$35/$H$35)*$A$9),"")</f>
        <v/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0</v>
      </c>
      <c r="I35" s="39">
        <f>D9</f>
        <v>0.15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0.15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0.15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0.25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/>
      <c r="B73" s="15"/>
      <c r="C73" s="15"/>
      <c r="D73" s="45"/>
      <c r="E73" s="46"/>
      <c r="F73" s="46"/>
      <c r="G73" s="47"/>
      <c r="H73" s="16"/>
      <c r="I73" s="4" t="str">
        <f t="shared" ref="I73:I82" si="5">IFERROR(IF(A73="","",(H73*$I$83/$H$83)*$A$9),"")</f>
        <v/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0</v>
      </c>
      <c r="I83" s="39">
        <f>H9</f>
        <v>0.15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0</v>
      </c>
      <c r="D87" s="30">
        <f>+H35</f>
        <v>0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0</v>
      </c>
      <c r="I87" s="30">
        <f>SUM(C87:H87)</f>
        <v>0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0.05</v>
      </c>
      <c r="D88" s="32">
        <f t="shared" si="6"/>
        <v>0.15</v>
      </c>
      <c r="E88" s="32">
        <f t="shared" si="6"/>
        <v>0.15</v>
      </c>
      <c r="F88" s="32">
        <f t="shared" si="6"/>
        <v>0.15</v>
      </c>
      <c r="G88" s="32">
        <f t="shared" si="6"/>
        <v>0.25</v>
      </c>
      <c r="H88" s="32">
        <f t="shared" si="6"/>
        <v>0.15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 t="str">
        <f t="shared" ref="C89:H89" si="7">IF(C87=0,"",+C88*$A$9)</f>
        <v/>
      </c>
      <c r="D89" s="34" t="str">
        <f t="shared" si="7"/>
        <v/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 t="str">
        <f t="shared" si="7"/>
        <v/>
      </c>
      <c r="I89" s="34">
        <f>SUM(C89:H89)</f>
        <v>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 t="str">
        <f>IF($C$87=0,"",(C91/C87))</f>
        <v/>
      </c>
      <c r="D92" s="32" t="str">
        <f>IF($D$87=0,"",(D91/D87))</f>
        <v/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 t="str">
        <f>IF($H$87=0,"",(H91/H87))</f>
        <v/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0</v>
      </c>
      <c r="D95" s="30">
        <f>SUMIF($B$25:$B$34,"KILLIAN",H25:H34)</f>
        <v>0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0</v>
      </c>
      <c r="I95" s="30">
        <f>SUM(C95:H95)</f>
        <v>0</v>
      </c>
    </row>
    <row r="96" spans="1:9" ht="16.5" customHeight="1" thickTop="1" thickBot="1" x14ac:dyDescent="0.3">
      <c r="A96" s="31"/>
      <c r="B96" s="26" t="s">
        <v>64</v>
      </c>
      <c r="C96" s="32" t="str">
        <f>IF($C$95=0,"",(C95/C$87))</f>
        <v/>
      </c>
      <c r="D96" s="32" t="str">
        <f>IF($D$95=0,"",(D95/D$87))</f>
        <v/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 t="str">
        <f>IF($H$95=0,"",(H95/H$87))</f>
        <v/>
      </c>
      <c r="I96" s="32"/>
    </row>
    <row r="97" spans="1:10" ht="16.5" customHeight="1" thickTop="1" thickBot="1" x14ac:dyDescent="0.3">
      <c r="A97" s="31"/>
      <c r="B97" s="26"/>
      <c r="C97" s="34" t="str">
        <f t="shared" ref="C97:H97" si="9">IF(C95=0,"",+C96*$C$89)</f>
        <v/>
      </c>
      <c r="D97" s="34" t="str">
        <f t="shared" si="9"/>
        <v/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 t="str">
        <f t="shared" si="9"/>
        <v/>
      </c>
      <c r="I97" s="34">
        <f>SUM(C97:H97)</f>
        <v>0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 t="str">
        <f>IF($C$95=0,"",(C99/C$87))</f>
        <v/>
      </c>
      <c r="D100" s="32" t="str">
        <f>IF($D$95=0,"",(D99/D$87))</f>
        <v/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 t="str">
        <f>IF($H$95=0,"",(H99/H$87))</f>
        <v/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 t="str">
        <f>IF($C$95=0,"",(C103/C$87))</f>
        <v/>
      </c>
      <c r="D104" s="32" t="str">
        <f>IF($D$95=0,"",(D103/D$87))</f>
        <v/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 t="str">
        <f>IF($H$95=0,"",(H103/H$87))</f>
        <v/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</mergeCells>
  <pageMargins left="0.7" right="0.7" top="0.75" bottom="0.75" header="0.3" footer="0.3"/>
  <pageSetup paperSize="9" scale="81" fitToHeight="0" orientation="portrait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E356-6429-461B-9DD0-5A417FCC0577}">
  <dimension ref="A1:N8"/>
  <sheetViews>
    <sheetView tabSelected="1" workbookViewId="0"/>
  </sheetViews>
  <sheetFormatPr defaultRowHeight="15" x14ac:dyDescent="0.25"/>
  <sheetData>
    <row r="1" spans="1:14" x14ac:dyDescent="0.25">
      <c r="B1" t="s">
        <v>71</v>
      </c>
      <c r="C1" t="s">
        <v>72</v>
      </c>
      <c r="D1" t="s">
        <v>73</v>
      </c>
      <c r="E1" t="s">
        <v>74</v>
      </c>
      <c r="F1" t="s">
        <v>75</v>
      </c>
      <c r="G1" t="s">
        <v>76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63</v>
      </c>
    </row>
    <row r="2" spans="1:14" x14ac:dyDescent="0.25">
      <c r="A2" t="s">
        <v>60</v>
      </c>
      <c r="B2">
        <v>2</v>
      </c>
      <c r="C2">
        <v>2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4</v>
      </c>
    </row>
    <row r="3" spans="1:14" x14ac:dyDescent="0.25">
      <c r="A3" t="s">
        <v>28</v>
      </c>
      <c r="B3">
        <v>0</v>
      </c>
      <c r="C3">
        <v>2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2</v>
      </c>
    </row>
    <row r="4" spans="1:14" x14ac:dyDescent="0.25">
      <c r="A4" t="s">
        <v>83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 x14ac:dyDescent="0.25">
      <c r="A5" t="s">
        <v>84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 x14ac:dyDescent="0.25">
      <c r="A6" t="s">
        <v>44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 x14ac:dyDescent="0.25">
      <c r="A7" t="s">
        <v>46</v>
      </c>
      <c r="B7">
        <v>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2</v>
      </c>
    </row>
    <row r="8" spans="1:14" x14ac:dyDescent="0.25">
      <c r="A8" t="s">
        <v>63</v>
      </c>
      <c r="B8">
        <v>4</v>
      </c>
      <c r="C8">
        <v>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F15:G15"/>
  <sheetViews>
    <sheetView workbookViewId="0">
      <selection activeCell="C27" sqref="C27"/>
    </sheetView>
  </sheetViews>
  <sheetFormatPr defaultColWidth="11.42578125" defaultRowHeight="15" x14ac:dyDescent="0.25"/>
  <sheetData>
    <row r="15" spans="6:7" x14ac:dyDescent="0.25">
      <c r="F15" t="s">
        <v>70</v>
      </c>
      <c r="G15">
        <v>2025</v>
      </c>
    </row>
  </sheetData>
  <pageMargins left="0.7" right="0.7" top="0.75" bottom="0.75" header="0.3" footer="0.3"/>
  <pageSetup paperSize="9" orientation="portrait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ceder_Fiche_Chantier">
                <anchor moveWithCells="1" sizeWithCells="1">
                  <from>
                    <xdr:col>1</xdr:col>
                    <xdr:colOff>428625</xdr:colOff>
                    <xdr:row>4</xdr:row>
                    <xdr:rowOff>66675</xdr:rowOff>
                  </from>
                  <to>
                    <xdr:col>3</xdr:col>
                    <xdr:colOff>647700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Show_BDD_and_MENU">
                <anchor moveWithCells="1" sizeWithCells="1">
                  <from>
                    <xdr:col>4</xdr:col>
                    <xdr:colOff>285750</xdr:colOff>
                    <xdr:row>4</xdr:row>
                    <xdr:rowOff>47625</xdr:rowOff>
                  </from>
                  <to>
                    <xdr:col>6</xdr:col>
                    <xdr:colOff>504825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>
                <anchor moveWithCells="1" sizeWithCells="1">
                  <from>
                    <xdr:col>1</xdr:col>
                    <xdr:colOff>361950</xdr:colOff>
                    <xdr:row>9</xdr:row>
                    <xdr:rowOff>180975</xdr:rowOff>
                  </from>
                  <to>
                    <xdr:col>3</xdr:col>
                    <xdr:colOff>581025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>
                <anchor moveWithCells="1" sizeWithCells="1">
                  <from>
                    <xdr:col>4</xdr:col>
                    <xdr:colOff>266700</xdr:colOff>
                    <xdr:row>10</xdr:row>
                    <xdr:rowOff>0</xdr:rowOff>
                  </from>
                  <to>
                    <xdr:col>6</xdr:col>
                    <xdr:colOff>485775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7</xdr:col>
                    <xdr:colOff>9525</xdr:colOff>
                    <xdr:row>10</xdr:row>
                    <xdr:rowOff>19050</xdr:rowOff>
                  </from>
                  <to>
                    <xdr:col>9</xdr:col>
                    <xdr:colOff>228600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>
                <anchor moveWithCells="1" sizeWithCells="1">
                  <from>
                    <xdr:col>9</xdr:col>
                    <xdr:colOff>609600</xdr:colOff>
                    <xdr:row>10</xdr:row>
                    <xdr:rowOff>0</xdr:rowOff>
                  </from>
                  <to>
                    <xdr:col>12</xdr:col>
                    <xdr:colOff>66675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EtatGlobal">
                <anchor moveWithCells="1" sizeWithCells="1">
                  <from>
                    <xdr:col>1</xdr:col>
                    <xdr:colOff>352425</xdr:colOff>
                    <xdr:row>14</xdr:row>
                    <xdr:rowOff>19050</xdr:rowOff>
                  </from>
                  <to>
                    <xdr:col>3</xdr:col>
                    <xdr:colOff>571500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DémasquerTousLesOnglets">
                <anchor moveWithCells="1" sizeWithCells="1">
                  <from>
                    <xdr:col>7</xdr:col>
                    <xdr:colOff>152400</xdr:colOff>
                    <xdr:row>4</xdr:row>
                    <xdr:rowOff>66675</xdr:rowOff>
                  </from>
                  <to>
                    <xdr:col>9</xdr:col>
                    <xdr:colOff>371475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 macro="[0]!TrierOngletsEtAfficherMenu">
                <anchor moveWithCells="1" sizeWithCells="1">
                  <from>
                    <xdr:col>9</xdr:col>
                    <xdr:colOff>628650</xdr:colOff>
                    <xdr:row>4</xdr:row>
                    <xdr:rowOff>66675</xdr:rowOff>
                  </from>
                  <to>
                    <xdr:col>12</xdr:col>
                    <xdr:colOff>85725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J132"/>
  <sheetViews>
    <sheetView topLeftCell="A39" zoomScale="115" zoomScaleNormal="115" workbookViewId="0">
      <selection activeCell="C7" sqref="C7:I7"/>
    </sheetView>
  </sheetViews>
  <sheetFormatPr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 t="s">
        <v>13</v>
      </c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7</v>
      </c>
      <c r="D8" s="30">
        <f>+H35</f>
        <v>0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2</v>
      </c>
      <c r="I8" s="30">
        <f>SUM(C8:H8)</f>
        <v>9</v>
      </c>
    </row>
    <row r="9" spans="1:9" ht="16.5" customHeight="1" thickTop="1" thickBot="1" x14ac:dyDescent="0.3">
      <c r="A9" s="31">
        <v>10000</v>
      </c>
      <c r="B9" s="26" t="s">
        <v>64</v>
      </c>
      <c r="C9" s="32">
        <f>IF($H$8&gt;0,(C8*$I$9)/$I$8,5%)</f>
        <v>0.77777777777777779</v>
      </c>
      <c r="D9" s="32">
        <f>IF($H$8&gt;0,(D8*$I$9)/$I$8,15%)</f>
        <v>0</v>
      </c>
      <c r="E9" s="32">
        <f>IF($H$8&gt;0,(E8*$I$9)/$I$8,15%)</f>
        <v>0</v>
      </c>
      <c r="F9" s="32">
        <f>IF($H$8&gt;0,(F8*$I$9)/$I$8,15%)</f>
        <v>0</v>
      </c>
      <c r="G9" s="32">
        <f>IF($H$8&gt;0,(G8*$I$9)/$I$8,25%)</f>
        <v>0</v>
      </c>
      <c r="H9" s="32">
        <f>IF($H$8&gt;0,(H8*$I$9)/$I$8,15%)</f>
        <v>0.22222222222222221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>
        <v>45658</v>
      </c>
      <c r="B13" s="15" t="s">
        <v>24</v>
      </c>
      <c r="C13" s="15" t="s">
        <v>25</v>
      </c>
      <c r="D13" s="45" t="s">
        <v>23</v>
      </c>
      <c r="E13" s="46"/>
      <c r="F13" s="46"/>
      <c r="G13" s="47"/>
      <c r="H13" s="16">
        <v>1</v>
      </c>
      <c r="I13" s="4">
        <f t="shared" ref="I13:I22" si="0">IFERROR(IF(A13="","",(H13*$I$23/$H$23)*$A$9),"")</f>
        <v>1111.1111111111111</v>
      </c>
    </row>
    <row r="14" spans="1:9" x14ac:dyDescent="0.25">
      <c r="A14" s="17">
        <v>45689</v>
      </c>
      <c r="B14" s="15" t="s">
        <v>24</v>
      </c>
      <c r="C14" s="15"/>
      <c r="D14" s="45" t="s">
        <v>23</v>
      </c>
      <c r="E14" s="46"/>
      <c r="F14" s="46"/>
      <c r="G14" s="47"/>
      <c r="H14" s="16">
        <v>2</v>
      </c>
      <c r="I14" s="4">
        <f t="shared" si="0"/>
        <v>2222.2222222222222</v>
      </c>
    </row>
    <row r="15" spans="1:9" x14ac:dyDescent="0.25">
      <c r="A15" s="17">
        <v>45292</v>
      </c>
      <c r="B15" s="15"/>
      <c r="C15" s="15"/>
      <c r="D15" s="45"/>
      <c r="E15" s="46"/>
      <c r="F15" s="46"/>
      <c r="G15" s="47"/>
      <c r="H15" s="16">
        <v>4</v>
      </c>
      <c r="I15" s="4">
        <f t="shared" si="0"/>
        <v>4444.4444444444443</v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7</v>
      </c>
      <c r="I23" s="40">
        <f>C9</f>
        <v>0.77777777777777779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/>
      <c r="B25" s="15"/>
      <c r="C25" s="15"/>
      <c r="D25" s="45"/>
      <c r="E25" s="46"/>
      <c r="F25" s="46"/>
      <c r="G25" s="47"/>
      <c r="H25" s="16"/>
      <c r="I25" s="4" t="str">
        <f t="shared" ref="I25:I34" si="1">IFERROR(IF(A25="","",(H25*$I$35/$H$35)*$A$9),"")</f>
        <v/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0</v>
      </c>
      <c r="I35" s="39">
        <f>D9</f>
        <v>0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>
        <v>45658</v>
      </c>
      <c r="B73" s="15" t="s">
        <v>24</v>
      </c>
      <c r="C73" s="15"/>
      <c r="D73" s="45" t="s">
        <v>46</v>
      </c>
      <c r="E73" s="46"/>
      <c r="F73" s="46"/>
      <c r="G73" s="47"/>
      <c r="H73" s="16">
        <v>2</v>
      </c>
      <c r="I73" s="4">
        <f t="shared" ref="I73:I82" si="5">IFERROR(IF(A73="","",(H73*$I$83/$H$83)*$A$9),"")</f>
        <v>2222.2222222222222</v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2</v>
      </c>
      <c r="I83" s="39">
        <f>H9</f>
        <v>0.22222222222222221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7</v>
      </c>
      <c r="D87" s="30">
        <f>+H35</f>
        <v>0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2</v>
      </c>
      <c r="I87" s="30">
        <f>SUM(C87:H87)</f>
        <v>9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0.77777777777777779</v>
      </c>
      <c r="D88" s="32">
        <f t="shared" si="6"/>
        <v>0</v>
      </c>
      <c r="E88" s="32">
        <f t="shared" si="6"/>
        <v>0</v>
      </c>
      <c r="F88" s="32">
        <f t="shared" si="6"/>
        <v>0</v>
      </c>
      <c r="G88" s="32">
        <f t="shared" si="6"/>
        <v>0</v>
      </c>
      <c r="H88" s="32">
        <f t="shared" si="6"/>
        <v>0.22222222222222221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>
        <f t="shared" ref="C89:H89" si="7">IF(C87=0,"",+C88*$A$9)</f>
        <v>7777.7777777777783</v>
      </c>
      <c r="D89" s="34" t="str">
        <f t="shared" si="7"/>
        <v/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>
        <f t="shared" si="7"/>
        <v>2222.2222222222222</v>
      </c>
      <c r="I89" s="34">
        <f>SUM(C89:H89)</f>
        <v>10000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>
        <f>IF($C$87=0,"",(C91/C87))</f>
        <v>0</v>
      </c>
      <c r="D92" s="32" t="str">
        <f>IF($D$87=0,"",(D91/D87))</f>
        <v/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>
        <f>IF($H$87=0,"",(H91/H87))</f>
        <v>0</v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3</v>
      </c>
      <c r="D95" s="30">
        <f>SUMIF($B$25:$B$34,"KILLIAN",H25:H34)</f>
        <v>0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2</v>
      </c>
      <c r="I95" s="30">
        <f>SUM(C95:H95)</f>
        <v>5</v>
      </c>
    </row>
    <row r="96" spans="1:9" ht="16.5" customHeight="1" thickTop="1" thickBot="1" x14ac:dyDescent="0.3">
      <c r="A96" s="31"/>
      <c r="B96" s="26" t="s">
        <v>64</v>
      </c>
      <c r="C96" s="32">
        <f>IF($C$95=0,"",(C95/C$87))</f>
        <v>0.42857142857142855</v>
      </c>
      <c r="D96" s="32" t="str">
        <f>IF($D$95=0,"",(D95/D$87))</f>
        <v/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>
        <f>IF($H$95=0,"",(H95/H$87))</f>
        <v>1</v>
      </c>
      <c r="I96" s="32"/>
    </row>
    <row r="97" spans="1:10" ht="16.5" customHeight="1" thickTop="1" thickBot="1" x14ac:dyDescent="0.3">
      <c r="A97" s="31"/>
      <c r="B97" s="26"/>
      <c r="C97" s="34">
        <f t="shared" ref="C97:G97" si="9">IF(C95=0,"",+C96*$C$89)</f>
        <v>3333.3333333333335</v>
      </c>
      <c r="D97" s="34" t="str">
        <f t="shared" si="9"/>
        <v/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>
        <f>IF(H95=0,"",+H96*$C$89)</f>
        <v>7777.7777777777783</v>
      </c>
      <c r="I97" s="34">
        <f>SUM(C97:H97)</f>
        <v>11111.111111111111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>
        <f>IF($C$95=0,"",(C99/C$87))</f>
        <v>0</v>
      </c>
      <c r="D100" s="32" t="str">
        <f>IF($D$95=0,"",(D99/D$87))</f>
        <v/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>
        <f>IF($H$95=0,"",(H99/H$87))</f>
        <v>0</v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>
        <f>IF($C$95=0,"",(C103/C$87))</f>
        <v>0</v>
      </c>
      <c r="D104" s="32" t="str">
        <f>IF($D$95=0,"",(D103/D$87))</f>
        <v/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>
        <f>IF($H$95=0,"",(H103/H$87))</f>
        <v>0</v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</mergeCells>
  <pageMargins left="0.7" right="0.7" top="0.75" bottom="0.75" header="0.3" footer="0.3"/>
  <pageSetup paperSize="9" scale="81" fitToHeight="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J132"/>
  <sheetViews>
    <sheetView topLeftCell="A7" zoomScale="115" zoomScaleNormal="115" workbookViewId="0">
      <selection activeCell="D30" sqref="D30:G30"/>
    </sheetView>
  </sheetViews>
  <sheetFormatPr defaultColWidth="11.42578125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 t="s">
        <v>14</v>
      </c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1</v>
      </c>
      <c r="D8" s="30">
        <f>+H35</f>
        <v>2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0</v>
      </c>
      <c r="I8" s="30">
        <f>SUM(C8:H8)</f>
        <v>3</v>
      </c>
    </row>
    <row r="9" spans="1:9" ht="16.5" customHeight="1" thickTop="1" thickBot="1" x14ac:dyDescent="0.3">
      <c r="A9" s="31"/>
      <c r="B9" s="26" t="s">
        <v>64</v>
      </c>
      <c r="C9" s="32">
        <f>IF($H$8&gt;0,(C8*$I$9)/$I$8,5%)</f>
        <v>0.05</v>
      </c>
      <c r="D9" s="32">
        <f>IF($H$8&gt;0,(D8*$I$9)/$I$8,15%)</f>
        <v>0.15</v>
      </c>
      <c r="E9" s="32">
        <f>IF($H$8&gt;0,(E8*$I$9)/$I$8,15%)</f>
        <v>0.15</v>
      </c>
      <c r="F9" s="32">
        <f>IF($H$8&gt;0,(F8*$I$9)/$I$8,15%)</f>
        <v>0.15</v>
      </c>
      <c r="G9" s="32">
        <f>IF($H$8&gt;0,(G8*$I$9)/$I$8,25%)</f>
        <v>0.25</v>
      </c>
      <c r="H9" s="32">
        <f>IF($H$8&gt;0,(H8*$I$9)/$I$8,15%)</f>
        <v>0.15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>
        <v>45658</v>
      </c>
      <c r="B13" s="15" t="s">
        <v>24</v>
      </c>
      <c r="C13" s="15"/>
      <c r="D13" s="45" t="s">
        <v>23</v>
      </c>
      <c r="E13" s="46"/>
      <c r="F13" s="46"/>
      <c r="G13" s="47"/>
      <c r="H13" s="16">
        <v>1</v>
      </c>
      <c r="I13" s="4">
        <f t="shared" ref="I13:I22" si="0">IFERROR(IF(A13="","",(H13*$I$23/$H$23)*$A$9),"")</f>
        <v>0</v>
      </c>
    </row>
    <row r="14" spans="1:9" x14ac:dyDescent="0.25">
      <c r="A14" s="17"/>
      <c r="B14" s="15"/>
      <c r="C14" s="15"/>
      <c r="D14" s="45"/>
      <c r="E14" s="46"/>
      <c r="F14" s="46"/>
      <c r="G14" s="47"/>
      <c r="H14" s="16"/>
      <c r="I14" s="4" t="str">
        <f t="shared" si="0"/>
        <v/>
      </c>
    </row>
    <row r="15" spans="1:9" x14ac:dyDescent="0.25">
      <c r="A15" s="17"/>
      <c r="B15" s="15"/>
      <c r="C15" s="15"/>
      <c r="D15" s="45"/>
      <c r="E15" s="46"/>
      <c r="F15" s="46"/>
      <c r="G15" s="47"/>
      <c r="H15" s="16"/>
      <c r="I15" s="4" t="str">
        <f t="shared" si="0"/>
        <v/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1</v>
      </c>
      <c r="I23" s="40">
        <f>C9</f>
        <v>0.05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>
        <v>45689</v>
      </c>
      <c r="B25" s="15" t="s">
        <v>24</v>
      </c>
      <c r="C25" s="15"/>
      <c r="D25" s="45" t="s">
        <v>31</v>
      </c>
      <c r="E25" s="46"/>
      <c r="F25" s="46"/>
      <c r="G25" s="47"/>
      <c r="H25" s="16">
        <v>2</v>
      </c>
      <c r="I25" s="4">
        <f t="shared" ref="I25:I34" si="1">IFERROR(IF(A25="","",(H25*$I$35/$H$35)*$A$9),"")</f>
        <v>0</v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2</v>
      </c>
      <c r="I35" s="39">
        <f>D9</f>
        <v>0.15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0.15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0.15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0.25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/>
      <c r="B73" s="15"/>
      <c r="C73" s="15"/>
      <c r="D73" s="45"/>
      <c r="E73" s="46"/>
      <c r="F73" s="46"/>
      <c r="G73" s="47"/>
      <c r="H73" s="16"/>
      <c r="I73" s="4" t="str">
        <f t="shared" ref="I73:I82" si="5">IFERROR(IF(A73="","",(H73*$I$83/$H$83)*$A$9),"")</f>
        <v/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0</v>
      </c>
      <c r="I83" s="39">
        <f>H9</f>
        <v>0.15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1</v>
      </c>
      <c r="D87" s="30">
        <f>+H35</f>
        <v>2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0</v>
      </c>
      <c r="I87" s="30">
        <f>SUM(C87:H87)</f>
        <v>3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0.05</v>
      </c>
      <c r="D88" s="32">
        <f t="shared" si="6"/>
        <v>0.15</v>
      </c>
      <c r="E88" s="32">
        <f t="shared" si="6"/>
        <v>0.15</v>
      </c>
      <c r="F88" s="32">
        <f t="shared" si="6"/>
        <v>0.15</v>
      </c>
      <c r="G88" s="32">
        <f t="shared" si="6"/>
        <v>0.25</v>
      </c>
      <c r="H88" s="32">
        <f t="shared" si="6"/>
        <v>0.15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>
        <f t="shared" ref="C89:H89" si="7">IF(C87=0,"",+C88*$A$9)</f>
        <v>0</v>
      </c>
      <c r="D89" s="34">
        <f t="shared" si="7"/>
        <v>0</v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 t="str">
        <f t="shared" si="7"/>
        <v/>
      </c>
      <c r="I89" s="34">
        <f>SUM(C89:H89)</f>
        <v>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>
        <f>IF($C$87=0,"",(C91/C87))</f>
        <v>0</v>
      </c>
      <c r="D92" s="32">
        <f>IF($D$87=0,"",(D91/D87))</f>
        <v>0</v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 t="str">
        <f>IF($H$87=0,"",(H91/H87))</f>
        <v/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1</v>
      </c>
      <c r="D95" s="30">
        <f>SUMIF($B$25:$B$34,"KILLIAN",H25:H34)</f>
        <v>2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0</v>
      </c>
      <c r="I95" s="30">
        <f>SUM(C95:H95)</f>
        <v>3</v>
      </c>
    </row>
    <row r="96" spans="1:9" ht="16.5" customHeight="1" thickTop="1" thickBot="1" x14ac:dyDescent="0.3">
      <c r="A96" s="31"/>
      <c r="B96" s="26" t="s">
        <v>64</v>
      </c>
      <c r="C96" s="32">
        <f>IF($C$95=0,"",(C95/C$87))</f>
        <v>1</v>
      </c>
      <c r="D96" s="32">
        <f>IF($D$95=0,"",(D95/D$87))</f>
        <v>1</v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 t="str">
        <f>IF($H$95=0,"",(H95/H$87))</f>
        <v/>
      </c>
      <c r="I96" s="32"/>
    </row>
    <row r="97" spans="1:10" ht="16.5" customHeight="1" thickTop="1" thickBot="1" x14ac:dyDescent="0.3">
      <c r="A97" s="31"/>
      <c r="B97" s="26"/>
      <c r="C97" s="34">
        <f t="shared" ref="C97:H97" si="9">IF(C95=0,"",+C96*$C$89)</f>
        <v>0</v>
      </c>
      <c r="D97" s="34">
        <f t="shared" si="9"/>
        <v>0</v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 t="str">
        <f t="shared" si="9"/>
        <v/>
      </c>
      <c r="I97" s="34">
        <f>SUM(C97:H97)</f>
        <v>0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>
        <f>IF($C$95=0,"",(C99/C$87))</f>
        <v>0</v>
      </c>
      <c r="D100" s="32">
        <f>IF($D$95=0,"",(D99/D$87))</f>
        <v>0</v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 t="str">
        <f>IF($H$95=0,"",(H99/H$87))</f>
        <v/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>
        <f>IF($C$95=0,"",(C103/C$87))</f>
        <v>0</v>
      </c>
      <c r="D104" s="32">
        <f>IF($D$95=0,"",(D103/D$87))</f>
        <v>0</v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 t="str">
        <f>IF($H$95=0,"",(H103/H$87))</f>
        <v/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</mergeCells>
  <pageMargins left="0.7" right="0.7" top="0.75" bottom="0.75" header="0.3" footer="0.3"/>
  <pageSetup paperSize="9" scale="81" fitToHeight="0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BDD CHANTIER</vt:lpstr>
      <vt:lpstr>LISTES</vt:lpstr>
      <vt:lpstr>EXEMPLE FICHE CHANTIER (2)</vt:lpstr>
      <vt:lpstr>EXEMPLE FICHE CHANTIER</vt:lpstr>
      <vt:lpstr>Etat Global</vt:lpstr>
      <vt:lpstr>MENU</vt:lpstr>
      <vt:lpstr>DE026600</vt:lpstr>
      <vt:lpstr>DE0268998</vt:lpstr>
      <vt:lpstr>'DE026600'!Print_Area</vt:lpstr>
      <vt:lpstr>'DE0268998'!Print_Area</vt:lpstr>
      <vt:lpstr>'EXEMPLE FICHE CHANTIER'!Print_Area</vt:lpstr>
      <vt:lpstr>'EXEMPLE FICHE CHANTIER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brochu</dc:creator>
  <cp:lastModifiedBy>h2so4</cp:lastModifiedBy>
  <cp:lastPrinted>2025-01-06T16:31:57Z</cp:lastPrinted>
  <dcterms:created xsi:type="dcterms:W3CDTF">2025-01-06T14:51:54Z</dcterms:created>
  <dcterms:modified xsi:type="dcterms:W3CDTF">2025-01-07T22:51:47Z</dcterms:modified>
</cp:coreProperties>
</file>