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ate1904="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81BA690-7BA9-4FD8-8B96-75548AB2CB9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  <sheet name="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2" l="1"/>
  <c r="G9" i="2"/>
  <c r="G8" i="2"/>
  <c r="G7" i="2"/>
  <c r="G6" i="2"/>
  <c r="G5" i="2"/>
  <c r="G4" i="2"/>
  <c r="C4" i="2"/>
  <c r="A4" i="2" s="1"/>
  <c r="C4" i="1"/>
  <c r="A4" i="1" s="1"/>
  <c r="G4" i="1"/>
  <c r="G10" i="1"/>
  <c r="G9" i="1"/>
  <c r="G8" i="1"/>
  <c r="G7" i="1"/>
  <c r="G6" i="1"/>
  <c r="G5" i="1"/>
  <c r="B4" i="2" l="1"/>
  <c r="C5" i="2"/>
  <c r="H4" i="2"/>
  <c r="J4" i="2" s="1"/>
  <c r="H4" i="1"/>
  <c r="J4" i="1" s="1"/>
  <c r="B4" i="1"/>
  <c r="C5" i="1"/>
  <c r="I4" i="1" l="1"/>
  <c r="I4" i="2"/>
  <c r="B5" i="2"/>
  <c r="A5" i="2"/>
  <c r="C6" i="2"/>
  <c r="H5" i="2"/>
  <c r="J5" i="2" s="1"/>
  <c r="H5" i="1"/>
  <c r="J5" i="1" s="1"/>
  <c r="A5" i="1"/>
  <c r="B5" i="1"/>
  <c r="C6" i="1"/>
  <c r="I5" i="1" l="1"/>
  <c r="I5" i="2"/>
  <c r="B6" i="2"/>
  <c r="C7" i="2"/>
  <c r="H6" i="2"/>
  <c r="J6" i="2" s="1"/>
  <c r="A6" i="2"/>
  <c r="A6" i="1"/>
  <c r="H6" i="1"/>
  <c r="J6" i="1" s="1"/>
  <c r="C7" i="1"/>
  <c r="B6" i="1"/>
  <c r="I6" i="2" l="1"/>
  <c r="A7" i="2"/>
  <c r="C8" i="2"/>
  <c r="B7" i="2"/>
  <c r="H7" i="2"/>
  <c r="J7" i="2" s="1"/>
  <c r="I6" i="1"/>
  <c r="H7" i="1"/>
  <c r="J7" i="1" s="1"/>
  <c r="A7" i="1"/>
  <c r="B7" i="1"/>
  <c r="C8" i="1"/>
  <c r="I7" i="1" l="1"/>
  <c r="I7" i="2"/>
  <c r="H8" i="2"/>
  <c r="J8" i="2" s="1"/>
  <c r="A8" i="2"/>
  <c r="B8" i="2"/>
  <c r="C9" i="2"/>
  <c r="A8" i="1"/>
  <c r="H8" i="1"/>
  <c r="J8" i="1" s="1"/>
  <c r="B8" i="1"/>
  <c r="C9" i="1"/>
  <c r="B9" i="2" l="1"/>
  <c r="A9" i="2"/>
  <c r="C10" i="2"/>
  <c r="H9" i="2"/>
  <c r="J9" i="2" s="1"/>
  <c r="I8" i="2"/>
  <c r="I8" i="1"/>
  <c r="H9" i="1"/>
  <c r="J9" i="1" s="1"/>
  <c r="A9" i="1"/>
  <c r="B9" i="1"/>
  <c r="C10" i="1"/>
  <c r="I9" i="2" l="1"/>
  <c r="H10" i="2"/>
  <c r="J10" i="2" s="1"/>
  <c r="B10" i="2"/>
  <c r="A10" i="2"/>
  <c r="I9" i="1"/>
  <c r="A10" i="1"/>
  <c r="H10" i="1"/>
  <c r="J10" i="1" s="1"/>
  <c r="B10" i="1"/>
  <c r="I10" i="2" l="1"/>
  <c r="I2" i="2" s="1"/>
  <c r="I10" i="1"/>
  <c r="I2" i="1" s="1"/>
</calcChain>
</file>

<file path=xl/sharedStrings.xml><?xml version="1.0" encoding="utf-8"?>
<sst xmlns="http://schemas.openxmlformats.org/spreadsheetml/2006/main" count="22" uniqueCount="11">
  <si>
    <t>Semaine</t>
  </si>
  <si>
    <t>Mois</t>
  </si>
  <si>
    <t>Date</t>
  </si>
  <si>
    <t>Pause</t>
  </si>
  <si>
    <t>Total</t>
  </si>
  <si>
    <t>Total semaine</t>
  </si>
  <si>
    <t>Ouverture de poste</t>
  </si>
  <si>
    <t>Fermeture de poste</t>
  </si>
  <si>
    <t>Heures positives</t>
  </si>
  <si>
    <t>Heures négatives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</si>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</sst>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mmmm"/>
    <numFmt numFmtId="165" formatCode="[$-F800]dddd\,\ mmmm\ dd\,\ yyyy"/>
    <numFmt numFmtId="166" formatCode="h:mm;@"/>
    <numFmt numFmtId="167" formatCode="[hh]:mm;\-0.000;"/>
    <numFmt numFmtId="168" formatCode="\+[hh]:mm;;;@"/>
    <numFmt numFmtId="169" formatCode="\-[hh]:mm;;;@"/>
    <numFmt numFmtId="170" formatCode="[Green][hh]:mm;;[Blue][hh]:mm;[Red]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rgb="FF00FF00"/>
      <name val="Bahnschrift"/>
      <family val="2"/>
    </font>
    <font>
      <sz val="11"/>
      <color rgb="FFFF0000"/>
      <name val="Bahnschrift"/>
      <family val="2"/>
    </font>
    <font>
      <sz val="16"/>
      <color rgb="FFFFC000"/>
      <name val="Bahnschrift"/>
      <family val="2"/>
    </font>
    <font>
      <sz val="9"/>
      <color theme="1"/>
      <name val="Bahnschrift"/>
      <family val="2"/>
    </font>
    <font>
      <sz val="9"/>
      <color rgb="FF00FF00"/>
      <name val="Bahnschrift"/>
      <family val="2"/>
    </font>
    <font>
      <sz val="9"/>
      <color rgb="FFFF0000"/>
      <name val="Bahnschrift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7" fontId="1" fillId="0" borderId="3" xfId="0" applyNumberFormat="1" applyFont="1" applyBorder="1" applyAlignment="1">
      <alignment horizontal="center" vertical="center"/>
    </xf>
    <xf numFmtId="168" fontId="2" fillId="0" borderId="3" xfId="0" applyNumberFormat="1" applyFont="1" applyBorder="1" applyAlignment="1">
      <alignment horizontal="center" vertical="center"/>
    </xf>
    <xf numFmtId="169" fontId="3" fillId="0" borderId="8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167" fontId="1" fillId="0" borderId="9" xfId="0" applyNumberFormat="1" applyFont="1" applyBorder="1" applyAlignment="1">
      <alignment horizontal="center" vertical="center"/>
    </xf>
    <xf numFmtId="168" fontId="2" fillId="0" borderId="9" xfId="0" applyNumberFormat="1" applyFont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166" fontId="5" fillId="0" borderId="5" xfId="0" applyNumberFormat="1" applyFont="1" applyBorder="1" applyAlignment="1">
      <alignment horizontal="center" vertical="center" wrapText="1"/>
    </xf>
    <xf numFmtId="167" fontId="5" fillId="0" borderId="5" xfId="0" applyNumberFormat="1" applyFont="1" applyBorder="1" applyAlignment="1">
      <alignment horizontal="center" vertical="center" wrapText="1"/>
    </xf>
    <xf numFmtId="168" fontId="6" fillId="0" borderId="5" xfId="0" applyNumberFormat="1" applyFont="1" applyBorder="1" applyAlignment="1">
      <alignment horizontal="center" vertical="center" wrapText="1"/>
    </xf>
    <xf numFmtId="169" fontId="7" fillId="0" borderId="6" xfId="0" applyNumberFormat="1" applyFont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70" fontId="1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family val="2"/>
        <scheme val="none"/>
      </font>
      <numFmt numFmtId="169" formatCode="\-[hh]:mm;;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family val="2"/>
        <scheme val="none"/>
      </font>
      <numFmt numFmtId="169" formatCode="\-[hh]:mm;;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FF00"/>
        <name val="Bahnschrift"/>
        <family val="2"/>
        <scheme val="none"/>
      </font>
      <numFmt numFmtId="168" formatCode="\+[hh]:mm;;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7" formatCode="[hh]:mm;\-0.000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7" formatCode="[hh]:mm;\-0.000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mmmm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>
        <top style="thin">
          <color theme="1"/>
        </top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name val="Bahnschrift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FF00"/>
        <name val="Bahnschrift"/>
        <family val="2"/>
        <scheme val="none"/>
      </font>
      <numFmt numFmtId="168" formatCode="\+[hh]:mm;;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7" formatCode="[hh]:mm;\-0.000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7" formatCode="[hh]:mm;\-0.000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h:mm;@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mmmm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>
        <top style="thin">
          <color theme="1"/>
        </top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name val="Bahnschrift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CD560F-C0A8-4660-94A4-82F6FF887E6B}" name="Tableau4" displayName="Tableau4" ref="A3:J10" totalsRowShown="0" headerRowDxfId="29" dataDxfId="27" headerRowBorderDxfId="28" tableBorderDxfId="26" totalsRowBorderDxfId="25">
  <autoFilter ref="A3:J10" xr:uid="{1FCD560F-C0A8-4660-94A4-82F6FF887E6B}"/>
  <tableColumns count="10">
    <tableColumn id="1" xr3:uid="{E6193239-F690-46BE-B2B7-9851AA6D34A3}" name="Semaine" dataDxfId="24">
      <calculatedColumnFormula>_xlfn.ISOWEEKNUM(C4)</calculatedColumnFormula>
    </tableColumn>
    <tableColumn id="2" xr3:uid="{1417B6F2-4393-4DA8-AC8C-3FB55BBDC769}" name="Mois" dataDxfId="23">
      <calculatedColumnFormula>PROPER(TEXT(SUBSTITUTE(C4,".","/")*1,"mmmm"))</calculatedColumnFormula>
    </tableColumn>
    <tableColumn id="3" xr3:uid="{6708C5E8-B8DB-4F82-909F-1EE28FE8EC0F}" name="Date" dataDxfId="22">
      <calculatedColumnFormula>C3+1</calculatedColumnFormula>
    </tableColumn>
    <tableColumn id="4" xr3:uid="{2AEF3AF7-C41E-49AB-B5D8-ECBDF2758BF6}" name="Ouverture de poste" dataDxfId="21"/>
    <tableColumn id="5" xr3:uid="{1F70E833-8C48-4DF9-BDF5-2C0940B079F6}" name="Pause" dataDxfId="20"/>
    <tableColumn id="6" xr3:uid="{6A5D7A94-625D-4D42-843F-DEED981465F2}" name="Fermeture de poste" dataDxfId="19"/>
    <tableColumn id="7" xr3:uid="{732E680D-2DD5-4D54-A399-723D3EE0D679}" name="Total" dataDxfId="18">
      <calculatedColumnFormula>IF(COUNT(Tableau4[[#This Row],[Ouverture de poste]],Tableau4[[#This Row],[Fermeture de poste]])&lt;2,"-",MOD(F4-D4-E4,1))</calculatedColumnFormula>
    </tableColumn>
    <tableColumn id="8" xr3:uid="{E4F0819A-00E5-48C4-BEA6-A71DF4212D8F}" name="Total semaine" dataDxfId="17">
      <calculatedColumnFormula>IF(AND(WEEKDAY(Tableau4[[#This Row],[Date]],2)=7,COUNTA(OFFSET(Tableau4[[#This Row],[Ouverture de poste]],-6,,5))=5), SUM(OFFSET(Tableau4[[#This Row],[Total]],-6,,7)),0)</calculatedColumnFormula>
    </tableColumn>
    <tableColumn id="9" xr3:uid="{E64DC356-8FDE-469F-8A38-EA074119E548}" name="Heures positives" dataDxfId="16">
      <calculatedColumnFormula>IF(AND(WEEKDAY(C4,1)=1,H4&gt;0),MAX(0,Tableau4[[#This Row],[Total semaine]]-$B$1),"")</calculatedColumnFormula>
    </tableColumn>
    <tableColumn id="10" xr3:uid="{527648C4-768B-407E-A2B0-45EA7FE375B4}" name="Heures négatives" dataDxfId="1">
      <calculatedColumnFormula>IF(AND(WEEKDAY(C4,1)=1,H4&gt;0),MAX(0,-ROUND(Tableau4[[#This Row],[Total semaine]],5)+$B$1),"")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868846-F378-456B-9A55-D386A25C03C3}" name="Tableau42" displayName="Tableau42" ref="A3:J10" totalsRowShown="0" headerRowDxfId="15" dataDxfId="13" headerRowBorderDxfId="14" tableBorderDxfId="12" totalsRowBorderDxfId="11">
  <autoFilter ref="A3:J10" xr:uid="{11868846-F378-456B-9A55-D386A25C03C3}"/>
  <tableColumns count="10">
    <tableColumn id="1" xr3:uid="{E100E99F-E544-4A6F-A486-04479F031F43}" name="Semaine" dataDxfId="10">
      <calculatedColumnFormula>_xlfn.ISOWEEKNUM(C4)</calculatedColumnFormula>
    </tableColumn>
    <tableColumn id="2" xr3:uid="{24AC355C-6687-4E1E-A5F5-0BF10B1455E1}" name="Mois" dataDxfId="9">
      <calculatedColumnFormula>PROPER(TEXT(SUBSTITUTE(C4,".","/")*1,"mmmm"))</calculatedColumnFormula>
    </tableColumn>
    <tableColumn id="3" xr3:uid="{E78B5DB2-7299-4864-93AB-C75273253DAF}" name="Date" dataDxfId="8">
      <calculatedColumnFormula>C3+1</calculatedColumnFormula>
    </tableColumn>
    <tableColumn id="4" xr3:uid="{67AE052C-83D1-4471-A89F-7BAEAFA897B0}" name="Ouverture de poste" dataDxfId="7"/>
    <tableColumn id="5" xr3:uid="{28B11ACE-9D91-4550-A722-EC2900AE64E5}" name="Pause" dataDxfId="6"/>
    <tableColumn id="6" xr3:uid="{16CACEF2-0EE5-4CCB-996A-4A42339F7384}" name="Fermeture de poste" dataDxfId="5"/>
    <tableColumn id="7" xr3:uid="{98EF9F1E-CB96-4237-B0DE-D2183EFA557D}" name="Total" dataDxfId="4">
      <calculatedColumnFormula>IF(COUNT(Tableau42[[#This Row],[Ouverture de poste]],Tableau42[[#This Row],[Fermeture de poste]])&lt;2,"-",MOD(F4-D4-E4,1))</calculatedColumnFormula>
    </tableColumn>
    <tableColumn id="8" xr3:uid="{CD477CA1-95ED-4DFE-B44C-5DA24A5EF256}" name="Total semaine" dataDxfId="3">
      <calculatedColumnFormula>IF(AND(WEEKDAY(Tableau42[[#This Row],[Date]],2)=7,COUNTA(OFFSET(Tableau42[[#This Row],[Ouverture de poste]],-6,,5))=5), SUM(OFFSET(Tableau42[[#This Row],[Total]],-6,,7)),0)</calculatedColumnFormula>
    </tableColumn>
    <tableColumn id="9" xr3:uid="{AC1451B1-8AC8-4547-B80E-8D789F494305}" name="Heures positives" dataDxfId="2">
      <calculatedColumnFormula>IF(AND(WEEKDAY(C4,1)=1,H4&gt;0),MAX(0,Tableau42[[#This Row],[Total semaine]]-$B$1),"")</calculatedColumnFormula>
    </tableColumn>
    <tableColumn id="10" xr3:uid="{7711405E-00E9-4B70-97A7-CC4C790D41C7}" name="Heures négatives" dataDxfId="0">
      <calculatedColumnFormula>IF(AND(WEEKDAY(C4,1)=1,H4&gt;0),MAX(0,-ROUND(Tableau42[[#This Row],[Total semaine]],5)+$B$1),"")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J10" sqref="J10"/>
    </sheetView>
  </sheetViews>
  <sheetFormatPr defaultColWidth="8.85546875" defaultRowHeight="14.25" x14ac:dyDescent="0.25"/>
  <cols>
    <col min="1" max="2" width="14.7109375" style="1" customWidth="1"/>
    <col min="3" max="3" width="30.7109375" style="1" customWidth="1"/>
    <col min="4" max="10" width="14.7109375" style="1" customWidth="1"/>
    <col min="11" max="16384" width="8.85546875" style="1"/>
  </cols>
  <sheetData>
    <row r="1" spans="1:10" ht="19.899999999999999" customHeight="1" thickBot="1" x14ac:dyDescent="0.3">
      <c r="A1" s="16">
        <v>2025</v>
      </c>
      <c r="B1" s="24">
        <v>1.625</v>
      </c>
      <c r="J1" s="25"/>
    </row>
    <row r="2" spans="1:10" ht="19.899999999999999" customHeight="1" thickTop="1" thickBot="1" x14ac:dyDescent="0.3">
      <c r="H2" s="26" t="s">
        <v>10</v>
      </c>
      <c r="I2" s="27" t="str">
        <f ca="1">_xlfn.LET(_xlpm.r,SUM(I4:I10)-SUM(J4:J10),IF(_xlpm.r&gt;=0,_xlpm.r,TEXT(ABS(_xlpm.r),"-[hh]:mm")))</f>
        <v>-00:34</v>
      </c>
    </row>
    <row r="3" spans="1:10" ht="30" customHeight="1" thickTop="1" x14ac:dyDescent="0.25">
      <c r="A3" s="17" t="s">
        <v>0</v>
      </c>
      <c r="B3" s="18" t="s">
        <v>1</v>
      </c>
      <c r="C3" s="19" t="s">
        <v>2</v>
      </c>
      <c r="D3" s="20" t="s">
        <v>6</v>
      </c>
      <c r="E3" s="20" t="s">
        <v>3</v>
      </c>
      <c r="F3" s="20" t="s">
        <v>7</v>
      </c>
      <c r="G3" s="21" t="s">
        <v>4</v>
      </c>
      <c r="H3" s="21" t="s">
        <v>5</v>
      </c>
      <c r="I3" s="22" t="s">
        <v>8</v>
      </c>
      <c r="J3" s="23" t="s">
        <v>9</v>
      </c>
    </row>
    <row r="4" spans="1:10" ht="30" customHeight="1" x14ac:dyDescent="0.25">
      <c r="A4" s="2">
        <f>_xlfn.ISOWEEKNUM(C4)</f>
        <v>1</v>
      </c>
      <c r="B4" s="3" t="str">
        <f t="shared" ref="B4:B10" si="0">PROPER(TEXT(SUBSTITUTE(C4,".","/")*1,"mmmm"))</f>
        <v>Décembre</v>
      </c>
      <c r="C4" s="4">
        <f>WORKDAY.INTL(DATE($A$1,1,2),-1,"0111111")</f>
        <v>44194</v>
      </c>
      <c r="D4" s="5">
        <v>0.3125</v>
      </c>
      <c r="E4" s="5">
        <v>4.1666666666666664E-2</v>
      </c>
      <c r="F4" s="5">
        <v>0.75</v>
      </c>
      <c r="G4" s="6">
        <f>IF(COUNT(Tableau4[[#This Row],[Ouverture de poste]],Tableau4[[#This Row],[Fermeture de poste]])&lt;2,"-",MOD(F4-D4-E4,1))</f>
        <v>0.39583333333333331</v>
      </c>
      <c r="H4" s="6">
        <f ca="1">IF(AND(WEEKDAY(Tableau4[[#This Row],[Date]],2)=7,COUNTA(OFFSET(Tableau4[[#This Row],[Ouverture de poste]],-6,,5))=5), SUM(OFFSET(Tableau4[[#This Row],[Total]],-6,,7)),0)</f>
        <v>0</v>
      </c>
      <c r="I4" s="7" t="str">
        <f ca="1">IF(AND(WEEKDAY(C4,1)=1,H4&gt;0),MAX(0,Tableau4[[#This Row],[Total semaine]]-$B$1),"")</f>
        <v/>
      </c>
      <c r="J4" s="8" t="str">
        <f ca="1">IF(AND(WEEKDAY(C4,1)=1,H4&gt;0),MAX(0,-ROUND(Tableau4[[#This Row],[Total semaine]],5)+$B$1),"")</f>
        <v/>
      </c>
    </row>
    <row r="5" spans="1:10" ht="30" customHeight="1" x14ac:dyDescent="0.25">
      <c r="A5" s="2">
        <f t="shared" ref="A5:A10" si="1">_xlfn.ISOWEEKNUM(C5)</f>
        <v>1</v>
      </c>
      <c r="B5" s="3" t="str">
        <f t="shared" si="0"/>
        <v>Décembre</v>
      </c>
      <c r="C5" s="4">
        <f t="shared" ref="C5:C10" si="2">C4+1</f>
        <v>44195</v>
      </c>
      <c r="D5" s="5">
        <v>0.3125</v>
      </c>
      <c r="E5" s="5">
        <v>4.1666666666666664E-2</v>
      </c>
      <c r="F5" s="5">
        <v>0.6875</v>
      </c>
      <c r="G5" s="6">
        <f>IF(COUNT(Tableau4[[#This Row],[Ouverture de poste]],Tableau4[[#This Row],[Fermeture de poste]])&lt;2,"-",MOD(F5-D5-E5,1))</f>
        <v>0.33333333333333331</v>
      </c>
      <c r="H5" s="6">
        <f ca="1">IF(AND(WEEKDAY(Tableau4[[#This Row],[Date]],2)=7,COUNTA(OFFSET(Tableau4[[#This Row],[Ouverture de poste]],-6,,5))=5), SUM(OFFSET(Tableau4[[#This Row],[Total]],-6,,7)),0)</f>
        <v>0</v>
      </c>
      <c r="I5" s="7" t="str">
        <f ca="1">IF(AND(WEEKDAY(C5,1)=1,H5&gt;0),MAX(0,Tableau4[[#This Row],[Total semaine]]-$B$1),"")</f>
        <v/>
      </c>
      <c r="J5" s="8" t="str">
        <f ca="1">IF(AND(WEEKDAY(C5,1)=1,H5&gt;0),MAX(0,-ROUND(Tableau4[[#This Row],[Total semaine]],5)+$B$1),"")</f>
        <v/>
      </c>
    </row>
    <row r="6" spans="1:10" ht="30" customHeight="1" x14ac:dyDescent="0.25">
      <c r="A6" s="2">
        <f t="shared" si="1"/>
        <v>1</v>
      </c>
      <c r="B6" s="3" t="str">
        <f t="shared" si="0"/>
        <v>Janvier</v>
      </c>
      <c r="C6" s="4">
        <f t="shared" si="2"/>
        <v>44196</v>
      </c>
      <c r="D6" s="5">
        <v>0.3125</v>
      </c>
      <c r="E6" s="5"/>
      <c r="F6" s="5">
        <v>0.5180555555555556</v>
      </c>
      <c r="G6" s="6">
        <f>IF(COUNT(Tableau4[[#This Row],[Ouverture de poste]],Tableau4[[#This Row],[Fermeture de poste]])&lt;2,"-",MOD(F6-D6-E6,1))</f>
        <v>0.2055555555555556</v>
      </c>
      <c r="H6" s="6">
        <f ca="1">IF(AND(WEEKDAY(Tableau4[[#This Row],[Date]],2)=7,COUNTA(OFFSET(Tableau4[[#This Row],[Ouverture de poste]],-6,,5))=5), SUM(OFFSET(Tableau4[[#This Row],[Total]],-6,,7)),0)</f>
        <v>0</v>
      </c>
      <c r="I6" s="7" t="str">
        <f ca="1">IF(AND(WEEKDAY(C6,1)=1,H6&gt;0),MAX(0,Tableau4[[#This Row],[Total semaine]]-$B$1),"")</f>
        <v/>
      </c>
      <c r="J6" s="8" t="str">
        <f ca="1">IF(AND(WEEKDAY(C6,1)=1,H6&gt;0),MAX(0,-ROUND(Tableau4[[#This Row],[Total semaine]],5)+$B$1),"")</f>
        <v/>
      </c>
    </row>
    <row r="7" spans="1:10" ht="30" customHeight="1" x14ac:dyDescent="0.25">
      <c r="A7" s="2">
        <f t="shared" si="1"/>
        <v>1</v>
      </c>
      <c r="B7" s="3" t="str">
        <f t="shared" si="0"/>
        <v>Janvier</v>
      </c>
      <c r="C7" s="4">
        <f t="shared" si="2"/>
        <v>44197</v>
      </c>
      <c r="D7" s="5">
        <v>0.3125</v>
      </c>
      <c r="E7" s="5">
        <v>4.1666666666666664E-2</v>
      </c>
      <c r="F7" s="5">
        <v>0.6875</v>
      </c>
      <c r="G7" s="6">
        <f>IF(COUNT(Tableau4[[#This Row],[Ouverture de poste]],Tableau4[[#This Row],[Fermeture de poste]])&lt;2,"-",MOD(F7-D7-E7,1))</f>
        <v>0.33333333333333331</v>
      </c>
      <c r="H7" s="6">
        <f ca="1">IF(AND(WEEKDAY(Tableau4[[#This Row],[Date]],2)=7,COUNTA(OFFSET(Tableau4[[#This Row],[Ouverture de poste]],-6,,5))=5), SUM(OFFSET(Tableau4[[#This Row],[Total]],-6,,7)),0)</f>
        <v>0</v>
      </c>
      <c r="I7" s="7" t="str">
        <f ca="1">IF(AND(WEEKDAY(C7,1)=1,H7&gt;0),MAX(0,Tableau4[[#This Row],[Total semaine]]-$B$1),"")</f>
        <v/>
      </c>
      <c r="J7" s="8" t="str">
        <f ca="1">IF(AND(WEEKDAY(C7,1)=1,H7&gt;0),MAX(0,-ROUND(Tableau4[[#This Row],[Total semaine]],5)+$B$1),"")</f>
        <v/>
      </c>
    </row>
    <row r="8" spans="1:10" ht="30" customHeight="1" x14ac:dyDescent="0.25">
      <c r="A8" s="2">
        <f t="shared" si="1"/>
        <v>1</v>
      </c>
      <c r="B8" s="3" t="str">
        <f t="shared" si="0"/>
        <v>Janvier</v>
      </c>
      <c r="C8" s="4">
        <f t="shared" si="2"/>
        <v>44198</v>
      </c>
      <c r="D8" s="5">
        <v>0.3125</v>
      </c>
      <c r="E8" s="5">
        <v>4.1666666666666664E-2</v>
      </c>
      <c r="F8" s="5">
        <v>0.6875</v>
      </c>
      <c r="G8" s="6">
        <f>IF(COUNT(Tableau4[[#This Row],[Ouverture de poste]],Tableau4[[#This Row],[Fermeture de poste]])&lt;2,"-",MOD(F8-D8-E8,1))</f>
        <v>0.33333333333333331</v>
      </c>
      <c r="H8" s="6">
        <f ca="1">IF(AND(WEEKDAY(Tableau4[[#This Row],[Date]],2)=7,COUNTA(OFFSET(Tableau4[[#This Row],[Ouverture de poste]],-6,,5))=5), SUM(OFFSET(Tableau4[[#This Row],[Total]],-6,,7)),0)</f>
        <v>0</v>
      </c>
      <c r="I8" s="7" t="str">
        <f ca="1">IF(AND(WEEKDAY(C8,1)=1,H8&gt;0),MAX(0,Tableau4[[#This Row],[Total semaine]]-$B$1),"")</f>
        <v/>
      </c>
      <c r="J8" s="8" t="str">
        <f ca="1">IF(AND(WEEKDAY(C8,1)=1,H8&gt;0),MAX(0,-ROUND(Tableau4[[#This Row],[Total semaine]],5)+$B$1),"")</f>
        <v/>
      </c>
    </row>
    <row r="9" spans="1:10" ht="30" customHeight="1" x14ac:dyDescent="0.25">
      <c r="A9" s="2">
        <f t="shared" si="1"/>
        <v>1</v>
      </c>
      <c r="B9" s="3" t="str">
        <f t="shared" si="0"/>
        <v>Janvier</v>
      </c>
      <c r="C9" s="4">
        <f t="shared" si="2"/>
        <v>44199</v>
      </c>
      <c r="D9" s="5"/>
      <c r="E9" s="5"/>
      <c r="F9" s="5"/>
      <c r="G9" s="6" t="str">
        <f>IF(COUNT(Tableau4[[#This Row],[Ouverture de poste]],Tableau4[[#This Row],[Fermeture de poste]])&lt;2,"-",MOD(F9-D9-E9,1))</f>
        <v>-</v>
      </c>
      <c r="H9" s="6">
        <f ca="1">IF(AND(WEEKDAY(Tableau4[[#This Row],[Date]],2)=7,COUNTA(OFFSET(Tableau4[[#This Row],[Ouverture de poste]],-6,,5))=5), SUM(OFFSET(Tableau4[[#This Row],[Total]],-6,,7)),0)</f>
        <v>0</v>
      </c>
      <c r="I9" s="7" t="str">
        <f ca="1">IF(AND(WEEKDAY(C9,1)=1,H9&gt;0),MAX(0,Tableau4[[#This Row],[Total semaine]]-$B$1),"")</f>
        <v/>
      </c>
      <c r="J9" s="8" t="str">
        <f ca="1">IF(AND(WEEKDAY(C9,1)=1,H9&gt;0),MAX(0,-ROUND(Tableau4[[#This Row],[Total semaine]],5)+$B$1),"")</f>
        <v/>
      </c>
    </row>
    <row r="10" spans="1:10" ht="30" customHeight="1" x14ac:dyDescent="0.25">
      <c r="A10" s="9">
        <f t="shared" si="1"/>
        <v>1</v>
      </c>
      <c r="B10" s="10" t="str">
        <f t="shared" si="0"/>
        <v>Janvier</v>
      </c>
      <c r="C10" s="11">
        <f t="shared" si="2"/>
        <v>44200</v>
      </c>
      <c r="D10" s="12"/>
      <c r="E10" s="12"/>
      <c r="F10" s="12"/>
      <c r="G10" s="13" t="str">
        <f>IF(COUNT(Tableau4[[#This Row],[Ouverture de poste]],Tableau4[[#This Row],[Fermeture de poste]])&lt;2,"-",MOD(F10-D10-E10,1))</f>
        <v>-</v>
      </c>
      <c r="H10" s="13">
        <f ca="1">IF(AND(WEEKDAY(Tableau4[[#This Row],[Date]],2)=7,COUNTA(OFFSET(Tableau4[[#This Row],[Ouverture de poste]],-6,,5))=5), SUM(OFFSET(Tableau4[[#This Row],[Total]],-6,,7)),0)</f>
        <v>1.6013888888888888</v>
      </c>
      <c r="I10" s="14">
        <f ca="1">IF(AND(WEEKDAY(C10,1)=1,H10&gt;0),MAX(0,Tableau4[[#This Row],[Total semaine]]-$B$1),"")</f>
        <v>0</v>
      </c>
      <c r="J10" s="15">
        <f ca="1">IF(AND(WEEKDAY(C10,1)=1,H10&gt;0),MAX(0,-ROUND(Tableau4[[#This Row],[Total semaine]],5)+$B$1),"")</f>
        <v>2.3609999999999909E-2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D4137-77AE-4A35-8BC7-007F48074EA8}">
  <dimension ref="A1:J10"/>
  <sheetViews>
    <sheetView workbookViewId="0">
      <selection activeCell="F7" sqref="F7"/>
    </sheetView>
  </sheetViews>
  <sheetFormatPr defaultColWidth="8.85546875" defaultRowHeight="14.25" x14ac:dyDescent="0.25"/>
  <cols>
    <col min="1" max="2" width="14.7109375" style="1" customWidth="1"/>
    <col min="3" max="3" width="30.7109375" style="1" customWidth="1"/>
    <col min="4" max="10" width="14.7109375" style="1" customWidth="1"/>
    <col min="11" max="16384" width="8.85546875" style="1"/>
  </cols>
  <sheetData>
    <row r="1" spans="1:10" ht="19.899999999999999" customHeight="1" thickBot="1" x14ac:dyDescent="0.3">
      <c r="A1" s="16">
        <v>2025</v>
      </c>
      <c r="B1" s="24">
        <v>1.625</v>
      </c>
    </row>
    <row r="2" spans="1:10" ht="19.899999999999999" customHeight="1" thickTop="1" thickBot="1" x14ac:dyDescent="0.3">
      <c r="H2" s="26" t="s">
        <v>10</v>
      </c>
      <c r="I2" s="27">
        <f ca="1">_xlfn.LET(_xlpm.r,SUM(I4:I10)-SUM(J4:J10),IF(_xlpm.r&gt;=0,_xlpm.r,TEXT(ABS(_xlpm.r),"-[hh]:mm")))</f>
        <v>0</v>
      </c>
    </row>
    <row r="3" spans="1:10" ht="30" customHeight="1" thickTop="1" x14ac:dyDescent="0.25">
      <c r="A3" s="17" t="s">
        <v>0</v>
      </c>
      <c r="B3" s="18" t="s">
        <v>1</v>
      </c>
      <c r="C3" s="19" t="s">
        <v>2</v>
      </c>
      <c r="D3" s="20" t="s">
        <v>6</v>
      </c>
      <c r="E3" s="20" t="s">
        <v>3</v>
      </c>
      <c r="F3" s="20" t="s">
        <v>7</v>
      </c>
      <c r="G3" s="21" t="s">
        <v>4</v>
      </c>
      <c r="H3" s="21" t="s">
        <v>5</v>
      </c>
      <c r="I3" s="22" t="s">
        <v>8</v>
      </c>
      <c r="J3" s="23" t="s">
        <v>9</v>
      </c>
    </row>
    <row r="4" spans="1:10" ht="30" customHeight="1" x14ac:dyDescent="0.25">
      <c r="A4" s="2">
        <f>_xlfn.ISOWEEKNUM(C4)</f>
        <v>1</v>
      </c>
      <c r="B4" s="3" t="str">
        <f t="shared" ref="B4:B10" si="0">PROPER(TEXT(SUBSTITUTE(C4,".","/")*1,"mmmm"))</f>
        <v>Décembre</v>
      </c>
      <c r="C4" s="4">
        <f>WORKDAY.INTL(DATE($A$1,1,2),-1,"0111111")</f>
        <v>44194</v>
      </c>
      <c r="D4" s="5">
        <v>0.3125</v>
      </c>
      <c r="E4" s="5">
        <v>4.1666666666666664E-2</v>
      </c>
      <c r="F4" s="5">
        <v>0.75</v>
      </c>
      <c r="G4" s="6">
        <f>IF(COUNT(Tableau42[[#This Row],[Ouverture de poste]],Tableau42[[#This Row],[Fermeture de poste]])&lt;2,"-",MOD(F4-D4-E4,1))</f>
        <v>0.39583333333333331</v>
      </c>
      <c r="H4" s="6">
        <f ca="1">IF(AND(WEEKDAY(Tableau42[[#This Row],[Date]],2)=7,COUNTA(OFFSET(Tableau42[[#This Row],[Ouverture de poste]],-6,,5))=5), SUM(OFFSET(Tableau42[[#This Row],[Total]],-6,,7)),0)</f>
        <v>0</v>
      </c>
      <c r="I4" s="7" t="str">
        <f ca="1">IF(AND(WEEKDAY(C4,1)=1,H4&gt;0),MAX(0,Tableau42[[#This Row],[Total semaine]]-$B$1),"")</f>
        <v/>
      </c>
      <c r="J4" s="8" t="str">
        <f ca="1">IF(AND(WEEKDAY(C4,1)=1,H4&gt;0),MAX(0,-ROUND(Tableau42[[#This Row],[Total semaine]],5)+$B$1),"")</f>
        <v/>
      </c>
    </row>
    <row r="5" spans="1:10" ht="30" customHeight="1" x14ac:dyDescent="0.25">
      <c r="A5" s="2">
        <f t="shared" ref="A5:A10" si="1">_xlfn.ISOWEEKNUM(C5)</f>
        <v>1</v>
      </c>
      <c r="B5" s="3" t="str">
        <f t="shared" si="0"/>
        <v>Décembre</v>
      </c>
      <c r="C5" s="4">
        <f t="shared" ref="C5:C10" si="2">C4+1</f>
        <v>44195</v>
      </c>
      <c r="D5" s="5">
        <v>0.3125</v>
      </c>
      <c r="E5" s="5">
        <v>4.1666666666666664E-2</v>
      </c>
      <c r="F5" s="5">
        <v>0.6875</v>
      </c>
      <c r="G5" s="6">
        <f>IF(COUNT(Tableau42[[#This Row],[Ouverture de poste]],Tableau42[[#This Row],[Fermeture de poste]])&lt;2,"-",MOD(F5-D5-E5,1))</f>
        <v>0.33333333333333331</v>
      </c>
      <c r="H5" s="6">
        <f ca="1">IF(AND(WEEKDAY(Tableau42[[#This Row],[Date]],2)=7,COUNTA(OFFSET(Tableau42[[#This Row],[Ouverture de poste]],-6,,5))=5), SUM(OFFSET(Tableau42[[#This Row],[Total]],-6,,7)),0)</f>
        <v>0</v>
      </c>
      <c r="I5" s="7" t="str">
        <f ca="1">IF(AND(WEEKDAY(C5,1)=1,H5&gt;0),MAX(0,Tableau42[[#This Row],[Total semaine]]-$B$1),"")</f>
        <v/>
      </c>
      <c r="J5" s="8" t="str">
        <f ca="1">IF(AND(WEEKDAY(C5,1)=1,H5&gt;0),MAX(0,-ROUND(Tableau42[[#This Row],[Total semaine]],5)+$B$1),"")</f>
        <v/>
      </c>
    </row>
    <row r="6" spans="1:10" ht="30" customHeight="1" x14ac:dyDescent="0.25">
      <c r="A6" s="2">
        <f t="shared" si="1"/>
        <v>1</v>
      </c>
      <c r="B6" s="3" t="str">
        <f t="shared" si="0"/>
        <v>Janvier</v>
      </c>
      <c r="C6" s="4">
        <f t="shared" si="2"/>
        <v>44196</v>
      </c>
      <c r="D6" s="5">
        <v>0.3125</v>
      </c>
      <c r="E6" s="5"/>
      <c r="F6" s="5">
        <v>0.5625</v>
      </c>
      <c r="G6" s="6">
        <f>IF(COUNT(Tableau42[[#This Row],[Ouverture de poste]],Tableau42[[#This Row],[Fermeture de poste]])&lt;2,"-",MOD(F6-D6-E6,1))</f>
        <v>0.25</v>
      </c>
      <c r="H6" s="6">
        <f ca="1">IF(AND(WEEKDAY(Tableau42[[#This Row],[Date]],2)=7,COUNTA(OFFSET(Tableau42[[#This Row],[Ouverture de poste]],-6,,5))=5), SUM(OFFSET(Tableau42[[#This Row],[Total]],-6,,7)),0)</f>
        <v>0</v>
      </c>
      <c r="I6" s="7" t="str">
        <f ca="1">IF(AND(WEEKDAY(C6,1)=1,H6&gt;0),MAX(0,Tableau42[[#This Row],[Total semaine]]-$B$1),"")</f>
        <v/>
      </c>
      <c r="J6" s="8" t="str">
        <f ca="1">IF(AND(WEEKDAY(C6,1)=1,H6&gt;0),MAX(0,-ROUND(Tableau42[[#This Row],[Total semaine]],5)+$B$1),"")</f>
        <v/>
      </c>
    </row>
    <row r="7" spans="1:10" ht="30" customHeight="1" x14ac:dyDescent="0.25">
      <c r="A7" s="2">
        <f t="shared" si="1"/>
        <v>1</v>
      </c>
      <c r="B7" s="3" t="str">
        <f t="shared" si="0"/>
        <v>Janvier</v>
      </c>
      <c r="C7" s="4">
        <f t="shared" si="2"/>
        <v>44197</v>
      </c>
      <c r="D7" s="5">
        <v>0.3125</v>
      </c>
      <c r="E7" s="5">
        <v>4.1666666666666664E-2</v>
      </c>
      <c r="F7" s="5">
        <v>0.6875</v>
      </c>
      <c r="G7" s="6">
        <f>IF(COUNT(Tableau42[[#This Row],[Ouverture de poste]],Tableau42[[#This Row],[Fermeture de poste]])&lt;2,"-",MOD(F7-D7-E7,1))</f>
        <v>0.33333333333333331</v>
      </c>
      <c r="H7" s="6">
        <f ca="1">IF(AND(WEEKDAY(Tableau42[[#This Row],[Date]],2)=7,COUNTA(OFFSET(Tableau42[[#This Row],[Ouverture de poste]],-6,,5))=5), SUM(OFFSET(Tableau42[[#This Row],[Total]],-6,,7)),0)</f>
        <v>0</v>
      </c>
      <c r="I7" s="7" t="str">
        <f ca="1">IF(AND(WEEKDAY(C7,1)=1,H7&gt;0),MAX(0,Tableau42[[#This Row],[Total semaine]]-$B$1),"")</f>
        <v/>
      </c>
      <c r="J7" s="8" t="str">
        <f ca="1">IF(AND(WEEKDAY(C7,1)=1,H7&gt;0),MAX(0,-ROUND(Tableau42[[#This Row],[Total semaine]],5)+$B$1),"")</f>
        <v/>
      </c>
    </row>
    <row r="8" spans="1:10" ht="30" customHeight="1" x14ac:dyDescent="0.25">
      <c r="A8" s="2">
        <f t="shared" si="1"/>
        <v>1</v>
      </c>
      <c r="B8" s="3" t="str">
        <f t="shared" si="0"/>
        <v>Janvier</v>
      </c>
      <c r="C8" s="4">
        <f t="shared" si="2"/>
        <v>44198</v>
      </c>
      <c r="D8" s="5">
        <v>0.3125</v>
      </c>
      <c r="E8" s="5">
        <v>4.1666666666666664E-2</v>
      </c>
      <c r="F8" s="5">
        <v>0.66666666666666663</v>
      </c>
      <c r="G8" s="6">
        <f>IF(COUNT(Tableau42[[#This Row],[Ouverture de poste]],Tableau42[[#This Row],[Fermeture de poste]])&lt;2,"-",MOD(F8-D8-E8,1))</f>
        <v>0.31249999999999994</v>
      </c>
      <c r="H8" s="6">
        <f ca="1">IF(AND(WEEKDAY(Tableau42[[#This Row],[Date]],2)=7,COUNTA(OFFSET(Tableau42[[#This Row],[Ouverture de poste]],-6,,5))=5), SUM(OFFSET(Tableau42[[#This Row],[Total]],-6,,7)),0)</f>
        <v>0</v>
      </c>
      <c r="I8" s="7" t="str">
        <f ca="1">IF(AND(WEEKDAY(C8,1)=1,H8&gt;0),MAX(0,Tableau42[[#This Row],[Total semaine]]-$B$1),"")</f>
        <v/>
      </c>
      <c r="J8" s="8" t="str">
        <f ca="1">IF(AND(WEEKDAY(C8,1)=1,H8&gt;0),MAX(0,-ROUND(Tableau42[[#This Row],[Total semaine]],5)+$B$1),"")</f>
        <v/>
      </c>
    </row>
    <row r="9" spans="1:10" ht="30" customHeight="1" x14ac:dyDescent="0.25">
      <c r="A9" s="2">
        <f t="shared" si="1"/>
        <v>1</v>
      </c>
      <c r="B9" s="3" t="str">
        <f t="shared" si="0"/>
        <v>Janvier</v>
      </c>
      <c r="C9" s="4">
        <f t="shared" si="2"/>
        <v>44199</v>
      </c>
      <c r="D9" s="5"/>
      <c r="E9" s="5"/>
      <c r="F9" s="5"/>
      <c r="G9" s="6" t="str">
        <f>IF(COUNT(Tableau42[[#This Row],[Ouverture de poste]],Tableau42[[#This Row],[Fermeture de poste]])&lt;2,"-",MOD(F9-D9-E9,1))</f>
        <v>-</v>
      </c>
      <c r="H9" s="6">
        <f ca="1">IF(AND(WEEKDAY(Tableau42[[#This Row],[Date]],2)=7,COUNTA(OFFSET(Tableau42[[#This Row],[Ouverture de poste]],-6,,5))=5), SUM(OFFSET(Tableau42[[#This Row],[Total]],-6,,7)),0)</f>
        <v>0</v>
      </c>
      <c r="I9" s="7" t="str">
        <f ca="1">IF(AND(WEEKDAY(C9,1)=1,H9&gt;0),MAX(0,Tableau42[[#This Row],[Total semaine]]-$B$1),"")</f>
        <v/>
      </c>
      <c r="J9" s="8" t="str">
        <f ca="1">IF(AND(WEEKDAY(C9,1)=1,H9&gt;0),MAX(0,-ROUND(Tableau42[[#This Row],[Total semaine]],5)+$B$1),"")</f>
        <v/>
      </c>
    </row>
    <row r="10" spans="1:10" ht="30" customHeight="1" x14ac:dyDescent="0.25">
      <c r="A10" s="9">
        <f t="shared" si="1"/>
        <v>1</v>
      </c>
      <c r="B10" s="10" t="str">
        <f t="shared" si="0"/>
        <v>Janvier</v>
      </c>
      <c r="C10" s="11">
        <f t="shared" si="2"/>
        <v>44200</v>
      </c>
      <c r="D10" s="12"/>
      <c r="E10" s="12"/>
      <c r="F10" s="12"/>
      <c r="G10" s="13" t="str">
        <f>IF(COUNT(Tableau42[[#This Row],[Ouverture de poste]],Tableau42[[#This Row],[Fermeture de poste]])&lt;2,"-",MOD(F10-D10-E10,1))</f>
        <v>-</v>
      </c>
      <c r="H10" s="13">
        <f ca="1">IF(AND(WEEKDAY(Tableau42[[#This Row],[Date]],2)=7,COUNTA(OFFSET(Tableau42[[#This Row],[Ouverture de poste]],-6,,5))=5), SUM(OFFSET(Tableau42[[#This Row],[Total]],-6,,7)),0)</f>
        <v>1.625</v>
      </c>
      <c r="I10" s="14">
        <f ca="1">IF(AND(WEEKDAY(C10,1)=1,H10&gt;0),MAX(0,Tableau42[[#This Row],[Total semaine]]-$B$1),"")</f>
        <v>0</v>
      </c>
      <c r="J10" s="15">
        <f ca="1">IF(AND(WEEKDAY(C10,1)=1,H10&gt;0),MAX(0,-ROUND(Tableau42[[#This Row],[Total semaine]],5)+$B$1),"")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h2so4</cp:lastModifiedBy>
  <dcterms:created xsi:type="dcterms:W3CDTF">2015-06-05T18:19:34Z</dcterms:created>
  <dcterms:modified xsi:type="dcterms:W3CDTF">2025-01-07T13:13:52Z</dcterms:modified>
</cp:coreProperties>
</file>