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-105" yWindow="-105" windowWidth="23250" windowHeight="12570"/>
  </bookViews>
  <sheets>
    <sheet name="Suivi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5" i="1"/>
  <c r="N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T73" i="1" s="1"/>
  <c r="E74" i="1"/>
  <c r="T74" i="1" s="1"/>
  <c r="E75" i="1"/>
  <c r="T75" i="1" s="1"/>
  <c r="E76" i="1"/>
  <c r="T76" i="1" s="1"/>
  <c r="E77" i="1"/>
  <c r="T77" i="1" s="1"/>
  <c r="E78" i="1"/>
  <c r="E79" i="1"/>
  <c r="E80" i="1"/>
  <c r="E81" i="1"/>
  <c r="T81" i="1" s="1"/>
  <c r="E82" i="1"/>
  <c r="T82" i="1" s="1"/>
  <c r="E83" i="1"/>
  <c r="T83" i="1" s="1"/>
  <c r="E84" i="1"/>
  <c r="T84" i="1" s="1"/>
  <c r="E85" i="1"/>
  <c r="T85" i="1" s="1"/>
  <c r="E86" i="1"/>
  <c r="E87" i="1"/>
  <c r="E88" i="1"/>
  <c r="E89" i="1"/>
  <c r="T89" i="1" s="1"/>
  <c r="E90" i="1"/>
  <c r="T90" i="1" s="1"/>
  <c r="E91" i="1"/>
  <c r="T91" i="1" s="1"/>
  <c r="E92" i="1"/>
  <c r="T92" i="1" s="1"/>
  <c r="E93" i="1"/>
  <c r="T93" i="1" s="1"/>
  <c r="E94" i="1"/>
  <c r="E95" i="1"/>
  <c r="E96" i="1"/>
  <c r="T96" i="1" s="1"/>
  <c r="E97" i="1"/>
  <c r="T97" i="1" s="1"/>
  <c r="E98" i="1"/>
  <c r="T98" i="1" s="1"/>
  <c r="E99" i="1"/>
  <c r="T99" i="1" s="1"/>
  <c r="E100" i="1"/>
  <c r="T100" i="1" s="1"/>
  <c r="E101" i="1"/>
  <c r="T101" i="1" s="1"/>
  <c r="E102" i="1"/>
  <c r="E103" i="1"/>
  <c r="E104" i="1"/>
  <c r="T104" i="1" s="1"/>
  <c r="E105" i="1"/>
  <c r="T105" i="1" s="1"/>
  <c r="E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5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24" i="1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O105" i="1"/>
  <c r="O104" i="1"/>
  <c r="O103" i="1"/>
  <c r="T103" i="1"/>
  <c r="O102" i="1"/>
  <c r="T102" i="1"/>
  <c r="O101" i="1"/>
  <c r="O100" i="1"/>
  <c r="O99" i="1"/>
  <c r="O98" i="1"/>
  <c r="O97" i="1"/>
  <c r="O96" i="1"/>
  <c r="O95" i="1"/>
  <c r="T95" i="1"/>
  <c r="O94" i="1"/>
  <c r="T94" i="1"/>
  <c r="O93" i="1"/>
  <c r="O92" i="1"/>
  <c r="O91" i="1"/>
  <c r="O90" i="1"/>
  <c r="O89" i="1"/>
  <c r="O88" i="1"/>
  <c r="T88" i="1"/>
  <c r="O87" i="1"/>
  <c r="T87" i="1"/>
  <c r="O86" i="1"/>
  <c r="T86" i="1"/>
  <c r="O85" i="1"/>
  <c r="O84" i="1"/>
  <c r="O83" i="1"/>
  <c r="O82" i="1"/>
  <c r="O81" i="1"/>
  <c r="O80" i="1"/>
  <c r="T80" i="1"/>
  <c r="O79" i="1"/>
  <c r="T79" i="1"/>
  <c r="O78" i="1"/>
  <c r="T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J6" i="1"/>
  <c r="M104" i="1" l="1"/>
  <c r="N6" i="1"/>
  <c r="S3" i="1" s="1"/>
  <c r="M105" i="1"/>
  <c r="O6" i="1" l="1"/>
  <c r="T13" i="1" l="1"/>
  <c r="T6" i="1"/>
  <c r="T12" i="1"/>
  <c r="T7" i="1"/>
  <c r="T10" i="1"/>
  <c r="T14" i="1"/>
  <c r="T11" i="1"/>
  <c r="T9" i="1"/>
  <c r="T8" i="1"/>
  <c r="K3" i="1" l="1"/>
  <c r="O5" i="1"/>
  <c r="O3" i="1" s="1"/>
  <c r="T39" i="1"/>
  <c r="T32" i="1"/>
  <c r="T54" i="1"/>
  <c r="T31" i="1"/>
  <c r="T46" i="1"/>
  <c r="T60" i="1"/>
  <c r="T18" i="1"/>
  <c r="T71" i="1"/>
  <c r="T44" i="1"/>
  <c r="T24" i="1"/>
  <c r="T28" i="1"/>
  <c r="T63" i="1"/>
  <c r="T61" i="1"/>
  <c r="T49" i="1"/>
  <c r="T56" i="1"/>
  <c r="T23" i="1"/>
  <c r="T55" i="1"/>
  <c r="T50" i="1"/>
  <c r="T33" i="1"/>
  <c r="T72" i="1"/>
  <c r="T64" i="1"/>
  <c r="T40" i="1"/>
  <c r="T67" i="1"/>
  <c r="T17" i="1"/>
  <c r="T30" i="1"/>
  <c r="T43" i="1"/>
  <c r="T62" i="1"/>
  <c r="T58" i="1"/>
  <c r="T29" i="1"/>
  <c r="T66" i="1"/>
  <c r="T35" i="1"/>
  <c r="T48" i="1"/>
  <c r="T16" i="1"/>
  <c r="T26" i="1"/>
  <c r="T47" i="1"/>
  <c r="T15" i="1"/>
  <c r="T34" i="1"/>
  <c r="T45" i="1"/>
  <c r="T65" i="1"/>
  <c r="T70" i="1"/>
  <c r="T38" i="1"/>
  <c r="T69" i="1"/>
  <c r="T37" i="1"/>
  <c r="T68" i="1"/>
  <c r="T36" i="1"/>
  <c r="T42" i="1"/>
  <c r="T41" i="1"/>
  <c r="T59" i="1"/>
  <c r="T27" i="1"/>
  <c r="T22" i="1"/>
  <c r="T53" i="1"/>
  <c r="T21" i="1"/>
  <c r="T52" i="1"/>
  <c r="T20" i="1"/>
  <c r="T57" i="1"/>
  <c r="T25" i="1"/>
  <c r="T51" i="1"/>
  <c r="T19" i="1"/>
  <c r="T3" i="1" l="1"/>
</calcChain>
</file>

<file path=xl/comments1.xml><?xml version="1.0" encoding="utf-8"?>
<comments xmlns="http://schemas.openxmlformats.org/spreadsheetml/2006/main">
  <authors>
    <author>Ministere de la Justice</author>
    <author>Marie-Pierre Baudin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Ministere de la Justice:</t>
        </r>
        <r>
          <rPr>
            <sz val="9"/>
            <color indexed="81"/>
            <rFont val="Tahoma"/>
            <family val="2"/>
          </rPr>
          <t xml:space="preserve">
Code Chorus REX Bât + Type budget </t>
        </r>
      </text>
    </comment>
    <comment ref="P2" authorId="0" shapeId="0">
      <text>
        <r>
          <rPr>
            <b/>
            <sz val="9"/>
            <color indexed="81"/>
            <rFont val="Tahoma"/>
            <family val="2"/>
          </rPr>
          <t>Ministere de la Justice:</t>
        </r>
        <r>
          <rPr>
            <sz val="9"/>
            <color indexed="81"/>
            <rFont val="Tahoma"/>
            <family val="2"/>
          </rPr>
          <t xml:space="preserve">
RB : Renouvellement Bail
NRB : Non Revouvellement de Bail
TRA : Tacite Reconduction Annuelle
</t>
        </r>
      </text>
    </comment>
    <comment ref="K4" authorId="1" shapeId="0">
      <text>
        <r>
          <rPr>
            <b/>
            <sz val="9"/>
            <color indexed="81"/>
            <rFont val="Tahoma"/>
            <family val="2"/>
          </rPr>
          <t xml:space="preserve">SI « EJ engagé » (J5) est vide alors laisser vide; 
SI « Type EJ » = «annuel» (H5) alors reporter le Montant total  EJ (I5) 
SI la "Clause de résiliation unilatérale" (D5) = "NON" ou « VIDE » ; ET "Date de fin de Bail" (G5) est inférieure ou égale à 1 an ET que le « Type EJ » est égal à «pluriannuel» (H5) alors reporter le Montant total EJ (K5) 
SI "Clause de résiliation unilatérale" (D5) = "OUI" ; ET "Date de fin de Bail" (G5) est inférieure ou égale à 1 an ; ET « Type EJ » = «Pluriannuel» (H5) alors diviser le Montant total EJ (I5) par la Durée de l'AE réellement engagée (E5)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<sst xmlns="http://schemas.openxmlformats.org/spreadsheetml/2006/main" count="258" uniqueCount="138">
  <si>
    <t>BAIL</t>
  </si>
  <si>
    <t>EJ</t>
  </si>
  <si>
    <t>AE 2019</t>
  </si>
  <si>
    <t>Prévisions réengagement</t>
  </si>
  <si>
    <t>ID générique</t>
  </si>
  <si>
    <t xml:space="preserve">Service </t>
  </si>
  <si>
    <t>Clause de résiliation unilatérale</t>
  </si>
  <si>
    <t xml:space="preserve">Date de début </t>
  </si>
  <si>
    <t xml:space="preserve">Date de fin </t>
  </si>
  <si>
    <t>Type EJ</t>
  </si>
  <si>
    <t>Montant total  EJ</t>
  </si>
  <si>
    <t xml:space="preserve">EJ engagé 
</t>
  </si>
  <si>
    <t>Montant prévisionnel à engager en 2019
(a)</t>
  </si>
  <si>
    <t xml:space="preserve">AE antérieures </t>
  </si>
  <si>
    <t xml:space="preserve">Régularisation AE pluriannuelle </t>
  </si>
  <si>
    <t>AE engagées au 31/12/2019
(b)</t>
  </si>
  <si>
    <t>Surplus 
insuffisancefin 2019 
(c) = (b) - (a)</t>
  </si>
  <si>
    <t>Prévision de renouvellement :</t>
  </si>
  <si>
    <t>Réengagement 
3, 6 ou 9 ans</t>
  </si>
  <si>
    <t xml:space="preserve">Commentaires </t>
  </si>
  <si>
    <t>Au 31/12/2020
(1)=(b)*1,0174</t>
  </si>
  <si>
    <t>Au 31/12/2021
(2)=(1)*1,0174</t>
  </si>
  <si>
    <t>Année</t>
  </si>
  <si>
    <t>Formule</t>
  </si>
  <si>
    <t>Formule 1</t>
  </si>
  <si>
    <t>Formule 2</t>
  </si>
  <si>
    <t>Formule 3</t>
  </si>
  <si>
    <t>Formule 4</t>
  </si>
  <si>
    <t>Formule 5</t>
  </si>
  <si>
    <t>160040-1-LO</t>
  </si>
  <si>
    <t>Pluriannuel</t>
  </si>
  <si>
    <t xml:space="preserve">NRB </t>
  </si>
  <si>
    <t>=SI(U9=2020;(W9*0,0174))</t>
  </si>
  <si>
    <t>160040-2-LO</t>
  </si>
  <si>
    <t>annuel</t>
  </si>
  <si>
    <t xml:space="preserve">RB </t>
  </si>
  <si>
    <t>160040-3-CI</t>
  </si>
  <si>
    <t>TRA</t>
  </si>
  <si>
    <t>160040-4-LO</t>
  </si>
  <si>
    <t>160040-5-LO</t>
  </si>
  <si>
    <t>160040-6-LO</t>
  </si>
  <si>
    <t>160040-7-CI</t>
  </si>
  <si>
    <t>160040-8-LO</t>
  </si>
  <si>
    <t>160040-9-CI</t>
  </si>
  <si>
    <t>160040-10-LO</t>
  </si>
  <si>
    <t>BOP</t>
  </si>
  <si>
    <t>Type</t>
  </si>
  <si>
    <t>Service</t>
  </si>
  <si>
    <t>Adresse</t>
  </si>
  <si>
    <t>Ville</t>
  </si>
  <si>
    <t>Département</t>
  </si>
  <si>
    <t>Société</t>
  </si>
  <si>
    <t>Activité</t>
  </si>
  <si>
    <t>Dom. Fonct.</t>
  </si>
  <si>
    <t>Centre de coût</t>
  </si>
  <si>
    <t>N° EJ</t>
  </si>
  <si>
    <t>Durée AE
(année)</t>
  </si>
  <si>
    <t>clause résiliation unilatérale</t>
  </si>
  <si>
    <t>Début</t>
  </si>
  <si>
    <t>Fin</t>
  </si>
  <si>
    <t>SO</t>
  </si>
  <si>
    <t>PARKING</t>
  </si>
  <si>
    <t>160040-1</t>
  </si>
  <si>
    <t xml:space="preserve">36 bis Cours Washington </t>
  </si>
  <si>
    <t>PARTENORD HABITAT</t>
  </si>
  <si>
    <t>LO</t>
  </si>
  <si>
    <t>non</t>
  </si>
  <si>
    <t>ANNEXE</t>
  </si>
  <si>
    <t>160040-2</t>
  </si>
  <si>
    <t xml:space="preserve">14 avenue du Sablar </t>
  </si>
  <si>
    <t>160040-3</t>
  </si>
  <si>
    <t>CI</t>
  </si>
  <si>
    <t>oui</t>
  </si>
  <si>
    <t>160040-4</t>
  </si>
  <si>
    <t xml:space="preserve">1 Boulevard de la République </t>
  </si>
  <si>
    <t>Société IED Investissement et Diversification</t>
  </si>
  <si>
    <t>160040-5</t>
  </si>
  <si>
    <t>160040-6</t>
  </si>
  <si>
    <t>260 Bd de la République Centre Adm *</t>
  </si>
  <si>
    <t>160040-7</t>
  </si>
  <si>
    <t>160040-8</t>
  </si>
  <si>
    <t xml:space="preserve">74 rue Georges Bonnac Les jardins de Gambetta Tour 4 1er ét </t>
  </si>
  <si>
    <t>France DOMAINE</t>
  </si>
  <si>
    <t>160040-9</t>
  </si>
  <si>
    <t>160040-10</t>
  </si>
  <si>
    <t>160040-11</t>
  </si>
  <si>
    <t>160040-12</t>
  </si>
  <si>
    <t xml:space="preserve">46 rue Victor Hugo </t>
  </si>
  <si>
    <t>160040-13</t>
  </si>
  <si>
    <t xml:space="preserve">1 bis rue J.R. Dandicolle 105 rue de Belleville </t>
  </si>
  <si>
    <t>160040-14</t>
  </si>
  <si>
    <t xml:space="preserve">74 rue Georges Bonnac Les jardins de Gambetta </t>
  </si>
  <si>
    <t>160040-15</t>
  </si>
  <si>
    <t>160040-16</t>
  </si>
  <si>
    <t>160040-17</t>
  </si>
  <si>
    <t>160040-18</t>
  </si>
  <si>
    <t>BUREAUX</t>
  </si>
  <si>
    <t>160040-19</t>
  </si>
  <si>
    <t>19 Bd Victor Hugo (bureaux)</t>
  </si>
  <si>
    <t>PBR</t>
  </si>
  <si>
    <t>31/09/2018</t>
  </si>
  <si>
    <t>160040-20</t>
  </si>
  <si>
    <t xml:space="preserve">19 Bd Victor Hugo (bureaux)  </t>
  </si>
  <si>
    <t>ID</t>
  </si>
  <si>
    <t>160040-11-CI</t>
  </si>
  <si>
    <t>160040-12-CI</t>
  </si>
  <si>
    <t>160040-13-LO</t>
  </si>
  <si>
    <t>160040-14-LO</t>
  </si>
  <si>
    <t>160040-15-LO</t>
  </si>
  <si>
    <t>160040-16-LO</t>
  </si>
  <si>
    <t>160040-17-LO</t>
  </si>
  <si>
    <t>160040-18-LO</t>
  </si>
  <si>
    <t>160040-19-LO</t>
  </si>
  <si>
    <t>160040-20-CI</t>
  </si>
  <si>
    <t>Bâtiment 1</t>
  </si>
  <si>
    <t>Parking 1</t>
  </si>
  <si>
    <t>Annexe bureau 1</t>
  </si>
  <si>
    <t>Annexe bureau 2</t>
  </si>
  <si>
    <t>Annexe bureau 3</t>
  </si>
  <si>
    <t>Annexe bureau 4</t>
  </si>
  <si>
    <t>Bâtiment 2</t>
  </si>
  <si>
    <t>11 pl R. Princeteau</t>
  </si>
  <si>
    <t>BATIMENT</t>
  </si>
  <si>
    <t>Parking 2</t>
  </si>
  <si>
    <t>Parking 3</t>
  </si>
  <si>
    <t>Parking 4</t>
  </si>
  <si>
    <t>Bureau 1</t>
  </si>
  <si>
    <t>Parking 5</t>
  </si>
  <si>
    <t>Parking 6</t>
  </si>
  <si>
    <t>Parking 7</t>
  </si>
  <si>
    <t>S. IMMOBILIER</t>
  </si>
  <si>
    <t xml:space="preserve">SLI SAGM </t>
  </si>
  <si>
    <t>Type de
Location</t>
  </si>
  <si>
    <t>Code C. Fournisseur</t>
  </si>
  <si>
    <t>O. Budgét</t>
  </si>
  <si>
    <t>O. budg</t>
  </si>
  <si>
    <t>Code BAT/TER C-REFX</t>
  </si>
  <si>
    <t>Durée de l'AE  engagée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</si>
</sst>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&quot;€&quot;;\-#,##0\ &quot;€&quot;"/>
    <numFmt numFmtId="165" formatCode="_-* #,##0.00\ &quot;€&quot;_-;\-* #,##0.00\ &quot;€&quot;_-;_-* &quot;-&quot;??\ &quot;€&quot;_-;_-@_-"/>
    <numFmt numFmtId="166" formatCode="#,##0\ &quot;€&quot;"/>
    <numFmt numFmtId="167" formatCode="_-* #,##0.00\ [$€-40C]_-;\-* #,##0.00\ [$€-40C]_-;_-* &quot;-&quot;??\ [$€-40C]_-;_-@_-"/>
    <numFmt numFmtId="168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C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5DFFF"/>
        <bgColor indexed="64"/>
      </patternFill>
    </fill>
    <fill>
      <patternFill patternType="solid">
        <fgColor theme="1"/>
        <bgColor indexed="64"/>
      </patternFill>
    </fill>
    <fill>
      <patternFill patternType="mediumGray">
        <bgColor theme="4" tint="0.79995117038483843"/>
      </patternFill>
    </fill>
    <fill>
      <patternFill patternType="solid">
        <fgColor rgb="FFFDB5A9"/>
        <bgColor indexed="64"/>
      </patternFill>
    </fill>
    <fill>
      <patternFill patternType="mediumGray">
        <bgColor theme="5" tint="0.59999389629810485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66"/>
        <bgColor rgb="FFCCFFFF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6" fillId="0" borderId="0"/>
  </cellStyleXfs>
  <cellXfs count="159">
    <xf numFmtId="0" fontId="0" fillId="0" borderId="0" xfId="0"/>
    <xf numFmtId="0" fontId="3" fillId="0" borderId="0" xfId="0" applyFont="1"/>
    <xf numFmtId="0" fontId="4" fillId="7" borderId="7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9" fontId="2" fillId="6" borderId="12" xfId="2" applyFont="1" applyFill="1" applyBorder="1" applyAlignment="1">
      <alignment horizontal="center" vertical="center" wrapText="1"/>
    </xf>
    <xf numFmtId="9" fontId="2" fillId="6" borderId="13" xfId="2" applyFont="1" applyFill="1" applyBorder="1" applyAlignment="1">
      <alignment horizontal="center" vertical="center" wrapText="1"/>
    </xf>
    <xf numFmtId="9" fontId="2" fillId="6" borderId="0" xfId="2" applyFont="1" applyFill="1" applyAlignment="1">
      <alignment horizontal="center" vertical="center" wrapText="1"/>
    </xf>
    <xf numFmtId="165" fontId="7" fillId="7" borderId="14" xfId="1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8" fillId="9" borderId="13" xfId="0" applyFont="1" applyFill="1" applyBorder="1" applyAlignment="1">
      <alignment horizontal="center" vertical="center" wrapText="1"/>
    </xf>
    <xf numFmtId="0" fontId="9" fillId="9" borderId="13" xfId="0" applyFont="1" applyFill="1" applyBorder="1" applyAlignment="1">
      <alignment horizontal="center"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14" fontId="9" fillId="3" borderId="17" xfId="0" applyNumberFormat="1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166" fontId="10" fillId="10" borderId="23" xfId="0" applyNumberFormat="1" applyFont="1" applyFill="1" applyBorder="1" applyAlignment="1">
      <alignment horizontal="center"/>
    </xf>
    <xf numFmtId="166" fontId="10" fillId="10" borderId="24" xfId="0" applyNumberFormat="1" applyFont="1" applyFill="1" applyBorder="1" applyAlignment="1">
      <alignment horizontal="center"/>
    </xf>
    <xf numFmtId="2" fontId="10" fillId="10" borderId="24" xfId="0" applyNumberFormat="1" applyFont="1" applyFill="1" applyBorder="1" applyAlignment="1">
      <alignment horizontal="center"/>
    </xf>
    <xf numFmtId="164" fontId="10" fillId="10" borderId="24" xfId="0" applyNumberFormat="1" applyFont="1" applyFill="1" applyBorder="1" applyAlignment="1">
      <alignment horizontal="center"/>
    </xf>
    <xf numFmtId="0" fontId="11" fillId="11" borderId="25" xfId="0" applyFont="1" applyFill="1" applyBorder="1"/>
    <xf numFmtId="165" fontId="12" fillId="12" borderId="24" xfId="1" applyFont="1" applyFill="1" applyBorder="1" applyAlignment="1">
      <alignment horizontal="center" vertical="center" wrapText="1"/>
    </xf>
    <xf numFmtId="165" fontId="12" fillId="12" borderId="2" xfId="1" applyFont="1" applyFill="1" applyBorder="1" applyAlignment="1">
      <alignment horizontal="center" vertical="center" wrapText="1"/>
    </xf>
    <xf numFmtId="165" fontId="12" fillId="12" borderId="26" xfId="1" applyFont="1" applyFill="1" applyBorder="1" applyAlignment="1">
      <alignment horizontal="center" vertical="center" wrapText="1"/>
    </xf>
    <xf numFmtId="165" fontId="12" fillId="12" borderId="1" xfId="1" applyFont="1" applyFill="1" applyBorder="1" applyAlignment="1">
      <alignment horizontal="center" vertical="center" wrapText="1"/>
    </xf>
    <xf numFmtId="165" fontId="12" fillId="13" borderId="15" xfId="1" applyFont="1" applyFill="1" applyBorder="1" applyAlignment="1">
      <alignment horizontal="right" vertical="center" wrapText="1"/>
    </xf>
    <xf numFmtId="165" fontId="12" fillId="13" borderId="27" xfId="1" applyFont="1" applyFill="1" applyBorder="1" applyAlignment="1">
      <alignment horizontal="right" vertical="center" wrapText="1"/>
    </xf>
    <xf numFmtId="165" fontId="13" fillId="12" borderId="26" xfId="1" applyFont="1" applyFill="1" applyBorder="1" applyAlignment="1">
      <alignment horizontal="center" vertical="center" wrapText="1"/>
    </xf>
    <xf numFmtId="165" fontId="13" fillId="12" borderId="24" xfId="1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0" fontId="3" fillId="0" borderId="28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14" fontId="7" fillId="0" borderId="20" xfId="0" applyNumberFormat="1" applyFont="1" applyBorder="1" applyAlignment="1">
      <alignment horizontal="center" vertical="center"/>
    </xf>
    <xf numFmtId="14" fontId="7" fillId="0" borderId="28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left" vertical="center"/>
    </xf>
    <xf numFmtId="167" fontId="3" fillId="0" borderId="21" xfId="0" applyNumberFormat="1" applyFont="1" applyBorder="1" applyAlignment="1">
      <alignment horizontal="right" vertical="center"/>
    </xf>
    <xf numFmtId="167" fontId="3" fillId="0" borderId="22" xfId="0" applyNumberFormat="1" applyFont="1" applyBorder="1" applyAlignment="1">
      <alignment horizontal="right" vertical="center"/>
    </xf>
    <xf numFmtId="166" fontId="14" fillId="0" borderId="20" xfId="0" quotePrefix="1" applyNumberFormat="1" applyFont="1" applyBorder="1" applyAlignment="1">
      <alignment horizontal="right" vertical="center"/>
    </xf>
    <xf numFmtId="166" fontId="3" fillId="0" borderId="10" xfId="0" applyNumberFormat="1" applyFont="1" applyBorder="1" applyAlignment="1">
      <alignment horizontal="right" vertical="center"/>
    </xf>
    <xf numFmtId="168" fontId="3" fillId="0" borderId="10" xfId="0" applyNumberFormat="1" applyFont="1" applyBorder="1" applyAlignment="1">
      <alignment horizontal="right" vertical="center"/>
    </xf>
    <xf numFmtId="168" fontId="3" fillId="0" borderId="30" xfId="0" quotePrefix="1" applyNumberFormat="1" applyFont="1" applyBorder="1" applyAlignment="1">
      <alignment horizontal="right" vertical="center"/>
    </xf>
    <xf numFmtId="168" fontId="3" fillId="0" borderId="31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31" xfId="0" applyNumberFormat="1" applyFont="1" applyBorder="1" applyAlignment="1">
      <alignment horizontal="center" vertical="center"/>
    </xf>
    <xf numFmtId="165" fontId="7" fillId="7" borderId="7" xfId="1" quotePrefix="1" applyFont="1" applyFill="1" applyBorder="1" applyAlignment="1">
      <alignment horizontal="right" vertical="center"/>
    </xf>
    <xf numFmtId="0" fontId="15" fillId="8" borderId="8" xfId="0" quotePrefix="1" applyFont="1" applyFill="1" applyBorder="1" applyAlignment="1">
      <alignment horizontal="center" vertical="center"/>
    </xf>
    <xf numFmtId="167" fontId="3" fillId="0" borderId="32" xfId="0" applyNumberFormat="1" applyFont="1" applyBorder="1" applyAlignment="1">
      <alignment horizontal="right" vertical="center"/>
    </xf>
    <xf numFmtId="167" fontId="3" fillId="0" borderId="33" xfId="0" applyNumberFormat="1" applyFont="1" applyBorder="1" applyAlignment="1">
      <alignment horizontal="right" vertical="center"/>
    </xf>
    <xf numFmtId="166" fontId="3" fillId="0" borderId="21" xfId="0" applyNumberFormat="1" applyFont="1" applyBorder="1" applyAlignment="1">
      <alignment horizontal="right" vertical="center"/>
    </xf>
    <xf numFmtId="168" fontId="3" fillId="0" borderId="21" xfId="0" applyNumberFormat="1" applyFont="1" applyBorder="1" applyAlignment="1">
      <alignment horizontal="right" vertical="center"/>
    </xf>
    <xf numFmtId="168" fontId="3" fillId="2" borderId="15" xfId="0" quotePrefix="1" applyNumberFormat="1" applyFont="1" applyFill="1" applyBorder="1" applyAlignment="1">
      <alignment horizontal="right" vertical="center"/>
    </xf>
    <xf numFmtId="168" fontId="3" fillId="2" borderId="34" xfId="0" applyNumberFormat="1" applyFont="1" applyFill="1" applyBorder="1" applyAlignment="1">
      <alignment horizontal="right" vertical="center"/>
    </xf>
    <xf numFmtId="3" fontId="3" fillId="0" borderId="21" xfId="0" applyNumberFormat="1" applyFont="1" applyBorder="1" applyAlignment="1">
      <alignment horizontal="center" vertical="center"/>
    </xf>
    <xf numFmtId="3" fontId="3" fillId="0" borderId="34" xfId="0" applyNumberFormat="1" applyFont="1" applyBorder="1" applyAlignment="1">
      <alignment horizontal="center" vertical="center"/>
    </xf>
    <xf numFmtId="164" fontId="15" fillId="8" borderId="15" xfId="0" applyNumberFormat="1" applyFont="1" applyFill="1" applyBorder="1" applyAlignment="1">
      <alignment horizontal="center" vertical="center"/>
    </xf>
    <xf numFmtId="167" fontId="3" fillId="0" borderId="27" xfId="0" applyNumberFormat="1" applyFont="1" applyBorder="1" applyAlignment="1">
      <alignment horizontal="right" vertical="center"/>
    </xf>
    <xf numFmtId="168" fontId="3" fillId="0" borderId="34" xfId="0" applyNumberFormat="1" applyFont="1" applyBorder="1" applyAlignment="1">
      <alignment horizontal="right" vertical="center"/>
    </xf>
    <xf numFmtId="166" fontId="3" fillId="0" borderId="20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66" fontId="3" fillId="0" borderId="32" xfId="0" applyNumberFormat="1" applyFont="1" applyBorder="1" applyAlignment="1">
      <alignment horizontal="right" vertical="center"/>
    </xf>
    <xf numFmtId="168" fontId="3" fillId="0" borderId="32" xfId="0" applyNumberFormat="1" applyFont="1" applyBorder="1" applyAlignment="1">
      <alignment horizontal="right" vertical="center"/>
    </xf>
    <xf numFmtId="165" fontId="1" fillId="0" borderId="35" xfId="1" applyBorder="1" applyAlignment="1">
      <alignment horizontal="center" vertical="center"/>
    </xf>
    <xf numFmtId="168" fontId="1" fillId="0" borderId="35" xfId="1" applyNumberFormat="1" applyBorder="1" applyAlignment="1">
      <alignment horizontal="center" vertical="center"/>
    </xf>
    <xf numFmtId="0" fontId="3" fillId="0" borderId="15" xfId="0" applyFont="1" applyBorder="1"/>
    <xf numFmtId="165" fontId="1" fillId="0" borderId="32" xfId="1" applyBorder="1" applyAlignment="1">
      <alignment horizontal="right" vertical="center"/>
    </xf>
    <xf numFmtId="168" fontId="1" fillId="0" borderId="32" xfId="1" applyNumberFormat="1" applyBorder="1" applyAlignment="1">
      <alignment horizontal="right" vertical="center"/>
    </xf>
    <xf numFmtId="167" fontId="3" fillId="0" borderId="32" xfId="0" applyNumberFormat="1" applyFont="1" applyBorder="1" applyAlignment="1">
      <alignment horizontal="right"/>
    </xf>
    <xf numFmtId="167" fontId="3" fillId="0" borderId="27" xfId="0" applyNumberFormat="1" applyFont="1" applyBorder="1" applyAlignment="1">
      <alignment horizontal="right"/>
    </xf>
    <xf numFmtId="0" fontId="3" fillId="0" borderId="32" xfId="0" applyFont="1" applyBorder="1"/>
    <xf numFmtId="168" fontId="3" fillId="0" borderId="32" xfId="0" applyNumberFormat="1" applyFont="1" applyBorder="1"/>
    <xf numFmtId="0" fontId="3" fillId="0" borderId="18" xfId="0" applyFont="1" applyBorder="1"/>
    <xf numFmtId="0" fontId="3" fillId="0" borderId="17" xfId="0" applyFont="1" applyBorder="1" applyAlignment="1">
      <alignment horizontal="center" vertical="center"/>
    </xf>
    <xf numFmtId="167" fontId="3" fillId="0" borderId="37" xfId="0" applyNumberFormat="1" applyFont="1" applyBorder="1" applyAlignment="1">
      <alignment horizontal="right"/>
    </xf>
    <xf numFmtId="167" fontId="3" fillId="0" borderId="19" xfId="0" applyNumberFormat="1" applyFont="1" applyBorder="1" applyAlignment="1">
      <alignment horizontal="right"/>
    </xf>
    <xf numFmtId="0" fontId="3" fillId="0" borderId="37" xfId="0" applyFont="1" applyBorder="1"/>
    <xf numFmtId="168" fontId="3" fillId="0" borderId="38" xfId="0" applyNumberFormat="1" applyFont="1" applyBorder="1" applyAlignment="1">
      <alignment horizontal="right" vertical="center"/>
    </xf>
    <xf numFmtId="168" fontId="3" fillId="0" borderId="37" xfId="0" applyNumberFormat="1" applyFont="1" applyBorder="1"/>
    <xf numFmtId="168" fontId="3" fillId="0" borderId="39" xfId="0" applyNumberFormat="1" applyFont="1" applyBorder="1" applyAlignment="1">
      <alignment horizontal="right" vertical="center"/>
    </xf>
    <xf numFmtId="166" fontId="3" fillId="0" borderId="36" xfId="0" applyNumberFormat="1" applyFont="1" applyBorder="1" applyAlignment="1">
      <alignment horizontal="center" vertical="center"/>
    </xf>
    <xf numFmtId="3" fontId="3" fillId="0" borderId="38" xfId="0" applyNumberFormat="1" applyFont="1" applyBorder="1" applyAlignment="1">
      <alignment horizontal="center" vertical="center"/>
    </xf>
    <xf numFmtId="3" fontId="3" fillId="0" borderId="39" xfId="0" applyNumberFormat="1" applyFont="1" applyBorder="1" applyAlignment="1">
      <alignment horizontal="center" vertical="center"/>
    </xf>
    <xf numFmtId="164" fontId="15" fillId="8" borderId="18" xfId="0" applyNumberFormat="1" applyFont="1" applyFill="1" applyBorder="1" applyAlignment="1">
      <alignment horizontal="center" vertical="center"/>
    </xf>
    <xf numFmtId="0" fontId="14" fillId="0" borderId="0" xfId="0" applyFont="1"/>
    <xf numFmtId="0" fontId="3" fillId="8" borderId="15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/>
    </xf>
    <xf numFmtId="3" fontId="3" fillId="14" borderId="15" xfId="0" applyNumberFormat="1" applyFont="1" applyFill="1" applyBorder="1" applyAlignment="1">
      <alignment horizontal="center" vertical="center" wrapText="1"/>
    </xf>
    <xf numFmtId="0" fontId="14" fillId="15" borderId="15" xfId="0" applyFont="1" applyFill="1" applyBorder="1" applyAlignment="1">
      <alignment horizontal="center" vertical="center" wrapText="1"/>
    </xf>
    <xf numFmtId="49" fontId="5" fillId="16" borderId="15" xfId="0" applyNumberFormat="1" applyFont="1" applyFill="1" applyBorder="1" applyAlignment="1" applyProtection="1">
      <alignment horizontal="center" vertical="center" wrapText="1"/>
      <protection locked="0"/>
    </xf>
    <xf numFmtId="1" fontId="3" fillId="14" borderId="15" xfId="0" applyNumberFormat="1" applyFont="1" applyFill="1" applyBorder="1" applyAlignment="1">
      <alignment horizontal="center" vertical="center" wrapText="1"/>
    </xf>
    <xf numFmtId="14" fontId="3" fillId="4" borderId="32" xfId="0" applyNumberFormat="1" applyFont="1" applyFill="1" applyBorder="1" applyAlignment="1">
      <alignment horizontal="center" vertical="center" wrapText="1"/>
    </xf>
    <xf numFmtId="14" fontId="3" fillId="4" borderId="15" xfId="0" applyNumberFormat="1" applyFont="1" applyFill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/>
    </xf>
    <xf numFmtId="3" fontId="14" fillId="0" borderId="15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 applyProtection="1">
      <alignment vertical="center"/>
      <protection locked="0"/>
    </xf>
    <xf numFmtId="1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0" fontId="3" fillId="17" borderId="15" xfId="0" applyFont="1" applyFill="1" applyBorder="1" applyAlignment="1">
      <alignment horizontal="left" vertical="center"/>
    </xf>
    <xf numFmtId="0" fontId="3" fillId="17" borderId="15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14" fontId="3" fillId="0" borderId="15" xfId="0" applyNumberFormat="1" applyFont="1" applyBorder="1" applyAlignment="1">
      <alignment horizontal="right" vertical="center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15" xfId="3" applyFont="1" applyBorder="1" applyAlignment="1">
      <alignment horizontal="center" vertical="center" wrapText="1"/>
    </xf>
    <xf numFmtId="0" fontId="3" fillId="17" borderId="15" xfId="0" applyFont="1" applyFill="1" applyBorder="1" applyAlignment="1">
      <alignment horizontal="center" vertical="center"/>
    </xf>
    <xf numFmtId="1" fontId="18" fillId="0" borderId="15" xfId="0" applyNumberFormat="1" applyFont="1" applyBorder="1" applyAlignment="1">
      <alignment horizontal="center" vertical="center" wrapText="1"/>
    </xf>
    <xf numFmtId="1" fontId="3" fillId="17" borderId="15" xfId="0" applyNumberFormat="1" applyFont="1" applyFill="1" applyBorder="1" applyAlignment="1">
      <alignment horizontal="center" vertical="center" wrapText="1"/>
    </xf>
    <xf numFmtId="0" fontId="3" fillId="17" borderId="27" xfId="0" applyFont="1" applyFill="1" applyBorder="1" applyAlignment="1">
      <alignment horizontal="center" vertical="center"/>
    </xf>
    <xf numFmtId="14" fontId="3" fillId="17" borderId="15" xfId="0" applyNumberFormat="1" applyFont="1" applyFill="1" applyBorder="1" applyAlignment="1">
      <alignment horizontal="right" vertical="center"/>
    </xf>
    <xf numFmtId="14" fontId="3" fillId="0" borderId="15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/>
    </xf>
    <xf numFmtId="3" fontId="3" fillId="17" borderId="15" xfId="0" applyNumberFormat="1" applyFont="1" applyFill="1" applyBorder="1" applyAlignment="1">
      <alignment horizontal="center" vertical="center" wrapText="1"/>
    </xf>
    <xf numFmtId="3" fontId="14" fillId="17" borderId="15" xfId="0" applyNumberFormat="1" applyFont="1" applyFill="1" applyBorder="1" applyAlignment="1">
      <alignment horizontal="left" vertical="center"/>
    </xf>
    <xf numFmtId="14" fontId="3" fillId="17" borderId="15" xfId="0" applyNumberFormat="1" applyFont="1" applyFill="1" applyBorder="1" applyAlignment="1">
      <alignment horizontal="center" vertical="center" wrapText="1"/>
    </xf>
    <xf numFmtId="3" fontId="3" fillId="17" borderId="15" xfId="0" applyNumberFormat="1" applyFont="1" applyFill="1" applyBorder="1" applyAlignment="1">
      <alignment vertical="center"/>
    </xf>
    <xf numFmtId="1" fontId="3" fillId="0" borderId="15" xfId="3" applyNumberFormat="1" applyFont="1" applyBorder="1" applyAlignment="1">
      <alignment horizontal="center" vertical="center" wrapText="1"/>
    </xf>
    <xf numFmtId="0" fontId="3" fillId="0" borderId="15" xfId="4" applyFont="1" applyBorder="1" applyAlignment="1" applyProtection="1">
      <alignment horizontal="center" vertical="center"/>
      <protection locked="0"/>
    </xf>
    <xf numFmtId="0" fontId="3" fillId="0" borderId="15" xfId="4" applyFont="1" applyBorder="1" applyAlignment="1" applyProtection="1">
      <alignment horizontal="center" vertical="center" wrapText="1"/>
      <protection locked="0"/>
    </xf>
    <xf numFmtId="0" fontId="14" fillId="17" borderId="15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4" fillId="0" borderId="27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66" fontId="3" fillId="0" borderId="7" xfId="0" applyNumberFormat="1" applyFont="1" applyFill="1" applyBorder="1" applyAlignment="1">
      <alignment horizontal="center" vertical="center"/>
    </xf>
    <xf numFmtId="166" fontId="3" fillId="0" borderId="20" xfId="0" applyNumberFormat="1" applyFont="1" applyFill="1" applyBorder="1" applyAlignment="1">
      <alignment horizontal="center" vertical="center"/>
    </xf>
    <xf numFmtId="166" fontId="3" fillId="0" borderId="29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</cellXfs>
  <cellStyles count="5">
    <cellStyle name="Currency" xfId="1" builtinId="4"/>
    <cellStyle name="Normal" xfId="0" builtinId="0"/>
    <cellStyle name="Normal 2" xfId="3"/>
    <cellStyle name="Normal 3 2" xfId="4"/>
    <cellStyle name="Percent" xfId="2" builtinId="5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499918</xdr:colOff>
      <xdr:row>22</xdr:row>
      <xdr:rowOff>143721</xdr:rowOff>
    </xdr:from>
    <xdr:to>
      <xdr:col>18</xdr:col>
      <xdr:colOff>72639</xdr:colOff>
      <xdr:row>36</xdr:row>
      <xdr:rowOff>167505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A446C10-E61C-4B08-B3AF-AA8D2236EAC8}"/>
            </a:ext>
          </a:extLst>
        </xdr:cNvPr>
        <xdr:cNvSpPr txBox="1"/>
      </xdr:nvSpPr>
      <xdr:spPr>
        <a:xfrm>
          <a:off x="5052868" y="5334846"/>
          <a:ext cx="9840671" cy="26907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FORMULE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« EJ engagé » (J5) est vide alors laisser vide; 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 Type EJ » = «annuel» (H5) alors reporter le Montant total  EJ (I5)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"Clause de résiliation unilatérale" (D5) = "NON" ou « VIDE » ; </a:t>
          </a: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"Date de fin de Bail" (G5) est inférieure ou égale à 1 an </a:t>
          </a: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 le « Type EJ » est égal à «pluriannuel» (H5) alors reporter le Montant total EJ (K5)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"Clause de résiliation unilatérale" (D5) = "OUI" ; </a:t>
          </a: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"Date de fin de Bail" (G5) est inférieure ou égale à 1 an ; </a:t>
          </a: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« Type EJ » = «Pluriannuel» (H5) alors diviser le Montant total EJ (I5) par la Durée de l'AE réellement engagée (E5) 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Tests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=SI(J5="";"";SI(H5="ANNUEL";I5;J5;SI(D5="NON";ET(G5&lt;=G5-1;ET(H5="PLURIANNUEL";I5));SI(D5="OUI";ET(G5&lt;=G5-1;ET(H5="Pluriannuel";(I5/E5)))</a:t>
          </a:r>
          <a:endParaRPr lang="fr-FR" sz="1100"/>
        </a:p>
      </xdr:txBody>
    </xdr:sp>
    <xdr:clientData/>
  </xdr:twoCellAnchor>
  <xdr:twoCellAnchor>
    <xdr:from>
      <xdr:col>11</xdr:col>
      <xdr:colOff>731424</xdr:colOff>
      <xdr:row>13</xdr:row>
      <xdr:rowOff>73698</xdr:rowOff>
    </xdr:from>
    <xdr:to>
      <xdr:col>22</xdr:col>
      <xdr:colOff>702175</xdr:colOff>
      <xdr:row>24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23A6046F-599A-46E8-916C-3EC738E7D34B}"/>
            </a:ext>
          </a:extLst>
        </xdr:cNvPr>
        <xdr:cNvSpPr txBox="1"/>
      </xdr:nvSpPr>
      <xdr:spPr>
        <a:xfrm>
          <a:off x="9313449" y="3636048"/>
          <a:ext cx="9543376" cy="22123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4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l’Année de Fin de bail (G5) est égale à N-1 (S2 - 1) alors calculer :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Type EJ (H5) = "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Annuel" 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</a:t>
          </a:r>
          <a:r>
            <a:rPr lang="fr-FR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Prévision de renouvellement =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RB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(P5) alors multiplier par AE engagées au 31/12/2019 [Formule 2] (P9) par l’indice 0.0174,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sinon si annuel ?</a:t>
          </a:r>
          <a:b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Type EJ (H5)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"Pluriannuel" 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 que la Clause de résiliation unilatérale (D5) = "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; </a:t>
          </a: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 la Prévision de renouvellement (P5) = "RB" alors multiplier l'AE engagées au 31/12/2019 [Formule 2] (N5) par l’indice 0.0174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Type EJ (H5)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"Pluriannuel" </a:t>
          </a:r>
          <a:r>
            <a:rPr lang="fr-FR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 le Montant prévisionnel à engager en 2019 (K5) est égale à Montant total EJ (I5) ; alors laisser vide l’AE 2020 (S5), sinon ?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Tests :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=SI(G5=(S2-1);ET(H5="annuel";D5="oui";P5="TRA";OU(P5="RB";(N5*0,0174);SI(H5="pluriannuel";ET(D5="oui";P5="RB";(N5*0,0174))))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9"/>
  <sheetViews>
    <sheetView tabSelected="1" topLeftCell="F1" zoomScaleNormal="100" workbookViewId="0">
      <selection activeCell="V10" sqref="V10"/>
    </sheetView>
  </sheetViews>
  <sheetFormatPr defaultColWidth="11.42578125" defaultRowHeight="15" x14ac:dyDescent="0.25"/>
  <cols>
    <col min="1" max="1" width="12.140625" style="1" customWidth="1"/>
    <col min="2" max="2" width="14" style="1" bestFit="1" customWidth="1"/>
    <col min="3" max="3" width="9.140625" style="1" bestFit="1" customWidth="1"/>
    <col min="4" max="4" width="11.42578125" style="1" customWidth="1"/>
    <col min="5" max="5" width="8.5703125" style="1" bestFit="1" customWidth="1"/>
    <col min="6" max="6" width="13" style="1" customWidth="1"/>
    <col min="7" max="7" width="12.7109375" style="1" customWidth="1"/>
    <col min="8" max="8" width="11.42578125" style="1" customWidth="1"/>
    <col min="9" max="10" width="12.42578125" style="1" customWidth="1"/>
    <col min="11" max="12" width="11.42578125" style="1" customWidth="1"/>
    <col min="13" max="13" width="17.42578125" style="1" customWidth="1"/>
    <col min="14" max="14" width="15.5703125" style="1" customWidth="1"/>
    <col min="15" max="15" width="13.42578125" style="1" customWidth="1"/>
    <col min="16" max="16" width="11.42578125" style="1"/>
    <col min="17" max="17" width="10.42578125" style="1" customWidth="1"/>
    <col min="18" max="18" width="13.85546875" style="1" customWidth="1"/>
    <col min="19" max="19" width="13.7109375" style="1" customWidth="1"/>
    <col min="20" max="20" width="13.42578125" style="1" customWidth="1"/>
  </cols>
  <sheetData>
    <row r="1" spans="1:20" ht="15.75" thickBot="1" x14ac:dyDescent="0.3">
      <c r="A1"/>
      <c r="B1"/>
      <c r="C1"/>
      <c r="D1" s="149" t="s">
        <v>0</v>
      </c>
      <c r="E1" s="150"/>
      <c r="F1" s="150"/>
      <c r="G1" s="150"/>
      <c r="H1" s="151" t="s">
        <v>1</v>
      </c>
      <c r="I1" s="152"/>
      <c r="J1" s="152"/>
      <c r="K1" s="153" t="s">
        <v>2</v>
      </c>
      <c r="L1" s="154"/>
      <c r="M1" s="154"/>
      <c r="N1" s="154"/>
      <c r="O1" s="155"/>
      <c r="P1" s="156" t="s">
        <v>3</v>
      </c>
      <c r="Q1" s="157"/>
      <c r="R1" s="158"/>
      <c r="S1" s="2">
        <v>2020</v>
      </c>
      <c r="T1" s="3">
        <v>2021</v>
      </c>
    </row>
    <row r="2" spans="1:20" ht="90.75" thickBot="1" x14ac:dyDescent="0.3">
      <c r="A2" s="4" t="s">
        <v>103</v>
      </c>
      <c r="B2" s="5" t="s">
        <v>5</v>
      </c>
      <c r="C2" s="6" t="s">
        <v>132</v>
      </c>
      <c r="D2" s="7" t="s">
        <v>6</v>
      </c>
      <c r="E2" s="8" t="s">
        <v>137</v>
      </c>
      <c r="F2" s="9" t="s">
        <v>7</v>
      </c>
      <c r="G2" s="8" t="s">
        <v>8</v>
      </c>
      <c r="H2" s="10" t="s">
        <v>9</v>
      </c>
      <c r="I2" s="11" t="s">
        <v>10</v>
      </c>
      <c r="J2" s="12" t="s">
        <v>11</v>
      </c>
      <c r="K2" s="13" t="s">
        <v>12</v>
      </c>
      <c r="L2" s="14" t="s">
        <v>13</v>
      </c>
      <c r="M2" s="14" t="s">
        <v>14</v>
      </c>
      <c r="N2" s="14" t="s">
        <v>15</v>
      </c>
      <c r="O2" s="15" t="s">
        <v>16</v>
      </c>
      <c r="P2" s="16" t="s">
        <v>17</v>
      </c>
      <c r="Q2" s="17" t="s">
        <v>18</v>
      </c>
      <c r="R2" s="18" t="s">
        <v>19</v>
      </c>
      <c r="S2" s="19" t="s">
        <v>20</v>
      </c>
      <c r="T2" s="20" t="s">
        <v>21</v>
      </c>
    </row>
    <row r="3" spans="1:20" ht="16.5" thickBot="1" x14ac:dyDescent="0.3">
      <c r="A3" s="21"/>
      <c r="B3" s="22"/>
      <c r="C3" s="23"/>
      <c r="D3" s="24"/>
      <c r="E3" s="25" t="s">
        <v>22</v>
      </c>
      <c r="F3" s="26"/>
      <c r="G3" s="25"/>
      <c r="H3" s="27"/>
      <c r="I3" s="28"/>
      <c r="J3" s="29"/>
      <c r="K3" s="30">
        <f ca="1">SUM(K5:K105)</f>
        <v>1724553.111111111</v>
      </c>
      <c r="L3" s="30"/>
      <c r="M3" s="30"/>
      <c r="N3" s="30"/>
      <c r="O3" s="30">
        <f ca="1">SUM(O5:O105)</f>
        <v>-192046.62651111104</v>
      </c>
      <c r="P3" s="31"/>
      <c r="Q3" s="31"/>
      <c r="R3" s="31"/>
      <c r="S3" s="32" t="e">
        <f>SUM(S5:S105)</f>
        <v>#VALUE!</v>
      </c>
      <c r="T3" s="33" t="e">
        <f>SUM(T5:T105)</f>
        <v>#VALUE!</v>
      </c>
    </row>
    <row r="4" spans="1:20" ht="15.75" thickBot="1" x14ac:dyDescent="0.3">
      <c r="A4" s="34"/>
      <c r="B4" s="35" t="s">
        <v>23</v>
      </c>
      <c r="C4" s="36" t="s">
        <v>23</v>
      </c>
      <c r="D4" s="37" t="s">
        <v>23</v>
      </c>
      <c r="E4" s="35" t="s">
        <v>23</v>
      </c>
      <c r="F4" s="38" t="s">
        <v>23</v>
      </c>
      <c r="G4" s="35" t="s">
        <v>23</v>
      </c>
      <c r="H4" s="39"/>
      <c r="I4" s="39"/>
      <c r="J4" s="40"/>
      <c r="K4" s="41" t="s">
        <v>24</v>
      </c>
      <c r="L4" s="39"/>
      <c r="M4" s="39"/>
      <c r="N4" s="42" t="s">
        <v>25</v>
      </c>
      <c r="O4" s="42" t="s">
        <v>26</v>
      </c>
      <c r="P4" s="39"/>
      <c r="Q4" s="39"/>
      <c r="R4" s="39"/>
      <c r="S4" s="42" t="s">
        <v>27</v>
      </c>
      <c r="T4" s="42" t="s">
        <v>28</v>
      </c>
    </row>
    <row r="5" spans="1:20" ht="15.75" thickBot="1" x14ac:dyDescent="0.3">
      <c r="A5" s="43" t="s">
        <v>29</v>
      </c>
      <c r="B5" s="44" t="str">
        <f>IF(A5="","",VLOOKUP(A5,BDD!A:E,5,FALSE))</f>
        <v>Parking 1</v>
      </c>
      <c r="C5" s="45" t="str">
        <f>IF(A5="","",VLOOKUP(A5,BDD!A:C,3,FALSE))</f>
        <v>PARKING</v>
      </c>
      <c r="D5" s="145" t="str">
        <f>IF(A5="","",VLOOKUP(A5,BDD!A:R,18,FALSE))</f>
        <v>non</v>
      </c>
      <c r="E5" s="46">
        <f>IF(A5="","",VLOOKUP(A5,BDD!A:Q,17,FALSE))</f>
        <v>1</v>
      </c>
      <c r="F5" s="47">
        <f>IF(A5="","",VLOOKUP(A5,BDD!A:S,19,FALSE))</f>
        <v>43221</v>
      </c>
      <c r="G5" s="48">
        <f>IF(A5="","",VLOOKUP(A5,BDD!A:T,20,FALSE))</f>
        <v>43585</v>
      </c>
      <c r="H5" s="49" t="s">
        <v>30</v>
      </c>
      <c r="I5" s="50">
        <v>480000</v>
      </c>
      <c r="J5" s="51">
        <v>480000</v>
      </c>
      <c r="K5" s="52">
        <f ca="1">IF(J5="","",IF(H5="ANNUEL",I5,IF(AND(OR(D5="NON",D5=""),(TODAY()-G5&lt;=365),(H5="PLURIANNUEL")),I5,IF(AND(D5="OUI",(TODAY()-G5&lt;=365),(H5="Pluriannuel")),(I5/E5),""))))</f>
        <v>480000</v>
      </c>
      <c r="L5" s="53"/>
      <c r="M5" s="54"/>
      <c r="N5" s="55">
        <f ca="1">((K5+L5+M5)*0.0174)</f>
        <v>8352</v>
      </c>
      <c r="O5" s="56">
        <f ca="1">N5-K5</f>
        <v>-471648</v>
      </c>
      <c r="P5" s="146" t="s">
        <v>31</v>
      </c>
      <c r="Q5" s="57">
        <v>9</v>
      </c>
      <c r="R5" s="58"/>
      <c r="S5" s="59" t="str">
        <f>IF(YEAR(G5)=$S$1-1,IF(AND(H5="annuel",D5="oui",OR(P5="TRA",P5="RB")),(N5*0.0174),IF(AND(H5="Pluriannuel",D5="oui",P5="RB"),(N5*0.0174),"")),"")</f>
        <v/>
      </c>
      <c r="T5" s="60" t="s">
        <v>32</v>
      </c>
    </row>
    <row r="6" spans="1:20" ht="15.75" thickBot="1" x14ac:dyDescent="0.3">
      <c r="A6" s="43" t="s">
        <v>33</v>
      </c>
      <c r="B6" s="44" t="str">
        <f>IF(A6="","",VLOOKUP(A6,BDD!A:E,5,FALSE))</f>
        <v>Annexe bureau 1</v>
      </c>
      <c r="C6" s="45" t="str">
        <f>IF(A6="","",VLOOKUP(A6,BDD!A:C,3,FALSE))</f>
        <v>ANNEXE</v>
      </c>
      <c r="D6" s="145" t="str">
        <f>IF(A6="","",VLOOKUP(A6,BDD!A:R,18,FALSE))</f>
        <v>non</v>
      </c>
      <c r="E6" s="46">
        <f>IF(A6="","",VLOOKUP(A6,BDD!A:Q,17,FALSE))</f>
        <v>6</v>
      </c>
      <c r="F6" s="47">
        <f>IF(A6="","",VLOOKUP(A6,BDD!A:S,19,FALSE))</f>
        <v>41671</v>
      </c>
      <c r="G6" s="48">
        <f>IF(A6="","",VLOOKUP(A6,BDD!A:T,20,FALSE))</f>
        <v>43830</v>
      </c>
      <c r="H6" s="49" t="s">
        <v>34</v>
      </c>
      <c r="I6" s="61">
        <v>22271</v>
      </c>
      <c r="J6" s="62">
        <f>I6</f>
        <v>22271</v>
      </c>
      <c r="K6" s="52">
        <f t="shared" ref="K6:K69" ca="1" si="0">IF(J6="","",IF(H6="ANNUEL",I6,IF(AND(OR(D6="NON",D6=""),(TODAY()-G6&lt;=365),(H6="PLURIANNUEL")),I6,IF(AND(D6="OUI",(TODAY()-G6&lt;=365),(H6="Pluriannuel")),(I6/E6),""))))</f>
        <v>22271</v>
      </c>
      <c r="L6" s="63"/>
      <c r="M6" s="64"/>
      <c r="N6" s="65">
        <f ca="1">((K6+L6+M6)*0.0174)</f>
        <v>387.5154</v>
      </c>
      <c r="O6" s="66">
        <f ca="1">J6-N6</f>
        <v>21883.4846</v>
      </c>
      <c r="P6" s="147" t="s">
        <v>35</v>
      </c>
      <c r="Q6" s="67">
        <v>6</v>
      </c>
      <c r="R6" s="68"/>
      <c r="S6" s="59" t="str">
        <f t="shared" ref="S6:S69" si="1">IF(YEAR(G6)=$S$1-1,IF(AND(H6="annuel",D6="oui",OR(P6="TRA",P6="RB")),(N6*0.0174),IF(AND(H6="Pluriannuel",D6="oui",P6="RB"),(N6*0.0174),"")),"")</f>
        <v/>
      </c>
      <c r="T6" s="69" t="e">
        <f t="shared" ref="T6:T37" si="2">IF(E6="PREVION","",IF(E6="","",IF(I6="","",IF(E6&gt;1,S6*1.0174,""))))</f>
        <v>#VALUE!</v>
      </c>
    </row>
    <row r="7" spans="1:20" ht="15.75" thickBot="1" x14ac:dyDescent="0.3">
      <c r="A7" s="43" t="s">
        <v>36</v>
      </c>
      <c r="B7" s="44" t="str">
        <f>IF(A7="","",VLOOKUP(A7,BDD!A:E,5,FALSE))</f>
        <v>Annexe bureau 1</v>
      </c>
      <c r="C7" s="45" t="str">
        <f>IF(A7="","",VLOOKUP(A7,BDD!A:C,3,FALSE))</f>
        <v>ANNEXE</v>
      </c>
      <c r="D7" s="145" t="str">
        <f>IF(A7="","",VLOOKUP(A7,BDD!A:R,18,FALSE))</f>
        <v>oui</v>
      </c>
      <c r="E7" s="46">
        <f>IF(A7="","",VLOOKUP(A7,BDD!A:Q,17,FALSE))</f>
        <v>6</v>
      </c>
      <c r="F7" s="47">
        <f>IF(A7="","",VLOOKUP(A7,BDD!A:S,19,FALSE))</f>
        <v>41671</v>
      </c>
      <c r="G7" s="48">
        <f>IF(A7="","",VLOOKUP(A7,BDD!A:T,20,FALSE))</f>
        <v>43830</v>
      </c>
      <c r="H7" s="49" t="s">
        <v>30</v>
      </c>
      <c r="I7" s="61">
        <v>730000</v>
      </c>
      <c r="J7" s="70">
        <v>720000</v>
      </c>
      <c r="K7" s="52">
        <f t="shared" ca="1" si="0"/>
        <v>121666.66666666667</v>
      </c>
      <c r="L7" s="63"/>
      <c r="M7" s="64"/>
      <c r="N7" s="64">
        <v>730000</v>
      </c>
      <c r="O7" s="71">
        <f t="shared" ref="O7:O8" ca="1" si="3">IF(K7="","",IF(K7&gt;=0,N7-K7))</f>
        <v>608333.33333333337</v>
      </c>
      <c r="P7" s="147" t="s">
        <v>37</v>
      </c>
      <c r="Q7" s="67">
        <v>3</v>
      </c>
      <c r="R7" s="68"/>
      <c r="S7" s="59" t="str">
        <f t="shared" si="1"/>
        <v/>
      </c>
      <c r="T7" s="69" t="e">
        <f t="shared" si="2"/>
        <v>#VALUE!</v>
      </c>
    </row>
    <row r="8" spans="1:20" ht="15.75" thickBot="1" x14ac:dyDescent="0.3">
      <c r="A8" s="43" t="s">
        <v>38</v>
      </c>
      <c r="B8" s="44" t="str">
        <f>IF(A8="","",VLOOKUP(A8,BDD!A:E,5,FALSE))</f>
        <v>Annexe bureau 2</v>
      </c>
      <c r="C8" s="45" t="str">
        <f>IF(A8="","",VLOOKUP(A8,BDD!A:C,3,FALSE))</f>
        <v>ANNEXE</v>
      </c>
      <c r="D8" s="145" t="str">
        <f>IF(A8="","",VLOOKUP(A8,BDD!A:R,18,FALSE))</f>
        <v>non</v>
      </c>
      <c r="E8" s="46">
        <f>IF(A8="","",VLOOKUP(A8,BDD!A:Q,17,FALSE))</f>
        <v>1</v>
      </c>
      <c r="F8" s="47">
        <f>IF(A8="","",VLOOKUP(A8,BDD!A:S,19,FALSE))</f>
        <v>43160</v>
      </c>
      <c r="G8" s="48">
        <f>IF(A8="","",VLOOKUP(A8,BDD!A:T,20,FALSE))</f>
        <v>43282</v>
      </c>
      <c r="H8" s="49" t="s">
        <v>34</v>
      </c>
      <c r="I8" s="61">
        <v>65000</v>
      </c>
      <c r="J8" s="70"/>
      <c r="K8" s="52" t="str">
        <f t="shared" ca="1" si="0"/>
        <v/>
      </c>
      <c r="L8" s="63"/>
      <c r="M8" s="64"/>
      <c r="N8" s="64">
        <v>125000</v>
      </c>
      <c r="O8" s="71" t="str">
        <f t="shared" ca="1" si="3"/>
        <v/>
      </c>
      <c r="P8" s="147" t="s">
        <v>37</v>
      </c>
      <c r="Q8" s="67">
        <v>3</v>
      </c>
      <c r="R8" s="68"/>
      <c r="S8" s="59" t="str">
        <f t="shared" si="1"/>
        <v/>
      </c>
      <c r="T8" s="69" t="str">
        <f t="shared" si="2"/>
        <v/>
      </c>
    </row>
    <row r="9" spans="1:20" ht="15.75" thickBot="1" x14ac:dyDescent="0.3">
      <c r="A9" s="43" t="s">
        <v>39</v>
      </c>
      <c r="B9" s="44" t="str">
        <f>IF(A9="","",VLOOKUP(A9,BDD!A:E,5,FALSE))</f>
        <v>Annexe bureau 3</v>
      </c>
      <c r="C9" s="45" t="str">
        <f>IF(A9="","",VLOOKUP(A9,BDD!A:C,3,FALSE))</f>
        <v>ANNEXE</v>
      </c>
      <c r="D9" s="145" t="str">
        <f>IF(A9="","",VLOOKUP(A9,BDD!A:R,18,FALSE))</f>
        <v>non</v>
      </c>
      <c r="E9" s="46">
        <f>IF(A9="","",VLOOKUP(A9,BDD!A:Q,17,FALSE))</f>
        <v>1</v>
      </c>
      <c r="F9" s="47">
        <f>IF(A9="","",VLOOKUP(A9,BDD!A:S,19,FALSE))</f>
        <v>43101</v>
      </c>
      <c r="G9" s="48">
        <f>IF(A9="","",VLOOKUP(A9,BDD!A:T,20,FALSE))</f>
        <v>43465</v>
      </c>
      <c r="H9" s="49" t="s">
        <v>30</v>
      </c>
      <c r="I9" s="61">
        <v>780000</v>
      </c>
      <c r="J9" s="70"/>
      <c r="K9" s="52" t="str">
        <f t="shared" ca="1" si="0"/>
        <v/>
      </c>
      <c r="L9" s="63"/>
      <c r="M9" s="64"/>
      <c r="N9" s="64"/>
      <c r="O9" s="71" t="str">
        <f ca="1">IF(K9="","",IF(K9&gt;=0,N9-K9))</f>
        <v/>
      </c>
      <c r="P9" s="147" t="s">
        <v>37</v>
      </c>
      <c r="Q9" s="67">
        <v>3</v>
      </c>
      <c r="R9" s="68"/>
      <c r="S9" s="59" t="str">
        <f t="shared" si="1"/>
        <v/>
      </c>
      <c r="T9" s="69" t="str">
        <f t="shared" si="2"/>
        <v/>
      </c>
    </row>
    <row r="10" spans="1:20" ht="15.75" thickBot="1" x14ac:dyDescent="0.3">
      <c r="A10" s="43" t="s">
        <v>40</v>
      </c>
      <c r="B10" s="44" t="str">
        <f>IF(A10="","",VLOOKUP(A10,BDD!A:E,5,FALSE))</f>
        <v>Annexe bureau 4</v>
      </c>
      <c r="C10" s="45" t="str">
        <f>IF(A10="","",VLOOKUP(A10,BDD!A:C,3,FALSE))</f>
        <v>ANNEXE</v>
      </c>
      <c r="D10" s="145" t="str">
        <f>IF(A10="","",VLOOKUP(A10,BDD!A:R,18,FALSE))</f>
        <v>non</v>
      </c>
      <c r="E10" s="46">
        <f>IF(A10="","",VLOOKUP(A10,BDD!A:Q,17,FALSE))</f>
        <v>3</v>
      </c>
      <c r="F10" s="47">
        <f>IF(A10="","",VLOOKUP(A10,BDD!A:S,19,FALSE))</f>
        <v>42736</v>
      </c>
      <c r="G10" s="48">
        <f>IF(A10="","",VLOOKUP(A10,BDD!A:T,20,FALSE))</f>
        <v>43496</v>
      </c>
      <c r="H10" s="49" t="s">
        <v>30</v>
      </c>
      <c r="I10" s="61">
        <v>950000</v>
      </c>
      <c r="J10" s="70">
        <v>850000</v>
      </c>
      <c r="K10" s="52">
        <f t="shared" ca="1" si="0"/>
        <v>950000</v>
      </c>
      <c r="L10" s="63"/>
      <c r="M10" s="64"/>
      <c r="N10" s="64">
        <v>750000</v>
      </c>
      <c r="O10" s="71">
        <f t="shared" ref="O10:O73" ca="1" si="4">IF(K10="","",IF(K10&gt;=0,N10-K10))</f>
        <v>-200000</v>
      </c>
      <c r="P10" s="148" t="s">
        <v>37</v>
      </c>
      <c r="Q10" s="67">
        <v>6</v>
      </c>
      <c r="R10" s="68"/>
      <c r="S10" s="59" t="str">
        <f t="shared" si="1"/>
        <v/>
      </c>
      <c r="T10" s="69" t="e">
        <f t="shared" si="2"/>
        <v>#VALUE!</v>
      </c>
    </row>
    <row r="11" spans="1:20" ht="15.75" thickBot="1" x14ac:dyDescent="0.3">
      <c r="A11" s="43" t="s">
        <v>41</v>
      </c>
      <c r="B11" s="44" t="str">
        <f>IF(A11="","",VLOOKUP(A11,BDD!A:E,5,FALSE))</f>
        <v>Annexe bureau 4</v>
      </c>
      <c r="C11" s="45" t="str">
        <f>IF(A11="","",VLOOKUP(A11,BDD!A:C,3,FALSE))</f>
        <v>ANNEXE</v>
      </c>
      <c r="D11" s="145" t="str">
        <f>IF(A11="","",VLOOKUP(A11,BDD!A:R,18,FALSE))</f>
        <v>oui</v>
      </c>
      <c r="E11" s="46">
        <f>IF(A11="","",VLOOKUP(A11,BDD!A:Q,17,FALSE))</f>
        <v>3</v>
      </c>
      <c r="F11" s="47">
        <f>IF(A11="","",VLOOKUP(A11,BDD!A:S,19,FALSE))</f>
        <v>42736</v>
      </c>
      <c r="G11" s="48">
        <f>IF(A11="","",VLOOKUP(A11,BDD!A:T,20,FALSE))</f>
        <v>43496</v>
      </c>
      <c r="H11" s="49" t="s">
        <v>34</v>
      </c>
      <c r="I11" s="61">
        <v>23871</v>
      </c>
      <c r="J11" s="61">
        <v>23871</v>
      </c>
      <c r="K11" s="52">
        <f t="shared" ca="1" si="0"/>
        <v>23871</v>
      </c>
      <c r="L11" s="63"/>
      <c r="M11" s="64"/>
      <c r="N11" s="64"/>
      <c r="O11" s="71">
        <f t="shared" ca="1" si="4"/>
        <v>-23871</v>
      </c>
      <c r="P11" s="147" t="s">
        <v>31</v>
      </c>
      <c r="Q11" s="67">
        <v>9</v>
      </c>
      <c r="R11" s="68"/>
      <c r="S11" s="59" t="str">
        <f t="shared" si="1"/>
        <v/>
      </c>
      <c r="T11" s="69" t="e">
        <f t="shared" si="2"/>
        <v>#VALUE!</v>
      </c>
    </row>
    <row r="12" spans="1:20" ht="15.75" thickBot="1" x14ac:dyDescent="0.3">
      <c r="A12" s="43" t="s">
        <v>42</v>
      </c>
      <c r="B12" s="44" t="str">
        <f>IF(A12="","",VLOOKUP(A12,BDD!A:E,5,FALSE))</f>
        <v>Bâtiment 1</v>
      </c>
      <c r="C12" s="45" t="str">
        <f>IF(A12="","",VLOOKUP(A12,BDD!A:C,3,FALSE))</f>
        <v>BATIMENT</v>
      </c>
      <c r="D12" s="145" t="str">
        <f>IF(A12="","",VLOOKUP(A12,BDD!A:R,18,FALSE))</f>
        <v>oui</v>
      </c>
      <c r="E12" s="46">
        <f>IF(A12="","",VLOOKUP(A12,BDD!A:Q,17,FALSE))</f>
        <v>9</v>
      </c>
      <c r="F12" s="47">
        <f>IF(A12="","",VLOOKUP(A12,BDD!A:S,19,FALSE))</f>
        <v>40756</v>
      </c>
      <c r="G12" s="48">
        <f>IF(A12="","",VLOOKUP(A12,BDD!A:T,20,FALSE))</f>
        <v>44043</v>
      </c>
      <c r="H12" s="49" t="s">
        <v>30</v>
      </c>
      <c r="I12" s="61">
        <v>546700</v>
      </c>
      <c r="J12" s="70">
        <v>450600</v>
      </c>
      <c r="K12" s="52">
        <f t="shared" ca="1" si="0"/>
        <v>60744.444444444445</v>
      </c>
      <c r="L12" s="63"/>
      <c r="M12" s="64"/>
      <c r="N12" s="64"/>
      <c r="O12" s="71">
        <f t="shared" ca="1" si="4"/>
        <v>-60744.444444444445</v>
      </c>
      <c r="P12" s="147" t="s">
        <v>35</v>
      </c>
      <c r="Q12" s="67">
        <v>3</v>
      </c>
      <c r="R12" s="68"/>
      <c r="S12" s="59" t="str">
        <f t="shared" si="1"/>
        <v/>
      </c>
      <c r="T12" s="69" t="e">
        <f t="shared" si="2"/>
        <v>#VALUE!</v>
      </c>
    </row>
    <row r="13" spans="1:20" ht="15.75" thickBot="1" x14ac:dyDescent="0.3">
      <c r="A13" s="43" t="s">
        <v>43</v>
      </c>
      <c r="B13" s="44" t="str">
        <f>IF(A13="","",VLOOKUP(A13,BDD!A:E,5,FALSE))</f>
        <v>Bâtiment 1</v>
      </c>
      <c r="C13" s="45" t="str">
        <f>IF(A13="","",VLOOKUP(A13,BDD!A:C,3,FALSE))</f>
        <v>ANNEXE</v>
      </c>
      <c r="D13" s="145" t="str">
        <f>IF(A13="","",VLOOKUP(A13,BDD!A:R,18,FALSE))</f>
        <v>oui</v>
      </c>
      <c r="E13" s="46">
        <f>IF(A13="","",VLOOKUP(A13,BDD!A:Q,17,FALSE))</f>
        <v>9</v>
      </c>
      <c r="F13" s="47">
        <f>IF(A13="","",VLOOKUP(A13,BDD!A:S,19,FALSE))</f>
        <v>40756</v>
      </c>
      <c r="G13" s="48">
        <f>IF(A13="","",VLOOKUP(A13,BDD!A:T,20,FALSE))</f>
        <v>44043</v>
      </c>
      <c r="H13" s="49" t="s">
        <v>30</v>
      </c>
      <c r="I13" s="61">
        <v>46200</v>
      </c>
      <c r="J13" s="70"/>
      <c r="K13" s="52" t="str">
        <f t="shared" ca="1" si="0"/>
        <v/>
      </c>
      <c r="L13" s="63"/>
      <c r="M13" s="64"/>
      <c r="N13" s="64"/>
      <c r="O13" s="71" t="str">
        <f t="shared" ca="1" si="4"/>
        <v/>
      </c>
      <c r="P13" s="147" t="s">
        <v>37</v>
      </c>
      <c r="Q13" s="67">
        <v>3</v>
      </c>
      <c r="R13" s="68"/>
      <c r="S13" s="59" t="str">
        <f t="shared" si="1"/>
        <v/>
      </c>
      <c r="T13" s="69" t="e">
        <f t="shared" si="2"/>
        <v>#VALUE!</v>
      </c>
    </row>
    <row r="14" spans="1:20" ht="15.75" thickBot="1" x14ac:dyDescent="0.3">
      <c r="A14" s="43" t="s">
        <v>44</v>
      </c>
      <c r="B14" s="44" t="str">
        <f>IF(A14="","",VLOOKUP(A14,BDD!A:E,5,FALSE))</f>
        <v>Bâtiment 2</v>
      </c>
      <c r="C14" s="45" t="str">
        <f>IF(A14="","",VLOOKUP(A14,BDD!A:C,3,FALSE))</f>
        <v>BATIMENT</v>
      </c>
      <c r="D14" s="145" t="str">
        <f>IF(A14="","",VLOOKUP(A14,BDD!A:R,18,FALSE))</f>
        <v>oui</v>
      </c>
      <c r="E14" s="46">
        <f>IF(A14="","",VLOOKUP(A14,BDD!A:Q,17,FALSE))</f>
        <v>9</v>
      </c>
      <c r="F14" s="47">
        <f>IF(A14="","",VLOOKUP(A14,BDD!A:S,19,FALSE))</f>
        <v>40756</v>
      </c>
      <c r="G14" s="48">
        <f>IF(A14="","",VLOOKUP(A14,BDD!A:T,20,FALSE))</f>
        <v>44043</v>
      </c>
      <c r="H14" s="49" t="s">
        <v>30</v>
      </c>
      <c r="I14" s="61">
        <v>435000</v>
      </c>
      <c r="J14" s="70"/>
      <c r="K14" s="52" t="str">
        <f t="shared" ca="1" si="0"/>
        <v/>
      </c>
      <c r="L14" s="63"/>
      <c r="M14" s="64"/>
      <c r="N14" s="64"/>
      <c r="O14" s="71" t="str">
        <f t="shared" ca="1" si="4"/>
        <v/>
      </c>
      <c r="P14" s="72"/>
      <c r="Q14" s="67"/>
      <c r="R14" s="68"/>
      <c r="S14" s="59" t="str">
        <f t="shared" si="1"/>
        <v/>
      </c>
      <c r="T14" s="69" t="e">
        <f t="shared" si="2"/>
        <v>#VALUE!</v>
      </c>
    </row>
    <row r="15" spans="1:20" ht="15.75" thickBot="1" x14ac:dyDescent="0.3">
      <c r="A15" s="43" t="s">
        <v>104</v>
      </c>
      <c r="B15" s="44" t="str">
        <f>IF(A15="","",VLOOKUP(A15,BDD!A:E,5,FALSE))</f>
        <v>Bâtiment 2</v>
      </c>
      <c r="C15" s="45" t="str">
        <f>IF(A15="","",VLOOKUP(A15,BDD!A:C,3,FALSE))</f>
        <v>BATIMENT</v>
      </c>
      <c r="D15" s="145" t="str">
        <f>IF(A15="","",VLOOKUP(A15,BDD!A:R,18,FALSE))</f>
        <v>non</v>
      </c>
      <c r="E15" s="46">
        <f>IF(A15="","",VLOOKUP(A15,BDD!A:Q,17,FALSE))</f>
        <v>9</v>
      </c>
      <c r="F15" s="47">
        <f>IF(A15="","",VLOOKUP(A15,BDD!A:S,19,FALSE))</f>
        <v>40756</v>
      </c>
      <c r="G15" s="48">
        <f>IF(A15="","",VLOOKUP(A15,BDD!A:T,20,FALSE))</f>
        <v>44043</v>
      </c>
      <c r="H15" s="49" t="s">
        <v>30</v>
      </c>
      <c r="I15" s="61">
        <v>5000</v>
      </c>
      <c r="J15" s="70"/>
      <c r="K15" s="52" t="str">
        <f t="shared" ca="1" si="0"/>
        <v/>
      </c>
      <c r="L15" s="63"/>
      <c r="M15" s="64"/>
      <c r="N15" s="64"/>
      <c r="O15" s="71" t="str">
        <f t="shared" ca="1" si="4"/>
        <v/>
      </c>
      <c r="P15" s="72"/>
      <c r="Q15" s="67"/>
      <c r="R15" s="68"/>
      <c r="S15" s="59" t="str">
        <f t="shared" si="1"/>
        <v/>
      </c>
      <c r="T15" s="69" t="e">
        <f t="shared" si="2"/>
        <v>#VALUE!</v>
      </c>
    </row>
    <row r="16" spans="1:20" ht="15.75" thickBot="1" x14ac:dyDescent="0.3">
      <c r="A16" s="43" t="s">
        <v>105</v>
      </c>
      <c r="B16" s="44" t="str">
        <f>IF(A16="","",VLOOKUP(A16,BDD!A:E,5,FALSE))</f>
        <v>Bâtiment 2</v>
      </c>
      <c r="C16" s="45" t="str">
        <f>IF(A16="","",VLOOKUP(A16,BDD!A:C,3,FALSE))</f>
        <v>BATIMENT</v>
      </c>
      <c r="D16" s="145">
        <f>IF(A16="","",VLOOKUP(A16,BDD!A:R,18,FALSE))</f>
        <v>0</v>
      </c>
      <c r="E16" s="46">
        <f>IF(A16="","",VLOOKUP(A16,BDD!A:Q,17,FALSE))</f>
        <v>9</v>
      </c>
      <c r="F16" s="47">
        <f>IF(A16="","",VLOOKUP(A16,BDD!A:S,19,FALSE))</f>
        <v>40179</v>
      </c>
      <c r="G16" s="48">
        <f>IF(A16="","",VLOOKUP(A16,BDD!A:T,20,FALSE))</f>
        <v>43465</v>
      </c>
      <c r="H16" s="49" t="s">
        <v>30</v>
      </c>
      <c r="I16" s="61">
        <v>9500</v>
      </c>
      <c r="J16" s="70"/>
      <c r="K16" s="52" t="str">
        <f t="shared" ca="1" si="0"/>
        <v/>
      </c>
      <c r="L16" s="63"/>
      <c r="M16" s="64"/>
      <c r="N16" s="64"/>
      <c r="O16" s="71" t="str">
        <f t="shared" ca="1" si="4"/>
        <v/>
      </c>
      <c r="P16" s="72"/>
      <c r="Q16" s="67"/>
      <c r="R16" s="68"/>
      <c r="S16" s="59" t="str">
        <f t="shared" si="1"/>
        <v/>
      </c>
      <c r="T16" s="69" t="e">
        <f t="shared" si="2"/>
        <v>#VALUE!</v>
      </c>
    </row>
    <row r="17" spans="1:20" ht="15.75" thickBot="1" x14ac:dyDescent="0.3">
      <c r="A17" s="43" t="s">
        <v>106</v>
      </c>
      <c r="B17" s="44" t="str">
        <f>IF(A17="","",VLOOKUP(A17,BDD!A:E,5,FALSE))</f>
        <v>Parking 2</v>
      </c>
      <c r="C17" s="45" t="str">
        <f>IF(A17="","",VLOOKUP(A17,BDD!A:C,3,FALSE))</f>
        <v>PARKING</v>
      </c>
      <c r="D17" s="145" t="str">
        <f>IF(A17="","",VLOOKUP(A17,BDD!A:R,18,FALSE))</f>
        <v>non</v>
      </c>
      <c r="E17" s="46">
        <f>IF(A17="","",VLOOKUP(A17,BDD!A:Q,17,FALSE))</f>
        <v>1</v>
      </c>
      <c r="F17" s="47">
        <f>IF(A17="","",VLOOKUP(A17,BDD!A:S,19,FALSE))</f>
        <v>43101</v>
      </c>
      <c r="G17" s="48">
        <f>IF(A17="","",VLOOKUP(A17,BDD!A:T,20,FALSE))</f>
        <v>43830</v>
      </c>
      <c r="H17" s="49" t="s">
        <v>34</v>
      </c>
      <c r="I17" s="61">
        <v>66000</v>
      </c>
      <c r="J17" s="61">
        <v>66000</v>
      </c>
      <c r="K17" s="52">
        <f t="shared" ca="1" si="0"/>
        <v>66000</v>
      </c>
      <c r="L17" s="63"/>
      <c r="M17" s="64"/>
      <c r="N17" s="64"/>
      <c r="O17" s="71">
        <f t="shared" ca="1" si="4"/>
        <v>-66000</v>
      </c>
      <c r="P17" s="72"/>
      <c r="Q17" s="67"/>
      <c r="R17" s="68"/>
      <c r="S17" s="59" t="str">
        <f t="shared" si="1"/>
        <v/>
      </c>
      <c r="T17" s="69" t="str">
        <f t="shared" si="2"/>
        <v/>
      </c>
    </row>
    <row r="18" spans="1:20" ht="15.75" thickBot="1" x14ac:dyDescent="0.3">
      <c r="A18" s="43" t="s">
        <v>107</v>
      </c>
      <c r="B18" s="44" t="str">
        <f>IF(A18="","",VLOOKUP(A18,BDD!A:E,5,FALSE))</f>
        <v>Parking 3</v>
      </c>
      <c r="C18" s="45" t="str">
        <f>IF(A18="","",VLOOKUP(A18,BDD!A:C,3,FALSE))</f>
        <v>PARKING</v>
      </c>
      <c r="D18" s="145" t="str">
        <f>IF(A18="","",VLOOKUP(A18,BDD!A:R,18,FALSE))</f>
        <v>non</v>
      </c>
      <c r="E18" s="46">
        <f>IF(A18="","",VLOOKUP(A18,BDD!A:Q,17,FALSE))</f>
        <v>1</v>
      </c>
      <c r="F18" s="47">
        <f>IF(A18="","",VLOOKUP(A18,BDD!A:S,19,FALSE))</f>
        <v>43116</v>
      </c>
      <c r="G18" s="48">
        <f>IF(A18="","",VLOOKUP(A18,BDD!A:T,20,FALSE))</f>
        <v>43480</v>
      </c>
      <c r="H18" s="49" t="s">
        <v>34</v>
      </c>
      <c r="I18" s="61"/>
      <c r="J18" s="70"/>
      <c r="K18" s="52" t="str">
        <f t="shared" ca="1" si="0"/>
        <v/>
      </c>
      <c r="L18" s="63"/>
      <c r="M18" s="64"/>
      <c r="N18" s="64"/>
      <c r="O18" s="71" t="str">
        <f t="shared" ca="1" si="4"/>
        <v/>
      </c>
      <c r="P18" s="72"/>
      <c r="Q18" s="67"/>
      <c r="R18" s="68"/>
      <c r="S18" s="59" t="str">
        <f t="shared" si="1"/>
        <v/>
      </c>
      <c r="T18" s="69" t="str">
        <f t="shared" si="2"/>
        <v/>
      </c>
    </row>
    <row r="19" spans="1:20" ht="15.75" thickBot="1" x14ac:dyDescent="0.3">
      <c r="A19" s="43" t="s">
        <v>108</v>
      </c>
      <c r="B19" s="44" t="str">
        <f>IF(A19="","",VLOOKUP(A19,BDD!A:E,5,FALSE))</f>
        <v>Parking 4</v>
      </c>
      <c r="C19" s="45" t="str">
        <f>IF(A19="","",VLOOKUP(A19,BDD!A:C,3,FALSE))</f>
        <v>PARKING</v>
      </c>
      <c r="D19" s="145" t="str">
        <f>IF(A19="","",VLOOKUP(A19,BDD!A:R,18,FALSE))</f>
        <v>non</v>
      </c>
      <c r="E19" s="46">
        <f>IF(A19="","",VLOOKUP(A19,BDD!A:Q,17,FALSE))</f>
        <v>1</v>
      </c>
      <c r="F19" s="47">
        <f>IF(A19="","",VLOOKUP(A19,BDD!A:S,19,FALSE))</f>
        <v>43132</v>
      </c>
      <c r="G19" s="48">
        <f>IF(A19="","",VLOOKUP(A19,BDD!A:T,20,FALSE))</f>
        <v>43496</v>
      </c>
      <c r="H19" s="49" t="s">
        <v>34</v>
      </c>
      <c r="I19" s="61"/>
      <c r="J19" s="70"/>
      <c r="K19" s="52" t="str">
        <f t="shared" ca="1" si="0"/>
        <v/>
      </c>
      <c r="L19" s="63"/>
      <c r="M19" s="64"/>
      <c r="N19" s="64"/>
      <c r="O19" s="71" t="str">
        <f t="shared" ca="1" si="4"/>
        <v/>
      </c>
      <c r="P19" s="72"/>
      <c r="Q19" s="67"/>
      <c r="R19" s="68"/>
      <c r="S19" s="59" t="str">
        <f t="shared" si="1"/>
        <v/>
      </c>
      <c r="T19" s="69" t="str">
        <f t="shared" si="2"/>
        <v/>
      </c>
    </row>
    <row r="20" spans="1:20" ht="15.75" thickBot="1" x14ac:dyDescent="0.3">
      <c r="A20" s="43" t="s">
        <v>109</v>
      </c>
      <c r="B20" s="44" t="str">
        <f>IF(A20="","",VLOOKUP(A20,BDD!A:E,5,FALSE))</f>
        <v>Parking 5</v>
      </c>
      <c r="C20" s="45" t="str">
        <f>IF(A20="","",VLOOKUP(A20,BDD!A:C,3,FALSE))</f>
        <v>PARKING</v>
      </c>
      <c r="D20" s="145" t="str">
        <f>IF(A20="","",VLOOKUP(A20,BDD!A:R,18,FALSE))</f>
        <v>non</v>
      </c>
      <c r="E20" s="46">
        <f>IF(A20="","",VLOOKUP(A20,BDD!A:Q,17,FALSE))</f>
        <v>1</v>
      </c>
      <c r="F20" s="47">
        <f>IF(A20="","",VLOOKUP(A20,BDD!A:S,19,FALSE))</f>
        <v>43191</v>
      </c>
      <c r="G20" s="48">
        <f>IF(A20="","",VLOOKUP(A20,BDD!A:T,20,FALSE))</f>
        <v>43555</v>
      </c>
      <c r="H20" s="49" t="s">
        <v>34</v>
      </c>
      <c r="I20" s="61"/>
      <c r="J20" s="70"/>
      <c r="K20" s="52" t="str">
        <f t="shared" ca="1" si="0"/>
        <v/>
      </c>
      <c r="L20" s="63"/>
      <c r="M20" s="64"/>
      <c r="N20" s="64"/>
      <c r="O20" s="71" t="str">
        <f t="shared" ca="1" si="4"/>
        <v/>
      </c>
      <c r="P20" s="72"/>
      <c r="Q20" s="67"/>
      <c r="R20" s="68"/>
      <c r="S20" s="59" t="str">
        <f t="shared" si="1"/>
        <v/>
      </c>
      <c r="T20" s="69" t="str">
        <f t="shared" si="2"/>
        <v/>
      </c>
    </row>
    <row r="21" spans="1:20" ht="15.75" thickBot="1" x14ac:dyDescent="0.3">
      <c r="A21" s="43" t="s">
        <v>110</v>
      </c>
      <c r="B21" s="44" t="str">
        <f>IF(A21="","",VLOOKUP(A21,BDD!A:E,5,FALSE))</f>
        <v>Parking 6</v>
      </c>
      <c r="C21" s="45" t="str">
        <f>IF(A21="","",VLOOKUP(A21,BDD!A:C,3,FALSE))</f>
        <v>PARKING</v>
      </c>
      <c r="D21" s="145" t="str">
        <f>IF(A21="","",VLOOKUP(A21,BDD!A:R,18,FALSE))</f>
        <v>non</v>
      </c>
      <c r="E21" s="46">
        <f>IF(A21="","",VLOOKUP(A21,BDD!A:Q,17,FALSE))</f>
        <v>1</v>
      </c>
      <c r="F21" s="47">
        <f>IF(A21="","",VLOOKUP(A21,BDD!A:S,19,FALSE))</f>
        <v>43040</v>
      </c>
      <c r="G21" s="48">
        <f>IF(A21="","",VLOOKUP(A21,BDD!A:T,20,FALSE))</f>
        <v>43221</v>
      </c>
      <c r="H21" s="49" t="s">
        <v>34</v>
      </c>
      <c r="I21" s="61"/>
      <c r="J21" s="70"/>
      <c r="K21" s="52" t="str">
        <f t="shared" ca="1" si="0"/>
        <v/>
      </c>
      <c r="L21" s="63"/>
      <c r="M21" s="64"/>
      <c r="N21" s="64"/>
      <c r="O21" s="71" t="str">
        <f t="shared" ca="1" si="4"/>
        <v/>
      </c>
      <c r="P21" s="72"/>
      <c r="Q21" s="67"/>
      <c r="R21" s="68"/>
      <c r="S21" s="59" t="str">
        <f t="shared" si="1"/>
        <v/>
      </c>
      <c r="T21" s="69" t="str">
        <f t="shared" si="2"/>
        <v/>
      </c>
    </row>
    <row r="22" spans="1:20" ht="15.75" thickBot="1" x14ac:dyDescent="0.3">
      <c r="A22" s="43" t="s">
        <v>111</v>
      </c>
      <c r="B22" s="44" t="str">
        <f>IF(A22="","",VLOOKUP(A22,BDD!A:E,5,FALSE))</f>
        <v>Parking 7</v>
      </c>
      <c r="C22" s="45" t="str">
        <f>IF(A22="","",VLOOKUP(A22,BDD!A:C,3,FALSE))</f>
        <v>PARKING</v>
      </c>
      <c r="D22" s="145" t="str">
        <f>IF(A22="","",VLOOKUP(A22,BDD!A:R,18,FALSE))</f>
        <v>non</v>
      </c>
      <c r="E22" s="46">
        <f>IF(A22="","",VLOOKUP(A22,BDD!A:Q,17,FALSE))</f>
        <v>1</v>
      </c>
      <c r="F22" s="47">
        <f>IF(A22="","",VLOOKUP(A22,BDD!A:S,19,FALSE))</f>
        <v>43040</v>
      </c>
      <c r="G22" s="48">
        <f>IF(A22="","",VLOOKUP(A22,BDD!A:T,20,FALSE))</f>
        <v>43221</v>
      </c>
      <c r="H22" s="49" t="s">
        <v>34</v>
      </c>
      <c r="I22" s="61"/>
      <c r="J22" s="70"/>
      <c r="K22" s="52" t="str">
        <f t="shared" ca="1" si="0"/>
        <v/>
      </c>
      <c r="L22" s="63"/>
      <c r="M22" s="64"/>
      <c r="N22" s="64"/>
      <c r="O22" s="71" t="str">
        <f t="shared" ca="1" si="4"/>
        <v/>
      </c>
      <c r="P22" s="72"/>
      <c r="Q22" s="67"/>
      <c r="R22" s="68"/>
      <c r="S22" s="59" t="str">
        <f t="shared" si="1"/>
        <v/>
      </c>
      <c r="T22" s="69" t="str">
        <f t="shared" si="2"/>
        <v/>
      </c>
    </row>
    <row r="23" spans="1:20" ht="15.75" thickBot="1" x14ac:dyDescent="0.3">
      <c r="A23" s="43" t="s">
        <v>112</v>
      </c>
      <c r="B23" s="44" t="str">
        <f>IF(A23="","",VLOOKUP(A23,BDD!A:E,5,FALSE))</f>
        <v>Bureau 1</v>
      </c>
      <c r="C23" s="45" t="str">
        <f>IF(A23="","",VLOOKUP(A23,BDD!A:C,3,FALSE))</f>
        <v>BUREAUX</v>
      </c>
      <c r="D23" s="145" t="str">
        <f>IF(A23="","",VLOOKUP(A23,BDD!A:R,18,FALSE))</f>
        <v>oui</v>
      </c>
      <c r="E23" s="46" t="str">
        <f>IF(A23="","",VLOOKUP(A23,BDD!A:Q,17,FALSE))</f>
        <v>PBR</v>
      </c>
      <c r="F23" s="47">
        <f>IF(A23="","",VLOOKUP(A23,BDD!A:S,19,FALSE))</f>
        <v>40087</v>
      </c>
      <c r="G23" s="48" t="str">
        <f>IF(A23="","",VLOOKUP(A23,BDD!A:T,20,FALSE))</f>
        <v>31/09/2018</v>
      </c>
      <c r="H23" s="49" t="s">
        <v>30</v>
      </c>
      <c r="I23" s="61"/>
      <c r="J23" s="70"/>
      <c r="K23" s="52" t="str">
        <f t="shared" ca="1" si="0"/>
        <v/>
      </c>
      <c r="L23" s="63"/>
      <c r="M23" s="64"/>
      <c r="N23" s="64"/>
      <c r="O23" s="71" t="str">
        <f t="shared" ca="1" si="4"/>
        <v/>
      </c>
      <c r="P23" s="72"/>
      <c r="Q23" s="67"/>
      <c r="R23" s="68"/>
      <c r="S23" s="59" t="e">
        <f t="shared" si="1"/>
        <v>#VALUE!</v>
      </c>
      <c r="T23" s="69" t="str">
        <f t="shared" si="2"/>
        <v/>
      </c>
    </row>
    <row r="24" spans="1:20" ht="15.75" thickBot="1" x14ac:dyDescent="0.3">
      <c r="A24" s="43" t="s">
        <v>113</v>
      </c>
      <c r="B24" s="44" t="str">
        <f>IF(A24="","",VLOOKUP(A24,BDD!A:E,5,FALSE))</f>
        <v>Bureau 1</v>
      </c>
      <c r="C24" s="45" t="str">
        <f>IF(A24="","",VLOOKUP(A24,BDD!A:C,3,FALSE))</f>
        <v>BUREAUX</v>
      </c>
      <c r="D24" s="145" t="str">
        <f>IF(A24="","",VLOOKUP(A24,BDD!A:R,18,FALSE))</f>
        <v>oui</v>
      </c>
      <c r="E24" s="46" t="str">
        <f>IF(A24="","",VLOOKUP(A24,BDD!A:Q,17,FALSE))</f>
        <v>PBR</v>
      </c>
      <c r="F24" s="47">
        <f>IF(A24="","",VLOOKUP(A24,BDD!A:S,19,FALSE))</f>
        <v>40087</v>
      </c>
      <c r="G24" s="48" t="str">
        <f>IF(A24="","",VLOOKUP(A24,BDD!A:T,20,FALSE))</f>
        <v>31/09/2018</v>
      </c>
      <c r="H24" s="49" t="s">
        <v>30</v>
      </c>
      <c r="I24" s="61"/>
      <c r="J24" s="70"/>
      <c r="K24" s="52" t="str">
        <f t="shared" ca="1" si="0"/>
        <v/>
      </c>
      <c r="L24" s="63"/>
      <c r="M24" s="64"/>
      <c r="N24" s="64"/>
      <c r="O24" s="71" t="str">
        <f t="shared" ca="1" si="4"/>
        <v/>
      </c>
      <c r="P24" s="72"/>
      <c r="Q24" s="67"/>
      <c r="R24" s="68"/>
      <c r="S24" s="59" t="e">
        <f t="shared" si="1"/>
        <v>#VALUE!</v>
      </c>
      <c r="T24" s="69" t="str">
        <f t="shared" si="2"/>
        <v/>
      </c>
    </row>
    <row r="25" spans="1:20" ht="15.75" thickBot="1" x14ac:dyDescent="0.3">
      <c r="A25" s="43"/>
      <c r="B25" s="44" t="str">
        <f>IF(A25="","",VLOOKUP(A25,BDD!A:E,5,FALSE))</f>
        <v/>
      </c>
      <c r="C25" s="45" t="str">
        <f>IF(A25="","",VLOOKUP(A25,BDD!A:C,3,FALSE))</f>
        <v/>
      </c>
      <c r="D25" s="145" t="str">
        <f>IF(A25="","",VLOOKUP(A25,BDD!A:R,18,FALSE))</f>
        <v/>
      </c>
      <c r="E25" s="46" t="str">
        <f>IF(A25="","",VLOOKUP(A25,BDD!A:Q,17,FALSE))</f>
        <v/>
      </c>
      <c r="F25" s="47" t="str">
        <f>IF(A25="","",VLOOKUP(A25,BDD!A:S,19,FALSE))</f>
        <v/>
      </c>
      <c r="G25" s="48" t="str">
        <f>IF(A25="","",VLOOKUP(A25,BDD!A:T,20,FALSE))</f>
        <v/>
      </c>
      <c r="H25" s="73"/>
      <c r="I25" s="61"/>
      <c r="J25" s="70"/>
      <c r="K25" s="52" t="str">
        <f t="shared" ca="1" si="0"/>
        <v/>
      </c>
      <c r="L25" s="63"/>
      <c r="M25" s="64"/>
      <c r="N25" s="64"/>
      <c r="O25" s="71" t="str">
        <f t="shared" ca="1" si="4"/>
        <v/>
      </c>
      <c r="P25" s="72"/>
      <c r="Q25" s="67"/>
      <c r="R25" s="68"/>
      <c r="S25" s="59" t="e">
        <f t="shared" si="1"/>
        <v>#VALUE!</v>
      </c>
      <c r="T25" s="69" t="str">
        <f t="shared" si="2"/>
        <v/>
      </c>
    </row>
    <row r="26" spans="1:20" ht="15.75" thickBot="1" x14ac:dyDescent="0.3">
      <c r="A26" s="43"/>
      <c r="B26" s="44" t="str">
        <f>IF(A26="","",VLOOKUP(A26,BDD!A:E,5,FALSE))</f>
        <v/>
      </c>
      <c r="C26" s="45" t="str">
        <f>IF(A26="","",VLOOKUP(A26,BDD!A:C,3,FALSE))</f>
        <v/>
      </c>
      <c r="D26" s="145" t="str">
        <f>IF(A26="","",VLOOKUP(A26,BDD!A:R,18,FALSE))</f>
        <v/>
      </c>
      <c r="E26" s="46" t="str">
        <f>IF(A26="","",VLOOKUP(A26,BDD!A:Q,17,FALSE))</f>
        <v/>
      </c>
      <c r="F26" s="47" t="str">
        <f>IF(A26="","",VLOOKUP(A26,BDD!A:S,19,FALSE))</f>
        <v/>
      </c>
      <c r="G26" s="48" t="str">
        <f>IF(A26="","",VLOOKUP(A26,BDD!A:T,20,FALSE))</f>
        <v/>
      </c>
      <c r="H26" s="73"/>
      <c r="I26" s="61"/>
      <c r="J26" s="70"/>
      <c r="K26" s="52" t="str">
        <f t="shared" ca="1" si="0"/>
        <v/>
      </c>
      <c r="L26" s="63"/>
      <c r="M26" s="64"/>
      <c r="N26" s="64"/>
      <c r="O26" s="71" t="str">
        <f t="shared" ca="1" si="4"/>
        <v/>
      </c>
      <c r="P26" s="72"/>
      <c r="Q26" s="67"/>
      <c r="R26" s="68"/>
      <c r="S26" s="59" t="e">
        <f t="shared" si="1"/>
        <v>#VALUE!</v>
      </c>
      <c r="T26" s="69" t="str">
        <f t="shared" si="2"/>
        <v/>
      </c>
    </row>
    <row r="27" spans="1:20" ht="15.75" thickBot="1" x14ac:dyDescent="0.3">
      <c r="A27" s="43"/>
      <c r="B27" s="44" t="str">
        <f>IF(A27="","",VLOOKUP(A27,BDD!A:E,5,FALSE))</f>
        <v/>
      </c>
      <c r="C27" s="45" t="str">
        <f>IF(A27="","",VLOOKUP(A27,BDD!A:C,3,FALSE))</f>
        <v/>
      </c>
      <c r="D27" s="145" t="str">
        <f>IF(A27="","",VLOOKUP(A27,BDD!A:R,18,FALSE))</f>
        <v/>
      </c>
      <c r="E27" s="46" t="str">
        <f>IF(A27="","",VLOOKUP(A27,BDD!A:Q,17,FALSE))</f>
        <v/>
      </c>
      <c r="F27" s="47" t="str">
        <f>IF(A27="","",VLOOKUP(A27,BDD!A:S,19,FALSE))</f>
        <v/>
      </c>
      <c r="G27" s="48" t="str">
        <f>IF(A27="","",VLOOKUP(A27,BDD!A:T,20,FALSE))</f>
        <v/>
      </c>
      <c r="H27" s="73"/>
      <c r="I27" s="61"/>
      <c r="J27" s="70"/>
      <c r="K27" s="52" t="str">
        <f t="shared" ca="1" si="0"/>
        <v/>
      </c>
      <c r="L27" s="63"/>
      <c r="M27" s="64"/>
      <c r="N27" s="64"/>
      <c r="O27" s="71" t="str">
        <f t="shared" ca="1" si="4"/>
        <v/>
      </c>
      <c r="P27" s="72"/>
      <c r="Q27" s="67"/>
      <c r="R27" s="68"/>
      <c r="S27" s="59" t="e">
        <f t="shared" si="1"/>
        <v>#VALUE!</v>
      </c>
      <c r="T27" s="69" t="str">
        <f t="shared" si="2"/>
        <v/>
      </c>
    </row>
    <row r="28" spans="1:20" ht="15.75" thickBot="1" x14ac:dyDescent="0.3">
      <c r="A28" s="43"/>
      <c r="B28" s="44" t="str">
        <f>IF(A28="","",VLOOKUP(A28,BDD!A:E,5,FALSE))</f>
        <v/>
      </c>
      <c r="C28" s="45" t="str">
        <f>IF(A28="","",VLOOKUP(A28,BDD!A:C,3,FALSE))</f>
        <v/>
      </c>
      <c r="D28" s="145" t="str">
        <f>IF(A28="","",VLOOKUP(A28,BDD!A:R,18,FALSE))</f>
        <v/>
      </c>
      <c r="E28" s="46" t="str">
        <f>IF(A28="","",VLOOKUP(A28,BDD!A:Q,17,FALSE))</f>
        <v/>
      </c>
      <c r="F28" s="47" t="str">
        <f>IF(A28="","",VLOOKUP(A28,BDD!A:S,19,FALSE))</f>
        <v/>
      </c>
      <c r="G28" s="48" t="str">
        <f>IF(A28="","",VLOOKUP(A28,BDD!A:T,20,FALSE))</f>
        <v/>
      </c>
      <c r="H28" s="73"/>
      <c r="I28" s="61"/>
      <c r="J28" s="70"/>
      <c r="K28" s="52" t="str">
        <f t="shared" ca="1" si="0"/>
        <v/>
      </c>
      <c r="L28" s="63"/>
      <c r="M28" s="64"/>
      <c r="N28" s="64"/>
      <c r="O28" s="71" t="str">
        <f t="shared" ca="1" si="4"/>
        <v/>
      </c>
      <c r="P28" s="72"/>
      <c r="Q28" s="67"/>
      <c r="R28" s="68"/>
      <c r="S28" s="59" t="e">
        <f t="shared" si="1"/>
        <v>#VALUE!</v>
      </c>
      <c r="T28" s="69" t="str">
        <f t="shared" si="2"/>
        <v/>
      </c>
    </row>
    <row r="29" spans="1:20" ht="15.75" thickBot="1" x14ac:dyDescent="0.3">
      <c r="A29" s="43"/>
      <c r="B29" s="44" t="str">
        <f>IF(A29="","",VLOOKUP(A29,BDD!A:E,5,FALSE))</f>
        <v/>
      </c>
      <c r="C29" s="45" t="str">
        <f>IF(A29="","",VLOOKUP(A29,BDD!A:C,3,FALSE))</f>
        <v/>
      </c>
      <c r="D29" s="145" t="str">
        <f>IF(A29="","",VLOOKUP(A29,BDD!A:R,18,FALSE))</f>
        <v/>
      </c>
      <c r="E29" s="46" t="str">
        <f>IF(A29="","",VLOOKUP(A29,BDD!A:Q,17,FALSE))</f>
        <v/>
      </c>
      <c r="F29" s="47" t="str">
        <f>IF(A29="","",VLOOKUP(A29,BDD!A:S,19,FALSE))</f>
        <v/>
      </c>
      <c r="G29" s="48" t="str">
        <f>IF(A29="","",VLOOKUP(A29,BDD!A:T,20,FALSE))</f>
        <v/>
      </c>
      <c r="H29" s="73"/>
      <c r="I29" s="61"/>
      <c r="J29" s="70"/>
      <c r="K29" s="52" t="str">
        <f t="shared" ca="1" si="0"/>
        <v/>
      </c>
      <c r="L29" s="63"/>
      <c r="M29" s="64"/>
      <c r="N29" s="64"/>
      <c r="O29" s="71" t="str">
        <f t="shared" ca="1" si="4"/>
        <v/>
      </c>
      <c r="P29" s="72"/>
      <c r="Q29" s="67"/>
      <c r="R29" s="68"/>
      <c r="S29" s="59" t="e">
        <f t="shared" si="1"/>
        <v>#VALUE!</v>
      </c>
      <c r="T29" s="69" t="str">
        <f t="shared" si="2"/>
        <v/>
      </c>
    </row>
    <row r="30" spans="1:20" ht="15.75" thickBot="1" x14ac:dyDescent="0.3">
      <c r="A30" s="43"/>
      <c r="B30" s="44" t="str">
        <f>IF(A30="","",VLOOKUP(A30,BDD!A:E,5,FALSE))</f>
        <v/>
      </c>
      <c r="C30" s="45" t="str">
        <f>IF(A30="","",VLOOKUP(A30,BDD!A:C,3,FALSE))</f>
        <v/>
      </c>
      <c r="D30" s="145" t="str">
        <f>IF(A30="","",VLOOKUP(A30,BDD!A:R,18,FALSE))</f>
        <v/>
      </c>
      <c r="E30" s="46" t="str">
        <f>IF(A30="","",VLOOKUP(A30,BDD!A:Q,17,FALSE))</f>
        <v/>
      </c>
      <c r="F30" s="47" t="str">
        <f>IF(A30="","",VLOOKUP(A30,BDD!A:S,19,FALSE))</f>
        <v/>
      </c>
      <c r="G30" s="48" t="str">
        <f>IF(A30="","",VLOOKUP(A30,BDD!A:T,20,FALSE))</f>
        <v/>
      </c>
      <c r="H30" s="73"/>
      <c r="I30" s="61"/>
      <c r="J30" s="70"/>
      <c r="K30" s="52" t="str">
        <f t="shared" ca="1" si="0"/>
        <v/>
      </c>
      <c r="L30" s="63"/>
      <c r="M30" s="64"/>
      <c r="N30" s="64"/>
      <c r="O30" s="71" t="str">
        <f t="shared" ca="1" si="4"/>
        <v/>
      </c>
      <c r="P30" s="72"/>
      <c r="Q30" s="67"/>
      <c r="R30" s="68"/>
      <c r="S30" s="59" t="e">
        <f t="shared" si="1"/>
        <v>#VALUE!</v>
      </c>
      <c r="T30" s="69" t="str">
        <f t="shared" si="2"/>
        <v/>
      </c>
    </row>
    <row r="31" spans="1:20" ht="15.75" thickBot="1" x14ac:dyDescent="0.3">
      <c r="A31" s="43"/>
      <c r="B31" s="44" t="str">
        <f>IF(A31="","",VLOOKUP(A31,BDD!A:E,5,FALSE))</f>
        <v/>
      </c>
      <c r="C31" s="45" t="str">
        <f>IF(A31="","",VLOOKUP(A31,BDD!A:C,3,FALSE))</f>
        <v/>
      </c>
      <c r="D31" s="145" t="str">
        <f>IF(A31="","",VLOOKUP(A31,BDD!A:R,18,FALSE))</f>
        <v/>
      </c>
      <c r="E31" s="46" t="str">
        <f>IF(A31="","",VLOOKUP(A31,BDD!A:Q,17,FALSE))</f>
        <v/>
      </c>
      <c r="F31" s="47" t="str">
        <f>IF(A31="","",VLOOKUP(A31,BDD!A:S,19,FALSE))</f>
        <v/>
      </c>
      <c r="G31" s="48" t="str">
        <f>IF(A31="","",VLOOKUP(A31,BDD!A:T,20,FALSE))</f>
        <v/>
      </c>
      <c r="H31" s="73"/>
      <c r="I31" s="61"/>
      <c r="J31" s="70"/>
      <c r="K31" s="52" t="str">
        <f t="shared" ca="1" si="0"/>
        <v/>
      </c>
      <c r="L31" s="63"/>
      <c r="M31" s="64"/>
      <c r="N31" s="64"/>
      <c r="O31" s="71" t="str">
        <f t="shared" ca="1" si="4"/>
        <v/>
      </c>
      <c r="P31" s="72"/>
      <c r="Q31" s="67"/>
      <c r="R31" s="68"/>
      <c r="S31" s="59" t="e">
        <f t="shared" si="1"/>
        <v>#VALUE!</v>
      </c>
      <c r="T31" s="69" t="str">
        <f t="shared" si="2"/>
        <v/>
      </c>
    </row>
    <row r="32" spans="1:20" ht="15.75" thickBot="1" x14ac:dyDescent="0.3">
      <c r="A32" s="43"/>
      <c r="B32" s="44" t="str">
        <f>IF(A32="","",VLOOKUP(A32,BDD!A:E,5,FALSE))</f>
        <v/>
      </c>
      <c r="C32" s="45" t="str">
        <f>IF(A32="","",VLOOKUP(A32,BDD!A:C,3,FALSE))</f>
        <v/>
      </c>
      <c r="D32" s="145" t="str">
        <f>IF(A32="","",VLOOKUP(A32,BDD!A:R,18,FALSE))</f>
        <v/>
      </c>
      <c r="E32" s="46" t="str">
        <f>IF(A32="","",VLOOKUP(A32,BDD!A:Q,17,FALSE))</f>
        <v/>
      </c>
      <c r="F32" s="47" t="str">
        <f>IF(A32="","",VLOOKUP(A32,BDD!A:S,19,FALSE))</f>
        <v/>
      </c>
      <c r="G32" s="48" t="str">
        <f>IF(A32="","",VLOOKUP(A32,BDD!A:T,20,FALSE))</f>
        <v/>
      </c>
      <c r="H32" s="73"/>
      <c r="I32" s="61"/>
      <c r="J32" s="70"/>
      <c r="K32" s="52" t="str">
        <f t="shared" ca="1" si="0"/>
        <v/>
      </c>
      <c r="L32" s="63"/>
      <c r="M32" s="64"/>
      <c r="N32" s="64"/>
      <c r="O32" s="71" t="str">
        <f t="shared" ca="1" si="4"/>
        <v/>
      </c>
      <c r="P32" s="72"/>
      <c r="Q32" s="67"/>
      <c r="R32" s="68"/>
      <c r="S32" s="59" t="e">
        <f t="shared" si="1"/>
        <v>#VALUE!</v>
      </c>
      <c r="T32" s="69" t="str">
        <f t="shared" si="2"/>
        <v/>
      </c>
    </row>
    <row r="33" spans="1:20" ht="15.75" thickBot="1" x14ac:dyDescent="0.3">
      <c r="A33" s="43"/>
      <c r="B33" s="44" t="str">
        <f>IF(A33="","",VLOOKUP(A33,BDD!A:E,5,FALSE))</f>
        <v/>
      </c>
      <c r="C33" s="45" t="str">
        <f>IF(A33="","",VLOOKUP(A33,BDD!A:C,3,FALSE))</f>
        <v/>
      </c>
      <c r="D33" s="145" t="str">
        <f>IF(A33="","",VLOOKUP(A33,BDD!A:R,18,FALSE))</f>
        <v/>
      </c>
      <c r="E33" s="46" t="str">
        <f>IF(A33="","",VLOOKUP(A33,BDD!A:Q,17,FALSE))</f>
        <v/>
      </c>
      <c r="F33" s="47" t="str">
        <f>IF(A33="","",VLOOKUP(A33,BDD!A:S,19,FALSE))</f>
        <v/>
      </c>
      <c r="G33" s="48" t="str">
        <f>IF(A33="","",VLOOKUP(A33,BDD!A:T,20,FALSE))</f>
        <v/>
      </c>
      <c r="H33" s="73"/>
      <c r="I33" s="61"/>
      <c r="J33" s="70"/>
      <c r="K33" s="52" t="str">
        <f t="shared" ca="1" si="0"/>
        <v/>
      </c>
      <c r="L33" s="63"/>
      <c r="M33" s="64"/>
      <c r="N33" s="64"/>
      <c r="O33" s="71" t="str">
        <f t="shared" ca="1" si="4"/>
        <v/>
      </c>
      <c r="P33" s="72"/>
      <c r="Q33" s="67"/>
      <c r="R33" s="68"/>
      <c r="S33" s="59" t="e">
        <f t="shared" si="1"/>
        <v>#VALUE!</v>
      </c>
      <c r="T33" s="69" t="str">
        <f t="shared" si="2"/>
        <v/>
      </c>
    </row>
    <row r="34" spans="1:20" ht="15.75" thickBot="1" x14ac:dyDescent="0.3">
      <c r="A34" s="43"/>
      <c r="B34" s="44" t="str">
        <f>IF(A34="","",VLOOKUP(A34,BDD!A:E,5,FALSE))</f>
        <v/>
      </c>
      <c r="C34" s="45" t="str">
        <f>IF(A34="","",VLOOKUP(A34,BDD!A:C,3,FALSE))</f>
        <v/>
      </c>
      <c r="D34" s="145" t="str">
        <f>IF(A34="","",VLOOKUP(A34,BDD!A:R,18,FALSE))</f>
        <v/>
      </c>
      <c r="E34" s="46" t="str">
        <f>IF(A34="","",VLOOKUP(A34,BDD!A:Q,17,FALSE))</f>
        <v/>
      </c>
      <c r="F34" s="47" t="str">
        <f>IF(A34="","",VLOOKUP(A34,BDD!A:S,19,FALSE))</f>
        <v/>
      </c>
      <c r="G34" s="48" t="str">
        <f>IF(A34="","",VLOOKUP(A34,BDD!A:T,20,FALSE))</f>
        <v/>
      </c>
      <c r="H34" s="73"/>
      <c r="I34" s="61"/>
      <c r="J34" s="70"/>
      <c r="K34" s="52" t="str">
        <f t="shared" ca="1" si="0"/>
        <v/>
      </c>
      <c r="L34" s="63"/>
      <c r="M34" s="64"/>
      <c r="N34" s="64"/>
      <c r="O34" s="71" t="str">
        <f t="shared" ca="1" si="4"/>
        <v/>
      </c>
      <c r="P34" s="72"/>
      <c r="Q34" s="67"/>
      <c r="R34" s="68"/>
      <c r="S34" s="59" t="e">
        <f t="shared" si="1"/>
        <v>#VALUE!</v>
      </c>
      <c r="T34" s="69" t="str">
        <f t="shared" si="2"/>
        <v/>
      </c>
    </row>
    <row r="35" spans="1:20" ht="15.75" thickBot="1" x14ac:dyDescent="0.3">
      <c r="A35" s="43"/>
      <c r="B35" s="44" t="str">
        <f>IF(A35="","",VLOOKUP(A35,BDD!A:E,5,FALSE))</f>
        <v/>
      </c>
      <c r="C35" s="45" t="str">
        <f>IF(A35="","",VLOOKUP(A35,BDD!A:C,3,FALSE))</f>
        <v/>
      </c>
      <c r="D35" s="145" t="str">
        <f>IF(A35="","",VLOOKUP(A35,BDD!A:R,18,FALSE))</f>
        <v/>
      </c>
      <c r="E35" s="46" t="str">
        <f>IF(A35="","",VLOOKUP(A35,BDD!A:Q,17,FALSE))</f>
        <v/>
      </c>
      <c r="F35" s="47" t="str">
        <f>IF(A35="","",VLOOKUP(A35,BDD!A:S,19,FALSE))</f>
        <v/>
      </c>
      <c r="G35" s="48" t="str">
        <f>IF(A35="","",VLOOKUP(A35,BDD!A:T,20,FALSE))</f>
        <v/>
      </c>
      <c r="H35" s="73"/>
      <c r="I35" s="61"/>
      <c r="J35" s="70"/>
      <c r="K35" s="52" t="str">
        <f t="shared" ca="1" si="0"/>
        <v/>
      </c>
      <c r="L35" s="63"/>
      <c r="M35" s="64"/>
      <c r="N35" s="64"/>
      <c r="O35" s="71" t="str">
        <f t="shared" ca="1" si="4"/>
        <v/>
      </c>
      <c r="P35" s="72"/>
      <c r="Q35" s="67"/>
      <c r="R35" s="68"/>
      <c r="S35" s="59" t="e">
        <f t="shared" si="1"/>
        <v>#VALUE!</v>
      </c>
      <c r="T35" s="69" t="str">
        <f t="shared" si="2"/>
        <v/>
      </c>
    </row>
    <row r="36" spans="1:20" ht="15.75" thickBot="1" x14ac:dyDescent="0.3">
      <c r="A36" s="43"/>
      <c r="B36" s="44" t="str">
        <f>IF(A36="","",VLOOKUP(A36,BDD!A:E,5,FALSE))</f>
        <v/>
      </c>
      <c r="C36" s="45" t="str">
        <f>IF(A36="","",VLOOKUP(A36,BDD!A:C,3,FALSE))</f>
        <v/>
      </c>
      <c r="D36" s="145" t="str">
        <f>IF(A36="","",VLOOKUP(A36,BDD!A:R,18,FALSE))</f>
        <v/>
      </c>
      <c r="E36" s="46" t="str">
        <f>IF(A36="","",VLOOKUP(A36,BDD!A:Q,17,FALSE))</f>
        <v/>
      </c>
      <c r="F36" s="47" t="str">
        <f>IF(A36="","",VLOOKUP(A36,BDD!A:S,19,FALSE))</f>
        <v/>
      </c>
      <c r="G36" s="48" t="str">
        <f>IF(A36="","",VLOOKUP(A36,BDD!A:T,20,FALSE))</f>
        <v/>
      </c>
      <c r="H36" s="73"/>
      <c r="I36" s="61"/>
      <c r="J36" s="70"/>
      <c r="K36" s="52" t="str">
        <f t="shared" ca="1" si="0"/>
        <v/>
      </c>
      <c r="L36" s="63"/>
      <c r="M36" s="64"/>
      <c r="N36" s="64"/>
      <c r="O36" s="71" t="str">
        <f t="shared" ca="1" si="4"/>
        <v/>
      </c>
      <c r="P36" s="72"/>
      <c r="Q36" s="67"/>
      <c r="R36" s="68"/>
      <c r="S36" s="59" t="e">
        <f t="shared" si="1"/>
        <v>#VALUE!</v>
      </c>
      <c r="T36" s="69" t="str">
        <f t="shared" si="2"/>
        <v/>
      </c>
    </row>
    <row r="37" spans="1:20" ht="15.75" thickBot="1" x14ac:dyDescent="0.3">
      <c r="A37" s="43"/>
      <c r="B37" s="44" t="str">
        <f>IF(A37="","",VLOOKUP(A37,BDD!A:E,5,FALSE))</f>
        <v/>
      </c>
      <c r="C37" s="45" t="str">
        <f>IF(A37="","",VLOOKUP(A37,BDD!A:C,3,FALSE))</f>
        <v/>
      </c>
      <c r="D37" s="145" t="str">
        <f>IF(A37="","",VLOOKUP(A37,BDD!A:R,18,FALSE))</f>
        <v/>
      </c>
      <c r="E37" s="46" t="str">
        <f>IF(A37="","",VLOOKUP(A37,BDD!A:Q,17,FALSE))</f>
        <v/>
      </c>
      <c r="F37" s="47" t="str">
        <f>IF(A37="","",VLOOKUP(A37,BDD!A:S,19,FALSE))</f>
        <v/>
      </c>
      <c r="G37" s="48" t="str">
        <f>IF(A37="","",VLOOKUP(A37,BDD!A:T,20,FALSE))</f>
        <v/>
      </c>
      <c r="H37" s="73"/>
      <c r="I37" s="61"/>
      <c r="J37" s="70"/>
      <c r="K37" s="52" t="str">
        <f t="shared" ca="1" si="0"/>
        <v/>
      </c>
      <c r="L37" s="63"/>
      <c r="M37" s="64"/>
      <c r="N37" s="64"/>
      <c r="O37" s="71" t="str">
        <f t="shared" ca="1" si="4"/>
        <v/>
      </c>
      <c r="P37" s="72"/>
      <c r="Q37" s="67"/>
      <c r="R37" s="68"/>
      <c r="S37" s="59" t="e">
        <f t="shared" si="1"/>
        <v>#VALUE!</v>
      </c>
      <c r="T37" s="69" t="str">
        <f t="shared" si="2"/>
        <v/>
      </c>
    </row>
    <row r="38" spans="1:20" ht="15.75" thickBot="1" x14ac:dyDescent="0.3">
      <c r="A38" s="43"/>
      <c r="B38" s="44" t="str">
        <f>IF(A38="","",VLOOKUP(A38,BDD!A:E,5,FALSE))</f>
        <v/>
      </c>
      <c r="C38" s="45" t="str">
        <f>IF(A38="","",VLOOKUP(A38,BDD!A:C,3,FALSE))</f>
        <v/>
      </c>
      <c r="D38" s="145" t="str">
        <f>IF(A38="","",VLOOKUP(A38,BDD!A:R,18,FALSE))</f>
        <v/>
      </c>
      <c r="E38" s="46" t="str">
        <f>IF(A38="","",VLOOKUP(A38,BDD!A:Q,17,FALSE))</f>
        <v/>
      </c>
      <c r="F38" s="47" t="str">
        <f>IF(A38="","",VLOOKUP(A38,BDD!A:S,19,FALSE))</f>
        <v/>
      </c>
      <c r="G38" s="48" t="str">
        <f>IF(A38="","",VLOOKUP(A38,BDD!A:T,20,FALSE))</f>
        <v/>
      </c>
      <c r="H38" s="73"/>
      <c r="I38" s="61"/>
      <c r="J38" s="70"/>
      <c r="K38" s="52" t="str">
        <f t="shared" ca="1" si="0"/>
        <v/>
      </c>
      <c r="L38" s="63"/>
      <c r="M38" s="64"/>
      <c r="N38" s="64"/>
      <c r="O38" s="71" t="str">
        <f t="shared" ca="1" si="4"/>
        <v/>
      </c>
      <c r="P38" s="72"/>
      <c r="Q38" s="67"/>
      <c r="R38" s="68"/>
      <c r="S38" s="59" t="e">
        <f t="shared" si="1"/>
        <v>#VALUE!</v>
      </c>
      <c r="T38" s="69" t="str">
        <f t="shared" ref="T38:T69" si="5">IF(E38="PREVION","",IF(E38="","",IF(I38="","",IF(E38&gt;1,S38*1.0174,""))))</f>
        <v/>
      </c>
    </row>
    <row r="39" spans="1:20" ht="15.75" thickBot="1" x14ac:dyDescent="0.3">
      <c r="A39" s="43"/>
      <c r="B39" s="44" t="str">
        <f>IF(A39="","",VLOOKUP(A39,BDD!A:E,5,FALSE))</f>
        <v/>
      </c>
      <c r="C39" s="45" t="str">
        <f>IF(A39="","",VLOOKUP(A39,BDD!A:C,3,FALSE))</f>
        <v/>
      </c>
      <c r="D39" s="145" t="str">
        <f>IF(A39="","",VLOOKUP(A39,BDD!A:R,18,FALSE))</f>
        <v/>
      </c>
      <c r="E39" s="46" t="str">
        <f>IF(A39="","",VLOOKUP(A39,BDD!A:Q,17,FALSE))</f>
        <v/>
      </c>
      <c r="F39" s="47" t="str">
        <f>IF(A39="","",VLOOKUP(A39,BDD!A:S,19,FALSE))</f>
        <v/>
      </c>
      <c r="G39" s="48" t="str">
        <f>IF(A39="","",VLOOKUP(A39,BDD!A:T,20,FALSE))</f>
        <v/>
      </c>
      <c r="H39" s="73"/>
      <c r="I39" s="61"/>
      <c r="J39" s="70"/>
      <c r="K39" s="52" t="str">
        <f t="shared" ca="1" si="0"/>
        <v/>
      </c>
      <c r="L39" s="63"/>
      <c r="M39" s="64"/>
      <c r="N39" s="64"/>
      <c r="O39" s="71" t="str">
        <f t="shared" ca="1" si="4"/>
        <v/>
      </c>
      <c r="P39" s="72"/>
      <c r="Q39" s="67"/>
      <c r="R39" s="68"/>
      <c r="S39" s="59" t="e">
        <f t="shared" si="1"/>
        <v>#VALUE!</v>
      </c>
      <c r="T39" s="69" t="str">
        <f t="shared" si="5"/>
        <v/>
      </c>
    </row>
    <row r="40" spans="1:20" ht="15.75" thickBot="1" x14ac:dyDescent="0.3">
      <c r="A40" s="43"/>
      <c r="B40" s="44" t="str">
        <f>IF(A40="","",VLOOKUP(A40,BDD!A:E,5,FALSE))</f>
        <v/>
      </c>
      <c r="C40" s="45" t="str">
        <f>IF(A40="","",VLOOKUP(A40,BDD!A:C,3,FALSE))</f>
        <v/>
      </c>
      <c r="D40" s="145" t="str">
        <f>IF(A40="","",VLOOKUP(A40,BDD!A:R,18,FALSE))</f>
        <v/>
      </c>
      <c r="E40" s="46" t="str">
        <f>IF(A40="","",VLOOKUP(A40,BDD!A:Q,17,FALSE))</f>
        <v/>
      </c>
      <c r="F40" s="47" t="str">
        <f>IF(A40="","",VLOOKUP(A40,BDD!A:S,19,FALSE))</f>
        <v/>
      </c>
      <c r="G40" s="48" t="str">
        <f>IF(A40="","",VLOOKUP(A40,BDD!A:T,20,FALSE))</f>
        <v/>
      </c>
      <c r="H40" s="73"/>
      <c r="I40" s="61"/>
      <c r="J40" s="70"/>
      <c r="K40" s="52" t="str">
        <f t="shared" ca="1" si="0"/>
        <v/>
      </c>
      <c r="L40" s="63"/>
      <c r="M40" s="64"/>
      <c r="N40" s="64"/>
      <c r="O40" s="71" t="str">
        <f t="shared" ca="1" si="4"/>
        <v/>
      </c>
      <c r="P40" s="72"/>
      <c r="Q40" s="67"/>
      <c r="R40" s="68"/>
      <c r="S40" s="59" t="e">
        <f t="shared" si="1"/>
        <v>#VALUE!</v>
      </c>
      <c r="T40" s="69" t="str">
        <f t="shared" si="5"/>
        <v/>
      </c>
    </row>
    <row r="41" spans="1:20" ht="15.75" thickBot="1" x14ac:dyDescent="0.3">
      <c r="A41" s="43"/>
      <c r="B41" s="44" t="str">
        <f>IF(A41="","",VLOOKUP(A41,BDD!A:E,5,FALSE))</f>
        <v/>
      </c>
      <c r="C41" s="45" t="str">
        <f>IF(A41="","",VLOOKUP(A41,BDD!A:C,3,FALSE))</f>
        <v/>
      </c>
      <c r="D41" s="145" t="str">
        <f>IF(A41="","",VLOOKUP(A41,BDD!A:R,18,FALSE))</f>
        <v/>
      </c>
      <c r="E41" s="46" t="str">
        <f>IF(A41="","",VLOOKUP(A41,BDD!A:Q,17,FALSE))</f>
        <v/>
      </c>
      <c r="F41" s="47" t="str">
        <f>IF(A41="","",VLOOKUP(A41,BDD!A:S,19,FALSE))</f>
        <v/>
      </c>
      <c r="G41" s="48" t="str">
        <f>IF(A41="","",VLOOKUP(A41,BDD!A:T,20,FALSE))</f>
        <v/>
      </c>
      <c r="H41" s="73"/>
      <c r="I41" s="61"/>
      <c r="J41" s="70"/>
      <c r="K41" s="52" t="str">
        <f t="shared" ca="1" si="0"/>
        <v/>
      </c>
      <c r="L41" s="63"/>
      <c r="M41" s="64"/>
      <c r="N41" s="64"/>
      <c r="O41" s="71" t="str">
        <f t="shared" ca="1" si="4"/>
        <v/>
      </c>
      <c r="P41" s="72"/>
      <c r="Q41" s="67"/>
      <c r="R41" s="68"/>
      <c r="S41" s="59" t="e">
        <f t="shared" si="1"/>
        <v>#VALUE!</v>
      </c>
      <c r="T41" s="69" t="str">
        <f t="shared" si="5"/>
        <v/>
      </c>
    </row>
    <row r="42" spans="1:20" ht="15.75" thickBot="1" x14ac:dyDescent="0.3">
      <c r="A42" s="43"/>
      <c r="B42" s="44" t="str">
        <f>IF(A42="","",VLOOKUP(A42,BDD!A:E,5,FALSE))</f>
        <v/>
      </c>
      <c r="C42" s="45" t="str">
        <f>IF(A42="","",VLOOKUP(A42,BDD!A:C,3,FALSE))</f>
        <v/>
      </c>
      <c r="D42" s="145" t="str">
        <f>IF(A42="","",VLOOKUP(A42,BDD!A:R,18,FALSE))</f>
        <v/>
      </c>
      <c r="E42" s="46" t="str">
        <f>IF(A42="","",VLOOKUP(A42,BDD!A:Q,17,FALSE))</f>
        <v/>
      </c>
      <c r="F42" s="47" t="str">
        <f>IF(A42="","",VLOOKUP(A42,BDD!A:S,19,FALSE))</f>
        <v/>
      </c>
      <c r="G42" s="48" t="str">
        <f>IF(A42="","",VLOOKUP(A42,BDD!A:T,20,FALSE))</f>
        <v/>
      </c>
      <c r="H42" s="73"/>
      <c r="I42" s="61"/>
      <c r="J42" s="70"/>
      <c r="K42" s="52" t="str">
        <f t="shared" ca="1" si="0"/>
        <v/>
      </c>
      <c r="L42" s="63"/>
      <c r="M42" s="64"/>
      <c r="N42" s="64"/>
      <c r="O42" s="71" t="str">
        <f t="shared" ca="1" si="4"/>
        <v/>
      </c>
      <c r="P42" s="72"/>
      <c r="Q42" s="67"/>
      <c r="R42" s="68"/>
      <c r="S42" s="59" t="e">
        <f t="shared" si="1"/>
        <v>#VALUE!</v>
      </c>
      <c r="T42" s="69" t="str">
        <f t="shared" si="5"/>
        <v/>
      </c>
    </row>
    <row r="43" spans="1:20" ht="15.75" thickBot="1" x14ac:dyDescent="0.3">
      <c r="A43" s="43"/>
      <c r="B43" s="44" t="str">
        <f>IF(A43="","",VLOOKUP(A43,BDD!A:E,5,FALSE))</f>
        <v/>
      </c>
      <c r="C43" s="45" t="str">
        <f>IF(A43="","",VLOOKUP(A43,BDD!A:C,3,FALSE))</f>
        <v/>
      </c>
      <c r="D43" s="145" t="str">
        <f>IF(A43="","",VLOOKUP(A43,BDD!A:R,18,FALSE))</f>
        <v/>
      </c>
      <c r="E43" s="46" t="str">
        <f>IF(A43="","",VLOOKUP(A43,BDD!A:Q,17,FALSE))</f>
        <v/>
      </c>
      <c r="F43" s="47" t="str">
        <f>IF(A43="","",VLOOKUP(A43,BDD!A:S,19,FALSE))</f>
        <v/>
      </c>
      <c r="G43" s="48" t="str">
        <f>IF(A43="","",VLOOKUP(A43,BDD!A:T,20,FALSE))</f>
        <v/>
      </c>
      <c r="H43" s="73"/>
      <c r="I43" s="61"/>
      <c r="J43" s="70"/>
      <c r="K43" s="52" t="str">
        <f t="shared" ca="1" si="0"/>
        <v/>
      </c>
      <c r="L43" s="63"/>
      <c r="M43" s="64"/>
      <c r="N43" s="64"/>
      <c r="O43" s="71" t="str">
        <f t="shared" ca="1" si="4"/>
        <v/>
      </c>
      <c r="P43" s="72"/>
      <c r="Q43" s="67"/>
      <c r="R43" s="68"/>
      <c r="S43" s="59" t="e">
        <f t="shared" si="1"/>
        <v>#VALUE!</v>
      </c>
      <c r="T43" s="69" t="str">
        <f t="shared" si="5"/>
        <v/>
      </c>
    </row>
    <row r="44" spans="1:20" ht="15.75" thickBot="1" x14ac:dyDescent="0.3">
      <c r="A44" s="43"/>
      <c r="B44" s="44" t="str">
        <f>IF(A44="","",VLOOKUP(A44,BDD!A:E,5,FALSE))</f>
        <v/>
      </c>
      <c r="C44" s="45" t="str">
        <f>IF(A44="","",VLOOKUP(A44,BDD!A:C,3,FALSE))</f>
        <v/>
      </c>
      <c r="D44" s="145" t="str">
        <f>IF(A44="","",VLOOKUP(A44,BDD!A:R,18,FALSE))</f>
        <v/>
      </c>
      <c r="E44" s="46" t="str">
        <f>IF(A44="","",VLOOKUP(A44,BDD!A:Q,17,FALSE))</f>
        <v/>
      </c>
      <c r="F44" s="47" t="str">
        <f>IF(A44="","",VLOOKUP(A44,BDD!A:S,19,FALSE))</f>
        <v/>
      </c>
      <c r="G44" s="48" t="str">
        <f>IF(A44="","",VLOOKUP(A44,BDD!A:T,20,FALSE))</f>
        <v/>
      </c>
      <c r="H44" s="73"/>
      <c r="I44" s="61"/>
      <c r="J44" s="70"/>
      <c r="K44" s="52" t="str">
        <f t="shared" ca="1" si="0"/>
        <v/>
      </c>
      <c r="L44" s="63"/>
      <c r="M44" s="64"/>
      <c r="N44" s="64"/>
      <c r="O44" s="71" t="str">
        <f t="shared" ca="1" si="4"/>
        <v/>
      </c>
      <c r="P44" s="72"/>
      <c r="Q44" s="67"/>
      <c r="R44" s="68"/>
      <c r="S44" s="59" t="e">
        <f t="shared" si="1"/>
        <v>#VALUE!</v>
      </c>
      <c r="T44" s="69" t="str">
        <f t="shared" si="5"/>
        <v/>
      </c>
    </row>
    <row r="45" spans="1:20" ht="15.75" thickBot="1" x14ac:dyDescent="0.3">
      <c r="A45" s="43"/>
      <c r="B45" s="44" t="str">
        <f>IF(A45="","",VLOOKUP(A45,BDD!A:E,5,FALSE))</f>
        <v/>
      </c>
      <c r="C45" s="45" t="str">
        <f>IF(A45="","",VLOOKUP(A45,BDD!A:C,3,FALSE))</f>
        <v/>
      </c>
      <c r="D45" s="145" t="str">
        <f>IF(A45="","",VLOOKUP(A45,BDD!A:R,18,FALSE))</f>
        <v/>
      </c>
      <c r="E45" s="46" t="str">
        <f>IF(A45="","",VLOOKUP(A45,BDD!A:Q,17,FALSE))</f>
        <v/>
      </c>
      <c r="F45" s="47" t="str">
        <f>IF(A45="","",VLOOKUP(A45,BDD!A:S,19,FALSE))</f>
        <v/>
      </c>
      <c r="G45" s="48" t="str">
        <f>IF(A45="","",VLOOKUP(A45,BDD!A:T,20,FALSE))</f>
        <v/>
      </c>
      <c r="H45" s="73"/>
      <c r="I45" s="61"/>
      <c r="J45" s="70"/>
      <c r="K45" s="52" t="str">
        <f t="shared" ca="1" si="0"/>
        <v/>
      </c>
      <c r="L45" s="63"/>
      <c r="M45" s="64"/>
      <c r="N45" s="64"/>
      <c r="O45" s="71" t="str">
        <f t="shared" ca="1" si="4"/>
        <v/>
      </c>
      <c r="P45" s="72"/>
      <c r="Q45" s="67"/>
      <c r="R45" s="68"/>
      <c r="S45" s="59" t="e">
        <f t="shared" si="1"/>
        <v>#VALUE!</v>
      </c>
      <c r="T45" s="69" t="str">
        <f t="shared" si="5"/>
        <v/>
      </c>
    </row>
    <row r="46" spans="1:20" ht="15.75" thickBot="1" x14ac:dyDescent="0.3">
      <c r="A46" s="43"/>
      <c r="B46" s="44" t="str">
        <f>IF(A46="","",VLOOKUP(A46,BDD!A:E,5,FALSE))</f>
        <v/>
      </c>
      <c r="C46" s="45" t="str">
        <f>IF(A46="","",VLOOKUP(A46,BDD!A:C,3,FALSE))</f>
        <v/>
      </c>
      <c r="D46" s="145" t="str">
        <f>IF(A46="","",VLOOKUP(A46,BDD!A:R,18,FALSE))</f>
        <v/>
      </c>
      <c r="E46" s="46" t="str">
        <f>IF(A46="","",VLOOKUP(A46,BDD!A:Q,17,FALSE))</f>
        <v/>
      </c>
      <c r="F46" s="47" t="str">
        <f>IF(A46="","",VLOOKUP(A46,BDD!A:S,19,FALSE))</f>
        <v/>
      </c>
      <c r="G46" s="48" t="str">
        <f>IF(A46="","",VLOOKUP(A46,BDD!A:T,20,FALSE))</f>
        <v/>
      </c>
      <c r="H46" s="73"/>
      <c r="I46" s="61"/>
      <c r="J46" s="70"/>
      <c r="K46" s="52" t="str">
        <f t="shared" ca="1" si="0"/>
        <v/>
      </c>
      <c r="L46" s="63"/>
      <c r="M46" s="64"/>
      <c r="N46" s="64"/>
      <c r="O46" s="71" t="str">
        <f t="shared" ca="1" si="4"/>
        <v/>
      </c>
      <c r="P46" s="72"/>
      <c r="Q46" s="67"/>
      <c r="R46" s="68"/>
      <c r="S46" s="59" t="e">
        <f t="shared" si="1"/>
        <v>#VALUE!</v>
      </c>
      <c r="T46" s="69" t="str">
        <f t="shared" si="5"/>
        <v/>
      </c>
    </row>
    <row r="47" spans="1:20" ht="15.75" thickBot="1" x14ac:dyDescent="0.3">
      <c r="A47" s="43"/>
      <c r="B47" s="44" t="str">
        <f>IF(A47="","",VLOOKUP(A47,BDD!A:E,5,FALSE))</f>
        <v/>
      </c>
      <c r="C47" s="45" t="str">
        <f>IF(A47="","",VLOOKUP(A47,BDD!A:C,3,FALSE))</f>
        <v/>
      </c>
      <c r="D47" s="145" t="str">
        <f>IF(A47="","",VLOOKUP(A47,BDD!A:R,18,FALSE))</f>
        <v/>
      </c>
      <c r="E47" s="46" t="str">
        <f>IF(A47="","",VLOOKUP(A47,BDD!A:Q,17,FALSE))</f>
        <v/>
      </c>
      <c r="F47" s="47" t="str">
        <f>IF(A47="","",VLOOKUP(A47,BDD!A:S,19,FALSE))</f>
        <v/>
      </c>
      <c r="G47" s="48" t="str">
        <f>IF(A47="","",VLOOKUP(A47,BDD!A:T,20,FALSE))</f>
        <v/>
      </c>
      <c r="H47" s="73"/>
      <c r="I47" s="61"/>
      <c r="J47" s="70"/>
      <c r="K47" s="52" t="str">
        <f t="shared" ca="1" si="0"/>
        <v/>
      </c>
      <c r="L47" s="63"/>
      <c r="M47" s="64"/>
      <c r="N47" s="64"/>
      <c r="O47" s="71" t="str">
        <f t="shared" ca="1" si="4"/>
        <v/>
      </c>
      <c r="P47" s="72"/>
      <c r="Q47" s="67"/>
      <c r="R47" s="68"/>
      <c r="S47" s="59" t="e">
        <f t="shared" si="1"/>
        <v>#VALUE!</v>
      </c>
      <c r="T47" s="69" t="str">
        <f t="shared" si="5"/>
        <v/>
      </c>
    </row>
    <row r="48" spans="1:20" ht="15.75" thickBot="1" x14ac:dyDescent="0.3">
      <c r="A48" s="43"/>
      <c r="B48" s="44" t="str">
        <f>IF(A48="","",VLOOKUP(A48,BDD!A:E,5,FALSE))</f>
        <v/>
      </c>
      <c r="C48" s="45" t="str">
        <f>IF(A48="","",VLOOKUP(A48,BDD!A:C,3,FALSE))</f>
        <v/>
      </c>
      <c r="D48" s="145" t="str">
        <f>IF(A48="","",VLOOKUP(A48,BDD!A:R,18,FALSE))</f>
        <v/>
      </c>
      <c r="E48" s="46" t="str">
        <f>IF(A48="","",VLOOKUP(A48,BDD!A:Q,17,FALSE))</f>
        <v/>
      </c>
      <c r="F48" s="47" t="str">
        <f>IF(A48="","",VLOOKUP(A48,BDD!A:S,19,FALSE))</f>
        <v/>
      </c>
      <c r="G48" s="48" t="str">
        <f>IF(A48="","",VLOOKUP(A48,BDD!A:T,20,FALSE))</f>
        <v/>
      </c>
      <c r="H48" s="73"/>
      <c r="I48" s="61"/>
      <c r="J48" s="70"/>
      <c r="K48" s="52" t="str">
        <f t="shared" ca="1" si="0"/>
        <v/>
      </c>
      <c r="L48" s="63"/>
      <c r="M48" s="64"/>
      <c r="N48" s="64"/>
      <c r="O48" s="71" t="str">
        <f t="shared" ca="1" si="4"/>
        <v/>
      </c>
      <c r="P48" s="72"/>
      <c r="Q48" s="67"/>
      <c r="R48" s="68"/>
      <c r="S48" s="59" t="e">
        <f t="shared" si="1"/>
        <v>#VALUE!</v>
      </c>
      <c r="T48" s="69" t="str">
        <f t="shared" si="5"/>
        <v/>
      </c>
    </row>
    <row r="49" spans="1:20" ht="15.75" thickBot="1" x14ac:dyDescent="0.3">
      <c r="A49" s="43"/>
      <c r="B49" s="44" t="str">
        <f>IF(A49="","",VLOOKUP(A49,BDD!A:E,5,FALSE))</f>
        <v/>
      </c>
      <c r="C49" s="45" t="str">
        <f>IF(A49="","",VLOOKUP(A49,BDD!A:C,3,FALSE))</f>
        <v/>
      </c>
      <c r="D49" s="145" t="str">
        <f>IF(A49="","",VLOOKUP(A49,BDD!A:R,18,FALSE))</f>
        <v/>
      </c>
      <c r="E49" s="46" t="str">
        <f>IF(A49="","",VLOOKUP(A49,BDD!A:Q,17,FALSE))</f>
        <v/>
      </c>
      <c r="F49" s="47" t="str">
        <f>IF(A49="","",VLOOKUP(A49,BDD!A:S,19,FALSE))</f>
        <v/>
      </c>
      <c r="G49" s="48" t="str">
        <f>IF(A49="","",VLOOKUP(A49,BDD!A:T,20,FALSE))</f>
        <v/>
      </c>
      <c r="H49" s="73"/>
      <c r="I49" s="61"/>
      <c r="J49" s="70"/>
      <c r="K49" s="52" t="str">
        <f t="shared" ca="1" si="0"/>
        <v/>
      </c>
      <c r="L49" s="63"/>
      <c r="M49" s="64"/>
      <c r="N49" s="64"/>
      <c r="O49" s="71" t="str">
        <f t="shared" ca="1" si="4"/>
        <v/>
      </c>
      <c r="P49" s="72"/>
      <c r="Q49" s="67"/>
      <c r="R49" s="68"/>
      <c r="S49" s="59" t="e">
        <f t="shared" si="1"/>
        <v>#VALUE!</v>
      </c>
      <c r="T49" s="69" t="str">
        <f t="shared" si="5"/>
        <v/>
      </c>
    </row>
    <row r="50" spans="1:20" ht="15.75" thickBot="1" x14ac:dyDescent="0.3">
      <c r="A50" s="43"/>
      <c r="B50" s="44" t="str">
        <f>IF(A50="","",VLOOKUP(A50,BDD!A:E,5,FALSE))</f>
        <v/>
      </c>
      <c r="C50" s="45" t="str">
        <f>IF(A50="","",VLOOKUP(A50,BDD!A:C,3,FALSE))</f>
        <v/>
      </c>
      <c r="D50" s="145" t="str">
        <f>IF(A50="","",VLOOKUP(A50,BDD!A:R,18,FALSE))</f>
        <v/>
      </c>
      <c r="E50" s="46" t="str">
        <f>IF(A50="","",VLOOKUP(A50,BDD!A:Q,17,FALSE))</f>
        <v/>
      </c>
      <c r="F50" s="47" t="str">
        <f>IF(A50="","",VLOOKUP(A50,BDD!A:S,19,FALSE))</f>
        <v/>
      </c>
      <c r="G50" s="48" t="str">
        <f>IF(A50="","",VLOOKUP(A50,BDD!A:T,20,FALSE))</f>
        <v/>
      </c>
      <c r="H50" s="73"/>
      <c r="I50" s="61"/>
      <c r="J50" s="70"/>
      <c r="K50" s="52" t="str">
        <f t="shared" ca="1" si="0"/>
        <v/>
      </c>
      <c r="L50" s="63"/>
      <c r="M50" s="64"/>
      <c r="N50" s="64"/>
      <c r="O50" s="71" t="str">
        <f t="shared" ca="1" si="4"/>
        <v/>
      </c>
      <c r="P50" s="72"/>
      <c r="Q50" s="67"/>
      <c r="R50" s="68"/>
      <c r="S50" s="59" t="e">
        <f t="shared" si="1"/>
        <v>#VALUE!</v>
      </c>
      <c r="T50" s="69" t="str">
        <f t="shared" si="5"/>
        <v/>
      </c>
    </row>
    <row r="51" spans="1:20" ht="15.75" thickBot="1" x14ac:dyDescent="0.3">
      <c r="A51" s="43"/>
      <c r="B51" s="44" t="str">
        <f>IF(A51="","",VLOOKUP(A51,BDD!A:E,5,FALSE))</f>
        <v/>
      </c>
      <c r="C51" s="45" t="str">
        <f>IF(A51="","",VLOOKUP(A51,BDD!A:C,3,FALSE))</f>
        <v/>
      </c>
      <c r="D51" s="145" t="str">
        <f>IF(A51="","",VLOOKUP(A51,BDD!A:R,18,FALSE))</f>
        <v/>
      </c>
      <c r="E51" s="46" t="str">
        <f>IF(A51="","",VLOOKUP(A51,BDD!A:Q,17,FALSE))</f>
        <v/>
      </c>
      <c r="F51" s="47" t="str">
        <f>IF(A51="","",VLOOKUP(A51,BDD!A:S,19,FALSE))</f>
        <v/>
      </c>
      <c r="G51" s="48" t="str">
        <f>IF(A51="","",VLOOKUP(A51,BDD!A:T,20,FALSE))</f>
        <v/>
      </c>
      <c r="H51" s="73"/>
      <c r="I51" s="61"/>
      <c r="J51" s="70"/>
      <c r="K51" s="52" t="str">
        <f t="shared" ca="1" si="0"/>
        <v/>
      </c>
      <c r="L51" s="63"/>
      <c r="M51" s="64"/>
      <c r="N51" s="64"/>
      <c r="O51" s="71" t="str">
        <f t="shared" ca="1" si="4"/>
        <v/>
      </c>
      <c r="P51" s="72"/>
      <c r="Q51" s="67"/>
      <c r="R51" s="68"/>
      <c r="S51" s="59" t="e">
        <f t="shared" si="1"/>
        <v>#VALUE!</v>
      </c>
      <c r="T51" s="69" t="str">
        <f t="shared" si="5"/>
        <v/>
      </c>
    </row>
    <row r="52" spans="1:20" ht="15.75" thickBot="1" x14ac:dyDescent="0.3">
      <c r="A52" s="43"/>
      <c r="B52" s="44" t="str">
        <f>IF(A52="","",VLOOKUP(A52,BDD!A:E,5,FALSE))</f>
        <v/>
      </c>
      <c r="C52" s="45" t="str">
        <f>IF(A52="","",VLOOKUP(A52,BDD!A:C,3,FALSE))</f>
        <v/>
      </c>
      <c r="D52" s="145" t="str">
        <f>IF(A52="","",VLOOKUP(A52,BDD!A:R,18,FALSE))</f>
        <v/>
      </c>
      <c r="E52" s="46" t="str">
        <f>IF(A52="","",VLOOKUP(A52,BDD!A:Q,17,FALSE))</f>
        <v/>
      </c>
      <c r="F52" s="47" t="str">
        <f>IF(A52="","",VLOOKUP(A52,BDD!A:S,19,FALSE))</f>
        <v/>
      </c>
      <c r="G52" s="48" t="str">
        <f>IF(A52="","",VLOOKUP(A52,BDD!A:T,20,FALSE))</f>
        <v/>
      </c>
      <c r="H52" s="73"/>
      <c r="I52" s="61"/>
      <c r="J52" s="70"/>
      <c r="K52" s="52" t="str">
        <f t="shared" ca="1" si="0"/>
        <v/>
      </c>
      <c r="L52" s="63"/>
      <c r="M52" s="64"/>
      <c r="N52" s="64"/>
      <c r="O52" s="71" t="str">
        <f t="shared" ca="1" si="4"/>
        <v/>
      </c>
      <c r="P52" s="72"/>
      <c r="Q52" s="67"/>
      <c r="R52" s="68"/>
      <c r="S52" s="59" t="e">
        <f t="shared" si="1"/>
        <v>#VALUE!</v>
      </c>
      <c r="T52" s="69" t="str">
        <f t="shared" si="5"/>
        <v/>
      </c>
    </row>
    <row r="53" spans="1:20" ht="15.75" thickBot="1" x14ac:dyDescent="0.3">
      <c r="A53" s="43"/>
      <c r="B53" s="44" t="str">
        <f>IF(A53="","",VLOOKUP(A53,BDD!A:E,5,FALSE))</f>
        <v/>
      </c>
      <c r="C53" s="45" t="str">
        <f>IF(A53="","",VLOOKUP(A53,BDD!A:C,3,FALSE))</f>
        <v/>
      </c>
      <c r="D53" s="145" t="str">
        <f>IF(A53="","",VLOOKUP(A53,BDD!A:R,18,FALSE))</f>
        <v/>
      </c>
      <c r="E53" s="46" t="str">
        <f>IF(A53="","",VLOOKUP(A53,BDD!A:Q,17,FALSE))</f>
        <v/>
      </c>
      <c r="F53" s="47" t="str">
        <f>IF(A53="","",VLOOKUP(A53,BDD!A:S,19,FALSE))</f>
        <v/>
      </c>
      <c r="G53" s="48" t="str">
        <f>IF(A53="","",VLOOKUP(A53,BDD!A:T,20,FALSE))</f>
        <v/>
      </c>
      <c r="H53" s="73"/>
      <c r="I53" s="61"/>
      <c r="J53" s="70"/>
      <c r="K53" s="52" t="str">
        <f t="shared" ca="1" si="0"/>
        <v/>
      </c>
      <c r="L53" s="74"/>
      <c r="M53" s="64"/>
      <c r="N53" s="75"/>
      <c r="O53" s="71" t="str">
        <f t="shared" ca="1" si="4"/>
        <v/>
      </c>
      <c r="P53" s="72"/>
      <c r="Q53" s="67"/>
      <c r="R53" s="68"/>
      <c r="S53" s="59" t="e">
        <f t="shared" si="1"/>
        <v>#VALUE!</v>
      </c>
      <c r="T53" s="69" t="str">
        <f t="shared" si="5"/>
        <v/>
      </c>
    </row>
    <row r="54" spans="1:20" ht="15.75" thickBot="1" x14ac:dyDescent="0.3">
      <c r="A54" s="43"/>
      <c r="B54" s="44" t="str">
        <f>IF(A54="","",VLOOKUP(A54,BDD!A:E,5,FALSE))</f>
        <v/>
      </c>
      <c r="C54" s="45" t="str">
        <f>IF(A54="","",VLOOKUP(A54,BDD!A:C,3,FALSE))</f>
        <v/>
      </c>
      <c r="D54" s="145" t="str">
        <f>IF(A54="","",VLOOKUP(A54,BDD!A:R,18,FALSE))</f>
        <v/>
      </c>
      <c r="E54" s="46" t="str">
        <f>IF(A54="","",VLOOKUP(A54,BDD!A:Q,17,FALSE))</f>
        <v/>
      </c>
      <c r="F54" s="47" t="str">
        <f>IF(A54="","",VLOOKUP(A54,BDD!A:S,19,FALSE))</f>
        <v/>
      </c>
      <c r="G54" s="48" t="str">
        <f>IF(A54="","",VLOOKUP(A54,BDD!A:T,20,FALSE))</f>
        <v/>
      </c>
      <c r="H54" s="73"/>
      <c r="I54" s="61"/>
      <c r="J54" s="70"/>
      <c r="K54" s="52" t="str">
        <f t="shared" ca="1" si="0"/>
        <v/>
      </c>
      <c r="L54" s="76"/>
      <c r="M54" s="64"/>
      <c r="N54" s="77"/>
      <c r="O54" s="71" t="str">
        <f t="shared" ca="1" si="4"/>
        <v/>
      </c>
      <c r="P54" s="72"/>
      <c r="Q54" s="67"/>
      <c r="R54" s="68"/>
      <c r="S54" s="59" t="e">
        <f t="shared" si="1"/>
        <v>#VALUE!</v>
      </c>
      <c r="T54" s="69" t="str">
        <f t="shared" si="5"/>
        <v/>
      </c>
    </row>
    <row r="55" spans="1:20" ht="15.75" thickBot="1" x14ac:dyDescent="0.3">
      <c r="A55" s="43"/>
      <c r="B55" s="44" t="str">
        <f>IF(A55="","",VLOOKUP(A55,BDD!A:E,5,FALSE))</f>
        <v/>
      </c>
      <c r="C55" s="45" t="str">
        <f>IF(A55="","",VLOOKUP(A55,BDD!A:C,3,FALSE))</f>
        <v/>
      </c>
      <c r="D55" s="145" t="str">
        <f>IF(A55="","",VLOOKUP(A55,BDD!A:R,18,FALSE))</f>
        <v/>
      </c>
      <c r="E55" s="46" t="str">
        <f>IF(A55="","",VLOOKUP(A55,BDD!A:Q,17,FALSE))</f>
        <v/>
      </c>
      <c r="F55" s="47" t="str">
        <f>IF(A55="","",VLOOKUP(A55,BDD!A:S,19,FALSE))</f>
        <v/>
      </c>
      <c r="G55" s="48" t="str">
        <f>IF(A55="","",VLOOKUP(A55,BDD!A:T,20,FALSE))</f>
        <v/>
      </c>
      <c r="H55" s="73"/>
      <c r="I55" s="61"/>
      <c r="J55" s="70"/>
      <c r="K55" s="52" t="str">
        <f t="shared" ca="1" si="0"/>
        <v/>
      </c>
      <c r="L55" s="75"/>
      <c r="M55" s="64"/>
      <c r="N55" s="75"/>
      <c r="O55" s="71" t="str">
        <f t="shared" ca="1" si="4"/>
        <v/>
      </c>
      <c r="P55" s="72"/>
      <c r="Q55" s="67"/>
      <c r="R55" s="68"/>
      <c r="S55" s="59" t="e">
        <f t="shared" si="1"/>
        <v>#VALUE!</v>
      </c>
      <c r="T55" s="69" t="str">
        <f t="shared" si="5"/>
        <v/>
      </c>
    </row>
    <row r="56" spans="1:20" ht="15.75" thickBot="1" x14ac:dyDescent="0.3">
      <c r="A56" s="43"/>
      <c r="B56" s="44" t="str">
        <f>IF(A56="","",VLOOKUP(A56,BDD!A:E,5,FALSE))</f>
        <v/>
      </c>
      <c r="C56" s="45" t="str">
        <f>IF(A56="","",VLOOKUP(A56,BDD!A:C,3,FALSE))</f>
        <v/>
      </c>
      <c r="D56" s="145" t="str">
        <f>IF(A56="","",VLOOKUP(A56,BDD!A:R,18,FALSE))</f>
        <v/>
      </c>
      <c r="E56" s="46" t="str">
        <f>IF(A56="","",VLOOKUP(A56,BDD!A:Q,17,FALSE))</f>
        <v/>
      </c>
      <c r="F56" s="47" t="str">
        <f>IF(A56="","",VLOOKUP(A56,BDD!A:S,19,FALSE))</f>
        <v/>
      </c>
      <c r="G56" s="48" t="str">
        <f>IF(A56="","",VLOOKUP(A56,BDD!A:T,20,FALSE))</f>
        <v/>
      </c>
      <c r="H56" s="73"/>
      <c r="I56" s="61"/>
      <c r="J56" s="70"/>
      <c r="K56" s="52" t="str">
        <f t="shared" ca="1" si="0"/>
        <v/>
      </c>
      <c r="L56" s="75"/>
      <c r="M56" s="64"/>
      <c r="N56" s="75"/>
      <c r="O56" s="71" t="str">
        <f t="shared" ca="1" si="4"/>
        <v/>
      </c>
      <c r="P56" s="72"/>
      <c r="Q56" s="67"/>
      <c r="R56" s="68"/>
      <c r="S56" s="59" t="e">
        <f t="shared" si="1"/>
        <v>#VALUE!</v>
      </c>
      <c r="T56" s="69" t="str">
        <f t="shared" si="5"/>
        <v/>
      </c>
    </row>
    <row r="57" spans="1:20" ht="15.75" thickBot="1" x14ac:dyDescent="0.3">
      <c r="A57" s="43"/>
      <c r="B57" s="44" t="str">
        <f>IF(A57="","",VLOOKUP(A57,BDD!A:E,5,FALSE))</f>
        <v/>
      </c>
      <c r="C57" s="45" t="str">
        <f>IF(A57="","",VLOOKUP(A57,BDD!A:C,3,FALSE))</f>
        <v/>
      </c>
      <c r="D57" s="145" t="str">
        <f>IF(A57="","",VLOOKUP(A57,BDD!A:R,18,FALSE))</f>
        <v/>
      </c>
      <c r="E57" s="46" t="str">
        <f>IF(A57="","",VLOOKUP(A57,BDD!A:Q,17,FALSE))</f>
        <v/>
      </c>
      <c r="F57" s="47" t="str">
        <f>IF(A57="","",VLOOKUP(A57,BDD!A:S,19,FALSE))</f>
        <v/>
      </c>
      <c r="G57" s="48" t="str">
        <f>IF(A57="","",VLOOKUP(A57,BDD!A:T,20,FALSE))</f>
        <v/>
      </c>
      <c r="H57" s="73"/>
      <c r="I57" s="61"/>
      <c r="J57" s="70"/>
      <c r="K57" s="52" t="str">
        <f t="shared" ca="1" si="0"/>
        <v/>
      </c>
      <c r="L57" s="75"/>
      <c r="M57" s="64"/>
      <c r="N57" s="75"/>
      <c r="O57" s="71" t="str">
        <f t="shared" ca="1" si="4"/>
        <v/>
      </c>
      <c r="P57" s="72"/>
      <c r="Q57" s="67"/>
      <c r="R57" s="68"/>
      <c r="S57" s="59" t="e">
        <f t="shared" si="1"/>
        <v>#VALUE!</v>
      </c>
      <c r="T57" s="69" t="str">
        <f t="shared" si="5"/>
        <v/>
      </c>
    </row>
    <row r="58" spans="1:20" ht="15.75" thickBot="1" x14ac:dyDescent="0.3">
      <c r="A58" s="43"/>
      <c r="B58" s="44" t="str">
        <f>IF(A58="","",VLOOKUP(A58,BDD!A:E,5,FALSE))</f>
        <v/>
      </c>
      <c r="C58" s="45" t="str">
        <f>IF(A58="","",VLOOKUP(A58,BDD!A:C,3,FALSE))</f>
        <v/>
      </c>
      <c r="D58" s="145" t="str">
        <f>IF(A58="","",VLOOKUP(A58,BDD!A:R,18,FALSE))</f>
        <v/>
      </c>
      <c r="E58" s="46" t="str">
        <f>IF(A58="","",VLOOKUP(A58,BDD!A:Q,17,FALSE))</f>
        <v/>
      </c>
      <c r="F58" s="47" t="str">
        <f>IF(A58="","",VLOOKUP(A58,BDD!A:S,19,FALSE))</f>
        <v/>
      </c>
      <c r="G58" s="48" t="str">
        <f>IF(A58="","",VLOOKUP(A58,BDD!A:T,20,FALSE))</f>
        <v/>
      </c>
      <c r="H58" s="73"/>
      <c r="I58" s="61"/>
      <c r="J58" s="70"/>
      <c r="K58" s="52" t="str">
        <f t="shared" ca="1" si="0"/>
        <v/>
      </c>
      <c r="L58" s="75"/>
      <c r="M58" s="64"/>
      <c r="N58" s="75"/>
      <c r="O58" s="71" t="str">
        <f t="shared" ca="1" si="4"/>
        <v/>
      </c>
      <c r="P58" s="72"/>
      <c r="Q58" s="67"/>
      <c r="R58" s="68"/>
      <c r="S58" s="59" t="e">
        <f t="shared" si="1"/>
        <v>#VALUE!</v>
      </c>
      <c r="T58" s="69" t="str">
        <f t="shared" si="5"/>
        <v/>
      </c>
    </row>
    <row r="59" spans="1:20" ht="15.75" thickBot="1" x14ac:dyDescent="0.3">
      <c r="A59" s="43"/>
      <c r="B59" s="44" t="str">
        <f>IF(A59="","",VLOOKUP(A59,BDD!A:E,5,FALSE))</f>
        <v/>
      </c>
      <c r="C59" s="45" t="str">
        <f>IF(A59="","",VLOOKUP(A59,BDD!A:C,3,FALSE))</f>
        <v/>
      </c>
      <c r="D59" s="145" t="str">
        <f>IF(A59="","",VLOOKUP(A59,BDD!A:R,18,FALSE))</f>
        <v/>
      </c>
      <c r="E59" s="46" t="str">
        <f>IF(A59="","",VLOOKUP(A59,BDD!A:Q,17,FALSE))</f>
        <v/>
      </c>
      <c r="F59" s="47" t="str">
        <f>IF(A59="","",VLOOKUP(A59,BDD!A:S,19,FALSE))</f>
        <v/>
      </c>
      <c r="G59" s="48" t="str">
        <f>IF(A59="","",VLOOKUP(A59,BDD!A:T,20,FALSE))</f>
        <v/>
      </c>
      <c r="H59" s="73"/>
      <c r="I59" s="61"/>
      <c r="J59" s="70"/>
      <c r="K59" s="52" t="str">
        <f t="shared" ca="1" si="0"/>
        <v/>
      </c>
      <c r="L59" s="75"/>
      <c r="M59" s="64"/>
      <c r="N59" s="75"/>
      <c r="O59" s="71" t="str">
        <f t="shared" ca="1" si="4"/>
        <v/>
      </c>
      <c r="P59" s="72"/>
      <c r="Q59" s="67"/>
      <c r="R59" s="68"/>
      <c r="S59" s="59" t="e">
        <f t="shared" si="1"/>
        <v>#VALUE!</v>
      </c>
      <c r="T59" s="69" t="str">
        <f t="shared" si="5"/>
        <v/>
      </c>
    </row>
    <row r="60" spans="1:20" ht="15.75" thickBot="1" x14ac:dyDescent="0.3">
      <c r="A60" s="43"/>
      <c r="B60" s="44" t="str">
        <f>IF(A60="","",VLOOKUP(A60,BDD!A:E,5,FALSE))</f>
        <v/>
      </c>
      <c r="C60" s="45" t="str">
        <f>IF(A60="","",VLOOKUP(A60,BDD!A:C,3,FALSE))</f>
        <v/>
      </c>
      <c r="D60" s="145" t="str">
        <f>IF(A60="","",VLOOKUP(A60,BDD!A:R,18,FALSE))</f>
        <v/>
      </c>
      <c r="E60" s="46" t="str">
        <f>IF(A60="","",VLOOKUP(A60,BDD!A:Q,17,FALSE))</f>
        <v/>
      </c>
      <c r="F60" s="47" t="str">
        <f>IF(A60="","",VLOOKUP(A60,BDD!A:S,19,FALSE))</f>
        <v/>
      </c>
      <c r="G60" s="48" t="str">
        <f>IF(A60="","",VLOOKUP(A60,BDD!A:T,20,FALSE))</f>
        <v/>
      </c>
      <c r="H60" s="73"/>
      <c r="I60" s="61"/>
      <c r="J60" s="70"/>
      <c r="K60" s="52" t="str">
        <f t="shared" ca="1" si="0"/>
        <v/>
      </c>
      <c r="L60" s="75"/>
      <c r="M60" s="64"/>
      <c r="N60" s="75"/>
      <c r="O60" s="71" t="str">
        <f t="shared" ca="1" si="4"/>
        <v/>
      </c>
      <c r="P60" s="72"/>
      <c r="Q60" s="67"/>
      <c r="R60" s="68"/>
      <c r="S60" s="59" t="e">
        <f t="shared" si="1"/>
        <v>#VALUE!</v>
      </c>
      <c r="T60" s="69" t="str">
        <f t="shared" si="5"/>
        <v/>
      </c>
    </row>
    <row r="61" spans="1:20" ht="15.75" thickBot="1" x14ac:dyDescent="0.3">
      <c r="A61" s="43"/>
      <c r="B61" s="44" t="str">
        <f>IF(A61="","",VLOOKUP(A61,BDD!A:E,5,FALSE))</f>
        <v/>
      </c>
      <c r="C61" s="45" t="str">
        <f>IF(A61="","",VLOOKUP(A61,BDD!A:C,3,FALSE))</f>
        <v/>
      </c>
      <c r="D61" s="145" t="str">
        <f>IF(A61="","",VLOOKUP(A61,BDD!A:R,18,FALSE))</f>
        <v/>
      </c>
      <c r="E61" s="46" t="str">
        <f>IF(A61="","",VLOOKUP(A61,BDD!A:Q,17,FALSE))</f>
        <v/>
      </c>
      <c r="F61" s="47" t="str">
        <f>IF(A61="","",VLOOKUP(A61,BDD!A:S,19,FALSE))</f>
        <v/>
      </c>
      <c r="G61" s="48" t="str">
        <f>IF(A61="","",VLOOKUP(A61,BDD!A:T,20,FALSE))</f>
        <v/>
      </c>
      <c r="H61" s="73"/>
      <c r="I61" s="61"/>
      <c r="J61" s="70"/>
      <c r="K61" s="52" t="str">
        <f t="shared" ca="1" si="0"/>
        <v/>
      </c>
      <c r="L61" s="75"/>
      <c r="M61" s="64"/>
      <c r="N61" s="75"/>
      <c r="O61" s="71" t="str">
        <f t="shared" ca="1" si="4"/>
        <v/>
      </c>
      <c r="P61" s="72"/>
      <c r="Q61" s="67"/>
      <c r="R61" s="68"/>
      <c r="S61" s="59" t="e">
        <f t="shared" si="1"/>
        <v>#VALUE!</v>
      </c>
      <c r="T61" s="69" t="str">
        <f t="shared" si="5"/>
        <v/>
      </c>
    </row>
    <row r="62" spans="1:20" ht="15.75" thickBot="1" x14ac:dyDescent="0.3">
      <c r="A62" s="43"/>
      <c r="B62" s="44" t="str">
        <f>IF(A62="","",VLOOKUP(A62,BDD!A:E,5,FALSE))</f>
        <v/>
      </c>
      <c r="C62" s="45" t="str">
        <f>IF(A62="","",VLOOKUP(A62,BDD!A:C,3,FALSE))</f>
        <v/>
      </c>
      <c r="D62" s="145" t="str">
        <f>IF(A62="","",VLOOKUP(A62,BDD!A:R,18,FALSE))</f>
        <v/>
      </c>
      <c r="E62" s="46" t="str">
        <f>IF(A62="","",VLOOKUP(A62,BDD!A:Q,17,FALSE))</f>
        <v/>
      </c>
      <c r="F62" s="47" t="str">
        <f>IF(A62="","",VLOOKUP(A62,BDD!A:S,19,FALSE))</f>
        <v/>
      </c>
      <c r="G62" s="48" t="str">
        <f>IF(A62="","",VLOOKUP(A62,BDD!A:T,20,FALSE))</f>
        <v/>
      </c>
      <c r="H62" s="73"/>
      <c r="I62" s="61"/>
      <c r="J62" s="70"/>
      <c r="K62" s="52" t="str">
        <f t="shared" ca="1" si="0"/>
        <v/>
      </c>
      <c r="L62" s="75"/>
      <c r="M62" s="64"/>
      <c r="N62" s="75"/>
      <c r="O62" s="71" t="str">
        <f t="shared" ca="1" si="4"/>
        <v/>
      </c>
      <c r="P62" s="72"/>
      <c r="Q62" s="67"/>
      <c r="R62" s="68"/>
      <c r="S62" s="59" t="e">
        <f t="shared" si="1"/>
        <v>#VALUE!</v>
      </c>
      <c r="T62" s="69" t="str">
        <f t="shared" si="5"/>
        <v/>
      </c>
    </row>
    <row r="63" spans="1:20" ht="15.75" thickBot="1" x14ac:dyDescent="0.3">
      <c r="A63" s="43"/>
      <c r="B63" s="44" t="str">
        <f>IF(A63="","",VLOOKUP(A63,BDD!A:E,5,FALSE))</f>
        <v/>
      </c>
      <c r="C63" s="45" t="str">
        <f>IF(A63="","",VLOOKUP(A63,BDD!A:C,3,FALSE))</f>
        <v/>
      </c>
      <c r="D63" s="145" t="str">
        <f>IF(A63="","",VLOOKUP(A63,BDD!A:R,18,FALSE))</f>
        <v/>
      </c>
      <c r="E63" s="46" t="str">
        <f>IF(A63="","",VLOOKUP(A63,BDD!A:Q,17,FALSE))</f>
        <v/>
      </c>
      <c r="F63" s="47" t="str">
        <f>IF(A63="","",VLOOKUP(A63,BDD!A:S,19,FALSE))</f>
        <v/>
      </c>
      <c r="G63" s="48" t="str">
        <f>IF(A63="","",VLOOKUP(A63,BDD!A:T,20,FALSE))</f>
        <v/>
      </c>
      <c r="H63" s="73"/>
      <c r="I63" s="61"/>
      <c r="J63" s="70"/>
      <c r="K63" s="52" t="str">
        <f t="shared" ca="1" si="0"/>
        <v/>
      </c>
      <c r="L63" s="75"/>
      <c r="M63" s="64"/>
      <c r="N63" s="75"/>
      <c r="O63" s="71" t="str">
        <f t="shared" ca="1" si="4"/>
        <v/>
      </c>
      <c r="P63" s="72"/>
      <c r="Q63" s="67"/>
      <c r="R63" s="68"/>
      <c r="S63" s="59" t="e">
        <f t="shared" si="1"/>
        <v>#VALUE!</v>
      </c>
      <c r="T63" s="69" t="str">
        <f t="shared" si="5"/>
        <v/>
      </c>
    </row>
    <row r="64" spans="1:20" ht="15.75" thickBot="1" x14ac:dyDescent="0.3">
      <c r="A64" s="43"/>
      <c r="B64" s="44" t="str">
        <f>IF(A64="","",VLOOKUP(A64,BDD!A:E,5,FALSE))</f>
        <v/>
      </c>
      <c r="C64" s="45" t="str">
        <f>IF(A64="","",VLOOKUP(A64,BDD!A:C,3,FALSE))</f>
        <v/>
      </c>
      <c r="D64" s="145" t="str">
        <f>IF(A64="","",VLOOKUP(A64,BDD!A:R,18,FALSE))</f>
        <v/>
      </c>
      <c r="E64" s="46" t="str">
        <f>IF(A64="","",VLOOKUP(A64,BDD!A:Q,17,FALSE))</f>
        <v/>
      </c>
      <c r="F64" s="47" t="str">
        <f>IF(A64="","",VLOOKUP(A64,BDD!A:S,19,FALSE))</f>
        <v/>
      </c>
      <c r="G64" s="48" t="str">
        <f>IF(A64="","",VLOOKUP(A64,BDD!A:T,20,FALSE))</f>
        <v/>
      </c>
      <c r="H64" s="73"/>
      <c r="I64" s="61"/>
      <c r="J64" s="70"/>
      <c r="K64" s="52" t="str">
        <f t="shared" ca="1" si="0"/>
        <v/>
      </c>
      <c r="L64" s="75"/>
      <c r="M64" s="64"/>
      <c r="N64" s="75"/>
      <c r="O64" s="71" t="str">
        <f t="shared" ca="1" si="4"/>
        <v/>
      </c>
      <c r="P64" s="72"/>
      <c r="Q64" s="67"/>
      <c r="R64" s="68"/>
      <c r="S64" s="59" t="e">
        <f t="shared" si="1"/>
        <v>#VALUE!</v>
      </c>
      <c r="T64" s="69" t="str">
        <f t="shared" si="5"/>
        <v/>
      </c>
    </row>
    <row r="65" spans="1:20" ht="15.75" thickBot="1" x14ac:dyDescent="0.3">
      <c r="A65" s="43"/>
      <c r="B65" s="44" t="str">
        <f>IF(A65="","",VLOOKUP(A65,BDD!A:E,5,FALSE))</f>
        <v/>
      </c>
      <c r="C65" s="45" t="str">
        <f>IF(A65="","",VLOOKUP(A65,BDD!A:C,3,FALSE))</f>
        <v/>
      </c>
      <c r="D65" s="145" t="str">
        <f>IF(A65="","",VLOOKUP(A65,BDD!A:R,18,FALSE))</f>
        <v/>
      </c>
      <c r="E65" s="46" t="str">
        <f>IF(A65="","",VLOOKUP(A65,BDD!A:Q,17,FALSE))</f>
        <v/>
      </c>
      <c r="F65" s="47" t="str">
        <f>IF(A65="","",VLOOKUP(A65,BDD!A:S,19,FALSE))</f>
        <v/>
      </c>
      <c r="G65" s="48" t="str">
        <f>IF(A65="","",VLOOKUP(A65,BDD!A:T,20,FALSE))</f>
        <v/>
      </c>
      <c r="H65" s="73"/>
      <c r="I65" s="61"/>
      <c r="J65" s="70"/>
      <c r="K65" s="52" t="str">
        <f t="shared" ca="1" si="0"/>
        <v/>
      </c>
      <c r="L65" s="75"/>
      <c r="M65" s="64"/>
      <c r="N65" s="75"/>
      <c r="O65" s="71" t="str">
        <f t="shared" ca="1" si="4"/>
        <v/>
      </c>
      <c r="P65" s="72"/>
      <c r="Q65" s="67"/>
      <c r="R65" s="68"/>
      <c r="S65" s="59" t="e">
        <f t="shared" si="1"/>
        <v>#VALUE!</v>
      </c>
      <c r="T65" s="69" t="str">
        <f t="shared" si="5"/>
        <v/>
      </c>
    </row>
    <row r="66" spans="1:20" ht="15.75" thickBot="1" x14ac:dyDescent="0.3">
      <c r="A66" s="43"/>
      <c r="B66" s="44" t="str">
        <f>IF(A66="","",VLOOKUP(A66,BDD!A:E,5,FALSE))</f>
        <v/>
      </c>
      <c r="C66" s="45" t="str">
        <f>IF(A66="","",VLOOKUP(A66,BDD!A:C,3,FALSE))</f>
        <v/>
      </c>
      <c r="D66" s="145" t="str">
        <f>IF(A66="","",VLOOKUP(A66,BDD!A:R,18,FALSE))</f>
        <v/>
      </c>
      <c r="E66" s="46" t="str">
        <f>IF(A66="","",VLOOKUP(A66,BDD!A:Q,17,FALSE))</f>
        <v/>
      </c>
      <c r="F66" s="47" t="str">
        <f>IF(A66="","",VLOOKUP(A66,BDD!A:S,19,FALSE))</f>
        <v/>
      </c>
      <c r="G66" s="48" t="str">
        <f>IF(A66="","",VLOOKUP(A66,BDD!A:T,20,FALSE))</f>
        <v/>
      </c>
      <c r="H66" s="73"/>
      <c r="I66" s="61"/>
      <c r="J66" s="70"/>
      <c r="K66" s="52" t="str">
        <f t="shared" ca="1" si="0"/>
        <v/>
      </c>
      <c r="L66" s="75"/>
      <c r="M66" s="64"/>
      <c r="N66" s="75"/>
      <c r="O66" s="71" t="str">
        <f t="shared" ca="1" si="4"/>
        <v/>
      </c>
      <c r="P66" s="72"/>
      <c r="Q66" s="67"/>
      <c r="R66" s="68"/>
      <c r="S66" s="59" t="e">
        <f t="shared" si="1"/>
        <v>#VALUE!</v>
      </c>
      <c r="T66" s="69" t="str">
        <f t="shared" si="5"/>
        <v/>
      </c>
    </row>
    <row r="67" spans="1:20" ht="15.75" thickBot="1" x14ac:dyDescent="0.3">
      <c r="A67" s="43"/>
      <c r="B67" s="44" t="str">
        <f>IF(A67="","",VLOOKUP(A67,BDD!A:E,5,FALSE))</f>
        <v/>
      </c>
      <c r="C67" s="45" t="str">
        <f>IF(A67="","",VLOOKUP(A67,BDD!A:C,3,FALSE))</f>
        <v/>
      </c>
      <c r="D67" s="145" t="str">
        <f>IF(A67="","",VLOOKUP(A67,BDD!A:R,18,FALSE))</f>
        <v/>
      </c>
      <c r="E67" s="46" t="str">
        <f>IF(A67="","",VLOOKUP(A67,BDD!A:Q,17,FALSE))</f>
        <v/>
      </c>
      <c r="F67" s="47" t="str">
        <f>IF(A67="","",VLOOKUP(A67,BDD!A:S,19,FALSE))</f>
        <v/>
      </c>
      <c r="G67" s="48" t="str">
        <f>IF(A67="","",VLOOKUP(A67,BDD!A:T,20,FALSE))</f>
        <v/>
      </c>
      <c r="H67" s="73"/>
      <c r="I67" s="61"/>
      <c r="J67" s="70"/>
      <c r="K67" s="52" t="str">
        <f t="shared" ca="1" si="0"/>
        <v/>
      </c>
      <c r="L67" s="75"/>
      <c r="M67" s="64"/>
      <c r="N67" s="75"/>
      <c r="O67" s="71" t="str">
        <f t="shared" ca="1" si="4"/>
        <v/>
      </c>
      <c r="P67" s="72"/>
      <c r="Q67" s="67"/>
      <c r="R67" s="68"/>
      <c r="S67" s="59" t="e">
        <f t="shared" si="1"/>
        <v>#VALUE!</v>
      </c>
      <c r="T67" s="69" t="str">
        <f t="shared" si="5"/>
        <v/>
      </c>
    </row>
    <row r="68" spans="1:20" ht="15.75" thickBot="1" x14ac:dyDescent="0.3">
      <c r="A68" s="43"/>
      <c r="B68" s="44" t="str">
        <f>IF(A68="","",VLOOKUP(A68,BDD!A:E,5,FALSE))</f>
        <v/>
      </c>
      <c r="C68" s="45" t="str">
        <f>IF(A68="","",VLOOKUP(A68,BDD!A:C,3,FALSE))</f>
        <v/>
      </c>
      <c r="D68" s="145" t="str">
        <f>IF(A68="","",VLOOKUP(A68,BDD!A:R,18,FALSE))</f>
        <v/>
      </c>
      <c r="E68" s="46" t="str">
        <f>IF(A68="","",VLOOKUP(A68,BDD!A:Q,17,FALSE))</f>
        <v/>
      </c>
      <c r="F68" s="47" t="str">
        <f>IF(A68="","",VLOOKUP(A68,BDD!A:S,19,FALSE))</f>
        <v/>
      </c>
      <c r="G68" s="48" t="str">
        <f>IF(A68="","",VLOOKUP(A68,BDD!A:T,20,FALSE))</f>
        <v/>
      </c>
      <c r="H68" s="73"/>
      <c r="I68" s="61"/>
      <c r="J68" s="70"/>
      <c r="K68" s="52" t="str">
        <f t="shared" ca="1" si="0"/>
        <v/>
      </c>
      <c r="L68" s="75"/>
      <c r="M68" s="64"/>
      <c r="N68" s="75"/>
      <c r="O68" s="71" t="str">
        <f t="shared" ca="1" si="4"/>
        <v/>
      </c>
      <c r="P68" s="72"/>
      <c r="Q68" s="67"/>
      <c r="R68" s="68"/>
      <c r="S68" s="59" t="e">
        <f t="shared" si="1"/>
        <v>#VALUE!</v>
      </c>
      <c r="T68" s="69" t="str">
        <f t="shared" si="5"/>
        <v/>
      </c>
    </row>
    <row r="69" spans="1:20" ht="15.75" thickBot="1" x14ac:dyDescent="0.3">
      <c r="A69" s="43"/>
      <c r="B69" s="44" t="str">
        <f>IF(A69="","",VLOOKUP(A69,BDD!A:E,5,FALSE))</f>
        <v/>
      </c>
      <c r="C69" s="45" t="str">
        <f>IF(A69="","",VLOOKUP(A69,BDD!A:C,3,FALSE))</f>
        <v/>
      </c>
      <c r="D69" s="145" t="str">
        <f>IF(A69="","",VLOOKUP(A69,BDD!A:R,18,FALSE))</f>
        <v/>
      </c>
      <c r="E69" s="46" t="str">
        <f>IF(A69="","",VLOOKUP(A69,BDD!A:Q,17,FALSE))</f>
        <v/>
      </c>
      <c r="F69" s="47" t="str">
        <f>IF(A69="","",VLOOKUP(A69,BDD!A:S,19,FALSE))</f>
        <v/>
      </c>
      <c r="G69" s="48" t="str">
        <f>IF(A69="","",VLOOKUP(A69,BDD!A:T,20,FALSE))</f>
        <v/>
      </c>
      <c r="H69" s="73"/>
      <c r="I69" s="61"/>
      <c r="J69" s="70"/>
      <c r="K69" s="52" t="str">
        <f t="shared" ca="1" si="0"/>
        <v/>
      </c>
      <c r="L69" s="75"/>
      <c r="M69" s="64"/>
      <c r="N69" s="75"/>
      <c r="O69" s="71" t="str">
        <f t="shared" ca="1" si="4"/>
        <v/>
      </c>
      <c r="P69" s="72"/>
      <c r="Q69" s="67"/>
      <c r="R69" s="68"/>
      <c r="S69" s="59" t="e">
        <f t="shared" si="1"/>
        <v>#VALUE!</v>
      </c>
      <c r="T69" s="69" t="str">
        <f t="shared" si="5"/>
        <v/>
      </c>
    </row>
    <row r="70" spans="1:20" ht="15.75" thickBot="1" x14ac:dyDescent="0.3">
      <c r="A70" s="43"/>
      <c r="B70" s="44" t="str">
        <f>IF(A70="","",VLOOKUP(A70,BDD!A:E,5,FALSE))</f>
        <v/>
      </c>
      <c r="C70" s="45" t="str">
        <f>IF(A70="","",VLOOKUP(A70,BDD!A:C,3,FALSE))</f>
        <v/>
      </c>
      <c r="D70" s="145" t="str">
        <f>IF(A70="","",VLOOKUP(A70,BDD!A:R,18,FALSE))</f>
        <v/>
      </c>
      <c r="E70" s="46" t="str">
        <f>IF(A70="","",VLOOKUP(A70,BDD!A:Q,17,FALSE))</f>
        <v/>
      </c>
      <c r="F70" s="47" t="str">
        <f>IF(A70="","",VLOOKUP(A70,BDD!A:S,19,FALSE))</f>
        <v/>
      </c>
      <c r="G70" s="48" t="str">
        <f>IF(A70="","",VLOOKUP(A70,BDD!A:T,20,FALSE))</f>
        <v/>
      </c>
      <c r="H70" s="73"/>
      <c r="I70" s="61"/>
      <c r="J70" s="70"/>
      <c r="K70" s="52" t="str">
        <f t="shared" ref="K70:K105" ca="1" si="6">IF(J70="","",IF(H70="ANNUEL",I70,IF(AND(OR(D70="NON",D70=""),(TODAY()-G70&lt;=365),(H70="PLURIANNUEL")),I70,IF(AND(D70="OUI",(TODAY()-G70&lt;=365),(H70="Pluriannuel")),(I70/E70),""))))</f>
        <v/>
      </c>
      <c r="L70" s="75"/>
      <c r="M70" s="64"/>
      <c r="N70" s="75"/>
      <c r="O70" s="71" t="str">
        <f t="shared" ca="1" si="4"/>
        <v/>
      </c>
      <c r="P70" s="72"/>
      <c r="Q70" s="67"/>
      <c r="R70" s="68"/>
      <c r="S70" s="59" t="e">
        <f t="shared" ref="S70:S105" si="7">IF(YEAR(G70)=$S$1-1,IF(AND(H70="annuel",D70="oui",OR(P70="TRA",P70="RB")),(N70*0.0174),IF(AND(H70="Pluriannuel",D70="oui",P70="RB"),(N70*0.0174),"")),"")</f>
        <v>#VALUE!</v>
      </c>
      <c r="T70" s="69" t="str">
        <f t="shared" ref="T70:T101" si="8">IF(E70="PREVION","",IF(E70="","",IF(I70="","",IF(E70&gt;1,S70*1.0174,""))))</f>
        <v/>
      </c>
    </row>
    <row r="71" spans="1:20" ht="15.75" thickBot="1" x14ac:dyDescent="0.3">
      <c r="A71" s="43"/>
      <c r="B71" s="44" t="str">
        <f>IF(A71="","",VLOOKUP(A71,BDD!A:E,5,FALSE))</f>
        <v/>
      </c>
      <c r="C71" s="45" t="str">
        <f>IF(A71="","",VLOOKUP(A71,BDD!A:C,3,FALSE))</f>
        <v/>
      </c>
      <c r="D71" s="145" t="str">
        <f>IF(A71="","",VLOOKUP(A71,BDD!A:R,18,FALSE))</f>
        <v/>
      </c>
      <c r="E71" s="46" t="str">
        <f>IF(A71="","",VLOOKUP(A71,BDD!A:Q,17,FALSE))</f>
        <v/>
      </c>
      <c r="F71" s="47" t="str">
        <f>IF(A71="","",VLOOKUP(A71,BDD!A:S,19,FALSE))</f>
        <v/>
      </c>
      <c r="G71" s="48" t="str">
        <f>IF(A71="","",VLOOKUP(A71,BDD!A:T,20,FALSE))</f>
        <v/>
      </c>
      <c r="H71" s="73"/>
      <c r="I71" s="61"/>
      <c r="J71" s="70"/>
      <c r="K71" s="52" t="str">
        <f t="shared" ca="1" si="6"/>
        <v/>
      </c>
      <c r="L71" s="75"/>
      <c r="M71" s="64"/>
      <c r="N71" s="75"/>
      <c r="O71" s="71" t="str">
        <f t="shared" ca="1" si="4"/>
        <v/>
      </c>
      <c r="P71" s="72"/>
      <c r="Q71" s="67"/>
      <c r="R71" s="68"/>
      <c r="S71" s="59" t="e">
        <f t="shared" si="7"/>
        <v>#VALUE!</v>
      </c>
      <c r="T71" s="69" t="str">
        <f t="shared" si="8"/>
        <v/>
      </c>
    </row>
    <row r="72" spans="1:20" ht="15.75" thickBot="1" x14ac:dyDescent="0.3">
      <c r="A72" s="43"/>
      <c r="B72" s="44" t="str">
        <f>IF(A72="","",VLOOKUP(A72,BDD!A:E,5,FALSE))</f>
        <v/>
      </c>
      <c r="C72" s="45" t="str">
        <f>IF(A72="","",VLOOKUP(A72,BDD!A:C,3,FALSE))</f>
        <v/>
      </c>
      <c r="D72" s="145" t="str">
        <f>IF(A72="","",VLOOKUP(A72,BDD!A:R,18,FALSE))</f>
        <v/>
      </c>
      <c r="E72" s="46" t="str">
        <f>IF(A72="","",VLOOKUP(A72,BDD!A:Q,17,FALSE))</f>
        <v/>
      </c>
      <c r="F72" s="47" t="str">
        <f>IF(A72="","",VLOOKUP(A72,BDD!A:S,19,FALSE))</f>
        <v/>
      </c>
      <c r="G72" s="48" t="str">
        <f>IF(A72="","",VLOOKUP(A72,BDD!A:T,20,FALSE))</f>
        <v/>
      </c>
      <c r="H72" s="73"/>
      <c r="I72" s="61"/>
      <c r="J72" s="70"/>
      <c r="K72" s="52" t="str">
        <f t="shared" ca="1" si="6"/>
        <v/>
      </c>
      <c r="L72" s="75"/>
      <c r="M72" s="64"/>
      <c r="N72" s="75"/>
      <c r="O72" s="71" t="str">
        <f t="shared" ca="1" si="4"/>
        <v/>
      </c>
      <c r="P72" s="72"/>
      <c r="Q72" s="67"/>
      <c r="R72" s="68"/>
      <c r="S72" s="59" t="e">
        <f t="shared" si="7"/>
        <v>#VALUE!</v>
      </c>
      <c r="T72" s="69" t="str">
        <f t="shared" si="8"/>
        <v/>
      </c>
    </row>
    <row r="73" spans="1:20" ht="15.75" thickBot="1" x14ac:dyDescent="0.3">
      <c r="A73" s="78"/>
      <c r="B73" s="44" t="str">
        <f>IF(A73="","",VLOOKUP(A73,BDD!A:E,5,FALSE))</f>
        <v/>
      </c>
      <c r="C73" s="45" t="str">
        <f>IF(A73="","",VLOOKUP(A73,BDD!A:C,3,FALSE))</f>
        <v/>
      </c>
      <c r="D73" s="145" t="str">
        <f>IF(A73="","",VLOOKUP(A73,BDD!A:R,18,FALSE))</f>
        <v/>
      </c>
      <c r="E73" s="46" t="str">
        <f>IF(A73="","",VLOOKUP(A73,BDD!A:Q,17,FALSE))</f>
        <v/>
      </c>
      <c r="F73" s="47" t="str">
        <f>IF(A73="","",VLOOKUP(A73,BDD!A:S,19,FALSE))</f>
        <v/>
      </c>
      <c r="G73" s="48" t="str">
        <f>IF(A73="","",VLOOKUP(A73,BDD!A:T,20,FALSE))</f>
        <v/>
      </c>
      <c r="H73" s="73"/>
      <c r="I73" s="61"/>
      <c r="J73" s="70"/>
      <c r="K73" s="52" t="str">
        <f t="shared" ca="1" si="6"/>
        <v/>
      </c>
      <c r="L73" s="75"/>
      <c r="M73" s="64"/>
      <c r="N73" s="75"/>
      <c r="O73" s="71" t="str">
        <f t="shared" ca="1" si="4"/>
        <v/>
      </c>
      <c r="P73" s="72"/>
      <c r="Q73" s="67"/>
      <c r="R73" s="68"/>
      <c r="S73" s="59" t="e">
        <f t="shared" si="7"/>
        <v>#VALUE!</v>
      </c>
      <c r="T73" s="69" t="str">
        <f t="shared" si="8"/>
        <v/>
      </c>
    </row>
    <row r="74" spans="1:20" ht="15.75" thickBot="1" x14ac:dyDescent="0.3">
      <c r="A74" s="78"/>
      <c r="B74" s="44" t="str">
        <f>IF(A74="","",VLOOKUP(A74,BDD!A:E,5,FALSE))</f>
        <v/>
      </c>
      <c r="C74" s="45" t="str">
        <f>IF(A74="","",VLOOKUP(A74,BDD!A:C,3,FALSE))</f>
        <v/>
      </c>
      <c r="D74" s="145" t="str">
        <f>IF(A74="","",VLOOKUP(A74,BDD!A:R,18,FALSE))</f>
        <v/>
      </c>
      <c r="E74" s="46" t="str">
        <f>IF(A74="","",VLOOKUP(A74,BDD!A:Q,17,FALSE))</f>
        <v/>
      </c>
      <c r="F74" s="47" t="str">
        <f>IF(A74="","",VLOOKUP(A74,BDD!A:S,19,FALSE))</f>
        <v/>
      </c>
      <c r="G74" s="48" t="str">
        <f>IF(A74="","",VLOOKUP(A74,BDD!A:T,20,FALSE))</f>
        <v/>
      </c>
      <c r="H74" s="73"/>
      <c r="I74" s="61"/>
      <c r="J74" s="70"/>
      <c r="K74" s="52" t="str">
        <f t="shared" ca="1" si="6"/>
        <v/>
      </c>
      <c r="L74" s="75"/>
      <c r="M74" s="64"/>
      <c r="N74" s="75"/>
      <c r="O74" s="71" t="str">
        <f t="shared" ref="O74:O105" ca="1" si="9">IF(K74="","",IF(K74&gt;=0,N74-K74))</f>
        <v/>
      </c>
      <c r="P74" s="72"/>
      <c r="Q74" s="67"/>
      <c r="R74" s="68"/>
      <c r="S74" s="59" t="e">
        <f t="shared" si="7"/>
        <v>#VALUE!</v>
      </c>
      <c r="T74" s="69" t="str">
        <f t="shared" si="8"/>
        <v/>
      </c>
    </row>
    <row r="75" spans="1:20" ht="15.75" thickBot="1" x14ac:dyDescent="0.3">
      <c r="A75" s="78"/>
      <c r="B75" s="44" t="str">
        <f>IF(A75="","",VLOOKUP(A75,BDD!A:E,5,FALSE))</f>
        <v/>
      </c>
      <c r="C75" s="45" t="str">
        <f>IF(A75="","",VLOOKUP(A75,BDD!A:C,3,FALSE))</f>
        <v/>
      </c>
      <c r="D75" s="145" t="str">
        <f>IF(A75="","",VLOOKUP(A75,BDD!A:R,18,FALSE))</f>
        <v/>
      </c>
      <c r="E75" s="46" t="str">
        <f>IF(A75="","",VLOOKUP(A75,BDD!A:Q,17,FALSE))</f>
        <v/>
      </c>
      <c r="F75" s="47" t="str">
        <f>IF(A75="","",VLOOKUP(A75,BDD!A:S,19,FALSE))</f>
        <v/>
      </c>
      <c r="G75" s="48" t="str">
        <f>IF(A75="","",VLOOKUP(A75,BDD!A:T,20,FALSE))</f>
        <v/>
      </c>
      <c r="H75" s="73"/>
      <c r="I75" s="61"/>
      <c r="J75" s="70"/>
      <c r="K75" s="52" t="str">
        <f t="shared" ca="1" si="6"/>
        <v/>
      </c>
      <c r="L75" s="75"/>
      <c r="M75" s="64"/>
      <c r="N75" s="75"/>
      <c r="O75" s="71" t="str">
        <f t="shared" ca="1" si="9"/>
        <v/>
      </c>
      <c r="P75" s="72"/>
      <c r="Q75" s="67"/>
      <c r="R75" s="68"/>
      <c r="S75" s="59" t="e">
        <f t="shared" si="7"/>
        <v>#VALUE!</v>
      </c>
      <c r="T75" s="69" t="str">
        <f t="shared" si="8"/>
        <v/>
      </c>
    </row>
    <row r="76" spans="1:20" ht="15.75" thickBot="1" x14ac:dyDescent="0.3">
      <c r="A76" s="78"/>
      <c r="B76" s="44" t="str">
        <f>IF(A76="","",VLOOKUP(A76,BDD!A:E,5,FALSE))</f>
        <v/>
      </c>
      <c r="C76" s="45" t="str">
        <f>IF(A76="","",VLOOKUP(A76,BDD!A:C,3,FALSE))</f>
        <v/>
      </c>
      <c r="D76" s="145" t="str">
        <f>IF(A76="","",VLOOKUP(A76,BDD!A:R,18,FALSE))</f>
        <v/>
      </c>
      <c r="E76" s="46" t="str">
        <f>IF(A76="","",VLOOKUP(A76,BDD!A:Q,17,FALSE))</f>
        <v/>
      </c>
      <c r="F76" s="47" t="str">
        <f>IF(A76="","",VLOOKUP(A76,BDD!A:S,19,FALSE))</f>
        <v/>
      </c>
      <c r="G76" s="48" t="str">
        <f>IF(A76="","",VLOOKUP(A76,BDD!A:T,20,FALSE))</f>
        <v/>
      </c>
      <c r="H76" s="73"/>
      <c r="I76" s="61"/>
      <c r="J76" s="70"/>
      <c r="K76" s="52" t="str">
        <f t="shared" ca="1" si="6"/>
        <v/>
      </c>
      <c r="L76" s="75"/>
      <c r="M76" s="64"/>
      <c r="N76" s="75"/>
      <c r="O76" s="71" t="str">
        <f t="shared" ca="1" si="9"/>
        <v/>
      </c>
      <c r="P76" s="72"/>
      <c r="Q76" s="67"/>
      <c r="R76" s="68"/>
      <c r="S76" s="59" t="e">
        <f t="shared" si="7"/>
        <v>#VALUE!</v>
      </c>
      <c r="T76" s="69" t="str">
        <f t="shared" si="8"/>
        <v/>
      </c>
    </row>
    <row r="77" spans="1:20" ht="15.75" thickBot="1" x14ac:dyDescent="0.3">
      <c r="A77" s="78"/>
      <c r="B77" s="44" t="str">
        <f>IF(A77="","",VLOOKUP(A77,BDD!A:E,5,FALSE))</f>
        <v/>
      </c>
      <c r="C77" s="45" t="str">
        <f>IF(A77="","",VLOOKUP(A77,BDD!A:C,3,FALSE))</f>
        <v/>
      </c>
      <c r="D77" s="145" t="str">
        <f>IF(A77="","",VLOOKUP(A77,BDD!A:R,18,FALSE))</f>
        <v/>
      </c>
      <c r="E77" s="46" t="str">
        <f>IF(A77="","",VLOOKUP(A77,BDD!A:Q,17,FALSE))</f>
        <v/>
      </c>
      <c r="F77" s="47" t="str">
        <f>IF(A77="","",VLOOKUP(A77,BDD!A:S,19,FALSE))</f>
        <v/>
      </c>
      <c r="G77" s="48" t="str">
        <f>IF(A77="","",VLOOKUP(A77,BDD!A:T,20,FALSE))</f>
        <v/>
      </c>
      <c r="H77" s="73"/>
      <c r="I77" s="61"/>
      <c r="J77" s="70"/>
      <c r="K77" s="52" t="str">
        <f t="shared" ca="1" si="6"/>
        <v/>
      </c>
      <c r="L77" s="75"/>
      <c r="M77" s="64"/>
      <c r="N77" s="75"/>
      <c r="O77" s="71" t="str">
        <f t="shared" ca="1" si="9"/>
        <v/>
      </c>
      <c r="P77" s="72"/>
      <c r="Q77" s="67"/>
      <c r="R77" s="68"/>
      <c r="S77" s="59" t="e">
        <f t="shared" si="7"/>
        <v>#VALUE!</v>
      </c>
      <c r="T77" s="69" t="str">
        <f t="shared" si="8"/>
        <v/>
      </c>
    </row>
    <row r="78" spans="1:20" ht="15.75" thickBot="1" x14ac:dyDescent="0.3">
      <c r="A78" s="78"/>
      <c r="B78" s="44" t="str">
        <f>IF(A78="","",VLOOKUP(A78,BDD!A:E,5,FALSE))</f>
        <v/>
      </c>
      <c r="C78" s="45" t="str">
        <f>IF(A78="","",VLOOKUP(A78,BDD!A:C,3,FALSE))</f>
        <v/>
      </c>
      <c r="D78" s="145" t="str">
        <f>IF(A78="","",VLOOKUP(A78,BDD!A:R,18,FALSE))</f>
        <v/>
      </c>
      <c r="E78" s="46" t="str">
        <f>IF(A78="","",VLOOKUP(A78,BDD!A:Q,17,FALSE))</f>
        <v/>
      </c>
      <c r="F78" s="47" t="str">
        <f>IF(A78="","",VLOOKUP(A78,BDD!A:S,19,FALSE))</f>
        <v/>
      </c>
      <c r="G78" s="48" t="str">
        <f>IF(A78="","",VLOOKUP(A78,BDD!A:T,20,FALSE))</f>
        <v/>
      </c>
      <c r="H78" s="73"/>
      <c r="I78" s="61"/>
      <c r="J78" s="70"/>
      <c r="K78" s="52" t="str">
        <f t="shared" ca="1" si="6"/>
        <v/>
      </c>
      <c r="L78" s="75"/>
      <c r="M78" s="64"/>
      <c r="N78" s="75"/>
      <c r="O78" s="71" t="str">
        <f t="shared" ca="1" si="9"/>
        <v/>
      </c>
      <c r="P78" s="72"/>
      <c r="Q78" s="67"/>
      <c r="R78" s="68"/>
      <c r="S78" s="59" t="e">
        <f t="shared" si="7"/>
        <v>#VALUE!</v>
      </c>
      <c r="T78" s="69" t="str">
        <f t="shared" si="8"/>
        <v/>
      </c>
    </row>
    <row r="79" spans="1:20" ht="15.75" thickBot="1" x14ac:dyDescent="0.3">
      <c r="A79" s="78"/>
      <c r="B79" s="44" t="str">
        <f>IF(A79="","",VLOOKUP(A79,BDD!A:E,5,FALSE))</f>
        <v/>
      </c>
      <c r="C79" s="45" t="str">
        <f>IF(A79="","",VLOOKUP(A79,BDD!A:C,3,FALSE))</f>
        <v/>
      </c>
      <c r="D79" s="145" t="str">
        <f>IF(A79="","",VLOOKUP(A79,BDD!A:R,18,FALSE))</f>
        <v/>
      </c>
      <c r="E79" s="46" t="str">
        <f>IF(A79="","",VLOOKUP(A79,BDD!A:Q,17,FALSE))</f>
        <v/>
      </c>
      <c r="F79" s="47" t="str">
        <f>IF(A79="","",VLOOKUP(A79,BDD!A:S,19,FALSE))</f>
        <v/>
      </c>
      <c r="G79" s="48" t="str">
        <f>IF(A79="","",VLOOKUP(A79,BDD!A:T,20,FALSE))</f>
        <v/>
      </c>
      <c r="H79" s="73"/>
      <c r="I79" s="61"/>
      <c r="J79" s="70"/>
      <c r="K79" s="52" t="str">
        <f t="shared" ca="1" si="6"/>
        <v/>
      </c>
      <c r="L79" s="75"/>
      <c r="M79" s="64"/>
      <c r="N79" s="75"/>
      <c r="O79" s="71" t="str">
        <f t="shared" ca="1" si="9"/>
        <v/>
      </c>
      <c r="P79" s="72"/>
      <c r="Q79" s="67"/>
      <c r="R79" s="68"/>
      <c r="S79" s="59" t="e">
        <f t="shared" si="7"/>
        <v>#VALUE!</v>
      </c>
      <c r="T79" s="69" t="str">
        <f t="shared" si="8"/>
        <v/>
      </c>
    </row>
    <row r="80" spans="1:20" ht="15.75" thickBot="1" x14ac:dyDescent="0.3">
      <c r="A80" s="78"/>
      <c r="B80" s="44" t="str">
        <f>IF(A80="","",VLOOKUP(A80,BDD!A:E,5,FALSE))</f>
        <v/>
      </c>
      <c r="C80" s="45" t="str">
        <f>IF(A80="","",VLOOKUP(A80,BDD!A:C,3,FALSE))</f>
        <v/>
      </c>
      <c r="D80" s="145" t="str">
        <f>IF(A80="","",VLOOKUP(A80,BDD!A:R,18,FALSE))</f>
        <v/>
      </c>
      <c r="E80" s="46" t="str">
        <f>IF(A80="","",VLOOKUP(A80,BDD!A:Q,17,FALSE))</f>
        <v/>
      </c>
      <c r="F80" s="47" t="str">
        <f>IF(A80="","",VLOOKUP(A80,BDD!A:S,19,FALSE))</f>
        <v/>
      </c>
      <c r="G80" s="48" t="str">
        <f>IF(A80="","",VLOOKUP(A80,BDD!A:T,20,FALSE))</f>
        <v/>
      </c>
      <c r="H80" s="73"/>
      <c r="I80" s="61"/>
      <c r="J80" s="70"/>
      <c r="K80" s="52" t="str">
        <f t="shared" ca="1" si="6"/>
        <v/>
      </c>
      <c r="L80" s="75"/>
      <c r="M80" s="64"/>
      <c r="N80" s="75"/>
      <c r="O80" s="71" t="str">
        <f t="shared" ca="1" si="9"/>
        <v/>
      </c>
      <c r="P80" s="72"/>
      <c r="Q80" s="67"/>
      <c r="R80" s="68"/>
      <c r="S80" s="59" t="e">
        <f t="shared" si="7"/>
        <v>#VALUE!</v>
      </c>
      <c r="T80" s="69" t="str">
        <f t="shared" si="8"/>
        <v/>
      </c>
    </row>
    <row r="81" spans="1:20" ht="15.75" thickBot="1" x14ac:dyDescent="0.3">
      <c r="A81" s="78"/>
      <c r="B81" s="44" t="str">
        <f>IF(A81="","",VLOOKUP(A81,BDD!A:E,5,FALSE))</f>
        <v/>
      </c>
      <c r="C81" s="45" t="str">
        <f>IF(A81="","",VLOOKUP(A81,BDD!A:C,3,FALSE))</f>
        <v/>
      </c>
      <c r="D81" s="145" t="str">
        <f>IF(A81="","",VLOOKUP(A81,BDD!A:R,18,FALSE))</f>
        <v/>
      </c>
      <c r="E81" s="46" t="str">
        <f>IF(A81="","",VLOOKUP(A81,BDD!A:Q,17,FALSE))</f>
        <v/>
      </c>
      <c r="F81" s="47" t="str">
        <f>IF(A81="","",VLOOKUP(A81,BDD!A:S,19,FALSE))</f>
        <v/>
      </c>
      <c r="G81" s="48" t="str">
        <f>IF(A81="","",VLOOKUP(A81,BDD!A:T,20,FALSE))</f>
        <v/>
      </c>
      <c r="H81" s="73"/>
      <c r="I81" s="61"/>
      <c r="J81" s="70"/>
      <c r="K81" s="52" t="str">
        <f t="shared" ca="1" si="6"/>
        <v/>
      </c>
      <c r="L81" s="75"/>
      <c r="M81" s="64"/>
      <c r="N81" s="75"/>
      <c r="O81" s="71" t="str">
        <f t="shared" ca="1" si="9"/>
        <v/>
      </c>
      <c r="P81" s="72"/>
      <c r="Q81" s="67"/>
      <c r="R81" s="68"/>
      <c r="S81" s="59" t="e">
        <f t="shared" si="7"/>
        <v>#VALUE!</v>
      </c>
      <c r="T81" s="69" t="str">
        <f t="shared" si="8"/>
        <v/>
      </c>
    </row>
    <row r="82" spans="1:20" ht="15.75" thickBot="1" x14ac:dyDescent="0.3">
      <c r="A82" s="78"/>
      <c r="B82" s="44" t="str">
        <f>IF(A82="","",VLOOKUP(A82,BDD!A:E,5,FALSE))</f>
        <v/>
      </c>
      <c r="C82" s="45" t="str">
        <f>IF(A82="","",VLOOKUP(A82,BDD!A:C,3,FALSE))</f>
        <v/>
      </c>
      <c r="D82" s="145" t="str">
        <f>IF(A82="","",VLOOKUP(A82,BDD!A:R,18,FALSE))</f>
        <v/>
      </c>
      <c r="E82" s="46" t="str">
        <f>IF(A82="","",VLOOKUP(A82,BDD!A:Q,17,FALSE))</f>
        <v/>
      </c>
      <c r="F82" s="47" t="str">
        <f>IF(A82="","",VLOOKUP(A82,BDD!A:S,19,FALSE))</f>
        <v/>
      </c>
      <c r="G82" s="48" t="str">
        <f>IF(A82="","",VLOOKUP(A82,BDD!A:T,20,FALSE))</f>
        <v/>
      </c>
      <c r="H82" s="73"/>
      <c r="I82" s="61"/>
      <c r="J82" s="70"/>
      <c r="K82" s="52" t="str">
        <f t="shared" ca="1" si="6"/>
        <v/>
      </c>
      <c r="L82" s="75"/>
      <c r="M82" s="64"/>
      <c r="N82" s="75"/>
      <c r="O82" s="71" t="str">
        <f t="shared" ca="1" si="9"/>
        <v/>
      </c>
      <c r="P82" s="72"/>
      <c r="Q82" s="67"/>
      <c r="R82" s="68"/>
      <c r="S82" s="59" t="e">
        <f t="shared" si="7"/>
        <v>#VALUE!</v>
      </c>
      <c r="T82" s="69" t="str">
        <f t="shared" si="8"/>
        <v/>
      </c>
    </row>
    <row r="83" spans="1:20" ht="15.75" thickBot="1" x14ac:dyDescent="0.3">
      <c r="A83" s="78"/>
      <c r="B83" s="44" t="str">
        <f>IF(A83="","",VLOOKUP(A83,BDD!A:E,5,FALSE))</f>
        <v/>
      </c>
      <c r="C83" s="45" t="str">
        <f>IF(A83="","",VLOOKUP(A83,BDD!A:C,3,FALSE))</f>
        <v/>
      </c>
      <c r="D83" s="145" t="str">
        <f>IF(A83="","",VLOOKUP(A83,BDD!A:R,18,FALSE))</f>
        <v/>
      </c>
      <c r="E83" s="46" t="str">
        <f>IF(A83="","",VLOOKUP(A83,BDD!A:Q,17,FALSE))</f>
        <v/>
      </c>
      <c r="F83" s="47" t="str">
        <f>IF(A83="","",VLOOKUP(A83,BDD!A:S,19,FALSE))</f>
        <v/>
      </c>
      <c r="G83" s="48" t="str">
        <f>IF(A83="","",VLOOKUP(A83,BDD!A:T,20,FALSE))</f>
        <v/>
      </c>
      <c r="H83" s="73"/>
      <c r="I83" s="61"/>
      <c r="J83" s="70"/>
      <c r="K83" s="52" t="str">
        <f t="shared" ca="1" si="6"/>
        <v/>
      </c>
      <c r="L83" s="75"/>
      <c r="M83" s="64"/>
      <c r="N83" s="75"/>
      <c r="O83" s="71" t="str">
        <f t="shared" ca="1" si="9"/>
        <v/>
      </c>
      <c r="P83" s="72"/>
      <c r="Q83" s="67"/>
      <c r="R83" s="68"/>
      <c r="S83" s="59" t="e">
        <f t="shared" si="7"/>
        <v>#VALUE!</v>
      </c>
      <c r="T83" s="69" t="str">
        <f t="shared" si="8"/>
        <v/>
      </c>
    </row>
    <row r="84" spans="1:20" ht="15.75" thickBot="1" x14ac:dyDescent="0.3">
      <c r="A84" s="78"/>
      <c r="B84" s="44" t="str">
        <f>IF(A84="","",VLOOKUP(A84,BDD!A:E,5,FALSE))</f>
        <v/>
      </c>
      <c r="C84" s="45" t="str">
        <f>IF(A84="","",VLOOKUP(A84,BDD!A:C,3,FALSE))</f>
        <v/>
      </c>
      <c r="D84" s="145" t="str">
        <f>IF(A84="","",VLOOKUP(A84,BDD!A:R,18,FALSE))</f>
        <v/>
      </c>
      <c r="E84" s="46" t="str">
        <f>IF(A84="","",VLOOKUP(A84,BDD!A:Q,17,FALSE))</f>
        <v/>
      </c>
      <c r="F84" s="47" t="str">
        <f>IF(A84="","",VLOOKUP(A84,BDD!A:S,19,FALSE))</f>
        <v/>
      </c>
      <c r="G84" s="48" t="str">
        <f>IF(A84="","",VLOOKUP(A84,BDD!A:T,20,FALSE))</f>
        <v/>
      </c>
      <c r="H84" s="73"/>
      <c r="I84" s="61"/>
      <c r="J84" s="70"/>
      <c r="K84" s="52" t="str">
        <f t="shared" ca="1" si="6"/>
        <v/>
      </c>
      <c r="L84" s="75"/>
      <c r="M84" s="64"/>
      <c r="N84" s="75"/>
      <c r="O84" s="71" t="str">
        <f t="shared" ca="1" si="9"/>
        <v/>
      </c>
      <c r="P84" s="72"/>
      <c r="Q84" s="67"/>
      <c r="R84" s="68"/>
      <c r="S84" s="59" t="e">
        <f t="shared" si="7"/>
        <v>#VALUE!</v>
      </c>
      <c r="T84" s="69" t="str">
        <f t="shared" si="8"/>
        <v/>
      </c>
    </row>
    <row r="85" spans="1:20" ht="15.75" thickBot="1" x14ac:dyDescent="0.3">
      <c r="A85" s="78"/>
      <c r="B85" s="44" t="str">
        <f>IF(A85="","",VLOOKUP(A85,BDD!A:E,5,FALSE))</f>
        <v/>
      </c>
      <c r="C85" s="45" t="str">
        <f>IF(A85="","",VLOOKUP(A85,BDD!A:C,3,FALSE))</f>
        <v/>
      </c>
      <c r="D85" s="145" t="str">
        <f>IF(A85="","",VLOOKUP(A85,BDD!A:R,18,FALSE))</f>
        <v/>
      </c>
      <c r="E85" s="46" t="str">
        <f>IF(A85="","",VLOOKUP(A85,BDD!A:Q,17,FALSE))</f>
        <v/>
      </c>
      <c r="F85" s="47" t="str">
        <f>IF(A85="","",VLOOKUP(A85,BDD!A:S,19,FALSE))</f>
        <v/>
      </c>
      <c r="G85" s="48" t="str">
        <f>IF(A85="","",VLOOKUP(A85,BDD!A:T,20,FALSE))</f>
        <v/>
      </c>
      <c r="H85" s="73"/>
      <c r="I85" s="61"/>
      <c r="J85" s="70"/>
      <c r="K85" s="52" t="str">
        <f t="shared" ca="1" si="6"/>
        <v/>
      </c>
      <c r="L85" s="75"/>
      <c r="M85" s="64"/>
      <c r="N85" s="75"/>
      <c r="O85" s="71" t="str">
        <f t="shared" ca="1" si="9"/>
        <v/>
      </c>
      <c r="P85" s="72"/>
      <c r="Q85" s="67"/>
      <c r="R85" s="68"/>
      <c r="S85" s="59" t="e">
        <f t="shared" si="7"/>
        <v>#VALUE!</v>
      </c>
      <c r="T85" s="69" t="str">
        <f t="shared" si="8"/>
        <v/>
      </c>
    </row>
    <row r="86" spans="1:20" ht="15.75" thickBot="1" x14ac:dyDescent="0.3">
      <c r="A86" s="78"/>
      <c r="B86" s="44" t="str">
        <f>IF(A86="","",VLOOKUP(A86,BDD!A:E,5,FALSE))</f>
        <v/>
      </c>
      <c r="C86" s="45" t="str">
        <f>IF(A86="","",VLOOKUP(A86,BDD!A:C,3,FALSE))</f>
        <v/>
      </c>
      <c r="D86" s="145" t="str">
        <f>IF(A86="","",VLOOKUP(A86,BDD!A:R,18,FALSE))</f>
        <v/>
      </c>
      <c r="E86" s="46" t="str">
        <f>IF(A86="","",VLOOKUP(A86,BDD!A:Q,17,FALSE))</f>
        <v/>
      </c>
      <c r="F86" s="47" t="str">
        <f>IF(A86="","",VLOOKUP(A86,BDD!A:S,19,FALSE))</f>
        <v/>
      </c>
      <c r="G86" s="48" t="str">
        <f>IF(A86="","",VLOOKUP(A86,BDD!A:T,20,FALSE))</f>
        <v/>
      </c>
      <c r="H86" s="73"/>
      <c r="I86" s="61"/>
      <c r="J86" s="70"/>
      <c r="K86" s="52" t="str">
        <f t="shared" ca="1" si="6"/>
        <v/>
      </c>
      <c r="L86" s="75"/>
      <c r="M86" s="64"/>
      <c r="N86" s="75"/>
      <c r="O86" s="71" t="str">
        <f t="shared" ca="1" si="9"/>
        <v/>
      </c>
      <c r="P86" s="72"/>
      <c r="Q86" s="67"/>
      <c r="R86" s="68"/>
      <c r="S86" s="59" t="e">
        <f t="shared" si="7"/>
        <v>#VALUE!</v>
      </c>
      <c r="T86" s="69" t="str">
        <f t="shared" si="8"/>
        <v/>
      </c>
    </row>
    <row r="87" spans="1:20" ht="15.75" thickBot="1" x14ac:dyDescent="0.3">
      <c r="A87" s="78"/>
      <c r="B87" s="44" t="str">
        <f>IF(A87="","",VLOOKUP(A87,BDD!A:E,5,FALSE))</f>
        <v/>
      </c>
      <c r="C87" s="45" t="str">
        <f>IF(A87="","",VLOOKUP(A87,BDD!A:C,3,FALSE))</f>
        <v/>
      </c>
      <c r="D87" s="145" t="str">
        <f>IF(A87="","",VLOOKUP(A87,BDD!A:R,18,FALSE))</f>
        <v/>
      </c>
      <c r="E87" s="46" t="str">
        <f>IF(A87="","",VLOOKUP(A87,BDD!A:Q,17,FALSE))</f>
        <v/>
      </c>
      <c r="F87" s="47" t="str">
        <f>IF(A87="","",VLOOKUP(A87,BDD!A:S,19,FALSE))</f>
        <v/>
      </c>
      <c r="G87" s="48" t="str">
        <f>IF(A87="","",VLOOKUP(A87,BDD!A:T,20,FALSE))</f>
        <v/>
      </c>
      <c r="H87" s="73"/>
      <c r="I87" s="61"/>
      <c r="J87" s="70"/>
      <c r="K87" s="52" t="str">
        <f t="shared" ca="1" si="6"/>
        <v/>
      </c>
      <c r="L87" s="75"/>
      <c r="M87" s="64"/>
      <c r="N87" s="75"/>
      <c r="O87" s="71" t="str">
        <f t="shared" ca="1" si="9"/>
        <v/>
      </c>
      <c r="P87" s="72"/>
      <c r="Q87" s="67"/>
      <c r="R87" s="68"/>
      <c r="S87" s="59" t="e">
        <f t="shared" si="7"/>
        <v>#VALUE!</v>
      </c>
      <c r="T87" s="69" t="str">
        <f t="shared" si="8"/>
        <v/>
      </c>
    </row>
    <row r="88" spans="1:20" ht="15.75" thickBot="1" x14ac:dyDescent="0.3">
      <c r="A88" s="78"/>
      <c r="B88" s="44" t="str">
        <f>IF(A88="","",VLOOKUP(A88,BDD!A:E,5,FALSE))</f>
        <v/>
      </c>
      <c r="C88" s="45" t="str">
        <f>IF(A88="","",VLOOKUP(A88,BDD!A:C,3,FALSE))</f>
        <v/>
      </c>
      <c r="D88" s="145" t="str">
        <f>IF(A88="","",VLOOKUP(A88,BDD!A:R,18,FALSE))</f>
        <v/>
      </c>
      <c r="E88" s="46" t="str">
        <f>IF(A88="","",VLOOKUP(A88,BDD!A:Q,17,FALSE))</f>
        <v/>
      </c>
      <c r="F88" s="47" t="str">
        <f>IF(A88="","",VLOOKUP(A88,BDD!A:S,19,FALSE))</f>
        <v/>
      </c>
      <c r="G88" s="48" t="str">
        <f>IF(A88="","",VLOOKUP(A88,BDD!A:T,20,FALSE))</f>
        <v/>
      </c>
      <c r="H88" s="73"/>
      <c r="I88" s="61"/>
      <c r="J88" s="70"/>
      <c r="K88" s="52" t="str">
        <f t="shared" ca="1" si="6"/>
        <v/>
      </c>
      <c r="L88" s="75"/>
      <c r="M88" s="64"/>
      <c r="N88" s="75"/>
      <c r="O88" s="71" t="str">
        <f t="shared" ca="1" si="9"/>
        <v/>
      </c>
      <c r="P88" s="72"/>
      <c r="Q88" s="67"/>
      <c r="R88" s="68"/>
      <c r="S88" s="59" t="e">
        <f t="shared" si="7"/>
        <v>#VALUE!</v>
      </c>
      <c r="T88" s="69" t="str">
        <f t="shared" si="8"/>
        <v/>
      </c>
    </row>
    <row r="89" spans="1:20" ht="15.75" thickBot="1" x14ac:dyDescent="0.3">
      <c r="A89" s="78"/>
      <c r="B89" s="44" t="str">
        <f>IF(A89="","",VLOOKUP(A89,BDD!A:E,5,FALSE))</f>
        <v/>
      </c>
      <c r="C89" s="45" t="str">
        <f>IF(A89="","",VLOOKUP(A89,BDD!A:C,3,FALSE))</f>
        <v/>
      </c>
      <c r="D89" s="145" t="str">
        <f>IF(A89="","",VLOOKUP(A89,BDD!A:R,18,FALSE))</f>
        <v/>
      </c>
      <c r="E89" s="46" t="str">
        <f>IF(A89="","",VLOOKUP(A89,BDD!A:Q,17,FALSE))</f>
        <v/>
      </c>
      <c r="F89" s="47" t="str">
        <f>IF(A89="","",VLOOKUP(A89,BDD!A:S,19,FALSE))</f>
        <v/>
      </c>
      <c r="G89" s="48" t="str">
        <f>IF(A89="","",VLOOKUP(A89,BDD!A:T,20,FALSE))</f>
        <v/>
      </c>
      <c r="H89" s="73"/>
      <c r="I89" s="61"/>
      <c r="J89" s="70"/>
      <c r="K89" s="52" t="str">
        <f t="shared" ca="1" si="6"/>
        <v/>
      </c>
      <c r="L89" s="75"/>
      <c r="M89" s="64"/>
      <c r="N89" s="75"/>
      <c r="O89" s="71" t="str">
        <f t="shared" ca="1" si="9"/>
        <v/>
      </c>
      <c r="P89" s="72"/>
      <c r="Q89" s="67"/>
      <c r="R89" s="68"/>
      <c r="S89" s="59" t="e">
        <f t="shared" si="7"/>
        <v>#VALUE!</v>
      </c>
      <c r="T89" s="69" t="str">
        <f t="shared" si="8"/>
        <v/>
      </c>
    </row>
    <row r="90" spans="1:20" ht="15.75" thickBot="1" x14ac:dyDescent="0.3">
      <c r="A90" s="78"/>
      <c r="B90" s="44" t="str">
        <f>IF(A90="","",VLOOKUP(A90,BDD!A:E,5,FALSE))</f>
        <v/>
      </c>
      <c r="C90" s="45" t="str">
        <f>IF(A90="","",VLOOKUP(A90,BDD!A:C,3,FALSE))</f>
        <v/>
      </c>
      <c r="D90" s="145" t="str">
        <f>IF(A90="","",VLOOKUP(A90,BDD!A:R,18,FALSE))</f>
        <v/>
      </c>
      <c r="E90" s="46" t="str">
        <f>IF(A90="","",VLOOKUP(A90,BDD!A:Q,17,FALSE))</f>
        <v/>
      </c>
      <c r="F90" s="47" t="str">
        <f>IF(A90="","",VLOOKUP(A90,BDD!A:S,19,FALSE))</f>
        <v/>
      </c>
      <c r="G90" s="48" t="str">
        <f>IF(A90="","",VLOOKUP(A90,BDD!A:T,20,FALSE))</f>
        <v/>
      </c>
      <c r="H90" s="73"/>
      <c r="I90" s="61"/>
      <c r="J90" s="70"/>
      <c r="K90" s="52" t="str">
        <f t="shared" ca="1" si="6"/>
        <v/>
      </c>
      <c r="L90" s="75"/>
      <c r="M90" s="64"/>
      <c r="N90" s="75"/>
      <c r="O90" s="71" t="str">
        <f t="shared" ca="1" si="9"/>
        <v/>
      </c>
      <c r="P90" s="72"/>
      <c r="Q90" s="67"/>
      <c r="R90" s="68"/>
      <c r="S90" s="59" t="e">
        <f t="shared" si="7"/>
        <v>#VALUE!</v>
      </c>
      <c r="T90" s="69" t="str">
        <f t="shared" si="8"/>
        <v/>
      </c>
    </row>
    <row r="91" spans="1:20" ht="15.75" thickBot="1" x14ac:dyDescent="0.3">
      <c r="A91" s="78"/>
      <c r="B91" s="44" t="str">
        <f>IF(A91="","",VLOOKUP(A91,BDD!A:E,5,FALSE))</f>
        <v/>
      </c>
      <c r="C91" s="45" t="str">
        <f>IF(A91="","",VLOOKUP(A91,BDD!A:C,3,FALSE))</f>
        <v/>
      </c>
      <c r="D91" s="145" t="str">
        <f>IF(A91="","",VLOOKUP(A91,BDD!A:R,18,FALSE))</f>
        <v/>
      </c>
      <c r="E91" s="46" t="str">
        <f>IF(A91="","",VLOOKUP(A91,BDD!A:Q,17,FALSE))</f>
        <v/>
      </c>
      <c r="F91" s="47" t="str">
        <f>IF(A91="","",VLOOKUP(A91,BDD!A:S,19,FALSE))</f>
        <v/>
      </c>
      <c r="G91" s="48" t="str">
        <f>IF(A91="","",VLOOKUP(A91,BDD!A:T,20,FALSE))</f>
        <v/>
      </c>
      <c r="H91" s="73"/>
      <c r="I91" s="61"/>
      <c r="J91" s="70"/>
      <c r="K91" s="52" t="str">
        <f t="shared" ca="1" si="6"/>
        <v/>
      </c>
      <c r="L91" s="75"/>
      <c r="M91" s="64"/>
      <c r="N91" s="75"/>
      <c r="O91" s="71" t="str">
        <f t="shared" ca="1" si="9"/>
        <v/>
      </c>
      <c r="P91" s="72"/>
      <c r="Q91" s="67"/>
      <c r="R91" s="68"/>
      <c r="S91" s="59" t="e">
        <f t="shared" si="7"/>
        <v>#VALUE!</v>
      </c>
      <c r="T91" s="69" t="str">
        <f t="shared" si="8"/>
        <v/>
      </c>
    </row>
    <row r="92" spans="1:20" ht="15.75" thickBot="1" x14ac:dyDescent="0.3">
      <c r="A92" s="78"/>
      <c r="B92" s="44" t="str">
        <f>IF(A92="","",VLOOKUP(A92,BDD!A:E,5,FALSE))</f>
        <v/>
      </c>
      <c r="C92" s="45" t="str">
        <f>IF(A92="","",VLOOKUP(A92,BDD!A:C,3,FALSE))</f>
        <v/>
      </c>
      <c r="D92" s="145" t="str">
        <f>IF(A92="","",VLOOKUP(A92,BDD!A:R,18,FALSE))</f>
        <v/>
      </c>
      <c r="E92" s="46" t="str">
        <f>IF(A92="","",VLOOKUP(A92,BDD!A:Q,17,FALSE))</f>
        <v/>
      </c>
      <c r="F92" s="47" t="str">
        <f>IF(A92="","",VLOOKUP(A92,BDD!A:S,19,FALSE))</f>
        <v/>
      </c>
      <c r="G92" s="48" t="str">
        <f>IF(A92="","",VLOOKUP(A92,BDD!A:T,20,FALSE))</f>
        <v/>
      </c>
      <c r="H92" s="73"/>
      <c r="I92" s="61"/>
      <c r="J92" s="70"/>
      <c r="K92" s="52" t="str">
        <f t="shared" ca="1" si="6"/>
        <v/>
      </c>
      <c r="L92" s="75"/>
      <c r="M92" s="64"/>
      <c r="N92" s="75"/>
      <c r="O92" s="71" t="str">
        <f t="shared" ca="1" si="9"/>
        <v/>
      </c>
      <c r="P92" s="72"/>
      <c r="Q92" s="67"/>
      <c r="R92" s="68"/>
      <c r="S92" s="59" t="e">
        <f t="shared" si="7"/>
        <v>#VALUE!</v>
      </c>
      <c r="T92" s="69" t="str">
        <f t="shared" si="8"/>
        <v/>
      </c>
    </row>
    <row r="93" spans="1:20" ht="15.75" thickBot="1" x14ac:dyDescent="0.3">
      <c r="A93" s="78"/>
      <c r="B93" s="44" t="str">
        <f>IF(A93="","",VLOOKUP(A93,BDD!A:E,5,FALSE))</f>
        <v/>
      </c>
      <c r="C93" s="45" t="str">
        <f>IF(A93="","",VLOOKUP(A93,BDD!A:C,3,FALSE))</f>
        <v/>
      </c>
      <c r="D93" s="145" t="str">
        <f>IF(A93="","",VLOOKUP(A93,BDD!A:R,18,FALSE))</f>
        <v/>
      </c>
      <c r="E93" s="46" t="str">
        <f>IF(A93="","",VLOOKUP(A93,BDD!A:Q,17,FALSE))</f>
        <v/>
      </c>
      <c r="F93" s="47" t="str">
        <f>IF(A93="","",VLOOKUP(A93,BDD!A:S,19,FALSE))</f>
        <v/>
      </c>
      <c r="G93" s="48" t="str">
        <f>IF(A93="","",VLOOKUP(A93,BDD!A:T,20,FALSE))</f>
        <v/>
      </c>
      <c r="H93" s="73"/>
      <c r="I93" s="61"/>
      <c r="J93" s="70"/>
      <c r="K93" s="52" t="str">
        <f t="shared" ca="1" si="6"/>
        <v/>
      </c>
      <c r="L93" s="75"/>
      <c r="M93" s="64"/>
      <c r="N93" s="75"/>
      <c r="O93" s="71" t="str">
        <f t="shared" ca="1" si="9"/>
        <v/>
      </c>
      <c r="P93" s="72"/>
      <c r="Q93" s="67"/>
      <c r="R93" s="68"/>
      <c r="S93" s="59" t="e">
        <f t="shared" si="7"/>
        <v>#VALUE!</v>
      </c>
      <c r="T93" s="69" t="str">
        <f t="shared" si="8"/>
        <v/>
      </c>
    </row>
    <row r="94" spans="1:20" ht="15.75" thickBot="1" x14ac:dyDescent="0.3">
      <c r="A94" s="78"/>
      <c r="B94" s="44" t="str">
        <f>IF(A94="","",VLOOKUP(A94,BDD!A:E,5,FALSE))</f>
        <v/>
      </c>
      <c r="C94" s="45" t="str">
        <f>IF(A94="","",VLOOKUP(A94,BDD!A:C,3,FALSE))</f>
        <v/>
      </c>
      <c r="D94" s="145" t="str">
        <f>IF(A94="","",VLOOKUP(A94,BDD!A:R,18,FALSE))</f>
        <v/>
      </c>
      <c r="E94" s="46" t="str">
        <f>IF(A94="","",VLOOKUP(A94,BDD!A:Q,17,FALSE))</f>
        <v/>
      </c>
      <c r="F94" s="47" t="str">
        <f>IF(A94="","",VLOOKUP(A94,BDD!A:S,19,FALSE))</f>
        <v/>
      </c>
      <c r="G94" s="48" t="str">
        <f>IF(A94="","",VLOOKUP(A94,BDD!A:T,20,FALSE))</f>
        <v/>
      </c>
      <c r="H94" s="73"/>
      <c r="I94" s="61"/>
      <c r="J94" s="70"/>
      <c r="K94" s="52" t="str">
        <f t="shared" ca="1" si="6"/>
        <v/>
      </c>
      <c r="L94" s="75"/>
      <c r="M94" s="64"/>
      <c r="N94" s="75"/>
      <c r="O94" s="71" t="str">
        <f t="shared" ca="1" si="9"/>
        <v/>
      </c>
      <c r="P94" s="72"/>
      <c r="Q94" s="67"/>
      <c r="R94" s="68"/>
      <c r="S94" s="59" t="e">
        <f t="shared" si="7"/>
        <v>#VALUE!</v>
      </c>
      <c r="T94" s="69" t="str">
        <f t="shared" si="8"/>
        <v/>
      </c>
    </row>
    <row r="95" spans="1:20" ht="15.75" thickBot="1" x14ac:dyDescent="0.3">
      <c r="A95" s="78"/>
      <c r="B95" s="44" t="str">
        <f>IF(A95="","",VLOOKUP(A95,BDD!A:E,5,FALSE))</f>
        <v/>
      </c>
      <c r="C95" s="45" t="str">
        <f>IF(A95="","",VLOOKUP(A95,BDD!A:C,3,FALSE))</f>
        <v/>
      </c>
      <c r="D95" s="145" t="str">
        <f>IF(A95="","",VLOOKUP(A95,BDD!A:R,18,FALSE))</f>
        <v/>
      </c>
      <c r="E95" s="46" t="str">
        <f>IF(A95="","",VLOOKUP(A95,BDD!A:Q,17,FALSE))</f>
        <v/>
      </c>
      <c r="F95" s="47" t="str">
        <f>IF(A95="","",VLOOKUP(A95,BDD!A:S,19,FALSE))</f>
        <v/>
      </c>
      <c r="G95" s="48" t="str">
        <f>IF(A95="","",VLOOKUP(A95,BDD!A:T,20,FALSE))</f>
        <v/>
      </c>
      <c r="H95" s="73"/>
      <c r="I95" s="61"/>
      <c r="J95" s="70"/>
      <c r="K95" s="52" t="str">
        <f t="shared" ca="1" si="6"/>
        <v/>
      </c>
      <c r="L95" s="75"/>
      <c r="M95" s="64"/>
      <c r="N95" s="75"/>
      <c r="O95" s="71" t="str">
        <f t="shared" ca="1" si="9"/>
        <v/>
      </c>
      <c r="P95" s="72"/>
      <c r="Q95" s="67"/>
      <c r="R95" s="68"/>
      <c r="S95" s="59" t="e">
        <f t="shared" si="7"/>
        <v>#VALUE!</v>
      </c>
      <c r="T95" s="69" t="str">
        <f t="shared" si="8"/>
        <v/>
      </c>
    </row>
    <row r="96" spans="1:20" ht="15.75" thickBot="1" x14ac:dyDescent="0.3">
      <c r="A96" s="78"/>
      <c r="B96" s="44" t="str">
        <f>IF(A96="","",VLOOKUP(A96,BDD!A:E,5,FALSE))</f>
        <v/>
      </c>
      <c r="C96" s="45" t="str">
        <f>IF(A96="","",VLOOKUP(A96,BDD!A:C,3,FALSE))</f>
        <v/>
      </c>
      <c r="D96" s="145" t="str">
        <f>IF(A96="","",VLOOKUP(A96,BDD!A:R,18,FALSE))</f>
        <v/>
      </c>
      <c r="E96" s="46" t="str">
        <f>IF(A96="","",VLOOKUP(A96,BDD!A:Q,17,FALSE))</f>
        <v/>
      </c>
      <c r="F96" s="47" t="str">
        <f>IF(A96="","",VLOOKUP(A96,BDD!A:S,19,FALSE))</f>
        <v/>
      </c>
      <c r="G96" s="48" t="str">
        <f>IF(A96="","",VLOOKUP(A96,BDD!A:T,20,FALSE))</f>
        <v/>
      </c>
      <c r="H96" s="73"/>
      <c r="I96" s="61"/>
      <c r="J96" s="70"/>
      <c r="K96" s="52" t="str">
        <f t="shared" ca="1" si="6"/>
        <v/>
      </c>
      <c r="L96" s="75"/>
      <c r="M96" s="64"/>
      <c r="N96" s="75"/>
      <c r="O96" s="71" t="str">
        <f t="shared" ca="1" si="9"/>
        <v/>
      </c>
      <c r="P96" s="72"/>
      <c r="Q96" s="67"/>
      <c r="R96" s="68"/>
      <c r="S96" s="59" t="e">
        <f t="shared" si="7"/>
        <v>#VALUE!</v>
      </c>
      <c r="T96" s="69" t="str">
        <f t="shared" si="8"/>
        <v/>
      </c>
    </row>
    <row r="97" spans="1:20" ht="15.75" thickBot="1" x14ac:dyDescent="0.3">
      <c r="A97" s="78"/>
      <c r="B97" s="44" t="str">
        <f>IF(A97="","",VLOOKUP(A97,BDD!A:E,5,FALSE))</f>
        <v/>
      </c>
      <c r="C97" s="45" t="str">
        <f>IF(A97="","",VLOOKUP(A97,BDD!A:C,3,FALSE))</f>
        <v/>
      </c>
      <c r="D97" s="145" t="str">
        <f>IF(A97="","",VLOOKUP(A97,BDD!A:R,18,FALSE))</f>
        <v/>
      </c>
      <c r="E97" s="46" t="str">
        <f>IF(A97="","",VLOOKUP(A97,BDD!A:Q,17,FALSE))</f>
        <v/>
      </c>
      <c r="F97" s="47" t="str">
        <f>IF(A97="","",VLOOKUP(A97,BDD!A:S,19,FALSE))</f>
        <v/>
      </c>
      <c r="G97" s="48" t="str">
        <f>IF(A97="","",VLOOKUP(A97,BDD!A:T,20,FALSE))</f>
        <v/>
      </c>
      <c r="H97" s="73"/>
      <c r="I97" s="61"/>
      <c r="J97" s="70"/>
      <c r="K97" s="52" t="str">
        <f t="shared" ca="1" si="6"/>
        <v/>
      </c>
      <c r="L97" s="75"/>
      <c r="M97" s="64"/>
      <c r="N97" s="75"/>
      <c r="O97" s="71" t="str">
        <f t="shared" ca="1" si="9"/>
        <v/>
      </c>
      <c r="P97" s="72"/>
      <c r="Q97" s="67"/>
      <c r="R97" s="68"/>
      <c r="S97" s="59" t="e">
        <f t="shared" si="7"/>
        <v>#VALUE!</v>
      </c>
      <c r="T97" s="69" t="str">
        <f t="shared" si="8"/>
        <v/>
      </c>
    </row>
    <row r="98" spans="1:20" ht="15.75" thickBot="1" x14ac:dyDescent="0.3">
      <c r="A98" s="78"/>
      <c r="B98" s="44" t="str">
        <f>IF(A98="","",VLOOKUP(A98,BDD!A:E,5,FALSE))</f>
        <v/>
      </c>
      <c r="C98" s="45" t="str">
        <f>IF(A98="","",VLOOKUP(A98,BDD!A:C,3,FALSE))</f>
        <v/>
      </c>
      <c r="D98" s="145" t="str">
        <f>IF(A98="","",VLOOKUP(A98,BDD!A:R,18,FALSE))</f>
        <v/>
      </c>
      <c r="E98" s="46" t="str">
        <f>IF(A98="","",VLOOKUP(A98,BDD!A:Q,17,FALSE))</f>
        <v/>
      </c>
      <c r="F98" s="47" t="str">
        <f>IF(A98="","",VLOOKUP(A98,BDD!A:S,19,FALSE))</f>
        <v/>
      </c>
      <c r="G98" s="48" t="str">
        <f>IF(A98="","",VLOOKUP(A98,BDD!A:T,20,FALSE))</f>
        <v/>
      </c>
      <c r="H98" s="73"/>
      <c r="I98" s="61"/>
      <c r="J98" s="70"/>
      <c r="K98" s="52" t="str">
        <f t="shared" ca="1" si="6"/>
        <v/>
      </c>
      <c r="L98" s="75"/>
      <c r="M98" s="64"/>
      <c r="N98" s="75"/>
      <c r="O98" s="71" t="str">
        <f t="shared" ca="1" si="9"/>
        <v/>
      </c>
      <c r="P98" s="72"/>
      <c r="Q98" s="67"/>
      <c r="R98" s="68"/>
      <c r="S98" s="59" t="e">
        <f t="shared" si="7"/>
        <v>#VALUE!</v>
      </c>
      <c r="T98" s="69" t="str">
        <f t="shared" si="8"/>
        <v/>
      </c>
    </row>
    <row r="99" spans="1:20" ht="15.75" thickBot="1" x14ac:dyDescent="0.3">
      <c r="A99" s="78"/>
      <c r="B99" s="44" t="str">
        <f>IF(A99="","",VLOOKUP(A99,BDD!A:E,5,FALSE))</f>
        <v/>
      </c>
      <c r="C99" s="45" t="str">
        <f>IF(A99="","",VLOOKUP(A99,BDD!A:C,3,FALSE))</f>
        <v/>
      </c>
      <c r="D99" s="145" t="str">
        <f>IF(A99="","",VLOOKUP(A99,BDD!A:R,18,FALSE))</f>
        <v/>
      </c>
      <c r="E99" s="46" t="str">
        <f>IF(A99="","",VLOOKUP(A99,BDD!A:Q,17,FALSE))</f>
        <v/>
      </c>
      <c r="F99" s="47" t="str">
        <f>IF(A99="","",VLOOKUP(A99,BDD!A:S,19,FALSE))</f>
        <v/>
      </c>
      <c r="G99" s="48" t="str">
        <f>IF(A99="","",VLOOKUP(A99,BDD!A:T,20,FALSE))</f>
        <v/>
      </c>
      <c r="H99" s="73"/>
      <c r="I99" s="61"/>
      <c r="J99" s="70"/>
      <c r="K99" s="52" t="str">
        <f t="shared" ca="1" si="6"/>
        <v/>
      </c>
      <c r="L99" s="75"/>
      <c r="M99" s="64"/>
      <c r="N99" s="75"/>
      <c r="O99" s="71" t="str">
        <f t="shared" ca="1" si="9"/>
        <v/>
      </c>
      <c r="P99" s="72"/>
      <c r="Q99" s="67"/>
      <c r="R99" s="68"/>
      <c r="S99" s="59" t="e">
        <f t="shared" si="7"/>
        <v>#VALUE!</v>
      </c>
      <c r="T99" s="69" t="str">
        <f t="shared" si="8"/>
        <v/>
      </c>
    </row>
    <row r="100" spans="1:20" ht="15.75" thickBot="1" x14ac:dyDescent="0.3">
      <c r="A100" s="78"/>
      <c r="B100" s="44" t="str">
        <f>IF(A100="","",VLOOKUP(A100,BDD!A:E,5,FALSE))</f>
        <v/>
      </c>
      <c r="C100" s="45" t="str">
        <f>IF(A100="","",VLOOKUP(A100,BDD!A:C,3,FALSE))</f>
        <v/>
      </c>
      <c r="D100" s="145" t="str">
        <f>IF(A100="","",VLOOKUP(A100,BDD!A:R,18,FALSE))</f>
        <v/>
      </c>
      <c r="E100" s="46" t="str">
        <f>IF(A100="","",VLOOKUP(A100,BDD!A:Q,17,FALSE))</f>
        <v/>
      </c>
      <c r="F100" s="47" t="str">
        <f>IF(A100="","",VLOOKUP(A100,BDD!A:S,19,FALSE))</f>
        <v/>
      </c>
      <c r="G100" s="48" t="str">
        <f>IF(A100="","",VLOOKUP(A100,BDD!A:T,20,FALSE))</f>
        <v/>
      </c>
      <c r="H100" s="73"/>
      <c r="I100" s="61"/>
      <c r="J100" s="70"/>
      <c r="K100" s="52" t="str">
        <f t="shared" ca="1" si="6"/>
        <v/>
      </c>
      <c r="L100" s="79"/>
      <c r="M100" s="64"/>
      <c r="N100" s="80"/>
      <c r="O100" s="71" t="str">
        <f t="shared" ca="1" si="9"/>
        <v/>
      </c>
      <c r="P100" s="72"/>
      <c r="Q100" s="67"/>
      <c r="R100" s="68"/>
      <c r="S100" s="59" t="e">
        <f t="shared" si="7"/>
        <v>#VALUE!</v>
      </c>
      <c r="T100" s="69" t="str">
        <f t="shared" si="8"/>
        <v/>
      </c>
    </row>
    <row r="101" spans="1:20" ht="15.75" thickBot="1" x14ac:dyDescent="0.3">
      <c r="A101" s="78"/>
      <c r="B101" s="44" t="str">
        <f>IF(A101="","",VLOOKUP(A101,BDD!A:E,5,FALSE))</f>
        <v/>
      </c>
      <c r="C101" s="45" t="str">
        <f>IF(A101="","",VLOOKUP(A101,BDD!A:C,3,FALSE))</f>
        <v/>
      </c>
      <c r="D101" s="145" t="str">
        <f>IF(A101="","",VLOOKUP(A101,BDD!A:R,18,FALSE))</f>
        <v/>
      </c>
      <c r="E101" s="46" t="str">
        <f>IF(A101="","",VLOOKUP(A101,BDD!A:Q,17,FALSE))</f>
        <v/>
      </c>
      <c r="F101" s="47" t="str">
        <f>IF(A101="","",VLOOKUP(A101,BDD!A:S,19,FALSE))</f>
        <v/>
      </c>
      <c r="G101" s="48" t="str">
        <f>IF(A101="","",VLOOKUP(A101,BDD!A:T,20,FALSE))</f>
        <v/>
      </c>
      <c r="H101" s="73"/>
      <c r="I101" s="61"/>
      <c r="J101" s="70"/>
      <c r="K101" s="52" t="str">
        <f t="shared" ca="1" si="6"/>
        <v/>
      </c>
      <c r="L101" s="79"/>
      <c r="M101" s="64"/>
      <c r="N101" s="80"/>
      <c r="O101" s="71" t="str">
        <f t="shared" ca="1" si="9"/>
        <v/>
      </c>
      <c r="P101" s="72"/>
      <c r="Q101" s="67"/>
      <c r="R101" s="68"/>
      <c r="S101" s="59" t="e">
        <f t="shared" si="7"/>
        <v>#VALUE!</v>
      </c>
      <c r="T101" s="69" t="str">
        <f t="shared" si="8"/>
        <v/>
      </c>
    </row>
    <row r="102" spans="1:20" ht="15.75" thickBot="1" x14ac:dyDescent="0.3">
      <c r="A102" s="78"/>
      <c r="B102" s="44" t="str">
        <f>IF(A102="","",VLOOKUP(A102,BDD!A:E,5,FALSE))</f>
        <v/>
      </c>
      <c r="C102" s="45" t="str">
        <f>IF(A102="","",VLOOKUP(A102,BDD!A:C,3,FALSE))</f>
        <v/>
      </c>
      <c r="D102" s="145" t="str">
        <f>IF(A102="","",VLOOKUP(A102,BDD!A:R,18,FALSE))</f>
        <v/>
      </c>
      <c r="E102" s="46" t="str">
        <f>IF(A102="","",VLOOKUP(A102,BDD!A:Q,17,FALSE))</f>
        <v/>
      </c>
      <c r="F102" s="47" t="str">
        <f>IF(A102="","",VLOOKUP(A102,BDD!A:S,19,FALSE))</f>
        <v/>
      </c>
      <c r="G102" s="48" t="str">
        <f>IF(A102="","",VLOOKUP(A102,BDD!A:T,20,FALSE))</f>
        <v/>
      </c>
      <c r="H102" s="73"/>
      <c r="I102" s="61"/>
      <c r="J102" s="70"/>
      <c r="K102" s="52" t="str">
        <f t="shared" ca="1" si="6"/>
        <v/>
      </c>
      <c r="L102" s="79"/>
      <c r="M102" s="64"/>
      <c r="N102" s="80"/>
      <c r="O102" s="71" t="str">
        <f t="shared" ca="1" si="9"/>
        <v/>
      </c>
      <c r="P102" s="72"/>
      <c r="Q102" s="67"/>
      <c r="R102" s="68"/>
      <c r="S102" s="59" t="e">
        <f t="shared" si="7"/>
        <v>#VALUE!</v>
      </c>
      <c r="T102" s="69" t="str">
        <f t="shared" ref="T102:T105" si="10">IF(E102="PREVION","",IF(E102="","",IF(I102="","",IF(E102&gt;1,S102*1.0174,""))))</f>
        <v/>
      </c>
    </row>
    <row r="103" spans="1:20" ht="15.75" thickBot="1" x14ac:dyDescent="0.3">
      <c r="A103" s="78"/>
      <c r="B103" s="44" t="str">
        <f>IF(A103="","",VLOOKUP(A103,BDD!A:E,5,FALSE))</f>
        <v/>
      </c>
      <c r="C103" s="45" t="str">
        <f>IF(A103="","",VLOOKUP(A103,BDD!A:C,3,FALSE))</f>
        <v/>
      </c>
      <c r="D103" s="145" t="str">
        <f>IF(A103="","",VLOOKUP(A103,BDD!A:R,18,FALSE))</f>
        <v/>
      </c>
      <c r="E103" s="46" t="str">
        <f>IF(A103="","",VLOOKUP(A103,BDD!A:Q,17,FALSE))</f>
        <v/>
      </c>
      <c r="F103" s="47" t="str">
        <f>IF(A103="","",VLOOKUP(A103,BDD!A:S,19,FALSE))</f>
        <v/>
      </c>
      <c r="G103" s="48" t="str">
        <f>IF(A103="","",VLOOKUP(A103,BDD!A:T,20,FALSE))</f>
        <v/>
      </c>
      <c r="H103" s="73"/>
      <c r="I103" s="81"/>
      <c r="J103" s="82"/>
      <c r="K103" s="52" t="str">
        <f t="shared" ca="1" si="6"/>
        <v/>
      </c>
      <c r="L103" s="83"/>
      <c r="M103" s="64"/>
      <c r="N103" s="84"/>
      <c r="O103" s="71" t="str">
        <f t="shared" ca="1" si="9"/>
        <v/>
      </c>
      <c r="P103" s="72"/>
      <c r="Q103" s="67"/>
      <c r="R103" s="68"/>
      <c r="S103" s="59" t="e">
        <f t="shared" si="7"/>
        <v>#VALUE!</v>
      </c>
      <c r="T103" s="69" t="str">
        <f t="shared" si="10"/>
        <v/>
      </c>
    </row>
    <row r="104" spans="1:20" ht="15.75" thickBot="1" x14ac:dyDescent="0.3">
      <c r="A104" s="78"/>
      <c r="B104" s="44" t="str">
        <f>IF(A104="","",VLOOKUP(A104,BDD!A:E,5,FALSE))</f>
        <v/>
      </c>
      <c r="C104" s="45" t="str">
        <f>IF(A104="","",VLOOKUP(A104,BDD!A:C,3,FALSE))</f>
        <v/>
      </c>
      <c r="D104" s="145" t="str">
        <f>IF(A104="","",VLOOKUP(A104,BDD!A:R,18,FALSE))</f>
        <v/>
      </c>
      <c r="E104" s="46" t="str">
        <f>IF(A104="","",VLOOKUP(A104,BDD!A:Q,17,FALSE))</f>
        <v/>
      </c>
      <c r="F104" s="47" t="str">
        <f>IF(A104="","",VLOOKUP(A104,BDD!A:S,19,FALSE))</f>
        <v/>
      </c>
      <c r="G104" s="48" t="str">
        <f>IF(A104="","",VLOOKUP(A104,BDD!A:T,20,FALSE))</f>
        <v/>
      </c>
      <c r="H104" s="73"/>
      <c r="I104" s="81"/>
      <c r="J104" s="82"/>
      <c r="K104" s="52" t="str">
        <f t="shared" ca="1" si="6"/>
        <v/>
      </c>
      <c r="L104" s="83"/>
      <c r="M104" s="64" t="str">
        <f ca="1">IF(K104="","",IF(E104="","",IF(H104="ANNUEL","",IF(E104="PREVISION","",(J104/E104)*1.0174-(J104/E104)))))</f>
        <v/>
      </c>
      <c r="N104" s="84"/>
      <c r="O104" s="71" t="str">
        <f t="shared" ca="1" si="9"/>
        <v/>
      </c>
      <c r="P104" s="72"/>
      <c r="Q104" s="67"/>
      <c r="R104" s="68"/>
      <c r="S104" s="59" t="e">
        <f t="shared" si="7"/>
        <v>#VALUE!</v>
      </c>
      <c r="T104" s="69" t="str">
        <f t="shared" si="10"/>
        <v/>
      </c>
    </row>
    <row r="105" spans="1:20" ht="15.75" thickBot="1" x14ac:dyDescent="0.3">
      <c r="A105" s="85"/>
      <c r="B105" s="44" t="str">
        <f>IF(A105="","",VLOOKUP(A105,BDD!A:E,5,FALSE))</f>
        <v/>
      </c>
      <c r="C105" s="45" t="str">
        <f>IF(A105="","",VLOOKUP(A105,BDD!A:C,3,FALSE))</f>
        <v/>
      </c>
      <c r="D105" s="145" t="str">
        <f>IF(A105="","",VLOOKUP(A105,BDD!A:R,18,FALSE))</f>
        <v/>
      </c>
      <c r="E105" s="46" t="str">
        <f>IF(A105="","",VLOOKUP(A105,BDD!A:Q,17,FALSE))</f>
        <v/>
      </c>
      <c r="F105" s="47" t="str">
        <f>IF(A105="","",VLOOKUP(A105,BDD!A:S,19,FALSE))</f>
        <v/>
      </c>
      <c r="G105" s="48" t="str">
        <f>IF(A105="","",VLOOKUP(A105,BDD!A:T,20,FALSE))</f>
        <v/>
      </c>
      <c r="H105" s="86"/>
      <c r="I105" s="87"/>
      <c r="J105" s="88"/>
      <c r="K105" s="52" t="str">
        <f t="shared" ca="1" si="6"/>
        <v/>
      </c>
      <c r="L105" s="89"/>
      <c r="M105" s="90" t="str">
        <f ca="1">IF(K105="","",IF(E105="","",IF(H105="ANNUEL","",IF(E105="PREVISION","",(J105/E105)*1.0174-(J105/E105)))))</f>
        <v/>
      </c>
      <c r="N105" s="91"/>
      <c r="O105" s="92" t="str">
        <f t="shared" ca="1" si="9"/>
        <v/>
      </c>
      <c r="P105" s="93"/>
      <c r="Q105" s="94"/>
      <c r="R105" s="95"/>
      <c r="S105" s="59" t="e">
        <f t="shared" si="7"/>
        <v>#VALUE!</v>
      </c>
      <c r="T105" s="96" t="str">
        <f t="shared" si="10"/>
        <v/>
      </c>
    </row>
    <row r="109" spans="1:20" x14ac:dyDescent="0.25">
      <c r="G109" s="97"/>
    </row>
  </sheetData>
  <mergeCells count="4">
    <mergeCell ref="D1:G1"/>
    <mergeCell ref="H1:J1"/>
    <mergeCell ref="K1:O1"/>
    <mergeCell ref="P1:R1"/>
  </mergeCells>
  <conditionalFormatting sqref="G5:G105">
    <cfRule type="expression" dxfId="0" priority="1">
      <formula>AND(G5-TODAY()&lt;180,G5&lt;&gt;"")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"/>
  <sheetViews>
    <sheetView topLeftCell="G1" workbookViewId="0">
      <selection activeCell="T2" sqref="T2"/>
    </sheetView>
  </sheetViews>
  <sheetFormatPr defaultColWidth="11.42578125" defaultRowHeight="12.75" x14ac:dyDescent="0.2"/>
  <cols>
    <col min="1" max="1" width="12.140625" style="141" bestFit="1" customWidth="1"/>
    <col min="2" max="2" width="4.28515625" style="1" customWidth="1"/>
    <col min="3" max="3" width="21.7109375" style="1" customWidth="1"/>
    <col min="4" max="4" width="11.7109375" style="142" customWidth="1"/>
    <col min="5" max="5" width="42.140625" style="1" customWidth="1"/>
    <col min="6" max="6" width="50.42578125" style="1" customWidth="1"/>
    <col min="7" max="7" width="17.5703125" style="1" customWidth="1"/>
    <col min="8" max="8" width="12" style="1" customWidth="1"/>
    <col min="9" max="9" width="15.42578125" style="1" customWidth="1"/>
    <col min="10" max="10" width="17.5703125" style="1" customWidth="1"/>
    <col min="11" max="11" width="11" style="1" bestFit="1" customWidth="1"/>
    <col min="12" max="12" width="4.85546875" style="143" customWidth="1"/>
    <col min="13" max="13" width="6.85546875" style="1" bestFit="1" customWidth="1"/>
    <col min="14" max="14" width="10.28515625" style="1" bestFit="1" customWidth="1"/>
    <col min="15" max="15" width="12.140625" style="1" bestFit="1" customWidth="1"/>
    <col min="16" max="16" width="11.140625" style="1" bestFit="1" customWidth="1"/>
    <col min="17" max="17" width="8" style="1" bestFit="1" customWidth="1"/>
    <col min="18" max="18" width="9.7109375" style="1" bestFit="1" customWidth="1"/>
    <col min="19" max="19" width="11.28515625" style="1" customWidth="1"/>
    <col min="20" max="20" width="11.140625" style="1" bestFit="1" customWidth="1"/>
    <col min="21" max="16384" width="11.42578125" style="1"/>
  </cols>
  <sheetData>
    <row r="1" spans="1:20" ht="39" thickBot="1" x14ac:dyDescent="0.25">
      <c r="A1" s="98" t="s">
        <v>4</v>
      </c>
      <c r="B1" s="99" t="s">
        <v>45</v>
      </c>
      <c r="C1" s="100" t="s">
        <v>46</v>
      </c>
      <c r="D1" s="101" t="s">
        <v>136</v>
      </c>
      <c r="E1" s="100" t="s">
        <v>47</v>
      </c>
      <c r="F1" s="100" t="s">
        <v>48</v>
      </c>
      <c r="G1" s="100" t="s">
        <v>49</v>
      </c>
      <c r="H1" s="100" t="s">
        <v>50</v>
      </c>
      <c r="I1" s="102" t="s">
        <v>133</v>
      </c>
      <c r="J1" s="102" t="s">
        <v>51</v>
      </c>
      <c r="K1" s="103" t="s">
        <v>134</v>
      </c>
      <c r="L1" s="100" t="s">
        <v>135</v>
      </c>
      <c r="M1" s="103" t="s">
        <v>52</v>
      </c>
      <c r="N1" s="103" t="s">
        <v>53</v>
      </c>
      <c r="O1" s="103" t="s">
        <v>54</v>
      </c>
      <c r="P1" s="103" t="s">
        <v>55</v>
      </c>
      <c r="Q1" s="103" t="s">
        <v>56</v>
      </c>
      <c r="R1" s="103" t="s">
        <v>57</v>
      </c>
      <c r="S1" s="104" t="s">
        <v>58</v>
      </c>
      <c r="T1" s="105" t="s">
        <v>59</v>
      </c>
    </row>
    <row r="2" spans="1:20" ht="13.5" thickBot="1" x14ac:dyDescent="0.25">
      <c r="A2" s="35" t="s">
        <v>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0" x14ac:dyDescent="0.2">
      <c r="A3" s="43" t="str">
        <f t="shared" ref="A3:A22" si="0">CONCATENATE(D3,"-",L3)</f>
        <v>160040-1-LO</v>
      </c>
      <c r="B3" s="106" t="s">
        <v>60</v>
      </c>
      <c r="C3" s="107" t="s">
        <v>61</v>
      </c>
      <c r="D3" s="108" t="s">
        <v>62</v>
      </c>
      <c r="E3" s="107" t="s">
        <v>115</v>
      </c>
      <c r="F3" s="109" t="s">
        <v>63</v>
      </c>
      <c r="G3" s="110"/>
      <c r="H3" s="110"/>
      <c r="I3" s="110"/>
      <c r="J3" s="111" t="s">
        <v>64</v>
      </c>
      <c r="K3" s="112"/>
      <c r="L3" s="113" t="s">
        <v>65</v>
      </c>
      <c r="M3" s="112"/>
      <c r="N3" s="112"/>
      <c r="O3" s="113"/>
      <c r="P3" s="113">
        <v>2000239524</v>
      </c>
      <c r="Q3" s="114">
        <v>1</v>
      </c>
      <c r="R3" s="113" t="s">
        <v>66</v>
      </c>
      <c r="S3" s="115">
        <v>43221</v>
      </c>
      <c r="T3" s="115">
        <v>43585</v>
      </c>
    </row>
    <row r="4" spans="1:20" x14ac:dyDescent="0.2">
      <c r="A4" s="43" t="str">
        <f t="shared" si="0"/>
        <v>160040-2-LO</v>
      </c>
      <c r="B4" s="106" t="s">
        <v>60</v>
      </c>
      <c r="C4" s="107" t="s">
        <v>67</v>
      </c>
      <c r="D4" s="108" t="s">
        <v>68</v>
      </c>
      <c r="E4" s="107" t="s">
        <v>116</v>
      </c>
      <c r="F4" s="109" t="s">
        <v>69</v>
      </c>
      <c r="G4" s="110"/>
      <c r="H4" s="110"/>
      <c r="I4" s="110"/>
      <c r="J4" s="111" t="s">
        <v>64</v>
      </c>
      <c r="K4" s="112"/>
      <c r="L4" s="113" t="s">
        <v>65</v>
      </c>
      <c r="M4" s="112"/>
      <c r="N4" s="112"/>
      <c r="O4" s="113"/>
      <c r="P4" s="113">
        <v>2000242891</v>
      </c>
      <c r="Q4" s="114">
        <v>6</v>
      </c>
      <c r="R4" s="113" t="s">
        <v>66</v>
      </c>
      <c r="S4" s="115">
        <v>41671</v>
      </c>
      <c r="T4" s="115">
        <v>43830</v>
      </c>
    </row>
    <row r="5" spans="1:20" x14ac:dyDescent="0.2">
      <c r="A5" s="43" t="str">
        <f t="shared" si="0"/>
        <v>160040-3-CI</v>
      </c>
      <c r="B5" s="106" t="s">
        <v>60</v>
      </c>
      <c r="C5" s="107" t="s">
        <v>67</v>
      </c>
      <c r="D5" s="108" t="s">
        <v>70</v>
      </c>
      <c r="E5" s="107" t="s">
        <v>116</v>
      </c>
      <c r="F5" s="116" t="s">
        <v>69</v>
      </c>
      <c r="G5" s="110"/>
      <c r="H5" s="110"/>
      <c r="I5" s="110"/>
      <c r="J5" s="110"/>
      <c r="K5" s="112"/>
      <c r="L5" s="113" t="s">
        <v>71</v>
      </c>
      <c r="M5" s="112"/>
      <c r="N5" s="112"/>
      <c r="O5" s="113"/>
      <c r="P5" s="113">
        <v>2000242891</v>
      </c>
      <c r="Q5" s="114">
        <v>6</v>
      </c>
      <c r="R5" s="113" t="s">
        <v>72</v>
      </c>
      <c r="S5" s="115">
        <v>41671</v>
      </c>
      <c r="T5" s="115">
        <v>43830</v>
      </c>
    </row>
    <row r="6" spans="1:20" x14ac:dyDescent="0.2">
      <c r="A6" s="43" t="str">
        <f t="shared" si="0"/>
        <v>160040-4-LO</v>
      </c>
      <c r="B6" s="106" t="s">
        <v>60</v>
      </c>
      <c r="C6" s="107" t="s">
        <v>67</v>
      </c>
      <c r="D6" s="108" t="s">
        <v>73</v>
      </c>
      <c r="E6" s="107" t="s">
        <v>117</v>
      </c>
      <c r="F6" s="117" t="s">
        <v>74</v>
      </c>
      <c r="G6" s="110"/>
      <c r="H6" s="110"/>
      <c r="I6" s="110"/>
      <c r="J6" s="111" t="s">
        <v>75</v>
      </c>
      <c r="K6" s="112"/>
      <c r="L6" s="113" t="s">
        <v>65</v>
      </c>
      <c r="M6" s="112"/>
      <c r="N6" s="112"/>
      <c r="O6" s="113"/>
      <c r="P6" s="113">
        <v>2000239164</v>
      </c>
      <c r="Q6" s="114">
        <v>1</v>
      </c>
      <c r="R6" s="112" t="s">
        <v>66</v>
      </c>
      <c r="S6" s="115">
        <v>43160</v>
      </c>
      <c r="T6" s="115">
        <v>43282</v>
      </c>
    </row>
    <row r="7" spans="1:20" x14ac:dyDescent="0.2">
      <c r="A7" s="43" t="str">
        <f t="shared" si="0"/>
        <v>160040-5-LO</v>
      </c>
      <c r="B7" s="106" t="s">
        <v>60</v>
      </c>
      <c r="C7" s="107" t="s">
        <v>67</v>
      </c>
      <c r="D7" s="108" t="s">
        <v>76</v>
      </c>
      <c r="E7" s="107" t="s">
        <v>118</v>
      </c>
      <c r="F7" s="117" t="s">
        <v>121</v>
      </c>
      <c r="G7" s="110"/>
      <c r="H7" s="110"/>
      <c r="I7" s="110"/>
      <c r="J7" s="111" t="s">
        <v>75</v>
      </c>
      <c r="K7" s="113"/>
      <c r="L7" s="113" t="s">
        <v>65</v>
      </c>
      <c r="M7" s="112"/>
      <c r="N7" s="112"/>
      <c r="O7" s="113"/>
      <c r="P7" s="113">
        <v>2000239168</v>
      </c>
      <c r="Q7" s="114">
        <v>1</v>
      </c>
      <c r="R7" s="113" t="s">
        <v>66</v>
      </c>
      <c r="S7" s="115">
        <v>43101</v>
      </c>
      <c r="T7" s="115">
        <v>43465</v>
      </c>
    </row>
    <row r="8" spans="1:20" x14ac:dyDescent="0.2">
      <c r="A8" s="43" t="str">
        <f t="shared" si="0"/>
        <v>160040-6-LO</v>
      </c>
      <c r="B8" s="106" t="s">
        <v>60</v>
      </c>
      <c r="C8" s="107" t="s">
        <v>67</v>
      </c>
      <c r="D8" s="108" t="s">
        <v>77</v>
      </c>
      <c r="E8" s="107" t="s">
        <v>119</v>
      </c>
      <c r="F8" s="117" t="s">
        <v>78</v>
      </c>
      <c r="G8" s="109"/>
      <c r="H8" s="109"/>
      <c r="I8" s="110"/>
      <c r="J8" s="109"/>
      <c r="K8" s="112"/>
      <c r="L8" s="113" t="s">
        <v>65</v>
      </c>
      <c r="M8" s="112"/>
      <c r="N8" s="113"/>
      <c r="O8" s="113"/>
      <c r="P8" s="113">
        <v>2000240343</v>
      </c>
      <c r="Q8" s="114">
        <v>3</v>
      </c>
      <c r="R8" s="113" t="s">
        <v>66</v>
      </c>
      <c r="S8" s="115">
        <v>42736</v>
      </c>
      <c r="T8" s="115">
        <v>43496</v>
      </c>
    </row>
    <row r="9" spans="1:20" x14ac:dyDescent="0.2">
      <c r="A9" s="43" t="str">
        <f t="shared" si="0"/>
        <v>160040-7-CI</v>
      </c>
      <c r="B9" s="106" t="s">
        <v>60</v>
      </c>
      <c r="C9" s="107" t="s">
        <v>67</v>
      </c>
      <c r="D9" s="108" t="s">
        <v>79</v>
      </c>
      <c r="E9" s="107" t="s">
        <v>119</v>
      </c>
      <c r="F9" s="119" t="s">
        <v>78</v>
      </c>
      <c r="G9" s="109"/>
      <c r="H9" s="109"/>
      <c r="I9" s="109"/>
      <c r="J9" s="109"/>
      <c r="K9" s="112"/>
      <c r="L9" s="113" t="s">
        <v>71</v>
      </c>
      <c r="M9" s="112"/>
      <c r="N9" s="112"/>
      <c r="O9" s="113"/>
      <c r="P9" s="113">
        <v>2000240343</v>
      </c>
      <c r="Q9" s="114">
        <v>3</v>
      </c>
      <c r="R9" s="113" t="s">
        <v>72</v>
      </c>
      <c r="S9" s="115">
        <v>42736</v>
      </c>
      <c r="T9" s="115">
        <v>43496</v>
      </c>
    </row>
    <row r="10" spans="1:20" x14ac:dyDescent="0.2">
      <c r="A10" s="43" t="str">
        <f t="shared" si="0"/>
        <v>160040-8-LO</v>
      </c>
      <c r="B10" s="106" t="s">
        <v>60</v>
      </c>
      <c r="C10" s="107" t="s">
        <v>122</v>
      </c>
      <c r="D10" s="108" t="s">
        <v>80</v>
      </c>
      <c r="E10" s="107" t="s">
        <v>114</v>
      </c>
      <c r="F10" s="120" t="s">
        <v>81</v>
      </c>
      <c r="G10" s="107"/>
      <c r="H10" s="107"/>
      <c r="I10" s="110"/>
      <c r="J10" s="107" t="s">
        <v>82</v>
      </c>
      <c r="K10" s="112"/>
      <c r="L10" s="113" t="s">
        <v>65</v>
      </c>
      <c r="M10" s="112"/>
      <c r="N10" s="112"/>
      <c r="O10" s="113"/>
      <c r="P10" s="113">
        <v>2000239085</v>
      </c>
      <c r="Q10" s="114">
        <v>9</v>
      </c>
      <c r="R10" s="113" t="s">
        <v>72</v>
      </c>
      <c r="S10" s="121">
        <v>40756</v>
      </c>
      <c r="T10" s="121">
        <v>44043</v>
      </c>
    </row>
    <row r="11" spans="1:20" x14ac:dyDescent="0.2">
      <c r="A11" s="43" t="str">
        <f t="shared" si="0"/>
        <v>160040-9-CI</v>
      </c>
      <c r="B11" s="106" t="s">
        <v>60</v>
      </c>
      <c r="C11" s="107" t="s">
        <v>67</v>
      </c>
      <c r="D11" s="108" t="s">
        <v>83</v>
      </c>
      <c r="E11" s="107" t="s">
        <v>114</v>
      </c>
      <c r="F11" s="107" t="s">
        <v>81</v>
      </c>
      <c r="G11" s="107"/>
      <c r="H11" s="107"/>
      <c r="I11" s="107"/>
      <c r="J11" s="107"/>
      <c r="K11" s="112"/>
      <c r="L11" s="113" t="s">
        <v>71</v>
      </c>
      <c r="M11" s="112"/>
      <c r="N11" s="112"/>
      <c r="O11" s="113"/>
      <c r="P11" s="113">
        <v>2000239085</v>
      </c>
      <c r="Q11" s="114">
        <v>9</v>
      </c>
      <c r="R11" s="113" t="s">
        <v>72</v>
      </c>
      <c r="S11" s="115">
        <v>40756</v>
      </c>
      <c r="T11" s="115">
        <v>44043</v>
      </c>
    </row>
    <row r="12" spans="1:20" x14ac:dyDescent="0.2">
      <c r="A12" s="43" t="str">
        <f t="shared" si="0"/>
        <v>160040-10-LO</v>
      </c>
      <c r="B12" s="106" t="s">
        <v>60</v>
      </c>
      <c r="C12" s="107" t="s">
        <v>122</v>
      </c>
      <c r="D12" s="108" t="s">
        <v>84</v>
      </c>
      <c r="E12" s="107" t="s">
        <v>120</v>
      </c>
      <c r="F12" s="107" t="s">
        <v>81</v>
      </c>
      <c r="G12" s="120"/>
      <c r="H12" s="120"/>
      <c r="I12" s="120"/>
      <c r="J12" s="120"/>
      <c r="K12" s="112"/>
      <c r="L12" s="113" t="s">
        <v>65</v>
      </c>
      <c r="M12" s="112"/>
      <c r="N12" s="112"/>
      <c r="O12" s="113"/>
      <c r="P12" s="113">
        <v>2000239080</v>
      </c>
      <c r="Q12" s="114">
        <v>9</v>
      </c>
      <c r="R12" s="113" t="s">
        <v>72</v>
      </c>
      <c r="S12" s="115">
        <v>40756</v>
      </c>
      <c r="T12" s="115">
        <v>44043</v>
      </c>
    </row>
    <row r="13" spans="1:20" x14ac:dyDescent="0.2">
      <c r="A13" s="43" t="str">
        <f t="shared" si="0"/>
        <v>160040-11-CI</v>
      </c>
      <c r="B13" s="106" t="s">
        <v>60</v>
      </c>
      <c r="C13" s="107" t="s">
        <v>122</v>
      </c>
      <c r="D13" s="108" t="s">
        <v>85</v>
      </c>
      <c r="E13" s="107" t="s">
        <v>120</v>
      </c>
      <c r="F13" s="120" t="s">
        <v>81</v>
      </c>
      <c r="G13" s="120"/>
      <c r="H13" s="120"/>
      <c r="I13" s="120"/>
      <c r="J13" s="120"/>
      <c r="K13" s="112"/>
      <c r="L13" s="113" t="s">
        <v>71</v>
      </c>
      <c r="M13" s="112"/>
      <c r="N13" s="112"/>
      <c r="O13" s="113"/>
      <c r="P13" s="113">
        <v>2000239080</v>
      </c>
      <c r="Q13" s="114">
        <v>9</v>
      </c>
      <c r="R13" s="113" t="s">
        <v>66</v>
      </c>
      <c r="S13" s="121">
        <v>40756</v>
      </c>
      <c r="T13" s="121">
        <v>44043</v>
      </c>
    </row>
    <row r="14" spans="1:20" x14ac:dyDescent="0.2">
      <c r="A14" s="43" t="str">
        <f t="shared" si="0"/>
        <v>160040-12-CI</v>
      </c>
      <c r="B14" s="106" t="s">
        <v>60</v>
      </c>
      <c r="C14" s="107" t="s">
        <v>122</v>
      </c>
      <c r="D14" s="108" t="s">
        <v>86</v>
      </c>
      <c r="E14" s="107" t="s">
        <v>120</v>
      </c>
      <c r="F14" s="120" t="s">
        <v>87</v>
      </c>
      <c r="G14" s="120"/>
      <c r="H14" s="120"/>
      <c r="I14" s="120"/>
      <c r="J14" s="120"/>
      <c r="K14" s="112"/>
      <c r="L14" s="113" t="s">
        <v>71</v>
      </c>
      <c r="M14" s="112"/>
      <c r="N14" s="112"/>
      <c r="O14" s="113"/>
      <c r="P14" s="113">
        <v>2000236720</v>
      </c>
      <c r="Q14" s="114">
        <v>9</v>
      </c>
      <c r="R14" s="113"/>
      <c r="S14" s="121">
        <v>40179</v>
      </c>
      <c r="T14" s="121">
        <v>43465</v>
      </c>
    </row>
    <row r="15" spans="1:20" x14ac:dyDescent="0.2">
      <c r="A15" s="43" t="str">
        <f t="shared" si="0"/>
        <v>160040-13-LO</v>
      </c>
      <c r="B15" s="106" t="s">
        <v>60</v>
      </c>
      <c r="C15" s="107" t="s">
        <v>61</v>
      </c>
      <c r="D15" s="108" t="s">
        <v>88</v>
      </c>
      <c r="E15" s="107" t="s">
        <v>123</v>
      </c>
      <c r="F15" s="107" t="s">
        <v>89</v>
      </c>
      <c r="G15" s="107"/>
      <c r="H15" s="107"/>
      <c r="I15" s="107"/>
      <c r="J15" s="107"/>
      <c r="K15" s="112"/>
      <c r="L15" s="113" t="s">
        <v>65</v>
      </c>
      <c r="M15" s="112"/>
      <c r="N15" s="112"/>
      <c r="O15" s="113"/>
      <c r="P15" s="113">
        <v>2000239083</v>
      </c>
      <c r="Q15" s="114">
        <v>1</v>
      </c>
      <c r="R15" s="113" t="s">
        <v>66</v>
      </c>
      <c r="S15" s="121">
        <v>43101</v>
      </c>
      <c r="T15" s="121">
        <v>43830</v>
      </c>
    </row>
    <row r="16" spans="1:20" x14ac:dyDescent="0.2">
      <c r="A16" s="43" t="str">
        <f t="shared" si="0"/>
        <v>160040-14-LO</v>
      </c>
      <c r="B16" s="106" t="s">
        <v>60</v>
      </c>
      <c r="C16" s="107" t="s">
        <v>61</v>
      </c>
      <c r="D16" s="108" t="s">
        <v>90</v>
      </c>
      <c r="E16" s="107" t="s">
        <v>124</v>
      </c>
      <c r="F16" s="119" t="s">
        <v>91</v>
      </c>
      <c r="G16" s="120"/>
      <c r="H16" s="120"/>
      <c r="I16" s="110"/>
      <c r="J16" s="120"/>
      <c r="K16" s="112"/>
      <c r="L16" s="113" t="s">
        <v>65</v>
      </c>
      <c r="M16" s="112"/>
      <c r="N16" s="112"/>
      <c r="O16" s="113"/>
      <c r="P16" s="113">
        <v>2000239081</v>
      </c>
      <c r="Q16" s="114">
        <v>1</v>
      </c>
      <c r="R16" s="113" t="s">
        <v>66</v>
      </c>
      <c r="S16" s="121">
        <v>43116</v>
      </c>
      <c r="T16" s="121">
        <v>43480</v>
      </c>
    </row>
    <row r="17" spans="1:20" x14ac:dyDescent="0.2">
      <c r="A17" s="43" t="str">
        <f t="shared" si="0"/>
        <v>160040-15-LO</v>
      </c>
      <c r="B17" s="106" t="s">
        <v>60</v>
      </c>
      <c r="C17" s="107" t="s">
        <v>61</v>
      </c>
      <c r="D17" s="108" t="s">
        <v>92</v>
      </c>
      <c r="E17" s="107" t="s">
        <v>125</v>
      </c>
      <c r="F17" s="119" t="s">
        <v>91</v>
      </c>
      <c r="G17" s="119"/>
      <c r="H17" s="119"/>
      <c r="I17" s="110"/>
      <c r="J17" s="118" t="s">
        <v>130</v>
      </c>
      <c r="K17" s="112"/>
      <c r="L17" s="113" t="s">
        <v>65</v>
      </c>
      <c r="M17" s="112"/>
      <c r="N17" s="112"/>
      <c r="O17" s="113"/>
      <c r="P17" s="113">
        <v>2000238929</v>
      </c>
      <c r="Q17" s="114">
        <v>1</v>
      </c>
      <c r="R17" s="113" t="s">
        <v>66</v>
      </c>
      <c r="S17" s="121">
        <v>43132</v>
      </c>
      <c r="T17" s="121">
        <v>43496</v>
      </c>
    </row>
    <row r="18" spans="1:20" x14ac:dyDescent="0.2">
      <c r="A18" s="43" t="str">
        <f t="shared" si="0"/>
        <v>160040-16-LO</v>
      </c>
      <c r="B18" s="106" t="s">
        <v>60</v>
      </c>
      <c r="C18" s="107" t="s">
        <v>61</v>
      </c>
      <c r="D18" s="108" t="s">
        <v>93</v>
      </c>
      <c r="E18" s="107" t="s">
        <v>127</v>
      </c>
      <c r="F18" s="119" t="s">
        <v>91</v>
      </c>
      <c r="G18" s="119"/>
      <c r="H18" s="119"/>
      <c r="I18" s="110"/>
      <c r="J18" s="118" t="s">
        <v>130</v>
      </c>
      <c r="K18" s="112"/>
      <c r="L18" s="113" t="s">
        <v>65</v>
      </c>
      <c r="M18" s="112"/>
      <c r="N18" s="112"/>
      <c r="O18" s="113"/>
      <c r="P18" s="113">
        <v>2000238928</v>
      </c>
      <c r="Q18" s="114">
        <v>1</v>
      </c>
      <c r="R18" s="113" t="s">
        <v>66</v>
      </c>
      <c r="S18" s="121">
        <v>43191</v>
      </c>
      <c r="T18" s="121">
        <v>43555</v>
      </c>
    </row>
    <row r="19" spans="1:20" x14ac:dyDescent="0.2">
      <c r="A19" s="43" t="str">
        <f t="shared" si="0"/>
        <v>160040-17-LO</v>
      </c>
      <c r="B19" s="106" t="s">
        <v>60</v>
      </c>
      <c r="C19" s="107" t="s">
        <v>61</v>
      </c>
      <c r="D19" s="108" t="s">
        <v>94</v>
      </c>
      <c r="E19" s="107" t="s">
        <v>128</v>
      </c>
      <c r="F19" s="119" t="s">
        <v>91</v>
      </c>
      <c r="G19" s="119"/>
      <c r="H19" s="119"/>
      <c r="I19" s="110"/>
      <c r="J19" s="119"/>
      <c r="K19" s="112"/>
      <c r="L19" s="113" t="s">
        <v>65</v>
      </c>
      <c r="M19" s="112"/>
      <c r="N19" s="112"/>
      <c r="O19" s="113"/>
      <c r="P19" s="113">
        <v>2000239084</v>
      </c>
      <c r="Q19" s="114">
        <v>1</v>
      </c>
      <c r="R19" s="113" t="s">
        <v>66</v>
      </c>
      <c r="S19" s="121">
        <v>43040</v>
      </c>
      <c r="T19" s="121">
        <v>43221</v>
      </c>
    </row>
    <row r="20" spans="1:20" x14ac:dyDescent="0.2">
      <c r="A20" s="43" t="str">
        <f t="shared" si="0"/>
        <v>160040-18-LO</v>
      </c>
      <c r="B20" s="106" t="s">
        <v>60</v>
      </c>
      <c r="C20" s="107" t="s">
        <v>61</v>
      </c>
      <c r="D20" s="108" t="s">
        <v>95</v>
      </c>
      <c r="E20" s="107" t="s">
        <v>129</v>
      </c>
      <c r="F20" s="119" t="s">
        <v>91</v>
      </c>
      <c r="G20" s="119"/>
      <c r="H20" s="119"/>
      <c r="I20" s="110"/>
      <c r="J20" s="119"/>
      <c r="K20" s="112"/>
      <c r="L20" s="113" t="s">
        <v>65</v>
      </c>
      <c r="M20" s="112"/>
      <c r="N20" s="112"/>
      <c r="O20" s="113"/>
      <c r="P20" s="113">
        <v>2000239082</v>
      </c>
      <c r="Q20" s="114">
        <v>1</v>
      </c>
      <c r="R20" s="113" t="s">
        <v>66</v>
      </c>
      <c r="S20" s="121">
        <v>43040</v>
      </c>
      <c r="T20" s="121">
        <v>43221</v>
      </c>
    </row>
    <row r="21" spans="1:20" x14ac:dyDescent="0.2">
      <c r="A21" s="43" t="str">
        <f t="shared" si="0"/>
        <v>160040-19-LO</v>
      </c>
      <c r="B21" s="106" t="s">
        <v>60</v>
      </c>
      <c r="C21" s="118" t="s">
        <v>96</v>
      </c>
      <c r="D21" s="108" t="s">
        <v>97</v>
      </c>
      <c r="E21" s="107" t="s">
        <v>126</v>
      </c>
      <c r="F21" s="119" t="s">
        <v>98</v>
      </c>
      <c r="G21" s="119"/>
      <c r="H21" s="119"/>
      <c r="I21" s="119"/>
      <c r="J21" s="119"/>
      <c r="K21" s="112"/>
      <c r="L21" s="113" t="s">
        <v>65</v>
      </c>
      <c r="M21" s="112"/>
      <c r="N21" s="112"/>
      <c r="O21" s="113"/>
      <c r="P21" s="113">
        <v>2000239687</v>
      </c>
      <c r="Q21" s="144" t="s">
        <v>99</v>
      </c>
      <c r="R21" s="113" t="s">
        <v>72</v>
      </c>
      <c r="S21" s="121">
        <v>40087</v>
      </c>
      <c r="T21" s="121" t="s">
        <v>100</v>
      </c>
    </row>
    <row r="22" spans="1:20" x14ac:dyDescent="0.2">
      <c r="A22" s="43" t="str">
        <f t="shared" si="0"/>
        <v>160040-20-CI</v>
      </c>
      <c r="B22" s="106" t="s">
        <v>60</v>
      </c>
      <c r="C22" s="118" t="s">
        <v>96</v>
      </c>
      <c r="D22" s="108" t="s">
        <v>101</v>
      </c>
      <c r="E22" s="107" t="s">
        <v>126</v>
      </c>
      <c r="F22" s="109" t="s">
        <v>102</v>
      </c>
      <c r="G22" s="118"/>
      <c r="H22" s="118"/>
      <c r="I22" s="110"/>
      <c r="J22" s="117" t="s">
        <v>131</v>
      </c>
      <c r="K22" s="112"/>
      <c r="L22" s="113" t="s">
        <v>71</v>
      </c>
      <c r="M22" s="112"/>
      <c r="N22" s="112"/>
      <c r="O22" s="113"/>
      <c r="P22" s="113">
        <v>2000239687</v>
      </c>
      <c r="Q22" s="144" t="s">
        <v>99</v>
      </c>
      <c r="R22" s="113" t="s">
        <v>72</v>
      </c>
      <c r="S22" s="121">
        <v>40087</v>
      </c>
      <c r="T22" s="121" t="s">
        <v>100</v>
      </c>
    </row>
    <row r="23" spans="1:20" x14ac:dyDescent="0.2">
      <c r="A23" s="43"/>
      <c r="B23" s="106"/>
      <c r="C23" s="107"/>
      <c r="D23" s="108"/>
      <c r="E23" s="107"/>
      <c r="F23" s="109"/>
      <c r="G23" s="119"/>
      <c r="H23" s="119"/>
      <c r="I23" s="110"/>
      <c r="J23" s="111"/>
      <c r="K23" s="112"/>
      <c r="L23" s="113"/>
      <c r="M23" s="112"/>
      <c r="N23" s="112"/>
      <c r="O23" s="113"/>
      <c r="P23" s="113"/>
      <c r="Q23" s="114"/>
      <c r="R23" s="113"/>
      <c r="S23" s="121"/>
      <c r="T23" s="121"/>
    </row>
    <row r="24" spans="1:20" x14ac:dyDescent="0.2">
      <c r="A24" s="43"/>
      <c r="B24" s="106"/>
      <c r="C24" s="107"/>
      <c r="D24" s="108"/>
      <c r="E24" s="107"/>
      <c r="F24" s="109"/>
      <c r="G24" s="119"/>
      <c r="H24" s="119"/>
      <c r="I24" s="110"/>
      <c r="J24" s="111"/>
      <c r="K24" s="112"/>
      <c r="L24" s="113"/>
      <c r="M24" s="112"/>
      <c r="N24" s="112"/>
      <c r="O24" s="113"/>
      <c r="P24" s="113"/>
      <c r="Q24" s="114"/>
      <c r="R24" s="113"/>
      <c r="S24" s="121"/>
      <c r="T24" s="121"/>
    </row>
    <row r="25" spans="1:20" x14ac:dyDescent="0.2">
      <c r="A25" s="43"/>
      <c r="B25" s="106"/>
      <c r="C25" s="107"/>
      <c r="D25" s="108"/>
      <c r="E25" s="107"/>
      <c r="F25" s="119"/>
      <c r="G25" s="119"/>
      <c r="H25" s="119"/>
      <c r="I25" s="110"/>
      <c r="J25" s="122"/>
      <c r="K25" s="112"/>
      <c r="L25" s="113"/>
      <c r="M25" s="112"/>
      <c r="N25" s="112"/>
      <c r="O25" s="112"/>
      <c r="P25" s="123"/>
      <c r="Q25" s="114"/>
      <c r="R25" s="112"/>
      <c r="S25" s="121"/>
      <c r="T25" s="121"/>
    </row>
    <row r="26" spans="1:20" x14ac:dyDescent="0.2">
      <c r="A26" s="43"/>
      <c r="B26" s="106"/>
      <c r="C26" s="107"/>
      <c r="D26" s="108"/>
      <c r="E26" s="107"/>
      <c r="F26" s="119"/>
      <c r="G26" s="119"/>
      <c r="H26" s="119"/>
      <c r="I26" s="110"/>
      <c r="J26" s="122"/>
      <c r="K26" s="112"/>
      <c r="L26" s="113"/>
      <c r="M26" s="112"/>
      <c r="N26" s="112"/>
      <c r="O26" s="113"/>
      <c r="P26" s="123"/>
      <c r="Q26" s="114"/>
      <c r="R26" s="113"/>
      <c r="S26" s="121"/>
      <c r="T26" s="121"/>
    </row>
    <row r="27" spans="1:20" x14ac:dyDescent="0.2">
      <c r="A27" s="43"/>
      <c r="B27" s="106"/>
      <c r="C27" s="107"/>
      <c r="D27" s="108"/>
      <c r="E27" s="107"/>
      <c r="F27" s="118"/>
      <c r="G27" s="119"/>
      <c r="H27" s="119"/>
      <c r="I27" s="119"/>
      <c r="J27" s="119"/>
      <c r="K27" s="112"/>
      <c r="L27" s="113"/>
      <c r="M27" s="112"/>
      <c r="N27" s="112"/>
      <c r="O27" s="113"/>
      <c r="P27" s="113"/>
      <c r="Q27" s="114"/>
      <c r="R27" s="112"/>
      <c r="S27" s="121"/>
      <c r="T27" s="121"/>
    </row>
    <row r="28" spans="1:20" x14ac:dyDescent="0.2">
      <c r="A28" s="43"/>
      <c r="B28" s="106"/>
      <c r="C28" s="107"/>
      <c r="D28" s="108"/>
      <c r="E28" s="107"/>
      <c r="F28" s="118"/>
      <c r="G28" s="118"/>
      <c r="H28" s="118"/>
      <c r="I28" s="118"/>
      <c r="J28" s="118"/>
      <c r="K28" s="112"/>
      <c r="L28" s="113"/>
      <c r="M28" s="112"/>
      <c r="N28" s="112"/>
      <c r="O28" s="113"/>
      <c r="P28" s="113"/>
      <c r="Q28" s="114"/>
      <c r="R28" s="113"/>
      <c r="S28" s="121"/>
      <c r="T28" s="121"/>
    </row>
    <row r="29" spans="1:20" x14ac:dyDescent="0.2">
      <c r="A29" s="43"/>
      <c r="B29" s="106"/>
      <c r="C29" s="107"/>
      <c r="D29" s="108"/>
      <c r="E29" s="107"/>
      <c r="F29" s="119"/>
      <c r="G29" s="119"/>
      <c r="H29" s="119"/>
      <c r="I29" s="119"/>
      <c r="J29" s="119"/>
      <c r="K29" s="112"/>
      <c r="L29" s="113"/>
      <c r="M29" s="112"/>
      <c r="N29" s="112"/>
      <c r="O29" s="113"/>
      <c r="P29" s="113"/>
      <c r="Q29" s="114"/>
      <c r="R29" s="124"/>
      <c r="S29" s="121"/>
      <c r="T29" s="121"/>
    </row>
    <row r="30" spans="1:20" x14ac:dyDescent="0.2">
      <c r="A30" s="43"/>
      <c r="B30" s="106"/>
      <c r="C30" s="107"/>
      <c r="D30" s="108"/>
      <c r="E30" s="107"/>
      <c r="F30" s="119"/>
      <c r="G30" s="119"/>
      <c r="H30" s="119"/>
      <c r="I30" s="119"/>
      <c r="J30" s="119"/>
      <c r="K30" s="112"/>
      <c r="L30" s="113"/>
      <c r="M30" s="112"/>
      <c r="N30" s="112"/>
      <c r="O30" s="113"/>
      <c r="P30" s="113"/>
      <c r="Q30" s="114"/>
      <c r="R30" s="112"/>
      <c r="S30" s="121"/>
      <c r="T30" s="121"/>
    </row>
    <row r="31" spans="1:20" x14ac:dyDescent="0.2">
      <c r="A31" s="43"/>
      <c r="B31" s="106"/>
      <c r="C31" s="107"/>
      <c r="D31" s="108"/>
      <c r="E31" s="107"/>
      <c r="F31" s="119"/>
      <c r="G31" s="119"/>
      <c r="H31" s="119"/>
      <c r="I31" s="119"/>
      <c r="J31" s="119"/>
      <c r="K31" s="125"/>
      <c r="L31" s="113"/>
      <c r="M31" s="125"/>
      <c r="N31" s="112"/>
      <c r="O31" s="113"/>
      <c r="P31" s="113"/>
      <c r="Q31" s="114"/>
      <c r="R31" s="113"/>
      <c r="S31" s="121"/>
      <c r="T31" s="121"/>
    </row>
    <row r="32" spans="1:20" x14ac:dyDescent="0.2">
      <c r="A32" s="43"/>
      <c r="B32" s="106"/>
      <c r="C32" s="118"/>
      <c r="D32" s="108"/>
      <c r="E32" s="107"/>
      <c r="F32" s="119"/>
      <c r="G32" s="119"/>
      <c r="H32" s="119"/>
      <c r="I32" s="119"/>
      <c r="J32" s="119"/>
      <c r="K32" s="126"/>
      <c r="L32" s="124"/>
      <c r="M32" s="126"/>
      <c r="N32" s="126"/>
      <c r="O32" s="124"/>
      <c r="P32" s="124"/>
      <c r="Q32" s="127"/>
      <c r="R32" s="124"/>
      <c r="S32" s="128"/>
      <c r="T32" s="128"/>
    </row>
    <row r="33" spans="1:20" x14ac:dyDescent="0.2">
      <c r="A33" s="43"/>
      <c r="B33" s="106"/>
      <c r="C33" s="118"/>
      <c r="D33" s="108"/>
      <c r="E33" s="107"/>
      <c r="F33" s="119"/>
      <c r="G33" s="119"/>
      <c r="H33" s="119"/>
      <c r="I33" s="119"/>
      <c r="J33" s="119"/>
      <c r="K33" s="126"/>
      <c r="L33" s="124"/>
      <c r="M33" s="126"/>
      <c r="N33" s="126"/>
      <c r="O33" s="124"/>
      <c r="P33" s="124"/>
      <c r="Q33" s="127"/>
      <c r="R33" s="124"/>
      <c r="S33" s="128"/>
      <c r="T33" s="128"/>
    </row>
    <row r="34" spans="1:20" x14ac:dyDescent="0.2">
      <c r="A34" s="43"/>
      <c r="B34" s="106"/>
      <c r="C34" s="118"/>
      <c r="D34" s="108"/>
      <c r="E34" s="107"/>
      <c r="F34" s="119"/>
      <c r="G34" s="119"/>
      <c r="H34" s="119"/>
      <c r="I34" s="119"/>
      <c r="J34" s="119"/>
      <c r="K34" s="126"/>
      <c r="L34" s="124"/>
      <c r="M34" s="126"/>
      <c r="N34" s="126"/>
      <c r="O34" s="124"/>
      <c r="P34" s="124"/>
      <c r="Q34" s="127"/>
      <c r="R34" s="124"/>
      <c r="S34" s="128"/>
      <c r="T34" s="128"/>
    </row>
    <row r="35" spans="1:20" x14ac:dyDescent="0.2">
      <c r="A35" s="43"/>
      <c r="B35" s="106"/>
      <c r="C35" s="107"/>
      <c r="D35" s="108"/>
      <c r="E35" s="107"/>
      <c r="F35" s="116"/>
      <c r="G35" s="110"/>
      <c r="H35" s="110"/>
      <c r="I35" s="110"/>
      <c r="J35" s="110"/>
      <c r="K35" s="112"/>
      <c r="L35" s="113"/>
      <c r="M35" s="112"/>
      <c r="N35" s="112"/>
      <c r="O35" s="113"/>
      <c r="P35" s="113"/>
      <c r="Q35" s="114"/>
      <c r="R35" s="113"/>
      <c r="S35" s="129"/>
      <c r="T35" s="129"/>
    </row>
    <row r="36" spans="1:20" x14ac:dyDescent="0.2">
      <c r="A36" s="43"/>
      <c r="B36" s="106"/>
      <c r="C36" s="107"/>
      <c r="D36" s="108"/>
      <c r="E36" s="107"/>
      <c r="F36" s="116"/>
      <c r="G36" s="110"/>
      <c r="H36" s="110"/>
      <c r="I36" s="110"/>
      <c r="J36" s="110"/>
      <c r="K36" s="112"/>
      <c r="L36" s="113"/>
      <c r="M36" s="112"/>
      <c r="N36" s="112"/>
      <c r="O36" s="113"/>
      <c r="P36" s="113"/>
      <c r="Q36" s="114"/>
      <c r="R36" s="113"/>
      <c r="S36" s="129"/>
      <c r="T36" s="129"/>
    </row>
    <row r="37" spans="1:20" x14ac:dyDescent="0.2">
      <c r="A37" s="43"/>
      <c r="B37" s="106"/>
      <c r="C37" s="107"/>
      <c r="D37" s="108"/>
      <c r="E37" s="107"/>
      <c r="F37" s="117"/>
      <c r="G37" s="109"/>
      <c r="H37" s="109"/>
      <c r="I37" s="110"/>
      <c r="J37" s="109"/>
      <c r="K37" s="112"/>
      <c r="L37" s="113"/>
      <c r="M37" s="112"/>
      <c r="N37" s="112"/>
      <c r="O37" s="113"/>
      <c r="P37" s="113"/>
      <c r="Q37" s="114"/>
      <c r="R37" s="113"/>
      <c r="S37" s="121"/>
      <c r="T37" s="121"/>
    </row>
    <row r="38" spans="1:20" x14ac:dyDescent="0.2">
      <c r="A38" s="43"/>
      <c r="B38" s="106"/>
      <c r="C38" s="107"/>
      <c r="D38" s="108"/>
      <c r="E38" s="107"/>
      <c r="F38" s="107"/>
      <c r="G38" s="109"/>
      <c r="H38" s="109"/>
      <c r="I38" s="109"/>
      <c r="J38" s="109"/>
      <c r="K38" s="112"/>
      <c r="L38" s="113"/>
      <c r="M38" s="112"/>
      <c r="N38" s="113"/>
      <c r="O38" s="113"/>
      <c r="P38" s="113"/>
      <c r="Q38" s="114"/>
      <c r="R38" s="113"/>
      <c r="S38" s="129"/>
      <c r="T38" s="129"/>
    </row>
    <row r="39" spans="1:20" x14ac:dyDescent="0.2">
      <c r="A39" s="43"/>
      <c r="B39" s="106"/>
      <c r="C39" s="107"/>
      <c r="D39" s="108"/>
      <c r="E39" s="107"/>
      <c r="F39" s="107"/>
      <c r="G39" s="109"/>
      <c r="H39" s="109"/>
      <c r="I39" s="109"/>
      <c r="J39" s="109"/>
      <c r="K39" s="112"/>
      <c r="L39" s="113"/>
      <c r="M39" s="112"/>
      <c r="N39" s="113"/>
      <c r="O39" s="113"/>
      <c r="P39" s="113"/>
      <c r="Q39" s="114"/>
      <c r="R39" s="113"/>
      <c r="S39" s="129"/>
      <c r="T39" s="129"/>
    </row>
    <row r="40" spans="1:20" x14ac:dyDescent="0.2">
      <c r="A40" s="43"/>
      <c r="B40" s="106"/>
      <c r="C40" s="107"/>
      <c r="D40" s="108"/>
      <c r="E40" s="107"/>
      <c r="F40" s="119"/>
      <c r="G40" s="119"/>
      <c r="H40" s="119"/>
      <c r="I40" s="110"/>
      <c r="J40" s="122"/>
      <c r="K40" s="112"/>
      <c r="L40" s="113"/>
      <c r="M40" s="112"/>
      <c r="N40" s="113"/>
      <c r="O40" s="113"/>
      <c r="P40" s="113"/>
      <c r="Q40" s="114"/>
      <c r="R40" s="113"/>
      <c r="S40" s="121"/>
      <c r="T40" s="121"/>
    </row>
    <row r="41" spans="1:20" x14ac:dyDescent="0.2">
      <c r="A41" s="43"/>
      <c r="B41" s="106"/>
      <c r="C41" s="107"/>
      <c r="D41" s="108"/>
      <c r="E41" s="107"/>
      <c r="F41" s="119"/>
      <c r="G41" s="119"/>
      <c r="H41" s="119"/>
      <c r="I41" s="110"/>
      <c r="J41" s="122"/>
      <c r="K41" s="112"/>
      <c r="L41" s="113"/>
      <c r="M41" s="112"/>
      <c r="N41" s="112"/>
      <c r="O41" s="113"/>
      <c r="P41" s="113"/>
      <c r="Q41" s="114"/>
      <c r="R41" s="113"/>
      <c r="S41" s="121"/>
      <c r="T41" s="121"/>
    </row>
    <row r="42" spans="1:20" x14ac:dyDescent="0.2">
      <c r="A42" s="43"/>
      <c r="B42" s="106"/>
      <c r="C42" s="107"/>
      <c r="D42" s="108"/>
      <c r="E42" s="107"/>
      <c r="F42" s="119"/>
      <c r="G42" s="119"/>
      <c r="H42" s="119"/>
      <c r="I42" s="110"/>
      <c r="J42" s="122"/>
      <c r="K42" s="112"/>
      <c r="L42" s="113"/>
      <c r="M42" s="112"/>
      <c r="N42" s="113"/>
      <c r="O42" s="113"/>
      <c r="P42" s="113"/>
      <c r="Q42" s="114"/>
      <c r="R42" s="113"/>
      <c r="S42" s="121"/>
      <c r="T42" s="121"/>
    </row>
    <row r="43" spans="1:20" x14ac:dyDescent="0.2">
      <c r="A43" s="43"/>
      <c r="B43" s="106"/>
      <c r="C43" s="107"/>
      <c r="D43" s="108"/>
      <c r="E43" s="107"/>
      <c r="F43" s="119"/>
      <c r="G43" s="119"/>
      <c r="H43" s="119"/>
      <c r="I43" s="110"/>
      <c r="J43" s="122"/>
      <c r="K43" s="112"/>
      <c r="L43" s="113"/>
      <c r="M43" s="112"/>
      <c r="N43" s="112"/>
      <c r="O43" s="113"/>
      <c r="P43" s="113"/>
      <c r="Q43" s="114"/>
      <c r="R43" s="113"/>
      <c r="S43" s="121"/>
      <c r="T43" s="121"/>
    </row>
    <row r="44" spans="1:20" x14ac:dyDescent="0.2">
      <c r="A44" s="43"/>
      <c r="B44" s="106"/>
      <c r="C44" s="107"/>
      <c r="D44" s="108"/>
      <c r="E44" s="107"/>
      <c r="F44" s="120"/>
      <c r="G44" s="107"/>
      <c r="H44" s="107"/>
      <c r="I44" s="107"/>
      <c r="J44" s="107"/>
      <c r="K44" s="112"/>
      <c r="L44" s="113"/>
      <c r="M44" s="112"/>
      <c r="N44" s="112"/>
      <c r="O44" s="113"/>
      <c r="P44" s="113"/>
      <c r="Q44" s="114"/>
      <c r="R44" s="113"/>
      <c r="S44" s="121"/>
      <c r="T44" s="121"/>
    </row>
    <row r="45" spans="1:20" x14ac:dyDescent="0.2">
      <c r="A45" s="43"/>
      <c r="B45" s="106"/>
      <c r="C45" s="107"/>
      <c r="D45" s="108"/>
      <c r="E45" s="107"/>
      <c r="F45" s="119"/>
      <c r="G45" s="119"/>
      <c r="H45" s="119"/>
      <c r="I45" s="110"/>
      <c r="J45" s="119"/>
      <c r="K45" s="112"/>
      <c r="L45" s="113"/>
      <c r="M45" s="112"/>
      <c r="N45" s="112"/>
      <c r="O45" s="113"/>
      <c r="P45" s="113"/>
      <c r="Q45" s="114"/>
      <c r="R45" s="113"/>
      <c r="S45" s="121"/>
      <c r="T45" s="121"/>
    </row>
    <row r="46" spans="1:20" x14ac:dyDescent="0.2">
      <c r="A46" s="43"/>
      <c r="B46" s="106"/>
      <c r="C46" s="107"/>
      <c r="D46" s="108"/>
      <c r="E46" s="107"/>
      <c r="F46" s="119"/>
      <c r="G46" s="119"/>
      <c r="H46" s="119"/>
      <c r="I46" s="110"/>
      <c r="J46" s="119"/>
      <c r="K46" s="112"/>
      <c r="L46" s="113"/>
      <c r="M46" s="112"/>
      <c r="N46" s="112"/>
      <c r="O46" s="113"/>
      <c r="P46" s="113"/>
      <c r="Q46" s="114"/>
      <c r="R46" s="113"/>
      <c r="S46" s="121"/>
      <c r="T46" s="121"/>
    </row>
    <row r="47" spans="1:20" x14ac:dyDescent="0.2">
      <c r="A47" s="43"/>
      <c r="B47" s="106"/>
      <c r="C47" s="107"/>
      <c r="D47" s="108"/>
      <c r="E47" s="107"/>
      <c r="F47" s="107"/>
      <c r="G47" s="107"/>
      <c r="H47" s="107"/>
      <c r="I47" s="110"/>
      <c r="J47" s="122"/>
      <c r="K47" s="112"/>
      <c r="L47" s="113"/>
      <c r="M47" s="112"/>
      <c r="N47" s="112"/>
      <c r="O47" s="113"/>
      <c r="P47" s="113"/>
      <c r="Q47" s="114"/>
      <c r="R47" s="113"/>
      <c r="S47" s="121"/>
      <c r="T47" s="121"/>
    </row>
    <row r="48" spans="1:20" x14ac:dyDescent="0.2">
      <c r="A48" s="43"/>
      <c r="B48" s="106"/>
      <c r="C48" s="107"/>
      <c r="D48" s="108"/>
      <c r="E48" s="107"/>
      <c r="F48" s="118"/>
      <c r="G48" s="119"/>
      <c r="H48" s="119"/>
      <c r="I48" s="110"/>
      <c r="J48" s="119"/>
      <c r="K48" s="112"/>
      <c r="L48" s="113"/>
      <c r="M48" s="112"/>
      <c r="N48" s="112"/>
      <c r="O48" s="113"/>
      <c r="P48" s="113"/>
      <c r="Q48" s="114"/>
      <c r="R48" s="113"/>
      <c r="S48" s="121"/>
      <c r="T48" s="121"/>
    </row>
    <row r="49" spans="1:20" x14ac:dyDescent="0.2">
      <c r="A49" s="43"/>
      <c r="B49" s="106"/>
      <c r="C49" s="107"/>
      <c r="D49" s="108"/>
      <c r="E49" s="107"/>
      <c r="F49" s="118"/>
      <c r="G49" s="119"/>
      <c r="H49" s="119"/>
      <c r="I49" s="110"/>
      <c r="J49" s="119"/>
      <c r="K49" s="112"/>
      <c r="L49" s="113"/>
      <c r="M49" s="112"/>
      <c r="N49" s="112"/>
      <c r="O49" s="113"/>
      <c r="P49" s="113"/>
      <c r="Q49" s="114"/>
      <c r="R49" s="113"/>
      <c r="S49" s="121"/>
      <c r="T49" s="121"/>
    </row>
    <row r="50" spans="1:20" x14ac:dyDescent="0.2">
      <c r="A50" s="43"/>
      <c r="B50" s="106"/>
      <c r="C50" s="107"/>
      <c r="D50" s="108"/>
      <c r="E50" s="107"/>
      <c r="F50" s="119"/>
      <c r="G50" s="119"/>
      <c r="H50" s="119"/>
      <c r="I50" s="110"/>
      <c r="J50" s="119"/>
      <c r="K50" s="112"/>
      <c r="L50" s="113"/>
      <c r="M50" s="112"/>
      <c r="N50" s="112"/>
      <c r="O50" s="113"/>
      <c r="P50" s="113"/>
      <c r="Q50" s="114"/>
      <c r="R50" s="113"/>
      <c r="S50" s="121"/>
      <c r="T50" s="121"/>
    </row>
    <row r="51" spans="1:20" x14ac:dyDescent="0.2">
      <c r="A51" s="43"/>
      <c r="B51" s="106"/>
      <c r="C51" s="107"/>
      <c r="D51" s="108"/>
      <c r="E51" s="107"/>
      <c r="F51" s="119"/>
      <c r="G51" s="119"/>
      <c r="H51" s="119"/>
      <c r="I51" s="110"/>
      <c r="J51" s="119"/>
      <c r="K51" s="112"/>
      <c r="L51" s="113"/>
      <c r="M51" s="112"/>
      <c r="N51" s="112"/>
      <c r="O51" s="113"/>
      <c r="P51" s="113"/>
      <c r="Q51" s="114"/>
      <c r="R51" s="113"/>
      <c r="S51" s="121"/>
      <c r="T51" s="121"/>
    </row>
    <row r="52" spans="1:20" x14ac:dyDescent="0.2">
      <c r="A52" s="43"/>
      <c r="B52" s="106"/>
      <c r="C52" s="107"/>
      <c r="D52" s="108"/>
      <c r="E52" s="107"/>
      <c r="F52" s="119"/>
      <c r="G52" s="119"/>
      <c r="H52" s="119"/>
      <c r="I52" s="119"/>
      <c r="J52" s="119"/>
      <c r="K52" s="112"/>
      <c r="L52" s="113"/>
      <c r="M52" s="112"/>
      <c r="N52" s="112"/>
      <c r="O52" s="113"/>
      <c r="P52" s="113"/>
      <c r="Q52" s="114"/>
      <c r="R52" s="113"/>
      <c r="S52" s="121"/>
      <c r="T52" s="121"/>
    </row>
    <row r="53" spans="1:20" x14ac:dyDescent="0.2">
      <c r="A53" s="43"/>
      <c r="B53" s="106"/>
      <c r="C53" s="118"/>
      <c r="D53" s="108"/>
      <c r="E53" s="120"/>
      <c r="F53" s="119"/>
      <c r="G53" s="119"/>
      <c r="H53" s="119"/>
      <c r="I53" s="119"/>
      <c r="J53" s="119"/>
      <c r="K53" s="112"/>
      <c r="L53" s="113"/>
      <c r="M53" s="112"/>
      <c r="N53" s="112"/>
      <c r="O53" s="113"/>
      <c r="P53" s="113"/>
      <c r="Q53" s="114"/>
      <c r="R53" s="113"/>
      <c r="S53" s="121"/>
      <c r="T53" s="129"/>
    </row>
    <row r="54" spans="1:20" x14ac:dyDescent="0.2">
      <c r="A54" s="43"/>
      <c r="B54" s="106"/>
      <c r="C54" s="107"/>
      <c r="D54" s="108"/>
      <c r="E54" s="107"/>
      <c r="F54" s="119"/>
      <c r="G54" s="119"/>
      <c r="H54" s="119"/>
      <c r="I54" s="110"/>
      <c r="J54" s="119"/>
      <c r="K54" s="112"/>
      <c r="L54" s="113"/>
      <c r="M54" s="112"/>
      <c r="N54" s="112"/>
      <c r="O54" s="113"/>
      <c r="P54" s="113"/>
      <c r="Q54" s="114"/>
      <c r="R54" s="113"/>
      <c r="S54" s="121"/>
      <c r="T54" s="121"/>
    </row>
    <row r="55" spans="1:20" x14ac:dyDescent="0.2">
      <c r="A55" s="43"/>
      <c r="B55" s="106"/>
      <c r="C55" s="107"/>
      <c r="D55" s="108"/>
      <c r="E55" s="107"/>
      <c r="F55" s="119"/>
      <c r="G55" s="119"/>
      <c r="H55" s="119"/>
      <c r="I55" s="110"/>
      <c r="J55" s="119"/>
      <c r="K55" s="112"/>
      <c r="L55" s="113"/>
      <c r="M55" s="112"/>
      <c r="N55" s="112"/>
      <c r="O55" s="113"/>
      <c r="P55" s="113"/>
      <c r="Q55" s="114"/>
      <c r="R55" s="113"/>
      <c r="S55" s="121"/>
      <c r="T55" s="121"/>
    </row>
    <row r="56" spans="1:20" x14ac:dyDescent="0.2">
      <c r="A56" s="43"/>
      <c r="B56" s="106"/>
      <c r="C56" s="107"/>
      <c r="D56" s="108"/>
      <c r="E56" s="107"/>
      <c r="F56" s="119"/>
      <c r="G56" s="119"/>
      <c r="H56" s="119"/>
      <c r="I56" s="119"/>
      <c r="J56" s="119"/>
      <c r="K56" s="112"/>
      <c r="L56" s="113"/>
      <c r="M56" s="112"/>
      <c r="N56" s="112"/>
      <c r="O56" s="113"/>
      <c r="P56" s="113"/>
      <c r="Q56" s="114"/>
      <c r="R56" s="113"/>
      <c r="S56" s="121"/>
      <c r="T56" s="121"/>
    </row>
    <row r="57" spans="1:20" x14ac:dyDescent="0.2">
      <c r="A57" s="43"/>
      <c r="B57" s="106"/>
      <c r="C57" s="107"/>
      <c r="D57" s="108"/>
      <c r="E57" s="107"/>
      <c r="F57" s="119"/>
      <c r="G57" s="119"/>
      <c r="H57" s="119"/>
      <c r="I57" s="119"/>
      <c r="J57" s="119"/>
      <c r="K57" s="112"/>
      <c r="L57" s="113"/>
      <c r="M57" s="112"/>
      <c r="N57" s="112"/>
      <c r="O57" s="113"/>
      <c r="P57" s="113"/>
      <c r="Q57" s="114"/>
      <c r="R57" s="113"/>
      <c r="S57" s="121"/>
      <c r="T57" s="121"/>
    </row>
    <row r="58" spans="1:20" x14ac:dyDescent="0.2">
      <c r="A58" s="43"/>
      <c r="B58" s="106"/>
      <c r="C58" s="107"/>
      <c r="D58" s="108"/>
      <c r="E58" s="107"/>
      <c r="F58" s="119"/>
      <c r="G58" s="119"/>
      <c r="H58" s="119"/>
      <c r="I58" s="110"/>
      <c r="J58" s="119"/>
      <c r="K58" s="112"/>
      <c r="L58" s="113"/>
      <c r="M58" s="112"/>
      <c r="N58" s="112"/>
      <c r="O58" s="113"/>
      <c r="P58" s="113"/>
      <c r="Q58" s="114"/>
      <c r="R58" s="113"/>
      <c r="S58" s="129"/>
      <c r="T58" s="129"/>
    </row>
    <row r="59" spans="1:20" x14ac:dyDescent="0.2">
      <c r="A59" s="43"/>
      <c r="B59" s="106"/>
      <c r="C59" s="107"/>
      <c r="D59" s="108"/>
      <c r="E59" s="107"/>
      <c r="F59" s="119"/>
      <c r="G59" s="119"/>
      <c r="H59" s="119"/>
      <c r="I59" s="110"/>
      <c r="J59" s="119"/>
      <c r="K59" s="112"/>
      <c r="L59" s="113"/>
      <c r="M59" s="112"/>
      <c r="N59" s="112"/>
      <c r="O59" s="113"/>
      <c r="P59" s="113"/>
      <c r="Q59" s="114"/>
      <c r="R59" s="112"/>
      <c r="S59" s="129"/>
      <c r="T59" s="129"/>
    </row>
    <row r="60" spans="1:20" x14ac:dyDescent="0.2">
      <c r="A60" s="43"/>
      <c r="B60" s="106"/>
      <c r="C60" s="107"/>
      <c r="D60" s="108"/>
      <c r="E60" s="107"/>
      <c r="F60" s="116"/>
      <c r="G60" s="110"/>
      <c r="H60" s="110"/>
      <c r="I60" s="110"/>
      <c r="J60" s="110"/>
      <c r="K60" s="112"/>
      <c r="L60" s="113"/>
      <c r="M60" s="112"/>
      <c r="N60" s="113"/>
      <c r="O60" s="113"/>
      <c r="P60" s="130"/>
      <c r="Q60" s="114"/>
      <c r="R60" s="113"/>
      <c r="S60" s="129"/>
      <c r="T60" s="129"/>
    </row>
    <row r="61" spans="1:20" x14ac:dyDescent="0.2">
      <c r="A61" s="43"/>
      <c r="B61" s="106"/>
      <c r="C61" s="107"/>
      <c r="D61" s="108"/>
      <c r="E61" s="107"/>
      <c r="F61" s="116"/>
      <c r="G61" s="116"/>
      <c r="H61" s="116"/>
      <c r="I61" s="116"/>
      <c r="J61" s="116"/>
      <c r="K61" s="112"/>
      <c r="L61" s="113"/>
      <c r="M61" s="112"/>
      <c r="N61" s="112"/>
      <c r="O61" s="113"/>
      <c r="P61" s="113"/>
      <c r="Q61" s="114"/>
      <c r="R61" s="113"/>
      <c r="S61" s="129"/>
      <c r="T61" s="129"/>
    </row>
    <row r="62" spans="1:20" x14ac:dyDescent="0.2">
      <c r="A62" s="43"/>
      <c r="B62" s="106"/>
      <c r="C62" s="107"/>
      <c r="D62" s="108"/>
      <c r="E62" s="107"/>
      <c r="F62" s="116"/>
      <c r="G62" s="116"/>
      <c r="H62" s="116"/>
      <c r="I62" s="116"/>
      <c r="J62" s="116"/>
      <c r="K62" s="112"/>
      <c r="L62" s="113"/>
      <c r="M62" s="112"/>
      <c r="N62" s="112"/>
      <c r="O62" s="113"/>
      <c r="P62" s="113"/>
      <c r="Q62" s="114"/>
      <c r="R62" s="113"/>
      <c r="S62" s="129"/>
      <c r="T62" s="129"/>
    </row>
    <row r="63" spans="1:20" x14ac:dyDescent="0.2">
      <c r="A63" s="43"/>
      <c r="B63" s="106"/>
      <c r="C63" s="107"/>
      <c r="D63" s="108"/>
      <c r="E63" s="107"/>
      <c r="F63" s="116"/>
      <c r="G63" s="110"/>
      <c r="H63" s="110"/>
      <c r="I63" s="110"/>
      <c r="J63" s="110"/>
      <c r="K63" s="112"/>
      <c r="L63" s="113"/>
      <c r="M63" s="112"/>
      <c r="N63" s="112"/>
      <c r="O63" s="113"/>
      <c r="P63" s="113"/>
      <c r="Q63" s="114"/>
      <c r="R63" s="113"/>
      <c r="S63" s="129"/>
      <c r="T63" s="129"/>
    </row>
    <row r="64" spans="1:20" x14ac:dyDescent="0.2">
      <c r="A64" s="43"/>
      <c r="B64" s="106"/>
      <c r="C64" s="107"/>
      <c r="D64" s="108"/>
      <c r="E64" s="107"/>
      <c r="F64" s="116"/>
      <c r="G64" s="109"/>
      <c r="H64" s="109"/>
      <c r="I64" s="110"/>
      <c r="J64" s="109"/>
      <c r="K64" s="112"/>
      <c r="L64" s="113"/>
      <c r="M64" s="112"/>
      <c r="N64" s="112"/>
      <c r="O64" s="113"/>
      <c r="P64" s="113"/>
      <c r="Q64" s="114"/>
      <c r="R64" s="113"/>
      <c r="S64" s="129"/>
      <c r="T64" s="129"/>
    </row>
    <row r="65" spans="1:20" x14ac:dyDescent="0.2">
      <c r="A65" s="43"/>
      <c r="B65" s="106"/>
      <c r="C65" s="107"/>
      <c r="D65" s="108"/>
      <c r="E65" s="107"/>
      <c r="F65" s="116"/>
      <c r="G65" s="110"/>
      <c r="H65" s="110"/>
      <c r="I65" s="110"/>
      <c r="J65" s="110"/>
      <c r="K65" s="112"/>
      <c r="L65" s="113"/>
      <c r="M65" s="112"/>
      <c r="N65" s="112"/>
      <c r="O65" s="113"/>
      <c r="P65" s="113"/>
      <c r="Q65" s="114"/>
      <c r="R65" s="113"/>
      <c r="S65" s="129"/>
      <c r="T65" s="129"/>
    </row>
    <row r="66" spans="1:20" x14ac:dyDescent="0.2">
      <c r="A66" s="43"/>
      <c r="B66" s="106"/>
      <c r="C66" s="107"/>
      <c r="D66" s="108"/>
      <c r="E66" s="107"/>
      <c r="F66" s="116"/>
      <c r="G66" s="110"/>
      <c r="H66" s="110"/>
      <c r="I66" s="110"/>
      <c r="J66" s="110"/>
      <c r="K66" s="112"/>
      <c r="L66" s="113"/>
      <c r="M66" s="112"/>
      <c r="N66" s="112"/>
      <c r="O66" s="113"/>
      <c r="P66" s="113"/>
      <c r="Q66" s="114"/>
      <c r="R66" s="113"/>
      <c r="S66" s="129"/>
      <c r="T66" s="129"/>
    </row>
    <row r="67" spans="1:20" x14ac:dyDescent="0.2">
      <c r="A67" s="43"/>
      <c r="B67" s="106"/>
      <c r="C67" s="107"/>
      <c r="D67" s="108"/>
      <c r="E67" s="107"/>
      <c r="F67" s="117"/>
      <c r="G67" s="110"/>
      <c r="H67" s="110"/>
      <c r="I67" s="110"/>
      <c r="J67" s="110"/>
      <c r="K67" s="112"/>
      <c r="L67" s="113"/>
      <c r="M67" s="112"/>
      <c r="N67" s="112"/>
      <c r="O67" s="113"/>
      <c r="P67" s="113"/>
      <c r="Q67" s="114"/>
      <c r="R67" s="113"/>
      <c r="S67" s="129"/>
      <c r="T67" s="129"/>
    </row>
    <row r="68" spans="1:20" x14ac:dyDescent="0.2">
      <c r="A68" s="43"/>
      <c r="B68" s="106"/>
      <c r="C68" s="107"/>
      <c r="D68" s="108"/>
      <c r="E68" s="107"/>
      <c r="F68" s="117"/>
      <c r="G68" s="109"/>
      <c r="H68" s="109"/>
      <c r="I68" s="109"/>
      <c r="J68" s="109"/>
      <c r="K68" s="112"/>
      <c r="L68" s="113"/>
      <c r="M68" s="112"/>
      <c r="N68" s="113"/>
      <c r="O68" s="113"/>
      <c r="P68" s="113"/>
      <c r="Q68" s="114"/>
      <c r="R68" s="113"/>
      <c r="S68" s="121"/>
      <c r="T68" s="121"/>
    </row>
    <row r="69" spans="1:20" x14ac:dyDescent="0.2">
      <c r="A69" s="43"/>
      <c r="B69" s="106"/>
      <c r="C69" s="107"/>
      <c r="D69" s="108"/>
      <c r="E69" s="107"/>
      <c r="F69" s="117"/>
      <c r="G69" s="110"/>
      <c r="H69" s="110"/>
      <c r="I69" s="110"/>
      <c r="J69" s="110"/>
      <c r="K69" s="112"/>
      <c r="L69" s="113"/>
      <c r="M69" s="112"/>
      <c r="N69" s="112"/>
      <c r="O69" s="113"/>
      <c r="P69" s="113"/>
      <c r="Q69" s="114"/>
      <c r="R69" s="113"/>
      <c r="S69" s="129"/>
      <c r="T69" s="129"/>
    </row>
    <row r="70" spans="1:20" x14ac:dyDescent="0.2">
      <c r="A70" s="43"/>
      <c r="B70" s="106"/>
      <c r="C70" s="107"/>
      <c r="D70" s="108"/>
      <c r="E70" s="107"/>
      <c r="F70" s="117"/>
      <c r="G70" s="110"/>
      <c r="H70" s="110"/>
      <c r="I70" s="110"/>
      <c r="J70" s="110"/>
      <c r="K70" s="112"/>
      <c r="L70" s="113"/>
      <c r="M70" s="112"/>
      <c r="N70" s="112"/>
      <c r="O70" s="113"/>
      <c r="P70" s="113"/>
      <c r="Q70" s="114"/>
      <c r="R70" s="113"/>
      <c r="S70" s="129"/>
      <c r="T70" s="129"/>
    </row>
    <row r="71" spans="1:20" x14ac:dyDescent="0.2">
      <c r="A71" s="43"/>
      <c r="B71" s="106"/>
      <c r="C71" s="107"/>
      <c r="D71" s="108"/>
      <c r="E71" s="107"/>
      <c r="F71" s="107"/>
      <c r="G71" s="109"/>
      <c r="H71" s="109"/>
      <c r="I71" s="110"/>
      <c r="J71" s="109"/>
      <c r="K71" s="112"/>
      <c r="L71" s="113"/>
      <c r="M71" s="112"/>
      <c r="N71" s="113"/>
      <c r="O71" s="113"/>
      <c r="P71" s="113"/>
      <c r="Q71" s="114"/>
      <c r="R71" s="113"/>
      <c r="S71" s="131"/>
      <c r="T71" s="131"/>
    </row>
    <row r="72" spans="1:20" x14ac:dyDescent="0.2">
      <c r="A72" s="43"/>
      <c r="B72" s="106"/>
      <c r="C72" s="107"/>
      <c r="D72" s="108"/>
      <c r="E72" s="107"/>
      <c r="F72" s="119"/>
      <c r="G72" s="119"/>
      <c r="H72" s="119"/>
      <c r="I72" s="119"/>
      <c r="J72" s="119"/>
      <c r="K72" s="112"/>
      <c r="L72" s="113"/>
      <c r="M72" s="112"/>
      <c r="N72" s="113"/>
      <c r="O72" s="113"/>
      <c r="P72" s="113"/>
      <c r="Q72" s="114"/>
      <c r="R72" s="113"/>
      <c r="S72" s="131"/>
      <c r="T72" s="131"/>
    </row>
    <row r="73" spans="1:20" x14ac:dyDescent="0.2">
      <c r="A73" s="43"/>
      <c r="B73" s="106"/>
      <c r="C73" s="107"/>
      <c r="D73" s="108"/>
      <c r="E73" s="107"/>
      <c r="F73" s="120"/>
      <c r="G73" s="107"/>
      <c r="H73" s="107"/>
      <c r="I73" s="107"/>
      <c r="J73" s="107"/>
      <c r="K73" s="112"/>
      <c r="L73" s="113"/>
      <c r="M73" s="112"/>
      <c r="N73" s="112"/>
      <c r="O73" s="113"/>
      <c r="P73" s="113"/>
      <c r="Q73" s="114"/>
      <c r="R73" s="113"/>
      <c r="S73" s="132"/>
      <c r="T73" s="132"/>
    </row>
    <row r="74" spans="1:20" x14ac:dyDescent="0.2">
      <c r="A74" s="43"/>
      <c r="B74" s="106"/>
      <c r="C74" s="107"/>
      <c r="D74" s="108"/>
      <c r="E74" s="107"/>
      <c r="F74" s="119"/>
      <c r="G74" s="119"/>
      <c r="H74" s="119"/>
      <c r="I74" s="119"/>
      <c r="J74" s="119"/>
      <c r="K74" s="112"/>
      <c r="L74" s="113"/>
      <c r="M74" s="112"/>
      <c r="N74" s="113"/>
      <c r="O74" s="113"/>
      <c r="P74" s="113"/>
      <c r="Q74" s="114"/>
      <c r="R74" s="113"/>
      <c r="S74" s="132"/>
      <c r="T74" s="132"/>
    </row>
    <row r="75" spans="1:20" x14ac:dyDescent="0.2">
      <c r="A75" s="43"/>
      <c r="B75" s="106"/>
      <c r="C75" s="118"/>
      <c r="D75" s="108"/>
      <c r="E75" s="107"/>
      <c r="F75" s="119"/>
      <c r="G75" s="119"/>
      <c r="H75" s="119"/>
      <c r="I75" s="110"/>
      <c r="J75" s="119"/>
      <c r="K75" s="112"/>
      <c r="L75" s="113"/>
      <c r="M75" s="112"/>
      <c r="N75" s="112"/>
      <c r="O75" s="113"/>
      <c r="P75" s="113"/>
      <c r="Q75" s="114"/>
      <c r="R75" s="113"/>
      <c r="S75" s="132"/>
      <c r="T75" s="132"/>
    </row>
    <row r="76" spans="1:20" x14ac:dyDescent="0.2">
      <c r="A76" s="43"/>
      <c r="B76" s="106"/>
      <c r="C76" s="118"/>
      <c r="D76" s="108"/>
      <c r="E76" s="107"/>
      <c r="F76" s="119"/>
      <c r="G76" s="119"/>
      <c r="H76" s="119"/>
      <c r="I76" s="119"/>
      <c r="J76" s="119"/>
      <c r="K76" s="112"/>
      <c r="L76" s="113"/>
      <c r="M76" s="112"/>
      <c r="N76" s="112"/>
      <c r="O76" s="113"/>
      <c r="P76" s="113"/>
      <c r="Q76" s="114"/>
      <c r="R76" s="113"/>
      <c r="S76" s="132"/>
      <c r="T76" s="132"/>
    </row>
    <row r="77" spans="1:20" x14ac:dyDescent="0.2">
      <c r="A77" s="43"/>
      <c r="B77" s="106"/>
      <c r="C77" s="118"/>
      <c r="D77" s="108"/>
      <c r="E77" s="107"/>
      <c r="F77" s="119"/>
      <c r="G77" s="119"/>
      <c r="H77" s="119"/>
      <c r="I77" s="119"/>
      <c r="J77" s="119"/>
      <c r="K77" s="112"/>
      <c r="L77" s="113"/>
      <c r="M77" s="112"/>
      <c r="N77" s="112"/>
      <c r="O77" s="113"/>
      <c r="P77" s="113"/>
      <c r="Q77" s="114"/>
      <c r="R77" s="113"/>
      <c r="S77" s="132"/>
      <c r="T77" s="132"/>
    </row>
    <row r="78" spans="1:20" x14ac:dyDescent="0.2">
      <c r="A78" s="43"/>
      <c r="B78" s="106"/>
      <c r="C78" s="107"/>
      <c r="D78" s="108"/>
      <c r="E78" s="107"/>
      <c r="F78" s="107"/>
      <c r="G78" s="107"/>
      <c r="H78" s="107"/>
      <c r="I78" s="110"/>
      <c r="J78" s="107"/>
      <c r="K78" s="112"/>
      <c r="L78" s="113"/>
      <c r="M78" s="112"/>
      <c r="N78" s="112"/>
      <c r="O78" s="113"/>
      <c r="P78" s="113"/>
      <c r="Q78" s="114"/>
      <c r="R78" s="113"/>
      <c r="S78" s="132"/>
      <c r="T78" s="132"/>
    </row>
    <row r="79" spans="1:20" x14ac:dyDescent="0.2">
      <c r="A79" s="43"/>
      <c r="B79" s="106"/>
      <c r="C79" s="118"/>
      <c r="D79" s="108"/>
      <c r="E79" s="107"/>
      <c r="F79" s="119"/>
      <c r="G79" s="119"/>
      <c r="H79" s="119"/>
      <c r="I79" s="110"/>
      <c r="J79" s="119"/>
      <c r="K79" s="112"/>
      <c r="L79" s="113"/>
      <c r="M79" s="112"/>
      <c r="N79" s="112"/>
      <c r="O79" s="113"/>
      <c r="P79" s="113"/>
      <c r="Q79" s="114"/>
      <c r="R79" s="113"/>
      <c r="S79" s="132"/>
      <c r="T79" s="132"/>
    </row>
    <row r="80" spans="1:20" x14ac:dyDescent="0.2">
      <c r="A80" s="43"/>
      <c r="B80" s="106"/>
      <c r="C80" s="118"/>
      <c r="D80" s="108"/>
      <c r="E80" s="107"/>
      <c r="F80" s="119"/>
      <c r="G80" s="119"/>
      <c r="H80" s="119"/>
      <c r="I80" s="110"/>
      <c r="J80" s="119"/>
      <c r="K80" s="112"/>
      <c r="L80" s="113"/>
      <c r="M80" s="112"/>
      <c r="N80" s="112"/>
      <c r="O80" s="113"/>
      <c r="P80" s="113"/>
      <c r="Q80" s="114"/>
      <c r="R80" s="113"/>
      <c r="S80" s="132"/>
      <c r="T80" s="132"/>
    </row>
    <row r="81" spans="1:20" x14ac:dyDescent="0.2">
      <c r="A81" s="43"/>
      <c r="B81" s="106"/>
      <c r="C81" s="107"/>
      <c r="D81" s="108"/>
      <c r="E81" s="107"/>
      <c r="F81" s="120"/>
      <c r="G81" s="120"/>
      <c r="H81" s="120"/>
      <c r="I81" s="120"/>
      <c r="J81" s="120"/>
      <c r="K81" s="112"/>
      <c r="L81" s="113"/>
      <c r="M81" s="112"/>
      <c r="N81" s="112"/>
      <c r="O81" s="113"/>
      <c r="P81" s="113"/>
      <c r="Q81" s="114"/>
      <c r="R81" s="113"/>
      <c r="S81" s="132"/>
      <c r="T81" s="132"/>
    </row>
    <row r="82" spans="1:20" x14ac:dyDescent="0.2">
      <c r="A82" s="43"/>
      <c r="B82" s="106"/>
      <c r="C82" s="118"/>
      <c r="D82" s="108"/>
      <c r="E82" s="107"/>
      <c r="F82" s="120"/>
      <c r="G82" s="120"/>
      <c r="H82" s="120"/>
      <c r="I82" s="120"/>
      <c r="J82" s="120"/>
      <c r="K82" s="112"/>
      <c r="L82" s="113"/>
      <c r="M82" s="112"/>
      <c r="N82" s="112"/>
      <c r="O82" s="113"/>
      <c r="P82" s="113"/>
      <c r="Q82" s="114"/>
      <c r="R82" s="113"/>
      <c r="S82" s="132"/>
      <c r="T82" s="132"/>
    </row>
    <row r="83" spans="1:20" x14ac:dyDescent="0.2">
      <c r="A83" s="43"/>
      <c r="B83" s="106"/>
      <c r="C83" s="118"/>
      <c r="D83" s="108"/>
      <c r="E83" s="107"/>
      <c r="F83" s="119"/>
      <c r="G83" s="119"/>
      <c r="H83" s="119"/>
      <c r="I83" s="110"/>
      <c r="J83" s="119"/>
      <c r="K83" s="112"/>
      <c r="L83" s="113"/>
      <c r="M83" s="112"/>
      <c r="N83" s="112"/>
      <c r="O83" s="113"/>
      <c r="P83" s="130"/>
      <c r="Q83" s="114"/>
      <c r="R83" s="113"/>
      <c r="S83" s="132"/>
      <c r="T83" s="132"/>
    </row>
    <row r="84" spans="1:20" x14ac:dyDescent="0.2">
      <c r="A84" s="43"/>
      <c r="B84" s="106"/>
      <c r="C84" s="118"/>
      <c r="D84" s="108"/>
      <c r="E84" s="107"/>
      <c r="F84" s="119"/>
      <c r="G84" s="119"/>
      <c r="H84" s="119"/>
      <c r="I84" s="110"/>
      <c r="J84" s="119"/>
      <c r="K84" s="112"/>
      <c r="L84" s="113"/>
      <c r="M84" s="112"/>
      <c r="N84" s="112"/>
      <c r="O84" s="113"/>
      <c r="P84" s="130"/>
      <c r="Q84" s="114"/>
      <c r="R84" s="113"/>
      <c r="S84" s="132"/>
      <c r="T84" s="132"/>
    </row>
    <row r="85" spans="1:20" x14ac:dyDescent="0.2">
      <c r="A85" s="43"/>
      <c r="B85" s="106"/>
      <c r="C85" s="118"/>
      <c r="D85" s="108"/>
      <c r="E85" s="107"/>
      <c r="F85" s="119"/>
      <c r="G85" s="119"/>
      <c r="H85" s="119"/>
      <c r="I85" s="119"/>
      <c r="J85" s="119"/>
      <c r="K85" s="112"/>
      <c r="L85" s="113"/>
      <c r="M85" s="112"/>
      <c r="N85" s="112"/>
      <c r="O85" s="113"/>
      <c r="P85" s="113"/>
      <c r="Q85" s="114"/>
      <c r="R85" s="113"/>
      <c r="S85" s="132"/>
      <c r="T85" s="132"/>
    </row>
    <row r="86" spans="1:20" x14ac:dyDescent="0.2">
      <c r="A86" s="43"/>
      <c r="B86" s="106"/>
      <c r="C86" s="118"/>
      <c r="D86" s="108"/>
      <c r="E86" s="107"/>
      <c r="F86" s="119"/>
      <c r="G86" s="119"/>
      <c r="H86" s="119"/>
      <c r="I86" s="110"/>
      <c r="J86" s="119"/>
      <c r="K86" s="112"/>
      <c r="L86" s="113"/>
      <c r="M86" s="112"/>
      <c r="N86" s="112"/>
      <c r="O86" s="113"/>
      <c r="P86" s="113"/>
      <c r="Q86" s="114"/>
      <c r="R86" s="113"/>
      <c r="S86" s="132"/>
      <c r="T86" s="132"/>
    </row>
    <row r="87" spans="1:20" x14ac:dyDescent="0.2">
      <c r="A87" s="43"/>
      <c r="B87" s="106"/>
      <c r="C87" s="118"/>
      <c r="D87" s="108"/>
      <c r="E87" s="107"/>
      <c r="F87" s="119"/>
      <c r="G87" s="119"/>
      <c r="H87" s="119"/>
      <c r="I87" s="110"/>
      <c r="J87" s="119"/>
      <c r="K87" s="112"/>
      <c r="L87" s="113"/>
      <c r="M87" s="112"/>
      <c r="N87" s="112"/>
      <c r="O87" s="113"/>
      <c r="P87" s="113"/>
      <c r="Q87" s="114"/>
      <c r="R87" s="113"/>
      <c r="S87" s="132"/>
      <c r="T87" s="132"/>
    </row>
    <row r="88" spans="1:20" x14ac:dyDescent="0.2">
      <c r="A88" s="43"/>
      <c r="B88" s="106"/>
      <c r="C88" s="118"/>
      <c r="D88" s="108"/>
      <c r="E88" s="107"/>
      <c r="F88" s="119"/>
      <c r="G88" s="119"/>
      <c r="H88" s="119"/>
      <c r="I88" s="110"/>
      <c r="J88" s="119"/>
      <c r="K88" s="112"/>
      <c r="L88" s="113"/>
      <c r="M88" s="112"/>
      <c r="N88" s="112"/>
      <c r="O88" s="130"/>
      <c r="P88" s="130"/>
      <c r="Q88" s="114"/>
      <c r="R88" s="113"/>
      <c r="S88" s="132"/>
      <c r="T88" s="132"/>
    </row>
    <row r="89" spans="1:20" x14ac:dyDescent="0.2">
      <c r="A89" s="43"/>
      <c r="B89" s="106"/>
      <c r="C89" s="118"/>
      <c r="D89" s="108"/>
      <c r="E89" s="107"/>
      <c r="F89" s="119"/>
      <c r="G89" s="119"/>
      <c r="H89" s="119"/>
      <c r="I89" s="110"/>
      <c r="J89" s="119"/>
      <c r="K89" s="112"/>
      <c r="L89" s="113"/>
      <c r="M89" s="112"/>
      <c r="N89" s="112"/>
      <c r="O89" s="130"/>
      <c r="P89" s="130"/>
      <c r="Q89" s="114"/>
      <c r="R89" s="113"/>
      <c r="S89" s="132"/>
      <c r="T89" s="132"/>
    </row>
    <row r="90" spans="1:20" x14ac:dyDescent="0.2">
      <c r="A90" s="43"/>
      <c r="B90" s="106"/>
      <c r="C90" s="107"/>
      <c r="D90" s="108"/>
      <c r="E90" s="107"/>
      <c r="F90" s="119"/>
      <c r="G90" s="119"/>
      <c r="H90" s="119"/>
      <c r="I90" s="119"/>
      <c r="J90" s="119"/>
      <c r="K90" s="112"/>
      <c r="L90" s="113"/>
      <c r="M90" s="112"/>
      <c r="N90" s="112"/>
      <c r="O90" s="113"/>
      <c r="P90" s="130"/>
      <c r="Q90" s="114"/>
      <c r="R90" s="113"/>
      <c r="S90" s="132"/>
      <c r="T90" s="132"/>
    </row>
    <row r="91" spans="1:20" x14ac:dyDescent="0.2">
      <c r="A91" s="43"/>
      <c r="B91" s="106"/>
      <c r="C91" s="107"/>
      <c r="D91" s="108"/>
      <c r="E91" s="107"/>
      <c r="F91" s="119"/>
      <c r="G91" s="119"/>
      <c r="H91" s="119"/>
      <c r="I91" s="119"/>
      <c r="J91" s="119"/>
      <c r="K91" s="112"/>
      <c r="L91" s="113"/>
      <c r="M91" s="112"/>
      <c r="N91" s="112"/>
      <c r="O91" s="113"/>
      <c r="P91" s="130"/>
      <c r="Q91" s="114"/>
      <c r="R91" s="113"/>
      <c r="S91" s="132"/>
      <c r="T91" s="132"/>
    </row>
    <row r="92" spans="1:20" x14ac:dyDescent="0.2">
      <c r="A92" s="43"/>
      <c r="B92" s="106"/>
      <c r="C92" s="118"/>
      <c r="D92" s="108"/>
      <c r="E92" s="107"/>
      <c r="F92" s="118"/>
      <c r="G92" s="119"/>
      <c r="H92" s="119"/>
      <c r="I92" s="119"/>
      <c r="J92" s="119"/>
      <c r="K92" s="112"/>
      <c r="L92" s="113"/>
      <c r="M92" s="112"/>
      <c r="N92" s="112"/>
      <c r="O92" s="113"/>
      <c r="P92" s="113"/>
      <c r="Q92" s="114"/>
      <c r="R92" s="112"/>
      <c r="S92" s="132"/>
      <c r="T92" s="132"/>
    </row>
    <row r="93" spans="1:20" x14ac:dyDescent="0.2">
      <c r="A93" s="43"/>
      <c r="B93" s="133"/>
      <c r="C93" s="107"/>
      <c r="D93" s="134"/>
      <c r="E93" s="107"/>
      <c r="F93" s="119"/>
      <c r="G93" s="119"/>
      <c r="H93" s="119"/>
      <c r="I93" s="119"/>
      <c r="J93" s="119"/>
      <c r="K93" s="126"/>
      <c r="L93" s="124"/>
      <c r="M93" s="126"/>
      <c r="N93" s="126"/>
      <c r="O93" s="124"/>
      <c r="P93" s="124"/>
      <c r="Q93" s="127"/>
      <c r="R93" s="113"/>
      <c r="S93" s="135"/>
      <c r="T93" s="135"/>
    </row>
    <row r="94" spans="1:20" x14ac:dyDescent="0.2">
      <c r="A94" s="43"/>
      <c r="B94" s="106"/>
      <c r="C94" s="107"/>
      <c r="D94" s="108"/>
      <c r="E94" s="107"/>
      <c r="F94" s="119"/>
      <c r="G94" s="119"/>
      <c r="H94" s="119"/>
      <c r="I94" s="119"/>
      <c r="J94" s="119"/>
      <c r="K94" s="112"/>
      <c r="L94" s="113"/>
      <c r="M94" s="112"/>
      <c r="N94" s="112"/>
      <c r="O94" s="113"/>
      <c r="P94" s="113"/>
      <c r="Q94" s="114"/>
      <c r="R94" s="113"/>
      <c r="S94" s="131"/>
      <c r="T94" s="131"/>
    </row>
    <row r="95" spans="1:20" x14ac:dyDescent="0.2">
      <c r="A95" s="43"/>
      <c r="B95" s="106"/>
      <c r="C95" s="118"/>
      <c r="D95" s="108"/>
      <c r="E95" s="107"/>
      <c r="F95" s="119"/>
      <c r="G95" s="119"/>
      <c r="H95" s="119"/>
      <c r="I95" s="119"/>
      <c r="J95" s="119"/>
      <c r="K95" s="112"/>
      <c r="L95" s="113"/>
      <c r="M95" s="112"/>
      <c r="N95" s="112"/>
      <c r="O95" s="113"/>
      <c r="P95" s="113"/>
      <c r="Q95" s="114"/>
      <c r="R95" s="112"/>
      <c r="S95" s="132"/>
      <c r="T95" s="132"/>
    </row>
    <row r="96" spans="1:20" x14ac:dyDescent="0.2">
      <c r="A96" s="43"/>
      <c r="B96" s="106"/>
      <c r="C96" s="118"/>
      <c r="D96" s="108"/>
      <c r="E96" s="107"/>
      <c r="F96" s="136"/>
      <c r="G96" s="118"/>
      <c r="H96" s="118"/>
      <c r="I96" s="110"/>
      <c r="J96" s="118"/>
      <c r="K96" s="112"/>
      <c r="L96" s="113"/>
      <c r="M96" s="112"/>
      <c r="N96" s="112"/>
      <c r="O96" s="113"/>
      <c r="P96" s="113"/>
      <c r="Q96" s="114"/>
      <c r="R96" s="113"/>
      <c r="S96" s="132"/>
      <c r="T96" s="132"/>
    </row>
    <row r="97" spans="1:20" x14ac:dyDescent="0.2">
      <c r="A97" s="43"/>
      <c r="B97" s="106"/>
      <c r="C97" s="118"/>
      <c r="D97" s="108"/>
      <c r="E97" s="107"/>
      <c r="F97" s="116"/>
      <c r="G97" s="109"/>
      <c r="H97" s="109"/>
      <c r="I97" s="109"/>
      <c r="J97" s="109"/>
      <c r="K97" s="112"/>
      <c r="L97" s="113"/>
      <c r="M97" s="112"/>
      <c r="N97" s="112"/>
      <c r="O97" s="113"/>
      <c r="P97" s="113"/>
      <c r="Q97" s="114"/>
      <c r="R97" s="113"/>
      <c r="S97" s="131"/>
      <c r="T97" s="131"/>
    </row>
    <row r="98" spans="1:20" x14ac:dyDescent="0.2">
      <c r="A98" s="43"/>
      <c r="B98" s="106"/>
      <c r="C98" s="118"/>
      <c r="D98" s="108"/>
      <c r="E98" s="107"/>
      <c r="F98" s="119"/>
      <c r="G98" s="110"/>
      <c r="H98" s="110"/>
      <c r="I98" s="110"/>
      <c r="J98" s="122"/>
      <c r="K98" s="112"/>
      <c r="L98" s="113"/>
      <c r="M98" s="112"/>
      <c r="N98" s="112"/>
      <c r="O98" s="112"/>
      <c r="P98" s="113"/>
      <c r="Q98" s="114"/>
      <c r="R98" s="113"/>
      <c r="S98" s="113"/>
      <c r="T98" s="113"/>
    </row>
    <row r="99" spans="1:20" x14ac:dyDescent="0.2">
      <c r="A99" s="43"/>
      <c r="B99" s="106"/>
      <c r="C99" s="118"/>
      <c r="D99" s="108"/>
      <c r="E99" s="107"/>
      <c r="F99" s="117"/>
      <c r="G99" s="109"/>
      <c r="H99" s="109"/>
      <c r="I99" s="109"/>
      <c r="J99" s="109"/>
      <c r="K99" s="112"/>
      <c r="L99" s="113"/>
      <c r="M99" s="112"/>
      <c r="N99" s="112"/>
      <c r="O99" s="113"/>
      <c r="P99" s="113"/>
      <c r="Q99" s="114"/>
      <c r="R99" s="113"/>
      <c r="S99" s="131"/>
      <c r="T99" s="131"/>
    </row>
    <row r="100" spans="1:20" x14ac:dyDescent="0.2">
      <c r="A100" s="43"/>
      <c r="B100" s="106"/>
      <c r="C100" s="107"/>
      <c r="D100" s="108"/>
      <c r="E100" s="107"/>
      <c r="F100" s="120"/>
      <c r="G100" s="107"/>
      <c r="H100" s="107"/>
      <c r="I100" s="107"/>
      <c r="J100" s="107"/>
      <c r="K100" s="112"/>
      <c r="L100" s="113"/>
      <c r="M100" s="112"/>
      <c r="N100" s="112"/>
      <c r="O100" s="113"/>
      <c r="P100" s="113"/>
      <c r="Q100" s="114"/>
      <c r="R100" s="113"/>
      <c r="S100" s="132"/>
      <c r="T100" s="132"/>
    </row>
    <row r="101" spans="1:20" x14ac:dyDescent="0.2">
      <c r="A101" s="43"/>
      <c r="B101" s="106"/>
      <c r="C101" s="118"/>
      <c r="D101" s="108"/>
      <c r="E101" s="107"/>
      <c r="F101" s="109"/>
      <c r="G101" s="119"/>
      <c r="H101" s="119"/>
      <c r="I101" s="110"/>
      <c r="J101" s="119"/>
      <c r="K101" s="112"/>
      <c r="L101" s="113"/>
      <c r="M101" s="112"/>
      <c r="N101" s="112"/>
      <c r="O101" s="113"/>
      <c r="P101" s="113"/>
      <c r="Q101" s="114"/>
      <c r="R101" s="113"/>
      <c r="S101" s="132"/>
      <c r="T101" s="132"/>
    </row>
    <row r="102" spans="1:20" x14ac:dyDescent="0.2">
      <c r="A102" s="43"/>
      <c r="B102" s="106"/>
      <c r="C102" s="118"/>
      <c r="D102" s="108"/>
      <c r="E102" s="107"/>
      <c r="F102" s="109"/>
      <c r="G102" s="119"/>
      <c r="H102" s="119"/>
      <c r="I102" s="110"/>
      <c r="J102" s="119"/>
      <c r="K102" s="112"/>
      <c r="L102" s="113"/>
      <c r="M102" s="112"/>
      <c r="N102" s="112"/>
      <c r="O102" s="113"/>
      <c r="P102" s="113"/>
      <c r="Q102" s="114"/>
      <c r="R102" s="113"/>
      <c r="S102" s="132"/>
      <c r="T102" s="132"/>
    </row>
    <row r="103" spans="1:20" x14ac:dyDescent="0.2">
      <c r="A103" s="43"/>
      <c r="B103" s="106"/>
      <c r="C103" s="118"/>
      <c r="D103" s="108"/>
      <c r="E103" s="107"/>
      <c r="F103" s="119"/>
      <c r="G103" s="119"/>
      <c r="H103" s="119"/>
      <c r="I103" s="119"/>
      <c r="J103" s="119"/>
      <c r="K103" s="112"/>
      <c r="L103" s="113"/>
      <c r="M103" s="112"/>
      <c r="N103" s="112"/>
      <c r="O103" s="112"/>
      <c r="P103" s="112"/>
      <c r="Q103" s="114"/>
      <c r="R103" s="113"/>
      <c r="S103" s="132"/>
      <c r="T103" s="132"/>
    </row>
    <row r="104" spans="1:20" x14ac:dyDescent="0.2">
      <c r="A104" s="43"/>
      <c r="B104" s="106"/>
      <c r="C104" s="118"/>
      <c r="D104" s="108"/>
      <c r="E104" s="107"/>
      <c r="F104" s="119"/>
      <c r="G104" s="119"/>
      <c r="H104" s="119"/>
      <c r="I104" s="119"/>
      <c r="J104" s="119"/>
      <c r="K104" s="112"/>
      <c r="L104" s="113"/>
      <c r="M104" s="112"/>
      <c r="N104" s="112"/>
      <c r="O104" s="130"/>
      <c r="P104" s="113"/>
      <c r="Q104" s="114"/>
      <c r="R104" s="113"/>
      <c r="S104" s="132"/>
      <c r="T104" s="132"/>
    </row>
    <row r="105" spans="1:20" x14ac:dyDescent="0.2">
      <c r="A105" s="43"/>
      <c r="B105" s="106"/>
      <c r="C105" s="118"/>
      <c r="D105" s="108"/>
      <c r="E105" s="107"/>
      <c r="F105" s="109"/>
      <c r="G105" s="119"/>
      <c r="H105" s="119"/>
      <c r="I105" s="110"/>
      <c r="J105" s="122"/>
      <c r="K105" s="112"/>
      <c r="L105" s="113"/>
      <c r="M105" s="112"/>
      <c r="N105" s="112"/>
      <c r="O105" s="112"/>
      <c r="P105" s="137"/>
      <c r="Q105" s="114"/>
      <c r="R105" s="113"/>
      <c r="S105" s="132"/>
      <c r="T105" s="132"/>
    </row>
    <row r="106" spans="1:20" x14ac:dyDescent="0.2">
      <c r="A106" s="43"/>
      <c r="B106" s="106"/>
      <c r="C106" s="118"/>
      <c r="D106" s="108"/>
      <c r="E106" s="107"/>
      <c r="F106" s="109"/>
      <c r="G106" s="119"/>
      <c r="H106" s="119"/>
      <c r="I106" s="110"/>
      <c r="J106" s="122"/>
      <c r="K106" s="112"/>
      <c r="L106" s="113"/>
      <c r="M106" s="112"/>
      <c r="N106" s="112"/>
      <c r="O106" s="113"/>
      <c r="P106" s="113"/>
      <c r="Q106" s="114"/>
      <c r="R106" s="113"/>
      <c r="S106" s="132"/>
      <c r="T106" s="132"/>
    </row>
    <row r="107" spans="1:20" x14ac:dyDescent="0.2">
      <c r="A107" s="43"/>
      <c r="B107" s="106"/>
      <c r="C107" s="118"/>
      <c r="D107" s="108"/>
      <c r="E107" s="107"/>
      <c r="F107" s="119"/>
      <c r="G107" s="119"/>
      <c r="H107" s="119"/>
      <c r="I107" s="110"/>
      <c r="J107" s="122"/>
      <c r="K107" s="112"/>
      <c r="L107" s="113"/>
      <c r="M107" s="112"/>
      <c r="N107" s="112"/>
      <c r="O107" s="112"/>
      <c r="P107" s="138"/>
      <c r="Q107" s="114"/>
      <c r="R107" s="113"/>
      <c r="S107" s="132"/>
      <c r="T107" s="132"/>
    </row>
    <row r="108" spans="1:20" x14ac:dyDescent="0.2">
      <c r="A108" s="43"/>
      <c r="B108" s="106"/>
      <c r="C108" s="118"/>
      <c r="D108" s="108"/>
      <c r="E108" s="107"/>
      <c r="F108" s="119"/>
      <c r="G108" s="119"/>
      <c r="H108" s="119"/>
      <c r="I108" s="110"/>
      <c r="J108" s="122"/>
      <c r="K108" s="112"/>
      <c r="L108" s="113"/>
      <c r="M108" s="112"/>
      <c r="N108" s="112"/>
      <c r="O108" s="113"/>
      <c r="P108" s="113"/>
      <c r="Q108" s="114"/>
      <c r="R108" s="112"/>
      <c r="S108" s="132"/>
      <c r="T108" s="132"/>
    </row>
    <row r="109" spans="1:20" x14ac:dyDescent="0.2">
      <c r="A109" s="43"/>
      <c r="B109" s="106"/>
      <c r="C109" s="118"/>
      <c r="D109" s="108"/>
      <c r="E109" s="107"/>
      <c r="F109" s="119"/>
      <c r="G109" s="119"/>
      <c r="H109" s="119"/>
      <c r="I109" s="110"/>
      <c r="J109" s="122"/>
      <c r="K109" s="112"/>
      <c r="L109" s="113"/>
      <c r="M109" s="112"/>
      <c r="N109" s="112"/>
      <c r="O109" s="112"/>
      <c r="P109" s="139"/>
      <c r="Q109" s="114"/>
      <c r="R109" s="112"/>
      <c r="S109" s="132"/>
      <c r="T109" s="132"/>
    </row>
    <row r="110" spans="1:20" x14ac:dyDescent="0.2">
      <c r="A110" s="43"/>
      <c r="B110" s="106"/>
      <c r="C110" s="118"/>
      <c r="D110" s="108"/>
      <c r="E110" s="107"/>
      <c r="F110" s="109"/>
      <c r="G110" s="119"/>
      <c r="H110" s="119"/>
      <c r="I110" s="110"/>
      <c r="J110" s="118"/>
      <c r="K110" s="112"/>
      <c r="L110" s="113"/>
      <c r="M110" s="112"/>
      <c r="N110" s="113"/>
      <c r="O110" s="113"/>
      <c r="P110" s="113"/>
      <c r="Q110" s="114"/>
      <c r="R110" s="113"/>
      <c r="S110" s="132"/>
      <c r="T110" s="132"/>
    </row>
    <row r="111" spans="1:20" x14ac:dyDescent="0.2">
      <c r="A111" s="43"/>
      <c r="B111" s="106"/>
      <c r="C111" s="118"/>
      <c r="D111" s="108"/>
      <c r="E111" s="107"/>
      <c r="F111" s="109"/>
      <c r="G111" s="119"/>
      <c r="H111" s="119"/>
      <c r="I111" s="110"/>
      <c r="J111" s="118"/>
      <c r="K111" s="112"/>
      <c r="L111" s="113"/>
      <c r="M111" s="112"/>
      <c r="N111" s="112"/>
      <c r="O111" s="113"/>
      <c r="P111" s="113"/>
      <c r="Q111" s="114"/>
      <c r="R111" s="113"/>
      <c r="S111" s="132"/>
      <c r="T111" s="132"/>
    </row>
    <row r="112" spans="1:20" x14ac:dyDescent="0.2">
      <c r="A112" s="43"/>
      <c r="B112" s="106"/>
      <c r="C112" s="118"/>
      <c r="D112" s="140"/>
      <c r="E112" s="107"/>
      <c r="F112" s="119"/>
      <c r="G112" s="119"/>
      <c r="H112" s="119"/>
      <c r="I112" s="119"/>
      <c r="J112" s="119"/>
      <c r="K112" s="112"/>
      <c r="L112" s="113"/>
      <c r="M112" s="112"/>
      <c r="N112" s="113"/>
      <c r="O112" s="113"/>
      <c r="P112" s="113"/>
      <c r="Q112" s="114"/>
      <c r="R112" s="113"/>
      <c r="S112" s="132"/>
      <c r="T112" s="132"/>
    </row>
    <row r="113" spans="1:20" x14ac:dyDescent="0.2">
      <c r="A113" s="43"/>
      <c r="B113" s="106"/>
      <c r="C113" s="118"/>
      <c r="D113" s="140"/>
      <c r="E113" s="107"/>
      <c r="F113" s="119"/>
      <c r="G113" s="119"/>
      <c r="H113" s="119"/>
      <c r="I113" s="119"/>
      <c r="J113" s="119"/>
      <c r="K113" s="112"/>
      <c r="L113" s="113"/>
      <c r="M113" s="112"/>
      <c r="N113" s="112"/>
      <c r="O113" s="113"/>
      <c r="P113" s="113"/>
      <c r="Q113" s="114"/>
      <c r="R113" s="113"/>
      <c r="S113" s="132"/>
      <c r="T113" s="13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Suivi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Marie-Pierre Baudin</dc:creator>
  <cp:lastModifiedBy>h2so4</cp:lastModifiedBy>
  <dcterms:created xsi:type="dcterms:W3CDTF">2019-08-16T14:44:14Z</dcterms:created>
  <dcterms:modified xsi:type="dcterms:W3CDTF">2019-08-16T16:57:56Z</dcterms:modified>
</cp:coreProperties>
</file>