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47603A8A-81D6-4AEF-9B97-87D640AF1989}" xr6:coauthVersionLast="47" xr6:coauthVersionMax="47" xr10:uidLastSave="{00000000-0000-0000-0000-000000000000}"/>
  <bookViews>
    <workbookView xWindow="-120" yWindow="-120" windowWidth="29040" windowHeight="15990" xr2:uid="{E40EF84D-4462-4BAC-98F6-8EEC595F8E6B}"/>
  </bookViews>
  <sheets>
    <sheet name="C1 2024-2025" sheetId="2" r:id="rId1"/>
    <sheet name="calcul" sheetId="3" state="hidden" r:id="rId2"/>
  </sheets>
  <definedNames>
    <definedName name="_xlnm.Print_Area" localSheetId="0">'C1 2024-2025'!$A$1:$S$173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7" i="3" l="1" a="1"/>
  <c r="G37" i="3" s="1"/>
  <c r="F37" i="3" a="1"/>
  <c r="F37" i="3" s="1"/>
  <c r="D37" i="3" a="1"/>
  <c r="D37" i="3" s="1"/>
  <c r="C37" i="3" a="1"/>
  <c r="C37" i="3" s="1"/>
  <c r="B37" i="3" a="1"/>
  <c r="B37" i="3" s="1"/>
  <c r="G36" i="3" a="1"/>
  <c r="G36" i="3" s="1"/>
  <c r="F36" i="3" a="1"/>
  <c r="F36" i="3" s="1"/>
  <c r="D36" i="3" a="1"/>
  <c r="D36" i="3" s="1"/>
  <c r="C36" i="3" a="1"/>
  <c r="C36" i="3" s="1"/>
  <c r="B36" i="3" a="1"/>
  <c r="B36" i="3" s="1"/>
  <c r="G35" i="3" a="1"/>
  <c r="G35" i="3" s="1"/>
  <c r="F35" i="3" a="1"/>
  <c r="F35" i="3" s="1"/>
  <c r="D35" i="3" a="1"/>
  <c r="D35" i="3" s="1"/>
  <c r="C35" i="3" a="1"/>
  <c r="C35" i="3" s="1"/>
  <c r="B35" i="3" a="1"/>
  <c r="B35" i="3" s="1"/>
  <c r="G34" i="3" a="1"/>
  <c r="G34" i="3" s="1"/>
  <c r="F34" i="3" a="1"/>
  <c r="F34" i="3" s="1"/>
  <c r="D34" i="3" a="1"/>
  <c r="D34" i="3" s="1"/>
  <c r="C34" i="3" a="1"/>
  <c r="C34" i="3" s="1"/>
  <c r="B34" i="3" a="1"/>
  <c r="B34" i="3" s="1"/>
  <c r="G33" i="3" a="1"/>
  <c r="G33" i="3" s="1"/>
  <c r="F33" i="3" a="1"/>
  <c r="F33" i="3" s="1"/>
  <c r="D33" i="3" a="1"/>
  <c r="D33" i="3" s="1"/>
  <c r="C33" i="3" a="1"/>
  <c r="C33" i="3" s="1"/>
  <c r="B33" i="3" a="1"/>
  <c r="B33" i="3" s="1"/>
  <c r="G32" i="3" a="1"/>
  <c r="G32" i="3" s="1"/>
  <c r="F32" i="3" a="1"/>
  <c r="F32" i="3" s="1"/>
  <c r="D32" i="3" a="1"/>
  <c r="D32" i="3" s="1"/>
  <c r="C32" i="3" a="1"/>
  <c r="C32" i="3" s="1"/>
  <c r="B32" i="3" a="1"/>
  <c r="B32" i="3" s="1"/>
  <c r="G31" i="3" a="1"/>
  <c r="G31" i="3" s="1"/>
  <c r="F31" i="3" a="1"/>
  <c r="F31" i="3" s="1"/>
  <c r="D31" i="3" a="1"/>
  <c r="D31" i="3" s="1"/>
  <c r="C31" i="3" a="1"/>
  <c r="C31" i="3" s="1"/>
  <c r="B31" i="3" a="1"/>
  <c r="B31" i="3" s="1"/>
  <c r="G30" i="3" a="1"/>
  <c r="G30" i="3" s="1"/>
  <c r="F30" i="3" a="1"/>
  <c r="F30" i="3" s="1"/>
  <c r="D30" i="3" a="1"/>
  <c r="D30" i="3" s="1"/>
  <c r="C30" i="3" a="1"/>
  <c r="C30" i="3" s="1"/>
  <c r="B30" i="3" a="1"/>
  <c r="B30" i="3" s="1"/>
  <c r="G29" i="3" a="1"/>
  <c r="G29" i="3" s="1"/>
  <c r="F29" i="3" a="1"/>
  <c r="F29" i="3" s="1"/>
  <c r="D29" i="3" a="1"/>
  <c r="D29" i="3" s="1"/>
  <c r="C29" i="3" a="1"/>
  <c r="C29" i="3" s="1"/>
  <c r="B29" i="3" a="1"/>
  <c r="B29" i="3" s="1"/>
  <c r="G28" i="3" a="1"/>
  <c r="G28" i="3" s="1"/>
  <c r="F28" i="3" a="1"/>
  <c r="F28" i="3" s="1"/>
  <c r="D28" i="3" a="1"/>
  <c r="D28" i="3" s="1"/>
  <c r="C28" i="3" a="1"/>
  <c r="C28" i="3" s="1"/>
  <c r="B28" i="3" a="1"/>
  <c r="B28" i="3" s="1"/>
  <c r="G27" i="3" a="1"/>
  <c r="G27" i="3" s="1"/>
  <c r="F27" i="3" a="1"/>
  <c r="F27" i="3" s="1"/>
  <c r="D27" i="3" a="1"/>
  <c r="D27" i="3" s="1"/>
  <c r="C27" i="3" a="1"/>
  <c r="C27" i="3" s="1"/>
  <c r="B27" i="3" a="1"/>
  <c r="B27" i="3" s="1"/>
  <c r="G26" i="3" a="1"/>
  <c r="G26" i="3" s="1"/>
  <c r="F26" i="3" a="1"/>
  <c r="F26" i="3" s="1"/>
  <c r="D26" i="3" a="1"/>
  <c r="D26" i="3" s="1"/>
  <c r="C26" i="3" a="1"/>
  <c r="C26" i="3" s="1"/>
  <c r="B26" i="3" a="1"/>
  <c r="B26" i="3" s="1"/>
  <c r="G25" i="3" a="1"/>
  <c r="G25" i="3" s="1"/>
  <c r="F25" i="3" a="1"/>
  <c r="F25" i="3" s="1"/>
  <c r="D25" i="3" a="1"/>
  <c r="D25" i="3" s="1"/>
  <c r="C25" i="3" a="1"/>
  <c r="C25" i="3" s="1"/>
  <c r="B25" i="3" a="1"/>
  <c r="B25" i="3" s="1"/>
  <c r="G24" i="3" a="1"/>
  <c r="G24" i="3" s="1"/>
  <c r="F24" i="3" a="1"/>
  <c r="F24" i="3" s="1"/>
  <c r="D24" i="3" a="1"/>
  <c r="D24" i="3" s="1"/>
  <c r="C24" i="3" a="1"/>
  <c r="C24" i="3" s="1"/>
  <c r="B24" i="3" a="1"/>
  <c r="B24" i="3" s="1"/>
  <c r="G23" i="3" a="1"/>
  <c r="G23" i="3" s="1"/>
  <c r="F23" i="3" a="1"/>
  <c r="F23" i="3" s="1"/>
  <c r="D23" i="3" a="1"/>
  <c r="D23" i="3" s="1"/>
  <c r="C23" i="3" a="1"/>
  <c r="C23" i="3" s="1"/>
  <c r="B23" i="3" a="1"/>
  <c r="B23" i="3" s="1"/>
  <c r="G22" i="3" a="1"/>
  <c r="G22" i="3" s="1"/>
  <c r="F22" i="3" a="1"/>
  <c r="F22" i="3" s="1"/>
  <c r="D22" i="3" a="1"/>
  <c r="D22" i="3" s="1"/>
  <c r="C22" i="3" a="1"/>
  <c r="C22" i="3" s="1"/>
  <c r="B22" i="3" a="1"/>
  <c r="B22" i="3" s="1"/>
  <c r="G21" i="3" a="1"/>
  <c r="G21" i="3" s="1"/>
  <c r="F21" i="3" a="1"/>
  <c r="F21" i="3" s="1"/>
  <c r="D21" i="3" a="1"/>
  <c r="D21" i="3" s="1"/>
  <c r="C21" i="3" a="1"/>
  <c r="C21" i="3" s="1"/>
  <c r="B21" i="3" a="1"/>
  <c r="B21" i="3" s="1"/>
  <c r="G20" i="3" a="1"/>
  <c r="G20" i="3" s="1"/>
  <c r="F20" i="3" a="1"/>
  <c r="F20" i="3" s="1"/>
  <c r="D20" i="3" a="1"/>
  <c r="D20" i="3" s="1"/>
  <c r="C20" i="3" a="1"/>
  <c r="C20" i="3" s="1"/>
  <c r="B20" i="3" a="1"/>
  <c r="B20" i="3" s="1"/>
  <c r="G19" i="3" a="1"/>
  <c r="G19" i="3" s="1"/>
  <c r="F19" i="3" a="1"/>
  <c r="F19" i="3" s="1"/>
  <c r="D19" i="3" a="1"/>
  <c r="D19" i="3" s="1"/>
  <c r="C19" i="3" a="1"/>
  <c r="C19" i="3" s="1"/>
  <c r="B19" i="3" a="1"/>
  <c r="B19" i="3" s="1"/>
  <c r="G18" i="3" a="1"/>
  <c r="G18" i="3" s="1"/>
  <c r="F18" i="3" a="1"/>
  <c r="F18" i="3" s="1"/>
  <c r="D18" i="3" a="1"/>
  <c r="D18" i="3" s="1"/>
  <c r="C18" i="3" a="1"/>
  <c r="C18" i="3" s="1"/>
  <c r="B18" i="3" a="1"/>
  <c r="B18" i="3" s="1"/>
  <c r="G17" i="3" a="1"/>
  <c r="G17" i="3" s="1"/>
  <c r="F17" i="3" a="1"/>
  <c r="F17" i="3" s="1"/>
  <c r="D17" i="3" a="1"/>
  <c r="D17" i="3" s="1"/>
  <c r="C17" i="3" a="1"/>
  <c r="C17" i="3" s="1"/>
  <c r="B17" i="3" a="1"/>
  <c r="B17" i="3" s="1"/>
  <c r="G16" i="3" a="1"/>
  <c r="G16" i="3" s="1"/>
  <c r="F16" i="3" a="1"/>
  <c r="F16" i="3" s="1"/>
  <c r="D16" i="3" a="1"/>
  <c r="D16" i="3" s="1"/>
  <c r="C16" i="3" a="1"/>
  <c r="C16" i="3" s="1"/>
  <c r="B16" i="3" a="1"/>
  <c r="B16" i="3" s="1"/>
  <c r="G15" i="3" a="1"/>
  <c r="G15" i="3" s="1"/>
  <c r="F15" i="3" a="1"/>
  <c r="F15" i="3" s="1"/>
  <c r="D15" i="3" a="1"/>
  <c r="D15" i="3" s="1"/>
  <c r="C15" i="3" a="1"/>
  <c r="C15" i="3" s="1"/>
  <c r="B15" i="3" a="1"/>
  <c r="B15" i="3" s="1"/>
  <c r="G14" i="3" a="1"/>
  <c r="G14" i="3" s="1"/>
  <c r="F14" i="3" a="1"/>
  <c r="F14" i="3" s="1"/>
  <c r="D14" i="3" a="1"/>
  <c r="D14" i="3" s="1"/>
  <c r="C14" i="3" a="1"/>
  <c r="C14" i="3" s="1"/>
  <c r="B14" i="3" a="1"/>
  <c r="B14" i="3" s="1"/>
  <c r="G13" i="3" a="1"/>
  <c r="G13" i="3" s="1"/>
  <c r="F13" i="3" a="1"/>
  <c r="F13" i="3" s="1"/>
  <c r="D13" i="3" a="1"/>
  <c r="D13" i="3" s="1"/>
  <c r="C13" i="3" a="1"/>
  <c r="C13" i="3" s="1"/>
  <c r="B13" i="3" a="1"/>
  <c r="B13" i="3" s="1"/>
  <c r="G12" i="3" a="1"/>
  <c r="G12" i="3" s="1"/>
  <c r="F12" i="3" a="1"/>
  <c r="F12" i="3" s="1"/>
  <c r="D12" i="3" a="1"/>
  <c r="D12" i="3" s="1"/>
  <c r="C12" i="3" a="1"/>
  <c r="C12" i="3" s="1"/>
  <c r="B12" i="3" a="1"/>
  <c r="B12" i="3" s="1"/>
  <c r="G11" i="3" a="1"/>
  <c r="G11" i="3" s="1"/>
  <c r="F11" i="3" a="1"/>
  <c r="F11" i="3" s="1"/>
  <c r="D11" i="3" a="1"/>
  <c r="D11" i="3" s="1"/>
  <c r="C11" i="3" a="1"/>
  <c r="C11" i="3" s="1"/>
  <c r="B11" i="3" a="1"/>
  <c r="B11" i="3" s="1"/>
  <c r="G10" i="3" a="1"/>
  <c r="G10" i="3" s="1"/>
  <c r="F10" i="3" a="1"/>
  <c r="F10" i="3" s="1"/>
  <c r="D10" i="3" a="1"/>
  <c r="D10" i="3" s="1"/>
  <c r="C10" i="3" a="1"/>
  <c r="C10" i="3" s="1"/>
  <c r="B10" i="3" a="1"/>
  <c r="B10" i="3" s="1"/>
  <c r="G9" i="3" a="1"/>
  <c r="G9" i="3" s="1"/>
  <c r="F9" i="3" a="1"/>
  <c r="F9" i="3" s="1"/>
  <c r="D9" i="3" a="1"/>
  <c r="D9" i="3" s="1"/>
  <c r="C9" i="3" a="1"/>
  <c r="C9" i="3" s="1"/>
  <c r="B9" i="3" a="1"/>
  <c r="B9" i="3" s="1"/>
  <c r="G8" i="3" a="1"/>
  <c r="G8" i="3" s="1"/>
  <c r="F8" i="3" a="1"/>
  <c r="F8" i="3" s="1"/>
  <c r="D8" i="3" a="1"/>
  <c r="D8" i="3" s="1"/>
  <c r="C8" i="3" a="1"/>
  <c r="C8" i="3" s="1"/>
  <c r="B8" i="3" a="1"/>
  <c r="B8" i="3" s="1"/>
  <c r="G7" i="3" a="1"/>
  <c r="G7" i="3" s="1"/>
  <c r="F7" i="3" a="1"/>
  <c r="F7" i="3" s="1"/>
  <c r="D7" i="3" a="1"/>
  <c r="D7" i="3" s="1"/>
  <c r="C7" i="3" a="1"/>
  <c r="C7" i="3" s="1"/>
  <c r="B7" i="3" a="1"/>
  <c r="B7" i="3" s="1"/>
  <c r="G6" i="3" a="1"/>
  <c r="G6" i="3" s="1"/>
  <c r="F6" i="3" a="1"/>
  <c r="F6" i="3" s="1"/>
  <c r="D6" i="3" a="1"/>
  <c r="D6" i="3" s="1"/>
  <c r="C6" i="3" a="1"/>
  <c r="C6" i="3" s="1"/>
  <c r="B6" i="3" a="1"/>
  <c r="B6" i="3" s="1"/>
  <c r="G5" i="3" a="1"/>
  <c r="G5" i="3" s="1"/>
  <c r="F5" i="3" a="1"/>
  <c r="F5" i="3" s="1"/>
  <c r="D5" i="3" a="1"/>
  <c r="D5" i="3" s="1"/>
  <c r="C5" i="3" a="1"/>
  <c r="C5" i="3" s="1"/>
  <c r="B5" i="3" a="1"/>
  <c r="B5" i="3" s="1"/>
  <c r="G4" i="3" a="1"/>
  <c r="G4" i="3" s="1"/>
  <c r="F4" i="3" a="1"/>
  <c r="F4" i="3" s="1"/>
  <c r="D4" i="3" a="1"/>
  <c r="D4" i="3" s="1"/>
  <c r="C4" i="3" a="1"/>
  <c r="C4" i="3" s="1"/>
  <c r="B4" i="3" a="1"/>
  <c r="B4" i="3" s="1"/>
  <c r="G3" i="3" a="1"/>
  <c r="G3" i="3" s="1"/>
  <c r="F3" i="3" a="1"/>
  <c r="F3" i="3" s="1"/>
  <c r="D3" i="3" a="1"/>
  <c r="D3" i="3" s="1"/>
  <c r="C3" i="3" a="1"/>
  <c r="C3" i="3" s="1"/>
  <c r="B3" i="3" a="1"/>
  <c r="B3" i="3" s="1"/>
  <c r="G2" i="3" a="1"/>
  <c r="G2" i="3" s="1"/>
  <c r="F2" i="3" a="1"/>
  <c r="F2" i="3" s="1"/>
  <c r="D2" i="3" a="1"/>
  <c r="D2" i="3" s="1"/>
  <c r="C2" i="3" a="1"/>
  <c r="C2" i="3" s="1"/>
  <c r="B2" i="3" a="1"/>
  <c r="B2" i="3" s="1"/>
  <c r="AF16" i="2"/>
  <c r="AH11" i="2"/>
  <c r="AJ9" i="2"/>
  <c r="AJ14" i="2"/>
  <c r="AL13" i="2"/>
  <c r="AL8" i="2"/>
  <c r="Z11" i="2"/>
  <c r="X19" i="2"/>
  <c r="X14" i="2"/>
  <c r="X9" i="2"/>
  <c r="V18" i="2"/>
  <c r="V13" i="2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20" i="3"/>
  <c r="A18" i="3"/>
  <c r="A19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2" i="3"/>
  <c r="E20" i="3" l="1"/>
  <c r="E4" i="3"/>
  <c r="H25" i="3"/>
  <c r="E12" i="3"/>
  <c r="I9" i="3"/>
  <c r="H32" i="3"/>
  <c r="H24" i="3"/>
  <c r="H16" i="3"/>
  <c r="I32" i="3"/>
  <c r="E19" i="3"/>
  <c r="E11" i="3"/>
  <c r="E3" i="3"/>
  <c r="H7" i="3"/>
  <c r="I23" i="3"/>
  <c r="E15" i="3"/>
  <c r="E27" i="3"/>
  <c r="I18" i="3"/>
  <c r="H2" i="3"/>
  <c r="H14" i="3"/>
  <c r="H10" i="3"/>
  <c r="H37" i="3"/>
  <c r="H29" i="3"/>
  <c r="H33" i="3"/>
  <c r="H17" i="3"/>
  <c r="H9" i="3"/>
  <c r="E37" i="3"/>
  <c r="I25" i="3"/>
  <c r="E17" i="3"/>
  <c r="H36" i="3"/>
  <c r="H28" i="3"/>
  <c r="H12" i="3"/>
  <c r="H35" i="3"/>
  <c r="H11" i="3"/>
  <c r="H3" i="3"/>
  <c r="I28" i="3"/>
  <c r="H34" i="3"/>
  <c r="E33" i="3"/>
  <c r="H15" i="3"/>
  <c r="I31" i="3"/>
  <c r="H31" i="3"/>
  <c r="H8" i="3"/>
  <c r="H26" i="3"/>
  <c r="H23" i="3"/>
  <c r="H6" i="3"/>
  <c r="I33" i="3"/>
  <c r="I20" i="3"/>
  <c r="E31" i="3"/>
  <c r="H13" i="3"/>
  <c r="E28" i="3"/>
  <c r="I3" i="3"/>
  <c r="E36" i="3"/>
  <c r="I4" i="3"/>
  <c r="I11" i="3"/>
  <c r="I36" i="3"/>
  <c r="I19" i="3"/>
  <c r="E18" i="3" l="1"/>
  <c r="E34" i="3"/>
  <c r="E29" i="3"/>
  <c r="E30" i="3"/>
  <c r="I6" i="3"/>
  <c r="J6" i="3" s="1"/>
  <c r="I10" i="3"/>
  <c r="J10" i="3" s="1"/>
  <c r="I16" i="3"/>
  <c r="J16" i="3" s="1"/>
  <c r="E23" i="3"/>
  <c r="E21" i="3"/>
  <c r="E7" i="3"/>
  <c r="E2" i="3"/>
  <c r="I12" i="3"/>
  <c r="J12" i="3" s="1"/>
  <c r="I7" i="3"/>
  <c r="J7" i="3" s="1"/>
  <c r="I26" i="3"/>
  <c r="J26" i="3" s="1"/>
  <c r="H21" i="3"/>
  <c r="E10" i="3"/>
  <c r="E9" i="3"/>
  <c r="I22" i="3"/>
  <c r="I29" i="3"/>
  <c r="J29" i="3" s="1"/>
  <c r="H18" i="3"/>
  <c r="J18" i="3" s="1"/>
  <c r="H20" i="3"/>
  <c r="J20" i="3" s="1"/>
  <c r="E6" i="3"/>
  <c r="E32" i="3"/>
  <c r="E22" i="3"/>
  <c r="I15" i="3"/>
  <c r="J15" i="3" s="1"/>
  <c r="E25" i="3"/>
  <c r="H19" i="3"/>
  <c r="J19" i="3" s="1"/>
  <c r="I5" i="3"/>
  <c r="H5" i="3"/>
  <c r="E14" i="3"/>
  <c r="E26" i="3"/>
  <c r="H30" i="3"/>
  <c r="I24" i="3"/>
  <c r="J24" i="3" s="1"/>
  <c r="E5" i="3"/>
  <c r="E16" i="3"/>
  <c r="I27" i="3"/>
  <c r="I30" i="3"/>
  <c r="I14" i="3"/>
  <c r="J14" i="3" s="1"/>
  <c r="H27" i="3"/>
  <c r="I21" i="3"/>
  <c r="I13" i="3"/>
  <c r="J13" i="3" s="1"/>
  <c r="H4" i="3"/>
  <c r="J4" i="3" s="1"/>
  <c r="E35" i="3"/>
  <c r="H22" i="3"/>
  <c r="I8" i="3"/>
  <c r="J8" i="3" s="1"/>
  <c r="E13" i="3"/>
  <c r="I17" i="3"/>
  <c r="J17" i="3" s="1"/>
  <c r="I2" i="3"/>
  <c r="J2" i="3" s="1"/>
  <c r="E24" i="3"/>
  <c r="E8" i="3"/>
  <c r="I35" i="3"/>
  <c r="J35" i="3" s="1"/>
  <c r="I37" i="3"/>
  <c r="J37" i="3" s="1"/>
  <c r="I34" i="3"/>
  <c r="J34" i="3" s="1"/>
  <c r="J25" i="3"/>
  <c r="J31" i="3"/>
  <c r="J36" i="3"/>
  <c r="J23" i="3"/>
  <c r="J28" i="3"/>
  <c r="J33" i="3"/>
  <c r="J3" i="3"/>
  <c r="J32" i="3"/>
  <c r="J11" i="3"/>
  <c r="J9" i="3"/>
  <c r="J30" i="3" l="1"/>
  <c r="J5" i="3"/>
  <c r="J21" i="3"/>
  <c r="J27" i="3"/>
  <c r="J22" i="3"/>
  <c r="K14" i="3" s="1"/>
  <c r="K35" i="3" l="1"/>
  <c r="K33" i="3"/>
  <c r="K23" i="3"/>
  <c r="K6" i="3"/>
  <c r="K9" i="3"/>
  <c r="K8" i="3"/>
  <c r="K28" i="3"/>
  <c r="K5" i="3"/>
  <c r="K30" i="3"/>
  <c r="K12" i="3"/>
  <c r="K26" i="3"/>
  <c r="K11" i="3"/>
  <c r="K25" i="3"/>
  <c r="K20" i="3"/>
  <c r="K22" i="3"/>
  <c r="K18" i="3"/>
  <c r="K13" i="3"/>
  <c r="K34" i="3"/>
  <c r="K3" i="3"/>
  <c r="K2" i="3"/>
  <c r="K27" i="3"/>
  <c r="K31" i="3"/>
  <c r="K17" i="3"/>
  <c r="K10" i="3"/>
  <c r="K24" i="3"/>
  <c r="K36" i="3"/>
  <c r="K32" i="3"/>
  <c r="K37" i="3"/>
  <c r="K4" i="3"/>
  <c r="K7" i="3"/>
  <c r="K21" i="3"/>
  <c r="K19" i="3"/>
  <c r="K15" i="3"/>
  <c r="K16" i="3"/>
  <c r="K29" i="3"/>
  <c r="AJ24" i="2"/>
  <c r="AH21" i="2" s="1"/>
  <c r="V8" i="2"/>
  <c r="G8" i="2" l="1"/>
  <c r="AL25" i="2" s="1"/>
  <c r="O14" i="2"/>
  <c r="G10" i="2"/>
  <c r="V15" i="2" s="1"/>
  <c r="G24" i="2"/>
  <c r="AN22" i="2" s="1"/>
  <c r="AL23" i="2" s="1"/>
  <c r="P18" i="2"/>
  <c r="N15" i="2"/>
  <c r="H16" i="2"/>
  <c r="H21" i="2"/>
  <c r="R18" i="2"/>
  <c r="J23" i="2"/>
  <c r="R10" i="2"/>
  <c r="G21" i="2"/>
  <c r="AN24" i="2" s="1"/>
  <c r="I23" i="2"/>
  <c r="R14" i="2"/>
  <c r="N8" i="2"/>
  <c r="T7" i="2" s="1"/>
  <c r="J11" i="2"/>
  <c r="J13" i="2"/>
  <c r="G12" i="2"/>
  <c r="AL10" i="2" s="1"/>
  <c r="J21" i="2"/>
  <c r="P10" i="2"/>
  <c r="O22" i="2"/>
  <c r="K8" i="2"/>
  <c r="O17" i="2"/>
  <c r="K19" i="2"/>
  <c r="P8" i="2"/>
  <c r="G15" i="2"/>
  <c r="T19" i="2" s="1"/>
  <c r="P13" i="2"/>
  <c r="R22" i="2"/>
  <c r="G17" i="2"/>
  <c r="AN9" i="2" s="1"/>
  <c r="N22" i="2"/>
  <c r="K17" i="2"/>
  <c r="Q10" i="2"/>
  <c r="O10" i="2"/>
  <c r="Q9" i="2"/>
  <c r="R8" i="2"/>
  <c r="G11" i="2"/>
  <c r="V10" i="2" s="1"/>
  <c r="P22" i="2"/>
  <c r="K24" i="2"/>
  <c r="O19" i="2"/>
  <c r="I16" i="2"/>
  <c r="O7" i="2"/>
  <c r="Q23" i="2"/>
  <c r="O8" i="2"/>
  <c r="K21" i="2"/>
  <c r="P19" i="2"/>
  <c r="K16" i="2"/>
  <c r="Q8" i="2"/>
  <c r="R24" i="2"/>
  <c r="H15" i="2"/>
  <c r="I20" i="2"/>
  <c r="N10" i="2"/>
  <c r="AN7" i="2" s="1"/>
  <c r="J16" i="2"/>
  <c r="Q22" i="2"/>
  <c r="J15" i="2"/>
  <c r="Q7" i="2"/>
  <c r="K10" i="2"/>
  <c r="H13" i="2"/>
  <c r="Q12" i="2"/>
  <c r="J20" i="2"/>
  <c r="R21" i="2"/>
  <c r="H7" i="2"/>
  <c r="N18" i="2"/>
  <c r="P23" i="2"/>
  <c r="H11" i="2"/>
  <c r="H22" i="2"/>
  <c r="J18" i="2"/>
  <c r="N12" i="2"/>
  <c r="T17" i="2" s="1"/>
  <c r="N13" i="2"/>
  <c r="I12" i="2"/>
  <c r="H23" i="2"/>
  <c r="H24" i="2"/>
  <c r="I24" i="2"/>
  <c r="H17" i="2"/>
  <c r="O15" i="2"/>
  <c r="G20" i="2"/>
  <c r="AN14" i="2" s="1"/>
  <c r="R16" i="2"/>
  <c r="I11" i="2"/>
  <c r="O24" i="2"/>
  <c r="N11" i="2"/>
  <c r="AN17" i="2" s="1"/>
  <c r="AL18" i="2" s="1"/>
  <c r="AJ19" i="2" s="1"/>
  <c r="K22" i="2"/>
  <c r="G18" i="2"/>
  <c r="T14" i="2" s="1"/>
  <c r="G19" i="2"/>
  <c r="T9" i="2" s="1"/>
  <c r="P12" i="2"/>
  <c r="O9" i="2"/>
  <c r="H19" i="2"/>
  <c r="Q13" i="2"/>
  <c r="I13" i="2"/>
  <c r="O23" i="2"/>
  <c r="P11" i="2"/>
  <c r="H9" i="2"/>
  <c r="N24" i="2"/>
  <c r="N23" i="2"/>
  <c r="H10" i="2"/>
  <c r="R15" i="2"/>
  <c r="I22" i="2"/>
  <c r="K7" i="2"/>
  <c r="Q16" i="2"/>
  <c r="N7" i="2"/>
  <c r="AN12" i="2" s="1"/>
  <c r="G22" i="2"/>
  <c r="T24" i="2" s="1"/>
  <c r="G7" i="2"/>
  <c r="V25" i="2" s="1"/>
  <c r="H12" i="2"/>
  <c r="Q19" i="2"/>
  <c r="G14" i="2"/>
  <c r="V20" i="2" s="1"/>
  <c r="N19" i="2"/>
  <c r="J8" i="2"/>
  <c r="I8" i="2"/>
  <c r="N14" i="2"/>
  <c r="K15" i="2"/>
  <c r="Q17" i="2"/>
  <c r="O16" i="2"/>
  <c r="P16" i="2"/>
  <c r="J12" i="2"/>
  <c r="G9" i="2"/>
  <c r="AL15" i="2" s="1"/>
  <c r="O21" i="2"/>
  <c r="G13" i="2"/>
  <c r="AL20" i="2" s="1"/>
  <c r="K11" i="2"/>
  <c r="R17" i="2"/>
  <c r="P24" i="2"/>
  <c r="N16" i="2"/>
  <c r="R11" i="2"/>
  <c r="J19" i="2"/>
  <c r="O18" i="2"/>
  <c r="I10" i="2"/>
  <c r="P9" i="2"/>
  <c r="N21" i="2"/>
  <c r="G23" i="2"/>
  <c r="T22" i="2" s="1"/>
  <c r="V23" i="2" s="1"/>
  <c r="X24" i="2" s="1"/>
  <c r="Z21" i="2" s="1"/>
  <c r="AB16" i="2" s="1"/>
  <c r="AD16" i="2" s="1"/>
  <c r="P14" i="2"/>
  <c r="H8" i="2"/>
  <c r="J17" i="2"/>
  <c r="K13" i="2"/>
  <c r="K9" i="2"/>
  <c r="Q24" i="2"/>
  <c r="I7" i="2"/>
  <c r="I19" i="2"/>
  <c r="P17" i="2"/>
  <c r="H18" i="2"/>
  <c r="K14" i="2"/>
  <c r="R20" i="2"/>
  <c r="Q18" i="2"/>
  <c r="J10" i="2"/>
  <c r="Q11" i="2"/>
  <c r="O13" i="2"/>
  <c r="J22" i="2"/>
  <c r="R19" i="2"/>
  <c r="J24" i="2"/>
  <c r="Q14" i="2"/>
  <c r="I17" i="2"/>
  <c r="K20" i="2"/>
  <c r="R9" i="2"/>
  <c r="H14" i="2"/>
  <c r="P7" i="2"/>
  <c r="R7" i="2"/>
  <c r="Q15" i="2"/>
  <c r="R23" i="2"/>
  <c r="J14" i="2"/>
  <c r="O12" i="2"/>
  <c r="Q20" i="2"/>
  <c r="J7" i="2"/>
  <c r="R12" i="2"/>
  <c r="I18" i="2"/>
  <c r="N20" i="2"/>
  <c r="N17" i="2"/>
  <c r="Q21" i="2"/>
  <c r="P15" i="2"/>
  <c r="I14" i="2"/>
  <c r="O20" i="2"/>
  <c r="K18" i="2"/>
  <c r="P20" i="2"/>
  <c r="J9" i="2"/>
  <c r="P21" i="2"/>
  <c r="O11" i="2"/>
  <c r="I15" i="2"/>
  <c r="N9" i="2"/>
  <c r="T12" i="2" s="1"/>
  <c r="K12" i="2"/>
  <c r="I9" i="2"/>
  <c r="R13" i="2"/>
  <c r="H20" i="2"/>
  <c r="G16" i="2"/>
  <c r="AN19" i="2" s="1"/>
  <c r="I21" i="2"/>
  <c r="K23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<sst xmlns="http://schemas.openxmlformats.org/spreadsheetml/2006/main" count="332" uniqueCount="73">
  <si>
    <t>Journée 1</t>
  </si>
  <si>
    <t>Journée 2</t>
  </si>
  <si>
    <t>Journée 3</t>
  </si>
  <si>
    <t>Journée 4</t>
  </si>
  <si>
    <t>Journée 5</t>
  </si>
  <si>
    <t>Journée 6</t>
  </si>
  <si>
    <t>Journée 7</t>
  </si>
  <si>
    <t>Journée 8</t>
  </si>
  <si>
    <t>ASTON VILLA</t>
  </si>
  <si>
    <t>PSV EINDHOVEN</t>
  </si>
  <si>
    <t>JUVENTUS TURIN</t>
  </si>
  <si>
    <t>YOUNG BOYS BERNE</t>
  </si>
  <si>
    <t>LIVERPOOL</t>
  </si>
  <si>
    <t>DINAMO ZAGREB</t>
  </si>
  <si>
    <t>BAYERN MUNICH</t>
  </si>
  <si>
    <t>REAL MADRID</t>
  </si>
  <si>
    <t>LILLE</t>
  </si>
  <si>
    <t>SPARTA PRAGUE</t>
  </si>
  <si>
    <t>BOLOGNE</t>
  </si>
  <si>
    <t>SLOVAN BRATISLAVA</t>
  </si>
  <si>
    <t>CELTIC GLASGOW</t>
  </si>
  <si>
    <t>BORUSSIA DORTMUND</t>
  </si>
  <si>
    <t>INTER MILAN</t>
  </si>
  <si>
    <t>MANCHESTER CITY</t>
  </si>
  <si>
    <t>PARIS SG</t>
  </si>
  <si>
    <t>BAYER LEVERKUSEN</t>
  </si>
  <si>
    <t>ETOILE ROUGE BELGRADE</t>
  </si>
  <si>
    <t>BENFICA</t>
  </si>
  <si>
    <t>ARSENAL</t>
  </si>
  <si>
    <t>STURM GRAZ</t>
  </si>
  <si>
    <t>MONACO</t>
  </si>
  <si>
    <t>ATALANTA BERGAME</t>
  </si>
  <si>
    <t>ATLETICO MADRID</t>
  </si>
  <si>
    <t>BREST</t>
  </si>
  <si>
    <t>UEFA CHAMPIONS LEAGUE 2024-2025</t>
  </si>
  <si>
    <t>CLASSEMENT</t>
  </si>
  <si>
    <t xml:space="preserve">SPORTING PORTUGAL </t>
  </si>
  <si>
    <t>RB LEIPZIG</t>
  </si>
  <si>
    <t>FEYENOORD ROTTERDAM</t>
  </si>
  <si>
    <t>VFB STUTTGART</t>
  </si>
  <si>
    <t>RB SALZBOURG</t>
  </si>
  <si>
    <t>SHAKHTAR DONETSK</t>
  </si>
  <si>
    <t>GERONE</t>
  </si>
  <si>
    <t>CLUB BRUGES</t>
  </si>
  <si>
    <t>AC MILAN</t>
  </si>
  <si>
    <t>FC BARCELONE</t>
  </si>
  <si>
    <t>Rang</t>
  </si>
  <si>
    <t>Points</t>
  </si>
  <si>
    <t>Buts pour</t>
  </si>
  <si>
    <t>Buts contre</t>
  </si>
  <si>
    <t>Diff.</t>
  </si>
  <si>
    <t>PHASE DE LIGUE:</t>
  </si>
  <si>
    <t>PHASE FINALE :</t>
  </si>
  <si>
    <t>Barrages</t>
  </si>
  <si>
    <t>Quarts de Finale</t>
  </si>
  <si>
    <t>Huitièmes de Finale</t>
  </si>
  <si>
    <t>Demi-Finales</t>
  </si>
  <si>
    <t>Vainqueur:</t>
  </si>
  <si>
    <t>Finale:</t>
  </si>
  <si>
    <t>Barrages:</t>
  </si>
  <si>
    <t>Huitièmes de Finale:</t>
  </si>
  <si>
    <t>Quarts de Finale:</t>
  </si>
  <si>
    <t>joués</t>
  </si>
  <si>
    <t>G</t>
  </si>
  <si>
    <t>N</t>
  </si>
  <si>
    <t>P</t>
  </si>
  <si>
    <t>BP</t>
  </si>
  <si>
    <t>BC</t>
  </si>
  <si>
    <t>DB</t>
  </si>
  <si>
    <t>PTS</t>
  </si>
  <si>
    <t>magic</t>
  </si>
  <si>
    <t>journée</t>
  </si>
  <si>
    <t>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</si>
</sst>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+0"/>
    <numFmt numFmtId="165" formatCode="\+0;\-0"/>
  </numFmts>
  <fonts count="10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2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b/>
      <u/>
      <sz val="6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C99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5" borderId="13" applyNumberFormat="0" applyAlignment="0" applyProtection="0"/>
  </cellStyleXfs>
  <cellXfs count="42">
    <xf numFmtId="0" fontId="0" fillId="0" borderId="0" xfId="0"/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6" fillId="4" borderId="0" xfId="0" applyFont="1" applyFill="1" applyAlignment="1">
      <alignment horizontal="centerContinuous" vertical="center"/>
    </xf>
    <xf numFmtId="0" fontId="1" fillId="0" borderId="5" xfId="0" applyFont="1" applyBorder="1" applyAlignment="1">
      <alignment horizontal="centerContinuous" vertical="center"/>
    </xf>
    <xf numFmtId="0" fontId="1" fillId="0" borderId="6" xfId="0" applyFont="1" applyBorder="1" applyAlignment="1">
      <alignment horizontal="centerContinuous" vertical="center"/>
    </xf>
    <xf numFmtId="0" fontId="1" fillId="0" borderId="7" xfId="0" applyFont="1" applyBorder="1" applyAlignment="1">
      <alignment horizontal="centerContinuous" vertical="center"/>
    </xf>
    <xf numFmtId="164" fontId="2" fillId="0" borderId="9" xfId="0" applyNumberFormat="1" applyFont="1" applyBorder="1" applyAlignment="1">
      <alignment horizontal="center" vertical="center"/>
    </xf>
    <xf numFmtId="164" fontId="0" fillId="0" borderId="0" xfId="0" applyNumberFormat="1"/>
    <xf numFmtId="164" fontId="6" fillId="4" borderId="0" xfId="0" applyNumberFormat="1" applyFont="1" applyFill="1" applyAlignment="1">
      <alignment horizontal="centerContinuous" vertical="center"/>
    </xf>
    <xf numFmtId="164" fontId="1" fillId="0" borderId="6" xfId="0" applyNumberFormat="1" applyFont="1" applyBorder="1" applyAlignment="1">
      <alignment horizontal="center"/>
    </xf>
    <xf numFmtId="164" fontId="3" fillId="0" borderId="12" xfId="0" applyNumberFormat="1" applyFont="1" applyBorder="1" applyAlignment="1">
      <alignment horizontal="center" vertical="center" wrapText="1"/>
    </xf>
    <xf numFmtId="165" fontId="0" fillId="0" borderId="11" xfId="0" applyNumberFormat="1" applyBorder="1" applyAlignment="1">
      <alignment horizontal="center" vertical="center"/>
    </xf>
    <xf numFmtId="0" fontId="1" fillId="0" borderId="5" xfId="0" applyFont="1" applyBorder="1" applyAlignment="1">
      <alignment horizontal="centerContinuous"/>
    </xf>
    <xf numFmtId="0" fontId="1" fillId="0" borderId="6" xfId="0" applyFont="1" applyBorder="1" applyAlignment="1">
      <alignment horizontal="centerContinuous"/>
    </xf>
    <xf numFmtId="0" fontId="9" fillId="5" borderId="13" xfId="1" applyAlignment="1">
      <alignment horizontal="center"/>
    </xf>
    <xf numFmtId="0" fontId="0" fillId="6" borderId="14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7" fillId="4" borderId="0" xfId="0" applyFont="1" applyFill="1" applyAlignment="1">
      <alignment horizontal="center" vertical="center"/>
    </xf>
  </cellXfs>
  <cellStyles count="2">
    <cellStyle name="Input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6AAA0-C9EF-472D-86E7-EDF3A56699C1}">
  <sheetPr codeName="Sheet1">
    <pageSetUpPr fitToPage="1"/>
  </sheetPr>
  <dimension ref="A1:AN346"/>
  <sheetViews>
    <sheetView tabSelected="1" workbookViewId="0">
      <selection activeCell="H7" sqref="H7"/>
    </sheetView>
  </sheetViews>
  <sheetFormatPr defaultColWidth="11.42578125" defaultRowHeight="15" x14ac:dyDescent="0.25"/>
  <cols>
    <col min="1" max="1" width="22.7109375" customWidth="1"/>
    <col min="2" max="2" width="8.7109375" customWidth="1"/>
    <col min="3" max="3" width="22.7109375" customWidth="1"/>
    <col min="4" max="4" width="8.7109375" customWidth="1"/>
    <col min="6" max="6" width="6.28515625" customWidth="1"/>
    <col min="7" max="7" width="23.140625" customWidth="1"/>
    <col min="8" max="10" width="5.7109375" customWidth="1"/>
    <col min="11" max="11" width="5.7109375" style="30" customWidth="1"/>
    <col min="12" max="12" width="4.7109375" customWidth="1"/>
    <col min="13" max="13" width="6.28515625" customWidth="1"/>
    <col min="14" max="14" width="23.140625" customWidth="1"/>
    <col min="15" max="18" width="5.7109375" customWidth="1"/>
    <col min="19" max="19" width="6.7109375" customWidth="1"/>
    <col min="20" max="20" width="22.7109375" customWidth="1"/>
    <col min="21" max="21" width="8.7109375" customWidth="1"/>
    <col min="22" max="22" width="22.7109375" customWidth="1"/>
    <col min="23" max="23" width="11.42578125" customWidth="1"/>
    <col min="24" max="24" width="22.7109375" customWidth="1"/>
    <col min="25" max="25" width="11.42578125" customWidth="1"/>
    <col min="26" max="26" width="22.7109375" customWidth="1"/>
    <col min="27" max="27" width="11.42578125" customWidth="1"/>
    <col min="28" max="28" width="22.7109375" customWidth="1"/>
    <col min="29" max="29" width="11.42578125" customWidth="1"/>
    <col min="30" max="30" width="22.7109375" customWidth="1"/>
    <col min="31" max="31" width="11.42578125" customWidth="1"/>
    <col min="32" max="32" width="22.7109375" customWidth="1"/>
    <col min="33" max="33" width="11.42578125" customWidth="1"/>
    <col min="34" max="34" width="22.7109375" customWidth="1"/>
    <col min="35" max="35" width="11.42578125" customWidth="1"/>
    <col min="36" max="36" width="22.7109375" customWidth="1"/>
    <col min="37" max="37" width="11.42578125" customWidth="1"/>
    <col min="38" max="38" width="22.7109375" customWidth="1"/>
    <col min="40" max="40" width="22.7109375" customWidth="1"/>
  </cols>
  <sheetData>
    <row r="1" spans="1:40" ht="44.45" customHeight="1" thickTop="1" thickBot="1" x14ac:dyDescent="0.3">
      <c r="A1" s="17" t="s">
        <v>34</v>
      </c>
      <c r="B1" s="18"/>
      <c r="C1" s="18"/>
      <c r="D1" s="18"/>
      <c r="E1" s="18"/>
      <c r="F1" s="18"/>
      <c r="G1" s="18"/>
      <c r="H1" s="18"/>
      <c r="I1" s="18"/>
      <c r="J1" s="18"/>
      <c r="K1" s="29"/>
      <c r="L1" s="18"/>
      <c r="M1" s="18"/>
      <c r="N1" s="18"/>
      <c r="O1" s="18"/>
      <c r="P1" s="18"/>
      <c r="Q1" s="18"/>
      <c r="R1" s="19"/>
    </row>
    <row r="2" spans="1:40" ht="15.75" thickTop="1" x14ac:dyDescent="0.25"/>
    <row r="3" spans="1:40" ht="28.9" customHeight="1" x14ac:dyDescent="0.25">
      <c r="A3" s="25" t="s">
        <v>51</v>
      </c>
      <c r="B3" s="25"/>
      <c r="C3" s="25"/>
      <c r="D3" s="25"/>
      <c r="E3" s="25"/>
      <c r="F3" s="25"/>
      <c r="G3" s="25"/>
      <c r="H3" s="25"/>
      <c r="I3" s="25"/>
      <c r="J3" s="25"/>
      <c r="K3" s="31"/>
      <c r="L3" s="25"/>
      <c r="M3" s="25"/>
      <c r="N3" s="25"/>
      <c r="O3" s="25"/>
      <c r="P3" s="25"/>
      <c r="Q3" s="25"/>
      <c r="R3" s="25"/>
      <c r="T3" s="41" t="s">
        <v>52</v>
      </c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</row>
    <row r="4" spans="1:40" ht="15.75" thickBot="1" x14ac:dyDescent="0.3"/>
    <row r="5" spans="1:40" ht="16.899999999999999" customHeight="1" thickBot="1" x14ac:dyDescent="0.3">
      <c r="A5" s="26" t="s">
        <v>0</v>
      </c>
      <c r="B5" s="27"/>
      <c r="C5" s="27"/>
      <c r="D5" s="28"/>
      <c r="F5" s="35" t="s">
        <v>35</v>
      </c>
      <c r="G5" s="36"/>
      <c r="H5" s="36" t="s">
        <v>71</v>
      </c>
      <c r="I5" s="36"/>
      <c r="J5" s="37">
        <v>8</v>
      </c>
      <c r="K5" s="32"/>
      <c r="L5" s="20"/>
      <c r="M5" s="20"/>
      <c r="N5" s="20"/>
      <c r="O5" s="20"/>
      <c r="P5" s="20"/>
      <c r="Q5" s="20"/>
      <c r="R5" s="21"/>
      <c r="T5" s="16" t="s">
        <v>53</v>
      </c>
      <c r="U5" s="16"/>
      <c r="V5" s="16" t="s">
        <v>55</v>
      </c>
      <c r="W5" s="16"/>
      <c r="X5" s="16" t="s">
        <v>54</v>
      </c>
      <c r="Y5" s="16"/>
      <c r="Z5" s="16" t="s">
        <v>56</v>
      </c>
      <c r="AA5" s="16"/>
      <c r="AB5" s="16" t="s">
        <v>58</v>
      </c>
      <c r="AC5" s="16"/>
      <c r="AD5" s="16"/>
      <c r="AE5" s="16"/>
      <c r="AF5" s="16" t="s">
        <v>58</v>
      </c>
      <c r="AG5" s="16"/>
      <c r="AH5" s="16" t="s">
        <v>56</v>
      </c>
      <c r="AI5" s="16"/>
      <c r="AJ5" s="16" t="s">
        <v>61</v>
      </c>
      <c r="AK5" s="16"/>
      <c r="AL5" s="16" t="s">
        <v>60</v>
      </c>
      <c r="AM5" s="16"/>
      <c r="AN5" s="16" t="s">
        <v>59</v>
      </c>
    </row>
    <row r="6" spans="1:40" ht="16.899999999999999" customHeight="1" thickBot="1" x14ac:dyDescent="0.3">
      <c r="A6" s="22"/>
      <c r="B6" s="23"/>
      <c r="C6" s="23"/>
      <c r="D6" s="24"/>
      <c r="F6" s="9" t="s">
        <v>46</v>
      </c>
      <c r="G6" s="10"/>
      <c r="H6" s="10" t="s">
        <v>47</v>
      </c>
      <c r="I6" s="11" t="s">
        <v>48</v>
      </c>
      <c r="J6" s="11" t="s">
        <v>49</v>
      </c>
      <c r="K6" s="33" t="s">
        <v>50</v>
      </c>
      <c r="L6" s="8"/>
      <c r="M6" s="9" t="s">
        <v>46</v>
      </c>
      <c r="N6" s="10"/>
      <c r="O6" s="10" t="s">
        <v>47</v>
      </c>
      <c r="P6" s="11" t="s">
        <v>48</v>
      </c>
      <c r="Q6" s="11" t="s">
        <v>49</v>
      </c>
      <c r="R6" s="10" t="s">
        <v>50</v>
      </c>
    </row>
    <row r="7" spans="1:40" ht="16.899999999999999" customHeight="1" thickBot="1" x14ac:dyDescent="0.3">
      <c r="A7" s="1" t="s">
        <v>11</v>
      </c>
      <c r="B7" s="2">
        <v>0</v>
      </c>
      <c r="C7" s="3" t="s">
        <v>8</v>
      </c>
      <c r="D7" s="4">
        <v>3</v>
      </c>
      <c r="F7" s="12">
        <v>1</v>
      </c>
      <c r="G7" s="40" t="str">
        <f ca="1">INDEX(calcul!$A$2:$I$37,MATCH('C1 2024-2025'!$F7,calcul!$K$2:$K$37,0),1)</f>
        <v>LIVERPOOL</v>
      </c>
      <c r="H7" s="5">
        <f ca="1">INDEX(calcul!$A$2:$I$37,MATCH('C1 2024-2025'!$F7,calcul!$K$2:$K$37,0),9)</f>
        <v>12</v>
      </c>
      <c r="I7" s="5">
        <f ca="1">INDEX(calcul!$A$2:$I$37,MATCH('C1 2024-2025'!$F7,calcul!$K$2:$K$37,0),6)</f>
        <v>10</v>
      </c>
      <c r="J7" s="5">
        <f ca="1">INDEX(calcul!$A$2:$I$37,MATCH('C1 2024-2025'!$F7,calcul!$K$2:$K$37,0),7)</f>
        <v>1</v>
      </c>
      <c r="K7" s="34">
        <f ca="1">INDEX(calcul!$A$2:$I$37,MATCH($F7,calcul!$K$2:$K$37,0),8)</f>
        <v>9</v>
      </c>
      <c r="M7" s="14">
        <v>19</v>
      </c>
      <c r="N7" s="6" t="str">
        <f ca="1">INDEX(calcul!$A$2:$I$37,MATCH('C1 2024-2025'!$M7,calcul!$K$2:$K$37,0),1)</f>
        <v>BENFICA</v>
      </c>
      <c r="O7" s="5">
        <f ca="1">INDEX(calcul!$A$2:$I$37,MATCH('C1 2024-2025'!$M7,calcul!$K$2:$K$37,0),9)</f>
        <v>6</v>
      </c>
      <c r="P7" s="5">
        <f ca="1">INDEX(calcul!$A$2:$I$37,MATCH('C1 2024-2025'!$M7,calcul!$K$2:$K$37,0),6)</f>
        <v>7</v>
      </c>
      <c r="Q7" s="5">
        <f ca="1">INDEX(calcul!$A$2:$I$37,MATCH('C1 2024-2025'!$M7,calcul!$K$2:$K$37,0),7)</f>
        <v>5</v>
      </c>
      <c r="R7" s="34">
        <f ca="1">INDEX(calcul!$A$2:$I$37,MATCH($M7,calcul!$K$2:$K$37,0),8)</f>
        <v>2</v>
      </c>
      <c r="T7" s="1" t="str">
        <f ca="1">N8</f>
        <v>AC MILAN</v>
      </c>
      <c r="U7" s="38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38"/>
      <c r="AN7" s="4" t="str">
        <f ca="1">N10</f>
        <v>CLUB BRUGES</v>
      </c>
    </row>
    <row r="8" spans="1:40" ht="16.899999999999999" customHeight="1" thickBot="1" x14ac:dyDescent="0.3">
      <c r="A8" s="1" t="s">
        <v>10</v>
      </c>
      <c r="B8" s="2">
        <v>3</v>
      </c>
      <c r="C8" s="3" t="s">
        <v>9</v>
      </c>
      <c r="D8" s="4">
        <v>1</v>
      </c>
      <c r="F8" s="12">
        <v>2</v>
      </c>
      <c r="G8" s="40" t="str">
        <f ca="1">INDEX(calcul!$A$2:$I$37,MATCH('C1 2024-2025'!F8,calcul!$K$2:$K$37,0),1)</f>
        <v xml:space="preserve">SPORTING PORTUGAL </v>
      </c>
      <c r="H8" s="5">
        <f ca="1">INDEX(calcul!$A$2:$I$37,MATCH('C1 2024-2025'!$F8,calcul!$K$2:$K$37,0),9)</f>
        <v>10</v>
      </c>
      <c r="I8" s="5">
        <f ca="1">INDEX(calcul!$A$2:$I$37,MATCH('C1 2024-2025'!$F8,calcul!$K$2:$K$37,0),6)</f>
        <v>9</v>
      </c>
      <c r="J8" s="5">
        <f ca="1">INDEX(calcul!$A$2:$I$37,MATCH('C1 2024-2025'!$F8,calcul!$K$2:$K$37,0),7)</f>
        <v>2</v>
      </c>
      <c r="K8" s="34">
        <f ca="1">INDEX(calcul!$A$2:$I$37,MATCH($F8,calcul!$K$2:$K$37,0),8)</f>
        <v>7</v>
      </c>
      <c r="M8" s="3">
        <v>20</v>
      </c>
      <c r="N8" s="6" t="str">
        <f ca="1">INDEX(calcul!$A$2:$I$37,MATCH('C1 2024-2025'!$M8,calcul!$K$2:$K$37,0),1)</f>
        <v>AC MILAN</v>
      </c>
      <c r="O8" s="5">
        <f ca="1">INDEX(calcul!$A$2:$I$37,MATCH('C1 2024-2025'!$M8,calcul!$K$2:$K$37,0),9)</f>
        <v>6</v>
      </c>
      <c r="P8" s="5">
        <f ca="1">INDEX(calcul!$A$2:$I$37,MATCH('C1 2024-2025'!$M8,calcul!$K$2:$K$37,0),6)</f>
        <v>7</v>
      </c>
      <c r="Q8" s="5">
        <f ca="1">INDEX(calcul!$A$2:$I$37,MATCH('C1 2024-2025'!$M8,calcul!$K$2:$K$37,0),7)</f>
        <v>6</v>
      </c>
      <c r="R8" s="34">
        <f ca="1">INDEX(calcul!$A$2:$I$37,MATCH($M8,calcul!$K$2:$K$37,0),8)</f>
        <v>1</v>
      </c>
      <c r="T8" s="15"/>
      <c r="U8" s="15"/>
      <c r="V8" s="1" t="str">
        <f>IF(U7&gt;U9,T7,IF(U7&lt;U9,T9,""))</f>
        <v/>
      </c>
      <c r="W8" s="38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38"/>
      <c r="AL8" s="4" t="str">
        <f>IF(AM7&gt;AM9,AN7,IF(AM7&lt;AM9,AN9,""))</f>
        <v/>
      </c>
      <c r="AM8" s="15"/>
      <c r="AN8" s="15"/>
    </row>
    <row r="9" spans="1:40" ht="16.899999999999999" customHeight="1" thickBot="1" x14ac:dyDescent="0.3">
      <c r="A9" s="1" t="s">
        <v>44</v>
      </c>
      <c r="B9" s="2">
        <v>1</v>
      </c>
      <c r="C9" s="3" t="s">
        <v>12</v>
      </c>
      <c r="D9" s="4">
        <v>3</v>
      </c>
      <c r="F9" s="12">
        <v>3</v>
      </c>
      <c r="G9" s="40" t="str">
        <f ca="1">INDEX(calcul!$A$2:$I$37,MATCH('C1 2024-2025'!F9,calcul!$K$2:$K$37,0),1)</f>
        <v>MONACO</v>
      </c>
      <c r="H9" s="5">
        <f ca="1">INDEX(calcul!$A$2:$I$37,MATCH('C1 2024-2025'!$F9,calcul!$K$2:$K$37,0),9)</f>
        <v>10</v>
      </c>
      <c r="I9" s="5">
        <f ca="1">INDEX(calcul!$A$2:$I$37,MATCH('C1 2024-2025'!$F9,calcul!$K$2:$K$37,0),6)</f>
        <v>10</v>
      </c>
      <c r="J9" s="5">
        <f ca="1">INDEX(calcul!$A$2:$I$37,MATCH('C1 2024-2025'!$F9,calcul!$K$2:$K$37,0),7)</f>
        <v>4</v>
      </c>
      <c r="K9" s="34">
        <f ca="1">INDEX(calcul!$A$2:$I$37,MATCH($F9,calcul!$K$2:$K$37,0),8)</f>
        <v>6</v>
      </c>
      <c r="M9" s="3">
        <v>21</v>
      </c>
      <c r="N9" s="6" t="str">
        <f ca="1">INDEX(calcul!$A$2:$I$37,MATCH('C1 2024-2025'!$M9,calcul!$K$2:$K$37,0),1)</f>
        <v>FEYENOORD ROTTERDAM</v>
      </c>
      <c r="O9" s="5">
        <f ca="1">INDEX(calcul!$A$2:$I$37,MATCH('C1 2024-2025'!$M9,calcul!$K$2:$K$37,0),9)</f>
        <v>6</v>
      </c>
      <c r="P9" s="5">
        <f ca="1">INDEX(calcul!$A$2:$I$37,MATCH('C1 2024-2025'!$M9,calcul!$K$2:$K$37,0),6)</f>
        <v>7</v>
      </c>
      <c r="Q9" s="5">
        <f ca="1">INDEX(calcul!$A$2:$I$37,MATCH('C1 2024-2025'!$M9,calcul!$K$2:$K$37,0),7)</f>
        <v>10</v>
      </c>
      <c r="R9" s="34">
        <f ca="1">INDEX(calcul!$A$2:$I$37,MATCH($M9,calcul!$K$2:$K$37,0),8)</f>
        <v>-3</v>
      </c>
      <c r="T9" s="1" t="str">
        <f ca="1">G19</f>
        <v>BAYER LEVERKUSEN</v>
      </c>
      <c r="U9" s="38"/>
      <c r="V9" s="15"/>
      <c r="W9" s="15"/>
      <c r="X9" s="1" t="str">
        <f>IF(W8&gt;W10,V8,IF(W8&lt;W10,V10,""))</f>
        <v/>
      </c>
      <c r="Y9" s="38"/>
      <c r="Z9" s="15"/>
      <c r="AA9" s="15"/>
      <c r="AB9" s="15"/>
      <c r="AC9" s="15"/>
      <c r="AD9" s="15"/>
      <c r="AE9" s="15"/>
      <c r="AF9" s="15"/>
      <c r="AG9" s="15"/>
      <c r="AH9" s="15"/>
      <c r="AI9" s="38"/>
      <c r="AJ9" s="4" t="str">
        <f>IF(AK8&gt;AK10,AL8,IF(AK8&lt;AK10,AL10,""))</f>
        <v/>
      </c>
      <c r="AK9" s="15"/>
      <c r="AL9" s="15"/>
      <c r="AM9" s="38"/>
      <c r="AN9" s="4" t="str">
        <f ca="1">G17</f>
        <v>JUVENTUS TURIN</v>
      </c>
    </row>
    <row r="10" spans="1:40" ht="16.899999999999999" customHeight="1" thickBot="1" x14ac:dyDescent="0.3">
      <c r="A10" s="1" t="s">
        <v>14</v>
      </c>
      <c r="B10" s="2">
        <v>9</v>
      </c>
      <c r="C10" s="3" t="s">
        <v>13</v>
      </c>
      <c r="D10" s="4">
        <v>2</v>
      </c>
      <c r="F10" s="12">
        <v>4</v>
      </c>
      <c r="G10" s="40" t="str">
        <f ca="1">INDEX(calcul!$A$2:$I$37,MATCH('C1 2024-2025'!F10,calcul!$K$2:$K$37,0),1)</f>
        <v>BREST</v>
      </c>
      <c r="H10" s="5">
        <f ca="1">INDEX(calcul!$A$2:$I$37,MATCH('C1 2024-2025'!$F10,calcul!$K$2:$K$37,0),9)</f>
        <v>10</v>
      </c>
      <c r="I10" s="5">
        <f ca="1">INDEX(calcul!$A$2:$I$37,MATCH('C1 2024-2025'!$F10,calcul!$K$2:$K$37,0),6)</f>
        <v>9</v>
      </c>
      <c r="J10" s="5">
        <f ca="1">INDEX(calcul!$A$2:$I$37,MATCH('C1 2024-2025'!$F10,calcul!$K$2:$K$37,0),7)</f>
        <v>3</v>
      </c>
      <c r="K10" s="34">
        <f ca="1">INDEX(calcul!$A$2:$I$37,MATCH($F10,calcul!$K$2:$K$37,0),8)</f>
        <v>6</v>
      </c>
      <c r="M10" s="3">
        <v>22</v>
      </c>
      <c r="N10" s="6" t="str">
        <f ca="1">INDEX(calcul!$A$2:$I$37,MATCH('C1 2024-2025'!$M10,calcul!$K$2:$K$37,0),1)</f>
        <v>CLUB BRUGES</v>
      </c>
      <c r="O10" s="5">
        <f ca="1">INDEX(calcul!$A$2:$I$37,MATCH('C1 2024-2025'!$M10,calcul!$K$2:$K$37,0),9)</f>
        <v>6</v>
      </c>
      <c r="P10" s="5">
        <f ca="1">INDEX(calcul!$A$2:$I$37,MATCH('C1 2024-2025'!$M10,calcul!$K$2:$K$37,0),6)</f>
        <v>3</v>
      </c>
      <c r="Q10" s="5">
        <f ca="1">INDEX(calcul!$A$2:$I$37,MATCH('C1 2024-2025'!$M10,calcul!$K$2:$K$37,0),7)</f>
        <v>6</v>
      </c>
      <c r="R10" s="34">
        <f ca="1">INDEX(calcul!$A$2:$I$37,MATCH($M10,calcul!$K$2:$K$37,0),8)</f>
        <v>-3</v>
      </c>
      <c r="T10" s="15"/>
      <c r="U10" s="15"/>
      <c r="V10" s="1" t="str">
        <f ca="1">G11</f>
        <v>INTER MILAN</v>
      </c>
      <c r="W10" s="38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38"/>
      <c r="AL10" s="4" t="str">
        <f ca="1">G12</f>
        <v>FC BARCELONE</v>
      </c>
      <c r="AM10" s="15"/>
      <c r="AN10" s="15"/>
    </row>
    <row r="11" spans="1:40" ht="16.899999999999999" customHeight="1" thickBot="1" x14ac:dyDescent="0.3">
      <c r="A11" s="1" t="s">
        <v>15</v>
      </c>
      <c r="B11" s="2">
        <v>3</v>
      </c>
      <c r="C11" s="3" t="s">
        <v>39</v>
      </c>
      <c r="D11" s="4">
        <v>1</v>
      </c>
      <c r="F11" s="12">
        <v>5</v>
      </c>
      <c r="G11" s="40" t="str">
        <f ca="1">INDEX(calcul!$A$2:$I$37,MATCH('C1 2024-2025'!F11,calcul!$K$2:$K$37,0),1)</f>
        <v>INTER MILAN</v>
      </c>
      <c r="H11" s="5">
        <f ca="1">INDEX(calcul!$A$2:$I$37,MATCH('C1 2024-2025'!$F11,calcul!$K$2:$K$37,0),9)</f>
        <v>10</v>
      </c>
      <c r="I11" s="5">
        <f ca="1">INDEX(calcul!$A$2:$I$37,MATCH('C1 2024-2025'!$F11,calcul!$K$2:$K$37,0),6)</f>
        <v>6</v>
      </c>
      <c r="J11" s="5">
        <f ca="1">INDEX(calcul!$A$2:$I$37,MATCH('C1 2024-2025'!$F11,calcul!$K$2:$K$37,0),7)</f>
        <v>0</v>
      </c>
      <c r="K11" s="34">
        <f ca="1">INDEX(calcul!$A$2:$I$37,MATCH($F11,calcul!$K$2:$K$37,0),8)</f>
        <v>6</v>
      </c>
      <c r="M11" s="3">
        <v>23</v>
      </c>
      <c r="N11" s="6" t="str">
        <f ca="1">INDEX(calcul!$A$2:$I$37,MATCH('C1 2024-2025'!$M11,calcul!$K$2:$K$37,0),1)</f>
        <v>ATLETICO MADRID</v>
      </c>
      <c r="O11" s="5">
        <f ca="1">INDEX(calcul!$A$2:$I$37,MATCH('C1 2024-2025'!$M11,calcul!$K$2:$K$37,0),9)</f>
        <v>6</v>
      </c>
      <c r="P11" s="5">
        <f ca="1">INDEX(calcul!$A$2:$I$37,MATCH('C1 2024-2025'!$M11,calcul!$K$2:$K$37,0),6)</f>
        <v>5</v>
      </c>
      <c r="Q11" s="5">
        <f ca="1">INDEX(calcul!$A$2:$I$37,MATCH('C1 2024-2025'!$M11,calcul!$K$2:$K$37,0),7)</f>
        <v>9</v>
      </c>
      <c r="R11" s="34">
        <f ca="1">INDEX(calcul!$A$2:$I$37,MATCH($M11,calcul!$K$2:$K$37,0),8)</f>
        <v>-4</v>
      </c>
      <c r="T11" s="15"/>
      <c r="U11" s="15"/>
      <c r="V11" s="15"/>
      <c r="W11" s="15"/>
      <c r="X11" s="15"/>
      <c r="Y11" s="15"/>
      <c r="Z11" s="1" t="str">
        <f>IF(Y9&gt;Y14,X9,IF(Y9&lt;Y14,X14,""))</f>
        <v/>
      </c>
      <c r="AA11" s="38"/>
      <c r="AB11" s="15"/>
      <c r="AC11" s="15"/>
      <c r="AD11" s="15"/>
      <c r="AE11" s="15"/>
      <c r="AF11" s="15"/>
      <c r="AG11" s="38"/>
      <c r="AH11" s="4" t="str">
        <f>IF(AI9&gt;AI14,AJ9,IF(AI9&lt;AI14,AJ14,""))</f>
        <v/>
      </c>
      <c r="AI11" s="15"/>
      <c r="AJ11" s="15"/>
      <c r="AK11" s="15"/>
      <c r="AL11" s="15"/>
      <c r="AM11" s="15"/>
      <c r="AN11" s="15"/>
    </row>
    <row r="12" spans="1:40" ht="16.899999999999999" customHeight="1" thickBot="1" x14ac:dyDescent="0.3">
      <c r="A12" s="3" t="s">
        <v>36</v>
      </c>
      <c r="B12" s="2">
        <v>2</v>
      </c>
      <c r="C12" s="3" t="s">
        <v>16</v>
      </c>
      <c r="D12" s="4">
        <v>0</v>
      </c>
      <c r="F12" s="12">
        <v>6</v>
      </c>
      <c r="G12" s="40" t="str">
        <f ca="1">INDEX(calcul!$A$2:$I$37,MATCH('C1 2024-2025'!F12,calcul!$K$2:$K$37,0),1)</f>
        <v>FC BARCELONE</v>
      </c>
      <c r="H12" s="5">
        <f ca="1">INDEX(calcul!$A$2:$I$37,MATCH('C1 2024-2025'!$F12,calcul!$K$2:$K$37,0),9)</f>
        <v>9</v>
      </c>
      <c r="I12" s="5">
        <f ca="1">INDEX(calcul!$A$2:$I$37,MATCH('C1 2024-2025'!$F12,calcul!$K$2:$K$37,0),6)</f>
        <v>15</v>
      </c>
      <c r="J12" s="5">
        <f ca="1">INDEX(calcul!$A$2:$I$37,MATCH('C1 2024-2025'!$F12,calcul!$K$2:$K$37,0),7)</f>
        <v>5</v>
      </c>
      <c r="K12" s="34">
        <f ca="1">INDEX(calcul!$A$2:$I$37,MATCH($F12,calcul!$K$2:$K$37,0),8)</f>
        <v>10</v>
      </c>
      <c r="M12" s="3">
        <v>24</v>
      </c>
      <c r="N12" s="6" t="str">
        <f ca="1">INDEX(calcul!$A$2:$I$37,MATCH('C1 2024-2025'!$M12,calcul!$K$2:$K$37,0),1)</f>
        <v>PSV EINDHOVEN</v>
      </c>
      <c r="O12" s="5">
        <f ca="1">INDEX(calcul!$A$2:$I$37,MATCH('C1 2024-2025'!$M12,calcul!$K$2:$K$37,0),9)</f>
        <v>5</v>
      </c>
      <c r="P12" s="5">
        <f ca="1">INDEX(calcul!$A$2:$I$37,MATCH('C1 2024-2025'!$M12,calcul!$K$2:$K$37,0),6)</f>
        <v>7</v>
      </c>
      <c r="Q12" s="5">
        <f ca="1">INDEX(calcul!$A$2:$I$37,MATCH('C1 2024-2025'!$M12,calcul!$K$2:$K$37,0),7)</f>
        <v>5</v>
      </c>
      <c r="R12" s="34">
        <f ca="1">INDEX(calcul!$A$2:$I$37,MATCH($M12,calcul!$K$2:$K$37,0),8)</f>
        <v>2</v>
      </c>
      <c r="T12" s="1" t="str">
        <f ca="1">N9</f>
        <v>FEYENOORD ROTTERDAM</v>
      </c>
      <c r="U12" s="38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38"/>
      <c r="AN12" s="4" t="str">
        <f ca="1">N7</f>
        <v>BENFICA</v>
      </c>
    </row>
    <row r="13" spans="1:40" ht="16.899999999999999" customHeight="1" thickBot="1" x14ac:dyDescent="0.3">
      <c r="A13" s="1" t="s">
        <v>17</v>
      </c>
      <c r="B13" s="2">
        <v>3</v>
      </c>
      <c r="C13" s="3" t="s">
        <v>40</v>
      </c>
      <c r="D13" s="4">
        <v>0</v>
      </c>
      <c r="F13" s="12">
        <v>7</v>
      </c>
      <c r="G13" s="40" t="str">
        <f ca="1">INDEX(calcul!$A$2:$I$37,MATCH('C1 2024-2025'!F13,calcul!$K$2:$K$37,0),1)</f>
        <v>BORUSSIA DORTMUND</v>
      </c>
      <c r="H13" s="5">
        <f ca="1">INDEX(calcul!$A$2:$I$37,MATCH('C1 2024-2025'!$F13,calcul!$K$2:$K$37,0),9)</f>
        <v>9</v>
      </c>
      <c r="I13" s="5">
        <f ca="1">INDEX(calcul!$A$2:$I$37,MATCH('C1 2024-2025'!$F13,calcul!$K$2:$K$37,0),6)</f>
        <v>13</v>
      </c>
      <c r="J13" s="5">
        <f ca="1">INDEX(calcul!$A$2:$I$37,MATCH('C1 2024-2025'!$F13,calcul!$K$2:$K$37,0),7)</f>
        <v>6</v>
      </c>
      <c r="K13" s="34">
        <f ca="1">INDEX(calcul!$A$2:$I$37,MATCH($F13,calcul!$K$2:$K$37,0),8)</f>
        <v>7</v>
      </c>
      <c r="M13" s="13">
        <v>25</v>
      </c>
      <c r="N13" s="7" t="str">
        <f ca="1">INDEX(calcul!$A$2:$I$37,MATCH('C1 2024-2025'!$M13,calcul!$K$2:$K$37,0),1)</f>
        <v>PARIS SG</v>
      </c>
      <c r="O13" s="5">
        <f ca="1">INDEX(calcul!$A$2:$I$37,MATCH('C1 2024-2025'!$M13,calcul!$K$2:$K$37,0),9)</f>
        <v>4</v>
      </c>
      <c r="P13" s="5">
        <f ca="1">INDEX(calcul!$A$2:$I$37,MATCH('C1 2024-2025'!$M13,calcul!$K$2:$K$37,0),6)</f>
        <v>3</v>
      </c>
      <c r="Q13" s="5">
        <f ca="1">INDEX(calcul!$A$2:$I$37,MATCH('C1 2024-2025'!$M13,calcul!$K$2:$K$37,0),7)</f>
        <v>5</v>
      </c>
      <c r="R13" s="34">
        <f ca="1">INDEX(calcul!$A$2:$I$37,MATCH($M13,calcul!$K$2:$K$37,0),8)</f>
        <v>-2</v>
      </c>
      <c r="T13" s="15"/>
      <c r="U13" s="15"/>
      <c r="V13" s="1" t="str">
        <f>IF(U12&gt;U14,T12,IF(U12&lt;U14,T14,""))</f>
        <v/>
      </c>
      <c r="W13" s="38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38"/>
      <c r="AL13" s="4" t="str">
        <f>IF(AM12&gt;AM14,AN12,IF(AM12&lt;AM14,AN14,""))</f>
        <v/>
      </c>
      <c r="AM13" s="15"/>
      <c r="AN13" s="15"/>
    </row>
    <row r="14" spans="1:40" ht="16.899999999999999" customHeight="1" thickBot="1" x14ac:dyDescent="0.3">
      <c r="A14" s="1" t="s">
        <v>18</v>
      </c>
      <c r="B14" s="2">
        <v>0</v>
      </c>
      <c r="C14" s="3" t="s">
        <v>41</v>
      </c>
      <c r="D14" s="4">
        <v>0</v>
      </c>
      <c r="F14" s="12">
        <v>8</v>
      </c>
      <c r="G14" s="40" t="str">
        <f ca="1">INDEX(calcul!$A$2:$I$37,MATCH('C1 2024-2025'!F14,calcul!$K$2:$K$37,0),1)</f>
        <v>ASTON VILLA</v>
      </c>
      <c r="H14" s="5">
        <f ca="1">INDEX(calcul!$A$2:$I$37,MATCH('C1 2024-2025'!$F14,calcul!$K$2:$K$37,0),9)</f>
        <v>9</v>
      </c>
      <c r="I14" s="5">
        <f ca="1">INDEX(calcul!$A$2:$I$37,MATCH('C1 2024-2025'!$F14,calcul!$K$2:$K$37,0),6)</f>
        <v>6</v>
      </c>
      <c r="J14" s="5">
        <f ca="1">INDEX(calcul!$A$2:$I$37,MATCH('C1 2024-2025'!$F14,calcul!$K$2:$K$37,0),7)</f>
        <v>1</v>
      </c>
      <c r="K14" s="34">
        <f ca="1">INDEX(calcul!$A$2:$I$37,MATCH($F14,calcul!$K$2:$K$37,0),8)</f>
        <v>5</v>
      </c>
      <c r="M14" s="13">
        <v>26</v>
      </c>
      <c r="N14" s="7" t="str">
        <f ca="1">INDEX(calcul!$A$2:$I$37,MATCH('C1 2024-2025'!$M14,calcul!$K$2:$K$37,0),1)</f>
        <v>SPARTA PRAGUE</v>
      </c>
      <c r="O14" s="5">
        <f ca="1">INDEX(calcul!$A$2:$I$37,MATCH('C1 2024-2025'!$M14,calcul!$K$2:$K$37,0),9)</f>
        <v>4</v>
      </c>
      <c r="P14" s="5">
        <f ca="1">INDEX(calcul!$A$2:$I$37,MATCH('C1 2024-2025'!$M14,calcul!$K$2:$K$37,0),6)</f>
        <v>5</v>
      </c>
      <c r="Q14" s="5">
        <f ca="1">INDEX(calcul!$A$2:$I$37,MATCH('C1 2024-2025'!$M14,calcul!$K$2:$K$37,0),7)</f>
        <v>8</v>
      </c>
      <c r="R14" s="34">
        <f ca="1">INDEX(calcul!$A$2:$I$37,MATCH($M14,calcul!$K$2:$K$37,0),8)</f>
        <v>-3</v>
      </c>
      <c r="T14" s="1" t="str">
        <f ca="1">G18</f>
        <v>ARSENAL</v>
      </c>
      <c r="U14" s="38"/>
      <c r="V14" s="15"/>
      <c r="W14" s="15"/>
      <c r="X14" s="1" t="str">
        <f>IF(W13&gt;W15,V13,IF(W13&lt;W15,V15,""))</f>
        <v/>
      </c>
      <c r="Y14" s="38"/>
      <c r="Z14" s="15"/>
      <c r="AA14" s="15"/>
      <c r="AB14" s="15"/>
      <c r="AC14" s="15"/>
      <c r="AD14" s="15"/>
      <c r="AE14" s="15"/>
      <c r="AF14" s="15"/>
      <c r="AG14" s="15"/>
      <c r="AH14" s="15"/>
      <c r="AI14" s="38"/>
      <c r="AJ14" s="4" t="str">
        <f>IF(AK13&gt;AK15,AL13,IF(AK13&lt;AK15,AL15,""))</f>
        <v/>
      </c>
      <c r="AK14" s="15"/>
      <c r="AL14" s="15"/>
      <c r="AM14" s="38"/>
      <c r="AN14" s="4" t="str">
        <f ca="1">G20</f>
        <v>LILLE</v>
      </c>
    </row>
    <row r="15" spans="1:40" ht="16.899999999999999" customHeight="1" thickBot="1" x14ac:dyDescent="0.3">
      <c r="A15" s="1" t="s">
        <v>20</v>
      </c>
      <c r="B15" s="2">
        <v>5</v>
      </c>
      <c r="C15" s="3" t="s">
        <v>19</v>
      </c>
      <c r="D15" s="4">
        <v>1</v>
      </c>
      <c r="F15" s="3">
        <v>9</v>
      </c>
      <c r="G15" s="6" t="str">
        <f ca="1">INDEX(calcul!$A$2:$I$37,MATCH('C1 2024-2025'!F15,calcul!$K$2:$K$37,0),1)</f>
        <v>ATALANTA BERGAME</v>
      </c>
      <c r="H15" s="5">
        <f ca="1">INDEX(calcul!$A$2:$I$37,MATCH('C1 2024-2025'!$F15,calcul!$K$2:$K$37,0),9)</f>
        <v>8</v>
      </c>
      <c r="I15" s="5">
        <f ca="1">INDEX(calcul!$A$2:$I$37,MATCH('C1 2024-2025'!$F15,calcul!$K$2:$K$37,0),6)</f>
        <v>5</v>
      </c>
      <c r="J15" s="5">
        <f ca="1">INDEX(calcul!$A$2:$I$37,MATCH('C1 2024-2025'!$F15,calcul!$K$2:$K$37,0),7)</f>
        <v>0</v>
      </c>
      <c r="K15" s="34">
        <f ca="1">INDEX(calcul!$A$2:$I$37,MATCH($F15,calcul!$K$2:$K$37,0),8)</f>
        <v>5</v>
      </c>
      <c r="M15" s="13">
        <v>27</v>
      </c>
      <c r="N15" s="7" t="str">
        <f ca="1">INDEX(calcul!$A$2:$I$37,MATCH('C1 2024-2025'!$M15,calcul!$K$2:$K$37,0),1)</f>
        <v>VFB STUTTGART</v>
      </c>
      <c r="O15" s="5">
        <f ca="1">INDEX(calcul!$A$2:$I$37,MATCH('C1 2024-2025'!$M15,calcul!$K$2:$K$37,0),9)</f>
        <v>4</v>
      </c>
      <c r="P15" s="5">
        <f ca="1">INDEX(calcul!$A$2:$I$37,MATCH('C1 2024-2025'!$M15,calcul!$K$2:$K$37,0),6)</f>
        <v>3</v>
      </c>
      <c r="Q15" s="5">
        <f ca="1">INDEX(calcul!$A$2:$I$37,MATCH('C1 2024-2025'!$M15,calcul!$K$2:$K$37,0),7)</f>
        <v>6</v>
      </c>
      <c r="R15" s="34">
        <f ca="1">INDEX(calcul!$A$2:$I$37,MATCH($M15,calcul!$K$2:$K$37,0),8)</f>
        <v>-3</v>
      </c>
      <c r="T15" s="15"/>
      <c r="U15" s="15"/>
      <c r="V15" s="1" t="str">
        <f ca="1">G10</f>
        <v>BREST</v>
      </c>
      <c r="W15" s="38"/>
      <c r="X15" s="15"/>
      <c r="Y15" s="15"/>
      <c r="Z15" s="15"/>
      <c r="AA15" s="15"/>
      <c r="AB15" s="15"/>
      <c r="AC15" s="15"/>
      <c r="AD15" s="15" t="s">
        <v>57</v>
      </c>
      <c r="AE15" s="15"/>
      <c r="AF15" s="15"/>
      <c r="AG15" s="15"/>
      <c r="AH15" s="15"/>
      <c r="AI15" s="15"/>
      <c r="AJ15" s="15"/>
      <c r="AK15" s="38"/>
      <c r="AL15" s="4" t="str">
        <f ca="1">G9</f>
        <v>MONACO</v>
      </c>
      <c r="AM15" s="15"/>
      <c r="AN15" s="15"/>
    </row>
    <row r="16" spans="1:40" ht="16.899999999999999" customHeight="1" thickTop="1" thickBot="1" x14ac:dyDescent="0.3">
      <c r="A16" s="1" t="s">
        <v>43</v>
      </c>
      <c r="B16" s="2">
        <v>0</v>
      </c>
      <c r="C16" s="3" t="s">
        <v>21</v>
      </c>
      <c r="D16" s="4">
        <v>3</v>
      </c>
      <c r="F16" s="3">
        <v>10</v>
      </c>
      <c r="G16" s="6" t="str">
        <f ca="1">INDEX(calcul!$A$2:$I$37,MATCH('C1 2024-2025'!F16,calcul!$K$2:$K$37,0),1)</f>
        <v>MANCHESTER CITY</v>
      </c>
      <c r="H16" s="5">
        <f ca="1">INDEX(calcul!$A$2:$I$37,MATCH('C1 2024-2025'!$F16,calcul!$K$2:$K$37,0),9)</f>
        <v>7</v>
      </c>
      <c r="I16" s="5">
        <f ca="1">INDEX(calcul!$A$2:$I$37,MATCH('C1 2024-2025'!$F16,calcul!$K$2:$K$37,0),6)</f>
        <v>10</v>
      </c>
      <c r="J16" s="5">
        <f ca="1">INDEX(calcul!$A$2:$I$37,MATCH('C1 2024-2025'!$F16,calcul!$K$2:$K$37,0),7)</f>
        <v>4</v>
      </c>
      <c r="K16" s="34">
        <f ca="1">INDEX(calcul!$A$2:$I$37,MATCH($F16,calcul!$K$2:$K$37,0),8)</f>
        <v>6</v>
      </c>
      <c r="M16" s="13">
        <v>28</v>
      </c>
      <c r="N16" s="7" t="str">
        <f ca="1">INDEX(calcul!$A$2:$I$37,MATCH('C1 2024-2025'!$M16,calcul!$K$2:$K$37,0),1)</f>
        <v>SHAKHTAR DONETSK</v>
      </c>
      <c r="O16" s="5">
        <f ca="1">INDEX(calcul!$A$2:$I$37,MATCH('C1 2024-2025'!$M16,calcul!$K$2:$K$37,0),9)</f>
        <v>4</v>
      </c>
      <c r="P16" s="5">
        <f ca="1">INDEX(calcul!$A$2:$I$37,MATCH('C1 2024-2025'!$M16,calcul!$K$2:$K$37,0),6)</f>
        <v>2</v>
      </c>
      <c r="Q16" s="5">
        <f ca="1">INDEX(calcul!$A$2:$I$37,MATCH('C1 2024-2025'!$M16,calcul!$K$2:$K$37,0),7)</f>
        <v>5</v>
      </c>
      <c r="R16" s="34">
        <f ca="1">INDEX(calcul!$A$2:$I$37,MATCH($M16,calcul!$K$2:$K$37,0),8)</f>
        <v>-3</v>
      </c>
      <c r="T16" s="15"/>
      <c r="U16" s="15"/>
      <c r="V16" s="15"/>
      <c r="W16" s="15"/>
      <c r="X16" s="15"/>
      <c r="Y16" s="15"/>
      <c r="Z16" s="15"/>
      <c r="AA16" s="15"/>
      <c r="AB16" s="1" t="str">
        <f>IF(AA11&gt;AA21,Z11,IF(AA11&lt;AA21,Z21,""))</f>
        <v/>
      </c>
      <c r="AC16" s="38"/>
      <c r="AD16" s="39" t="str">
        <f>IF(AC16&gt;AE16,AB16,IF(AC16&lt;AE16,AF16,""))</f>
        <v/>
      </c>
      <c r="AE16" s="38"/>
      <c r="AF16" s="4" t="str">
        <f>IF(AG11&gt;AG21,AH11,IF(AG11&lt;AG21,AH21,""))</f>
        <v/>
      </c>
      <c r="AG16" s="15"/>
      <c r="AH16" s="15"/>
      <c r="AI16" s="15"/>
      <c r="AJ16" s="15"/>
      <c r="AK16" s="15"/>
      <c r="AL16" s="15"/>
      <c r="AM16" s="15"/>
      <c r="AN16" s="15"/>
    </row>
    <row r="17" spans="1:40" ht="16.899999999999999" customHeight="1" thickBot="1" x14ac:dyDescent="0.3">
      <c r="A17" s="1" t="s">
        <v>23</v>
      </c>
      <c r="B17" s="2">
        <v>0</v>
      </c>
      <c r="C17" s="3" t="s">
        <v>22</v>
      </c>
      <c r="D17" s="4">
        <v>0</v>
      </c>
      <c r="F17" s="3">
        <v>11</v>
      </c>
      <c r="G17" s="6" t="str">
        <f ca="1">INDEX(calcul!$A$2:$I$37,MATCH('C1 2024-2025'!F17,calcul!$K$2:$K$37,0),1)</f>
        <v>JUVENTUS TURIN</v>
      </c>
      <c r="H17" s="5">
        <f ca="1">INDEX(calcul!$A$2:$I$37,MATCH('C1 2024-2025'!$F17,calcul!$K$2:$K$37,0),9)</f>
        <v>7</v>
      </c>
      <c r="I17" s="5">
        <f ca="1">INDEX(calcul!$A$2:$I$37,MATCH('C1 2024-2025'!$F17,calcul!$K$2:$K$37,0),6)</f>
        <v>7</v>
      </c>
      <c r="J17" s="5">
        <f ca="1">INDEX(calcul!$A$2:$I$37,MATCH('C1 2024-2025'!$F17,calcul!$K$2:$K$37,0),7)</f>
        <v>5</v>
      </c>
      <c r="K17" s="34">
        <f ca="1">INDEX(calcul!$A$2:$I$37,MATCH($F17,calcul!$K$2:$K$37,0),8)</f>
        <v>2</v>
      </c>
      <c r="M17" s="13">
        <v>29</v>
      </c>
      <c r="N17" s="7" t="str">
        <f ca="1">INDEX(calcul!$A$2:$I$37,MATCH('C1 2024-2025'!$M17,calcul!$K$2:$K$37,0),1)</f>
        <v>GERONE</v>
      </c>
      <c r="O17" s="5">
        <f ca="1">INDEX(calcul!$A$2:$I$37,MATCH('C1 2024-2025'!$M17,calcul!$K$2:$K$37,0),9)</f>
        <v>3</v>
      </c>
      <c r="P17" s="5">
        <f ca="1">INDEX(calcul!$A$2:$I$37,MATCH('C1 2024-2025'!$M17,calcul!$K$2:$K$37,0),6)</f>
        <v>4</v>
      </c>
      <c r="Q17" s="5">
        <f ca="1">INDEX(calcul!$A$2:$I$37,MATCH('C1 2024-2025'!$M17,calcul!$K$2:$K$37,0),7)</f>
        <v>8</v>
      </c>
      <c r="R17" s="34">
        <f ca="1">INDEX(calcul!$A$2:$I$37,MATCH($M17,calcul!$K$2:$K$37,0),8)</f>
        <v>-4</v>
      </c>
      <c r="T17" s="1" t="str">
        <f ca="1">N12</f>
        <v>PSV EINDHOVEN</v>
      </c>
      <c r="U17" s="38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38"/>
      <c r="AN17" s="4" t="str">
        <f ca="1">N11</f>
        <v>ATLETICO MADRID</v>
      </c>
    </row>
    <row r="18" spans="1:40" ht="16.899999999999999" customHeight="1" thickBot="1" x14ac:dyDescent="0.3">
      <c r="A18" s="1" t="s">
        <v>24</v>
      </c>
      <c r="B18" s="2">
        <v>1</v>
      </c>
      <c r="C18" s="3" t="s">
        <v>42</v>
      </c>
      <c r="D18" s="4">
        <v>0</v>
      </c>
      <c r="F18" s="3">
        <v>12</v>
      </c>
      <c r="G18" s="6" t="str">
        <f ca="1">INDEX(calcul!$A$2:$I$37,MATCH('C1 2024-2025'!F18,calcul!$K$2:$K$37,0),1)</f>
        <v>ARSENAL</v>
      </c>
      <c r="H18" s="5">
        <f ca="1">INDEX(calcul!$A$2:$I$37,MATCH('C1 2024-2025'!$F18,calcul!$K$2:$K$37,0),9)</f>
        <v>7</v>
      </c>
      <c r="I18" s="5">
        <f ca="1">INDEX(calcul!$A$2:$I$37,MATCH('C1 2024-2025'!$F18,calcul!$K$2:$K$37,0),6)</f>
        <v>3</v>
      </c>
      <c r="J18" s="5">
        <f ca="1">INDEX(calcul!$A$2:$I$37,MATCH('C1 2024-2025'!$F18,calcul!$K$2:$K$37,0),7)</f>
        <v>1</v>
      </c>
      <c r="K18" s="34">
        <f ca="1">INDEX(calcul!$A$2:$I$37,MATCH($F18,calcul!$K$2:$K$37,0),8)</f>
        <v>2</v>
      </c>
      <c r="M18" s="13">
        <v>30</v>
      </c>
      <c r="N18" s="7" t="str">
        <f ca="1">INDEX(calcul!$A$2:$I$37,MATCH('C1 2024-2025'!$M18,calcul!$K$2:$K$37,0),1)</f>
        <v>RB SALZBOURG</v>
      </c>
      <c r="O18" s="5">
        <f ca="1">INDEX(calcul!$A$2:$I$37,MATCH('C1 2024-2025'!$M18,calcul!$K$2:$K$37,0),9)</f>
        <v>3</v>
      </c>
      <c r="P18" s="5">
        <f ca="1">INDEX(calcul!$A$2:$I$37,MATCH('C1 2024-2025'!$M18,calcul!$K$2:$K$37,0),6)</f>
        <v>3</v>
      </c>
      <c r="Q18" s="5">
        <f ca="1">INDEX(calcul!$A$2:$I$37,MATCH('C1 2024-2025'!$M18,calcul!$K$2:$K$37,0),7)</f>
        <v>10</v>
      </c>
      <c r="R18" s="34">
        <f ca="1">INDEX(calcul!$A$2:$I$37,MATCH($M18,calcul!$K$2:$K$37,0),8)</f>
        <v>-7</v>
      </c>
      <c r="T18" s="15"/>
      <c r="U18" s="15"/>
      <c r="V18" s="1" t="str">
        <f>IF(U17&gt;U19,T17,IF(U17&lt;U19,T19,""))</f>
        <v/>
      </c>
      <c r="W18" s="38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38"/>
      <c r="AL18" s="4" t="str">
        <f>IF(AM17&gt;AM19,AN17,IF(AM17&lt;AM19,AN19,""))</f>
        <v/>
      </c>
      <c r="AM18" s="15"/>
      <c r="AN18" s="15"/>
    </row>
    <row r="19" spans="1:40" ht="16.899999999999999" customHeight="1" thickBot="1" x14ac:dyDescent="0.3">
      <c r="A19" s="1" t="s">
        <v>38</v>
      </c>
      <c r="B19" s="2">
        <v>0</v>
      </c>
      <c r="C19" s="3" t="s">
        <v>25</v>
      </c>
      <c r="D19" s="4">
        <v>4</v>
      </c>
      <c r="F19" s="3">
        <v>13</v>
      </c>
      <c r="G19" s="6" t="str">
        <f ca="1">INDEX(calcul!$A$2:$I$37,MATCH('C1 2024-2025'!F19,calcul!$K$2:$K$37,0),1)</f>
        <v>BAYER LEVERKUSEN</v>
      </c>
      <c r="H19" s="5">
        <f ca="1">INDEX(calcul!$A$2:$I$37,MATCH('C1 2024-2025'!$F19,calcul!$K$2:$K$37,0),9)</f>
        <v>7</v>
      </c>
      <c r="I19" s="5">
        <f ca="1">INDEX(calcul!$A$2:$I$37,MATCH('C1 2024-2025'!$F19,calcul!$K$2:$K$37,0),6)</f>
        <v>6</v>
      </c>
      <c r="J19" s="5">
        <f ca="1">INDEX(calcul!$A$2:$I$37,MATCH('C1 2024-2025'!$F19,calcul!$K$2:$K$37,0),7)</f>
        <v>5</v>
      </c>
      <c r="K19" s="34">
        <f ca="1">INDEX(calcul!$A$2:$I$37,MATCH($F19,calcul!$K$2:$K$37,0),8)</f>
        <v>1</v>
      </c>
      <c r="M19" s="13">
        <v>31</v>
      </c>
      <c r="N19" s="7" t="str">
        <f ca="1">INDEX(calcul!$A$2:$I$37,MATCH('C1 2024-2025'!$M19,calcul!$K$2:$K$37,0),1)</f>
        <v>BOLOGNE</v>
      </c>
      <c r="O19" s="5">
        <f ca="1">INDEX(calcul!$A$2:$I$37,MATCH('C1 2024-2025'!$M19,calcul!$K$2:$K$37,0),9)</f>
        <v>1</v>
      </c>
      <c r="P19" s="5">
        <f ca="1">INDEX(calcul!$A$2:$I$37,MATCH('C1 2024-2025'!$M19,calcul!$K$2:$K$37,0),6)</f>
        <v>0</v>
      </c>
      <c r="Q19" s="5">
        <f ca="1">INDEX(calcul!$A$2:$I$37,MATCH('C1 2024-2025'!$M19,calcul!$K$2:$K$37,0),7)</f>
        <v>5</v>
      </c>
      <c r="R19" s="34">
        <f ca="1">INDEX(calcul!$A$2:$I$37,MATCH($M19,calcul!$K$2:$K$37,0),8)</f>
        <v>-5</v>
      </c>
      <c r="T19" s="1" t="str">
        <f ca="1">G15</f>
        <v>ATALANTA BERGAME</v>
      </c>
      <c r="U19" s="38"/>
      <c r="V19" s="15"/>
      <c r="W19" s="15"/>
      <c r="X19" s="1" t="str">
        <f>IF(W18&gt;W20,V18,IF(W18&lt;W20,V20,""))</f>
        <v/>
      </c>
      <c r="Y19" s="38"/>
      <c r="Z19" s="15"/>
      <c r="AA19" s="15"/>
      <c r="AB19" s="15"/>
      <c r="AC19" s="15"/>
      <c r="AD19" s="15"/>
      <c r="AE19" s="15"/>
      <c r="AF19" s="15"/>
      <c r="AG19" s="15"/>
      <c r="AH19" s="15"/>
      <c r="AI19" s="38"/>
      <c r="AJ19" s="4" t="str">
        <f>IF(AK18&gt;AK20,AL18,IF(AK18&lt;AK20,AL20,""))</f>
        <v/>
      </c>
      <c r="AK19" s="15"/>
      <c r="AL19" s="15"/>
      <c r="AM19" s="38"/>
      <c r="AN19" s="4" t="str">
        <f ca="1">G16</f>
        <v>MANCHESTER CITY</v>
      </c>
    </row>
    <row r="20" spans="1:40" ht="16.899999999999999" customHeight="1" thickBot="1" x14ac:dyDescent="0.3">
      <c r="A20" s="1" t="s">
        <v>26</v>
      </c>
      <c r="B20" s="2">
        <v>1</v>
      </c>
      <c r="C20" s="3" t="s">
        <v>27</v>
      </c>
      <c r="D20" s="4">
        <v>2</v>
      </c>
      <c r="F20" s="3">
        <v>14</v>
      </c>
      <c r="G20" s="6" t="str">
        <f ca="1">INDEX(calcul!$A$2:$I$37,MATCH('C1 2024-2025'!F20,calcul!$K$2:$K$37,0),1)</f>
        <v>LILLE</v>
      </c>
      <c r="H20" s="5">
        <f ca="1">INDEX(calcul!$A$2:$I$37,MATCH('C1 2024-2025'!$F20,calcul!$K$2:$K$37,0),9)</f>
        <v>7</v>
      </c>
      <c r="I20" s="5">
        <f ca="1">INDEX(calcul!$A$2:$I$37,MATCH('C1 2024-2025'!$F20,calcul!$K$2:$K$37,0),6)</f>
        <v>5</v>
      </c>
      <c r="J20" s="5">
        <f ca="1">INDEX(calcul!$A$2:$I$37,MATCH('C1 2024-2025'!$F20,calcul!$K$2:$K$37,0),7)</f>
        <v>4</v>
      </c>
      <c r="K20" s="34">
        <f ca="1">INDEX(calcul!$A$2:$I$37,MATCH($F20,calcul!$K$2:$K$37,0),8)</f>
        <v>1</v>
      </c>
      <c r="M20" s="13">
        <v>32</v>
      </c>
      <c r="N20" s="7" t="str">
        <f ca="1">INDEX(calcul!$A$2:$I$37,MATCH('C1 2024-2025'!$M20,calcul!$K$2:$K$37,0),1)</f>
        <v>RB LEIPZIG</v>
      </c>
      <c r="O20" s="5">
        <f ca="1">INDEX(calcul!$A$2:$I$37,MATCH('C1 2024-2025'!$M20,calcul!$K$2:$K$37,0),9)</f>
        <v>0</v>
      </c>
      <c r="P20" s="5">
        <f ca="1">INDEX(calcul!$A$2:$I$37,MATCH('C1 2024-2025'!$M20,calcul!$K$2:$K$37,0),6)</f>
        <v>4</v>
      </c>
      <c r="Q20" s="5">
        <f ca="1">INDEX(calcul!$A$2:$I$37,MATCH('C1 2024-2025'!$M20,calcul!$K$2:$K$37,0),7)</f>
        <v>9</v>
      </c>
      <c r="R20" s="34">
        <f ca="1">INDEX(calcul!$A$2:$I$37,MATCH($M20,calcul!$K$2:$K$37,0),8)</f>
        <v>-5</v>
      </c>
      <c r="T20" s="15"/>
      <c r="U20" s="15"/>
      <c r="V20" s="1" t="str">
        <f ca="1">G14</f>
        <v>ASTON VILLA</v>
      </c>
      <c r="W20" s="38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38"/>
      <c r="AL20" s="4" t="str">
        <f ca="1">G13</f>
        <v>BORUSSIA DORTMUND</v>
      </c>
      <c r="AM20" s="15"/>
      <c r="AN20" s="15"/>
    </row>
    <row r="21" spans="1:40" ht="16.899999999999999" customHeight="1" thickBot="1" x14ac:dyDescent="0.3">
      <c r="A21" s="1" t="s">
        <v>30</v>
      </c>
      <c r="B21" s="2">
        <v>2</v>
      </c>
      <c r="C21" s="3" t="s">
        <v>45</v>
      </c>
      <c r="D21" s="4">
        <v>1</v>
      </c>
      <c r="F21" s="3">
        <v>15</v>
      </c>
      <c r="G21" s="6" t="str">
        <f ca="1">INDEX(calcul!$A$2:$I$37,MATCH('C1 2024-2025'!F21,calcul!$K$2:$K$37,0),1)</f>
        <v>CELTIC GLASGOW</v>
      </c>
      <c r="H21" s="5">
        <f ca="1">INDEX(calcul!$A$2:$I$37,MATCH('C1 2024-2025'!$F21,calcul!$K$2:$K$37,0),9)</f>
        <v>7</v>
      </c>
      <c r="I21" s="5">
        <f ca="1">INDEX(calcul!$A$2:$I$37,MATCH('C1 2024-2025'!$F21,calcul!$K$2:$K$37,0),6)</f>
        <v>9</v>
      </c>
      <c r="J21" s="5">
        <f ca="1">INDEX(calcul!$A$2:$I$37,MATCH('C1 2024-2025'!$F21,calcul!$K$2:$K$37,0),7)</f>
        <v>9</v>
      </c>
      <c r="K21" s="34">
        <f ca="1">INDEX(calcul!$A$2:$I$37,MATCH($F21,calcul!$K$2:$K$37,0),8)</f>
        <v>0</v>
      </c>
      <c r="M21" s="13">
        <v>33</v>
      </c>
      <c r="N21" s="7" t="str">
        <f ca="1">INDEX(calcul!$A$2:$I$37,MATCH('C1 2024-2025'!$M21,calcul!$K$2:$K$37,0),1)</f>
        <v>STURM GRAZ</v>
      </c>
      <c r="O21" s="5">
        <f ca="1">INDEX(calcul!$A$2:$I$37,MATCH('C1 2024-2025'!$M21,calcul!$K$2:$K$37,0),9)</f>
        <v>0</v>
      </c>
      <c r="P21" s="5">
        <f ca="1">INDEX(calcul!$A$2:$I$37,MATCH('C1 2024-2025'!$M21,calcul!$K$2:$K$37,0),6)</f>
        <v>1</v>
      </c>
      <c r="Q21" s="5">
        <f ca="1">INDEX(calcul!$A$2:$I$37,MATCH('C1 2024-2025'!$M21,calcul!$K$2:$K$37,0),7)</f>
        <v>6</v>
      </c>
      <c r="R21" s="34">
        <f ca="1">INDEX(calcul!$A$2:$I$37,MATCH($M21,calcul!$K$2:$K$37,0),8)</f>
        <v>-5</v>
      </c>
      <c r="T21" s="15"/>
      <c r="U21" s="15"/>
      <c r="V21" s="15"/>
      <c r="W21" s="15"/>
      <c r="X21" s="15"/>
      <c r="Y21" s="15"/>
      <c r="Z21" s="1" t="str">
        <f>IF(Y19&gt;Y24,X19,IF(Y19&lt;Y24,X24,""))</f>
        <v/>
      </c>
      <c r="AA21" s="38"/>
      <c r="AB21" s="15"/>
      <c r="AC21" s="15"/>
      <c r="AD21" s="15"/>
      <c r="AE21" s="15"/>
      <c r="AF21" s="15"/>
      <c r="AG21" s="38"/>
      <c r="AH21" s="4" t="str">
        <f>IF(AI19&gt;AI24,AJ19,IF(AI19&lt;AI24,AJ24,""))</f>
        <v/>
      </c>
      <c r="AI21" s="15"/>
      <c r="AJ21" s="15"/>
      <c r="AK21" s="15"/>
      <c r="AL21" s="15"/>
      <c r="AM21" s="15"/>
      <c r="AN21" s="15"/>
    </row>
    <row r="22" spans="1:40" ht="16.899999999999999" customHeight="1" thickBot="1" x14ac:dyDescent="0.3">
      <c r="A22" s="1" t="s">
        <v>31</v>
      </c>
      <c r="B22" s="2">
        <v>0</v>
      </c>
      <c r="C22" s="3" t="s">
        <v>28</v>
      </c>
      <c r="D22" s="4">
        <v>0</v>
      </c>
      <c r="F22" s="3">
        <v>16</v>
      </c>
      <c r="G22" s="6" t="str">
        <f ca="1">INDEX(calcul!$A$2:$I$37,MATCH('C1 2024-2025'!F22,calcul!$K$2:$K$37,0),1)</f>
        <v>DINAMO ZAGREB</v>
      </c>
      <c r="H22" s="5">
        <f ca="1">INDEX(calcul!$A$2:$I$37,MATCH('C1 2024-2025'!$F22,calcul!$K$2:$K$37,0),9)</f>
        <v>7</v>
      </c>
      <c r="I22" s="5">
        <f ca="1">INDEX(calcul!$A$2:$I$37,MATCH('C1 2024-2025'!$F22,calcul!$K$2:$K$37,0),6)</f>
        <v>10</v>
      </c>
      <c r="J22" s="5">
        <f ca="1">INDEX(calcul!$A$2:$I$37,MATCH('C1 2024-2025'!$F22,calcul!$K$2:$K$37,0),7)</f>
        <v>12</v>
      </c>
      <c r="K22" s="34">
        <f ca="1">INDEX(calcul!$A$2:$I$37,MATCH($F22,calcul!$K$2:$K$37,0),8)</f>
        <v>-2</v>
      </c>
      <c r="M22" s="13">
        <v>34</v>
      </c>
      <c r="N22" s="7" t="str">
        <f ca="1">INDEX(calcul!$A$2:$I$37,MATCH('C1 2024-2025'!$M22,calcul!$K$2:$K$37,0),1)</f>
        <v>YOUNG BOYS BERNE</v>
      </c>
      <c r="O22" s="5">
        <f ca="1">INDEX(calcul!$A$2:$I$37,MATCH('C1 2024-2025'!$M22,calcul!$K$2:$K$37,0),9)</f>
        <v>0</v>
      </c>
      <c r="P22" s="5">
        <f ca="1">INDEX(calcul!$A$2:$I$37,MATCH('C1 2024-2025'!$M22,calcul!$K$2:$K$37,0),6)</f>
        <v>1</v>
      </c>
      <c r="Q22" s="5">
        <f ca="1">INDEX(calcul!$A$2:$I$37,MATCH('C1 2024-2025'!$M22,calcul!$K$2:$K$37,0),7)</f>
        <v>11</v>
      </c>
      <c r="R22" s="34">
        <f ca="1">INDEX(calcul!$A$2:$I$37,MATCH($M22,calcul!$K$2:$K$37,0),8)</f>
        <v>-10</v>
      </c>
      <c r="T22" s="1" t="str">
        <f ca="1">G23</f>
        <v>BAYERN MUNICH</v>
      </c>
      <c r="U22" s="38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38"/>
      <c r="AN22" s="4" t="str">
        <f ca="1">G24</f>
        <v>REAL MADRID</v>
      </c>
    </row>
    <row r="23" spans="1:40" ht="16.899999999999999" customHeight="1" thickBot="1" x14ac:dyDescent="0.3">
      <c r="A23" s="1" t="s">
        <v>32</v>
      </c>
      <c r="B23" s="2">
        <v>2</v>
      </c>
      <c r="C23" s="3" t="s">
        <v>37</v>
      </c>
      <c r="D23" s="4">
        <v>1</v>
      </c>
      <c r="F23" s="3">
        <v>17</v>
      </c>
      <c r="G23" s="6" t="str">
        <f ca="1">INDEX(calcul!$A$2:$I$37,MATCH('C1 2024-2025'!F23,calcul!$K$2:$K$37,0),1)</f>
        <v>BAYERN MUNICH</v>
      </c>
      <c r="H23" s="5">
        <f ca="1">INDEX(calcul!$A$2:$I$37,MATCH('C1 2024-2025'!$F23,calcul!$K$2:$K$37,0),9)</f>
        <v>6</v>
      </c>
      <c r="I23" s="5">
        <f ca="1">INDEX(calcul!$A$2:$I$37,MATCH('C1 2024-2025'!$F23,calcul!$K$2:$K$37,0),6)</f>
        <v>11</v>
      </c>
      <c r="J23" s="5">
        <f ca="1">INDEX(calcul!$A$2:$I$37,MATCH('C1 2024-2025'!$F23,calcul!$K$2:$K$37,0),7)</f>
        <v>7</v>
      </c>
      <c r="K23" s="34">
        <f ca="1">INDEX(calcul!$A$2:$I$37,MATCH($F23,calcul!$K$2:$K$37,0),8)</f>
        <v>4</v>
      </c>
      <c r="M23" s="13">
        <v>35</v>
      </c>
      <c r="N23" s="7" t="str">
        <f ca="1">INDEX(calcul!$A$2:$I$37,MATCH('C1 2024-2025'!$M23,calcul!$K$2:$K$37,0),1)</f>
        <v>ETOILE ROUGE BELGRADE</v>
      </c>
      <c r="O23" s="5">
        <f ca="1">INDEX(calcul!$A$2:$I$37,MATCH('C1 2024-2025'!$M23,calcul!$K$2:$K$37,0),9)</f>
        <v>0</v>
      </c>
      <c r="P23" s="5">
        <f ca="1">INDEX(calcul!$A$2:$I$37,MATCH('C1 2024-2025'!$M23,calcul!$K$2:$K$37,0),6)</f>
        <v>4</v>
      </c>
      <c r="Q23" s="5">
        <f ca="1">INDEX(calcul!$A$2:$I$37,MATCH('C1 2024-2025'!$M23,calcul!$K$2:$K$37,0),7)</f>
        <v>16</v>
      </c>
      <c r="R23" s="34">
        <f ca="1">INDEX(calcul!$A$2:$I$37,MATCH($M23,calcul!$K$2:$K$37,0),8)</f>
        <v>-12</v>
      </c>
      <c r="T23" s="15"/>
      <c r="U23" s="15"/>
      <c r="V23" s="1" t="str">
        <f>IF(U22&gt;U24,T22,IF(U22&lt;U24,T24,""))</f>
        <v/>
      </c>
      <c r="W23" s="38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38"/>
      <c r="AL23" s="4" t="str">
        <f>IF(AM22&gt;AM24,AN22,IF(AM22&lt;AM24,AN24,""))</f>
        <v/>
      </c>
      <c r="AM23" s="15"/>
      <c r="AN23" s="15"/>
    </row>
    <row r="24" spans="1:40" ht="16.899999999999999" customHeight="1" thickBot="1" x14ac:dyDescent="0.3">
      <c r="A24" s="1" t="s">
        <v>33</v>
      </c>
      <c r="B24" s="2">
        <v>2</v>
      </c>
      <c r="C24" s="3" t="s">
        <v>29</v>
      </c>
      <c r="D24" s="4">
        <v>1</v>
      </c>
      <c r="F24" s="3">
        <v>18</v>
      </c>
      <c r="G24" s="6" t="str">
        <f ca="1">INDEX(calcul!$A$2:$I$37,MATCH('C1 2024-2025'!F24,calcul!$K$2:$K$37,0),1)</f>
        <v>REAL MADRID</v>
      </c>
      <c r="H24" s="5">
        <f ca="1">INDEX(calcul!$A$2:$I$37,MATCH('C1 2024-2025'!$F24,calcul!$K$2:$K$37,0),9)</f>
        <v>6</v>
      </c>
      <c r="I24" s="5">
        <f ca="1">INDEX(calcul!$A$2:$I$37,MATCH('C1 2024-2025'!$F24,calcul!$K$2:$K$37,0),6)</f>
        <v>9</v>
      </c>
      <c r="J24" s="5">
        <f ca="1">INDEX(calcul!$A$2:$I$37,MATCH('C1 2024-2025'!$F24,calcul!$K$2:$K$37,0),7)</f>
        <v>7</v>
      </c>
      <c r="K24" s="34">
        <f ca="1">INDEX(calcul!$A$2:$I$37,MATCH($F24,calcul!$K$2:$K$37,0),8)</f>
        <v>2</v>
      </c>
      <c r="M24" s="13">
        <v>36</v>
      </c>
      <c r="N24" s="7" t="str">
        <f ca="1">INDEX(calcul!$A$2:$I$37,MATCH('C1 2024-2025'!$M24,calcul!$K$2:$K$37,0),1)</f>
        <v>SLOVAN BRATISLAVA</v>
      </c>
      <c r="O24" s="5">
        <f ca="1">INDEX(calcul!$A$2:$I$37,MATCH('C1 2024-2025'!$M24,calcul!$K$2:$K$37,0),9)</f>
        <v>0</v>
      </c>
      <c r="P24" s="5">
        <f ca="1">INDEX(calcul!$A$2:$I$37,MATCH('C1 2024-2025'!$M24,calcul!$K$2:$K$37,0),6)</f>
        <v>2</v>
      </c>
      <c r="Q24" s="5">
        <f ca="1">INDEX(calcul!$A$2:$I$37,MATCH('C1 2024-2025'!$M24,calcul!$K$2:$K$37,0),7)</f>
        <v>15</v>
      </c>
      <c r="R24" s="34">
        <f ca="1">INDEX(calcul!$A$2:$I$37,MATCH($M24,calcul!$K$2:$K$37,0),8)</f>
        <v>-13</v>
      </c>
      <c r="T24" s="1" t="str">
        <f ca="1">G22</f>
        <v>DINAMO ZAGREB</v>
      </c>
      <c r="U24" s="38"/>
      <c r="V24" s="15"/>
      <c r="W24" s="15"/>
      <c r="X24" s="1" t="str">
        <f>IF(W23&gt;W25,V23,IF(W23&lt;W25,V25,""))</f>
        <v/>
      </c>
      <c r="Y24" s="38"/>
      <c r="Z24" s="15"/>
      <c r="AA24" s="15"/>
      <c r="AB24" s="15"/>
      <c r="AC24" s="15"/>
      <c r="AD24" s="15"/>
      <c r="AE24" s="15"/>
      <c r="AF24" s="15"/>
      <c r="AG24" s="15"/>
      <c r="AH24" s="15"/>
      <c r="AI24" s="38"/>
      <c r="AJ24" s="4" t="str">
        <f>IF(AK23&gt;AK25,AL23,IF(AK23&lt;AK25,AL25,""))</f>
        <v/>
      </c>
      <c r="AK24" s="15"/>
      <c r="AL24" s="15"/>
      <c r="AM24" s="38"/>
      <c r="AN24" s="4" t="str">
        <f ca="1">G21</f>
        <v>CELTIC GLASGOW</v>
      </c>
    </row>
    <row r="25" spans="1:40" ht="16.899999999999999" customHeight="1" thickBot="1" x14ac:dyDescent="0.3">
      <c r="T25" s="15"/>
      <c r="U25" s="15"/>
      <c r="V25" s="1" t="str">
        <f ca="1">G7</f>
        <v>LIVERPOOL</v>
      </c>
      <c r="W25" s="38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38"/>
      <c r="AL25" s="4" t="str">
        <f ca="1">G8</f>
        <v xml:space="preserve">SPORTING PORTUGAL </v>
      </c>
      <c r="AM25" s="15"/>
      <c r="AN25" s="15"/>
    </row>
    <row r="26" spans="1:40" ht="16.899999999999999" customHeight="1" thickBot="1" x14ac:dyDescent="0.3">
      <c r="A26" s="26" t="s">
        <v>1</v>
      </c>
      <c r="B26" s="27"/>
      <c r="C26" s="27"/>
      <c r="D26" s="28"/>
      <c r="Z26" s="15"/>
      <c r="AA26" s="15"/>
      <c r="AB26" s="15"/>
      <c r="AC26" s="15"/>
      <c r="AD26" s="15"/>
      <c r="AE26" s="15"/>
      <c r="AF26" s="15"/>
      <c r="AG26" s="15"/>
      <c r="AH26" s="15"/>
    </row>
    <row r="27" spans="1:40" ht="16.899999999999999" customHeight="1" thickBot="1" x14ac:dyDescent="0.3">
      <c r="A27" s="22"/>
      <c r="B27" s="23"/>
      <c r="C27" s="23"/>
      <c r="D27" s="24"/>
    </row>
    <row r="28" spans="1:40" ht="16.899999999999999" customHeight="1" thickBot="1" x14ac:dyDescent="0.3">
      <c r="A28" s="1" t="s">
        <v>40</v>
      </c>
      <c r="B28" s="2">
        <v>0</v>
      </c>
      <c r="C28" s="3" t="s">
        <v>33</v>
      </c>
      <c r="D28" s="4">
        <v>4</v>
      </c>
    </row>
    <row r="29" spans="1:40" ht="16.899999999999999" customHeight="1" thickBot="1" x14ac:dyDescent="0.3">
      <c r="A29" s="1" t="s">
        <v>39</v>
      </c>
      <c r="B29" s="2">
        <v>1</v>
      </c>
      <c r="C29" s="3" t="s">
        <v>17</v>
      </c>
      <c r="D29" s="4">
        <v>1</v>
      </c>
    </row>
    <row r="30" spans="1:40" ht="16.899999999999999" customHeight="1" thickBot="1" x14ac:dyDescent="0.3">
      <c r="A30" s="1" t="s">
        <v>28</v>
      </c>
      <c r="B30" s="2">
        <v>2</v>
      </c>
      <c r="C30" s="3" t="s">
        <v>24</v>
      </c>
      <c r="D30" s="4">
        <v>0</v>
      </c>
    </row>
    <row r="31" spans="1:40" ht="16.899999999999999" customHeight="1" thickBot="1" x14ac:dyDescent="0.3">
      <c r="A31" s="1" t="s">
        <v>25</v>
      </c>
      <c r="B31" s="2">
        <v>1</v>
      </c>
      <c r="C31" s="3" t="s">
        <v>44</v>
      </c>
      <c r="D31" s="4">
        <v>0</v>
      </c>
    </row>
    <row r="32" spans="1:40" ht="16.899999999999999" customHeight="1" thickBot="1" x14ac:dyDescent="0.3">
      <c r="A32" s="1" t="s">
        <v>21</v>
      </c>
      <c r="B32" s="2">
        <v>7</v>
      </c>
      <c r="C32" s="3" t="s">
        <v>20</v>
      </c>
      <c r="D32" s="4">
        <v>1</v>
      </c>
    </row>
    <row r="33" spans="1:4" ht="16.899999999999999" customHeight="1" thickBot="1" x14ac:dyDescent="0.3">
      <c r="A33" s="3" t="s">
        <v>45</v>
      </c>
      <c r="B33" s="2">
        <v>5</v>
      </c>
      <c r="C33" s="3" t="s">
        <v>11</v>
      </c>
      <c r="D33" s="4">
        <v>0</v>
      </c>
    </row>
    <row r="34" spans="1:4" ht="16.899999999999999" customHeight="1" thickBot="1" x14ac:dyDescent="0.3">
      <c r="A34" s="1" t="s">
        <v>22</v>
      </c>
      <c r="B34" s="2">
        <v>4</v>
      </c>
      <c r="C34" s="3" t="s">
        <v>26</v>
      </c>
      <c r="D34" s="4">
        <v>0</v>
      </c>
    </row>
    <row r="35" spans="1:4" ht="16.899999999999999" customHeight="1" thickBot="1" x14ac:dyDescent="0.3">
      <c r="A35" s="1" t="s">
        <v>9</v>
      </c>
      <c r="B35" s="2">
        <v>1</v>
      </c>
      <c r="C35" s="3" t="s">
        <v>36</v>
      </c>
      <c r="D35" s="4">
        <v>1</v>
      </c>
    </row>
    <row r="36" spans="1:4" ht="16.899999999999999" customHeight="1" thickBot="1" x14ac:dyDescent="0.3">
      <c r="A36" s="1" t="s">
        <v>19</v>
      </c>
      <c r="B36" s="2">
        <v>0</v>
      </c>
      <c r="C36" s="3" t="s">
        <v>23</v>
      </c>
      <c r="D36" s="4">
        <v>4</v>
      </c>
    </row>
    <row r="37" spans="1:4" ht="16.899999999999999" customHeight="1" thickBot="1" x14ac:dyDescent="0.3">
      <c r="A37" s="1" t="s">
        <v>41</v>
      </c>
      <c r="B37" s="2">
        <v>0</v>
      </c>
      <c r="C37" s="3" t="s">
        <v>31</v>
      </c>
      <c r="D37" s="4">
        <v>3</v>
      </c>
    </row>
    <row r="38" spans="1:4" ht="16.899999999999999" customHeight="1" thickBot="1" x14ac:dyDescent="0.3">
      <c r="A38" s="1" t="s">
        <v>42</v>
      </c>
      <c r="B38" s="2">
        <v>2</v>
      </c>
      <c r="C38" s="3" t="s">
        <v>38</v>
      </c>
      <c r="D38" s="4">
        <v>3</v>
      </c>
    </row>
    <row r="39" spans="1:4" ht="16.899999999999999" customHeight="1" thickBot="1" x14ac:dyDescent="0.3">
      <c r="A39" s="1" t="s">
        <v>8</v>
      </c>
      <c r="B39" s="2">
        <v>1</v>
      </c>
      <c r="C39" s="3" t="s">
        <v>14</v>
      </c>
      <c r="D39" s="4">
        <v>0</v>
      </c>
    </row>
    <row r="40" spans="1:4" ht="16.899999999999999" customHeight="1" thickBot="1" x14ac:dyDescent="0.3">
      <c r="A40" s="1" t="s">
        <v>13</v>
      </c>
      <c r="B40" s="2">
        <v>2</v>
      </c>
      <c r="C40" s="3" t="s">
        <v>30</v>
      </c>
      <c r="D40" s="4">
        <v>2</v>
      </c>
    </row>
    <row r="41" spans="1:4" ht="16.899999999999999" customHeight="1" thickBot="1" x14ac:dyDescent="0.3">
      <c r="A41" s="1" t="s">
        <v>12</v>
      </c>
      <c r="B41" s="2">
        <v>2</v>
      </c>
      <c r="C41" s="3" t="s">
        <v>18</v>
      </c>
      <c r="D41" s="4">
        <v>0</v>
      </c>
    </row>
    <row r="42" spans="1:4" ht="16.899999999999999" customHeight="1" thickBot="1" x14ac:dyDescent="0.3">
      <c r="A42" s="1" t="s">
        <v>16</v>
      </c>
      <c r="B42" s="2">
        <v>1</v>
      </c>
      <c r="C42" s="3" t="s">
        <v>15</v>
      </c>
      <c r="D42" s="4">
        <v>0</v>
      </c>
    </row>
    <row r="43" spans="1:4" ht="16.899999999999999" customHeight="1" thickBot="1" x14ac:dyDescent="0.3">
      <c r="A43" s="1" t="s">
        <v>37</v>
      </c>
      <c r="B43" s="2">
        <v>2</v>
      </c>
      <c r="C43" s="3" t="s">
        <v>10</v>
      </c>
      <c r="D43" s="4">
        <v>3</v>
      </c>
    </row>
    <row r="44" spans="1:4" ht="16.899999999999999" customHeight="1" thickBot="1" x14ac:dyDescent="0.3">
      <c r="A44" s="1" t="s">
        <v>29</v>
      </c>
      <c r="B44" s="2">
        <v>0</v>
      </c>
      <c r="C44" s="3" t="s">
        <v>43</v>
      </c>
      <c r="D44" s="4">
        <v>1</v>
      </c>
    </row>
    <row r="45" spans="1:4" ht="16.899999999999999" customHeight="1" thickBot="1" x14ac:dyDescent="0.3">
      <c r="A45" s="1" t="s">
        <v>27</v>
      </c>
      <c r="B45" s="2">
        <v>4</v>
      </c>
      <c r="C45" s="3" t="s">
        <v>32</v>
      </c>
      <c r="D45" s="4">
        <v>0</v>
      </c>
    </row>
    <row r="46" spans="1:4" ht="16.899999999999999" customHeight="1" thickBot="1" x14ac:dyDescent="0.3"/>
    <row r="47" spans="1:4" ht="16.899999999999999" customHeight="1" thickBot="1" x14ac:dyDescent="0.3">
      <c r="A47" s="26" t="s">
        <v>2</v>
      </c>
      <c r="B47" s="27"/>
      <c r="C47" s="27"/>
      <c r="D47" s="28"/>
    </row>
    <row r="48" spans="1:4" ht="16.899999999999999" customHeight="1" thickBot="1" x14ac:dyDescent="0.3">
      <c r="A48" s="22"/>
      <c r="B48" s="23"/>
      <c r="C48" s="23"/>
      <c r="D48" s="24"/>
    </row>
    <row r="49" spans="1:4" ht="16.899999999999999" customHeight="1" thickBot="1" x14ac:dyDescent="0.3">
      <c r="A49" s="1" t="s">
        <v>44</v>
      </c>
      <c r="B49" s="2">
        <v>3</v>
      </c>
      <c r="C49" s="3" t="s">
        <v>43</v>
      </c>
      <c r="D49" s="4">
        <v>1</v>
      </c>
    </row>
    <row r="50" spans="1:4" ht="16.899999999999999" customHeight="1" thickBot="1" x14ac:dyDescent="0.3">
      <c r="A50" s="1" t="s">
        <v>30</v>
      </c>
      <c r="B50" s="2">
        <v>5</v>
      </c>
      <c r="C50" s="3" t="s">
        <v>26</v>
      </c>
      <c r="D50" s="4">
        <v>1</v>
      </c>
    </row>
    <row r="51" spans="1:4" ht="16.899999999999999" customHeight="1" thickBot="1" x14ac:dyDescent="0.3">
      <c r="A51" s="1" t="s">
        <v>28</v>
      </c>
      <c r="B51" s="2">
        <v>1</v>
      </c>
      <c r="C51" s="3" t="s">
        <v>41</v>
      </c>
      <c r="D51" s="4">
        <v>0</v>
      </c>
    </row>
    <row r="52" spans="1:4" ht="16.899999999999999" customHeight="1" thickBot="1" x14ac:dyDescent="0.3">
      <c r="A52" s="1" t="s">
        <v>8</v>
      </c>
      <c r="B52" s="2">
        <v>2</v>
      </c>
      <c r="C52" s="3" t="s">
        <v>18</v>
      </c>
      <c r="D52" s="4">
        <v>0</v>
      </c>
    </row>
    <row r="53" spans="1:4" ht="16.899999999999999" customHeight="1" thickBot="1" x14ac:dyDescent="0.3">
      <c r="A53" s="1" t="s">
        <v>42</v>
      </c>
      <c r="B53" s="2">
        <v>2</v>
      </c>
      <c r="C53" s="3" t="s">
        <v>19</v>
      </c>
      <c r="D53" s="4">
        <v>0</v>
      </c>
    </row>
    <row r="54" spans="1:4" ht="16.899999999999999" customHeight="1" thickBot="1" x14ac:dyDescent="0.3">
      <c r="A54" s="3" t="s">
        <v>10</v>
      </c>
      <c r="B54" s="2">
        <v>0</v>
      </c>
      <c r="C54" s="3" t="s">
        <v>39</v>
      </c>
      <c r="D54" s="4">
        <v>1</v>
      </c>
    </row>
    <row r="55" spans="1:4" ht="16.899999999999999" customHeight="1" thickBot="1" x14ac:dyDescent="0.3">
      <c r="A55" s="1" t="s">
        <v>24</v>
      </c>
      <c r="B55" s="2">
        <v>1</v>
      </c>
      <c r="C55" s="3" t="s">
        <v>9</v>
      </c>
      <c r="D55" s="4">
        <v>1</v>
      </c>
    </row>
    <row r="56" spans="1:4" ht="16.899999999999999" customHeight="1" thickBot="1" x14ac:dyDescent="0.3">
      <c r="A56" s="1" t="s">
        <v>15</v>
      </c>
      <c r="B56" s="2">
        <v>5</v>
      </c>
      <c r="C56" s="3" t="s">
        <v>21</v>
      </c>
      <c r="D56" s="4">
        <v>2</v>
      </c>
    </row>
    <row r="57" spans="1:4" ht="16.899999999999999" customHeight="1" thickBot="1" x14ac:dyDescent="0.3">
      <c r="A57" s="1" t="s">
        <v>29</v>
      </c>
      <c r="B57" s="2">
        <v>0</v>
      </c>
      <c r="C57" s="3" t="s">
        <v>36</v>
      </c>
      <c r="D57" s="4">
        <v>2</v>
      </c>
    </row>
    <row r="58" spans="1:4" ht="16.899999999999999" customHeight="1" thickBot="1" x14ac:dyDescent="0.3">
      <c r="A58" s="1" t="s">
        <v>31</v>
      </c>
      <c r="B58" s="2">
        <v>0</v>
      </c>
      <c r="C58" s="3" t="s">
        <v>20</v>
      </c>
      <c r="D58" s="4">
        <v>0</v>
      </c>
    </row>
    <row r="59" spans="1:4" ht="16.899999999999999" customHeight="1" thickBot="1" x14ac:dyDescent="0.3">
      <c r="A59" s="1" t="s">
        <v>33</v>
      </c>
      <c r="B59" s="2">
        <v>1</v>
      </c>
      <c r="C59" s="3" t="s">
        <v>25</v>
      </c>
      <c r="D59" s="4">
        <v>1</v>
      </c>
    </row>
    <row r="60" spans="1:4" ht="16.899999999999999" customHeight="1" thickBot="1" x14ac:dyDescent="0.3">
      <c r="A60" s="1" t="s">
        <v>32</v>
      </c>
      <c r="B60" s="2">
        <v>1</v>
      </c>
      <c r="C60" s="3" t="s">
        <v>16</v>
      </c>
      <c r="D60" s="4">
        <v>3</v>
      </c>
    </row>
    <row r="61" spans="1:4" ht="16.899999999999999" customHeight="1" thickBot="1" x14ac:dyDescent="0.3">
      <c r="A61" s="1" t="s">
        <v>11</v>
      </c>
      <c r="B61" s="2">
        <v>0</v>
      </c>
      <c r="C61" s="3" t="s">
        <v>22</v>
      </c>
      <c r="D61" s="4">
        <v>1</v>
      </c>
    </row>
    <row r="62" spans="1:4" ht="16.899999999999999" customHeight="1" thickBot="1" x14ac:dyDescent="0.3">
      <c r="A62" s="1" t="s">
        <v>45</v>
      </c>
      <c r="B62" s="2">
        <v>4</v>
      </c>
      <c r="C62" s="3" t="s">
        <v>14</v>
      </c>
      <c r="D62" s="4">
        <v>1</v>
      </c>
    </row>
    <row r="63" spans="1:4" ht="16.899999999999999" customHeight="1" thickBot="1" x14ac:dyDescent="0.3">
      <c r="A63" s="1" t="s">
        <v>40</v>
      </c>
      <c r="B63" s="2">
        <v>0</v>
      </c>
      <c r="C63" s="3" t="s">
        <v>13</v>
      </c>
      <c r="D63" s="4">
        <v>2</v>
      </c>
    </row>
    <row r="64" spans="1:4" ht="16.899999999999999" customHeight="1" thickBot="1" x14ac:dyDescent="0.3">
      <c r="A64" s="1" t="s">
        <v>23</v>
      </c>
      <c r="B64" s="2">
        <v>5</v>
      </c>
      <c r="C64" s="3" t="s">
        <v>17</v>
      </c>
      <c r="D64" s="4">
        <v>0</v>
      </c>
    </row>
    <row r="65" spans="1:4" ht="16.899999999999999" customHeight="1" thickBot="1" x14ac:dyDescent="0.3">
      <c r="A65" s="1" t="s">
        <v>37</v>
      </c>
      <c r="B65" s="2">
        <v>0</v>
      </c>
      <c r="C65" s="3" t="s">
        <v>12</v>
      </c>
      <c r="D65" s="4">
        <v>1</v>
      </c>
    </row>
    <row r="66" spans="1:4" ht="16.899999999999999" customHeight="1" thickBot="1" x14ac:dyDescent="0.3">
      <c r="A66" s="1" t="s">
        <v>27</v>
      </c>
      <c r="B66" s="2">
        <v>1</v>
      </c>
      <c r="C66" s="3" t="s">
        <v>38</v>
      </c>
      <c r="D66" s="4">
        <v>3</v>
      </c>
    </row>
    <row r="67" spans="1:4" ht="16.899999999999999" customHeight="1" thickBot="1" x14ac:dyDescent="0.3"/>
    <row r="68" spans="1:4" ht="16.899999999999999" customHeight="1" thickBot="1" x14ac:dyDescent="0.3">
      <c r="A68" s="26" t="s">
        <v>3</v>
      </c>
      <c r="B68" s="27"/>
      <c r="C68" s="27"/>
      <c r="D68" s="28"/>
    </row>
    <row r="69" spans="1:4" ht="16.899999999999999" customHeight="1" thickBot="1" x14ac:dyDescent="0.3">
      <c r="A69" s="22"/>
      <c r="B69" s="23"/>
      <c r="C69" s="23"/>
      <c r="D69" s="24"/>
    </row>
    <row r="70" spans="1:4" ht="16.899999999999999" customHeight="1" thickBot="1" x14ac:dyDescent="0.3">
      <c r="A70" s="1" t="s">
        <v>9</v>
      </c>
      <c r="B70" s="2">
        <v>4</v>
      </c>
      <c r="C70" s="3" t="s">
        <v>42</v>
      </c>
      <c r="D70" s="4">
        <v>0</v>
      </c>
    </row>
    <row r="71" spans="1:4" ht="16.899999999999999" customHeight="1" thickBot="1" x14ac:dyDescent="0.3">
      <c r="A71" s="1" t="s">
        <v>19</v>
      </c>
      <c r="B71" s="2">
        <v>1</v>
      </c>
      <c r="C71" s="3" t="s">
        <v>13</v>
      </c>
      <c r="D71" s="4">
        <v>4</v>
      </c>
    </row>
    <row r="72" spans="1:4" ht="16.899999999999999" customHeight="1" thickBot="1" x14ac:dyDescent="0.3">
      <c r="A72" s="1" t="s">
        <v>18</v>
      </c>
      <c r="B72" s="2">
        <v>0</v>
      </c>
      <c r="C72" s="3" t="s">
        <v>30</v>
      </c>
      <c r="D72" s="4">
        <v>1</v>
      </c>
    </row>
    <row r="73" spans="1:4" ht="16.899999999999999" customHeight="1" thickBot="1" x14ac:dyDescent="0.3">
      <c r="A73" s="1" t="s">
        <v>21</v>
      </c>
      <c r="B73" s="2">
        <v>1</v>
      </c>
      <c r="C73" s="3" t="s">
        <v>29</v>
      </c>
      <c r="D73" s="4">
        <v>0</v>
      </c>
    </row>
    <row r="74" spans="1:4" ht="16.899999999999999" customHeight="1" thickBot="1" x14ac:dyDescent="0.3">
      <c r="A74" s="1" t="s">
        <v>20</v>
      </c>
      <c r="B74" s="2">
        <v>3</v>
      </c>
      <c r="C74" s="3" t="s">
        <v>37</v>
      </c>
      <c r="D74" s="4">
        <v>1</v>
      </c>
    </row>
    <row r="75" spans="1:4" ht="16.899999999999999" customHeight="1" thickBot="1" x14ac:dyDescent="0.3">
      <c r="A75" s="3" t="s">
        <v>12</v>
      </c>
      <c r="B75" s="2">
        <v>4</v>
      </c>
      <c r="C75" s="3" t="s">
        <v>25</v>
      </c>
      <c r="D75" s="4">
        <v>0</v>
      </c>
    </row>
    <row r="76" spans="1:4" ht="16.899999999999999" customHeight="1" thickBot="1" x14ac:dyDescent="0.3">
      <c r="A76" s="1" t="s">
        <v>16</v>
      </c>
      <c r="B76" s="2">
        <v>1</v>
      </c>
      <c r="C76" s="3" t="s">
        <v>10</v>
      </c>
      <c r="D76" s="4">
        <v>1</v>
      </c>
    </row>
    <row r="77" spans="1:4" ht="16.899999999999999" customHeight="1" thickBot="1" x14ac:dyDescent="0.3">
      <c r="A77" s="1" t="s">
        <v>15</v>
      </c>
      <c r="B77" s="2">
        <v>1</v>
      </c>
      <c r="C77" s="3" t="s">
        <v>44</v>
      </c>
      <c r="D77" s="4">
        <v>3</v>
      </c>
    </row>
    <row r="78" spans="1:4" ht="16.899999999999999" customHeight="1" thickBot="1" x14ac:dyDescent="0.3">
      <c r="A78" s="1" t="s">
        <v>36</v>
      </c>
      <c r="B78" s="2">
        <v>4</v>
      </c>
      <c r="C78" s="3" t="s">
        <v>23</v>
      </c>
      <c r="D78" s="4">
        <v>1</v>
      </c>
    </row>
    <row r="79" spans="1:4" ht="16.899999999999999" customHeight="1" thickBot="1" x14ac:dyDescent="0.3">
      <c r="A79" s="1" t="s">
        <v>43</v>
      </c>
      <c r="B79" s="2">
        <v>1</v>
      </c>
      <c r="C79" s="3" t="s">
        <v>8</v>
      </c>
      <c r="D79" s="4">
        <v>0</v>
      </c>
    </row>
    <row r="80" spans="1:4" ht="16.899999999999999" customHeight="1" thickBot="1" x14ac:dyDescent="0.3">
      <c r="A80" s="1" t="s">
        <v>41</v>
      </c>
      <c r="B80" s="2">
        <v>2</v>
      </c>
      <c r="C80" s="3" t="s">
        <v>11</v>
      </c>
      <c r="D80" s="4">
        <v>1</v>
      </c>
    </row>
    <row r="81" spans="1:4" ht="16.899999999999999" customHeight="1" thickBot="1" x14ac:dyDescent="0.3">
      <c r="A81" s="1" t="s">
        <v>17</v>
      </c>
      <c r="B81" s="2">
        <v>1</v>
      </c>
      <c r="C81" s="3" t="s">
        <v>33</v>
      </c>
      <c r="D81" s="4">
        <v>2</v>
      </c>
    </row>
    <row r="82" spans="1:4" ht="16.899999999999999" customHeight="1" thickBot="1" x14ac:dyDescent="0.3">
      <c r="A82" s="1" t="s">
        <v>14</v>
      </c>
      <c r="B82" s="2">
        <v>1</v>
      </c>
      <c r="C82" s="3" t="s">
        <v>27</v>
      </c>
      <c r="D82" s="4">
        <v>0</v>
      </c>
    </row>
    <row r="83" spans="1:4" ht="16.899999999999999" customHeight="1" thickBot="1" x14ac:dyDescent="0.3">
      <c r="A83" s="1" t="s">
        <v>22</v>
      </c>
      <c r="B83" s="2">
        <v>1</v>
      </c>
      <c r="C83" s="3" t="s">
        <v>28</v>
      </c>
      <c r="D83" s="4">
        <v>0</v>
      </c>
    </row>
    <row r="84" spans="1:4" ht="16.899999999999999" customHeight="1" thickBot="1" x14ac:dyDescent="0.3">
      <c r="A84" s="1" t="s">
        <v>38</v>
      </c>
      <c r="B84" s="2">
        <v>1</v>
      </c>
      <c r="C84" s="3" t="s">
        <v>40</v>
      </c>
      <c r="D84" s="4">
        <v>3</v>
      </c>
    </row>
    <row r="85" spans="1:4" ht="16.899999999999999" customHeight="1" thickBot="1" x14ac:dyDescent="0.3">
      <c r="A85" s="1" t="s">
        <v>26</v>
      </c>
      <c r="B85" s="2">
        <v>2</v>
      </c>
      <c r="C85" s="3" t="s">
        <v>45</v>
      </c>
      <c r="D85" s="4">
        <v>5</v>
      </c>
    </row>
    <row r="86" spans="1:4" ht="16.899999999999999" customHeight="1" thickBot="1" x14ac:dyDescent="0.3">
      <c r="A86" s="1" t="s">
        <v>24</v>
      </c>
      <c r="B86" s="2">
        <v>1</v>
      </c>
      <c r="C86" s="3" t="s">
        <v>32</v>
      </c>
      <c r="D86" s="4">
        <v>2</v>
      </c>
    </row>
    <row r="87" spans="1:4" ht="16.899999999999999" customHeight="1" thickBot="1" x14ac:dyDescent="0.3">
      <c r="A87" s="1" t="s">
        <v>39</v>
      </c>
      <c r="B87" s="2">
        <v>0</v>
      </c>
      <c r="C87" s="3" t="s">
        <v>31</v>
      </c>
      <c r="D87" s="4">
        <v>2</v>
      </c>
    </row>
    <row r="88" spans="1:4" ht="16.899999999999999" customHeight="1" thickBot="1" x14ac:dyDescent="0.3"/>
    <row r="89" spans="1:4" ht="16.899999999999999" customHeight="1" thickBot="1" x14ac:dyDescent="0.3">
      <c r="A89" s="26" t="s">
        <v>4</v>
      </c>
      <c r="B89" s="27"/>
      <c r="C89" s="27"/>
      <c r="D89" s="28"/>
    </row>
    <row r="90" spans="1:4" ht="16.899999999999999" customHeight="1" thickBot="1" x14ac:dyDescent="0.3">
      <c r="A90" s="22"/>
      <c r="B90" s="23"/>
      <c r="C90" s="23"/>
      <c r="D90" s="24"/>
    </row>
    <row r="91" spans="1:4" ht="16.899999999999999" customHeight="1" thickBot="1" x14ac:dyDescent="0.3">
      <c r="A91" s="1" t="s">
        <v>17</v>
      </c>
      <c r="B91" s="2"/>
      <c r="C91" s="3" t="s">
        <v>32</v>
      </c>
      <c r="D91" s="4"/>
    </row>
    <row r="92" spans="1:4" ht="16.899999999999999" customHeight="1" thickBot="1" x14ac:dyDescent="0.3">
      <c r="A92" s="1" t="s">
        <v>19</v>
      </c>
      <c r="B92" s="2"/>
      <c r="C92" s="3" t="s">
        <v>44</v>
      </c>
      <c r="D92" s="4"/>
    </row>
    <row r="93" spans="1:4" ht="16.899999999999999" customHeight="1" thickBot="1" x14ac:dyDescent="0.3">
      <c r="A93" s="1" t="s">
        <v>25</v>
      </c>
      <c r="B93" s="2"/>
      <c r="C93" s="3" t="s">
        <v>40</v>
      </c>
      <c r="D93" s="4"/>
    </row>
    <row r="94" spans="1:4" ht="16.899999999999999" customHeight="1" thickBot="1" x14ac:dyDescent="0.3">
      <c r="A94" s="1" t="s">
        <v>11</v>
      </c>
      <c r="B94" s="2"/>
      <c r="C94" s="3" t="s">
        <v>31</v>
      </c>
      <c r="D94" s="4"/>
    </row>
    <row r="95" spans="1:4" ht="16.899999999999999" customHeight="1" thickBot="1" x14ac:dyDescent="0.3">
      <c r="A95" s="1" t="s">
        <v>45</v>
      </c>
      <c r="B95" s="2"/>
      <c r="C95" s="3" t="s">
        <v>33</v>
      </c>
      <c r="D95" s="4"/>
    </row>
    <row r="96" spans="1:4" ht="16.899999999999999" customHeight="1" thickBot="1" x14ac:dyDescent="0.3">
      <c r="A96" s="3" t="s">
        <v>14</v>
      </c>
      <c r="B96" s="2"/>
      <c r="C96" s="3" t="s">
        <v>24</v>
      </c>
      <c r="D96" s="4"/>
    </row>
    <row r="97" spans="1:4" ht="16.899999999999999" customHeight="1" thickBot="1" x14ac:dyDescent="0.3">
      <c r="A97" s="1" t="s">
        <v>22</v>
      </c>
      <c r="B97" s="2"/>
      <c r="C97" s="3" t="s">
        <v>37</v>
      </c>
      <c r="D97" s="4"/>
    </row>
    <row r="98" spans="1:4" ht="16.899999999999999" customHeight="1" thickBot="1" x14ac:dyDescent="0.3">
      <c r="A98" s="1" t="s">
        <v>23</v>
      </c>
      <c r="B98" s="2"/>
      <c r="C98" s="3" t="s">
        <v>38</v>
      </c>
      <c r="D98" s="4"/>
    </row>
    <row r="99" spans="1:4" ht="16.899999999999999" customHeight="1" thickBot="1" x14ac:dyDescent="0.3">
      <c r="A99" s="1" t="s">
        <v>36</v>
      </c>
      <c r="B99" s="2"/>
      <c r="C99" s="3" t="s">
        <v>28</v>
      </c>
      <c r="D99" s="4"/>
    </row>
    <row r="100" spans="1:4" ht="16.899999999999999" customHeight="1" thickBot="1" x14ac:dyDescent="0.3">
      <c r="A100" s="1" t="s">
        <v>26</v>
      </c>
      <c r="B100" s="2"/>
      <c r="C100" s="3" t="s">
        <v>39</v>
      </c>
      <c r="D100" s="4"/>
    </row>
    <row r="101" spans="1:4" ht="16.899999999999999" customHeight="1" thickBot="1" x14ac:dyDescent="0.3">
      <c r="A101" s="1" t="s">
        <v>29</v>
      </c>
      <c r="B101" s="2"/>
      <c r="C101" s="3" t="s">
        <v>42</v>
      </c>
      <c r="D101" s="4"/>
    </row>
    <row r="102" spans="1:4" ht="16.899999999999999" customHeight="1" thickBot="1" x14ac:dyDescent="0.3">
      <c r="A102" s="1" t="s">
        <v>30</v>
      </c>
      <c r="B102" s="2"/>
      <c r="C102" s="3" t="s">
        <v>27</v>
      </c>
      <c r="D102" s="4"/>
    </row>
    <row r="103" spans="1:4" ht="16.899999999999999" customHeight="1" thickBot="1" x14ac:dyDescent="0.3">
      <c r="A103" s="1" t="s">
        <v>8</v>
      </c>
      <c r="B103" s="2"/>
      <c r="C103" s="3" t="s">
        <v>10</v>
      </c>
      <c r="D103" s="4"/>
    </row>
    <row r="104" spans="1:4" ht="16.899999999999999" customHeight="1" thickBot="1" x14ac:dyDescent="0.3">
      <c r="A104" s="1" t="s">
        <v>18</v>
      </c>
      <c r="B104" s="2"/>
      <c r="C104" s="3" t="s">
        <v>16</v>
      </c>
      <c r="D104" s="4"/>
    </row>
    <row r="105" spans="1:4" ht="16.899999999999999" customHeight="1" thickBot="1" x14ac:dyDescent="0.3">
      <c r="A105" s="1" t="s">
        <v>20</v>
      </c>
      <c r="B105" s="2"/>
      <c r="C105" s="3" t="s">
        <v>43</v>
      </c>
      <c r="D105" s="4"/>
    </row>
    <row r="106" spans="1:4" ht="16.899999999999999" customHeight="1" thickBot="1" x14ac:dyDescent="0.3">
      <c r="A106" s="1" t="s">
        <v>13</v>
      </c>
      <c r="B106" s="2"/>
      <c r="C106" s="3" t="s">
        <v>21</v>
      </c>
      <c r="D106" s="4"/>
    </row>
    <row r="107" spans="1:4" ht="16.899999999999999" customHeight="1" thickBot="1" x14ac:dyDescent="0.3">
      <c r="A107" s="1" t="s">
        <v>12</v>
      </c>
      <c r="B107" s="2"/>
      <c r="C107" s="3" t="s">
        <v>15</v>
      </c>
      <c r="D107" s="4"/>
    </row>
    <row r="108" spans="1:4" ht="16.899999999999999" customHeight="1" thickBot="1" x14ac:dyDescent="0.3">
      <c r="A108" s="1" t="s">
        <v>9</v>
      </c>
      <c r="B108" s="2"/>
      <c r="C108" s="3" t="s">
        <v>41</v>
      </c>
      <c r="D108" s="4"/>
    </row>
    <row r="109" spans="1:4" ht="16.899999999999999" customHeight="1" thickBot="1" x14ac:dyDescent="0.3"/>
    <row r="110" spans="1:4" ht="16.899999999999999" customHeight="1" thickBot="1" x14ac:dyDescent="0.3">
      <c r="A110" s="26" t="s">
        <v>5</v>
      </c>
      <c r="B110" s="27"/>
      <c r="C110" s="27"/>
      <c r="D110" s="28"/>
    </row>
    <row r="111" spans="1:4" ht="16.899999999999999" customHeight="1" thickBot="1" x14ac:dyDescent="0.3">
      <c r="A111" s="22"/>
      <c r="B111" s="23"/>
      <c r="C111" s="23"/>
      <c r="D111" s="24"/>
    </row>
    <row r="112" spans="1:4" ht="16.899999999999999" customHeight="1" thickBot="1" x14ac:dyDescent="0.3">
      <c r="A112" s="1" t="s">
        <v>42</v>
      </c>
      <c r="B112" s="2"/>
      <c r="C112" s="3" t="s">
        <v>12</v>
      </c>
      <c r="D112" s="4"/>
    </row>
    <row r="113" spans="1:4" ht="16.899999999999999" customHeight="1" thickBot="1" x14ac:dyDescent="0.3">
      <c r="A113" s="1" t="s">
        <v>13</v>
      </c>
      <c r="B113" s="2"/>
      <c r="C113" s="3" t="s">
        <v>20</v>
      </c>
      <c r="D113" s="4"/>
    </row>
    <row r="114" spans="1:4" ht="16.899999999999999" customHeight="1" thickBot="1" x14ac:dyDescent="0.3">
      <c r="A114" s="1" t="s">
        <v>31</v>
      </c>
      <c r="B114" s="2"/>
      <c r="C114" s="3" t="s">
        <v>15</v>
      </c>
      <c r="D114" s="4"/>
    </row>
    <row r="115" spans="1:4" ht="16.899999999999999" customHeight="1" thickBot="1" x14ac:dyDescent="0.3">
      <c r="A115" s="1" t="s">
        <v>25</v>
      </c>
      <c r="B115" s="2"/>
      <c r="C115" s="3" t="s">
        <v>22</v>
      </c>
      <c r="D115" s="4"/>
    </row>
    <row r="116" spans="1:4" ht="16.899999999999999" customHeight="1" thickBot="1" x14ac:dyDescent="0.3">
      <c r="A116" s="1" t="s">
        <v>43</v>
      </c>
      <c r="B116" s="2"/>
      <c r="C116" s="3" t="s">
        <v>36</v>
      </c>
      <c r="D116" s="4"/>
    </row>
    <row r="117" spans="1:4" ht="16.899999999999999" customHeight="1" thickBot="1" x14ac:dyDescent="0.3">
      <c r="A117" s="3" t="s">
        <v>40</v>
      </c>
      <c r="B117" s="2"/>
      <c r="C117" s="3" t="s">
        <v>24</v>
      </c>
      <c r="D117" s="4"/>
    </row>
    <row r="118" spans="1:4" ht="16.899999999999999" customHeight="1" thickBot="1" x14ac:dyDescent="0.3">
      <c r="A118" s="1" t="s">
        <v>41</v>
      </c>
      <c r="B118" s="2"/>
      <c r="C118" s="3" t="s">
        <v>14</v>
      </c>
      <c r="D118" s="4"/>
    </row>
    <row r="119" spans="1:4" ht="16.899999999999999" customHeight="1" thickBot="1" x14ac:dyDescent="0.3">
      <c r="A119" s="1" t="s">
        <v>37</v>
      </c>
      <c r="B119" s="2"/>
      <c r="C119" s="3" t="s">
        <v>8</v>
      </c>
      <c r="D119" s="4"/>
    </row>
    <row r="120" spans="1:4" ht="16.899999999999999" customHeight="1" thickBot="1" x14ac:dyDescent="0.3">
      <c r="A120" s="1" t="s">
        <v>33</v>
      </c>
      <c r="B120" s="2"/>
      <c r="C120" s="3" t="s">
        <v>9</v>
      </c>
      <c r="D120" s="4"/>
    </row>
    <row r="121" spans="1:4" ht="16.899999999999999" customHeight="1" thickBot="1" x14ac:dyDescent="0.3">
      <c r="A121" s="1" t="s">
        <v>32</v>
      </c>
      <c r="B121" s="2"/>
      <c r="C121" s="3" t="s">
        <v>19</v>
      </c>
      <c r="D121" s="4"/>
    </row>
    <row r="122" spans="1:4" ht="16.899999999999999" customHeight="1" thickBot="1" x14ac:dyDescent="0.3">
      <c r="A122" s="1" t="s">
        <v>16</v>
      </c>
      <c r="B122" s="2"/>
      <c r="C122" s="3" t="s">
        <v>29</v>
      </c>
      <c r="D122" s="4"/>
    </row>
    <row r="123" spans="1:4" ht="16.899999999999999" customHeight="1" thickBot="1" x14ac:dyDescent="0.3">
      <c r="A123" s="1" t="s">
        <v>44</v>
      </c>
      <c r="B123" s="2"/>
      <c r="C123" s="3" t="s">
        <v>26</v>
      </c>
      <c r="D123" s="4"/>
    </row>
    <row r="124" spans="1:4" ht="16.899999999999999" customHeight="1" thickBot="1" x14ac:dyDescent="0.3">
      <c r="A124" s="1" t="s">
        <v>28</v>
      </c>
      <c r="B124" s="2"/>
      <c r="C124" s="3" t="s">
        <v>30</v>
      </c>
      <c r="D124" s="4"/>
    </row>
    <row r="125" spans="1:4" ht="16.899999999999999" customHeight="1" thickBot="1" x14ac:dyDescent="0.3">
      <c r="A125" s="1" t="s">
        <v>21</v>
      </c>
      <c r="B125" s="2"/>
      <c r="C125" s="3" t="s">
        <v>45</v>
      </c>
      <c r="D125" s="4"/>
    </row>
    <row r="126" spans="1:4" ht="16.899999999999999" customHeight="1" thickBot="1" x14ac:dyDescent="0.3">
      <c r="A126" s="1" t="s">
        <v>38</v>
      </c>
      <c r="B126" s="2"/>
      <c r="C126" s="3" t="s">
        <v>17</v>
      </c>
      <c r="D126" s="4"/>
    </row>
    <row r="127" spans="1:4" ht="16.899999999999999" customHeight="1" thickBot="1" x14ac:dyDescent="0.3">
      <c r="A127" s="1" t="s">
        <v>10</v>
      </c>
      <c r="B127" s="2"/>
      <c r="C127" s="3" t="s">
        <v>23</v>
      </c>
      <c r="D127" s="4"/>
    </row>
    <row r="128" spans="1:4" ht="16.899999999999999" customHeight="1" thickBot="1" x14ac:dyDescent="0.3">
      <c r="A128" s="1" t="s">
        <v>27</v>
      </c>
      <c r="B128" s="2"/>
      <c r="C128" s="3" t="s">
        <v>18</v>
      </c>
      <c r="D128" s="4"/>
    </row>
    <row r="129" spans="1:4" ht="16.899999999999999" customHeight="1" thickBot="1" x14ac:dyDescent="0.3">
      <c r="A129" s="1" t="s">
        <v>39</v>
      </c>
      <c r="B129" s="2"/>
      <c r="C129" s="3" t="s">
        <v>11</v>
      </c>
      <c r="D129" s="4"/>
    </row>
    <row r="130" spans="1:4" ht="16.899999999999999" customHeight="1" thickBot="1" x14ac:dyDescent="0.3"/>
    <row r="131" spans="1:4" ht="16.899999999999999" customHeight="1" thickBot="1" x14ac:dyDescent="0.3">
      <c r="A131" s="26" t="s">
        <v>6</v>
      </c>
      <c r="B131" s="27"/>
      <c r="C131" s="27"/>
      <c r="D131" s="28"/>
    </row>
    <row r="132" spans="1:4" ht="16.899999999999999" customHeight="1" thickBot="1" x14ac:dyDescent="0.3">
      <c r="A132" s="22"/>
      <c r="B132" s="23"/>
      <c r="C132" s="23"/>
      <c r="D132" s="24"/>
    </row>
    <row r="133" spans="1:4" ht="16.899999999999999" customHeight="1" thickBot="1" x14ac:dyDescent="0.3">
      <c r="A133" s="1" t="s">
        <v>30</v>
      </c>
      <c r="B133" s="2"/>
      <c r="C133" s="3" t="s">
        <v>8</v>
      </c>
      <c r="D133" s="4"/>
    </row>
    <row r="134" spans="1:4" ht="16.899999999999999" customHeight="1" thickBot="1" x14ac:dyDescent="0.3">
      <c r="A134" s="1" t="s">
        <v>31</v>
      </c>
      <c r="B134" s="2"/>
      <c r="C134" s="3" t="s">
        <v>29</v>
      </c>
      <c r="D134" s="4"/>
    </row>
    <row r="135" spans="1:4" ht="16.899999999999999" customHeight="1" thickBot="1" x14ac:dyDescent="0.3">
      <c r="A135" s="1" t="s">
        <v>32</v>
      </c>
      <c r="B135" s="2"/>
      <c r="C135" s="3" t="s">
        <v>25</v>
      </c>
      <c r="D135" s="4"/>
    </row>
    <row r="136" spans="1:4" ht="16.899999999999999" customHeight="1" thickBot="1" x14ac:dyDescent="0.3">
      <c r="A136" s="1" t="s">
        <v>18</v>
      </c>
      <c r="B136" s="2"/>
      <c r="C136" s="3" t="s">
        <v>21</v>
      </c>
      <c r="D136" s="4"/>
    </row>
    <row r="137" spans="1:4" ht="16.899999999999999" customHeight="1" thickBot="1" x14ac:dyDescent="0.3">
      <c r="A137" s="1" t="s">
        <v>43</v>
      </c>
      <c r="B137" s="2"/>
      <c r="C137" s="3" t="s">
        <v>10</v>
      </c>
      <c r="D137" s="4"/>
    </row>
    <row r="138" spans="1:4" ht="16.899999999999999" customHeight="1" thickBot="1" x14ac:dyDescent="0.3">
      <c r="A138" s="3" t="s">
        <v>26</v>
      </c>
      <c r="B138" s="2"/>
      <c r="C138" s="3" t="s">
        <v>9</v>
      </c>
      <c r="D138" s="4"/>
    </row>
    <row r="139" spans="1:4" ht="16.899999999999999" customHeight="1" thickBot="1" x14ac:dyDescent="0.3">
      <c r="A139" s="1" t="s">
        <v>12</v>
      </c>
      <c r="B139" s="2"/>
      <c r="C139" s="3" t="s">
        <v>16</v>
      </c>
      <c r="D139" s="4"/>
    </row>
    <row r="140" spans="1:4" ht="16.899999999999999" customHeight="1" thickBot="1" x14ac:dyDescent="0.3">
      <c r="A140" s="1" t="s">
        <v>19</v>
      </c>
      <c r="B140" s="2"/>
      <c r="C140" s="3" t="s">
        <v>39</v>
      </c>
      <c r="D140" s="4"/>
    </row>
    <row r="141" spans="1:4" ht="16.899999999999999" customHeight="1" thickBot="1" x14ac:dyDescent="0.3">
      <c r="A141" s="1" t="s">
        <v>27</v>
      </c>
      <c r="B141" s="2"/>
      <c r="C141" s="3" t="s">
        <v>45</v>
      </c>
      <c r="D141" s="4"/>
    </row>
    <row r="142" spans="1:4" ht="16.899999999999999" customHeight="1" thickBot="1" x14ac:dyDescent="0.3">
      <c r="A142" s="1" t="s">
        <v>41</v>
      </c>
      <c r="B142" s="2"/>
      <c r="C142" s="3" t="s">
        <v>33</v>
      </c>
      <c r="D142" s="4"/>
    </row>
    <row r="143" spans="1:4" ht="16.899999999999999" customHeight="1" thickBot="1" x14ac:dyDescent="0.3">
      <c r="A143" s="1" t="s">
        <v>37</v>
      </c>
      <c r="B143" s="2"/>
      <c r="C143" s="3" t="s">
        <v>36</v>
      </c>
      <c r="D143" s="4"/>
    </row>
    <row r="144" spans="1:4" ht="16.899999999999999" customHeight="1" thickBot="1" x14ac:dyDescent="0.3">
      <c r="A144" s="1" t="s">
        <v>44</v>
      </c>
      <c r="B144" s="2"/>
      <c r="C144" s="3" t="s">
        <v>42</v>
      </c>
      <c r="D144" s="4"/>
    </row>
    <row r="145" spans="1:4" ht="16.899999999999999" customHeight="1" thickBot="1" x14ac:dyDescent="0.3">
      <c r="A145" s="1" t="s">
        <v>17</v>
      </c>
      <c r="B145" s="2"/>
      <c r="C145" s="3" t="s">
        <v>22</v>
      </c>
      <c r="D145" s="4"/>
    </row>
    <row r="146" spans="1:4" ht="16.899999999999999" customHeight="1" thickBot="1" x14ac:dyDescent="0.3">
      <c r="A146" s="1" t="s">
        <v>28</v>
      </c>
      <c r="B146" s="2"/>
      <c r="C146" s="3" t="s">
        <v>13</v>
      </c>
      <c r="D146" s="4"/>
    </row>
    <row r="147" spans="1:4" ht="16.899999999999999" customHeight="1" thickBot="1" x14ac:dyDescent="0.3">
      <c r="A147" s="1" t="s">
        <v>20</v>
      </c>
      <c r="B147" s="2"/>
      <c r="C147" s="3" t="s">
        <v>11</v>
      </c>
      <c r="D147" s="4"/>
    </row>
    <row r="148" spans="1:4" ht="16.899999999999999" customHeight="1" thickBot="1" x14ac:dyDescent="0.3">
      <c r="A148" s="1" t="s">
        <v>38</v>
      </c>
      <c r="B148" s="2"/>
      <c r="C148" s="3" t="s">
        <v>14</v>
      </c>
      <c r="D148" s="4"/>
    </row>
    <row r="149" spans="1:4" ht="16.899999999999999" customHeight="1" thickBot="1" x14ac:dyDescent="0.3">
      <c r="A149" s="1" t="s">
        <v>24</v>
      </c>
      <c r="B149" s="2"/>
      <c r="C149" s="3" t="s">
        <v>23</v>
      </c>
      <c r="D149" s="4"/>
    </row>
    <row r="150" spans="1:4" ht="16.899999999999999" customHeight="1" thickBot="1" x14ac:dyDescent="0.3">
      <c r="A150" s="1" t="s">
        <v>15</v>
      </c>
      <c r="B150" s="2"/>
      <c r="C150" s="3" t="s">
        <v>40</v>
      </c>
      <c r="D150" s="4"/>
    </row>
    <row r="151" spans="1:4" ht="16.899999999999999" customHeight="1" thickBot="1" x14ac:dyDescent="0.3"/>
    <row r="152" spans="1:4" ht="16.899999999999999" customHeight="1" thickBot="1" x14ac:dyDescent="0.3">
      <c r="A152" s="26" t="s">
        <v>7</v>
      </c>
      <c r="B152" s="27"/>
      <c r="C152" s="27"/>
      <c r="D152" s="28"/>
    </row>
    <row r="153" spans="1:4" ht="16.899999999999999" customHeight="1" thickBot="1" x14ac:dyDescent="0.3">
      <c r="A153" s="22"/>
      <c r="B153" s="23"/>
      <c r="C153" s="23"/>
      <c r="D153" s="24"/>
    </row>
    <row r="154" spans="1:4" ht="16.899999999999999" customHeight="1" thickBot="1" x14ac:dyDescent="0.3">
      <c r="A154" s="1" t="s">
        <v>8</v>
      </c>
      <c r="B154" s="2"/>
      <c r="C154" s="3" t="s">
        <v>20</v>
      </c>
      <c r="D154" s="4"/>
    </row>
    <row r="155" spans="1:4" ht="16.899999999999999" customHeight="1" thickBot="1" x14ac:dyDescent="0.3">
      <c r="A155" s="1" t="s">
        <v>25</v>
      </c>
      <c r="B155" s="2"/>
      <c r="C155" s="3" t="s">
        <v>17</v>
      </c>
      <c r="D155" s="4"/>
    </row>
    <row r="156" spans="1:4" ht="16.899999999999999" customHeight="1" thickBot="1" x14ac:dyDescent="0.3">
      <c r="A156" s="1" t="s">
        <v>21</v>
      </c>
      <c r="B156" s="2"/>
      <c r="C156" s="3" t="s">
        <v>41</v>
      </c>
      <c r="D156" s="4"/>
    </row>
    <row r="157" spans="1:4" ht="16.899999999999999" customHeight="1" thickBot="1" x14ac:dyDescent="0.3">
      <c r="A157" s="1" t="s">
        <v>11</v>
      </c>
      <c r="B157" s="2"/>
      <c r="C157" s="3" t="s">
        <v>26</v>
      </c>
      <c r="D157" s="4"/>
    </row>
    <row r="158" spans="1:4" ht="16.899999999999999" customHeight="1" thickBot="1" x14ac:dyDescent="0.3">
      <c r="A158" s="1" t="s">
        <v>45</v>
      </c>
      <c r="B158" s="2"/>
      <c r="C158" s="3" t="s">
        <v>31</v>
      </c>
      <c r="D158" s="4"/>
    </row>
    <row r="159" spans="1:4" ht="16.899999999999999" customHeight="1" thickBot="1" x14ac:dyDescent="0.3">
      <c r="A159" s="3" t="s">
        <v>14</v>
      </c>
      <c r="B159" s="2"/>
      <c r="C159" s="3" t="s">
        <v>19</v>
      </c>
      <c r="D159" s="4"/>
    </row>
    <row r="160" spans="1:4" ht="16.899999999999999" customHeight="1" thickBot="1" x14ac:dyDescent="0.3">
      <c r="A160" s="1" t="s">
        <v>22</v>
      </c>
      <c r="B160" s="2"/>
      <c r="C160" s="3" t="s">
        <v>30</v>
      </c>
      <c r="D160" s="4"/>
    </row>
    <row r="161" spans="1:4" ht="16.899999999999999" customHeight="1" thickBot="1" x14ac:dyDescent="0.3">
      <c r="A161" s="1" t="s">
        <v>40</v>
      </c>
      <c r="B161" s="2"/>
      <c r="C161" s="3" t="s">
        <v>32</v>
      </c>
      <c r="D161" s="4"/>
    </row>
    <row r="162" spans="1:4" ht="16.899999999999999" customHeight="1" thickBot="1" x14ac:dyDescent="0.3">
      <c r="A162" s="1" t="s">
        <v>42</v>
      </c>
      <c r="B162" s="2"/>
      <c r="C162" s="3" t="s">
        <v>28</v>
      </c>
      <c r="D162" s="4"/>
    </row>
    <row r="163" spans="1:4" ht="16.899999999999999" customHeight="1" thickBot="1" x14ac:dyDescent="0.3">
      <c r="A163" s="1" t="s">
        <v>13</v>
      </c>
      <c r="B163" s="2"/>
      <c r="C163" s="3" t="s">
        <v>44</v>
      </c>
      <c r="D163" s="4"/>
    </row>
    <row r="164" spans="1:4" ht="16.899999999999999" customHeight="1" thickBot="1" x14ac:dyDescent="0.3">
      <c r="A164" s="1" t="s">
        <v>10</v>
      </c>
      <c r="B164" s="2"/>
      <c r="C164" s="3" t="s">
        <v>27</v>
      </c>
      <c r="D164" s="4"/>
    </row>
    <row r="165" spans="1:4" ht="16.899999999999999" customHeight="1" thickBot="1" x14ac:dyDescent="0.3">
      <c r="A165" s="1" t="s">
        <v>16</v>
      </c>
      <c r="B165" s="2"/>
      <c r="C165" s="3" t="s">
        <v>38</v>
      </c>
      <c r="D165" s="4"/>
    </row>
    <row r="166" spans="1:4" ht="16.899999999999999" customHeight="1" thickBot="1" x14ac:dyDescent="0.3">
      <c r="A166" s="1" t="s">
        <v>23</v>
      </c>
      <c r="B166" s="2"/>
      <c r="C166" s="3" t="s">
        <v>43</v>
      </c>
      <c r="D166" s="4"/>
    </row>
    <row r="167" spans="1:4" ht="16.899999999999999" customHeight="1" thickBot="1" x14ac:dyDescent="0.3">
      <c r="A167" s="1" t="s">
        <v>9</v>
      </c>
      <c r="B167" s="2"/>
      <c r="C167" s="3" t="s">
        <v>12</v>
      </c>
      <c r="D167" s="4"/>
    </row>
    <row r="168" spans="1:4" ht="16.899999999999999" customHeight="1" thickBot="1" x14ac:dyDescent="0.3">
      <c r="A168" s="1" t="s">
        <v>29</v>
      </c>
      <c r="B168" s="2"/>
      <c r="C168" s="3" t="s">
        <v>37</v>
      </c>
      <c r="D168" s="4"/>
    </row>
    <row r="169" spans="1:4" ht="16.899999999999999" customHeight="1" thickBot="1" x14ac:dyDescent="0.3">
      <c r="A169" s="1" t="s">
        <v>36</v>
      </c>
      <c r="B169" s="2"/>
      <c r="C169" s="3" t="s">
        <v>18</v>
      </c>
      <c r="D169" s="4"/>
    </row>
    <row r="170" spans="1:4" ht="16.899999999999999" customHeight="1" thickBot="1" x14ac:dyDescent="0.3">
      <c r="A170" s="1" t="s">
        <v>33</v>
      </c>
      <c r="B170" s="2"/>
      <c r="C170" s="3" t="s">
        <v>15</v>
      </c>
      <c r="D170" s="4"/>
    </row>
    <row r="171" spans="1:4" ht="16.899999999999999" customHeight="1" thickBot="1" x14ac:dyDescent="0.3">
      <c r="A171" s="1" t="s">
        <v>39</v>
      </c>
      <c r="B171" s="2"/>
      <c r="C171" s="3" t="s">
        <v>24</v>
      </c>
      <c r="D171" s="4"/>
    </row>
    <row r="172" spans="1:4" ht="16.899999999999999" customHeight="1" x14ac:dyDescent="0.25"/>
    <row r="173" spans="1:4" ht="16.899999999999999" customHeight="1" x14ac:dyDescent="0.25"/>
    <row r="174" spans="1:4" ht="16.899999999999999" customHeight="1" x14ac:dyDescent="0.25"/>
    <row r="175" spans="1:4" ht="16.899999999999999" customHeight="1" x14ac:dyDescent="0.25"/>
    <row r="176" spans="1:4" ht="16.899999999999999" customHeight="1" x14ac:dyDescent="0.25"/>
    <row r="177" ht="16.899999999999999" customHeight="1" x14ac:dyDescent="0.25"/>
    <row r="178" ht="16.899999999999999" customHeight="1" x14ac:dyDescent="0.25"/>
    <row r="179" ht="16.899999999999999" customHeight="1" x14ac:dyDescent="0.25"/>
    <row r="180" ht="16.899999999999999" customHeight="1" x14ac:dyDescent="0.25"/>
    <row r="181" ht="16.899999999999999" customHeight="1" x14ac:dyDescent="0.25"/>
    <row r="182" ht="16.899999999999999" customHeight="1" x14ac:dyDescent="0.25"/>
    <row r="183" ht="16.899999999999999" customHeight="1" x14ac:dyDescent="0.25"/>
    <row r="184" ht="16.899999999999999" customHeight="1" x14ac:dyDescent="0.25"/>
    <row r="185" ht="16.899999999999999" customHeight="1" x14ac:dyDescent="0.25"/>
    <row r="186" ht="16.899999999999999" customHeight="1" x14ac:dyDescent="0.25"/>
    <row r="187" ht="16.899999999999999" customHeight="1" x14ac:dyDescent="0.25"/>
    <row r="188" ht="16.899999999999999" customHeight="1" x14ac:dyDescent="0.25"/>
    <row r="189" ht="16.899999999999999" customHeight="1" x14ac:dyDescent="0.25"/>
    <row r="190" ht="16.899999999999999" customHeight="1" x14ac:dyDescent="0.25"/>
    <row r="191" ht="16.899999999999999" customHeight="1" x14ac:dyDescent="0.25"/>
    <row r="192" ht="16.899999999999999" customHeight="1" x14ac:dyDescent="0.25"/>
    <row r="193" ht="16.899999999999999" customHeight="1" x14ac:dyDescent="0.25"/>
    <row r="194" ht="16.899999999999999" customHeight="1" x14ac:dyDescent="0.25"/>
    <row r="195" ht="16.899999999999999" customHeight="1" x14ac:dyDescent="0.25"/>
    <row r="196" ht="16.899999999999999" customHeight="1" x14ac:dyDescent="0.25"/>
    <row r="197" ht="16.899999999999999" customHeight="1" x14ac:dyDescent="0.25"/>
    <row r="198" ht="16.899999999999999" customHeight="1" x14ac:dyDescent="0.25"/>
    <row r="199" ht="16.899999999999999" customHeight="1" x14ac:dyDescent="0.25"/>
    <row r="200" ht="16.899999999999999" customHeight="1" x14ac:dyDescent="0.25"/>
    <row r="201" ht="16.899999999999999" customHeight="1" x14ac:dyDescent="0.25"/>
    <row r="202" ht="16.899999999999999" customHeight="1" x14ac:dyDescent="0.25"/>
    <row r="203" ht="16.899999999999999" customHeight="1" x14ac:dyDescent="0.25"/>
    <row r="204" ht="16.899999999999999" customHeight="1" x14ac:dyDescent="0.25"/>
    <row r="205" ht="16.899999999999999" customHeight="1" x14ac:dyDescent="0.25"/>
    <row r="206" ht="16.899999999999999" customHeight="1" x14ac:dyDescent="0.25"/>
    <row r="207" ht="16.899999999999999" customHeight="1" x14ac:dyDescent="0.25"/>
    <row r="208" ht="16.899999999999999" customHeight="1" x14ac:dyDescent="0.25"/>
    <row r="209" ht="16.899999999999999" customHeight="1" x14ac:dyDescent="0.25"/>
    <row r="210" ht="16.899999999999999" customHeight="1" x14ac:dyDescent="0.25"/>
    <row r="211" ht="16.899999999999999" customHeight="1" x14ac:dyDescent="0.25"/>
    <row r="212" ht="16.899999999999999" customHeight="1" x14ac:dyDescent="0.25"/>
    <row r="213" ht="16.899999999999999" customHeight="1" x14ac:dyDescent="0.25"/>
    <row r="214" ht="16.899999999999999" customHeight="1" x14ac:dyDescent="0.25"/>
    <row r="215" ht="16.899999999999999" customHeight="1" x14ac:dyDescent="0.25"/>
    <row r="216" ht="16.899999999999999" customHeight="1" x14ac:dyDescent="0.25"/>
    <row r="217" ht="16.899999999999999" customHeight="1" x14ac:dyDescent="0.25"/>
    <row r="218" ht="16.899999999999999" customHeight="1" x14ac:dyDescent="0.25"/>
    <row r="219" ht="16.899999999999999" customHeight="1" x14ac:dyDescent="0.25"/>
    <row r="220" ht="16.899999999999999" customHeight="1" x14ac:dyDescent="0.25"/>
    <row r="221" ht="16.899999999999999" customHeight="1" x14ac:dyDescent="0.25"/>
    <row r="222" ht="16.899999999999999" customHeight="1" x14ac:dyDescent="0.25"/>
    <row r="223" ht="16.899999999999999" customHeight="1" x14ac:dyDescent="0.25"/>
    <row r="224" ht="16.899999999999999" customHeight="1" x14ac:dyDescent="0.25"/>
    <row r="225" ht="16.899999999999999" customHeight="1" x14ac:dyDescent="0.25"/>
    <row r="226" ht="16.899999999999999" customHeight="1" x14ac:dyDescent="0.25"/>
    <row r="227" ht="16.899999999999999" customHeight="1" x14ac:dyDescent="0.25"/>
    <row r="228" ht="16.899999999999999" customHeight="1" x14ac:dyDescent="0.25"/>
    <row r="229" ht="16.899999999999999" customHeight="1" x14ac:dyDescent="0.25"/>
    <row r="230" ht="16.899999999999999" customHeight="1" x14ac:dyDescent="0.25"/>
    <row r="231" ht="16.899999999999999" customHeight="1" x14ac:dyDescent="0.25"/>
    <row r="232" ht="16.899999999999999" customHeight="1" x14ac:dyDescent="0.25"/>
    <row r="233" ht="16.899999999999999" customHeight="1" x14ac:dyDescent="0.25"/>
    <row r="234" ht="16.899999999999999" customHeight="1" x14ac:dyDescent="0.25"/>
    <row r="235" ht="16.899999999999999" customHeight="1" x14ac:dyDescent="0.25"/>
    <row r="236" ht="16.899999999999999" customHeight="1" x14ac:dyDescent="0.25"/>
    <row r="237" ht="16.899999999999999" customHeight="1" x14ac:dyDescent="0.25"/>
    <row r="238" ht="16.899999999999999" customHeight="1" x14ac:dyDescent="0.25"/>
    <row r="239" ht="16.899999999999999" customHeight="1" x14ac:dyDescent="0.25"/>
    <row r="240" ht="16.899999999999999" customHeight="1" x14ac:dyDescent="0.25"/>
    <row r="241" ht="16.899999999999999" customHeight="1" x14ac:dyDescent="0.25"/>
    <row r="242" ht="16.899999999999999" customHeight="1" x14ac:dyDescent="0.25"/>
    <row r="243" ht="16.899999999999999" customHeight="1" x14ac:dyDescent="0.25"/>
    <row r="244" ht="16.899999999999999" customHeight="1" x14ac:dyDescent="0.25"/>
    <row r="245" ht="16.899999999999999" customHeight="1" x14ac:dyDescent="0.25"/>
    <row r="246" ht="16.899999999999999" customHeight="1" x14ac:dyDescent="0.25"/>
    <row r="247" ht="16.899999999999999" customHeight="1" x14ac:dyDescent="0.25"/>
    <row r="248" ht="16.899999999999999" customHeight="1" x14ac:dyDescent="0.25"/>
    <row r="249" ht="16.899999999999999" customHeight="1" x14ac:dyDescent="0.25"/>
    <row r="250" ht="16.899999999999999" customHeight="1" x14ac:dyDescent="0.25"/>
    <row r="251" ht="16.899999999999999" customHeight="1" x14ac:dyDescent="0.25"/>
    <row r="252" ht="16.899999999999999" customHeight="1" x14ac:dyDescent="0.25"/>
    <row r="253" ht="16.899999999999999" customHeight="1" x14ac:dyDescent="0.25"/>
    <row r="254" ht="16.899999999999999" customHeight="1" x14ac:dyDescent="0.25"/>
    <row r="255" ht="16.899999999999999" customHeight="1" x14ac:dyDescent="0.25"/>
    <row r="256" ht="16.899999999999999" customHeight="1" x14ac:dyDescent="0.25"/>
    <row r="257" ht="16.899999999999999" customHeight="1" x14ac:dyDescent="0.25"/>
    <row r="258" ht="16.899999999999999" customHeight="1" x14ac:dyDescent="0.25"/>
    <row r="259" ht="16.899999999999999" customHeight="1" x14ac:dyDescent="0.25"/>
    <row r="260" ht="16.899999999999999" customHeight="1" x14ac:dyDescent="0.25"/>
    <row r="261" ht="16.899999999999999" customHeight="1" x14ac:dyDescent="0.25"/>
    <row r="262" ht="16.899999999999999" customHeight="1" x14ac:dyDescent="0.25"/>
    <row r="263" ht="16.899999999999999" customHeight="1" x14ac:dyDescent="0.25"/>
    <row r="264" ht="16.899999999999999" customHeight="1" x14ac:dyDescent="0.25"/>
    <row r="265" ht="16.899999999999999" customHeight="1" x14ac:dyDescent="0.25"/>
    <row r="266" ht="16.899999999999999" customHeight="1" x14ac:dyDescent="0.25"/>
    <row r="267" ht="16.899999999999999" customHeight="1" x14ac:dyDescent="0.25"/>
    <row r="268" ht="16.899999999999999" customHeight="1" x14ac:dyDescent="0.25"/>
    <row r="269" ht="16.899999999999999" customHeight="1" x14ac:dyDescent="0.25"/>
    <row r="270" ht="16.899999999999999" customHeight="1" x14ac:dyDescent="0.25"/>
    <row r="271" ht="16.899999999999999" customHeight="1" x14ac:dyDescent="0.25"/>
    <row r="272" ht="16.899999999999999" customHeight="1" x14ac:dyDescent="0.25"/>
    <row r="273" ht="16.899999999999999" customHeight="1" x14ac:dyDescent="0.25"/>
    <row r="274" ht="16.899999999999999" customHeight="1" x14ac:dyDescent="0.25"/>
    <row r="275" ht="16.899999999999999" customHeight="1" x14ac:dyDescent="0.25"/>
    <row r="276" ht="16.899999999999999" customHeight="1" x14ac:dyDescent="0.25"/>
    <row r="277" ht="16.899999999999999" customHeight="1" x14ac:dyDescent="0.25"/>
    <row r="278" ht="16.899999999999999" customHeight="1" x14ac:dyDescent="0.25"/>
    <row r="279" ht="16.899999999999999" customHeight="1" x14ac:dyDescent="0.25"/>
    <row r="280" ht="16.899999999999999" customHeight="1" x14ac:dyDescent="0.25"/>
    <row r="281" ht="16.899999999999999" customHeight="1" x14ac:dyDescent="0.25"/>
    <row r="282" ht="16.899999999999999" customHeight="1" x14ac:dyDescent="0.25"/>
    <row r="283" ht="16.899999999999999" customHeight="1" x14ac:dyDescent="0.25"/>
    <row r="284" ht="16.899999999999999" customHeight="1" x14ac:dyDescent="0.25"/>
    <row r="285" ht="16.899999999999999" customHeight="1" x14ac:dyDescent="0.25"/>
    <row r="286" ht="16.899999999999999" customHeight="1" x14ac:dyDescent="0.25"/>
    <row r="287" ht="16.899999999999999" customHeight="1" x14ac:dyDescent="0.25"/>
    <row r="288" ht="16.899999999999999" customHeight="1" x14ac:dyDescent="0.25"/>
    <row r="289" ht="16.899999999999999" customHeight="1" x14ac:dyDescent="0.25"/>
    <row r="290" ht="16.899999999999999" customHeight="1" x14ac:dyDescent="0.25"/>
    <row r="291" ht="16.899999999999999" customHeight="1" x14ac:dyDescent="0.25"/>
    <row r="292" ht="16.899999999999999" customHeight="1" x14ac:dyDescent="0.25"/>
    <row r="293" ht="16.899999999999999" customHeight="1" x14ac:dyDescent="0.25"/>
    <row r="294" ht="16.899999999999999" customHeight="1" x14ac:dyDescent="0.25"/>
    <row r="295" ht="16.899999999999999" customHeight="1" x14ac:dyDescent="0.25"/>
    <row r="296" ht="16.899999999999999" customHeight="1" x14ac:dyDescent="0.25"/>
    <row r="297" ht="16.899999999999999" customHeight="1" x14ac:dyDescent="0.25"/>
    <row r="298" ht="16.899999999999999" customHeight="1" x14ac:dyDescent="0.25"/>
    <row r="299" ht="16.899999999999999" customHeight="1" x14ac:dyDescent="0.25"/>
    <row r="300" ht="16.899999999999999" customHeight="1" x14ac:dyDescent="0.25"/>
    <row r="301" ht="16.899999999999999" customHeight="1" x14ac:dyDescent="0.25"/>
    <row r="302" ht="16.899999999999999" customHeight="1" x14ac:dyDescent="0.25"/>
    <row r="303" ht="16.899999999999999" customHeight="1" x14ac:dyDescent="0.25"/>
    <row r="304" ht="16.899999999999999" customHeight="1" x14ac:dyDescent="0.25"/>
    <row r="305" ht="16.899999999999999" customHeight="1" x14ac:dyDescent="0.25"/>
    <row r="306" ht="16.899999999999999" customHeight="1" x14ac:dyDescent="0.25"/>
    <row r="307" ht="16.899999999999999" customHeight="1" x14ac:dyDescent="0.25"/>
    <row r="308" ht="16.899999999999999" customHeight="1" x14ac:dyDescent="0.25"/>
    <row r="309" ht="16.899999999999999" customHeight="1" x14ac:dyDescent="0.25"/>
    <row r="310" ht="16.899999999999999" customHeight="1" x14ac:dyDescent="0.25"/>
    <row r="311" ht="16.899999999999999" customHeight="1" x14ac:dyDescent="0.25"/>
    <row r="312" ht="16.899999999999999" customHeight="1" x14ac:dyDescent="0.25"/>
    <row r="313" ht="16.899999999999999" customHeight="1" x14ac:dyDescent="0.25"/>
    <row r="314" ht="16.899999999999999" customHeight="1" x14ac:dyDescent="0.25"/>
    <row r="315" ht="16.899999999999999" customHeight="1" x14ac:dyDescent="0.25"/>
    <row r="316" ht="16.899999999999999" customHeight="1" x14ac:dyDescent="0.25"/>
    <row r="317" ht="16.899999999999999" customHeight="1" x14ac:dyDescent="0.25"/>
    <row r="318" ht="16.899999999999999" customHeight="1" x14ac:dyDescent="0.25"/>
    <row r="319" ht="16.899999999999999" customHeight="1" x14ac:dyDescent="0.25"/>
    <row r="320" ht="16.899999999999999" customHeight="1" x14ac:dyDescent="0.25"/>
    <row r="321" ht="16.899999999999999" customHeight="1" x14ac:dyDescent="0.25"/>
    <row r="322" ht="16.899999999999999" customHeight="1" x14ac:dyDescent="0.25"/>
    <row r="323" ht="16.899999999999999" customHeight="1" x14ac:dyDescent="0.25"/>
    <row r="324" ht="16.899999999999999" customHeight="1" x14ac:dyDescent="0.25"/>
    <row r="325" ht="16.899999999999999" customHeight="1" x14ac:dyDescent="0.25"/>
    <row r="326" ht="16.899999999999999" customHeight="1" x14ac:dyDescent="0.25"/>
    <row r="327" ht="16.899999999999999" customHeight="1" x14ac:dyDescent="0.25"/>
    <row r="328" ht="16.899999999999999" customHeight="1" x14ac:dyDescent="0.25"/>
    <row r="329" ht="16.899999999999999" customHeight="1" x14ac:dyDescent="0.25"/>
    <row r="330" ht="16.899999999999999" customHeight="1" x14ac:dyDescent="0.25"/>
    <row r="331" ht="16.899999999999999" customHeight="1" x14ac:dyDescent="0.25"/>
    <row r="332" ht="16.899999999999999" customHeight="1" x14ac:dyDescent="0.25"/>
    <row r="333" ht="16.899999999999999" customHeight="1" x14ac:dyDescent="0.25"/>
    <row r="334" ht="16.899999999999999" customHeight="1" x14ac:dyDescent="0.25"/>
    <row r="335" ht="16.899999999999999" customHeight="1" x14ac:dyDescent="0.25"/>
    <row r="336" ht="16.899999999999999" customHeight="1" x14ac:dyDescent="0.25"/>
    <row r="337" ht="16.899999999999999" customHeight="1" x14ac:dyDescent="0.25"/>
    <row r="338" ht="16.899999999999999" customHeight="1" x14ac:dyDescent="0.25"/>
    <row r="339" ht="16.899999999999999" customHeight="1" x14ac:dyDescent="0.25"/>
    <row r="340" ht="16.899999999999999" customHeight="1" x14ac:dyDescent="0.25"/>
    <row r="341" ht="16.899999999999999" customHeight="1" x14ac:dyDescent="0.25"/>
    <row r="342" ht="16.899999999999999" customHeight="1" x14ac:dyDescent="0.25"/>
    <row r="343" ht="16.899999999999999" customHeight="1" x14ac:dyDescent="0.25"/>
    <row r="344" ht="16.899999999999999" customHeight="1" x14ac:dyDescent="0.25"/>
    <row r="345" ht="16.899999999999999" customHeight="1" x14ac:dyDescent="0.25"/>
    <row r="346" ht="16.899999999999999" customHeight="1" x14ac:dyDescent="0.25"/>
  </sheetData>
  <mergeCells count="1">
    <mergeCell ref="T3:AN3"/>
  </mergeCells>
  <pageMargins left="0.70866141732283472" right="0.70866141732283472" top="0.74803149606299213" bottom="0.74803149606299213" header="0.31496062992125984" footer="0.31496062992125984"/>
  <pageSetup paperSize="9" scale="38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9CEC6-4454-478E-AD91-5855FC135355}">
  <sheetPr codeName="Sheet2"/>
  <dimension ref="A1:K37"/>
  <sheetViews>
    <sheetView topLeftCell="A10" workbookViewId="0">
      <selection activeCell="B2" sqref="B2"/>
    </sheetView>
  </sheetViews>
  <sheetFormatPr defaultRowHeight="15" x14ac:dyDescent="0.25"/>
  <cols>
    <col min="1" max="1" width="23.5703125" bestFit="1" customWidth="1"/>
  </cols>
  <sheetData>
    <row r="1" spans="1:11" x14ac:dyDescent="0.25">
      <c r="B1" t="s">
        <v>62</v>
      </c>
      <c r="C1" t="s">
        <v>63</v>
      </c>
      <c r="D1" t="s">
        <v>64</v>
      </c>
      <c r="E1" t="s">
        <v>65</v>
      </c>
      <c r="F1" t="s">
        <v>66</v>
      </c>
      <c r="G1" t="s">
        <v>67</v>
      </c>
      <c r="H1" t="s">
        <v>68</v>
      </c>
      <c r="I1" t="s">
        <v>69</v>
      </c>
      <c r="J1" t="s">
        <v>70</v>
      </c>
      <c r="K1" t="s">
        <v>72</v>
      </c>
    </row>
    <row r="2" spans="1:11" x14ac:dyDescent="0.25">
      <c r="A2" t="str">
        <f>'C1 2024-2025'!A7</f>
        <v>YOUNG BOYS BERNE</v>
      </c>
      <c r="B2" cm="1">
        <f t="array" aca="1" ref="B2" ca="1">SUMPRODUCT((OFFSET('C1 2024-2025'!$A$5,0,1,2+('C1 2024-2025'!$J$5)*21,1)&lt;&gt;"")*(OFFSET('C1 2024-2025'!$A$5,0,0,2+('C1 2024-2025'!$J$5)*21,1)=A2)*1)+SUMPRODUCT((OFFSET('C1 2024-2025'!$A$5,0,1,2+('C1 2024-2025'!$J$5)*21,1)&lt;&gt;"")*(OFFSET('C1 2024-2025'!$A$5,0,2,2+('C1 2024-2025'!$J$5)*21,1)=A2)*1)</f>
        <v>4</v>
      </c>
      <c r="C2" cm="1">
        <f t="array" aca="1" ref="C2" ca="1">SUMPRODUCT((OFFSET('C1 2024-2025'!$A$5,0,1,2+('C1 2024-2025'!$J$5)*21,1)&lt;&gt;"")*(OFFSET('C1 2024-2025'!$A$5,0,1,2+('C1 2024-2025'!$J$5)*21,1)&gt;OFFSET('C1 2024-2025'!$A$5,0,3,2+('C1 2024-2025'!$J$5)*21,1))*(OFFSET('C1 2024-2025'!$A$5,0,0,2+('C1 2024-2025'!$J$5)*21,1)=A2)*1)+SUMPRODUCT((OFFSET('C1 2024-2025'!$A$5,0,1,2+('C1 2024-2025'!$J$5)*21,1)&lt;OFFSET('C1 2024-2025'!$A$5,0,3,2+('C1 2024-2025'!$J$5)*21,1))*(OFFSET('C1 2024-2025'!$A$5,0,2,2+('C1 2024-2025'!$J$5)*21,1)=A2)*1)</f>
        <v>0</v>
      </c>
      <c r="D2" cm="1">
        <f t="array" aca="1" ref="D2" ca="1">SUMPRODUCT((OFFSET('C1 2024-2025'!$A$5,0,1,2+('C1 2024-2025'!$J$5)*21,1)&lt;&gt;"")*(OFFSET('C1 2024-2025'!$A$5,0,1,2+('C1 2024-2025'!$J$5)*21,1)=OFFSET('C1 2024-2025'!$A$5,0,3,2+('C1 2024-2025'!$J$5)*21,1))*(OFFSET('C1 2024-2025'!$A$5,0,0,2+('C1 2024-2025'!$J$5)*21,1)=A2)*1)+SUMPRODUCT((OFFSET('C1 2024-2025'!$A$5,0,1,2+('C1 2024-2025'!$J$5)*21,1)&lt;&gt;"")*(OFFSET('C1 2024-2025'!$A$5,0,1,2+('C1 2024-2025'!$J$5)*21,1)=OFFSET('C1 2024-2025'!$A$5,0,3,2+('C1 2024-2025'!$J$5)*21,1))*(OFFSET('C1 2024-2025'!$A$5,0,2,2+('C1 2024-2025'!$J$5)*21,1)=A2)*1)</f>
        <v>0</v>
      </c>
      <c r="E2">
        <f t="shared" ref="E2" ca="1" si="0">B2-C2-D2</f>
        <v>4</v>
      </c>
      <c r="F2" cm="1">
        <f t="array" aca="1" ref="F2" ca="1">SUMPRODUCT((OFFSET('C1 2024-2025'!$A$5,0,1,2+('C1 2024-2025'!$J$5)*21,1)&lt;&gt;"")*(OFFSET('C1 2024-2025'!$A$5,0,1,2+('C1 2024-2025'!$J$5)*21,1))*(OFFSET('C1 2024-2025'!$A$5,0,0,2+('C1 2024-2025'!$J$5)*21,2)=A2))+SUMPRODUCT((OFFSET('C1 2024-2025'!$A$5,0,1,2+('C1 2024-2025'!$J$5)*21,1)&lt;&gt;"")*(OFFSET('C1 2024-2025'!$A$5,0,3,2+('C1 2024-2025'!$J$5)*21,1))*(OFFSET('C1 2024-2025'!$A$5,0,2,2+('C1 2024-2025'!$J$5)*21,1)=A2))</f>
        <v>1</v>
      </c>
      <c r="G2" cm="1">
        <f t="array" aca="1" ref="G2" ca="1">SUMPRODUCT((OFFSET('C1 2024-2025'!$A$5,0,1,2+('C1 2024-2025'!$J$5)*21,1)&lt;&gt;"")*(OFFSET('C1 2024-2025'!$A$5,0,1,2+('C1 2024-2025'!$J$5)*21,1))*(OFFSET('C1 2024-2025'!$A$5,0,2,2+('C1 2024-2025'!$J$5)*21,2)=A2))+SUMPRODUCT((OFFSET('C1 2024-2025'!$A$5,0,1,2+('C1 2024-2025'!$J$5)*21,1)&lt;&gt;"")*(OFFSET('C1 2024-2025'!$A$5,0,3,2+('C1 2024-2025'!$J$5)*21,1))*(OFFSET('C1 2024-2025'!$A$5,0,0,2+('C1 2024-2025'!$J$5)*21,1)=A2))</f>
        <v>11</v>
      </c>
      <c r="H2">
        <f t="shared" ref="H2" ca="1" si="1">F2-G2</f>
        <v>-10</v>
      </c>
      <c r="I2">
        <f t="shared" ref="I2" ca="1" si="2">C2*3+D2</f>
        <v>0</v>
      </c>
      <c r="J2">
        <f ca="1">I2*10000+H2*100+F2+(40-ROW())/100</f>
        <v>-998.62</v>
      </c>
      <c r="K2">
        <f ca="1">RANK(J2,$J$2:$J$37)</f>
        <v>34</v>
      </c>
    </row>
    <row r="3" spans="1:11" x14ac:dyDescent="0.25">
      <c r="A3" t="str">
        <f>'C1 2024-2025'!A8</f>
        <v>JUVENTUS TURIN</v>
      </c>
      <c r="B3" cm="1">
        <f t="array" aca="1" ref="B3" ca="1">SUMPRODUCT((OFFSET('C1 2024-2025'!$A$5,0,1,2+('C1 2024-2025'!$J$5)*21,1)&lt;&gt;"")*(OFFSET('C1 2024-2025'!$A$5,0,0,2+('C1 2024-2025'!$J$5)*21,1)=A3)*1)+SUMPRODUCT((OFFSET('C1 2024-2025'!$A$5,0,1,2+('C1 2024-2025'!$J$5)*21,1)&lt;&gt;"")*(OFFSET('C1 2024-2025'!$A$5,0,2,2+('C1 2024-2025'!$J$5)*21,1)=A3)*1)</f>
        <v>4</v>
      </c>
      <c r="C3" cm="1">
        <f t="array" aca="1" ref="C3" ca="1">SUMPRODUCT((OFFSET('C1 2024-2025'!$A$5,0,1,2+('C1 2024-2025'!$J$5)*21,1)&lt;&gt;"")*(OFFSET('C1 2024-2025'!$A$5,0,1,2+('C1 2024-2025'!$J$5)*21,1)&gt;OFFSET('C1 2024-2025'!$A$5,0,3,2+('C1 2024-2025'!$J$5)*21,1))*(OFFSET('C1 2024-2025'!$A$5,0,0,2+('C1 2024-2025'!$J$5)*21,1)=A3)*1)+SUMPRODUCT((OFFSET('C1 2024-2025'!$A$5,0,1,2+('C1 2024-2025'!$J$5)*21,1)&lt;OFFSET('C1 2024-2025'!$A$5,0,3,2+('C1 2024-2025'!$J$5)*21,1))*(OFFSET('C1 2024-2025'!$A$5,0,2,2+('C1 2024-2025'!$J$5)*21,1)=A3)*1)</f>
        <v>2</v>
      </c>
      <c r="D3" cm="1">
        <f t="array" aca="1" ref="D3" ca="1">SUMPRODUCT((OFFSET('C1 2024-2025'!$A$5,0,1,2+('C1 2024-2025'!$J$5)*21,1)&lt;&gt;"")*(OFFSET('C1 2024-2025'!$A$5,0,1,2+('C1 2024-2025'!$J$5)*21,1)=OFFSET('C1 2024-2025'!$A$5,0,3,2+('C1 2024-2025'!$J$5)*21,1))*(OFFSET('C1 2024-2025'!$A$5,0,0,2+('C1 2024-2025'!$J$5)*21,1)=A3)*1)+SUMPRODUCT((OFFSET('C1 2024-2025'!$A$5,0,1,2+('C1 2024-2025'!$J$5)*21,1)&lt;&gt;"")*(OFFSET('C1 2024-2025'!$A$5,0,1,2+('C1 2024-2025'!$J$5)*21,1)=OFFSET('C1 2024-2025'!$A$5,0,3,2+('C1 2024-2025'!$J$5)*21,1))*(OFFSET('C1 2024-2025'!$A$5,0,2,2+('C1 2024-2025'!$J$5)*21,1)=A3)*1)</f>
        <v>1</v>
      </c>
      <c r="E3">
        <f t="shared" ref="E3:E37" ca="1" si="3">B3-C3-D3</f>
        <v>1</v>
      </c>
      <c r="F3" cm="1">
        <f t="array" aca="1" ref="F3" ca="1">SUMPRODUCT((OFFSET('C1 2024-2025'!$A$5,0,1,2+('C1 2024-2025'!$J$5)*21,1)&lt;&gt;"")*(OFFSET('C1 2024-2025'!$A$5,0,1,2+('C1 2024-2025'!$J$5)*21,1))*(OFFSET('C1 2024-2025'!$A$5,0,0,2+('C1 2024-2025'!$J$5)*21,2)=A3))+SUMPRODUCT((OFFSET('C1 2024-2025'!$A$5,0,1,2+('C1 2024-2025'!$J$5)*21,1)&lt;&gt;"")*(OFFSET('C1 2024-2025'!$A$5,0,3,2+('C1 2024-2025'!$J$5)*21,1))*(OFFSET('C1 2024-2025'!$A$5,0,2,2+('C1 2024-2025'!$J$5)*21,1)=A3))</f>
        <v>7</v>
      </c>
      <c r="G3" cm="1">
        <f t="array" aca="1" ref="G3" ca="1">SUMPRODUCT((OFFSET('C1 2024-2025'!$A$5,0,1,2+('C1 2024-2025'!$J$5)*21,1)&lt;&gt;"")*(OFFSET('C1 2024-2025'!$A$5,0,1,2+('C1 2024-2025'!$J$5)*21,1))*(OFFSET('C1 2024-2025'!$A$5,0,2,2+('C1 2024-2025'!$J$5)*21,2)=A3))+SUMPRODUCT((OFFSET('C1 2024-2025'!$A$5,0,1,2+('C1 2024-2025'!$J$5)*21,1)&lt;&gt;"")*(OFFSET('C1 2024-2025'!$A$5,0,3,2+('C1 2024-2025'!$J$5)*21,1))*(OFFSET('C1 2024-2025'!$A$5,0,0,2+('C1 2024-2025'!$J$5)*21,1)=A3))</f>
        <v>5</v>
      </c>
      <c r="H3">
        <f t="shared" ref="H3:H37" ca="1" si="4">F3-G3</f>
        <v>2</v>
      </c>
      <c r="I3">
        <f t="shared" ref="I3:I37" ca="1" si="5">C3*3+D3</f>
        <v>7</v>
      </c>
      <c r="J3">
        <f t="shared" ref="J3:J37" ca="1" si="6">I3*10000+H3*100+F3+(40-ROW())/100</f>
        <v>70207.37</v>
      </c>
      <c r="K3">
        <f t="shared" ref="K3:K37" ca="1" si="7">RANK(J3,$J$2:$J$37)</f>
        <v>11</v>
      </c>
    </row>
    <row r="4" spans="1:11" x14ac:dyDescent="0.25">
      <c r="A4" t="str">
        <f>'C1 2024-2025'!A9</f>
        <v>AC MILAN</v>
      </c>
      <c r="B4" cm="1">
        <f t="array" aca="1" ref="B4" ca="1">SUMPRODUCT((OFFSET('C1 2024-2025'!$A$5,0,1,2+('C1 2024-2025'!$J$5)*21,1)&lt;&gt;"")*(OFFSET('C1 2024-2025'!$A$5,0,0,2+('C1 2024-2025'!$J$5)*21,1)=A4)*1)+SUMPRODUCT((OFFSET('C1 2024-2025'!$A$5,0,1,2+('C1 2024-2025'!$J$5)*21,1)&lt;&gt;"")*(OFFSET('C1 2024-2025'!$A$5,0,2,2+('C1 2024-2025'!$J$5)*21,1)=A4)*1)</f>
        <v>4</v>
      </c>
      <c r="C4" cm="1">
        <f t="array" aca="1" ref="C4" ca="1">SUMPRODUCT((OFFSET('C1 2024-2025'!$A$5,0,1,2+('C1 2024-2025'!$J$5)*21,1)&lt;&gt;"")*(OFFSET('C1 2024-2025'!$A$5,0,1,2+('C1 2024-2025'!$J$5)*21,1)&gt;OFFSET('C1 2024-2025'!$A$5,0,3,2+('C1 2024-2025'!$J$5)*21,1))*(OFFSET('C1 2024-2025'!$A$5,0,0,2+('C1 2024-2025'!$J$5)*21,1)=A4)*1)+SUMPRODUCT((OFFSET('C1 2024-2025'!$A$5,0,1,2+('C1 2024-2025'!$J$5)*21,1)&lt;OFFSET('C1 2024-2025'!$A$5,0,3,2+('C1 2024-2025'!$J$5)*21,1))*(OFFSET('C1 2024-2025'!$A$5,0,2,2+('C1 2024-2025'!$J$5)*21,1)=A4)*1)</f>
        <v>2</v>
      </c>
      <c r="D4" cm="1">
        <f t="array" aca="1" ref="D4" ca="1">SUMPRODUCT((OFFSET('C1 2024-2025'!$A$5,0,1,2+('C1 2024-2025'!$J$5)*21,1)&lt;&gt;"")*(OFFSET('C1 2024-2025'!$A$5,0,1,2+('C1 2024-2025'!$J$5)*21,1)=OFFSET('C1 2024-2025'!$A$5,0,3,2+('C1 2024-2025'!$J$5)*21,1))*(OFFSET('C1 2024-2025'!$A$5,0,0,2+('C1 2024-2025'!$J$5)*21,1)=A4)*1)+SUMPRODUCT((OFFSET('C1 2024-2025'!$A$5,0,1,2+('C1 2024-2025'!$J$5)*21,1)&lt;&gt;"")*(OFFSET('C1 2024-2025'!$A$5,0,1,2+('C1 2024-2025'!$J$5)*21,1)=OFFSET('C1 2024-2025'!$A$5,0,3,2+('C1 2024-2025'!$J$5)*21,1))*(OFFSET('C1 2024-2025'!$A$5,0,2,2+('C1 2024-2025'!$J$5)*21,1)=A4)*1)</f>
        <v>0</v>
      </c>
      <c r="E4">
        <f t="shared" ca="1" si="3"/>
        <v>2</v>
      </c>
      <c r="F4" cm="1">
        <f t="array" aca="1" ref="F4" ca="1">SUMPRODUCT((OFFSET('C1 2024-2025'!$A$5,0,1,2+('C1 2024-2025'!$J$5)*21,1)&lt;&gt;"")*(OFFSET('C1 2024-2025'!$A$5,0,1,2+('C1 2024-2025'!$J$5)*21,1))*(OFFSET('C1 2024-2025'!$A$5,0,0,2+('C1 2024-2025'!$J$5)*21,2)=A4))+SUMPRODUCT((OFFSET('C1 2024-2025'!$A$5,0,1,2+('C1 2024-2025'!$J$5)*21,1)&lt;&gt;"")*(OFFSET('C1 2024-2025'!$A$5,0,3,2+('C1 2024-2025'!$J$5)*21,1))*(OFFSET('C1 2024-2025'!$A$5,0,2,2+('C1 2024-2025'!$J$5)*21,1)=A4))</f>
        <v>7</v>
      </c>
      <c r="G4" cm="1">
        <f t="array" aca="1" ref="G4" ca="1">SUMPRODUCT((OFFSET('C1 2024-2025'!$A$5,0,1,2+('C1 2024-2025'!$J$5)*21,1)&lt;&gt;"")*(OFFSET('C1 2024-2025'!$A$5,0,1,2+('C1 2024-2025'!$J$5)*21,1))*(OFFSET('C1 2024-2025'!$A$5,0,2,2+('C1 2024-2025'!$J$5)*21,2)=A4))+SUMPRODUCT((OFFSET('C1 2024-2025'!$A$5,0,1,2+('C1 2024-2025'!$J$5)*21,1)&lt;&gt;"")*(OFFSET('C1 2024-2025'!$A$5,0,3,2+('C1 2024-2025'!$J$5)*21,1))*(OFFSET('C1 2024-2025'!$A$5,0,0,2+('C1 2024-2025'!$J$5)*21,1)=A4))</f>
        <v>6</v>
      </c>
      <c r="H4">
        <f t="shared" ca="1" si="4"/>
        <v>1</v>
      </c>
      <c r="I4">
        <f t="shared" ca="1" si="5"/>
        <v>6</v>
      </c>
      <c r="J4">
        <f t="shared" ca="1" si="6"/>
        <v>60107.360000000001</v>
      </c>
      <c r="K4">
        <f t="shared" ca="1" si="7"/>
        <v>20</v>
      </c>
    </row>
    <row r="5" spans="1:11" x14ac:dyDescent="0.25">
      <c r="A5" t="str">
        <f>'C1 2024-2025'!A10</f>
        <v>BAYERN MUNICH</v>
      </c>
      <c r="B5" cm="1">
        <f t="array" aca="1" ref="B5" ca="1">SUMPRODUCT((OFFSET('C1 2024-2025'!$A$5,0,1,2+('C1 2024-2025'!$J$5)*21,1)&lt;&gt;"")*(OFFSET('C1 2024-2025'!$A$5,0,0,2+('C1 2024-2025'!$J$5)*21,1)=A5)*1)+SUMPRODUCT((OFFSET('C1 2024-2025'!$A$5,0,1,2+('C1 2024-2025'!$J$5)*21,1)&lt;&gt;"")*(OFFSET('C1 2024-2025'!$A$5,0,2,2+('C1 2024-2025'!$J$5)*21,1)=A5)*1)</f>
        <v>4</v>
      </c>
      <c r="C5" cm="1">
        <f t="array" aca="1" ref="C5" ca="1">SUMPRODUCT((OFFSET('C1 2024-2025'!$A$5,0,1,2+('C1 2024-2025'!$J$5)*21,1)&lt;&gt;"")*(OFFSET('C1 2024-2025'!$A$5,0,1,2+('C1 2024-2025'!$J$5)*21,1)&gt;OFFSET('C1 2024-2025'!$A$5,0,3,2+('C1 2024-2025'!$J$5)*21,1))*(OFFSET('C1 2024-2025'!$A$5,0,0,2+('C1 2024-2025'!$J$5)*21,1)=A5)*1)+SUMPRODUCT((OFFSET('C1 2024-2025'!$A$5,0,1,2+('C1 2024-2025'!$J$5)*21,1)&lt;OFFSET('C1 2024-2025'!$A$5,0,3,2+('C1 2024-2025'!$J$5)*21,1))*(OFFSET('C1 2024-2025'!$A$5,0,2,2+('C1 2024-2025'!$J$5)*21,1)=A5)*1)</f>
        <v>2</v>
      </c>
      <c r="D5" cm="1">
        <f t="array" aca="1" ref="D5" ca="1">SUMPRODUCT((OFFSET('C1 2024-2025'!$A$5,0,1,2+('C1 2024-2025'!$J$5)*21,1)&lt;&gt;"")*(OFFSET('C1 2024-2025'!$A$5,0,1,2+('C1 2024-2025'!$J$5)*21,1)=OFFSET('C1 2024-2025'!$A$5,0,3,2+('C1 2024-2025'!$J$5)*21,1))*(OFFSET('C1 2024-2025'!$A$5,0,0,2+('C1 2024-2025'!$J$5)*21,1)=A5)*1)+SUMPRODUCT((OFFSET('C1 2024-2025'!$A$5,0,1,2+('C1 2024-2025'!$J$5)*21,1)&lt;&gt;"")*(OFFSET('C1 2024-2025'!$A$5,0,1,2+('C1 2024-2025'!$J$5)*21,1)=OFFSET('C1 2024-2025'!$A$5,0,3,2+('C1 2024-2025'!$J$5)*21,1))*(OFFSET('C1 2024-2025'!$A$5,0,2,2+('C1 2024-2025'!$J$5)*21,1)=A5)*1)</f>
        <v>0</v>
      </c>
      <c r="E5">
        <f t="shared" ca="1" si="3"/>
        <v>2</v>
      </c>
      <c r="F5" cm="1">
        <f t="array" aca="1" ref="F5" ca="1">SUMPRODUCT((OFFSET('C1 2024-2025'!$A$5,0,1,2+('C1 2024-2025'!$J$5)*21,1)&lt;&gt;"")*(OFFSET('C1 2024-2025'!$A$5,0,1,2+('C1 2024-2025'!$J$5)*21,1))*(OFFSET('C1 2024-2025'!$A$5,0,0,2+('C1 2024-2025'!$J$5)*21,2)=A5))+SUMPRODUCT((OFFSET('C1 2024-2025'!$A$5,0,1,2+('C1 2024-2025'!$J$5)*21,1)&lt;&gt;"")*(OFFSET('C1 2024-2025'!$A$5,0,3,2+('C1 2024-2025'!$J$5)*21,1))*(OFFSET('C1 2024-2025'!$A$5,0,2,2+('C1 2024-2025'!$J$5)*21,1)=A5))</f>
        <v>11</v>
      </c>
      <c r="G5" cm="1">
        <f t="array" aca="1" ref="G5" ca="1">SUMPRODUCT((OFFSET('C1 2024-2025'!$A$5,0,1,2+('C1 2024-2025'!$J$5)*21,1)&lt;&gt;"")*(OFFSET('C1 2024-2025'!$A$5,0,1,2+('C1 2024-2025'!$J$5)*21,1))*(OFFSET('C1 2024-2025'!$A$5,0,2,2+('C1 2024-2025'!$J$5)*21,2)=A5))+SUMPRODUCT((OFFSET('C1 2024-2025'!$A$5,0,1,2+('C1 2024-2025'!$J$5)*21,1)&lt;&gt;"")*(OFFSET('C1 2024-2025'!$A$5,0,3,2+('C1 2024-2025'!$J$5)*21,1))*(OFFSET('C1 2024-2025'!$A$5,0,0,2+('C1 2024-2025'!$J$5)*21,1)=A5))</f>
        <v>7</v>
      </c>
      <c r="H5">
        <f t="shared" ca="1" si="4"/>
        <v>4</v>
      </c>
      <c r="I5">
        <f t="shared" ca="1" si="5"/>
        <v>6</v>
      </c>
      <c r="J5">
        <f t="shared" ca="1" si="6"/>
        <v>60411.35</v>
      </c>
      <c r="K5">
        <f t="shared" ca="1" si="7"/>
        <v>17</v>
      </c>
    </row>
    <row r="6" spans="1:11" x14ac:dyDescent="0.25">
      <c r="A6" t="str">
        <f>'C1 2024-2025'!A11</f>
        <v>REAL MADRID</v>
      </c>
      <c r="B6" cm="1">
        <f t="array" aca="1" ref="B6" ca="1">SUMPRODUCT((OFFSET('C1 2024-2025'!$A$5,0,1,2+('C1 2024-2025'!$J$5)*21,1)&lt;&gt;"")*(OFFSET('C1 2024-2025'!$A$5,0,0,2+('C1 2024-2025'!$J$5)*21,1)=A6)*1)+SUMPRODUCT((OFFSET('C1 2024-2025'!$A$5,0,1,2+('C1 2024-2025'!$J$5)*21,1)&lt;&gt;"")*(OFFSET('C1 2024-2025'!$A$5,0,2,2+('C1 2024-2025'!$J$5)*21,1)=A6)*1)</f>
        <v>4</v>
      </c>
      <c r="C6" cm="1">
        <f t="array" aca="1" ref="C6" ca="1">SUMPRODUCT((OFFSET('C1 2024-2025'!$A$5,0,1,2+('C1 2024-2025'!$J$5)*21,1)&lt;&gt;"")*(OFFSET('C1 2024-2025'!$A$5,0,1,2+('C1 2024-2025'!$J$5)*21,1)&gt;OFFSET('C1 2024-2025'!$A$5,0,3,2+('C1 2024-2025'!$J$5)*21,1))*(OFFSET('C1 2024-2025'!$A$5,0,0,2+('C1 2024-2025'!$J$5)*21,1)=A6)*1)+SUMPRODUCT((OFFSET('C1 2024-2025'!$A$5,0,1,2+('C1 2024-2025'!$J$5)*21,1)&lt;OFFSET('C1 2024-2025'!$A$5,0,3,2+('C1 2024-2025'!$J$5)*21,1))*(OFFSET('C1 2024-2025'!$A$5,0,2,2+('C1 2024-2025'!$J$5)*21,1)=A6)*1)</f>
        <v>2</v>
      </c>
      <c r="D6" cm="1">
        <f t="array" aca="1" ref="D6" ca="1">SUMPRODUCT((OFFSET('C1 2024-2025'!$A$5,0,1,2+('C1 2024-2025'!$J$5)*21,1)&lt;&gt;"")*(OFFSET('C1 2024-2025'!$A$5,0,1,2+('C1 2024-2025'!$J$5)*21,1)=OFFSET('C1 2024-2025'!$A$5,0,3,2+('C1 2024-2025'!$J$5)*21,1))*(OFFSET('C1 2024-2025'!$A$5,0,0,2+('C1 2024-2025'!$J$5)*21,1)=A6)*1)+SUMPRODUCT((OFFSET('C1 2024-2025'!$A$5,0,1,2+('C1 2024-2025'!$J$5)*21,1)&lt;&gt;"")*(OFFSET('C1 2024-2025'!$A$5,0,1,2+('C1 2024-2025'!$J$5)*21,1)=OFFSET('C1 2024-2025'!$A$5,0,3,2+('C1 2024-2025'!$J$5)*21,1))*(OFFSET('C1 2024-2025'!$A$5,0,2,2+('C1 2024-2025'!$J$5)*21,1)=A6)*1)</f>
        <v>0</v>
      </c>
      <c r="E6">
        <f t="shared" ca="1" si="3"/>
        <v>2</v>
      </c>
      <c r="F6" cm="1">
        <f t="array" aca="1" ref="F6" ca="1">SUMPRODUCT((OFFSET('C1 2024-2025'!$A$5,0,1,2+('C1 2024-2025'!$J$5)*21,1)&lt;&gt;"")*(OFFSET('C1 2024-2025'!$A$5,0,1,2+('C1 2024-2025'!$J$5)*21,1))*(OFFSET('C1 2024-2025'!$A$5,0,0,2+('C1 2024-2025'!$J$5)*21,2)=A6))+SUMPRODUCT((OFFSET('C1 2024-2025'!$A$5,0,1,2+('C1 2024-2025'!$J$5)*21,1)&lt;&gt;"")*(OFFSET('C1 2024-2025'!$A$5,0,3,2+('C1 2024-2025'!$J$5)*21,1))*(OFFSET('C1 2024-2025'!$A$5,0,2,2+('C1 2024-2025'!$J$5)*21,1)=A6))</f>
        <v>9</v>
      </c>
      <c r="G6" cm="1">
        <f t="array" aca="1" ref="G6" ca="1">SUMPRODUCT((OFFSET('C1 2024-2025'!$A$5,0,1,2+('C1 2024-2025'!$J$5)*21,1)&lt;&gt;"")*(OFFSET('C1 2024-2025'!$A$5,0,1,2+('C1 2024-2025'!$J$5)*21,1))*(OFFSET('C1 2024-2025'!$A$5,0,2,2+('C1 2024-2025'!$J$5)*21,2)=A6))+SUMPRODUCT((OFFSET('C1 2024-2025'!$A$5,0,1,2+('C1 2024-2025'!$J$5)*21,1)&lt;&gt;"")*(OFFSET('C1 2024-2025'!$A$5,0,3,2+('C1 2024-2025'!$J$5)*21,1))*(OFFSET('C1 2024-2025'!$A$5,0,0,2+('C1 2024-2025'!$J$5)*21,1)=A6))</f>
        <v>7</v>
      </c>
      <c r="H6">
        <f t="shared" ca="1" si="4"/>
        <v>2</v>
      </c>
      <c r="I6">
        <f t="shared" ca="1" si="5"/>
        <v>6</v>
      </c>
      <c r="J6">
        <f t="shared" ca="1" si="6"/>
        <v>60209.34</v>
      </c>
      <c r="K6">
        <f t="shared" ca="1" si="7"/>
        <v>18</v>
      </c>
    </row>
    <row r="7" spans="1:11" x14ac:dyDescent="0.25">
      <c r="A7" t="str">
        <f>'C1 2024-2025'!A12</f>
        <v xml:space="preserve">SPORTING PORTUGAL </v>
      </c>
      <c r="B7" cm="1">
        <f t="array" aca="1" ref="B7" ca="1">SUMPRODUCT((OFFSET('C1 2024-2025'!$A$5,0,1,2+('C1 2024-2025'!$J$5)*21,1)&lt;&gt;"")*(OFFSET('C1 2024-2025'!$A$5,0,0,2+('C1 2024-2025'!$J$5)*21,1)=A7)*1)+SUMPRODUCT((OFFSET('C1 2024-2025'!$A$5,0,1,2+('C1 2024-2025'!$J$5)*21,1)&lt;&gt;"")*(OFFSET('C1 2024-2025'!$A$5,0,2,2+('C1 2024-2025'!$J$5)*21,1)=A7)*1)</f>
        <v>4</v>
      </c>
      <c r="C7" cm="1">
        <f t="array" aca="1" ref="C7" ca="1">SUMPRODUCT((OFFSET('C1 2024-2025'!$A$5,0,1,2+('C1 2024-2025'!$J$5)*21,1)&lt;&gt;"")*(OFFSET('C1 2024-2025'!$A$5,0,1,2+('C1 2024-2025'!$J$5)*21,1)&gt;OFFSET('C1 2024-2025'!$A$5,0,3,2+('C1 2024-2025'!$J$5)*21,1))*(OFFSET('C1 2024-2025'!$A$5,0,0,2+('C1 2024-2025'!$J$5)*21,1)=A7)*1)+SUMPRODUCT((OFFSET('C1 2024-2025'!$A$5,0,1,2+('C1 2024-2025'!$J$5)*21,1)&lt;OFFSET('C1 2024-2025'!$A$5,0,3,2+('C1 2024-2025'!$J$5)*21,1))*(OFFSET('C1 2024-2025'!$A$5,0,2,2+('C1 2024-2025'!$J$5)*21,1)=A7)*1)</f>
        <v>3</v>
      </c>
      <c r="D7" cm="1">
        <f t="array" aca="1" ref="D7" ca="1">SUMPRODUCT((OFFSET('C1 2024-2025'!$A$5,0,1,2+('C1 2024-2025'!$J$5)*21,1)&lt;&gt;"")*(OFFSET('C1 2024-2025'!$A$5,0,1,2+('C1 2024-2025'!$J$5)*21,1)=OFFSET('C1 2024-2025'!$A$5,0,3,2+('C1 2024-2025'!$J$5)*21,1))*(OFFSET('C1 2024-2025'!$A$5,0,0,2+('C1 2024-2025'!$J$5)*21,1)=A7)*1)+SUMPRODUCT((OFFSET('C1 2024-2025'!$A$5,0,1,2+('C1 2024-2025'!$J$5)*21,1)&lt;&gt;"")*(OFFSET('C1 2024-2025'!$A$5,0,1,2+('C1 2024-2025'!$J$5)*21,1)=OFFSET('C1 2024-2025'!$A$5,0,3,2+('C1 2024-2025'!$J$5)*21,1))*(OFFSET('C1 2024-2025'!$A$5,0,2,2+('C1 2024-2025'!$J$5)*21,1)=A7)*1)</f>
        <v>1</v>
      </c>
      <c r="E7">
        <f t="shared" ca="1" si="3"/>
        <v>0</v>
      </c>
      <c r="F7" cm="1">
        <f t="array" aca="1" ref="F7" ca="1">SUMPRODUCT((OFFSET('C1 2024-2025'!$A$5,0,1,2+('C1 2024-2025'!$J$5)*21,1)&lt;&gt;"")*(OFFSET('C1 2024-2025'!$A$5,0,1,2+('C1 2024-2025'!$J$5)*21,1))*(OFFSET('C1 2024-2025'!$A$5,0,0,2+('C1 2024-2025'!$J$5)*21,2)=A7))+SUMPRODUCT((OFFSET('C1 2024-2025'!$A$5,0,1,2+('C1 2024-2025'!$J$5)*21,1)&lt;&gt;"")*(OFFSET('C1 2024-2025'!$A$5,0,3,2+('C1 2024-2025'!$J$5)*21,1))*(OFFSET('C1 2024-2025'!$A$5,0,2,2+('C1 2024-2025'!$J$5)*21,1)=A7))</f>
        <v>9</v>
      </c>
      <c r="G7" cm="1">
        <f t="array" aca="1" ref="G7" ca="1">SUMPRODUCT((OFFSET('C1 2024-2025'!$A$5,0,1,2+('C1 2024-2025'!$J$5)*21,1)&lt;&gt;"")*(OFFSET('C1 2024-2025'!$A$5,0,1,2+('C1 2024-2025'!$J$5)*21,1))*(OFFSET('C1 2024-2025'!$A$5,0,2,2+('C1 2024-2025'!$J$5)*21,2)=A7))+SUMPRODUCT((OFFSET('C1 2024-2025'!$A$5,0,1,2+('C1 2024-2025'!$J$5)*21,1)&lt;&gt;"")*(OFFSET('C1 2024-2025'!$A$5,0,3,2+('C1 2024-2025'!$J$5)*21,1))*(OFFSET('C1 2024-2025'!$A$5,0,0,2+('C1 2024-2025'!$J$5)*21,1)=A7))</f>
        <v>2</v>
      </c>
      <c r="H7">
        <f t="shared" ca="1" si="4"/>
        <v>7</v>
      </c>
      <c r="I7">
        <f t="shared" ca="1" si="5"/>
        <v>10</v>
      </c>
      <c r="J7">
        <f t="shared" ca="1" si="6"/>
        <v>100709.33</v>
      </c>
      <c r="K7">
        <f t="shared" ca="1" si="7"/>
        <v>2</v>
      </c>
    </row>
    <row r="8" spans="1:11" x14ac:dyDescent="0.25">
      <c r="A8" t="str">
        <f>'C1 2024-2025'!A13</f>
        <v>SPARTA PRAGUE</v>
      </c>
      <c r="B8" cm="1">
        <f t="array" aca="1" ref="B8" ca="1">SUMPRODUCT((OFFSET('C1 2024-2025'!$A$5,0,1,2+('C1 2024-2025'!$J$5)*21,1)&lt;&gt;"")*(OFFSET('C1 2024-2025'!$A$5,0,0,2+('C1 2024-2025'!$J$5)*21,1)=A8)*1)+SUMPRODUCT((OFFSET('C1 2024-2025'!$A$5,0,1,2+('C1 2024-2025'!$J$5)*21,1)&lt;&gt;"")*(OFFSET('C1 2024-2025'!$A$5,0,2,2+('C1 2024-2025'!$J$5)*21,1)=A8)*1)</f>
        <v>4</v>
      </c>
      <c r="C8" cm="1">
        <f t="array" aca="1" ref="C8" ca="1">SUMPRODUCT((OFFSET('C1 2024-2025'!$A$5,0,1,2+('C1 2024-2025'!$J$5)*21,1)&lt;&gt;"")*(OFFSET('C1 2024-2025'!$A$5,0,1,2+('C1 2024-2025'!$J$5)*21,1)&gt;OFFSET('C1 2024-2025'!$A$5,0,3,2+('C1 2024-2025'!$J$5)*21,1))*(OFFSET('C1 2024-2025'!$A$5,0,0,2+('C1 2024-2025'!$J$5)*21,1)=A8)*1)+SUMPRODUCT((OFFSET('C1 2024-2025'!$A$5,0,1,2+('C1 2024-2025'!$J$5)*21,1)&lt;OFFSET('C1 2024-2025'!$A$5,0,3,2+('C1 2024-2025'!$J$5)*21,1))*(OFFSET('C1 2024-2025'!$A$5,0,2,2+('C1 2024-2025'!$J$5)*21,1)=A8)*1)</f>
        <v>1</v>
      </c>
      <c r="D8" cm="1">
        <f t="array" aca="1" ref="D8" ca="1">SUMPRODUCT((OFFSET('C1 2024-2025'!$A$5,0,1,2+('C1 2024-2025'!$J$5)*21,1)&lt;&gt;"")*(OFFSET('C1 2024-2025'!$A$5,0,1,2+('C1 2024-2025'!$J$5)*21,1)=OFFSET('C1 2024-2025'!$A$5,0,3,2+('C1 2024-2025'!$J$5)*21,1))*(OFFSET('C1 2024-2025'!$A$5,0,0,2+('C1 2024-2025'!$J$5)*21,1)=A8)*1)+SUMPRODUCT((OFFSET('C1 2024-2025'!$A$5,0,1,2+('C1 2024-2025'!$J$5)*21,1)&lt;&gt;"")*(OFFSET('C1 2024-2025'!$A$5,0,1,2+('C1 2024-2025'!$J$5)*21,1)=OFFSET('C1 2024-2025'!$A$5,0,3,2+('C1 2024-2025'!$J$5)*21,1))*(OFFSET('C1 2024-2025'!$A$5,0,2,2+('C1 2024-2025'!$J$5)*21,1)=A8)*1)</f>
        <v>1</v>
      </c>
      <c r="E8">
        <f t="shared" ca="1" si="3"/>
        <v>2</v>
      </c>
      <c r="F8" cm="1">
        <f t="array" aca="1" ref="F8" ca="1">SUMPRODUCT((OFFSET('C1 2024-2025'!$A$5,0,1,2+('C1 2024-2025'!$J$5)*21,1)&lt;&gt;"")*(OFFSET('C1 2024-2025'!$A$5,0,1,2+('C1 2024-2025'!$J$5)*21,1))*(OFFSET('C1 2024-2025'!$A$5,0,0,2+('C1 2024-2025'!$J$5)*21,2)=A8))+SUMPRODUCT((OFFSET('C1 2024-2025'!$A$5,0,1,2+('C1 2024-2025'!$J$5)*21,1)&lt;&gt;"")*(OFFSET('C1 2024-2025'!$A$5,0,3,2+('C1 2024-2025'!$J$5)*21,1))*(OFFSET('C1 2024-2025'!$A$5,0,2,2+('C1 2024-2025'!$J$5)*21,1)=A8))</f>
        <v>5</v>
      </c>
      <c r="G8" cm="1">
        <f t="array" aca="1" ref="G8" ca="1">SUMPRODUCT((OFFSET('C1 2024-2025'!$A$5,0,1,2+('C1 2024-2025'!$J$5)*21,1)&lt;&gt;"")*(OFFSET('C1 2024-2025'!$A$5,0,1,2+('C1 2024-2025'!$J$5)*21,1))*(OFFSET('C1 2024-2025'!$A$5,0,2,2+('C1 2024-2025'!$J$5)*21,2)=A8))+SUMPRODUCT((OFFSET('C1 2024-2025'!$A$5,0,1,2+('C1 2024-2025'!$J$5)*21,1)&lt;&gt;"")*(OFFSET('C1 2024-2025'!$A$5,0,3,2+('C1 2024-2025'!$J$5)*21,1))*(OFFSET('C1 2024-2025'!$A$5,0,0,2+('C1 2024-2025'!$J$5)*21,1)=A8))</f>
        <v>8</v>
      </c>
      <c r="H8">
        <f t="shared" ca="1" si="4"/>
        <v>-3</v>
      </c>
      <c r="I8">
        <f t="shared" ca="1" si="5"/>
        <v>4</v>
      </c>
      <c r="J8">
        <f t="shared" ca="1" si="6"/>
        <v>39705.32</v>
      </c>
      <c r="K8">
        <f t="shared" ca="1" si="7"/>
        <v>26</v>
      </c>
    </row>
    <row r="9" spans="1:11" x14ac:dyDescent="0.25">
      <c r="A9" t="str">
        <f>'C1 2024-2025'!A14</f>
        <v>BOLOGNE</v>
      </c>
      <c r="B9" cm="1">
        <f t="array" aca="1" ref="B9" ca="1">SUMPRODUCT((OFFSET('C1 2024-2025'!$A$5,0,1,2+('C1 2024-2025'!$J$5)*21,1)&lt;&gt;"")*(OFFSET('C1 2024-2025'!$A$5,0,0,2+('C1 2024-2025'!$J$5)*21,1)=A9)*1)+SUMPRODUCT((OFFSET('C1 2024-2025'!$A$5,0,1,2+('C1 2024-2025'!$J$5)*21,1)&lt;&gt;"")*(OFFSET('C1 2024-2025'!$A$5,0,2,2+('C1 2024-2025'!$J$5)*21,1)=A9)*1)</f>
        <v>4</v>
      </c>
      <c r="C9" cm="1">
        <f t="array" aca="1" ref="C9" ca="1">SUMPRODUCT((OFFSET('C1 2024-2025'!$A$5,0,1,2+('C1 2024-2025'!$J$5)*21,1)&lt;&gt;"")*(OFFSET('C1 2024-2025'!$A$5,0,1,2+('C1 2024-2025'!$J$5)*21,1)&gt;OFFSET('C1 2024-2025'!$A$5,0,3,2+('C1 2024-2025'!$J$5)*21,1))*(OFFSET('C1 2024-2025'!$A$5,0,0,2+('C1 2024-2025'!$J$5)*21,1)=A9)*1)+SUMPRODUCT((OFFSET('C1 2024-2025'!$A$5,0,1,2+('C1 2024-2025'!$J$5)*21,1)&lt;OFFSET('C1 2024-2025'!$A$5,0,3,2+('C1 2024-2025'!$J$5)*21,1))*(OFFSET('C1 2024-2025'!$A$5,0,2,2+('C1 2024-2025'!$J$5)*21,1)=A9)*1)</f>
        <v>0</v>
      </c>
      <c r="D9" cm="1">
        <f t="array" aca="1" ref="D9" ca="1">SUMPRODUCT((OFFSET('C1 2024-2025'!$A$5,0,1,2+('C1 2024-2025'!$J$5)*21,1)&lt;&gt;"")*(OFFSET('C1 2024-2025'!$A$5,0,1,2+('C1 2024-2025'!$J$5)*21,1)=OFFSET('C1 2024-2025'!$A$5,0,3,2+('C1 2024-2025'!$J$5)*21,1))*(OFFSET('C1 2024-2025'!$A$5,0,0,2+('C1 2024-2025'!$J$5)*21,1)=A9)*1)+SUMPRODUCT((OFFSET('C1 2024-2025'!$A$5,0,1,2+('C1 2024-2025'!$J$5)*21,1)&lt;&gt;"")*(OFFSET('C1 2024-2025'!$A$5,0,1,2+('C1 2024-2025'!$J$5)*21,1)=OFFSET('C1 2024-2025'!$A$5,0,3,2+('C1 2024-2025'!$J$5)*21,1))*(OFFSET('C1 2024-2025'!$A$5,0,2,2+('C1 2024-2025'!$J$5)*21,1)=A9)*1)</f>
        <v>1</v>
      </c>
      <c r="E9">
        <f t="shared" ca="1" si="3"/>
        <v>3</v>
      </c>
      <c r="F9" cm="1">
        <f t="array" aca="1" ref="F9" ca="1">SUMPRODUCT((OFFSET('C1 2024-2025'!$A$5,0,1,2+('C1 2024-2025'!$J$5)*21,1)&lt;&gt;"")*(OFFSET('C1 2024-2025'!$A$5,0,1,2+('C1 2024-2025'!$J$5)*21,1))*(OFFSET('C1 2024-2025'!$A$5,0,0,2+('C1 2024-2025'!$J$5)*21,2)=A9))+SUMPRODUCT((OFFSET('C1 2024-2025'!$A$5,0,1,2+('C1 2024-2025'!$J$5)*21,1)&lt;&gt;"")*(OFFSET('C1 2024-2025'!$A$5,0,3,2+('C1 2024-2025'!$J$5)*21,1))*(OFFSET('C1 2024-2025'!$A$5,0,2,2+('C1 2024-2025'!$J$5)*21,1)=A9))</f>
        <v>0</v>
      </c>
      <c r="G9" cm="1">
        <f t="array" aca="1" ref="G9" ca="1">SUMPRODUCT((OFFSET('C1 2024-2025'!$A$5,0,1,2+('C1 2024-2025'!$J$5)*21,1)&lt;&gt;"")*(OFFSET('C1 2024-2025'!$A$5,0,1,2+('C1 2024-2025'!$J$5)*21,1))*(OFFSET('C1 2024-2025'!$A$5,0,2,2+('C1 2024-2025'!$J$5)*21,2)=A9))+SUMPRODUCT((OFFSET('C1 2024-2025'!$A$5,0,1,2+('C1 2024-2025'!$J$5)*21,1)&lt;&gt;"")*(OFFSET('C1 2024-2025'!$A$5,0,3,2+('C1 2024-2025'!$J$5)*21,1))*(OFFSET('C1 2024-2025'!$A$5,0,0,2+('C1 2024-2025'!$J$5)*21,1)=A9))</f>
        <v>5</v>
      </c>
      <c r="H9">
        <f t="shared" ca="1" si="4"/>
        <v>-5</v>
      </c>
      <c r="I9">
        <f t="shared" ca="1" si="5"/>
        <v>1</v>
      </c>
      <c r="J9">
        <f t="shared" ca="1" si="6"/>
        <v>9500.31</v>
      </c>
      <c r="K9">
        <f t="shared" ca="1" si="7"/>
        <v>31</v>
      </c>
    </row>
    <row r="10" spans="1:11" x14ac:dyDescent="0.25">
      <c r="A10" t="str">
        <f>'C1 2024-2025'!A15</f>
        <v>CELTIC GLASGOW</v>
      </c>
      <c r="B10" cm="1">
        <f t="array" aca="1" ref="B10" ca="1">SUMPRODUCT((OFFSET('C1 2024-2025'!$A$5,0,1,2+('C1 2024-2025'!$J$5)*21,1)&lt;&gt;"")*(OFFSET('C1 2024-2025'!$A$5,0,0,2+('C1 2024-2025'!$J$5)*21,1)=A10)*1)+SUMPRODUCT((OFFSET('C1 2024-2025'!$A$5,0,1,2+('C1 2024-2025'!$J$5)*21,1)&lt;&gt;"")*(OFFSET('C1 2024-2025'!$A$5,0,2,2+('C1 2024-2025'!$J$5)*21,1)=A10)*1)</f>
        <v>4</v>
      </c>
      <c r="C10" cm="1">
        <f t="array" aca="1" ref="C10" ca="1">SUMPRODUCT((OFFSET('C1 2024-2025'!$A$5,0,1,2+('C1 2024-2025'!$J$5)*21,1)&lt;&gt;"")*(OFFSET('C1 2024-2025'!$A$5,0,1,2+('C1 2024-2025'!$J$5)*21,1)&gt;OFFSET('C1 2024-2025'!$A$5,0,3,2+('C1 2024-2025'!$J$5)*21,1))*(OFFSET('C1 2024-2025'!$A$5,0,0,2+('C1 2024-2025'!$J$5)*21,1)=A10)*1)+SUMPRODUCT((OFFSET('C1 2024-2025'!$A$5,0,1,2+('C1 2024-2025'!$J$5)*21,1)&lt;OFFSET('C1 2024-2025'!$A$5,0,3,2+('C1 2024-2025'!$J$5)*21,1))*(OFFSET('C1 2024-2025'!$A$5,0,2,2+('C1 2024-2025'!$J$5)*21,1)=A10)*1)</f>
        <v>2</v>
      </c>
      <c r="D10" cm="1">
        <f t="array" aca="1" ref="D10" ca="1">SUMPRODUCT((OFFSET('C1 2024-2025'!$A$5,0,1,2+('C1 2024-2025'!$J$5)*21,1)&lt;&gt;"")*(OFFSET('C1 2024-2025'!$A$5,0,1,2+('C1 2024-2025'!$J$5)*21,1)=OFFSET('C1 2024-2025'!$A$5,0,3,2+('C1 2024-2025'!$J$5)*21,1))*(OFFSET('C1 2024-2025'!$A$5,0,0,2+('C1 2024-2025'!$J$5)*21,1)=A10)*1)+SUMPRODUCT((OFFSET('C1 2024-2025'!$A$5,0,1,2+('C1 2024-2025'!$J$5)*21,1)&lt;&gt;"")*(OFFSET('C1 2024-2025'!$A$5,0,1,2+('C1 2024-2025'!$J$5)*21,1)=OFFSET('C1 2024-2025'!$A$5,0,3,2+('C1 2024-2025'!$J$5)*21,1))*(OFFSET('C1 2024-2025'!$A$5,0,2,2+('C1 2024-2025'!$J$5)*21,1)=A10)*1)</f>
        <v>1</v>
      </c>
      <c r="E10">
        <f t="shared" ca="1" si="3"/>
        <v>1</v>
      </c>
      <c r="F10" cm="1">
        <f t="array" aca="1" ref="F10" ca="1">SUMPRODUCT((OFFSET('C1 2024-2025'!$A$5,0,1,2+('C1 2024-2025'!$J$5)*21,1)&lt;&gt;"")*(OFFSET('C1 2024-2025'!$A$5,0,1,2+('C1 2024-2025'!$J$5)*21,1))*(OFFSET('C1 2024-2025'!$A$5,0,0,2+('C1 2024-2025'!$J$5)*21,2)=A10))+SUMPRODUCT((OFFSET('C1 2024-2025'!$A$5,0,1,2+('C1 2024-2025'!$J$5)*21,1)&lt;&gt;"")*(OFFSET('C1 2024-2025'!$A$5,0,3,2+('C1 2024-2025'!$J$5)*21,1))*(OFFSET('C1 2024-2025'!$A$5,0,2,2+('C1 2024-2025'!$J$5)*21,1)=A10))</f>
        <v>9</v>
      </c>
      <c r="G10" cm="1">
        <f t="array" aca="1" ref="G10" ca="1">SUMPRODUCT((OFFSET('C1 2024-2025'!$A$5,0,1,2+('C1 2024-2025'!$J$5)*21,1)&lt;&gt;"")*(OFFSET('C1 2024-2025'!$A$5,0,1,2+('C1 2024-2025'!$J$5)*21,1))*(OFFSET('C1 2024-2025'!$A$5,0,2,2+('C1 2024-2025'!$J$5)*21,2)=A10))+SUMPRODUCT((OFFSET('C1 2024-2025'!$A$5,0,1,2+('C1 2024-2025'!$J$5)*21,1)&lt;&gt;"")*(OFFSET('C1 2024-2025'!$A$5,0,3,2+('C1 2024-2025'!$J$5)*21,1))*(OFFSET('C1 2024-2025'!$A$5,0,0,2+('C1 2024-2025'!$J$5)*21,1)=A10))</f>
        <v>9</v>
      </c>
      <c r="H10">
        <f t="shared" ca="1" si="4"/>
        <v>0</v>
      </c>
      <c r="I10">
        <f t="shared" ca="1" si="5"/>
        <v>7</v>
      </c>
      <c r="J10">
        <f t="shared" ca="1" si="6"/>
        <v>70009.3</v>
      </c>
      <c r="K10">
        <f t="shared" ca="1" si="7"/>
        <v>15</v>
      </c>
    </row>
    <row r="11" spans="1:11" x14ac:dyDescent="0.25">
      <c r="A11" t="str">
        <f>'C1 2024-2025'!A16</f>
        <v>CLUB BRUGES</v>
      </c>
      <c r="B11" cm="1">
        <f t="array" aca="1" ref="B11" ca="1">SUMPRODUCT((OFFSET('C1 2024-2025'!$A$5,0,1,2+('C1 2024-2025'!$J$5)*21,1)&lt;&gt;"")*(OFFSET('C1 2024-2025'!$A$5,0,0,2+('C1 2024-2025'!$J$5)*21,1)=A11)*1)+SUMPRODUCT((OFFSET('C1 2024-2025'!$A$5,0,1,2+('C1 2024-2025'!$J$5)*21,1)&lt;&gt;"")*(OFFSET('C1 2024-2025'!$A$5,0,2,2+('C1 2024-2025'!$J$5)*21,1)=A11)*1)</f>
        <v>4</v>
      </c>
      <c r="C11" cm="1">
        <f t="array" aca="1" ref="C11" ca="1">SUMPRODUCT((OFFSET('C1 2024-2025'!$A$5,0,1,2+('C1 2024-2025'!$J$5)*21,1)&lt;&gt;"")*(OFFSET('C1 2024-2025'!$A$5,0,1,2+('C1 2024-2025'!$J$5)*21,1)&gt;OFFSET('C1 2024-2025'!$A$5,0,3,2+('C1 2024-2025'!$J$5)*21,1))*(OFFSET('C1 2024-2025'!$A$5,0,0,2+('C1 2024-2025'!$J$5)*21,1)=A11)*1)+SUMPRODUCT((OFFSET('C1 2024-2025'!$A$5,0,1,2+('C1 2024-2025'!$J$5)*21,1)&lt;OFFSET('C1 2024-2025'!$A$5,0,3,2+('C1 2024-2025'!$J$5)*21,1))*(OFFSET('C1 2024-2025'!$A$5,0,2,2+('C1 2024-2025'!$J$5)*21,1)=A11)*1)</f>
        <v>2</v>
      </c>
      <c r="D11" cm="1">
        <f t="array" aca="1" ref="D11" ca="1">SUMPRODUCT((OFFSET('C1 2024-2025'!$A$5,0,1,2+('C1 2024-2025'!$J$5)*21,1)&lt;&gt;"")*(OFFSET('C1 2024-2025'!$A$5,0,1,2+('C1 2024-2025'!$J$5)*21,1)=OFFSET('C1 2024-2025'!$A$5,0,3,2+('C1 2024-2025'!$J$5)*21,1))*(OFFSET('C1 2024-2025'!$A$5,0,0,2+('C1 2024-2025'!$J$5)*21,1)=A11)*1)+SUMPRODUCT((OFFSET('C1 2024-2025'!$A$5,0,1,2+('C1 2024-2025'!$J$5)*21,1)&lt;&gt;"")*(OFFSET('C1 2024-2025'!$A$5,0,1,2+('C1 2024-2025'!$J$5)*21,1)=OFFSET('C1 2024-2025'!$A$5,0,3,2+('C1 2024-2025'!$J$5)*21,1))*(OFFSET('C1 2024-2025'!$A$5,0,2,2+('C1 2024-2025'!$J$5)*21,1)=A11)*1)</f>
        <v>0</v>
      </c>
      <c r="E11">
        <f t="shared" ca="1" si="3"/>
        <v>2</v>
      </c>
      <c r="F11" cm="1">
        <f t="array" aca="1" ref="F11" ca="1">SUMPRODUCT((OFFSET('C1 2024-2025'!$A$5,0,1,2+('C1 2024-2025'!$J$5)*21,1)&lt;&gt;"")*(OFFSET('C1 2024-2025'!$A$5,0,1,2+('C1 2024-2025'!$J$5)*21,1))*(OFFSET('C1 2024-2025'!$A$5,0,0,2+('C1 2024-2025'!$J$5)*21,2)=A11))+SUMPRODUCT((OFFSET('C1 2024-2025'!$A$5,0,1,2+('C1 2024-2025'!$J$5)*21,1)&lt;&gt;"")*(OFFSET('C1 2024-2025'!$A$5,0,3,2+('C1 2024-2025'!$J$5)*21,1))*(OFFSET('C1 2024-2025'!$A$5,0,2,2+('C1 2024-2025'!$J$5)*21,1)=A11))</f>
        <v>3</v>
      </c>
      <c r="G11" cm="1">
        <f t="array" aca="1" ref="G11" ca="1">SUMPRODUCT((OFFSET('C1 2024-2025'!$A$5,0,1,2+('C1 2024-2025'!$J$5)*21,1)&lt;&gt;"")*(OFFSET('C1 2024-2025'!$A$5,0,1,2+('C1 2024-2025'!$J$5)*21,1))*(OFFSET('C1 2024-2025'!$A$5,0,2,2+('C1 2024-2025'!$J$5)*21,2)=A11))+SUMPRODUCT((OFFSET('C1 2024-2025'!$A$5,0,1,2+('C1 2024-2025'!$J$5)*21,1)&lt;&gt;"")*(OFFSET('C1 2024-2025'!$A$5,0,3,2+('C1 2024-2025'!$J$5)*21,1))*(OFFSET('C1 2024-2025'!$A$5,0,0,2+('C1 2024-2025'!$J$5)*21,1)=A11))</f>
        <v>6</v>
      </c>
      <c r="H11">
        <f t="shared" ca="1" si="4"/>
        <v>-3</v>
      </c>
      <c r="I11">
        <f t="shared" ca="1" si="5"/>
        <v>6</v>
      </c>
      <c r="J11">
        <f t="shared" ca="1" si="6"/>
        <v>59703.29</v>
      </c>
      <c r="K11">
        <f t="shared" ca="1" si="7"/>
        <v>22</v>
      </c>
    </row>
    <row r="12" spans="1:11" x14ac:dyDescent="0.25">
      <c r="A12" t="str">
        <f>'C1 2024-2025'!A17</f>
        <v>MANCHESTER CITY</v>
      </c>
      <c r="B12" cm="1">
        <f t="array" aca="1" ref="B12" ca="1">SUMPRODUCT((OFFSET('C1 2024-2025'!$A$5,0,1,2+('C1 2024-2025'!$J$5)*21,1)&lt;&gt;"")*(OFFSET('C1 2024-2025'!$A$5,0,0,2+('C1 2024-2025'!$J$5)*21,1)=A12)*1)+SUMPRODUCT((OFFSET('C1 2024-2025'!$A$5,0,1,2+('C1 2024-2025'!$J$5)*21,1)&lt;&gt;"")*(OFFSET('C1 2024-2025'!$A$5,0,2,2+('C1 2024-2025'!$J$5)*21,1)=A12)*1)</f>
        <v>4</v>
      </c>
      <c r="C12" cm="1">
        <f t="array" aca="1" ref="C12" ca="1">SUMPRODUCT((OFFSET('C1 2024-2025'!$A$5,0,1,2+('C1 2024-2025'!$J$5)*21,1)&lt;&gt;"")*(OFFSET('C1 2024-2025'!$A$5,0,1,2+('C1 2024-2025'!$J$5)*21,1)&gt;OFFSET('C1 2024-2025'!$A$5,0,3,2+('C1 2024-2025'!$J$5)*21,1))*(OFFSET('C1 2024-2025'!$A$5,0,0,2+('C1 2024-2025'!$J$5)*21,1)=A12)*1)+SUMPRODUCT((OFFSET('C1 2024-2025'!$A$5,0,1,2+('C1 2024-2025'!$J$5)*21,1)&lt;OFFSET('C1 2024-2025'!$A$5,0,3,2+('C1 2024-2025'!$J$5)*21,1))*(OFFSET('C1 2024-2025'!$A$5,0,2,2+('C1 2024-2025'!$J$5)*21,1)=A12)*1)</f>
        <v>2</v>
      </c>
      <c r="D12" cm="1">
        <f t="array" aca="1" ref="D12" ca="1">SUMPRODUCT((OFFSET('C1 2024-2025'!$A$5,0,1,2+('C1 2024-2025'!$J$5)*21,1)&lt;&gt;"")*(OFFSET('C1 2024-2025'!$A$5,0,1,2+('C1 2024-2025'!$J$5)*21,1)=OFFSET('C1 2024-2025'!$A$5,0,3,2+('C1 2024-2025'!$J$5)*21,1))*(OFFSET('C1 2024-2025'!$A$5,0,0,2+('C1 2024-2025'!$J$5)*21,1)=A12)*1)+SUMPRODUCT((OFFSET('C1 2024-2025'!$A$5,0,1,2+('C1 2024-2025'!$J$5)*21,1)&lt;&gt;"")*(OFFSET('C1 2024-2025'!$A$5,0,1,2+('C1 2024-2025'!$J$5)*21,1)=OFFSET('C1 2024-2025'!$A$5,0,3,2+('C1 2024-2025'!$J$5)*21,1))*(OFFSET('C1 2024-2025'!$A$5,0,2,2+('C1 2024-2025'!$J$5)*21,1)=A12)*1)</f>
        <v>1</v>
      </c>
      <c r="E12">
        <f t="shared" ca="1" si="3"/>
        <v>1</v>
      </c>
      <c r="F12" cm="1">
        <f t="array" aca="1" ref="F12" ca="1">SUMPRODUCT((OFFSET('C1 2024-2025'!$A$5,0,1,2+('C1 2024-2025'!$J$5)*21,1)&lt;&gt;"")*(OFFSET('C1 2024-2025'!$A$5,0,1,2+('C1 2024-2025'!$J$5)*21,1))*(OFFSET('C1 2024-2025'!$A$5,0,0,2+('C1 2024-2025'!$J$5)*21,2)=A12))+SUMPRODUCT((OFFSET('C1 2024-2025'!$A$5,0,1,2+('C1 2024-2025'!$J$5)*21,1)&lt;&gt;"")*(OFFSET('C1 2024-2025'!$A$5,0,3,2+('C1 2024-2025'!$J$5)*21,1))*(OFFSET('C1 2024-2025'!$A$5,0,2,2+('C1 2024-2025'!$J$5)*21,1)=A12))</f>
        <v>10</v>
      </c>
      <c r="G12" cm="1">
        <f t="array" aca="1" ref="G12" ca="1">SUMPRODUCT((OFFSET('C1 2024-2025'!$A$5,0,1,2+('C1 2024-2025'!$J$5)*21,1)&lt;&gt;"")*(OFFSET('C1 2024-2025'!$A$5,0,1,2+('C1 2024-2025'!$J$5)*21,1))*(OFFSET('C1 2024-2025'!$A$5,0,2,2+('C1 2024-2025'!$J$5)*21,2)=A12))+SUMPRODUCT((OFFSET('C1 2024-2025'!$A$5,0,1,2+('C1 2024-2025'!$J$5)*21,1)&lt;&gt;"")*(OFFSET('C1 2024-2025'!$A$5,0,3,2+('C1 2024-2025'!$J$5)*21,1))*(OFFSET('C1 2024-2025'!$A$5,0,0,2+('C1 2024-2025'!$J$5)*21,1)=A12))</f>
        <v>4</v>
      </c>
      <c r="H12">
        <f t="shared" ca="1" si="4"/>
        <v>6</v>
      </c>
      <c r="I12">
        <f t="shared" ca="1" si="5"/>
        <v>7</v>
      </c>
      <c r="J12">
        <f t="shared" ca="1" si="6"/>
        <v>70610.28</v>
      </c>
      <c r="K12">
        <f t="shared" ca="1" si="7"/>
        <v>10</v>
      </c>
    </row>
    <row r="13" spans="1:11" x14ac:dyDescent="0.25">
      <c r="A13" t="str">
        <f>'C1 2024-2025'!A18</f>
        <v>PARIS SG</v>
      </c>
      <c r="B13" cm="1">
        <f t="array" aca="1" ref="B13" ca="1">SUMPRODUCT((OFFSET('C1 2024-2025'!$A$5,0,1,2+('C1 2024-2025'!$J$5)*21,1)&lt;&gt;"")*(OFFSET('C1 2024-2025'!$A$5,0,0,2+('C1 2024-2025'!$J$5)*21,1)=A13)*1)+SUMPRODUCT((OFFSET('C1 2024-2025'!$A$5,0,1,2+('C1 2024-2025'!$J$5)*21,1)&lt;&gt;"")*(OFFSET('C1 2024-2025'!$A$5,0,2,2+('C1 2024-2025'!$J$5)*21,1)=A13)*1)</f>
        <v>4</v>
      </c>
      <c r="C13" cm="1">
        <f t="array" aca="1" ref="C13" ca="1">SUMPRODUCT((OFFSET('C1 2024-2025'!$A$5,0,1,2+('C1 2024-2025'!$J$5)*21,1)&lt;&gt;"")*(OFFSET('C1 2024-2025'!$A$5,0,1,2+('C1 2024-2025'!$J$5)*21,1)&gt;OFFSET('C1 2024-2025'!$A$5,0,3,2+('C1 2024-2025'!$J$5)*21,1))*(OFFSET('C1 2024-2025'!$A$5,0,0,2+('C1 2024-2025'!$J$5)*21,1)=A13)*1)+SUMPRODUCT((OFFSET('C1 2024-2025'!$A$5,0,1,2+('C1 2024-2025'!$J$5)*21,1)&lt;OFFSET('C1 2024-2025'!$A$5,0,3,2+('C1 2024-2025'!$J$5)*21,1))*(OFFSET('C1 2024-2025'!$A$5,0,2,2+('C1 2024-2025'!$J$5)*21,1)=A13)*1)</f>
        <v>1</v>
      </c>
      <c r="D13" cm="1">
        <f t="array" aca="1" ref="D13" ca="1">SUMPRODUCT((OFFSET('C1 2024-2025'!$A$5,0,1,2+('C1 2024-2025'!$J$5)*21,1)&lt;&gt;"")*(OFFSET('C1 2024-2025'!$A$5,0,1,2+('C1 2024-2025'!$J$5)*21,1)=OFFSET('C1 2024-2025'!$A$5,0,3,2+('C1 2024-2025'!$J$5)*21,1))*(OFFSET('C1 2024-2025'!$A$5,0,0,2+('C1 2024-2025'!$J$5)*21,1)=A13)*1)+SUMPRODUCT((OFFSET('C1 2024-2025'!$A$5,0,1,2+('C1 2024-2025'!$J$5)*21,1)&lt;&gt;"")*(OFFSET('C1 2024-2025'!$A$5,0,1,2+('C1 2024-2025'!$J$5)*21,1)=OFFSET('C1 2024-2025'!$A$5,0,3,2+('C1 2024-2025'!$J$5)*21,1))*(OFFSET('C1 2024-2025'!$A$5,0,2,2+('C1 2024-2025'!$J$5)*21,1)=A13)*1)</f>
        <v>1</v>
      </c>
      <c r="E13">
        <f t="shared" ca="1" si="3"/>
        <v>2</v>
      </c>
      <c r="F13" cm="1">
        <f t="array" aca="1" ref="F13" ca="1">SUMPRODUCT((OFFSET('C1 2024-2025'!$A$5,0,1,2+('C1 2024-2025'!$J$5)*21,1)&lt;&gt;"")*(OFFSET('C1 2024-2025'!$A$5,0,1,2+('C1 2024-2025'!$J$5)*21,1))*(OFFSET('C1 2024-2025'!$A$5,0,0,2+('C1 2024-2025'!$J$5)*21,2)=A13))+SUMPRODUCT((OFFSET('C1 2024-2025'!$A$5,0,1,2+('C1 2024-2025'!$J$5)*21,1)&lt;&gt;"")*(OFFSET('C1 2024-2025'!$A$5,0,3,2+('C1 2024-2025'!$J$5)*21,1))*(OFFSET('C1 2024-2025'!$A$5,0,2,2+('C1 2024-2025'!$J$5)*21,1)=A13))</f>
        <v>3</v>
      </c>
      <c r="G13" cm="1">
        <f t="array" aca="1" ref="G13" ca="1">SUMPRODUCT((OFFSET('C1 2024-2025'!$A$5,0,1,2+('C1 2024-2025'!$J$5)*21,1)&lt;&gt;"")*(OFFSET('C1 2024-2025'!$A$5,0,1,2+('C1 2024-2025'!$J$5)*21,1))*(OFFSET('C1 2024-2025'!$A$5,0,2,2+('C1 2024-2025'!$J$5)*21,2)=A13))+SUMPRODUCT((OFFSET('C1 2024-2025'!$A$5,0,1,2+('C1 2024-2025'!$J$5)*21,1)&lt;&gt;"")*(OFFSET('C1 2024-2025'!$A$5,0,3,2+('C1 2024-2025'!$J$5)*21,1))*(OFFSET('C1 2024-2025'!$A$5,0,0,2+('C1 2024-2025'!$J$5)*21,1)=A13))</f>
        <v>5</v>
      </c>
      <c r="H13">
        <f t="shared" ca="1" si="4"/>
        <v>-2</v>
      </c>
      <c r="I13">
        <f t="shared" ca="1" si="5"/>
        <v>4</v>
      </c>
      <c r="J13">
        <f t="shared" ca="1" si="6"/>
        <v>39803.269999999997</v>
      </c>
      <c r="K13">
        <f t="shared" ca="1" si="7"/>
        <v>25</v>
      </c>
    </row>
    <row r="14" spans="1:11" x14ac:dyDescent="0.25">
      <c r="A14" t="str">
        <f>'C1 2024-2025'!A19</f>
        <v>FEYENOORD ROTTERDAM</v>
      </c>
      <c r="B14" cm="1">
        <f t="array" aca="1" ref="B14" ca="1">SUMPRODUCT((OFFSET('C1 2024-2025'!$A$5,0,1,2+('C1 2024-2025'!$J$5)*21,1)&lt;&gt;"")*(OFFSET('C1 2024-2025'!$A$5,0,0,2+('C1 2024-2025'!$J$5)*21,1)=A14)*1)+SUMPRODUCT((OFFSET('C1 2024-2025'!$A$5,0,1,2+('C1 2024-2025'!$J$5)*21,1)&lt;&gt;"")*(OFFSET('C1 2024-2025'!$A$5,0,2,2+('C1 2024-2025'!$J$5)*21,1)=A14)*1)</f>
        <v>4</v>
      </c>
      <c r="C14" cm="1">
        <f t="array" aca="1" ref="C14" ca="1">SUMPRODUCT((OFFSET('C1 2024-2025'!$A$5,0,1,2+('C1 2024-2025'!$J$5)*21,1)&lt;&gt;"")*(OFFSET('C1 2024-2025'!$A$5,0,1,2+('C1 2024-2025'!$J$5)*21,1)&gt;OFFSET('C1 2024-2025'!$A$5,0,3,2+('C1 2024-2025'!$J$5)*21,1))*(OFFSET('C1 2024-2025'!$A$5,0,0,2+('C1 2024-2025'!$J$5)*21,1)=A14)*1)+SUMPRODUCT((OFFSET('C1 2024-2025'!$A$5,0,1,2+('C1 2024-2025'!$J$5)*21,1)&lt;OFFSET('C1 2024-2025'!$A$5,0,3,2+('C1 2024-2025'!$J$5)*21,1))*(OFFSET('C1 2024-2025'!$A$5,0,2,2+('C1 2024-2025'!$J$5)*21,1)=A14)*1)</f>
        <v>2</v>
      </c>
      <c r="D14" cm="1">
        <f t="array" aca="1" ref="D14" ca="1">SUMPRODUCT((OFFSET('C1 2024-2025'!$A$5,0,1,2+('C1 2024-2025'!$J$5)*21,1)&lt;&gt;"")*(OFFSET('C1 2024-2025'!$A$5,0,1,2+('C1 2024-2025'!$J$5)*21,1)=OFFSET('C1 2024-2025'!$A$5,0,3,2+('C1 2024-2025'!$J$5)*21,1))*(OFFSET('C1 2024-2025'!$A$5,0,0,2+('C1 2024-2025'!$J$5)*21,1)=A14)*1)+SUMPRODUCT((OFFSET('C1 2024-2025'!$A$5,0,1,2+('C1 2024-2025'!$J$5)*21,1)&lt;&gt;"")*(OFFSET('C1 2024-2025'!$A$5,0,1,2+('C1 2024-2025'!$J$5)*21,1)=OFFSET('C1 2024-2025'!$A$5,0,3,2+('C1 2024-2025'!$J$5)*21,1))*(OFFSET('C1 2024-2025'!$A$5,0,2,2+('C1 2024-2025'!$J$5)*21,1)=A14)*1)</f>
        <v>0</v>
      </c>
      <c r="E14">
        <f t="shared" ca="1" si="3"/>
        <v>2</v>
      </c>
      <c r="F14" cm="1">
        <f t="array" aca="1" ref="F14" ca="1">SUMPRODUCT((OFFSET('C1 2024-2025'!$A$5,0,1,2+('C1 2024-2025'!$J$5)*21,1)&lt;&gt;"")*(OFFSET('C1 2024-2025'!$A$5,0,1,2+('C1 2024-2025'!$J$5)*21,1))*(OFFSET('C1 2024-2025'!$A$5,0,0,2+('C1 2024-2025'!$J$5)*21,2)=A14))+SUMPRODUCT((OFFSET('C1 2024-2025'!$A$5,0,1,2+('C1 2024-2025'!$J$5)*21,1)&lt;&gt;"")*(OFFSET('C1 2024-2025'!$A$5,0,3,2+('C1 2024-2025'!$J$5)*21,1))*(OFFSET('C1 2024-2025'!$A$5,0,2,2+('C1 2024-2025'!$J$5)*21,1)=A14))</f>
        <v>7</v>
      </c>
      <c r="G14" cm="1">
        <f t="array" aca="1" ref="G14" ca="1">SUMPRODUCT((OFFSET('C1 2024-2025'!$A$5,0,1,2+('C1 2024-2025'!$J$5)*21,1)&lt;&gt;"")*(OFFSET('C1 2024-2025'!$A$5,0,1,2+('C1 2024-2025'!$J$5)*21,1))*(OFFSET('C1 2024-2025'!$A$5,0,2,2+('C1 2024-2025'!$J$5)*21,2)=A14))+SUMPRODUCT((OFFSET('C1 2024-2025'!$A$5,0,1,2+('C1 2024-2025'!$J$5)*21,1)&lt;&gt;"")*(OFFSET('C1 2024-2025'!$A$5,0,3,2+('C1 2024-2025'!$J$5)*21,1))*(OFFSET('C1 2024-2025'!$A$5,0,0,2+('C1 2024-2025'!$J$5)*21,1)=A14))</f>
        <v>10</v>
      </c>
      <c r="H14">
        <f t="shared" ca="1" si="4"/>
        <v>-3</v>
      </c>
      <c r="I14">
        <f t="shared" ca="1" si="5"/>
        <v>6</v>
      </c>
      <c r="J14">
        <f t="shared" ca="1" si="6"/>
        <v>59707.26</v>
      </c>
      <c r="K14">
        <f t="shared" ca="1" si="7"/>
        <v>21</v>
      </c>
    </row>
    <row r="15" spans="1:11" x14ac:dyDescent="0.25">
      <c r="A15" t="str">
        <f>'C1 2024-2025'!A20</f>
        <v>ETOILE ROUGE BELGRADE</v>
      </c>
      <c r="B15" cm="1">
        <f t="array" aca="1" ref="B15" ca="1">SUMPRODUCT((OFFSET('C1 2024-2025'!$A$5,0,1,2+('C1 2024-2025'!$J$5)*21,1)&lt;&gt;"")*(OFFSET('C1 2024-2025'!$A$5,0,0,2+('C1 2024-2025'!$J$5)*21,1)=A15)*1)+SUMPRODUCT((OFFSET('C1 2024-2025'!$A$5,0,1,2+('C1 2024-2025'!$J$5)*21,1)&lt;&gt;"")*(OFFSET('C1 2024-2025'!$A$5,0,2,2+('C1 2024-2025'!$J$5)*21,1)=A15)*1)</f>
        <v>4</v>
      </c>
      <c r="C15" cm="1">
        <f t="array" aca="1" ref="C15" ca="1">SUMPRODUCT((OFFSET('C1 2024-2025'!$A$5,0,1,2+('C1 2024-2025'!$J$5)*21,1)&lt;&gt;"")*(OFFSET('C1 2024-2025'!$A$5,0,1,2+('C1 2024-2025'!$J$5)*21,1)&gt;OFFSET('C1 2024-2025'!$A$5,0,3,2+('C1 2024-2025'!$J$5)*21,1))*(OFFSET('C1 2024-2025'!$A$5,0,0,2+('C1 2024-2025'!$J$5)*21,1)=A15)*1)+SUMPRODUCT((OFFSET('C1 2024-2025'!$A$5,0,1,2+('C1 2024-2025'!$J$5)*21,1)&lt;OFFSET('C1 2024-2025'!$A$5,0,3,2+('C1 2024-2025'!$J$5)*21,1))*(OFFSET('C1 2024-2025'!$A$5,0,2,2+('C1 2024-2025'!$J$5)*21,1)=A15)*1)</f>
        <v>0</v>
      </c>
      <c r="D15" cm="1">
        <f t="array" aca="1" ref="D15" ca="1">SUMPRODUCT((OFFSET('C1 2024-2025'!$A$5,0,1,2+('C1 2024-2025'!$J$5)*21,1)&lt;&gt;"")*(OFFSET('C1 2024-2025'!$A$5,0,1,2+('C1 2024-2025'!$J$5)*21,1)=OFFSET('C1 2024-2025'!$A$5,0,3,2+('C1 2024-2025'!$J$5)*21,1))*(OFFSET('C1 2024-2025'!$A$5,0,0,2+('C1 2024-2025'!$J$5)*21,1)=A15)*1)+SUMPRODUCT((OFFSET('C1 2024-2025'!$A$5,0,1,2+('C1 2024-2025'!$J$5)*21,1)&lt;&gt;"")*(OFFSET('C1 2024-2025'!$A$5,0,1,2+('C1 2024-2025'!$J$5)*21,1)=OFFSET('C1 2024-2025'!$A$5,0,3,2+('C1 2024-2025'!$J$5)*21,1))*(OFFSET('C1 2024-2025'!$A$5,0,2,2+('C1 2024-2025'!$J$5)*21,1)=A15)*1)</f>
        <v>0</v>
      </c>
      <c r="E15">
        <f t="shared" ca="1" si="3"/>
        <v>4</v>
      </c>
      <c r="F15" cm="1">
        <f t="array" aca="1" ref="F15" ca="1">SUMPRODUCT((OFFSET('C1 2024-2025'!$A$5,0,1,2+('C1 2024-2025'!$J$5)*21,1)&lt;&gt;"")*(OFFSET('C1 2024-2025'!$A$5,0,1,2+('C1 2024-2025'!$J$5)*21,1))*(OFFSET('C1 2024-2025'!$A$5,0,0,2+('C1 2024-2025'!$J$5)*21,2)=A15))+SUMPRODUCT((OFFSET('C1 2024-2025'!$A$5,0,1,2+('C1 2024-2025'!$J$5)*21,1)&lt;&gt;"")*(OFFSET('C1 2024-2025'!$A$5,0,3,2+('C1 2024-2025'!$J$5)*21,1))*(OFFSET('C1 2024-2025'!$A$5,0,2,2+('C1 2024-2025'!$J$5)*21,1)=A15))</f>
        <v>4</v>
      </c>
      <c r="G15" cm="1">
        <f t="array" aca="1" ref="G15" ca="1">SUMPRODUCT((OFFSET('C1 2024-2025'!$A$5,0,1,2+('C1 2024-2025'!$J$5)*21,1)&lt;&gt;"")*(OFFSET('C1 2024-2025'!$A$5,0,1,2+('C1 2024-2025'!$J$5)*21,1))*(OFFSET('C1 2024-2025'!$A$5,0,2,2+('C1 2024-2025'!$J$5)*21,2)=A15))+SUMPRODUCT((OFFSET('C1 2024-2025'!$A$5,0,1,2+('C1 2024-2025'!$J$5)*21,1)&lt;&gt;"")*(OFFSET('C1 2024-2025'!$A$5,0,3,2+('C1 2024-2025'!$J$5)*21,1))*(OFFSET('C1 2024-2025'!$A$5,0,0,2+('C1 2024-2025'!$J$5)*21,1)=A15))</f>
        <v>16</v>
      </c>
      <c r="H15">
        <f t="shared" ca="1" si="4"/>
        <v>-12</v>
      </c>
      <c r="I15">
        <f t="shared" ca="1" si="5"/>
        <v>0</v>
      </c>
      <c r="J15">
        <f t="shared" ca="1" si="6"/>
        <v>-1195.75</v>
      </c>
      <c r="K15">
        <f t="shared" ca="1" si="7"/>
        <v>35</v>
      </c>
    </row>
    <row r="16" spans="1:11" x14ac:dyDescent="0.25">
      <c r="A16" t="str">
        <f>'C1 2024-2025'!A21</f>
        <v>MONACO</v>
      </c>
      <c r="B16" cm="1">
        <f t="array" aca="1" ref="B16" ca="1">SUMPRODUCT((OFFSET('C1 2024-2025'!$A$5,0,1,2+('C1 2024-2025'!$J$5)*21,1)&lt;&gt;"")*(OFFSET('C1 2024-2025'!$A$5,0,0,2+('C1 2024-2025'!$J$5)*21,1)=A16)*1)+SUMPRODUCT((OFFSET('C1 2024-2025'!$A$5,0,1,2+('C1 2024-2025'!$J$5)*21,1)&lt;&gt;"")*(OFFSET('C1 2024-2025'!$A$5,0,2,2+('C1 2024-2025'!$J$5)*21,1)=A16)*1)</f>
        <v>4</v>
      </c>
      <c r="C16" cm="1">
        <f t="array" aca="1" ref="C16" ca="1">SUMPRODUCT((OFFSET('C1 2024-2025'!$A$5,0,1,2+('C1 2024-2025'!$J$5)*21,1)&lt;&gt;"")*(OFFSET('C1 2024-2025'!$A$5,0,1,2+('C1 2024-2025'!$J$5)*21,1)&gt;OFFSET('C1 2024-2025'!$A$5,0,3,2+('C1 2024-2025'!$J$5)*21,1))*(OFFSET('C1 2024-2025'!$A$5,0,0,2+('C1 2024-2025'!$J$5)*21,1)=A16)*1)+SUMPRODUCT((OFFSET('C1 2024-2025'!$A$5,0,1,2+('C1 2024-2025'!$J$5)*21,1)&lt;OFFSET('C1 2024-2025'!$A$5,0,3,2+('C1 2024-2025'!$J$5)*21,1))*(OFFSET('C1 2024-2025'!$A$5,0,2,2+('C1 2024-2025'!$J$5)*21,1)=A16)*1)</f>
        <v>3</v>
      </c>
      <c r="D16" cm="1">
        <f t="array" aca="1" ref="D16" ca="1">SUMPRODUCT((OFFSET('C1 2024-2025'!$A$5,0,1,2+('C1 2024-2025'!$J$5)*21,1)&lt;&gt;"")*(OFFSET('C1 2024-2025'!$A$5,0,1,2+('C1 2024-2025'!$J$5)*21,1)=OFFSET('C1 2024-2025'!$A$5,0,3,2+('C1 2024-2025'!$J$5)*21,1))*(OFFSET('C1 2024-2025'!$A$5,0,0,2+('C1 2024-2025'!$J$5)*21,1)=A16)*1)+SUMPRODUCT((OFFSET('C1 2024-2025'!$A$5,0,1,2+('C1 2024-2025'!$J$5)*21,1)&lt;&gt;"")*(OFFSET('C1 2024-2025'!$A$5,0,1,2+('C1 2024-2025'!$J$5)*21,1)=OFFSET('C1 2024-2025'!$A$5,0,3,2+('C1 2024-2025'!$J$5)*21,1))*(OFFSET('C1 2024-2025'!$A$5,0,2,2+('C1 2024-2025'!$J$5)*21,1)=A16)*1)</f>
        <v>1</v>
      </c>
      <c r="E16">
        <f t="shared" ca="1" si="3"/>
        <v>0</v>
      </c>
      <c r="F16" cm="1">
        <f t="array" aca="1" ref="F16" ca="1">SUMPRODUCT((OFFSET('C1 2024-2025'!$A$5,0,1,2+('C1 2024-2025'!$J$5)*21,1)&lt;&gt;"")*(OFFSET('C1 2024-2025'!$A$5,0,1,2+('C1 2024-2025'!$J$5)*21,1))*(OFFSET('C1 2024-2025'!$A$5,0,0,2+('C1 2024-2025'!$J$5)*21,2)=A16))+SUMPRODUCT((OFFSET('C1 2024-2025'!$A$5,0,1,2+('C1 2024-2025'!$J$5)*21,1)&lt;&gt;"")*(OFFSET('C1 2024-2025'!$A$5,0,3,2+('C1 2024-2025'!$J$5)*21,1))*(OFFSET('C1 2024-2025'!$A$5,0,2,2+('C1 2024-2025'!$J$5)*21,1)=A16))</f>
        <v>10</v>
      </c>
      <c r="G16" cm="1">
        <f t="array" aca="1" ref="G16" ca="1">SUMPRODUCT((OFFSET('C1 2024-2025'!$A$5,0,1,2+('C1 2024-2025'!$J$5)*21,1)&lt;&gt;"")*(OFFSET('C1 2024-2025'!$A$5,0,1,2+('C1 2024-2025'!$J$5)*21,1))*(OFFSET('C1 2024-2025'!$A$5,0,2,2+('C1 2024-2025'!$J$5)*21,2)=A16))+SUMPRODUCT((OFFSET('C1 2024-2025'!$A$5,0,1,2+('C1 2024-2025'!$J$5)*21,1)&lt;&gt;"")*(OFFSET('C1 2024-2025'!$A$5,0,3,2+('C1 2024-2025'!$J$5)*21,1))*(OFFSET('C1 2024-2025'!$A$5,0,0,2+('C1 2024-2025'!$J$5)*21,1)=A16))</f>
        <v>4</v>
      </c>
      <c r="H16">
        <f t="shared" ca="1" si="4"/>
        <v>6</v>
      </c>
      <c r="I16">
        <f t="shared" ca="1" si="5"/>
        <v>10</v>
      </c>
      <c r="J16">
        <f t="shared" ca="1" si="6"/>
        <v>100610.24000000001</v>
      </c>
      <c r="K16">
        <f t="shared" ca="1" si="7"/>
        <v>3</v>
      </c>
    </row>
    <row r="17" spans="1:11" x14ac:dyDescent="0.25">
      <c r="A17" t="str">
        <f>'C1 2024-2025'!A22</f>
        <v>ATALANTA BERGAME</v>
      </c>
      <c r="B17" cm="1">
        <f t="array" aca="1" ref="B17" ca="1">SUMPRODUCT((OFFSET('C1 2024-2025'!$A$5,0,1,2+('C1 2024-2025'!$J$5)*21,1)&lt;&gt;"")*(OFFSET('C1 2024-2025'!$A$5,0,0,2+('C1 2024-2025'!$J$5)*21,1)=A17)*1)+SUMPRODUCT((OFFSET('C1 2024-2025'!$A$5,0,1,2+('C1 2024-2025'!$J$5)*21,1)&lt;&gt;"")*(OFFSET('C1 2024-2025'!$A$5,0,2,2+('C1 2024-2025'!$J$5)*21,1)=A17)*1)</f>
        <v>4</v>
      </c>
      <c r="C17" cm="1">
        <f t="array" aca="1" ref="C17" ca="1">SUMPRODUCT((OFFSET('C1 2024-2025'!$A$5,0,1,2+('C1 2024-2025'!$J$5)*21,1)&lt;&gt;"")*(OFFSET('C1 2024-2025'!$A$5,0,1,2+('C1 2024-2025'!$J$5)*21,1)&gt;OFFSET('C1 2024-2025'!$A$5,0,3,2+('C1 2024-2025'!$J$5)*21,1))*(OFFSET('C1 2024-2025'!$A$5,0,0,2+('C1 2024-2025'!$J$5)*21,1)=A17)*1)+SUMPRODUCT((OFFSET('C1 2024-2025'!$A$5,0,1,2+('C1 2024-2025'!$J$5)*21,1)&lt;OFFSET('C1 2024-2025'!$A$5,0,3,2+('C1 2024-2025'!$J$5)*21,1))*(OFFSET('C1 2024-2025'!$A$5,0,2,2+('C1 2024-2025'!$J$5)*21,1)=A17)*1)</f>
        <v>2</v>
      </c>
      <c r="D17" cm="1">
        <f t="array" aca="1" ref="D17" ca="1">SUMPRODUCT((OFFSET('C1 2024-2025'!$A$5,0,1,2+('C1 2024-2025'!$J$5)*21,1)&lt;&gt;"")*(OFFSET('C1 2024-2025'!$A$5,0,1,2+('C1 2024-2025'!$J$5)*21,1)=OFFSET('C1 2024-2025'!$A$5,0,3,2+('C1 2024-2025'!$J$5)*21,1))*(OFFSET('C1 2024-2025'!$A$5,0,0,2+('C1 2024-2025'!$J$5)*21,1)=A17)*1)+SUMPRODUCT((OFFSET('C1 2024-2025'!$A$5,0,1,2+('C1 2024-2025'!$J$5)*21,1)&lt;&gt;"")*(OFFSET('C1 2024-2025'!$A$5,0,1,2+('C1 2024-2025'!$J$5)*21,1)=OFFSET('C1 2024-2025'!$A$5,0,3,2+('C1 2024-2025'!$J$5)*21,1))*(OFFSET('C1 2024-2025'!$A$5,0,2,2+('C1 2024-2025'!$J$5)*21,1)=A17)*1)</f>
        <v>2</v>
      </c>
      <c r="E17">
        <f t="shared" ca="1" si="3"/>
        <v>0</v>
      </c>
      <c r="F17" cm="1">
        <f t="array" aca="1" ref="F17" ca="1">SUMPRODUCT((OFFSET('C1 2024-2025'!$A$5,0,1,2+('C1 2024-2025'!$J$5)*21,1)&lt;&gt;"")*(OFFSET('C1 2024-2025'!$A$5,0,1,2+('C1 2024-2025'!$J$5)*21,1))*(OFFSET('C1 2024-2025'!$A$5,0,0,2+('C1 2024-2025'!$J$5)*21,2)=A17))+SUMPRODUCT((OFFSET('C1 2024-2025'!$A$5,0,1,2+('C1 2024-2025'!$J$5)*21,1)&lt;&gt;"")*(OFFSET('C1 2024-2025'!$A$5,0,3,2+('C1 2024-2025'!$J$5)*21,1))*(OFFSET('C1 2024-2025'!$A$5,0,2,2+('C1 2024-2025'!$J$5)*21,1)=A17))</f>
        <v>5</v>
      </c>
      <c r="G17" cm="1">
        <f t="array" aca="1" ref="G17" ca="1">SUMPRODUCT((OFFSET('C1 2024-2025'!$A$5,0,1,2+('C1 2024-2025'!$J$5)*21,1)&lt;&gt;"")*(OFFSET('C1 2024-2025'!$A$5,0,1,2+('C1 2024-2025'!$J$5)*21,1))*(OFFSET('C1 2024-2025'!$A$5,0,2,2+('C1 2024-2025'!$J$5)*21,2)=A17))+SUMPRODUCT((OFFSET('C1 2024-2025'!$A$5,0,1,2+('C1 2024-2025'!$J$5)*21,1)&lt;&gt;"")*(OFFSET('C1 2024-2025'!$A$5,0,3,2+('C1 2024-2025'!$J$5)*21,1))*(OFFSET('C1 2024-2025'!$A$5,0,0,2+('C1 2024-2025'!$J$5)*21,1)=A17))</f>
        <v>0</v>
      </c>
      <c r="H17">
        <f t="shared" ca="1" si="4"/>
        <v>5</v>
      </c>
      <c r="I17">
        <f t="shared" ca="1" si="5"/>
        <v>8</v>
      </c>
      <c r="J17">
        <f t="shared" ca="1" si="6"/>
        <v>80505.23</v>
      </c>
      <c r="K17">
        <f t="shared" ca="1" si="7"/>
        <v>9</v>
      </c>
    </row>
    <row r="18" spans="1:11" x14ac:dyDescent="0.25">
      <c r="A18" t="str">
        <f>'C1 2024-2025'!A23</f>
        <v>ATLETICO MADRID</v>
      </c>
      <c r="B18" cm="1">
        <f t="array" aca="1" ref="B18" ca="1">SUMPRODUCT((OFFSET('C1 2024-2025'!$A$5,0,1,2+('C1 2024-2025'!$J$5)*21,1)&lt;&gt;"")*(OFFSET('C1 2024-2025'!$A$5,0,0,2+('C1 2024-2025'!$J$5)*21,1)=A18)*1)+SUMPRODUCT((OFFSET('C1 2024-2025'!$A$5,0,1,2+('C1 2024-2025'!$J$5)*21,1)&lt;&gt;"")*(OFFSET('C1 2024-2025'!$A$5,0,2,2+('C1 2024-2025'!$J$5)*21,1)=A18)*1)</f>
        <v>4</v>
      </c>
      <c r="C18" cm="1">
        <f t="array" aca="1" ref="C18" ca="1">SUMPRODUCT((OFFSET('C1 2024-2025'!$A$5,0,1,2+('C1 2024-2025'!$J$5)*21,1)&lt;&gt;"")*(OFFSET('C1 2024-2025'!$A$5,0,1,2+('C1 2024-2025'!$J$5)*21,1)&gt;OFFSET('C1 2024-2025'!$A$5,0,3,2+('C1 2024-2025'!$J$5)*21,1))*(OFFSET('C1 2024-2025'!$A$5,0,0,2+('C1 2024-2025'!$J$5)*21,1)=A18)*1)+SUMPRODUCT((OFFSET('C1 2024-2025'!$A$5,0,1,2+('C1 2024-2025'!$J$5)*21,1)&lt;OFFSET('C1 2024-2025'!$A$5,0,3,2+('C1 2024-2025'!$J$5)*21,1))*(OFFSET('C1 2024-2025'!$A$5,0,2,2+('C1 2024-2025'!$J$5)*21,1)=A18)*1)</f>
        <v>2</v>
      </c>
      <c r="D18" cm="1">
        <f t="array" aca="1" ref="D18" ca="1">SUMPRODUCT((OFFSET('C1 2024-2025'!$A$5,0,1,2+('C1 2024-2025'!$J$5)*21,1)&lt;&gt;"")*(OFFSET('C1 2024-2025'!$A$5,0,1,2+('C1 2024-2025'!$J$5)*21,1)=OFFSET('C1 2024-2025'!$A$5,0,3,2+('C1 2024-2025'!$J$5)*21,1))*(OFFSET('C1 2024-2025'!$A$5,0,0,2+('C1 2024-2025'!$J$5)*21,1)=A18)*1)+SUMPRODUCT((OFFSET('C1 2024-2025'!$A$5,0,1,2+('C1 2024-2025'!$J$5)*21,1)&lt;&gt;"")*(OFFSET('C1 2024-2025'!$A$5,0,1,2+('C1 2024-2025'!$J$5)*21,1)=OFFSET('C1 2024-2025'!$A$5,0,3,2+('C1 2024-2025'!$J$5)*21,1))*(OFFSET('C1 2024-2025'!$A$5,0,2,2+('C1 2024-2025'!$J$5)*21,1)=A18)*1)</f>
        <v>0</v>
      </c>
      <c r="E18">
        <f t="shared" ca="1" si="3"/>
        <v>2</v>
      </c>
      <c r="F18" cm="1">
        <f t="array" aca="1" ref="F18" ca="1">SUMPRODUCT((OFFSET('C1 2024-2025'!$A$5,0,1,2+('C1 2024-2025'!$J$5)*21,1)&lt;&gt;"")*(OFFSET('C1 2024-2025'!$A$5,0,1,2+('C1 2024-2025'!$J$5)*21,1))*(OFFSET('C1 2024-2025'!$A$5,0,0,2+('C1 2024-2025'!$J$5)*21,2)=A18))+SUMPRODUCT((OFFSET('C1 2024-2025'!$A$5,0,1,2+('C1 2024-2025'!$J$5)*21,1)&lt;&gt;"")*(OFFSET('C1 2024-2025'!$A$5,0,3,2+('C1 2024-2025'!$J$5)*21,1))*(OFFSET('C1 2024-2025'!$A$5,0,2,2+('C1 2024-2025'!$J$5)*21,1)=A18))</f>
        <v>5</v>
      </c>
      <c r="G18" cm="1">
        <f t="array" aca="1" ref="G18" ca="1">SUMPRODUCT((OFFSET('C1 2024-2025'!$A$5,0,1,2+('C1 2024-2025'!$J$5)*21,1)&lt;&gt;"")*(OFFSET('C1 2024-2025'!$A$5,0,1,2+('C1 2024-2025'!$J$5)*21,1))*(OFFSET('C1 2024-2025'!$A$5,0,2,2+('C1 2024-2025'!$J$5)*21,2)=A18))+SUMPRODUCT((OFFSET('C1 2024-2025'!$A$5,0,1,2+('C1 2024-2025'!$J$5)*21,1)&lt;&gt;"")*(OFFSET('C1 2024-2025'!$A$5,0,3,2+('C1 2024-2025'!$J$5)*21,1))*(OFFSET('C1 2024-2025'!$A$5,0,0,2+('C1 2024-2025'!$J$5)*21,1)=A18))</f>
        <v>9</v>
      </c>
      <c r="H18">
        <f t="shared" ca="1" si="4"/>
        <v>-4</v>
      </c>
      <c r="I18">
        <f t="shared" ca="1" si="5"/>
        <v>6</v>
      </c>
      <c r="J18">
        <f t="shared" ca="1" si="6"/>
        <v>59605.22</v>
      </c>
      <c r="K18">
        <f t="shared" ca="1" si="7"/>
        <v>23</v>
      </c>
    </row>
    <row r="19" spans="1:11" x14ac:dyDescent="0.25">
      <c r="A19" t="str">
        <f>'C1 2024-2025'!A24</f>
        <v>BREST</v>
      </c>
      <c r="B19" cm="1">
        <f t="array" aca="1" ref="B19" ca="1">SUMPRODUCT((OFFSET('C1 2024-2025'!$A$5,0,1,2+('C1 2024-2025'!$J$5)*21,1)&lt;&gt;"")*(OFFSET('C1 2024-2025'!$A$5,0,0,2+('C1 2024-2025'!$J$5)*21,1)=A19)*1)+SUMPRODUCT((OFFSET('C1 2024-2025'!$A$5,0,1,2+('C1 2024-2025'!$J$5)*21,1)&lt;&gt;"")*(OFFSET('C1 2024-2025'!$A$5,0,2,2+('C1 2024-2025'!$J$5)*21,1)=A19)*1)</f>
        <v>4</v>
      </c>
      <c r="C19" cm="1">
        <f t="array" aca="1" ref="C19" ca="1">SUMPRODUCT((OFFSET('C1 2024-2025'!$A$5,0,1,2+('C1 2024-2025'!$J$5)*21,1)&lt;&gt;"")*(OFFSET('C1 2024-2025'!$A$5,0,1,2+('C1 2024-2025'!$J$5)*21,1)&gt;OFFSET('C1 2024-2025'!$A$5,0,3,2+('C1 2024-2025'!$J$5)*21,1))*(OFFSET('C1 2024-2025'!$A$5,0,0,2+('C1 2024-2025'!$J$5)*21,1)=A19)*1)+SUMPRODUCT((OFFSET('C1 2024-2025'!$A$5,0,1,2+('C1 2024-2025'!$J$5)*21,1)&lt;OFFSET('C1 2024-2025'!$A$5,0,3,2+('C1 2024-2025'!$J$5)*21,1))*(OFFSET('C1 2024-2025'!$A$5,0,2,2+('C1 2024-2025'!$J$5)*21,1)=A19)*1)</f>
        <v>3</v>
      </c>
      <c r="D19" cm="1">
        <f t="array" aca="1" ref="D19" ca="1">SUMPRODUCT((OFFSET('C1 2024-2025'!$A$5,0,1,2+('C1 2024-2025'!$J$5)*21,1)&lt;&gt;"")*(OFFSET('C1 2024-2025'!$A$5,0,1,2+('C1 2024-2025'!$J$5)*21,1)=OFFSET('C1 2024-2025'!$A$5,0,3,2+('C1 2024-2025'!$J$5)*21,1))*(OFFSET('C1 2024-2025'!$A$5,0,0,2+('C1 2024-2025'!$J$5)*21,1)=A19)*1)+SUMPRODUCT((OFFSET('C1 2024-2025'!$A$5,0,1,2+('C1 2024-2025'!$J$5)*21,1)&lt;&gt;"")*(OFFSET('C1 2024-2025'!$A$5,0,1,2+('C1 2024-2025'!$J$5)*21,1)=OFFSET('C1 2024-2025'!$A$5,0,3,2+('C1 2024-2025'!$J$5)*21,1))*(OFFSET('C1 2024-2025'!$A$5,0,2,2+('C1 2024-2025'!$J$5)*21,1)=A19)*1)</f>
        <v>1</v>
      </c>
      <c r="E19">
        <f t="shared" ca="1" si="3"/>
        <v>0</v>
      </c>
      <c r="F19" cm="1">
        <f t="array" aca="1" ref="F19" ca="1">SUMPRODUCT((OFFSET('C1 2024-2025'!$A$5,0,1,2+('C1 2024-2025'!$J$5)*21,1)&lt;&gt;"")*(OFFSET('C1 2024-2025'!$A$5,0,1,2+('C1 2024-2025'!$J$5)*21,1))*(OFFSET('C1 2024-2025'!$A$5,0,0,2+('C1 2024-2025'!$J$5)*21,2)=A19))+SUMPRODUCT((OFFSET('C1 2024-2025'!$A$5,0,1,2+('C1 2024-2025'!$J$5)*21,1)&lt;&gt;"")*(OFFSET('C1 2024-2025'!$A$5,0,3,2+('C1 2024-2025'!$J$5)*21,1))*(OFFSET('C1 2024-2025'!$A$5,0,2,2+('C1 2024-2025'!$J$5)*21,1)=A19))</f>
        <v>9</v>
      </c>
      <c r="G19" cm="1">
        <f t="array" aca="1" ref="G19" ca="1">SUMPRODUCT((OFFSET('C1 2024-2025'!$A$5,0,1,2+('C1 2024-2025'!$J$5)*21,1)&lt;&gt;"")*(OFFSET('C1 2024-2025'!$A$5,0,1,2+('C1 2024-2025'!$J$5)*21,1))*(OFFSET('C1 2024-2025'!$A$5,0,2,2+('C1 2024-2025'!$J$5)*21,2)=A19))+SUMPRODUCT((OFFSET('C1 2024-2025'!$A$5,0,1,2+('C1 2024-2025'!$J$5)*21,1)&lt;&gt;"")*(OFFSET('C1 2024-2025'!$A$5,0,3,2+('C1 2024-2025'!$J$5)*21,1))*(OFFSET('C1 2024-2025'!$A$5,0,0,2+('C1 2024-2025'!$J$5)*21,1)=A19))</f>
        <v>3</v>
      </c>
      <c r="H19">
        <f t="shared" ca="1" si="4"/>
        <v>6</v>
      </c>
      <c r="I19">
        <f t="shared" ca="1" si="5"/>
        <v>10</v>
      </c>
      <c r="J19">
        <f t="shared" ca="1" si="6"/>
        <v>100609.21</v>
      </c>
      <c r="K19">
        <f t="shared" ca="1" si="7"/>
        <v>4</v>
      </c>
    </row>
    <row r="20" spans="1:11" x14ac:dyDescent="0.25">
      <c r="A20" t="str">
        <f>'C1 2024-2025'!C7</f>
        <v>ASTON VILLA</v>
      </c>
      <c r="B20" cm="1">
        <f t="array" aca="1" ref="B20" ca="1">SUMPRODUCT((OFFSET('C1 2024-2025'!$A$5,0,1,2+('C1 2024-2025'!$J$5)*21,1)&lt;&gt;"")*(OFFSET('C1 2024-2025'!$A$5,0,0,2+('C1 2024-2025'!$J$5)*21,1)=A20)*1)+SUMPRODUCT((OFFSET('C1 2024-2025'!$A$5,0,1,2+('C1 2024-2025'!$J$5)*21,1)&lt;&gt;"")*(OFFSET('C1 2024-2025'!$A$5,0,2,2+('C1 2024-2025'!$J$5)*21,1)=A20)*1)</f>
        <v>4</v>
      </c>
      <c r="C20" cm="1">
        <f t="array" aca="1" ref="C20" ca="1">SUMPRODUCT((OFFSET('C1 2024-2025'!$A$5,0,1,2+('C1 2024-2025'!$J$5)*21,1)&lt;&gt;"")*(OFFSET('C1 2024-2025'!$A$5,0,1,2+('C1 2024-2025'!$J$5)*21,1)&gt;OFFSET('C1 2024-2025'!$A$5,0,3,2+('C1 2024-2025'!$J$5)*21,1))*(OFFSET('C1 2024-2025'!$A$5,0,0,2+('C1 2024-2025'!$J$5)*21,1)=A20)*1)+SUMPRODUCT((OFFSET('C1 2024-2025'!$A$5,0,1,2+('C1 2024-2025'!$J$5)*21,1)&lt;OFFSET('C1 2024-2025'!$A$5,0,3,2+('C1 2024-2025'!$J$5)*21,1))*(OFFSET('C1 2024-2025'!$A$5,0,2,2+('C1 2024-2025'!$J$5)*21,1)=A20)*1)</f>
        <v>3</v>
      </c>
      <c r="D20" cm="1">
        <f t="array" aca="1" ref="D20" ca="1">SUMPRODUCT((OFFSET('C1 2024-2025'!$A$5,0,1,2+('C1 2024-2025'!$J$5)*21,1)&lt;&gt;"")*(OFFSET('C1 2024-2025'!$A$5,0,1,2+('C1 2024-2025'!$J$5)*21,1)=OFFSET('C1 2024-2025'!$A$5,0,3,2+('C1 2024-2025'!$J$5)*21,1))*(OFFSET('C1 2024-2025'!$A$5,0,0,2+('C1 2024-2025'!$J$5)*21,1)=A20)*1)+SUMPRODUCT((OFFSET('C1 2024-2025'!$A$5,0,1,2+('C1 2024-2025'!$J$5)*21,1)&lt;&gt;"")*(OFFSET('C1 2024-2025'!$A$5,0,1,2+('C1 2024-2025'!$J$5)*21,1)=OFFSET('C1 2024-2025'!$A$5,0,3,2+('C1 2024-2025'!$J$5)*21,1))*(OFFSET('C1 2024-2025'!$A$5,0,2,2+('C1 2024-2025'!$J$5)*21,1)=A20)*1)</f>
        <v>0</v>
      </c>
      <c r="E20">
        <f t="shared" ca="1" si="3"/>
        <v>1</v>
      </c>
      <c r="F20" cm="1">
        <f t="array" aca="1" ref="F20" ca="1">SUMPRODUCT((OFFSET('C1 2024-2025'!$A$5,0,1,2+('C1 2024-2025'!$J$5)*21,1)&lt;&gt;"")*(OFFSET('C1 2024-2025'!$A$5,0,1,2+('C1 2024-2025'!$J$5)*21,1))*(OFFSET('C1 2024-2025'!$A$5,0,0,2+('C1 2024-2025'!$J$5)*21,2)=A20))+SUMPRODUCT((OFFSET('C1 2024-2025'!$A$5,0,1,2+('C1 2024-2025'!$J$5)*21,1)&lt;&gt;"")*(OFFSET('C1 2024-2025'!$A$5,0,3,2+('C1 2024-2025'!$J$5)*21,1))*(OFFSET('C1 2024-2025'!$A$5,0,2,2+('C1 2024-2025'!$J$5)*21,1)=A20))</f>
        <v>6</v>
      </c>
      <c r="G20" cm="1">
        <f t="array" aca="1" ref="G20" ca="1">SUMPRODUCT((OFFSET('C1 2024-2025'!$A$5,0,1,2+('C1 2024-2025'!$J$5)*21,1)&lt;&gt;"")*(OFFSET('C1 2024-2025'!$A$5,0,1,2+('C1 2024-2025'!$J$5)*21,1))*(OFFSET('C1 2024-2025'!$A$5,0,2,2+('C1 2024-2025'!$J$5)*21,2)=A20))+SUMPRODUCT((OFFSET('C1 2024-2025'!$A$5,0,1,2+('C1 2024-2025'!$J$5)*21,1)&lt;&gt;"")*(OFFSET('C1 2024-2025'!$A$5,0,3,2+('C1 2024-2025'!$J$5)*21,1))*(OFFSET('C1 2024-2025'!$A$5,0,0,2+('C1 2024-2025'!$J$5)*21,1)=A20))</f>
        <v>1</v>
      </c>
      <c r="H20">
        <f t="shared" ca="1" si="4"/>
        <v>5</v>
      </c>
      <c r="I20">
        <f t="shared" ca="1" si="5"/>
        <v>9</v>
      </c>
      <c r="J20">
        <f t="shared" ca="1" si="6"/>
        <v>90506.2</v>
      </c>
      <c r="K20">
        <f t="shared" ca="1" si="7"/>
        <v>8</v>
      </c>
    </row>
    <row r="21" spans="1:11" x14ac:dyDescent="0.25">
      <c r="A21" t="str">
        <f>'C1 2024-2025'!C8</f>
        <v>PSV EINDHOVEN</v>
      </c>
      <c r="B21" cm="1">
        <f t="array" aca="1" ref="B21" ca="1">SUMPRODUCT((OFFSET('C1 2024-2025'!$A$5,0,1,2+('C1 2024-2025'!$J$5)*21,1)&lt;&gt;"")*(OFFSET('C1 2024-2025'!$A$5,0,0,2+('C1 2024-2025'!$J$5)*21,1)=A21)*1)+SUMPRODUCT((OFFSET('C1 2024-2025'!$A$5,0,1,2+('C1 2024-2025'!$J$5)*21,1)&lt;&gt;"")*(OFFSET('C1 2024-2025'!$A$5,0,2,2+('C1 2024-2025'!$J$5)*21,1)=A21)*1)</f>
        <v>4</v>
      </c>
      <c r="C21" cm="1">
        <f t="array" aca="1" ref="C21" ca="1">SUMPRODUCT((OFFSET('C1 2024-2025'!$A$5,0,1,2+('C1 2024-2025'!$J$5)*21,1)&lt;&gt;"")*(OFFSET('C1 2024-2025'!$A$5,0,1,2+('C1 2024-2025'!$J$5)*21,1)&gt;OFFSET('C1 2024-2025'!$A$5,0,3,2+('C1 2024-2025'!$J$5)*21,1))*(OFFSET('C1 2024-2025'!$A$5,0,0,2+('C1 2024-2025'!$J$5)*21,1)=A21)*1)+SUMPRODUCT((OFFSET('C1 2024-2025'!$A$5,0,1,2+('C1 2024-2025'!$J$5)*21,1)&lt;OFFSET('C1 2024-2025'!$A$5,0,3,2+('C1 2024-2025'!$J$5)*21,1))*(OFFSET('C1 2024-2025'!$A$5,0,2,2+('C1 2024-2025'!$J$5)*21,1)=A21)*1)</f>
        <v>1</v>
      </c>
      <c r="D21" cm="1">
        <f t="array" aca="1" ref="D21" ca="1">SUMPRODUCT((OFFSET('C1 2024-2025'!$A$5,0,1,2+('C1 2024-2025'!$J$5)*21,1)&lt;&gt;"")*(OFFSET('C1 2024-2025'!$A$5,0,1,2+('C1 2024-2025'!$J$5)*21,1)=OFFSET('C1 2024-2025'!$A$5,0,3,2+('C1 2024-2025'!$J$5)*21,1))*(OFFSET('C1 2024-2025'!$A$5,0,0,2+('C1 2024-2025'!$J$5)*21,1)=A21)*1)+SUMPRODUCT((OFFSET('C1 2024-2025'!$A$5,0,1,2+('C1 2024-2025'!$J$5)*21,1)&lt;&gt;"")*(OFFSET('C1 2024-2025'!$A$5,0,1,2+('C1 2024-2025'!$J$5)*21,1)=OFFSET('C1 2024-2025'!$A$5,0,3,2+('C1 2024-2025'!$J$5)*21,1))*(OFFSET('C1 2024-2025'!$A$5,0,2,2+('C1 2024-2025'!$J$5)*21,1)=A21)*1)</f>
        <v>2</v>
      </c>
      <c r="E21">
        <f t="shared" ca="1" si="3"/>
        <v>1</v>
      </c>
      <c r="F21" cm="1">
        <f t="array" aca="1" ref="F21" ca="1">SUMPRODUCT((OFFSET('C1 2024-2025'!$A$5,0,1,2+('C1 2024-2025'!$J$5)*21,1)&lt;&gt;"")*(OFFSET('C1 2024-2025'!$A$5,0,1,2+('C1 2024-2025'!$J$5)*21,1))*(OFFSET('C1 2024-2025'!$A$5,0,0,2+('C1 2024-2025'!$J$5)*21,2)=A21))+SUMPRODUCT((OFFSET('C1 2024-2025'!$A$5,0,1,2+('C1 2024-2025'!$J$5)*21,1)&lt;&gt;"")*(OFFSET('C1 2024-2025'!$A$5,0,3,2+('C1 2024-2025'!$J$5)*21,1))*(OFFSET('C1 2024-2025'!$A$5,0,2,2+('C1 2024-2025'!$J$5)*21,1)=A21))</f>
        <v>7</v>
      </c>
      <c r="G21" cm="1">
        <f t="array" aca="1" ref="G21" ca="1">SUMPRODUCT((OFFSET('C1 2024-2025'!$A$5,0,1,2+('C1 2024-2025'!$J$5)*21,1)&lt;&gt;"")*(OFFSET('C1 2024-2025'!$A$5,0,1,2+('C1 2024-2025'!$J$5)*21,1))*(OFFSET('C1 2024-2025'!$A$5,0,2,2+('C1 2024-2025'!$J$5)*21,2)=A21))+SUMPRODUCT((OFFSET('C1 2024-2025'!$A$5,0,1,2+('C1 2024-2025'!$J$5)*21,1)&lt;&gt;"")*(OFFSET('C1 2024-2025'!$A$5,0,3,2+('C1 2024-2025'!$J$5)*21,1))*(OFFSET('C1 2024-2025'!$A$5,0,0,2+('C1 2024-2025'!$J$5)*21,1)=A21))</f>
        <v>5</v>
      </c>
      <c r="H21">
        <f t="shared" ca="1" si="4"/>
        <v>2</v>
      </c>
      <c r="I21">
        <f t="shared" ca="1" si="5"/>
        <v>5</v>
      </c>
      <c r="J21">
        <f t="shared" ca="1" si="6"/>
        <v>50207.19</v>
      </c>
      <c r="K21">
        <f t="shared" ca="1" si="7"/>
        <v>24</v>
      </c>
    </row>
    <row r="22" spans="1:11" x14ac:dyDescent="0.25">
      <c r="A22" t="str">
        <f>'C1 2024-2025'!C9</f>
        <v>LIVERPOOL</v>
      </c>
      <c r="B22" cm="1">
        <f t="array" aca="1" ref="B22" ca="1">SUMPRODUCT((OFFSET('C1 2024-2025'!$A$5,0,1,2+('C1 2024-2025'!$J$5)*21,1)&lt;&gt;"")*(OFFSET('C1 2024-2025'!$A$5,0,0,2+('C1 2024-2025'!$J$5)*21,1)=A22)*1)+SUMPRODUCT((OFFSET('C1 2024-2025'!$A$5,0,1,2+('C1 2024-2025'!$J$5)*21,1)&lt;&gt;"")*(OFFSET('C1 2024-2025'!$A$5,0,2,2+('C1 2024-2025'!$J$5)*21,1)=A22)*1)</f>
        <v>4</v>
      </c>
      <c r="C22" cm="1">
        <f t="array" aca="1" ref="C22" ca="1">SUMPRODUCT((OFFSET('C1 2024-2025'!$A$5,0,1,2+('C1 2024-2025'!$J$5)*21,1)&lt;&gt;"")*(OFFSET('C1 2024-2025'!$A$5,0,1,2+('C1 2024-2025'!$J$5)*21,1)&gt;OFFSET('C1 2024-2025'!$A$5,0,3,2+('C1 2024-2025'!$J$5)*21,1))*(OFFSET('C1 2024-2025'!$A$5,0,0,2+('C1 2024-2025'!$J$5)*21,1)=A22)*1)+SUMPRODUCT((OFFSET('C1 2024-2025'!$A$5,0,1,2+('C1 2024-2025'!$J$5)*21,1)&lt;OFFSET('C1 2024-2025'!$A$5,0,3,2+('C1 2024-2025'!$J$5)*21,1))*(OFFSET('C1 2024-2025'!$A$5,0,2,2+('C1 2024-2025'!$J$5)*21,1)=A22)*1)</f>
        <v>4</v>
      </c>
      <c r="D22" cm="1">
        <f t="array" aca="1" ref="D22" ca="1">SUMPRODUCT((OFFSET('C1 2024-2025'!$A$5,0,1,2+('C1 2024-2025'!$J$5)*21,1)&lt;&gt;"")*(OFFSET('C1 2024-2025'!$A$5,0,1,2+('C1 2024-2025'!$J$5)*21,1)=OFFSET('C1 2024-2025'!$A$5,0,3,2+('C1 2024-2025'!$J$5)*21,1))*(OFFSET('C1 2024-2025'!$A$5,0,0,2+('C1 2024-2025'!$J$5)*21,1)=A22)*1)+SUMPRODUCT((OFFSET('C1 2024-2025'!$A$5,0,1,2+('C1 2024-2025'!$J$5)*21,1)&lt;&gt;"")*(OFFSET('C1 2024-2025'!$A$5,0,1,2+('C1 2024-2025'!$J$5)*21,1)=OFFSET('C1 2024-2025'!$A$5,0,3,2+('C1 2024-2025'!$J$5)*21,1))*(OFFSET('C1 2024-2025'!$A$5,0,2,2+('C1 2024-2025'!$J$5)*21,1)=A22)*1)</f>
        <v>0</v>
      </c>
      <c r="E22">
        <f t="shared" ca="1" si="3"/>
        <v>0</v>
      </c>
      <c r="F22" cm="1">
        <f t="array" aca="1" ref="F22" ca="1">SUMPRODUCT((OFFSET('C1 2024-2025'!$A$5,0,1,2+('C1 2024-2025'!$J$5)*21,1)&lt;&gt;"")*(OFFSET('C1 2024-2025'!$A$5,0,1,2+('C1 2024-2025'!$J$5)*21,1))*(OFFSET('C1 2024-2025'!$A$5,0,0,2+('C1 2024-2025'!$J$5)*21,2)=A22))+SUMPRODUCT((OFFSET('C1 2024-2025'!$A$5,0,1,2+('C1 2024-2025'!$J$5)*21,1)&lt;&gt;"")*(OFFSET('C1 2024-2025'!$A$5,0,3,2+('C1 2024-2025'!$J$5)*21,1))*(OFFSET('C1 2024-2025'!$A$5,0,2,2+('C1 2024-2025'!$J$5)*21,1)=A22))</f>
        <v>10</v>
      </c>
      <c r="G22" cm="1">
        <f t="array" aca="1" ref="G22" ca="1">SUMPRODUCT((OFFSET('C1 2024-2025'!$A$5,0,1,2+('C1 2024-2025'!$J$5)*21,1)&lt;&gt;"")*(OFFSET('C1 2024-2025'!$A$5,0,1,2+('C1 2024-2025'!$J$5)*21,1))*(OFFSET('C1 2024-2025'!$A$5,0,2,2+('C1 2024-2025'!$J$5)*21,2)=A22))+SUMPRODUCT((OFFSET('C1 2024-2025'!$A$5,0,1,2+('C1 2024-2025'!$J$5)*21,1)&lt;&gt;"")*(OFFSET('C1 2024-2025'!$A$5,0,3,2+('C1 2024-2025'!$J$5)*21,1))*(OFFSET('C1 2024-2025'!$A$5,0,0,2+('C1 2024-2025'!$J$5)*21,1)=A22))</f>
        <v>1</v>
      </c>
      <c r="H22">
        <f t="shared" ca="1" si="4"/>
        <v>9</v>
      </c>
      <c r="I22">
        <f t="shared" ca="1" si="5"/>
        <v>12</v>
      </c>
      <c r="J22">
        <f t="shared" ca="1" si="6"/>
        <v>120910.18</v>
      </c>
      <c r="K22">
        <f t="shared" ca="1" si="7"/>
        <v>1</v>
      </c>
    </row>
    <row r="23" spans="1:11" x14ac:dyDescent="0.25">
      <c r="A23" t="str">
        <f>'C1 2024-2025'!C10</f>
        <v>DINAMO ZAGREB</v>
      </c>
      <c r="B23" cm="1">
        <f t="array" aca="1" ref="B23" ca="1">SUMPRODUCT((OFFSET('C1 2024-2025'!$A$5,0,1,2+('C1 2024-2025'!$J$5)*21,1)&lt;&gt;"")*(OFFSET('C1 2024-2025'!$A$5,0,0,2+('C1 2024-2025'!$J$5)*21,1)=A23)*1)+SUMPRODUCT((OFFSET('C1 2024-2025'!$A$5,0,1,2+('C1 2024-2025'!$J$5)*21,1)&lt;&gt;"")*(OFFSET('C1 2024-2025'!$A$5,0,2,2+('C1 2024-2025'!$J$5)*21,1)=A23)*1)</f>
        <v>4</v>
      </c>
      <c r="C23" cm="1">
        <f t="array" aca="1" ref="C23" ca="1">SUMPRODUCT((OFFSET('C1 2024-2025'!$A$5,0,1,2+('C1 2024-2025'!$J$5)*21,1)&lt;&gt;"")*(OFFSET('C1 2024-2025'!$A$5,0,1,2+('C1 2024-2025'!$J$5)*21,1)&gt;OFFSET('C1 2024-2025'!$A$5,0,3,2+('C1 2024-2025'!$J$5)*21,1))*(OFFSET('C1 2024-2025'!$A$5,0,0,2+('C1 2024-2025'!$J$5)*21,1)=A23)*1)+SUMPRODUCT((OFFSET('C1 2024-2025'!$A$5,0,1,2+('C1 2024-2025'!$J$5)*21,1)&lt;OFFSET('C1 2024-2025'!$A$5,0,3,2+('C1 2024-2025'!$J$5)*21,1))*(OFFSET('C1 2024-2025'!$A$5,0,2,2+('C1 2024-2025'!$J$5)*21,1)=A23)*1)</f>
        <v>2</v>
      </c>
      <c r="D23" cm="1">
        <f t="array" aca="1" ref="D23" ca="1">SUMPRODUCT((OFFSET('C1 2024-2025'!$A$5,0,1,2+('C1 2024-2025'!$J$5)*21,1)&lt;&gt;"")*(OFFSET('C1 2024-2025'!$A$5,0,1,2+('C1 2024-2025'!$J$5)*21,1)=OFFSET('C1 2024-2025'!$A$5,0,3,2+('C1 2024-2025'!$J$5)*21,1))*(OFFSET('C1 2024-2025'!$A$5,0,0,2+('C1 2024-2025'!$J$5)*21,1)=A23)*1)+SUMPRODUCT((OFFSET('C1 2024-2025'!$A$5,0,1,2+('C1 2024-2025'!$J$5)*21,1)&lt;&gt;"")*(OFFSET('C1 2024-2025'!$A$5,0,1,2+('C1 2024-2025'!$J$5)*21,1)=OFFSET('C1 2024-2025'!$A$5,0,3,2+('C1 2024-2025'!$J$5)*21,1))*(OFFSET('C1 2024-2025'!$A$5,0,2,2+('C1 2024-2025'!$J$5)*21,1)=A23)*1)</f>
        <v>1</v>
      </c>
      <c r="E23">
        <f t="shared" ca="1" si="3"/>
        <v>1</v>
      </c>
      <c r="F23" cm="1">
        <f t="array" aca="1" ref="F23" ca="1">SUMPRODUCT((OFFSET('C1 2024-2025'!$A$5,0,1,2+('C1 2024-2025'!$J$5)*21,1)&lt;&gt;"")*(OFFSET('C1 2024-2025'!$A$5,0,1,2+('C1 2024-2025'!$J$5)*21,1))*(OFFSET('C1 2024-2025'!$A$5,0,0,2+('C1 2024-2025'!$J$5)*21,2)=A23))+SUMPRODUCT((OFFSET('C1 2024-2025'!$A$5,0,1,2+('C1 2024-2025'!$J$5)*21,1)&lt;&gt;"")*(OFFSET('C1 2024-2025'!$A$5,0,3,2+('C1 2024-2025'!$J$5)*21,1))*(OFFSET('C1 2024-2025'!$A$5,0,2,2+('C1 2024-2025'!$J$5)*21,1)=A23))</f>
        <v>10</v>
      </c>
      <c r="G23" cm="1">
        <f t="array" aca="1" ref="G23" ca="1">SUMPRODUCT((OFFSET('C1 2024-2025'!$A$5,0,1,2+('C1 2024-2025'!$J$5)*21,1)&lt;&gt;"")*(OFFSET('C1 2024-2025'!$A$5,0,1,2+('C1 2024-2025'!$J$5)*21,1))*(OFFSET('C1 2024-2025'!$A$5,0,2,2+('C1 2024-2025'!$J$5)*21,2)=A23))+SUMPRODUCT((OFFSET('C1 2024-2025'!$A$5,0,1,2+('C1 2024-2025'!$J$5)*21,1)&lt;&gt;"")*(OFFSET('C1 2024-2025'!$A$5,0,3,2+('C1 2024-2025'!$J$5)*21,1))*(OFFSET('C1 2024-2025'!$A$5,0,0,2+('C1 2024-2025'!$J$5)*21,1)=A23))</f>
        <v>12</v>
      </c>
      <c r="H23">
        <f t="shared" ca="1" si="4"/>
        <v>-2</v>
      </c>
      <c r="I23">
        <f t="shared" ca="1" si="5"/>
        <v>7</v>
      </c>
      <c r="J23">
        <f t="shared" ca="1" si="6"/>
        <v>69810.17</v>
      </c>
      <c r="K23">
        <f t="shared" ca="1" si="7"/>
        <v>16</v>
      </c>
    </row>
    <row r="24" spans="1:11" x14ac:dyDescent="0.25">
      <c r="A24" t="str">
        <f>'C1 2024-2025'!C11</f>
        <v>VFB STUTTGART</v>
      </c>
      <c r="B24" cm="1">
        <f t="array" aca="1" ref="B24" ca="1">SUMPRODUCT((OFFSET('C1 2024-2025'!$A$5,0,1,2+('C1 2024-2025'!$J$5)*21,1)&lt;&gt;"")*(OFFSET('C1 2024-2025'!$A$5,0,0,2+('C1 2024-2025'!$J$5)*21,1)=A24)*1)+SUMPRODUCT((OFFSET('C1 2024-2025'!$A$5,0,1,2+('C1 2024-2025'!$J$5)*21,1)&lt;&gt;"")*(OFFSET('C1 2024-2025'!$A$5,0,2,2+('C1 2024-2025'!$J$5)*21,1)=A24)*1)</f>
        <v>4</v>
      </c>
      <c r="C24" cm="1">
        <f t="array" aca="1" ref="C24" ca="1">SUMPRODUCT((OFFSET('C1 2024-2025'!$A$5,0,1,2+('C1 2024-2025'!$J$5)*21,1)&lt;&gt;"")*(OFFSET('C1 2024-2025'!$A$5,0,1,2+('C1 2024-2025'!$J$5)*21,1)&gt;OFFSET('C1 2024-2025'!$A$5,0,3,2+('C1 2024-2025'!$J$5)*21,1))*(OFFSET('C1 2024-2025'!$A$5,0,0,2+('C1 2024-2025'!$J$5)*21,1)=A24)*1)+SUMPRODUCT((OFFSET('C1 2024-2025'!$A$5,0,1,2+('C1 2024-2025'!$J$5)*21,1)&lt;OFFSET('C1 2024-2025'!$A$5,0,3,2+('C1 2024-2025'!$J$5)*21,1))*(OFFSET('C1 2024-2025'!$A$5,0,2,2+('C1 2024-2025'!$J$5)*21,1)=A24)*1)</f>
        <v>1</v>
      </c>
      <c r="D24" cm="1">
        <f t="array" aca="1" ref="D24" ca="1">SUMPRODUCT((OFFSET('C1 2024-2025'!$A$5,0,1,2+('C1 2024-2025'!$J$5)*21,1)&lt;&gt;"")*(OFFSET('C1 2024-2025'!$A$5,0,1,2+('C1 2024-2025'!$J$5)*21,1)=OFFSET('C1 2024-2025'!$A$5,0,3,2+('C1 2024-2025'!$J$5)*21,1))*(OFFSET('C1 2024-2025'!$A$5,0,0,2+('C1 2024-2025'!$J$5)*21,1)=A24)*1)+SUMPRODUCT((OFFSET('C1 2024-2025'!$A$5,0,1,2+('C1 2024-2025'!$J$5)*21,1)&lt;&gt;"")*(OFFSET('C1 2024-2025'!$A$5,0,1,2+('C1 2024-2025'!$J$5)*21,1)=OFFSET('C1 2024-2025'!$A$5,0,3,2+('C1 2024-2025'!$J$5)*21,1))*(OFFSET('C1 2024-2025'!$A$5,0,2,2+('C1 2024-2025'!$J$5)*21,1)=A24)*1)</f>
        <v>1</v>
      </c>
      <c r="E24">
        <f t="shared" ca="1" si="3"/>
        <v>2</v>
      </c>
      <c r="F24" cm="1">
        <f t="array" aca="1" ref="F24" ca="1">SUMPRODUCT((OFFSET('C1 2024-2025'!$A$5,0,1,2+('C1 2024-2025'!$J$5)*21,1)&lt;&gt;"")*(OFFSET('C1 2024-2025'!$A$5,0,1,2+('C1 2024-2025'!$J$5)*21,1))*(OFFSET('C1 2024-2025'!$A$5,0,0,2+('C1 2024-2025'!$J$5)*21,2)=A24))+SUMPRODUCT((OFFSET('C1 2024-2025'!$A$5,0,1,2+('C1 2024-2025'!$J$5)*21,1)&lt;&gt;"")*(OFFSET('C1 2024-2025'!$A$5,0,3,2+('C1 2024-2025'!$J$5)*21,1))*(OFFSET('C1 2024-2025'!$A$5,0,2,2+('C1 2024-2025'!$J$5)*21,1)=A24))</f>
        <v>3</v>
      </c>
      <c r="G24" cm="1">
        <f t="array" aca="1" ref="G24" ca="1">SUMPRODUCT((OFFSET('C1 2024-2025'!$A$5,0,1,2+('C1 2024-2025'!$J$5)*21,1)&lt;&gt;"")*(OFFSET('C1 2024-2025'!$A$5,0,1,2+('C1 2024-2025'!$J$5)*21,1))*(OFFSET('C1 2024-2025'!$A$5,0,2,2+('C1 2024-2025'!$J$5)*21,2)=A24))+SUMPRODUCT((OFFSET('C1 2024-2025'!$A$5,0,1,2+('C1 2024-2025'!$J$5)*21,1)&lt;&gt;"")*(OFFSET('C1 2024-2025'!$A$5,0,3,2+('C1 2024-2025'!$J$5)*21,1))*(OFFSET('C1 2024-2025'!$A$5,0,0,2+('C1 2024-2025'!$J$5)*21,1)=A24))</f>
        <v>6</v>
      </c>
      <c r="H24">
        <f t="shared" ca="1" si="4"/>
        <v>-3</v>
      </c>
      <c r="I24">
        <f t="shared" ca="1" si="5"/>
        <v>4</v>
      </c>
      <c r="J24">
        <f t="shared" ca="1" si="6"/>
        <v>39703.160000000003</v>
      </c>
      <c r="K24">
        <f t="shared" ca="1" si="7"/>
        <v>27</v>
      </c>
    </row>
    <row r="25" spans="1:11" x14ac:dyDescent="0.25">
      <c r="A25" t="str">
        <f>'C1 2024-2025'!C12</f>
        <v>LILLE</v>
      </c>
      <c r="B25" cm="1">
        <f t="array" aca="1" ref="B25" ca="1">SUMPRODUCT((OFFSET('C1 2024-2025'!$A$5,0,1,2+('C1 2024-2025'!$J$5)*21,1)&lt;&gt;"")*(OFFSET('C1 2024-2025'!$A$5,0,0,2+('C1 2024-2025'!$J$5)*21,1)=A25)*1)+SUMPRODUCT((OFFSET('C1 2024-2025'!$A$5,0,1,2+('C1 2024-2025'!$J$5)*21,1)&lt;&gt;"")*(OFFSET('C1 2024-2025'!$A$5,0,2,2+('C1 2024-2025'!$J$5)*21,1)=A25)*1)</f>
        <v>4</v>
      </c>
      <c r="C25" cm="1">
        <f t="array" aca="1" ref="C25" ca="1">SUMPRODUCT((OFFSET('C1 2024-2025'!$A$5,0,1,2+('C1 2024-2025'!$J$5)*21,1)&lt;&gt;"")*(OFFSET('C1 2024-2025'!$A$5,0,1,2+('C1 2024-2025'!$J$5)*21,1)&gt;OFFSET('C1 2024-2025'!$A$5,0,3,2+('C1 2024-2025'!$J$5)*21,1))*(OFFSET('C1 2024-2025'!$A$5,0,0,2+('C1 2024-2025'!$J$5)*21,1)=A25)*1)+SUMPRODUCT((OFFSET('C1 2024-2025'!$A$5,0,1,2+('C1 2024-2025'!$J$5)*21,1)&lt;OFFSET('C1 2024-2025'!$A$5,0,3,2+('C1 2024-2025'!$J$5)*21,1))*(OFFSET('C1 2024-2025'!$A$5,0,2,2+('C1 2024-2025'!$J$5)*21,1)=A25)*1)</f>
        <v>2</v>
      </c>
      <c r="D25" cm="1">
        <f t="array" aca="1" ref="D25" ca="1">SUMPRODUCT((OFFSET('C1 2024-2025'!$A$5,0,1,2+('C1 2024-2025'!$J$5)*21,1)&lt;&gt;"")*(OFFSET('C1 2024-2025'!$A$5,0,1,2+('C1 2024-2025'!$J$5)*21,1)=OFFSET('C1 2024-2025'!$A$5,0,3,2+('C1 2024-2025'!$J$5)*21,1))*(OFFSET('C1 2024-2025'!$A$5,0,0,2+('C1 2024-2025'!$J$5)*21,1)=A25)*1)+SUMPRODUCT((OFFSET('C1 2024-2025'!$A$5,0,1,2+('C1 2024-2025'!$J$5)*21,1)&lt;&gt;"")*(OFFSET('C1 2024-2025'!$A$5,0,1,2+('C1 2024-2025'!$J$5)*21,1)=OFFSET('C1 2024-2025'!$A$5,0,3,2+('C1 2024-2025'!$J$5)*21,1))*(OFFSET('C1 2024-2025'!$A$5,0,2,2+('C1 2024-2025'!$J$5)*21,1)=A25)*1)</f>
        <v>1</v>
      </c>
      <c r="E25">
        <f t="shared" ca="1" si="3"/>
        <v>1</v>
      </c>
      <c r="F25" cm="1">
        <f t="array" aca="1" ref="F25" ca="1">SUMPRODUCT((OFFSET('C1 2024-2025'!$A$5,0,1,2+('C1 2024-2025'!$J$5)*21,1)&lt;&gt;"")*(OFFSET('C1 2024-2025'!$A$5,0,1,2+('C1 2024-2025'!$J$5)*21,1))*(OFFSET('C1 2024-2025'!$A$5,0,0,2+('C1 2024-2025'!$J$5)*21,2)=A25))+SUMPRODUCT((OFFSET('C1 2024-2025'!$A$5,0,1,2+('C1 2024-2025'!$J$5)*21,1)&lt;&gt;"")*(OFFSET('C1 2024-2025'!$A$5,0,3,2+('C1 2024-2025'!$J$5)*21,1))*(OFFSET('C1 2024-2025'!$A$5,0,2,2+('C1 2024-2025'!$J$5)*21,1)=A25))</f>
        <v>5</v>
      </c>
      <c r="G25" cm="1">
        <f t="array" aca="1" ref="G25" ca="1">SUMPRODUCT((OFFSET('C1 2024-2025'!$A$5,0,1,2+('C1 2024-2025'!$J$5)*21,1)&lt;&gt;"")*(OFFSET('C1 2024-2025'!$A$5,0,1,2+('C1 2024-2025'!$J$5)*21,1))*(OFFSET('C1 2024-2025'!$A$5,0,2,2+('C1 2024-2025'!$J$5)*21,2)=A25))+SUMPRODUCT((OFFSET('C1 2024-2025'!$A$5,0,1,2+('C1 2024-2025'!$J$5)*21,1)&lt;&gt;"")*(OFFSET('C1 2024-2025'!$A$5,0,3,2+('C1 2024-2025'!$J$5)*21,1))*(OFFSET('C1 2024-2025'!$A$5,0,0,2+('C1 2024-2025'!$J$5)*21,1)=A25))</f>
        <v>4</v>
      </c>
      <c r="H25">
        <f t="shared" ca="1" si="4"/>
        <v>1</v>
      </c>
      <c r="I25">
        <f t="shared" ca="1" si="5"/>
        <v>7</v>
      </c>
      <c r="J25">
        <f t="shared" ca="1" si="6"/>
        <v>70105.149999999994</v>
      </c>
      <c r="K25">
        <f t="shared" ca="1" si="7"/>
        <v>14</v>
      </c>
    </row>
    <row r="26" spans="1:11" x14ac:dyDescent="0.25">
      <c r="A26" t="str">
        <f>'C1 2024-2025'!C13</f>
        <v>RB SALZBOURG</v>
      </c>
      <c r="B26" cm="1">
        <f t="array" aca="1" ref="B26" ca="1">SUMPRODUCT((OFFSET('C1 2024-2025'!$A$5,0,1,2+('C1 2024-2025'!$J$5)*21,1)&lt;&gt;"")*(OFFSET('C1 2024-2025'!$A$5,0,0,2+('C1 2024-2025'!$J$5)*21,1)=A26)*1)+SUMPRODUCT((OFFSET('C1 2024-2025'!$A$5,0,1,2+('C1 2024-2025'!$J$5)*21,1)&lt;&gt;"")*(OFFSET('C1 2024-2025'!$A$5,0,2,2+('C1 2024-2025'!$J$5)*21,1)=A26)*1)</f>
        <v>4</v>
      </c>
      <c r="C26" cm="1">
        <f t="array" aca="1" ref="C26" ca="1">SUMPRODUCT((OFFSET('C1 2024-2025'!$A$5,0,1,2+('C1 2024-2025'!$J$5)*21,1)&lt;&gt;"")*(OFFSET('C1 2024-2025'!$A$5,0,1,2+('C1 2024-2025'!$J$5)*21,1)&gt;OFFSET('C1 2024-2025'!$A$5,0,3,2+('C1 2024-2025'!$J$5)*21,1))*(OFFSET('C1 2024-2025'!$A$5,0,0,2+('C1 2024-2025'!$J$5)*21,1)=A26)*1)+SUMPRODUCT((OFFSET('C1 2024-2025'!$A$5,0,1,2+('C1 2024-2025'!$J$5)*21,1)&lt;OFFSET('C1 2024-2025'!$A$5,0,3,2+('C1 2024-2025'!$J$5)*21,1))*(OFFSET('C1 2024-2025'!$A$5,0,2,2+('C1 2024-2025'!$J$5)*21,1)=A26)*1)</f>
        <v>1</v>
      </c>
      <c r="D26" cm="1">
        <f t="array" aca="1" ref="D26" ca="1">SUMPRODUCT((OFFSET('C1 2024-2025'!$A$5,0,1,2+('C1 2024-2025'!$J$5)*21,1)&lt;&gt;"")*(OFFSET('C1 2024-2025'!$A$5,0,1,2+('C1 2024-2025'!$J$5)*21,1)=OFFSET('C1 2024-2025'!$A$5,0,3,2+('C1 2024-2025'!$J$5)*21,1))*(OFFSET('C1 2024-2025'!$A$5,0,0,2+('C1 2024-2025'!$J$5)*21,1)=A26)*1)+SUMPRODUCT((OFFSET('C1 2024-2025'!$A$5,0,1,2+('C1 2024-2025'!$J$5)*21,1)&lt;&gt;"")*(OFFSET('C1 2024-2025'!$A$5,0,1,2+('C1 2024-2025'!$J$5)*21,1)=OFFSET('C1 2024-2025'!$A$5,0,3,2+('C1 2024-2025'!$J$5)*21,1))*(OFFSET('C1 2024-2025'!$A$5,0,2,2+('C1 2024-2025'!$J$5)*21,1)=A26)*1)</f>
        <v>0</v>
      </c>
      <c r="E26">
        <f t="shared" ca="1" si="3"/>
        <v>3</v>
      </c>
      <c r="F26" cm="1">
        <f t="array" aca="1" ref="F26" ca="1">SUMPRODUCT((OFFSET('C1 2024-2025'!$A$5,0,1,2+('C1 2024-2025'!$J$5)*21,1)&lt;&gt;"")*(OFFSET('C1 2024-2025'!$A$5,0,1,2+('C1 2024-2025'!$J$5)*21,1))*(OFFSET('C1 2024-2025'!$A$5,0,0,2+('C1 2024-2025'!$J$5)*21,2)=A26))+SUMPRODUCT((OFFSET('C1 2024-2025'!$A$5,0,1,2+('C1 2024-2025'!$J$5)*21,1)&lt;&gt;"")*(OFFSET('C1 2024-2025'!$A$5,0,3,2+('C1 2024-2025'!$J$5)*21,1))*(OFFSET('C1 2024-2025'!$A$5,0,2,2+('C1 2024-2025'!$J$5)*21,1)=A26))</f>
        <v>3</v>
      </c>
      <c r="G26" cm="1">
        <f t="array" aca="1" ref="G26" ca="1">SUMPRODUCT((OFFSET('C1 2024-2025'!$A$5,0,1,2+('C1 2024-2025'!$J$5)*21,1)&lt;&gt;"")*(OFFSET('C1 2024-2025'!$A$5,0,1,2+('C1 2024-2025'!$J$5)*21,1))*(OFFSET('C1 2024-2025'!$A$5,0,2,2+('C1 2024-2025'!$J$5)*21,2)=A26))+SUMPRODUCT((OFFSET('C1 2024-2025'!$A$5,0,1,2+('C1 2024-2025'!$J$5)*21,1)&lt;&gt;"")*(OFFSET('C1 2024-2025'!$A$5,0,3,2+('C1 2024-2025'!$J$5)*21,1))*(OFFSET('C1 2024-2025'!$A$5,0,0,2+('C1 2024-2025'!$J$5)*21,1)=A26))</f>
        <v>10</v>
      </c>
      <c r="H26">
        <f t="shared" ca="1" si="4"/>
        <v>-7</v>
      </c>
      <c r="I26">
        <f t="shared" ca="1" si="5"/>
        <v>3</v>
      </c>
      <c r="J26">
        <f t="shared" ca="1" si="6"/>
        <v>29303.14</v>
      </c>
      <c r="K26">
        <f t="shared" ca="1" si="7"/>
        <v>30</v>
      </c>
    </row>
    <row r="27" spans="1:11" x14ac:dyDescent="0.25">
      <c r="A27" t="str">
        <f>'C1 2024-2025'!C14</f>
        <v>SHAKHTAR DONETSK</v>
      </c>
      <c r="B27" cm="1">
        <f t="array" aca="1" ref="B27" ca="1">SUMPRODUCT((OFFSET('C1 2024-2025'!$A$5,0,1,2+('C1 2024-2025'!$J$5)*21,1)&lt;&gt;"")*(OFFSET('C1 2024-2025'!$A$5,0,0,2+('C1 2024-2025'!$J$5)*21,1)=A27)*1)+SUMPRODUCT((OFFSET('C1 2024-2025'!$A$5,0,1,2+('C1 2024-2025'!$J$5)*21,1)&lt;&gt;"")*(OFFSET('C1 2024-2025'!$A$5,0,2,2+('C1 2024-2025'!$J$5)*21,1)=A27)*1)</f>
        <v>4</v>
      </c>
      <c r="C27" cm="1">
        <f t="array" aca="1" ref="C27" ca="1">SUMPRODUCT((OFFSET('C1 2024-2025'!$A$5,0,1,2+('C1 2024-2025'!$J$5)*21,1)&lt;&gt;"")*(OFFSET('C1 2024-2025'!$A$5,0,1,2+('C1 2024-2025'!$J$5)*21,1)&gt;OFFSET('C1 2024-2025'!$A$5,0,3,2+('C1 2024-2025'!$J$5)*21,1))*(OFFSET('C1 2024-2025'!$A$5,0,0,2+('C1 2024-2025'!$J$5)*21,1)=A27)*1)+SUMPRODUCT((OFFSET('C1 2024-2025'!$A$5,0,1,2+('C1 2024-2025'!$J$5)*21,1)&lt;OFFSET('C1 2024-2025'!$A$5,0,3,2+('C1 2024-2025'!$J$5)*21,1))*(OFFSET('C1 2024-2025'!$A$5,0,2,2+('C1 2024-2025'!$J$5)*21,1)=A27)*1)</f>
        <v>1</v>
      </c>
      <c r="D27" cm="1">
        <f t="array" aca="1" ref="D27" ca="1">SUMPRODUCT((OFFSET('C1 2024-2025'!$A$5,0,1,2+('C1 2024-2025'!$J$5)*21,1)&lt;&gt;"")*(OFFSET('C1 2024-2025'!$A$5,0,1,2+('C1 2024-2025'!$J$5)*21,1)=OFFSET('C1 2024-2025'!$A$5,0,3,2+('C1 2024-2025'!$J$5)*21,1))*(OFFSET('C1 2024-2025'!$A$5,0,0,2+('C1 2024-2025'!$J$5)*21,1)=A27)*1)+SUMPRODUCT((OFFSET('C1 2024-2025'!$A$5,0,1,2+('C1 2024-2025'!$J$5)*21,1)&lt;&gt;"")*(OFFSET('C1 2024-2025'!$A$5,0,1,2+('C1 2024-2025'!$J$5)*21,1)=OFFSET('C1 2024-2025'!$A$5,0,3,2+('C1 2024-2025'!$J$5)*21,1))*(OFFSET('C1 2024-2025'!$A$5,0,2,2+('C1 2024-2025'!$J$5)*21,1)=A27)*1)</f>
        <v>1</v>
      </c>
      <c r="E27">
        <f t="shared" ca="1" si="3"/>
        <v>2</v>
      </c>
      <c r="F27" cm="1">
        <f t="array" aca="1" ref="F27" ca="1">SUMPRODUCT((OFFSET('C1 2024-2025'!$A$5,0,1,2+('C1 2024-2025'!$J$5)*21,1)&lt;&gt;"")*(OFFSET('C1 2024-2025'!$A$5,0,1,2+('C1 2024-2025'!$J$5)*21,1))*(OFFSET('C1 2024-2025'!$A$5,0,0,2+('C1 2024-2025'!$J$5)*21,2)=A27))+SUMPRODUCT((OFFSET('C1 2024-2025'!$A$5,0,1,2+('C1 2024-2025'!$J$5)*21,1)&lt;&gt;"")*(OFFSET('C1 2024-2025'!$A$5,0,3,2+('C1 2024-2025'!$J$5)*21,1))*(OFFSET('C1 2024-2025'!$A$5,0,2,2+('C1 2024-2025'!$J$5)*21,1)=A27))</f>
        <v>2</v>
      </c>
      <c r="G27" cm="1">
        <f t="array" aca="1" ref="G27" ca="1">SUMPRODUCT((OFFSET('C1 2024-2025'!$A$5,0,1,2+('C1 2024-2025'!$J$5)*21,1)&lt;&gt;"")*(OFFSET('C1 2024-2025'!$A$5,0,1,2+('C1 2024-2025'!$J$5)*21,1))*(OFFSET('C1 2024-2025'!$A$5,0,2,2+('C1 2024-2025'!$J$5)*21,2)=A27))+SUMPRODUCT((OFFSET('C1 2024-2025'!$A$5,0,1,2+('C1 2024-2025'!$J$5)*21,1)&lt;&gt;"")*(OFFSET('C1 2024-2025'!$A$5,0,3,2+('C1 2024-2025'!$J$5)*21,1))*(OFFSET('C1 2024-2025'!$A$5,0,0,2+('C1 2024-2025'!$J$5)*21,1)=A27))</f>
        <v>5</v>
      </c>
      <c r="H27">
        <f t="shared" ca="1" si="4"/>
        <v>-3</v>
      </c>
      <c r="I27">
        <f t="shared" ca="1" si="5"/>
        <v>4</v>
      </c>
      <c r="J27">
        <f t="shared" ca="1" si="6"/>
        <v>39702.129999999997</v>
      </c>
      <c r="K27">
        <f t="shared" ca="1" si="7"/>
        <v>28</v>
      </c>
    </row>
    <row r="28" spans="1:11" x14ac:dyDescent="0.25">
      <c r="A28" t="str">
        <f>'C1 2024-2025'!C15</f>
        <v>SLOVAN BRATISLAVA</v>
      </c>
      <c r="B28" cm="1">
        <f t="array" aca="1" ref="B28" ca="1">SUMPRODUCT((OFFSET('C1 2024-2025'!$A$5,0,1,2+('C1 2024-2025'!$J$5)*21,1)&lt;&gt;"")*(OFFSET('C1 2024-2025'!$A$5,0,0,2+('C1 2024-2025'!$J$5)*21,1)=A28)*1)+SUMPRODUCT((OFFSET('C1 2024-2025'!$A$5,0,1,2+('C1 2024-2025'!$J$5)*21,1)&lt;&gt;"")*(OFFSET('C1 2024-2025'!$A$5,0,2,2+('C1 2024-2025'!$J$5)*21,1)=A28)*1)</f>
        <v>4</v>
      </c>
      <c r="C28" cm="1">
        <f t="array" aca="1" ref="C28" ca="1">SUMPRODUCT((OFFSET('C1 2024-2025'!$A$5,0,1,2+('C1 2024-2025'!$J$5)*21,1)&lt;&gt;"")*(OFFSET('C1 2024-2025'!$A$5,0,1,2+('C1 2024-2025'!$J$5)*21,1)&gt;OFFSET('C1 2024-2025'!$A$5,0,3,2+('C1 2024-2025'!$J$5)*21,1))*(OFFSET('C1 2024-2025'!$A$5,0,0,2+('C1 2024-2025'!$J$5)*21,1)=A28)*1)+SUMPRODUCT((OFFSET('C1 2024-2025'!$A$5,0,1,2+('C1 2024-2025'!$J$5)*21,1)&lt;OFFSET('C1 2024-2025'!$A$5,0,3,2+('C1 2024-2025'!$J$5)*21,1))*(OFFSET('C1 2024-2025'!$A$5,0,2,2+('C1 2024-2025'!$J$5)*21,1)=A28)*1)</f>
        <v>0</v>
      </c>
      <c r="D28" cm="1">
        <f t="array" aca="1" ref="D28" ca="1">SUMPRODUCT((OFFSET('C1 2024-2025'!$A$5,0,1,2+('C1 2024-2025'!$J$5)*21,1)&lt;&gt;"")*(OFFSET('C1 2024-2025'!$A$5,0,1,2+('C1 2024-2025'!$J$5)*21,1)=OFFSET('C1 2024-2025'!$A$5,0,3,2+('C1 2024-2025'!$J$5)*21,1))*(OFFSET('C1 2024-2025'!$A$5,0,0,2+('C1 2024-2025'!$J$5)*21,1)=A28)*1)+SUMPRODUCT((OFFSET('C1 2024-2025'!$A$5,0,1,2+('C1 2024-2025'!$J$5)*21,1)&lt;&gt;"")*(OFFSET('C1 2024-2025'!$A$5,0,1,2+('C1 2024-2025'!$J$5)*21,1)=OFFSET('C1 2024-2025'!$A$5,0,3,2+('C1 2024-2025'!$J$5)*21,1))*(OFFSET('C1 2024-2025'!$A$5,0,2,2+('C1 2024-2025'!$J$5)*21,1)=A28)*1)</f>
        <v>0</v>
      </c>
      <c r="E28">
        <f t="shared" ca="1" si="3"/>
        <v>4</v>
      </c>
      <c r="F28" cm="1">
        <f t="array" aca="1" ref="F28" ca="1">SUMPRODUCT((OFFSET('C1 2024-2025'!$A$5,0,1,2+('C1 2024-2025'!$J$5)*21,1)&lt;&gt;"")*(OFFSET('C1 2024-2025'!$A$5,0,1,2+('C1 2024-2025'!$J$5)*21,1))*(OFFSET('C1 2024-2025'!$A$5,0,0,2+('C1 2024-2025'!$J$5)*21,2)=A28))+SUMPRODUCT((OFFSET('C1 2024-2025'!$A$5,0,1,2+('C1 2024-2025'!$J$5)*21,1)&lt;&gt;"")*(OFFSET('C1 2024-2025'!$A$5,0,3,2+('C1 2024-2025'!$J$5)*21,1))*(OFFSET('C1 2024-2025'!$A$5,0,2,2+('C1 2024-2025'!$J$5)*21,1)=A28))</f>
        <v>2</v>
      </c>
      <c r="G28" cm="1">
        <f t="array" aca="1" ref="G28" ca="1">SUMPRODUCT((OFFSET('C1 2024-2025'!$A$5,0,1,2+('C1 2024-2025'!$J$5)*21,1)&lt;&gt;"")*(OFFSET('C1 2024-2025'!$A$5,0,1,2+('C1 2024-2025'!$J$5)*21,1))*(OFFSET('C1 2024-2025'!$A$5,0,2,2+('C1 2024-2025'!$J$5)*21,2)=A28))+SUMPRODUCT((OFFSET('C1 2024-2025'!$A$5,0,1,2+('C1 2024-2025'!$J$5)*21,1)&lt;&gt;"")*(OFFSET('C1 2024-2025'!$A$5,0,3,2+('C1 2024-2025'!$J$5)*21,1))*(OFFSET('C1 2024-2025'!$A$5,0,0,2+('C1 2024-2025'!$J$5)*21,1)=A28))</f>
        <v>15</v>
      </c>
      <c r="H28">
        <f t="shared" ca="1" si="4"/>
        <v>-13</v>
      </c>
      <c r="I28">
        <f t="shared" ca="1" si="5"/>
        <v>0</v>
      </c>
      <c r="J28">
        <f t="shared" ca="1" si="6"/>
        <v>-1297.8800000000001</v>
      </c>
      <c r="K28">
        <f t="shared" ca="1" si="7"/>
        <v>36</v>
      </c>
    </row>
    <row r="29" spans="1:11" x14ac:dyDescent="0.25">
      <c r="A29" t="str">
        <f>'C1 2024-2025'!C16</f>
        <v>BORUSSIA DORTMUND</v>
      </c>
      <c r="B29" cm="1">
        <f t="array" aca="1" ref="B29" ca="1">SUMPRODUCT((OFFSET('C1 2024-2025'!$A$5,0,1,2+('C1 2024-2025'!$J$5)*21,1)&lt;&gt;"")*(OFFSET('C1 2024-2025'!$A$5,0,0,2+('C1 2024-2025'!$J$5)*21,1)=A29)*1)+SUMPRODUCT((OFFSET('C1 2024-2025'!$A$5,0,1,2+('C1 2024-2025'!$J$5)*21,1)&lt;&gt;"")*(OFFSET('C1 2024-2025'!$A$5,0,2,2+('C1 2024-2025'!$J$5)*21,1)=A29)*1)</f>
        <v>4</v>
      </c>
      <c r="C29" cm="1">
        <f t="array" aca="1" ref="C29" ca="1">SUMPRODUCT((OFFSET('C1 2024-2025'!$A$5,0,1,2+('C1 2024-2025'!$J$5)*21,1)&lt;&gt;"")*(OFFSET('C1 2024-2025'!$A$5,0,1,2+('C1 2024-2025'!$J$5)*21,1)&gt;OFFSET('C1 2024-2025'!$A$5,0,3,2+('C1 2024-2025'!$J$5)*21,1))*(OFFSET('C1 2024-2025'!$A$5,0,0,2+('C1 2024-2025'!$J$5)*21,1)=A29)*1)+SUMPRODUCT((OFFSET('C1 2024-2025'!$A$5,0,1,2+('C1 2024-2025'!$J$5)*21,1)&lt;OFFSET('C1 2024-2025'!$A$5,0,3,2+('C1 2024-2025'!$J$5)*21,1))*(OFFSET('C1 2024-2025'!$A$5,0,2,2+('C1 2024-2025'!$J$5)*21,1)=A29)*1)</f>
        <v>3</v>
      </c>
      <c r="D29" cm="1">
        <f t="array" aca="1" ref="D29" ca="1">SUMPRODUCT((OFFSET('C1 2024-2025'!$A$5,0,1,2+('C1 2024-2025'!$J$5)*21,1)&lt;&gt;"")*(OFFSET('C1 2024-2025'!$A$5,0,1,2+('C1 2024-2025'!$J$5)*21,1)=OFFSET('C1 2024-2025'!$A$5,0,3,2+('C1 2024-2025'!$J$5)*21,1))*(OFFSET('C1 2024-2025'!$A$5,0,0,2+('C1 2024-2025'!$J$5)*21,1)=A29)*1)+SUMPRODUCT((OFFSET('C1 2024-2025'!$A$5,0,1,2+('C1 2024-2025'!$J$5)*21,1)&lt;&gt;"")*(OFFSET('C1 2024-2025'!$A$5,0,1,2+('C1 2024-2025'!$J$5)*21,1)=OFFSET('C1 2024-2025'!$A$5,0,3,2+('C1 2024-2025'!$J$5)*21,1))*(OFFSET('C1 2024-2025'!$A$5,0,2,2+('C1 2024-2025'!$J$5)*21,1)=A29)*1)</f>
        <v>0</v>
      </c>
      <c r="E29">
        <f t="shared" ca="1" si="3"/>
        <v>1</v>
      </c>
      <c r="F29" cm="1">
        <f t="array" aca="1" ref="F29" ca="1">SUMPRODUCT((OFFSET('C1 2024-2025'!$A$5,0,1,2+('C1 2024-2025'!$J$5)*21,1)&lt;&gt;"")*(OFFSET('C1 2024-2025'!$A$5,0,1,2+('C1 2024-2025'!$J$5)*21,1))*(OFFSET('C1 2024-2025'!$A$5,0,0,2+('C1 2024-2025'!$J$5)*21,2)=A29))+SUMPRODUCT((OFFSET('C1 2024-2025'!$A$5,0,1,2+('C1 2024-2025'!$J$5)*21,1)&lt;&gt;"")*(OFFSET('C1 2024-2025'!$A$5,0,3,2+('C1 2024-2025'!$J$5)*21,1))*(OFFSET('C1 2024-2025'!$A$5,0,2,2+('C1 2024-2025'!$J$5)*21,1)=A29))</f>
        <v>13</v>
      </c>
      <c r="G29" cm="1">
        <f t="array" aca="1" ref="G29" ca="1">SUMPRODUCT((OFFSET('C1 2024-2025'!$A$5,0,1,2+('C1 2024-2025'!$J$5)*21,1)&lt;&gt;"")*(OFFSET('C1 2024-2025'!$A$5,0,1,2+('C1 2024-2025'!$J$5)*21,1))*(OFFSET('C1 2024-2025'!$A$5,0,2,2+('C1 2024-2025'!$J$5)*21,2)=A29))+SUMPRODUCT((OFFSET('C1 2024-2025'!$A$5,0,1,2+('C1 2024-2025'!$J$5)*21,1)&lt;&gt;"")*(OFFSET('C1 2024-2025'!$A$5,0,3,2+('C1 2024-2025'!$J$5)*21,1))*(OFFSET('C1 2024-2025'!$A$5,0,0,2+('C1 2024-2025'!$J$5)*21,1)=A29))</f>
        <v>6</v>
      </c>
      <c r="H29">
        <f t="shared" ca="1" si="4"/>
        <v>7</v>
      </c>
      <c r="I29">
        <f t="shared" ca="1" si="5"/>
        <v>9</v>
      </c>
      <c r="J29">
        <f t="shared" ca="1" si="6"/>
        <v>90713.11</v>
      </c>
      <c r="K29">
        <f t="shared" ca="1" si="7"/>
        <v>7</v>
      </c>
    </row>
    <row r="30" spans="1:11" x14ac:dyDescent="0.25">
      <c r="A30" t="str">
        <f>'C1 2024-2025'!C17</f>
        <v>INTER MILAN</v>
      </c>
      <c r="B30" cm="1">
        <f t="array" aca="1" ref="B30" ca="1">SUMPRODUCT((OFFSET('C1 2024-2025'!$A$5,0,1,2+('C1 2024-2025'!$J$5)*21,1)&lt;&gt;"")*(OFFSET('C1 2024-2025'!$A$5,0,0,2+('C1 2024-2025'!$J$5)*21,1)=A30)*1)+SUMPRODUCT((OFFSET('C1 2024-2025'!$A$5,0,1,2+('C1 2024-2025'!$J$5)*21,1)&lt;&gt;"")*(OFFSET('C1 2024-2025'!$A$5,0,2,2+('C1 2024-2025'!$J$5)*21,1)=A30)*1)</f>
        <v>4</v>
      </c>
      <c r="C30" cm="1">
        <f t="array" aca="1" ref="C30" ca="1">SUMPRODUCT((OFFSET('C1 2024-2025'!$A$5,0,1,2+('C1 2024-2025'!$J$5)*21,1)&lt;&gt;"")*(OFFSET('C1 2024-2025'!$A$5,0,1,2+('C1 2024-2025'!$J$5)*21,1)&gt;OFFSET('C1 2024-2025'!$A$5,0,3,2+('C1 2024-2025'!$J$5)*21,1))*(OFFSET('C1 2024-2025'!$A$5,0,0,2+('C1 2024-2025'!$J$5)*21,1)=A30)*1)+SUMPRODUCT((OFFSET('C1 2024-2025'!$A$5,0,1,2+('C1 2024-2025'!$J$5)*21,1)&lt;OFFSET('C1 2024-2025'!$A$5,0,3,2+('C1 2024-2025'!$J$5)*21,1))*(OFFSET('C1 2024-2025'!$A$5,0,2,2+('C1 2024-2025'!$J$5)*21,1)=A30)*1)</f>
        <v>3</v>
      </c>
      <c r="D30" cm="1">
        <f t="array" aca="1" ref="D30" ca="1">SUMPRODUCT((OFFSET('C1 2024-2025'!$A$5,0,1,2+('C1 2024-2025'!$J$5)*21,1)&lt;&gt;"")*(OFFSET('C1 2024-2025'!$A$5,0,1,2+('C1 2024-2025'!$J$5)*21,1)=OFFSET('C1 2024-2025'!$A$5,0,3,2+('C1 2024-2025'!$J$5)*21,1))*(OFFSET('C1 2024-2025'!$A$5,0,0,2+('C1 2024-2025'!$J$5)*21,1)=A30)*1)+SUMPRODUCT((OFFSET('C1 2024-2025'!$A$5,0,1,2+('C1 2024-2025'!$J$5)*21,1)&lt;&gt;"")*(OFFSET('C1 2024-2025'!$A$5,0,1,2+('C1 2024-2025'!$J$5)*21,1)=OFFSET('C1 2024-2025'!$A$5,0,3,2+('C1 2024-2025'!$J$5)*21,1))*(OFFSET('C1 2024-2025'!$A$5,0,2,2+('C1 2024-2025'!$J$5)*21,1)=A30)*1)</f>
        <v>1</v>
      </c>
      <c r="E30">
        <f t="shared" ca="1" si="3"/>
        <v>0</v>
      </c>
      <c r="F30" cm="1">
        <f t="array" aca="1" ref="F30" ca="1">SUMPRODUCT((OFFSET('C1 2024-2025'!$A$5,0,1,2+('C1 2024-2025'!$J$5)*21,1)&lt;&gt;"")*(OFFSET('C1 2024-2025'!$A$5,0,1,2+('C1 2024-2025'!$J$5)*21,1))*(OFFSET('C1 2024-2025'!$A$5,0,0,2+('C1 2024-2025'!$J$5)*21,2)=A30))+SUMPRODUCT((OFFSET('C1 2024-2025'!$A$5,0,1,2+('C1 2024-2025'!$J$5)*21,1)&lt;&gt;"")*(OFFSET('C1 2024-2025'!$A$5,0,3,2+('C1 2024-2025'!$J$5)*21,1))*(OFFSET('C1 2024-2025'!$A$5,0,2,2+('C1 2024-2025'!$J$5)*21,1)=A30))</f>
        <v>6</v>
      </c>
      <c r="G30" cm="1">
        <f t="array" aca="1" ref="G30" ca="1">SUMPRODUCT((OFFSET('C1 2024-2025'!$A$5,0,1,2+('C1 2024-2025'!$J$5)*21,1)&lt;&gt;"")*(OFFSET('C1 2024-2025'!$A$5,0,1,2+('C1 2024-2025'!$J$5)*21,1))*(OFFSET('C1 2024-2025'!$A$5,0,2,2+('C1 2024-2025'!$J$5)*21,2)=A30))+SUMPRODUCT((OFFSET('C1 2024-2025'!$A$5,0,1,2+('C1 2024-2025'!$J$5)*21,1)&lt;&gt;"")*(OFFSET('C1 2024-2025'!$A$5,0,3,2+('C1 2024-2025'!$J$5)*21,1))*(OFFSET('C1 2024-2025'!$A$5,0,0,2+('C1 2024-2025'!$J$5)*21,1)=A30))</f>
        <v>0</v>
      </c>
      <c r="H30">
        <f t="shared" ca="1" si="4"/>
        <v>6</v>
      </c>
      <c r="I30">
        <f t="shared" ca="1" si="5"/>
        <v>10</v>
      </c>
      <c r="J30">
        <f t="shared" ca="1" si="6"/>
        <v>100606.1</v>
      </c>
      <c r="K30">
        <f t="shared" ca="1" si="7"/>
        <v>5</v>
      </c>
    </row>
    <row r="31" spans="1:11" x14ac:dyDescent="0.25">
      <c r="A31" t="str">
        <f>'C1 2024-2025'!C18</f>
        <v>GERONE</v>
      </c>
      <c r="B31" cm="1">
        <f t="array" aca="1" ref="B31" ca="1">SUMPRODUCT((OFFSET('C1 2024-2025'!$A$5,0,1,2+('C1 2024-2025'!$J$5)*21,1)&lt;&gt;"")*(OFFSET('C1 2024-2025'!$A$5,0,0,2+('C1 2024-2025'!$J$5)*21,1)=A31)*1)+SUMPRODUCT((OFFSET('C1 2024-2025'!$A$5,0,1,2+('C1 2024-2025'!$J$5)*21,1)&lt;&gt;"")*(OFFSET('C1 2024-2025'!$A$5,0,2,2+('C1 2024-2025'!$J$5)*21,1)=A31)*1)</f>
        <v>4</v>
      </c>
      <c r="C31" cm="1">
        <f t="array" aca="1" ref="C31" ca="1">SUMPRODUCT((OFFSET('C1 2024-2025'!$A$5,0,1,2+('C1 2024-2025'!$J$5)*21,1)&lt;&gt;"")*(OFFSET('C1 2024-2025'!$A$5,0,1,2+('C1 2024-2025'!$J$5)*21,1)&gt;OFFSET('C1 2024-2025'!$A$5,0,3,2+('C1 2024-2025'!$J$5)*21,1))*(OFFSET('C1 2024-2025'!$A$5,0,0,2+('C1 2024-2025'!$J$5)*21,1)=A31)*1)+SUMPRODUCT((OFFSET('C1 2024-2025'!$A$5,0,1,2+('C1 2024-2025'!$J$5)*21,1)&lt;OFFSET('C1 2024-2025'!$A$5,0,3,2+('C1 2024-2025'!$J$5)*21,1))*(OFFSET('C1 2024-2025'!$A$5,0,2,2+('C1 2024-2025'!$J$5)*21,1)=A31)*1)</f>
        <v>1</v>
      </c>
      <c r="D31" cm="1">
        <f t="array" aca="1" ref="D31" ca="1">SUMPRODUCT((OFFSET('C1 2024-2025'!$A$5,0,1,2+('C1 2024-2025'!$J$5)*21,1)&lt;&gt;"")*(OFFSET('C1 2024-2025'!$A$5,0,1,2+('C1 2024-2025'!$J$5)*21,1)=OFFSET('C1 2024-2025'!$A$5,0,3,2+('C1 2024-2025'!$J$5)*21,1))*(OFFSET('C1 2024-2025'!$A$5,0,0,2+('C1 2024-2025'!$J$5)*21,1)=A31)*1)+SUMPRODUCT((OFFSET('C1 2024-2025'!$A$5,0,1,2+('C1 2024-2025'!$J$5)*21,1)&lt;&gt;"")*(OFFSET('C1 2024-2025'!$A$5,0,1,2+('C1 2024-2025'!$J$5)*21,1)=OFFSET('C1 2024-2025'!$A$5,0,3,2+('C1 2024-2025'!$J$5)*21,1))*(OFFSET('C1 2024-2025'!$A$5,0,2,2+('C1 2024-2025'!$J$5)*21,1)=A31)*1)</f>
        <v>0</v>
      </c>
      <c r="E31">
        <f t="shared" ca="1" si="3"/>
        <v>3</v>
      </c>
      <c r="F31" cm="1">
        <f t="array" aca="1" ref="F31" ca="1">SUMPRODUCT((OFFSET('C1 2024-2025'!$A$5,0,1,2+('C1 2024-2025'!$J$5)*21,1)&lt;&gt;"")*(OFFSET('C1 2024-2025'!$A$5,0,1,2+('C1 2024-2025'!$J$5)*21,1))*(OFFSET('C1 2024-2025'!$A$5,0,0,2+('C1 2024-2025'!$J$5)*21,2)=A31))+SUMPRODUCT((OFFSET('C1 2024-2025'!$A$5,0,1,2+('C1 2024-2025'!$J$5)*21,1)&lt;&gt;"")*(OFFSET('C1 2024-2025'!$A$5,0,3,2+('C1 2024-2025'!$J$5)*21,1))*(OFFSET('C1 2024-2025'!$A$5,0,2,2+('C1 2024-2025'!$J$5)*21,1)=A31))</f>
        <v>4</v>
      </c>
      <c r="G31" cm="1">
        <f t="array" aca="1" ref="G31" ca="1">SUMPRODUCT((OFFSET('C1 2024-2025'!$A$5,0,1,2+('C1 2024-2025'!$J$5)*21,1)&lt;&gt;"")*(OFFSET('C1 2024-2025'!$A$5,0,1,2+('C1 2024-2025'!$J$5)*21,1))*(OFFSET('C1 2024-2025'!$A$5,0,2,2+('C1 2024-2025'!$J$5)*21,2)=A31))+SUMPRODUCT((OFFSET('C1 2024-2025'!$A$5,0,1,2+('C1 2024-2025'!$J$5)*21,1)&lt;&gt;"")*(OFFSET('C1 2024-2025'!$A$5,0,3,2+('C1 2024-2025'!$J$5)*21,1))*(OFFSET('C1 2024-2025'!$A$5,0,0,2+('C1 2024-2025'!$J$5)*21,1)=A31))</f>
        <v>8</v>
      </c>
      <c r="H31">
        <f t="shared" ca="1" si="4"/>
        <v>-4</v>
      </c>
      <c r="I31">
        <f t="shared" ca="1" si="5"/>
        <v>3</v>
      </c>
      <c r="J31">
        <f t="shared" ca="1" si="6"/>
        <v>29604.09</v>
      </c>
      <c r="K31">
        <f t="shared" ca="1" si="7"/>
        <v>29</v>
      </c>
    </row>
    <row r="32" spans="1:11" x14ac:dyDescent="0.25">
      <c r="A32" t="str">
        <f>'C1 2024-2025'!C19</f>
        <v>BAYER LEVERKUSEN</v>
      </c>
      <c r="B32" cm="1">
        <f t="array" aca="1" ref="B32" ca="1">SUMPRODUCT((OFFSET('C1 2024-2025'!$A$5,0,1,2+('C1 2024-2025'!$J$5)*21,1)&lt;&gt;"")*(OFFSET('C1 2024-2025'!$A$5,0,0,2+('C1 2024-2025'!$J$5)*21,1)=A32)*1)+SUMPRODUCT((OFFSET('C1 2024-2025'!$A$5,0,1,2+('C1 2024-2025'!$J$5)*21,1)&lt;&gt;"")*(OFFSET('C1 2024-2025'!$A$5,0,2,2+('C1 2024-2025'!$J$5)*21,1)=A32)*1)</f>
        <v>4</v>
      </c>
      <c r="C32" cm="1">
        <f t="array" aca="1" ref="C32" ca="1">SUMPRODUCT((OFFSET('C1 2024-2025'!$A$5,0,1,2+('C1 2024-2025'!$J$5)*21,1)&lt;&gt;"")*(OFFSET('C1 2024-2025'!$A$5,0,1,2+('C1 2024-2025'!$J$5)*21,1)&gt;OFFSET('C1 2024-2025'!$A$5,0,3,2+('C1 2024-2025'!$J$5)*21,1))*(OFFSET('C1 2024-2025'!$A$5,0,0,2+('C1 2024-2025'!$J$5)*21,1)=A32)*1)+SUMPRODUCT((OFFSET('C1 2024-2025'!$A$5,0,1,2+('C1 2024-2025'!$J$5)*21,1)&lt;OFFSET('C1 2024-2025'!$A$5,0,3,2+('C1 2024-2025'!$J$5)*21,1))*(OFFSET('C1 2024-2025'!$A$5,0,2,2+('C1 2024-2025'!$J$5)*21,1)=A32)*1)</f>
        <v>2</v>
      </c>
      <c r="D32" cm="1">
        <f t="array" aca="1" ref="D32" ca="1">SUMPRODUCT((OFFSET('C1 2024-2025'!$A$5,0,1,2+('C1 2024-2025'!$J$5)*21,1)&lt;&gt;"")*(OFFSET('C1 2024-2025'!$A$5,0,1,2+('C1 2024-2025'!$J$5)*21,1)=OFFSET('C1 2024-2025'!$A$5,0,3,2+('C1 2024-2025'!$J$5)*21,1))*(OFFSET('C1 2024-2025'!$A$5,0,0,2+('C1 2024-2025'!$J$5)*21,1)=A32)*1)+SUMPRODUCT((OFFSET('C1 2024-2025'!$A$5,0,1,2+('C1 2024-2025'!$J$5)*21,1)&lt;&gt;"")*(OFFSET('C1 2024-2025'!$A$5,0,1,2+('C1 2024-2025'!$J$5)*21,1)=OFFSET('C1 2024-2025'!$A$5,0,3,2+('C1 2024-2025'!$J$5)*21,1))*(OFFSET('C1 2024-2025'!$A$5,0,2,2+('C1 2024-2025'!$J$5)*21,1)=A32)*1)</f>
        <v>1</v>
      </c>
      <c r="E32">
        <f t="shared" ca="1" si="3"/>
        <v>1</v>
      </c>
      <c r="F32" cm="1">
        <f t="array" aca="1" ref="F32" ca="1">SUMPRODUCT((OFFSET('C1 2024-2025'!$A$5,0,1,2+('C1 2024-2025'!$J$5)*21,1)&lt;&gt;"")*(OFFSET('C1 2024-2025'!$A$5,0,1,2+('C1 2024-2025'!$J$5)*21,1))*(OFFSET('C1 2024-2025'!$A$5,0,0,2+('C1 2024-2025'!$J$5)*21,2)=A32))+SUMPRODUCT((OFFSET('C1 2024-2025'!$A$5,0,1,2+('C1 2024-2025'!$J$5)*21,1)&lt;&gt;"")*(OFFSET('C1 2024-2025'!$A$5,0,3,2+('C1 2024-2025'!$J$5)*21,1))*(OFFSET('C1 2024-2025'!$A$5,0,2,2+('C1 2024-2025'!$J$5)*21,1)=A32))</f>
        <v>6</v>
      </c>
      <c r="G32" cm="1">
        <f t="array" aca="1" ref="G32" ca="1">SUMPRODUCT((OFFSET('C1 2024-2025'!$A$5,0,1,2+('C1 2024-2025'!$J$5)*21,1)&lt;&gt;"")*(OFFSET('C1 2024-2025'!$A$5,0,1,2+('C1 2024-2025'!$J$5)*21,1))*(OFFSET('C1 2024-2025'!$A$5,0,2,2+('C1 2024-2025'!$J$5)*21,2)=A32))+SUMPRODUCT((OFFSET('C1 2024-2025'!$A$5,0,1,2+('C1 2024-2025'!$J$5)*21,1)&lt;&gt;"")*(OFFSET('C1 2024-2025'!$A$5,0,3,2+('C1 2024-2025'!$J$5)*21,1))*(OFFSET('C1 2024-2025'!$A$5,0,0,2+('C1 2024-2025'!$J$5)*21,1)=A32))</f>
        <v>5</v>
      </c>
      <c r="H32">
        <f t="shared" ca="1" si="4"/>
        <v>1</v>
      </c>
      <c r="I32">
        <f t="shared" ca="1" si="5"/>
        <v>7</v>
      </c>
      <c r="J32">
        <f t="shared" ca="1" si="6"/>
        <v>70106.080000000002</v>
      </c>
      <c r="K32">
        <f t="shared" ca="1" si="7"/>
        <v>13</v>
      </c>
    </row>
    <row r="33" spans="1:11" x14ac:dyDescent="0.25">
      <c r="A33" t="str">
        <f>'C1 2024-2025'!C20</f>
        <v>BENFICA</v>
      </c>
      <c r="B33" cm="1">
        <f t="array" aca="1" ref="B33" ca="1">SUMPRODUCT((OFFSET('C1 2024-2025'!$A$5,0,1,2+('C1 2024-2025'!$J$5)*21,1)&lt;&gt;"")*(OFFSET('C1 2024-2025'!$A$5,0,0,2+('C1 2024-2025'!$J$5)*21,1)=A33)*1)+SUMPRODUCT((OFFSET('C1 2024-2025'!$A$5,0,1,2+('C1 2024-2025'!$J$5)*21,1)&lt;&gt;"")*(OFFSET('C1 2024-2025'!$A$5,0,2,2+('C1 2024-2025'!$J$5)*21,1)=A33)*1)</f>
        <v>4</v>
      </c>
      <c r="C33" cm="1">
        <f t="array" aca="1" ref="C33" ca="1">SUMPRODUCT((OFFSET('C1 2024-2025'!$A$5,0,1,2+('C1 2024-2025'!$J$5)*21,1)&lt;&gt;"")*(OFFSET('C1 2024-2025'!$A$5,0,1,2+('C1 2024-2025'!$J$5)*21,1)&gt;OFFSET('C1 2024-2025'!$A$5,0,3,2+('C1 2024-2025'!$J$5)*21,1))*(OFFSET('C1 2024-2025'!$A$5,0,0,2+('C1 2024-2025'!$J$5)*21,1)=A33)*1)+SUMPRODUCT((OFFSET('C1 2024-2025'!$A$5,0,1,2+('C1 2024-2025'!$J$5)*21,1)&lt;OFFSET('C1 2024-2025'!$A$5,0,3,2+('C1 2024-2025'!$J$5)*21,1))*(OFFSET('C1 2024-2025'!$A$5,0,2,2+('C1 2024-2025'!$J$5)*21,1)=A33)*1)</f>
        <v>2</v>
      </c>
      <c r="D33" cm="1">
        <f t="array" aca="1" ref="D33" ca="1">SUMPRODUCT((OFFSET('C1 2024-2025'!$A$5,0,1,2+('C1 2024-2025'!$J$5)*21,1)&lt;&gt;"")*(OFFSET('C1 2024-2025'!$A$5,0,1,2+('C1 2024-2025'!$J$5)*21,1)=OFFSET('C1 2024-2025'!$A$5,0,3,2+('C1 2024-2025'!$J$5)*21,1))*(OFFSET('C1 2024-2025'!$A$5,0,0,2+('C1 2024-2025'!$J$5)*21,1)=A33)*1)+SUMPRODUCT((OFFSET('C1 2024-2025'!$A$5,0,1,2+('C1 2024-2025'!$J$5)*21,1)&lt;&gt;"")*(OFFSET('C1 2024-2025'!$A$5,0,1,2+('C1 2024-2025'!$J$5)*21,1)=OFFSET('C1 2024-2025'!$A$5,0,3,2+('C1 2024-2025'!$J$5)*21,1))*(OFFSET('C1 2024-2025'!$A$5,0,2,2+('C1 2024-2025'!$J$5)*21,1)=A33)*1)</f>
        <v>0</v>
      </c>
      <c r="E33">
        <f t="shared" ca="1" si="3"/>
        <v>2</v>
      </c>
      <c r="F33" cm="1">
        <f t="array" aca="1" ref="F33" ca="1">SUMPRODUCT((OFFSET('C1 2024-2025'!$A$5,0,1,2+('C1 2024-2025'!$J$5)*21,1)&lt;&gt;"")*(OFFSET('C1 2024-2025'!$A$5,0,1,2+('C1 2024-2025'!$J$5)*21,1))*(OFFSET('C1 2024-2025'!$A$5,0,0,2+('C1 2024-2025'!$J$5)*21,2)=A33))+SUMPRODUCT((OFFSET('C1 2024-2025'!$A$5,0,1,2+('C1 2024-2025'!$J$5)*21,1)&lt;&gt;"")*(OFFSET('C1 2024-2025'!$A$5,0,3,2+('C1 2024-2025'!$J$5)*21,1))*(OFFSET('C1 2024-2025'!$A$5,0,2,2+('C1 2024-2025'!$J$5)*21,1)=A33))</f>
        <v>7</v>
      </c>
      <c r="G33" cm="1">
        <f t="array" aca="1" ref="G33" ca="1">SUMPRODUCT((OFFSET('C1 2024-2025'!$A$5,0,1,2+('C1 2024-2025'!$J$5)*21,1)&lt;&gt;"")*(OFFSET('C1 2024-2025'!$A$5,0,1,2+('C1 2024-2025'!$J$5)*21,1))*(OFFSET('C1 2024-2025'!$A$5,0,2,2+('C1 2024-2025'!$J$5)*21,2)=A33))+SUMPRODUCT((OFFSET('C1 2024-2025'!$A$5,0,1,2+('C1 2024-2025'!$J$5)*21,1)&lt;&gt;"")*(OFFSET('C1 2024-2025'!$A$5,0,3,2+('C1 2024-2025'!$J$5)*21,1))*(OFFSET('C1 2024-2025'!$A$5,0,0,2+('C1 2024-2025'!$J$5)*21,1)=A33))</f>
        <v>5</v>
      </c>
      <c r="H33">
        <f t="shared" ca="1" si="4"/>
        <v>2</v>
      </c>
      <c r="I33">
        <f t="shared" ca="1" si="5"/>
        <v>6</v>
      </c>
      <c r="J33">
        <f t="shared" ca="1" si="6"/>
        <v>60207.07</v>
      </c>
      <c r="K33">
        <f t="shared" ca="1" si="7"/>
        <v>19</v>
      </c>
    </row>
    <row r="34" spans="1:11" x14ac:dyDescent="0.25">
      <c r="A34" t="str">
        <f>'C1 2024-2025'!C21</f>
        <v>FC BARCELONE</v>
      </c>
      <c r="B34" cm="1">
        <f t="array" aca="1" ref="B34" ca="1">SUMPRODUCT((OFFSET('C1 2024-2025'!$A$5,0,1,2+('C1 2024-2025'!$J$5)*21,1)&lt;&gt;"")*(OFFSET('C1 2024-2025'!$A$5,0,0,2+('C1 2024-2025'!$J$5)*21,1)=A34)*1)+SUMPRODUCT((OFFSET('C1 2024-2025'!$A$5,0,1,2+('C1 2024-2025'!$J$5)*21,1)&lt;&gt;"")*(OFFSET('C1 2024-2025'!$A$5,0,2,2+('C1 2024-2025'!$J$5)*21,1)=A34)*1)</f>
        <v>4</v>
      </c>
      <c r="C34" cm="1">
        <f t="array" aca="1" ref="C34" ca="1">SUMPRODUCT((OFFSET('C1 2024-2025'!$A$5,0,1,2+('C1 2024-2025'!$J$5)*21,1)&lt;&gt;"")*(OFFSET('C1 2024-2025'!$A$5,0,1,2+('C1 2024-2025'!$J$5)*21,1)&gt;OFFSET('C1 2024-2025'!$A$5,0,3,2+('C1 2024-2025'!$J$5)*21,1))*(OFFSET('C1 2024-2025'!$A$5,0,0,2+('C1 2024-2025'!$J$5)*21,1)=A34)*1)+SUMPRODUCT((OFFSET('C1 2024-2025'!$A$5,0,1,2+('C1 2024-2025'!$J$5)*21,1)&lt;OFFSET('C1 2024-2025'!$A$5,0,3,2+('C1 2024-2025'!$J$5)*21,1))*(OFFSET('C1 2024-2025'!$A$5,0,2,2+('C1 2024-2025'!$J$5)*21,1)=A34)*1)</f>
        <v>3</v>
      </c>
      <c r="D34" cm="1">
        <f t="array" aca="1" ref="D34" ca="1">SUMPRODUCT((OFFSET('C1 2024-2025'!$A$5,0,1,2+('C1 2024-2025'!$J$5)*21,1)&lt;&gt;"")*(OFFSET('C1 2024-2025'!$A$5,0,1,2+('C1 2024-2025'!$J$5)*21,1)=OFFSET('C1 2024-2025'!$A$5,0,3,2+('C1 2024-2025'!$J$5)*21,1))*(OFFSET('C1 2024-2025'!$A$5,0,0,2+('C1 2024-2025'!$J$5)*21,1)=A34)*1)+SUMPRODUCT((OFFSET('C1 2024-2025'!$A$5,0,1,2+('C1 2024-2025'!$J$5)*21,1)&lt;&gt;"")*(OFFSET('C1 2024-2025'!$A$5,0,1,2+('C1 2024-2025'!$J$5)*21,1)=OFFSET('C1 2024-2025'!$A$5,0,3,2+('C1 2024-2025'!$J$5)*21,1))*(OFFSET('C1 2024-2025'!$A$5,0,2,2+('C1 2024-2025'!$J$5)*21,1)=A34)*1)</f>
        <v>0</v>
      </c>
      <c r="E34">
        <f t="shared" ca="1" si="3"/>
        <v>1</v>
      </c>
      <c r="F34" cm="1">
        <f t="array" aca="1" ref="F34" ca="1">SUMPRODUCT((OFFSET('C1 2024-2025'!$A$5,0,1,2+('C1 2024-2025'!$J$5)*21,1)&lt;&gt;"")*(OFFSET('C1 2024-2025'!$A$5,0,1,2+('C1 2024-2025'!$J$5)*21,1))*(OFFSET('C1 2024-2025'!$A$5,0,0,2+('C1 2024-2025'!$J$5)*21,2)=A34))+SUMPRODUCT((OFFSET('C1 2024-2025'!$A$5,0,1,2+('C1 2024-2025'!$J$5)*21,1)&lt;&gt;"")*(OFFSET('C1 2024-2025'!$A$5,0,3,2+('C1 2024-2025'!$J$5)*21,1))*(OFFSET('C1 2024-2025'!$A$5,0,2,2+('C1 2024-2025'!$J$5)*21,1)=A34))</f>
        <v>15</v>
      </c>
      <c r="G34" cm="1">
        <f t="array" aca="1" ref="G34" ca="1">SUMPRODUCT((OFFSET('C1 2024-2025'!$A$5,0,1,2+('C1 2024-2025'!$J$5)*21,1)&lt;&gt;"")*(OFFSET('C1 2024-2025'!$A$5,0,1,2+('C1 2024-2025'!$J$5)*21,1))*(OFFSET('C1 2024-2025'!$A$5,0,2,2+('C1 2024-2025'!$J$5)*21,2)=A34))+SUMPRODUCT((OFFSET('C1 2024-2025'!$A$5,0,1,2+('C1 2024-2025'!$J$5)*21,1)&lt;&gt;"")*(OFFSET('C1 2024-2025'!$A$5,0,3,2+('C1 2024-2025'!$J$5)*21,1))*(OFFSET('C1 2024-2025'!$A$5,0,0,2+('C1 2024-2025'!$J$5)*21,1)=A34))</f>
        <v>5</v>
      </c>
      <c r="H34">
        <f t="shared" ca="1" si="4"/>
        <v>10</v>
      </c>
      <c r="I34">
        <f t="shared" ca="1" si="5"/>
        <v>9</v>
      </c>
      <c r="J34">
        <f t="shared" ca="1" si="6"/>
        <v>91015.06</v>
      </c>
      <c r="K34">
        <f t="shared" ca="1" si="7"/>
        <v>6</v>
      </c>
    </row>
    <row r="35" spans="1:11" x14ac:dyDescent="0.25">
      <c r="A35" t="str">
        <f>'C1 2024-2025'!C22</f>
        <v>ARSENAL</v>
      </c>
      <c r="B35" cm="1">
        <f t="array" aca="1" ref="B35" ca="1">SUMPRODUCT((OFFSET('C1 2024-2025'!$A$5,0,1,2+('C1 2024-2025'!$J$5)*21,1)&lt;&gt;"")*(OFFSET('C1 2024-2025'!$A$5,0,0,2+('C1 2024-2025'!$J$5)*21,1)=A35)*1)+SUMPRODUCT((OFFSET('C1 2024-2025'!$A$5,0,1,2+('C1 2024-2025'!$J$5)*21,1)&lt;&gt;"")*(OFFSET('C1 2024-2025'!$A$5,0,2,2+('C1 2024-2025'!$J$5)*21,1)=A35)*1)</f>
        <v>4</v>
      </c>
      <c r="C35" cm="1">
        <f t="array" aca="1" ref="C35" ca="1">SUMPRODUCT((OFFSET('C1 2024-2025'!$A$5,0,1,2+('C1 2024-2025'!$J$5)*21,1)&lt;&gt;"")*(OFFSET('C1 2024-2025'!$A$5,0,1,2+('C1 2024-2025'!$J$5)*21,1)&gt;OFFSET('C1 2024-2025'!$A$5,0,3,2+('C1 2024-2025'!$J$5)*21,1))*(OFFSET('C1 2024-2025'!$A$5,0,0,2+('C1 2024-2025'!$J$5)*21,1)=A35)*1)+SUMPRODUCT((OFFSET('C1 2024-2025'!$A$5,0,1,2+('C1 2024-2025'!$J$5)*21,1)&lt;OFFSET('C1 2024-2025'!$A$5,0,3,2+('C1 2024-2025'!$J$5)*21,1))*(OFFSET('C1 2024-2025'!$A$5,0,2,2+('C1 2024-2025'!$J$5)*21,1)=A35)*1)</f>
        <v>2</v>
      </c>
      <c r="D35" cm="1">
        <f t="array" aca="1" ref="D35" ca="1">SUMPRODUCT((OFFSET('C1 2024-2025'!$A$5,0,1,2+('C1 2024-2025'!$J$5)*21,1)&lt;&gt;"")*(OFFSET('C1 2024-2025'!$A$5,0,1,2+('C1 2024-2025'!$J$5)*21,1)=OFFSET('C1 2024-2025'!$A$5,0,3,2+('C1 2024-2025'!$J$5)*21,1))*(OFFSET('C1 2024-2025'!$A$5,0,0,2+('C1 2024-2025'!$J$5)*21,1)=A35)*1)+SUMPRODUCT((OFFSET('C1 2024-2025'!$A$5,0,1,2+('C1 2024-2025'!$J$5)*21,1)&lt;&gt;"")*(OFFSET('C1 2024-2025'!$A$5,0,1,2+('C1 2024-2025'!$J$5)*21,1)=OFFSET('C1 2024-2025'!$A$5,0,3,2+('C1 2024-2025'!$J$5)*21,1))*(OFFSET('C1 2024-2025'!$A$5,0,2,2+('C1 2024-2025'!$J$5)*21,1)=A35)*1)</f>
        <v>1</v>
      </c>
      <c r="E35">
        <f t="shared" ca="1" si="3"/>
        <v>1</v>
      </c>
      <c r="F35" cm="1">
        <f t="array" aca="1" ref="F35" ca="1">SUMPRODUCT((OFFSET('C1 2024-2025'!$A$5,0,1,2+('C1 2024-2025'!$J$5)*21,1)&lt;&gt;"")*(OFFSET('C1 2024-2025'!$A$5,0,1,2+('C1 2024-2025'!$J$5)*21,1))*(OFFSET('C1 2024-2025'!$A$5,0,0,2+('C1 2024-2025'!$J$5)*21,2)=A35))+SUMPRODUCT((OFFSET('C1 2024-2025'!$A$5,0,1,2+('C1 2024-2025'!$J$5)*21,1)&lt;&gt;"")*(OFFSET('C1 2024-2025'!$A$5,0,3,2+('C1 2024-2025'!$J$5)*21,1))*(OFFSET('C1 2024-2025'!$A$5,0,2,2+('C1 2024-2025'!$J$5)*21,1)=A35))</f>
        <v>3</v>
      </c>
      <c r="G35" cm="1">
        <f t="array" aca="1" ref="G35" ca="1">SUMPRODUCT((OFFSET('C1 2024-2025'!$A$5,0,1,2+('C1 2024-2025'!$J$5)*21,1)&lt;&gt;"")*(OFFSET('C1 2024-2025'!$A$5,0,1,2+('C1 2024-2025'!$J$5)*21,1))*(OFFSET('C1 2024-2025'!$A$5,0,2,2+('C1 2024-2025'!$J$5)*21,2)=A35))+SUMPRODUCT((OFFSET('C1 2024-2025'!$A$5,0,1,2+('C1 2024-2025'!$J$5)*21,1)&lt;&gt;"")*(OFFSET('C1 2024-2025'!$A$5,0,3,2+('C1 2024-2025'!$J$5)*21,1))*(OFFSET('C1 2024-2025'!$A$5,0,0,2+('C1 2024-2025'!$J$5)*21,1)=A35))</f>
        <v>1</v>
      </c>
      <c r="H35">
        <f t="shared" ca="1" si="4"/>
        <v>2</v>
      </c>
      <c r="I35">
        <f t="shared" ca="1" si="5"/>
        <v>7</v>
      </c>
      <c r="J35">
        <f t="shared" ca="1" si="6"/>
        <v>70203.05</v>
      </c>
      <c r="K35">
        <f t="shared" ca="1" si="7"/>
        <v>12</v>
      </c>
    </row>
    <row r="36" spans="1:11" x14ac:dyDescent="0.25">
      <c r="A36" t="str">
        <f>'C1 2024-2025'!C23</f>
        <v>RB LEIPZIG</v>
      </c>
      <c r="B36" cm="1">
        <f t="array" aca="1" ref="B36" ca="1">SUMPRODUCT((OFFSET('C1 2024-2025'!$A$5,0,1,2+('C1 2024-2025'!$J$5)*21,1)&lt;&gt;"")*(OFFSET('C1 2024-2025'!$A$5,0,0,2+('C1 2024-2025'!$J$5)*21,1)=A36)*1)+SUMPRODUCT((OFFSET('C1 2024-2025'!$A$5,0,1,2+('C1 2024-2025'!$J$5)*21,1)&lt;&gt;"")*(OFFSET('C1 2024-2025'!$A$5,0,2,2+('C1 2024-2025'!$J$5)*21,1)=A36)*1)</f>
        <v>4</v>
      </c>
      <c r="C36" cm="1">
        <f t="array" aca="1" ref="C36" ca="1">SUMPRODUCT((OFFSET('C1 2024-2025'!$A$5,0,1,2+('C1 2024-2025'!$J$5)*21,1)&lt;&gt;"")*(OFFSET('C1 2024-2025'!$A$5,0,1,2+('C1 2024-2025'!$J$5)*21,1)&gt;OFFSET('C1 2024-2025'!$A$5,0,3,2+('C1 2024-2025'!$J$5)*21,1))*(OFFSET('C1 2024-2025'!$A$5,0,0,2+('C1 2024-2025'!$J$5)*21,1)=A36)*1)+SUMPRODUCT((OFFSET('C1 2024-2025'!$A$5,0,1,2+('C1 2024-2025'!$J$5)*21,1)&lt;OFFSET('C1 2024-2025'!$A$5,0,3,2+('C1 2024-2025'!$J$5)*21,1))*(OFFSET('C1 2024-2025'!$A$5,0,2,2+('C1 2024-2025'!$J$5)*21,1)=A36)*1)</f>
        <v>0</v>
      </c>
      <c r="D36" cm="1">
        <f t="array" aca="1" ref="D36" ca="1">SUMPRODUCT((OFFSET('C1 2024-2025'!$A$5,0,1,2+('C1 2024-2025'!$J$5)*21,1)&lt;&gt;"")*(OFFSET('C1 2024-2025'!$A$5,0,1,2+('C1 2024-2025'!$J$5)*21,1)=OFFSET('C1 2024-2025'!$A$5,0,3,2+('C1 2024-2025'!$J$5)*21,1))*(OFFSET('C1 2024-2025'!$A$5,0,0,2+('C1 2024-2025'!$J$5)*21,1)=A36)*1)+SUMPRODUCT((OFFSET('C1 2024-2025'!$A$5,0,1,2+('C1 2024-2025'!$J$5)*21,1)&lt;&gt;"")*(OFFSET('C1 2024-2025'!$A$5,0,1,2+('C1 2024-2025'!$J$5)*21,1)=OFFSET('C1 2024-2025'!$A$5,0,3,2+('C1 2024-2025'!$J$5)*21,1))*(OFFSET('C1 2024-2025'!$A$5,0,2,2+('C1 2024-2025'!$J$5)*21,1)=A36)*1)</f>
        <v>0</v>
      </c>
      <c r="E36">
        <f t="shared" ca="1" si="3"/>
        <v>4</v>
      </c>
      <c r="F36" cm="1">
        <f t="array" aca="1" ref="F36" ca="1">SUMPRODUCT((OFFSET('C1 2024-2025'!$A$5,0,1,2+('C1 2024-2025'!$J$5)*21,1)&lt;&gt;"")*(OFFSET('C1 2024-2025'!$A$5,0,1,2+('C1 2024-2025'!$J$5)*21,1))*(OFFSET('C1 2024-2025'!$A$5,0,0,2+('C1 2024-2025'!$J$5)*21,2)=A36))+SUMPRODUCT((OFFSET('C1 2024-2025'!$A$5,0,1,2+('C1 2024-2025'!$J$5)*21,1)&lt;&gt;"")*(OFFSET('C1 2024-2025'!$A$5,0,3,2+('C1 2024-2025'!$J$5)*21,1))*(OFFSET('C1 2024-2025'!$A$5,0,2,2+('C1 2024-2025'!$J$5)*21,1)=A36))</f>
        <v>4</v>
      </c>
      <c r="G36" cm="1">
        <f t="array" aca="1" ref="G36" ca="1">SUMPRODUCT((OFFSET('C1 2024-2025'!$A$5,0,1,2+('C1 2024-2025'!$J$5)*21,1)&lt;&gt;"")*(OFFSET('C1 2024-2025'!$A$5,0,1,2+('C1 2024-2025'!$J$5)*21,1))*(OFFSET('C1 2024-2025'!$A$5,0,2,2+('C1 2024-2025'!$J$5)*21,2)=A36))+SUMPRODUCT((OFFSET('C1 2024-2025'!$A$5,0,1,2+('C1 2024-2025'!$J$5)*21,1)&lt;&gt;"")*(OFFSET('C1 2024-2025'!$A$5,0,3,2+('C1 2024-2025'!$J$5)*21,1))*(OFFSET('C1 2024-2025'!$A$5,0,0,2+('C1 2024-2025'!$J$5)*21,1)=A36))</f>
        <v>9</v>
      </c>
      <c r="H36">
        <f t="shared" ca="1" si="4"/>
        <v>-5</v>
      </c>
      <c r="I36">
        <f t="shared" ca="1" si="5"/>
        <v>0</v>
      </c>
      <c r="J36">
        <f t="shared" ca="1" si="6"/>
        <v>-495.96</v>
      </c>
      <c r="K36">
        <f t="shared" ca="1" si="7"/>
        <v>32</v>
      </c>
    </row>
    <row r="37" spans="1:11" x14ac:dyDescent="0.25">
      <c r="A37" t="str">
        <f>'C1 2024-2025'!C24</f>
        <v>STURM GRAZ</v>
      </c>
      <c r="B37" cm="1">
        <f t="array" aca="1" ref="B37" ca="1">SUMPRODUCT((OFFSET('C1 2024-2025'!$A$5,0,1,2+('C1 2024-2025'!$J$5)*21,1)&lt;&gt;"")*(OFFSET('C1 2024-2025'!$A$5,0,0,2+('C1 2024-2025'!$J$5)*21,1)=A37)*1)+SUMPRODUCT((OFFSET('C1 2024-2025'!$A$5,0,1,2+('C1 2024-2025'!$J$5)*21,1)&lt;&gt;"")*(OFFSET('C1 2024-2025'!$A$5,0,2,2+('C1 2024-2025'!$J$5)*21,1)=A37)*1)</f>
        <v>4</v>
      </c>
      <c r="C37" cm="1">
        <f t="array" aca="1" ref="C37" ca="1">SUMPRODUCT((OFFSET('C1 2024-2025'!$A$5,0,1,2+('C1 2024-2025'!$J$5)*21,1)&lt;&gt;"")*(OFFSET('C1 2024-2025'!$A$5,0,1,2+('C1 2024-2025'!$J$5)*21,1)&gt;OFFSET('C1 2024-2025'!$A$5,0,3,2+('C1 2024-2025'!$J$5)*21,1))*(OFFSET('C1 2024-2025'!$A$5,0,0,2+('C1 2024-2025'!$J$5)*21,1)=A37)*1)+SUMPRODUCT((OFFSET('C1 2024-2025'!$A$5,0,1,2+('C1 2024-2025'!$J$5)*21,1)&lt;OFFSET('C1 2024-2025'!$A$5,0,3,2+('C1 2024-2025'!$J$5)*21,1))*(OFFSET('C1 2024-2025'!$A$5,0,2,2+('C1 2024-2025'!$J$5)*21,1)=A37)*1)</f>
        <v>0</v>
      </c>
      <c r="D37" cm="1">
        <f t="array" aca="1" ref="D37" ca="1">SUMPRODUCT((OFFSET('C1 2024-2025'!$A$5,0,1,2+('C1 2024-2025'!$J$5)*21,1)&lt;&gt;"")*(OFFSET('C1 2024-2025'!$A$5,0,1,2+('C1 2024-2025'!$J$5)*21,1)=OFFSET('C1 2024-2025'!$A$5,0,3,2+('C1 2024-2025'!$J$5)*21,1))*(OFFSET('C1 2024-2025'!$A$5,0,0,2+('C1 2024-2025'!$J$5)*21,1)=A37)*1)+SUMPRODUCT((OFFSET('C1 2024-2025'!$A$5,0,1,2+('C1 2024-2025'!$J$5)*21,1)&lt;&gt;"")*(OFFSET('C1 2024-2025'!$A$5,0,1,2+('C1 2024-2025'!$J$5)*21,1)=OFFSET('C1 2024-2025'!$A$5,0,3,2+('C1 2024-2025'!$J$5)*21,1))*(OFFSET('C1 2024-2025'!$A$5,0,2,2+('C1 2024-2025'!$J$5)*21,1)=A37)*1)</f>
        <v>0</v>
      </c>
      <c r="E37">
        <f t="shared" ca="1" si="3"/>
        <v>4</v>
      </c>
      <c r="F37" cm="1">
        <f t="array" aca="1" ref="F37" ca="1">SUMPRODUCT((OFFSET('C1 2024-2025'!$A$5,0,1,2+('C1 2024-2025'!$J$5)*21,1)&lt;&gt;"")*(OFFSET('C1 2024-2025'!$A$5,0,1,2+('C1 2024-2025'!$J$5)*21,1))*(OFFSET('C1 2024-2025'!$A$5,0,0,2+('C1 2024-2025'!$J$5)*21,2)=A37))+SUMPRODUCT((OFFSET('C1 2024-2025'!$A$5,0,1,2+('C1 2024-2025'!$J$5)*21,1)&lt;&gt;"")*(OFFSET('C1 2024-2025'!$A$5,0,3,2+('C1 2024-2025'!$J$5)*21,1))*(OFFSET('C1 2024-2025'!$A$5,0,2,2+('C1 2024-2025'!$J$5)*21,1)=A37))</f>
        <v>1</v>
      </c>
      <c r="G37" cm="1">
        <f t="array" aca="1" ref="G37" ca="1">SUMPRODUCT((OFFSET('C1 2024-2025'!$A$5,0,1,2+('C1 2024-2025'!$J$5)*21,1)&lt;&gt;"")*(OFFSET('C1 2024-2025'!$A$5,0,1,2+('C1 2024-2025'!$J$5)*21,1))*(OFFSET('C1 2024-2025'!$A$5,0,2,2+('C1 2024-2025'!$J$5)*21,2)=A37))+SUMPRODUCT((OFFSET('C1 2024-2025'!$A$5,0,1,2+('C1 2024-2025'!$J$5)*21,1)&lt;&gt;"")*(OFFSET('C1 2024-2025'!$A$5,0,3,2+('C1 2024-2025'!$J$5)*21,1))*(OFFSET('C1 2024-2025'!$A$5,0,0,2+('C1 2024-2025'!$J$5)*21,1)=A37))</f>
        <v>6</v>
      </c>
      <c r="H37">
        <f t="shared" ca="1" si="4"/>
        <v>-5</v>
      </c>
      <c r="I37">
        <f t="shared" ca="1" si="5"/>
        <v>0</v>
      </c>
      <c r="J37">
        <f t="shared" ca="1" si="6"/>
        <v>-498.97</v>
      </c>
      <c r="K37">
        <f t="shared" ca="1" si="7"/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C1 2024-2025</vt:lpstr>
      <vt:lpstr>calcul</vt:lpstr>
      <vt:lpstr>'C1 2024-2025'!Print_Area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Jasper</dc:creator>
  <cp:lastModifiedBy>h2so4</cp:lastModifiedBy>
  <cp:lastPrinted>2024-10-02T10:07:17Z</cp:lastPrinted>
  <dcterms:created xsi:type="dcterms:W3CDTF">2024-09-19T11:40:46Z</dcterms:created>
  <dcterms:modified xsi:type="dcterms:W3CDTF">2024-11-15T14:45:24Z</dcterms:modified>
</cp:coreProperties>
</file>