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4AE9E31-BE13-4D17-844A-FA2F3BCE6B29}" xr6:coauthVersionLast="47" xr6:coauthVersionMax="47" xr10:uidLastSave="{00000000-0000-0000-0000-000000000000}"/>
  <bookViews>
    <workbookView xWindow="-120" yWindow="-120" windowWidth="29040" windowHeight="15990" tabRatio="783" activeTab="2" xr2:uid="{00000000-000D-0000-FFFF-FFFF00000000}"/>
  </bookViews>
  <sheets>
    <sheet name="EQUIPES" sheetId="4" r:id="rId1"/>
    <sheet name="CATEGORIE1-POULES" sheetId="1" r:id="rId2"/>
    <sheet name="CATEGORIE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66" i="2" l="1"/>
  <c r="Y67" i="2" s="1"/>
  <c r="Y64" i="2"/>
  <c r="Y65" i="2" s="1"/>
  <c r="AA51" i="2"/>
  <c r="AA50" i="2"/>
  <c r="AA61" i="2" s="1"/>
  <c r="AA57" i="2" s="1"/>
  <c r="AA47" i="2"/>
  <c r="AA46" i="2"/>
  <c r="AA60" i="2" s="1"/>
  <c r="AA56" i="2" s="1"/>
  <c r="P70" i="2"/>
  <c r="P68" i="2"/>
  <c r="P66" i="2"/>
  <c r="P64" i="2"/>
  <c r="R61" i="2"/>
  <c r="R51" i="2"/>
  <c r="R30" i="2" s="1"/>
  <c r="R50" i="2"/>
  <c r="R47" i="2"/>
  <c r="R26" i="2" s="1"/>
  <c r="R46" i="2"/>
  <c r="R60" i="2" s="1"/>
  <c r="R56" i="2" s="1"/>
  <c r="R29" i="2"/>
  <c r="R40" i="2" s="1"/>
  <c r="R14" i="2"/>
  <c r="R18" i="2"/>
  <c r="R11" i="2"/>
  <c r="R7" i="2"/>
  <c r="D18" i="2"/>
  <c r="D14" i="2"/>
  <c r="D11" i="2"/>
  <c r="D7" i="2"/>
  <c r="AK53" i="1"/>
  <c r="AK38" i="1"/>
  <c r="BA50" i="1"/>
  <c r="BA51" i="1"/>
  <c r="BA52" i="1"/>
  <c r="BA53" i="1"/>
  <c r="BA49" i="1"/>
  <c r="AJ53" i="1"/>
  <c r="AJ38" i="1"/>
  <c r="AL28" i="1"/>
  <c r="AM28" i="1"/>
  <c r="AO28" i="1"/>
  <c r="AP28" i="1"/>
  <c r="AQ28" i="1"/>
  <c r="AR28" i="1"/>
  <c r="AS28" i="1"/>
  <c r="AT28" i="1"/>
  <c r="AU28" i="1"/>
  <c r="AW28" i="1"/>
  <c r="AX28" i="1"/>
  <c r="AN28" i="1"/>
  <c r="AV28" i="1"/>
  <c r="AY28" i="1"/>
  <c r="AL27" i="1"/>
  <c r="AM27" i="1"/>
  <c r="AO27" i="1"/>
  <c r="AP27" i="1"/>
  <c r="AQ27" i="1"/>
  <c r="AR27" i="1"/>
  <c r="AS27" i="1"/>
  <c r="AT27" i="1"/>
  <c r="AU27" i="1"/>
  <c r="AW27" i="1"/>
  <c r="AX27" i="1"/>
  <c r="AN27" i="1"/>
  <c r="AV27" i="1"/>
  <c r="AY27" i="1"/>
  <c r="AL26" i="1"/>
  <c r="AM26" i="1"/>
  <c r="AO26" i="1"/>
  <c r="AP26" i="1"/>
  <c r="AQ26" i="1"/>
  <c r="AR26" i="1"/>
  <c r="AS26" i="1"/>
  <c r="AT26" i="1"/>
  <c r="AU26" i="1"/>
  <c r="AW26" i="1"/>
  <c r="AX26" i="1"/>
  <c r="AN26" i="1"/>
  <c r="AV26" i="1"/>
  <c r="AY26" i="1"/>
  <c r="AL25" i="1"/>
  <c r="AM25" i="1"/>
  <c r="AO25" i="1"/>
  <c r="AP25" i="1"/>
  <c r="AQ25" i="1"/>
  <c r="AR25" i="1"/>
  <c r="AS25" i="1"/>
  <c r="AT25" i="1"/>
  <c r="AU25" i="1"/>
  <c r="AW25" i="1"/>
  <c r="AX25" i="1"/>
  <c r="AN25" i="1"/>
  <c r="AV25" i="1"/>
  <c r="AY25" i="1"/>
  <c r="AL24" i="1"/>
  <c r="AM24" i="1"/>
  <c r="AO24" i="1"/>
  <c r="AP24" i="1"/>
  <c r="AQ24" i="1"/>
  <c r="AR24" i="1"/>
  <c r="AS24" i="1"/>
  <c r="AT24" i="1"/>
  <c r="AU24" i="1"/>
  <c r="AW24" i="1"/>
  <c r="AX24" i="1"/>
  <c r="AN24" i="1"/>
  <c r="AV24" i="1"/>
  <c r="AY24" i="1"/>
  <c r="AL13" i="1"/>
  <c r="AM13" i="1"/>
  <c r="AO13" i="1"/>
  <c r="AP13" i="1"/>
  <c r="AQ13" i="1"/>
  <c r="AR13" i="1"/>
  <c r="AS13" i="1"/>
  <c r="AT13" i="1"/>
  <c r="AU13" i="1"/>
  <c r="AW13" i="1"/>
  <c r="AX13" i="1"/>
  <c r="AN13" i="1"/>
  <c r="AV13" i="1"/>
  <c r="AY13" i="1"/>
  <c r="AL12" i="1"/>
  <c r="AM12" i="1"/>
  <c r="AO12" i="1"/>
  <c r="AP12" i="1"/>
  <c r="AQ12" i="1"/>
  <c r="AR12" i="1"/>
  <c r="AS12" i="1"/>
  <c r="AT12" i="1"/>
  <c r="AU12" i="1"/>
  <c r="AW12" i="1"/>
  <c r="AX12" i="1"/>
  <c r="AN12" i="1"/>
  <c r="AV12" i="1"/>
  <c r="AY12" i="1"/>
  <c r="AL11" i="1"/>
  <c r="AM11" i="1"/>
  <c r="AO11" i="1"/>
  <c r="AP11" i="1"/>
  <c r="AQ11" i="1"/>
  <c r="AR11" i="1"/>
  <c r="AS11" i="1"/>
  <c r="AT11" i="1"/>
  <c r="AU11" i="1"/>
  <c r="AW11" i="1"/>
  <c r="AX11" i="1"/>
  <c r="AN11" i="1"/>
  <c r="AV11" i="1"/>
  <c r="AY11" i="1"/>
  <c r="AL10" i="1"/>
  <c r="AM10" i="1"/>
  <c r="AO10" i="1"/>
  <c r="AP10" i="1"/>
  <c r="AQ10" i="1"/>
  <c r="AR10" i="1"/>
  <c r="AS10" i="1"/>
  <c r="AT10" i="1"/>
  <c r="AU10" i="1"/>
  <c r="AW10" i="1"/>
  <c r="AX10" i="1"/>
  <c r="AN10" i="1"/>
  <c r="AV10" i="1"/>
  <c r="AY10" i="1"/>
  <c r="AL9" i="1"/>
  <c r="AM9" i="1"/>
  <c r="AO9" i="1"/>
  <c r="AP9" i="1"/>
  <c r="AQ9" i="1"/>
  <c r="AR9" i="1"/>
  <c r="AS9" i="1"/>
  <c r="AT9" i="1"/>
  <c r="AU9" i="1"/>
  <c r="AW9" i="1"/>
  <c r="AX9" i="1"/>
  <c r="AN9" i="1"/>
  <c r="AV9" i="1"/>
  <c r="AY9" i="1"/>
  <c r="F39" i="1"/>
  <c r="U53" i="1"/>
  <c r="F55" i="1" s="1"/>
  <c r="U38" i="1"/>
  <c r="F37" i="1" s="1"/>
  <c r="U37" i="1"/>
  <c r="U36" i="1"/>
  <c r="U35" i="1"/>
  <c r="U34" i="1"/>
  <c r="U19" i="1"/>
  <c r="U20" i="1"/>
  <c r="U21" i="1"/>
  <c r="U22" i="1"/>
  <c r="U23" i="1"/>
  <c r="C28" i="1" s="1"/>
  <c r="R57" i="2" l="1"/>
  <c r="R36" i="2"/>
  <c r="R25" i="2"/>
  <c r="R39" i="2" s="1"/>
  <c r="R35" i="2" s="1"/>
  <c r="F22" i="1"/>
  <c r="F24" i="1"/>
  <c r="C43" i="1"/>
  <c r="F25" i="1"/>
  <c r="F40" i="1"/>
  <c r="F54" i="1"/>
  <c r="C58" i="1"/>
  <c r="F52" i="1"/>
  <c r="U8" i="1"/>
  <c r="F8" i="1" s="1"/>
  <c r="C11" i="1" l="1"/>
  <c r="C6" i="1"/>
  <c r="F13" i="1"/>
  <c r="F51" i="1"/>
  <c r="F43" i="1"/>
  <c r="F42" i="1"/>
  <c r="C42" i="1"/>
  <c r="F41" i="1"/>
  <c r="C41" i="1"/>
  <c r="C40" i="1"/>
  <c r="C39" i="1"/>
  <c r="F38" i="1"/>
  <c r="C38" i="1"/>
  <c r="C37" i="1"/>
  <c r="F36" i="1"/>
  <c r="C36" i="1"/>
  <c r="F35" i="1"/>
  <c r="C35" i="1"/>
  <c r="F34" i="1"/>
  <c r="C34" i="1"/>
  <c r="F28" i="1"/>
  <c r="F27" i="1"/>
  <c r="C27" i="1"/>
  <c r="F26" i="1"/>
  <c r="C26" i="1"/>
  <c r="C25" i="1"/>
  <c r="C24" i="1"/>
  <c r="F23" i="1"/>
  <c r="C23" i="1"/>
  <c r="C22" i="1"/>
  <c r="F21" i="1"/>
  <c r="C21" i="1"/>
  <c r="F20" i="1"/>
  <c r="C20" i="1"/>
  <c r="F19" i="1"/>
  <c r="C19" i="1"/>
  <c r="F5" i="1"/>
  <c r="C5" i="1"/>
  <c r="C4" i="1"/>
  <c r="B49" i="1"/>
  <c r="B50" i="1"/>
  <c r="B51" i="1"/>
  <c r="B52" i="1"/>
  <c r="B53" i="1"/>
  <c r="B54" i="1"/>
  <c r="B55" i="1"/>
  <c r="B56" i="1"/>
  <c r="B57" i="1"/>
  <c r="B58" i="1"/>
  <c r="B35" i="1"/>
  <c r="B37" i="1"/>
  <c r="B39" i="1"/>
  <c r="B41" i="1"/>
  <c r="B43" i="1"/>
  <c r="B19" i="1"/>
  <c r="B20" i="1"/>
  <c r="B21" i="1"/>
  <c r="B22" i="1"/>
  <c r="B23" i="1"/>
  <c r="B24" i="1"/>
  <c r="B25" i="1"/>
  <c r="B26" i="1"/>
  <c r="B27" i="1"/>
  <c r="B28" i="1"/>
  <c r="B5" i="1"/>
  <c r="B7" i="1"/>
  <c r="B9" i="1"/>
  <c r="B11" i="1"/>
  <c r="B13" i="1"/>
  <c r="A58" i="1"/>
  <c r="A57" i="1"/>
  <c r="A43" i="1"/>
  <c r="A56" i="1"/>
  <c r="A55" i="1"/>
  <c r="A41" i="1"/>
  <c r="A54" i="1"/>
  <c r="A53" i="1"/>
  <c r="A39" i="1"/>
  <c r="A52" i="1"/>
  <c r="A51" i="1"/>
  <c r="A37" i="1"/>
  <c r="A28" i="1"/>
  <c r="A27" i="1"/>
  <c r="A13" i="1"/>
  <c r="A26" i="1"/>
  <c r="A25" i="1"/>
  <c r="A11" i="1"/>
  <c r="A9" i="1"/>
  <c r="A24" i="1"/>
  <c r="A23" i="1"/>
  <c r="A22" i="1"/>
  <c r="A21" i="1"/>
  <c r="A7" i="1"/>
  <c r="A50" i="1"/>
  <c r="A49" i="1"/>
  <c r="A35" i="1"/>
  <c r="A20" i="1"/>
  <c r="A19" i="1"/>
  <c r="A5" i="1"/>
  <c r="D51" i="2"/>
  <c r="D50" i="2"/>
  <c r="D61" i="2" s="1"/>
  <c r="U50" i="1"/>
  <c r="C57" i="1" s="1"/>
  <c r="U51" i="1"/>
  <c r="C54" i="1" s="1"/>
  <c r="U52" i="1"/>
  <c r="F53" i="1" s="1"/>
  <c r="U49" i="1"/>
  <c r="C51" i="1" s="1"/>
  <c r="U5" i="1"/>
  <c r="C7" i="1" s="1"/>
  <c r="U6" i="1"/>
  <c r="U7" i="1"/>
  <c r="U4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V4" i="1"/>
  <c r="AW4" i="1"/>
  <c r="AR4" i="1"/>
  <c r="AS4" i="1"/>
  <c r="AP4" i="1"/>
  <c r="AQ4" i="1"/>
  <c r="AX4" i="1"/>
  <c r="AY4" i="1"/>
  <c r="AN4" i="1"/>
  <c r="AO4" i="1"/>
  <c r="AT4" i="1"/>
  <c r="AU4" i="1"/>
  <c r="AL4" i="1"/>
  <c r="AM4" i="1"/>
  <c r="AB23" i="1" l="1"/>
  <c r="C9" i="1"/>
  <c r="C12" i="1"/>
  <c r="F6" i="1"/>
  <c r="F57" i="1"/>
  <c r="F12" i="1"/>
  <c r="C8" i="1"/>
  <c r="AE8" i="1" s="1"/>
  <c r="F10" i="1"/>
  <c r="AH8" i="1" s="1"/>
  <c r="AC23" i="1"/>
  <c r="F9" i="1"/>
  <c r="F7" i="1"/>
  <c r="F11" i="1"/>
  <c r="C13" i="1"/>
  <c r="C10" i="1"/>
  <c r="F4" i="1"/>
  <c r="AH23" i="1"/>
  <c r="AD23" i="1"/>
  <c r="AG23" i="1"/>
  <c r="AE23" i="1"/>
  <c r="AF23" i="1"/>
  <c r="AF8" i="1"/>
  <c r="AH37" i="1"/>
  <c r="AF37" i="1"/>
  <c r="AD37" i="1"/>
  <c r="AB37" i="1"/>
  <c r="AH36" i="1"/>
  <c r="AF36" i="1"/>
  <c r="AD36" i="1"/>
  <c r="AB36" i="1"/>
  <c r="AH35" i="1"/>
  <c r="AF35" i="1"/>
  <c r="AD35" i="1"/>
  <c r="AB35" i="1"/>
  <c r="AH34" i="1"/>
  <c r="AF34" i="1"/>
  <c r="AD34" i="1"/>
  <c r="AB34" i="1"/>
  <c r="AG37" i="1"/>
  <c r="AI37" i="1" s="1"/>
  <c r="AE37" i="1"/>
  <c r="AC37" i="1"/>
  <c r="AG36" i="1"/>
  <c r="AE36" i="1"/>
  <c r="AC36" i="1"/>
  <c r="AG35" i="1"/>
  <c r="AI35" i="1" s="1"/>
  <c r="AE35" i="1"/>
  <c r="AC35" i="1"/>
  <c r="AG34" i="1"/>
  <c r="AE34" i="1"/>
  <c r="AC34" i="1"/>
  <c r="AH38" i="1"/>
  <c r="AF38" i="1"/>
  <c r="AD38" i="1"/>
  <c r="AB38" i="1"/>
  <c r="AG38" i="1"/>
  <c r="AE38" i="1"/>
  <c r="AC38" i="1"/>
  <c r="AG22" i="1"/>
  <c r="AB19" i="1"/>
  <c r="AD19" i="1"/>
  <c r="AF19" i="1"/>
  <c r="AH19" i="1"/>
  <c r="AB20" i="1"/>
  <c r="AD20" i="1"/>
  <c r="AF20" i="1"/>
  <c r="AH20" i="1"/>
  <c r="AB21" i="1"/>
  <c r="AD21" i="1"/>
  <c r="AF21" i="1"/>
  <c r="AH21" i="1"/>
  <c r="AB22" i="1"/>
  <c r="AD22" i="1"/>
  <c r="AF22" i="1"/>
  <c r="AH22" i="1"/>
  <c r="AC19" i="1"/>
  <c r="AE19" i="1"/>
  <c r="AG19" i="1"/>
  <c r="AC20" i="1"/>
  <c r="AE20" i="1"/>
  <c r="AG20" i="1"/>
  <c r="AC21" i="1"/>
  <c r="AE21" i="1"/>
  <c r="AG21" i="1"/>
  <c r="AC22" i="1"/>
  <c r="AE22" i="1"/>
  <c r="F50" i="1"/>
  <c r="F58" i="1"/>
  <c r="F56" i="1"/>
  <c r="C50" i="1"/>
  <c r="C56" i="1"/>
  <c r="F49" i="1"/>
  <c r="C52" i="1"/>
  <c r="C55" i="1"/>
  <c r="C53" i="1"/>
  <c r="C49" i="1"/>
  <c r="P65" i="2"/>
  <c r="P69" i="2"/>
  <c r="AJ23" i="1" l="1"/>
  <c r="AK23" i="1" s="1"/>
  <c r="AF53" i="1"/>
  <c r="AG53" i="1"/>
  <c r="AE53" i="1"/>
  <c r="AD53" i="1"/>
  <c r="AC53" i="1"/>
  <c r="AB53" i="1"/>
  <c r="AH53" i="1"/>
  <c r="AC8" i="1"/>
  <c r="AI20" i="1"/>
  <c r="AG8" i="1"/>
  <c r="AI8" i="1" s="1"/>
  <c r="AI38" i="1"/>
  <c r="AB8" i="1"/>
  <c r="AJ8" i="1" s="1"/>
  <c r="AK8" i="1" s="1"/>
  <c r="AD8" i="1"/>
  <c r="AI23" i="1"/>
  <c r="AI21" i="1"/>
  <c r="AI19" i="1"/>
  <c r="AI34" i="1"/>
  <c r="AI36" i="1"/>
  <c r="AI22" i="1"/>
  <c r="AE52" i="1"/>
  <c r="AG52" i="1"/>
  <c r="AD50" i="1"/>
  <c r="AF5" i="1"/>
  <c r="AC50" i="1"/>
  <c r="AC5" i="1"/>
  <c r="AB51" i="1"/>
  <c r="AF49" i="1"/>
  <c r="AD52" i="1"/>
  <c r="AE51" i="1"/>
  <c r="AG6" i="1"/>
  <c r="AH50" i="1"/>
  <c r="AG50" i="1"/>
  <c r="AH49" i="1"/>
  <c r="AE49" i="1"/>
  <c r="AG49" i="1"/>
  <c r="AD51" i="1"/>
  <c r="AC52" i="1"/>
  <c r="AC49" i="1"/>
  <c r="AF52" i="1"/>
  <c r="AG51" i="1"/>
  <c r="AE50" i="1"/>
  <c r="AH52" i="1"/>
  <c r="AC51" i="1"/>
  <c r="AB52" i="1"/>
  <c r="AF51" i="1"/>
  <c r="AH51" i="1"/>
  <c r="AB50" i="1"/>
  <c r="AC4" i="1"/>
  <c r="AF50" i="1"/>
  <c r="AD7" i="1"/>
  <c r="AB7" i="1"/>
  <c r="AE5" i="1"/>
  <c r="AB49" i="1"/>
  <c r="AD49" i="1"/>
  <c r="AH4" i="1"/>
  <c r="AH6" i="1"/>
  <c r="AF4" i="1"/>
  <c r="AD5" i="1"/>
  <c r="AE6" i="1"/>
  <c r="AE4" i="1"/>
  <c r="AF6" i="1"/>
  <c r="AF7" i="1"/>
  <c r="AD4" i="1"/>
  <c r="AB6" i="1"/>
  <c r="AB4" i="1"/>
  <c r="AG7" i="1"/>
  <c r="AB5" i="1"/>
  <c r="AE7" i="1"/>
  <c r="AG5" i="1"/>
  <c r="AH5" i="1"/>
  <c r="AC6" i="1"/>
  <c r="AG4" i="1"/>
  <c r="AC7" i="1"/>
  <c r="AH7" i="1"/>
  <c r="AD6" i="1"/>
  <c r="P67" i="2"/>
  <c r="AI53" i="1" l="1"/>
  <c r="AI7" i="1"/>
  <c r="AJ7" i="1" s="1"/>
  <c r="AK7" i="1" s="1"/>
  <c r="AI52" i="1"/>
  <c r="AJ52" i="1" s="1"/>
  <c r="AK52" i="1" s="1"/>
  <c r="AI50" i="1"/>
  <c r="AJ50" i="1" s="1"/>
  <c r="AK50" i="1" s="1"/>
  <c r="AI51" i="1"/>
  <c r="AJ51" i="1" s="1"/>
  <c r="AK51" i="1" s="1"/>
  <c r="AJ36" i="1"/>
  <c r="AK36" i="1" s="1"/>
  <c r="AI49" i="1"/>
  <c r="AJ49" i="1" s="1"/>
  <c r="AK49" i="1" s="1"/>
  <c r="AA53" i="1" s="1"/>
  <c r="AJ34" i="1"/>
  <c r="AK34" i="1" s="1"/>
  <c r="AI4" i="1"/>
  <c r="AJ4" i="1" s="1"/>
  <c r="AK4" i="1" s="1"/>
  <c r="AI5" i="1"/>
  <c r="AJ5" i="1" s="1"/>
  <c r="AK5" i="1" s="1"/>
  <c r="AI6" i="1"/>
  <c r="AJ6" i="1" s="1"/>
  <c r="AK6" i="1" s="1"/>
  <c r="AJ35" i="1"/>
  <c r="AK35" i="1" s="1"/>
  <c r="AJ37" i="1"/>
  <c r="AK37" i="1" s="1"/>
  <c r="AJ21" i="1"/>
  <c r="AK21" i="1" s="1"/>
  <c r="AJ19" i="1"/>
  <c r="AK19" i="1" s="1"/>
  <c r="AJ22" i="1"/>
  <c r="AK22" i="1" s="1"/>
  <c r="AA22" i="1" s="1"/>
  <c r="AJ20" i="1"/>
  <c r="AK20" i="1" s="1"/>
  <c r="AA20" i="1" s="1"/>
  <c r="AA23" i="1" l="1"/>
  <c r="AA19" i="1"/>
  <c r="T19" i="1" s="1"/>
  <c r="AA21" i="1"/>
  <c r="AA8" i="1"/>
  <c r="T8" i="1" s="1"/>
  <c r="T20" i="1"/>
  <c r="AA35" i="1"/>
  <c r="T35" i="1" s="1"/>
  <c r="AA38" i="1"/>
  <c r="AA34" i="1"/>
  <c r="T34" i="1" s="1"/>
  <c r="AA36" i="1"/>
  <c r="AA37" i="1"/>
  <c r="T37" i="1" s="1"/>
  <c r="T36" i="1"/>
  <c r="T22" i="1"/>
  <c r="T21" i="1"/>
  <c r="AA5" i="1"/>
  <c r="T5" i="1" s="1"/>
  <c r="AA6" i="1"/>
  <c r="T6" i="1" s="1"/>
  <c r="AA4" i="1"/>
  <c r="T4" i="1" s="1"/>
  <c r="AA7" i="1"/>
  <c r="T7" i="1" s="1"/>
  <c r="AA49" i="1"/>
  <c r="T49" i="1" s="1"/>
  <c r="AA52" i="1"/>
  <c r="T52" i="1" s="1"/>
  <c r="AA50" i="1"/>
  <c r="T50" i="1" s="1"/>
  <c r="AA51" i="1"/>
  <c r="T51" i="1" s="1"/>
  <c r="AZ49" i="1" l="1"/>
  <c r="AZ53" i="1"/>
  <c r="I53" i="1"/>
  <c r="AZ38" i="1"/>
  <c r="BA38" i="1" s="1"/>
  <c r="AZ23" i="1"/>
  <c r="BA23" i="1" s="1"/>
  <c r="I23" i="1"/>
  <c r="AZ34" i="1"/>
  <c r="BA34" i="1" s="1"/>
  <c r="I38" i="1"/>
  <c r="I37" i="1"/>
  <c r="I36" i="1"/>
  <c r="I35" i="1"/>
  <c r="I34" i="1"/>
  <c r="AZ6" i="1"/>
  <c r="BA6" i="1" s="1"/>
  <c r="AZ5" i="1"/>
  <c r="BA5" i="1" s="1"/>
  <c r="AZ4" i="1"/>
  <c r="BA4" i="1" s="1"/>
  <c r="I7" i="1"/>
  <c r="R15" i="2" s="1"/>
  <c r="I4" i="1"/>
  <c r="D6" i="2" s="1"/>
  <c r="AZ7" i="1"/>
  <c r="BA7" i="1" s="1"/>
  <c r="I6" i="1"/>
  <c r="R6" i="2" s="1"/>
  <c r="AZ8" i="1"/>
  <c r="BA8" i="1" s="1"/>
  <c r="I5" i="1"/>
  <c r="D15" i="2" s="1"/>
  <c r="I8" i="1"/>
  <c r="I49" i="1"/>
  <c r="AZ50" i="1"/>
  <c r="I50" i="1"/>
  <c r="R50" i="1" s="1"/>
  <c r="AZ52" i="1"/>
  <c r="I51" i="1"/>
  <c r="L51" i="1" s="1"/>
  <c r="AZ51" i="1"/>
  <c r="I52" i="1"/>
  <c r="AZ35" i="1"/>
  <c r="BA35" i="1" s="1"/>
  <c r="AZ37" i="1"/>
  <c r="BA37" i="1" s="1"/>
  <c r="AZ36" i="1"/>
  <c r="BA36" i="1" s="1"/>
  <c r="BB36" i="1" s="1"/>
  <c r="I19" i="1"/>
  <c r="I20" i="1"/>
  <c r="D19" i="2" s="1"/>
  <c r="AZ22" i="1"/>
  <c r="BA22" i="1" s="1"/>
  <c r="AZ20" i="1"/>
  <c r="BA20" i="1" s="1"/>
  <c r="AZ21" i="1"/>
  <c r="BA21" i="1" s="1"/>
  <c r="AZ19" i="1"/>
  <c r="BA19" i="1" s="1"/>
  <c r="I21" i="1"/>
  <c r="R10" i="2" s="1"/>
  <c r="I22" i="1"/>
  <c r="R19" i="2" s="1"/>
  <c r="D10" i="2" l="1"/>
  <c r="D47" i="2" s="1"/>
  <c r="BB35" i="1"/>
  <c r="BB38" i="1"/>
  <c r="BB37" i="1"/>
  <c r="BB34" i="1"/>
  <c r="Q53" i="1"/>
  <c r="L53" i="1"/>
  <c r="N53" i="1"/>
  <c r="K53" i="1"/>
  <c r="O53" i="1"/>
  <c r="P53" i="1"/>
  <c r="R53" i="1"/>
  <c r="M53" i="1"/>
  <c r="Q23" i="1"/>
  <c r="P23" i="1"/>
  <c r="R23" i="1"/>
  <c r="M23" i="1"/>
  <c r="L23" i="1"/>
  <c r="N23" i="1"/>
  <c r="K23" i="1"/>
  <c r="O23" i="1"/>
  <c r="Q35" i="1"/>
  <c r="P35" i="1"/>
  <c r="L35" i="1"/>
  <c r="R35" i="1"/>
  <c r="N35" i="1"/>
  <c r="K35" i="1"/>
  <c r="O35" i="1"/>
  <c r="M35" i="1"/>
  <c r="Q37" i="1"/>
  <c r="P37" i="1"/>
  <c r="L37" i="1"/>
  <c r="R37" i="1"/>
  <c r="N37" i="1"/>
  <c r="K37" i="1"/>
  <c r="O37" i="1"/>
  <c r="M37" i="1"/>
  <c r="Q34" i="1"/>
  <c r="P34" i="1"/>
  <c r="L34" i="1"/>
  <c r="R34" i="1"/>
  <c r="N34" i="1"/>
  <c r="M34" i="1"/>
  <c r="K34" i="1"/>
  <c r="O34" i="1"/>
  <c r="Q36" i="1"/>
  <c r="P36" i="1"/>
  <c r="L36" i="1"/>
  <c r="R36" i="1"/>
  <c r="N36" i="1"/>
  <c r="M36" i="1"/>
  <c r="K36" i="1"/>
  <c r="O36" i="1"/>
  <c r="Q38" i="1"/>
  <c r="P38" i="1"/>
  <c r="L38" i="1"/>
  <c r="R38" i="1"/>
  <c r="N38" i="1"/>
  <c r="M38" i="1"/>
  <c r="K38" i="1"/>
  <c r="O38" i="1"/>
  <c r="O6" i="1"/>
  <c r="R6" i="1"/>
  <c r="P6" i="1"/>
  <c r="M6" i="1"/>
  <c r="Q6" i="1"/>
  <c r="N6" i="1"/>
  <c r="L6" i="1"/>
  <c r="K5" i="1"/>
  <c r="R5" i="1"/>
  <c r="P5" i="1"/>
  <c r="M5" i="1"/>
  <c r="O5" i="1"/>
  <c r="Q5" i="1"/>
  <c r="N5" i="1"/>
  <c r="L5" i="1"/>
  <c r="Q7" i="1"/>
  <c r="N7" i="1"/>
  <c r="L7" i="1"/>
  <c r="R7" i="1"/>
  <c r="P7" i="1"/>
  <c r="M7" i="1"/>
  <c r="O7" i="1"/>
  <c r="R4" i="1"/>
  <c r="P4" i="1"/>
  <c r="M4" i="1"/>
  <c r="O4" i="1"/>
  <c r="Q4" i="1"/>
  <c r="N4" i="1"/>
  <c r="L4" i="1"/>
  <c r="K4" i="1"/>
  <c r="M8" i="1"/>
  <c r="Q8" i="1"/>
  <c r="N8" i="1"/>
  <c r="R8" i="1"/>
  <c r="P8" i="1"/>
  <c r="O8" i="1"/>
  <c r="D46" i="2"/>
  <c r="K8" i="1"/>
  <c r="BB53" i="1"/>
  <c r="BB52" i="1"/>
  <c r="J53" i="1" s="1"/>
  <c r="K7" i="1"/>
  <c r="K6" i="1"/>
  <c r="N49" i="1"/>
  <c r="M49" i="1"/>
  <c r="BB51" i="1"/>
  <c r="BB50" i="1"/>
  <c r="J51" i="1" s="1"/>
  <c r="BB49" i="1"/>
  <c r="BB20" i="1"/>
  <c r="L8" i="1"/>
  <c r="BB7" i="1"/>
  <c r="BB6" i="1"/>
  <c r="BB5" i="1"/>
  <c r="BB4" i="1"/>
  <c r="J4" i="1" s="1"/>
  <c r="BB8" i="1"/>
  <c r="BB21" i="1"/>
  <c r="BB22" i="1"/>
  <c r="J23" i="1" s="1"/>
  <c r="BB23" i="1"/>
  <c r="BB19" i="1"/>
  <c r="N50" i="1"/>
  <c r="K52" i="1"/>
  <c r="O50" i="1"/>
  <c r="M50" i="1"/>
  <c r="Q50" i="1"/>
  <c r="K50" i="1"/>
  <c r="P49" i="1"/>
  <c r="O49" i="1"/>
  <c r="L52" i="1"/>
  <c r="K49" i="1"/>
  <c r="M52" i="1"/>
  <c r="Q49" i="1"/>
  <c r="R49" i="1"/>
  <c r="L49" i="1"/>
  <c r="O52" i="1"/>
  <c r="P50" i="1"/>
  <c r="L50" i="1"/>
  <c r="R52" i="1"/>
  <c r="P52" i="1"/>
  <c r="N51" i="1"/>
  <c r="P51" i="1"/>
  <c r="O51" i="1"/>
  <c r="Q51" i="1"/>
  <c r="R51" i="1"/>
  <c r="M51" i="1"/>
  <c r="D57" i="2"/>
  <c r="N52" i="1"/>
  <c r="Q52" i="1"/>
  <c r="K51" i="1"/>
  <c r="D29" i="2"/>
  <c r="D40" i="2" s="1"/>
  <c r="J38" i="1"/>
  <c r="J34" i="1"/>
  <c r="J36" i="1"/>
  <c r="J37" i="1"/>
  <c r="D30" i="2"/>
  <c r="P71" i="2"/>
  <c r="L21" i="1"/>
  <c r="P21" i="1"/>
  <c r="K21" i="1"/>
  <c r="O21" i="1"/>
  <c r="M21" i="1"/>
  <c r="N21" i="1"/>
  <c r="R21" i="1"/>
  <c r="Q21" i="1"/>
  <c r="N20" i="1"/>
  <c r="O20" i="1"/>
  <c r="M20" i="1"/>
  <c r="P20" i="1"/>
  <c r="R20" i="1"/>
  <c r="K20" i="1"/>
  <c r="Q20" i="1"/>
  <c r="L20" i="1"/>
  <c r="O19" i="1"/>
  <c r="K19" i="1"/>
  <c r="N19" i="1"/>
  <c r="R19" i="1"/>
  <c r="Q19" i="1"/>
  <c r="P19" i="1"/>
  <c r="M19" i="1"/>
  <c r="L19" i="1"/>
  <c r="K22" i="1"/>
  <c r="L22" i="1"/>
  <c r="Q22" i="1"/>
  <c r="N22" i="1"/>
  <c r="M22" i="1"/>
  <c r="O22" i="1"/>
  <c r="P22" i="1"/>
  <c r="R22" i="1"/>
  <c r="J8" i="1" l="1"/>
  <c r="J35" i="1"/>
  <c r="J5" i="1"/>
  <c r="J7" i="1"/>
  <c r="J6" i="1"/>
  <c r="D60" i="2"/>
  <c r="C64" i="2" s="1"/>
  <c r="C65" i="2" s="1"/>
  <c r="D25" i="2"/>
  <c r="D39" i="2" s="1"/>
  <c r="J52" i="1"/>
  <c r="J50" i="1"/>
  <c r="D36" i="2"/>
  <c r="D26" i="2"/>
  <c r="J21" i="1"/>
  <c r="J20" i="1"/>
  <c r="J22" i="1"/>
  <c r="D56" i="2" l="1"/>
  <c r="C66" i="2" s="1"/>
  <c r="C67" i="2" s="1"/>
  <c r="C68" i="2"/>
  <c r="C69" i="2" s="1"/>
  <c r="D35" i="2"/>
  <c r="C70" i="2" l="1"/>
  <c r="C71" i="2" s="1"/>
</calcChain>
</file>

<file path=xl/sharedStrings.xml><?xml version="1.0" encoding="utf-8"?>
<sst xmlns="http://schemas.openxmlformats.org/spreadsheetml/2006/main" count="400" uniqueCount="70">
  <si>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</si>
  <si>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</si>
  <si>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</si>
  <si>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</si>
  <si>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</si>
  <si>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</si>
  <si>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</si>
  <si>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</si>
  <si>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</si>
  <si>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</si>
  <si>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</si>
  <si>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</si>
  <si>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</si>
  <si>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</si>
  <si>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</si>
  <si>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</si>
  <si>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</si>
  <si>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</si>
  <si>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</si>
  <si>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</si>
  <si>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</si>
  <si>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</si>
  <si>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</si>
  <si>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</si>
  <si>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</si>
  <si>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</si>
  <si>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</si>
  <si>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</si>
  <si>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</si>
  <si>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</si>
  <si>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</si>
  <si>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</si>
  <si>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</si>
  <si>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</si>
  <si>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</si>
  <si>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</si>
  <si>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</si>
  <si>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</si>
  <si>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</si>
  <si>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</si>
  <si>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</si>
  <si>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</si>
  <si>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</si>
  <si>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</si>
  <si>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</si>
  <si>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</si>
  <si>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</si>
  <si>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</si>
  <si>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</si>
  <si>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</si>
  <si>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</si>
  <si>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</si>
  <si>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</si>
  <si>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</si>
  <si>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</si>
  <si>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</si>
  <si>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A5</t>
  </si>
  <si>
    <t>C5</t>
  </si>
  <si>
    <t>B5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</si>
  <si>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</si>
  <si>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</si>
  <si>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</si>
  <si>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</si>
  <si>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</si>
  <si>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</si>
  <si>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</si>
  <si>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</si>
  <si>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</si>
  <si>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17 - 18 - 19 - 20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</si>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</sst>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4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89"/>
    </xf>
    <xf numFmtId="0" fontId="9" fillId="0" borderId="0" xfId="0" applyFont="1" applyAlignment="1">
      <alignment horizontal="center" vertical="center" textRotation="89"/>
    </xf>
    <xf numFmtId="0" fontId="9" fillId="0" borderId="10" xfId="0" applyFont="1" applyBorder="1" applyAlignment="1">
      <alignment horizontal="center" vertical="center" textRotation="89"/>
    </xf>
    <xf numFmtId="0" fontId="1" fillId="2" borderId="2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109220</xdr:colOff>
      <xdr:row>10</xdr:row>
      <xdr:rowOff>53341</xdr:rowOff>
    </xdr:from>
    <xdr:to>
      <xdr:col>10</xdr:col>
      <xdr:colOff>31750</xdr:colOff>
      <xdr:row>14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7720" y="1958341"/>
          <a:ext cx="1700530" cy="845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workbookViewId="0">
      <selection activeCell="J22" sqref="J22"/>
    </sheetView>
  </sheetViews>
  <sheetFormatPr defaultColWidth="10.85546875" defaultRowHeight="15" x14ac:dyDescent="0.25"/>
  <cols>
    <col min="1" max="16384" width="10.85546875" style="2"/>
  </cols>
  <sheetData>
    <row r="1" spans="1:8" x14ac:dyDescent="0.25">
      <c r="A1" s="10"/>
      <c r="B1" s="10"/>
      <c r="C1" s="10"/>
      <c r="D1" s="10"/>
      <c r="E1" s="10"/>
      <c r="F1" s="10"/>
      <c r="G1" s="10"/>
      <c r="H1" s="10"/>
    </row>
    <row r="2" spans="1:8" ht="15.75" thickBot="1" x14ac:dyDescent="0.3">
      <c r="A2" s="10"/>
      <c r="B2" s="10"/>
      <c r="C2" s="10"/>
      <c r="D2" s="10"/>
      <c r="E2" s="10"/>
      <c r="F2" s="10"/>
      <c r="G2" s="10"/>
      <c r="H2" s="10"/>
    </row>
    <row r="3" spans="1:8" ht="21" customHeight="1" thickBot="1" x14ac:dyDescent="0.3">
      <c r="A3" s="10"/>
      <c r="B3" s="45" t="s">
        <v>15</v>
      </c>
      <c r="C3" s="46"/>
      <c r="D3" s="47"/>
      <c r="E3" s="10"/>
      <c r="F3" s="10"/>
      <c r="G3" s="10"/>
      <c r="H3" s="10"/>
    </row>
    <row r="4" spans="1:8" x14ac:dyDescent="0.25">
      <c r="A4" s="10"/>
      <c r="B4" s="48" t="s">
        <v>44</v>
      </c>
      <c r="C4" s="49"/>
      <c r="D4" s="50"/>
      <c r="E4" s="10"/>
      <c r="F4" s="10"/>
      <c r="G4" s="10"/>
      <c r="H4" s="10"/>
    </row>
    <row r="5" spans="1:8" x14ac:dyDescent="0.25">
      <c r="A5" s="10"/>
      <c r="B5" s="37" t="s">
        <v>45</v>
      </c>
      <c r="C5" s="38"/>
      <c r="D5" s="39"/>
      <c r="E5" s="10"/>
      <c r="F5" s="10"/>
      <c r="G5" s="10"/>
      <c r="H5" s="10"/>
    </row>
    <row r="6" spans="1:8" x14ac:dyDescent="0.25">
      <c r="A6" s="10"/>
      <c r="B6" s="37" t="s">
        <v>46</v>
      </c>
      <c r="C6" s="38"/>
      <c r="D6" s="39"/>
      <c r="E6" s="10"/>
      <c r="F6" s="10"/>
      <c r="G6" s="10"/>
      <c r="H6" s="10"/>
    </row>
    <row r="7" spans="1:8" x14ac:dyDescent="0.25">
      <c r="A7" s="10"/>
      <c r="B7" s="40" t="s">
        <v>47</v>
      </c>
      <c r="C7" s="35"/>
      <c r="D7" s="41"/>
      <c r="E7" s="10"/>
      <c r="F7" s="10"/>
      <c r="G7" s="10"/>
      <c r="H7" s="10"/>
    </row>
    <row r="8" spans="1:8" ht="15.75" thickBot="1" x14ac:dyDescent="0.3">
      <c r="A8" s="10"/>
      <c r="B8" s="31" t="s">
        <v>56</v>
      </c>
      <c r="C8" s="32"/>
      <c r="D8" s="33"/>
      <c r="E8" s="10"/>
      <c r="F8" s="10"/>
      <c r="G8" s="10"/>
      <c r="H8" s="10"/>
    </row>
    <row r="9" spans="1:8" ht="15.75" thickBot="1" x14ac:dyDescent="0.3">
      <c r="A9" s="10"/>
      <c r="B9" s="10"/>
      <c r="C9" s="10"/>
      <c r="D9" s="10"/>
      <c r="E9" s="10"/>
      <c r="F9" s="10"/>
      <c r="G9" s="10"/>
      <c r="H9" s="10"/>
    </row>
    <row r="10" spans="1:8" ht="21" customHeight="1" thickBot="1" x14ac:dyDescent="0.3">
      <c r="A10" s="10"/>
      <c r="B10" s="45" t="s">
        <v>15</v>
      </c>
      <c r="C10" s="46"/>
      <c r="D10" s="47"/>
      <c r="E10" s="10"/>
      <c r="F10" s="10"/>
      <c r="G10" s="10"/>
      <c r="H10" s="10"/>
    </row>
    <row r="11" spans="1:8" x14ac:dyDescent="0.25">
      <c r="A11" s="10"/>
      <c r="B11" s="48" t="s">
        <v>48</v>
      </c>
      <c r="C11" s="49"/>
      <c r="D11" s="50"/>
      <c r="E11" s="10"/>
      <c r="F11" s="10"/>
      <c r="G11" s="10"/>
      <c r="H11" s="10"/>
    </row>
    <row r="12" spans="1:8" x14ac:dyDescent="0.25">
      <c r="A12" s="10"/>
      <c r="B12" s="37" t="s">
        <v>49</v>
      </c>
      <c r="C12" s="38"/>
      <c r="D12" s="39"/>
      <c r="E12" s="10"/>
      <c r="F12" s="10"/>
      <c r="G12" s="10"/>
      <c r="H12" s="10"/>
    </row>
    <row r="13" spans="1:8" x14ac:dyDescent="0.25">
      <c r="A13" s="10"/>
      <c r="B13" s="37" t="s">
        <v>50</v>
      </c>
      <c r="C13" s="38"/>
      <c r="D13" s="39"/>
      <c r="E13" s="10"/>
      <c r="F13" s="10"/>
      <c r="G13" s="10"/>
      <c r="H13" s="10"/>
    </row>
    <row r="14" spans="1:8" x14ac:dyDescent="0.25">
      <c r="A14" s="10"/>
      <c r="B14" s="40" t="s">
        <v>51</v>
      </c>
      <c r="C14" s="35"/>
      <c r="D14" s="41"/>
      <c r="E14" s="10"/>
      <c r="F14" s="10"/>
      <c r="G14" s="10"/>
      <c r="H14" s="10"/>
    </row>
    <row r="15" spans="1:8" ht="15.75" thickBot="1" x14ac:dyDescent="0.3">
      <c r="A15" s="10"/>
      <c r="B15" s="31" t="s">
        <v>58</v>
      </c>
      <c r="C15" s="32"/>
      <c r="D15" s="33"/>
      <c r="E15" s="10"/>
      <c r="F15" s="10"/>
      <c r="G15" s="10"/>
      <c r="H15" s="10"/>
    </row>
    <row r="16" spans="1:8" ht="15.75" thickBot="1" x14ac:dyDescent="0.3">
      <c r="A16" s="10"/>
      <c r="B16" s="10"/>
      <c r="C16" s="10"/>
      <c r="D16" s="10"/>
      <c r="E16" s="10"/>
      <c r="F16" s="10"/>
      <c r="G16" s="10"/>
      <c r="H16" s="10"/>
    </row>
    <row r="17" spans="1:8" ht="21" customHeight="1" thickBot="1" x14ac:dyDescent="0.3">
      <c r="A17" s="10"/>
      <c r="B17" s="45" t="s">
        <v>15</v>
      </c>
      <c r="C17" s="46"/>
      <c r="D17" s="47"/>
      <c r="E17" s="10"/>
      <c r="F17" s="10"/>
      <c r="G17" s="10"/>
      <c r="H17" s="10"/>
    </row>
    <row r="18" spans="1:8" x14ac:dyDescent="0.25">
      <c r="A18" s="10"/>
      <c r="B18" s="48" t="s">
        <v>52</v>
      </c>
      <c r="C18" s="49"/>
      <c r="D18" s="50"/>
      <c r="E18" s="10"/>
      <c r="F18" s="10"/>
      <c r="G18" s="10"/>
      <c r="H18" s="10"/>
    </row>
    <row r="19" spans="1:8" x14ac:dyDescent="0.25">
      <c r="A19" s="10"/>
      <c r="B19" s="37" t="s">
        <v>53</v>
      </c>
      <c r="C19" s="38"/>
      <c r="D19" s="39"/>
      <c r="E19" s="10"/>
      <c r="F19" s="10"/>
      <c r="G19" s="10"/>
      <c r="H19" s="10"/>
    </row>
    <row r="20" spans="1:8" x14ac:dyDescent="0.25">
      <c r="A20" s="10"/>
      <c r="B20" s="37" t="s">
        <v>54</v>
      </c>
      <c r="C20" s="38"/>
      <c r="D20" s="39"/>
      <c r="E20" s="10"/>
      <c r="F20" s="10"/>
      <c r="G20" s="10"/>
      <c r="H20" s="10"/>
    </row>
    <row r="21" spans="1:8" x14ac:dyDescent="0.25">
      <c r="A21" s="10"/>
      <c r="B21" s="42" t="s">
        <v>55</v>
      </c>
      <c r="C21" s="43"/>
      <c r="D21" s="44"/>
      <c r="E21" s="10"/>
      <c r="F21" s="10"/>
      <c r="G21" s="10"/>
      <c r="H21" s="10"/>
    </row>
    <row r="22" spans="1:8" x14ac:dyDescent="0.25">
      <c r="A22" s="10"/>
      <c r="B22" s="34" t="s">
        <v>57</v>
      </c>
      <c r="C22" s="35"/>
      <c r="D22" s="36"/>
      <c r="E22" s="10"/>
      <c r="F22" s="10"/>
      <c r="G22" s="10"/>
      <c r="H22" s="10"/>
    </row>
    <row r="23" spans="1:8" ht="15.75" thickBot="1" x14ac:dyDescent="0.3">
      <c r="A23" s="10"/>
      <c r="B23" s="10"/>
      <c r="C23" s="10"/>
      <c r="D23" s="10"/>
      <c r="E23" s="10"/>
      <c r="F23" s="10"/>
      <c r="G23" s="10"/>
      <c r="H23" s="10"/>
    </row>
    <row r="24" spans="1:8" ht="21" customHeight="1" thickBot="1" x14ac:dyDescent="0.3">
      <c r="A24" s="10"/>
      <c r="B24" s="45" t="s">
        <v>15</v>
      </c>
      <c r="C24" s="46"/>
      <c r="D24" s="47"/>
      <c r="E24" s="10"/>
      <c r="F24" s="10"/>
      <c r="G24" s="10"/>
      <c r="H24" s="10"/>
    </row>
    <row r="25" spans="1:8" x14ac:dyDescent="0.25">
      <c r="A25" s="10"/>
      <c r="B25" s="48" t="s">
        <v>63</v>
      </c>
      <c r="C25" s="49"/>
      <c r="D25" s="50"/>
      <c r="E25" s="10"/>
      <c r="F25" s="10"/>
      <c r="G25" s="10"/>
      <c r="H25" s="10"/>
    </row>
    <row r="26" spans="1:8" x14ac:dyDescent="0.25">
      <c r="A26" s="10"/>
      <c r="B26" s="37" t="s">
        <v>64</v>
      </c>
      <c r="C26" s="38"/>
      <c r="D26" s="39"/>
      <c r="E26" s="10"/>
      <c r="F26" s="10"/>
      <c r="G26" s="10"/>
      <c r="H26" s="10"/>
    </row>
    <row r="27" spans="1:8" x14ac:dyDescent="0.25">
      <c r="A27" s="10"/>
      <c r="B27" s="37" t="s">
        <v>65</v>
      </c>
      <c r="C27" s="38"/>
      <c r="D27" s="39"/>
      <c r="E27" s="10"/>
      <c r="F27" s="10"/>
      <c r="G27" s="10"/>
      <c r="H27" s="10"/>
    </row>
    <row r="28" spans="1:8" x14ac:dyDescent="0.25">
      <c r="A28" s="10"/>
      <c r="B28" s="40" t="s">
        <v>66</v>
      </c>
      <c r="C28" s="35"/>
      <c r="D28" s="41"/>
      <c r="E28" s="10"/>
      <c r="F28" s="10"/>
      <c r="G28" s="10"/>
      <c r="H28" s="10"/>
    </row>
    <row r="29" spans="1:8" ht="15.75" thickBot="1" x14ac:dyDescent="0.3">
      <c r="A29" s="10"/>
      <c r="B29" s="31" t="s">
        <v>67</v>
      </c>
      <c r="C29" s="32"/>
      <c r="D29" s="33"/>
      <c r="E29" s="10"/>
      <c r="F29" s="10"/>
      <c r="G29" s="10"/>
      <c r="H29" s="10"/>
    </row>
    <row r="30" spans="1:8" x14ac:dyDescent="0.25">
      <c r="A30" s="10"/>
      <c r="B30" s="10"/>
      <c r="C30" s="10"/>
      <c r="D30" s="10"/>
      <c r="E30" s="10"/>
      <c r="F30" s="10"/>
      <c r="G30" s="10"/>
      <c r="H30" s="10"/>
    </row>
    <row r="31" spans="1:8" x14ac:dyDescent="0.25">
      <c r="A31" s="10"/>
      <c r="B31" s="10"/>
      <c r="C31" s="10"/>
      <c r="D31" s="10"/>
      <c r="E31" s="10"/>
      <c r="F31" s="10"/>
      <c r="G31" s="10"/>
      <c r="H31" s="10"/>
    </row>
    <row r="32" spans="1:8" x14ac:dyDescent="0.25">
      <c r="A32" s="10"/>
      <c r="B32" s="10"/>
      <c r="C32" s="10"/>
      <c r="D32" s="10"/>
      <c r="E32" s="10"/>
      <c r="F32" s="10"/>
      <c r="G32" s="10"/>
      <c r="H32" s="10"/>
    </row>
    <row r="33" spans="1:8" x14ac:dyDescent="0.25">
      <c r="A33" s="10"/>
      <c r="B33" s="10"/>
      <c r="C33" s="10"/>
      <c r="D33" s="10"/>
      <c r="E33" s="10"/>
      <c r="F33" s="10"/>
      <c r="G33" s="10"/>
      <c r="H33" s="10"/>
    </row>
    <row r="34" spans="1:8" x14ac:dyDescent="0.25">
      <c r="A34" s="10"/>
      <c r="B34" s="10"/>
      <c r="C34" s="10"/>
      <c r="D34" s="10"/>
      <c r="E34" s="10"/>
      <c r="F34" s="10"/>
      <c r="G34" s="10"/>
      <c r="H34" s="10"/>
    </row>
    <row r="35" spans="1:8" x14ac:dyDescent="0.25">
      <c r="A35" s="10"/>
      <c r="B35" s="10"/>
      <c r="C35" s="10"/>
      <c r="D35" s="10"/>
      <c r="E35" s="10"/>
      <c r="F35" s="10"/>
      <c r="G35" s="10"/>
      <c r="H35" s="10"/>
    </row>
    <row r="36" spans="1:8" x14ac:dyDescent="0.25">
      <c r="A36" s="10"/>
      <c r="B36" s="10"/>
      <c r="C36" s="10"/>
      <c r="D36" s="10"/>
      <c r="E36" s="10"/>
      <c r="F36" s="10"/>
      <c r="G36" s="10"/>
      <c r="H36" s="10"/>
    </row>
    <row r="37" spans="1:8" x14ac:dyDescent="0.25">
      <c r="A37" s="10"/>
      <c r="B37" s="10"/>
      <c r="C37" s="10"/>
      <c r="D37" s="10"/>
      <c r="E37" s="10"/>
      <c r="F37" s="10"/>
      <c r="G37" s="10"/>
      <c r="H37" s="10"/>
    </row>
    <row r="38" spans="1:8" x14ac:dyDescent="0.25">
      <c r="A38" s="10"/>
      <c r="B38" s="10"/>
      <c r="C38" s="10"/>
      <c r="D38" s="10"/>
      <c r="E38" s="10"/>
      <c r="F38" s="10"/>
      <c r="G38" s="10"/>
      <c r="H38" s="10"/>
    </row>
  </sheetData>
  <mergeCells count="24">
    <mergeCell ref="B13:D13"/>
    <mergeCell ref="B14:D14"/>
    <mergeCell ref="B17:D17"/>
    <mergeCell ref="B3:D3"/>
    <mergeCell ref="B4:D4"/>
    <mergeCell ref="B5:D5"/>
    <mergeCell ref="B6:D6"/>
    <mergeCell ref="B7:D7"/>
    <mergeCell ref="B29:D29"/>
    <mergeCell ref="B22:D22"/>
    <mergeCell ref="B15:D15"/>
    <mergeCell ref="B8:D8"/>
    <mergeCell ref="B27:D27"/>
    <mergeCell ref="B28:D28"/>
    <mergeCell ref="B19:D19"/>
    <mergeCell ref="B20:D20"/>
    <mergeCell ref="B21:D21"/>
    <mergeCell ref="B24:D24"/>
    <mergeCell ref="B25:D25"/>
    <mergeCell ref="B26:D26"/>
    <mergeCell ref="B18:D18"/>
    <mergeCell ref="B10:D10"/>
    <mergeCell ref="B11:D11"/>
    <mergeCell ref="B12:D12"/>
  </mergeCells>
  <phoneticPr fontId="1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BB58"/>
  <sheetViews>
    <sheetView topLeftCell="A7" workbookViewId="0">
      <selection activeCell="I8" sqref="I8"/>
    </sheetView>
  </sheetViews>
  <sheetFormatPr defaultColWidth="5.85546875" defaultRowHeight="12.95" customHeight="1" x14ac:dyDescent="0.25"/>
  <cols>
    <col min="1" max="2" width="10.28515625" style="2" customWidth="1"/>
    <col min="3" max="3" width="26.28515625" style="2" customWidth="1"/>
    <col min="4" max="5" width="5.85546875" style="2"/>
    <col min="6" max="6" width="26.28515625" style="2" customWidth="1"/>
    <col min="7" max="8" width="5.85546875" style="2"/>
    <col min="9" max="9" width="28.42578125" style="2" customWidth="1"/>
    <col min="10" max="18" width="5.85546875" style="2"/>
    <col min="19" max="26" width="5.85546875" style="2" customWidth="1"/>
    <col min="27" max="27" width="7.28515625" style="2" customWidth="1"/>
    <col min="28" max="35" width="5.85546875" style="2" customWidth="1"/>
    <col min="36" max="36" width="14.7109375" style="2" customWidth="1"/>
    <col min="37" max="37" width="11.42578125" style="2" customWidth="1"/>
    <col min="38" max="51" width="5.85546875" style="2" customWidth="1"/>
    <col min="52" max="52" width="32.42578125" style="2" customWidth="1"/>
    <col min="53" max="53" width="13.140625" style="2" customWidth="1"/>
    <col min="54" max="54" width="12.85546875" style="2" customWidth="1"/>
    <col min="55" max="16384" width="5.85546875" style="2"/>
  </cols>
  <sheetData>
    <row r="1" spans="1:54" ht="12" customHeight="1" x14ac:dyDescent="0.25">
      <c r="A1" s="51" t="s">
        <v>15</v>
      </c>
      <c r="B1" s="52"/>
      <c r="C1" s="52"/>
      <c r="D1" s="52" t="s">
        <v>13</v>
      </c>
      <c r="E1" s="52"/>
      <c r="F1" s="52"/>
      <c r="G1" s="59" t="s">
        <v>13</v>
      </c>
      <c r="H1" s="59"/>
      <c r="I1" s="52" t="s">
        <v>14</v>
      </c>
      <c r="J1" s="52"/>
      <c r="K1" s="52"/>
      <c r="L1" s="52"/>
      <c r="M1" s="52"/>
      <c r="N1" s="52"/>
      <c r="O1" s="52"/>
      <c r="P1" s="52"/>
      <c r="Q1" s="52"/>
      <c r="R1" s="55"/>
      <c r="U1" s="57" t="s">
        <v>14</v>
      </c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</row>
    <row r="2" spans="1:54" ht="12.95" customHeight="1" x14ac:dyDescent="0.25">
      <c r="A2" s="53"/>
      <c r="B2" s="54"/>
      <c r="C2" s="54"/>
      <c r="D2" s="54"/>
      <c r="E2" s="54"/>
      <c r="F2" s="54"/>
      <c r="G2" s="60"/>
      <c r="H2" s="60"/>
      <c r="I2" s="54"/>
      <c r="J2" s="54"/>
      <c r="K2" s="54"/>
      <c r="L2" s="54"/>
      <c r="M2" s="54"/>
      <c r="N2" s="54"/>
      <c r="O2" s="54"/>
      <c r="P2" s="54"/>
      <c r="Q2" s="54"/>
      <c r="R2" s="56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1:54" ht="12.95" customHeight="1" x14ac:dyDescent="0.25">
      <c r="A3" s="23" t="s">
        <v>0</v>
      </c>
      <c r="B3" s="24" t="s">
        <v>1</v>
      </c>
      <c r="C3" s="24" t="s">
        <v>2</v>
      </c>
      <c r="D3" s="24" t="s">
        <v>3</v>
      </c>
      <c r="E3" s="24" t="s">
        <v>3</v>
      </c>
      <c r="F3" s="24" t="s">
        <v>2</v>
      </c>
      <c r="G3" s="60"/>
      <c r="H3" s="60"/>
      <c r="I3" s="24" t="s">
        <v>2</v>
      </c>
      <c r="J3" s="24" t="s">
        <v>4</v>
      </c>
      <c r="K3" s="24" t="s">
        <v>5</v>
      </c>
      <c r="L3" s="24" t="s">
        <v>6</v>
      </c>
      <c r="M3" s="24" t="s">
        <v>7</v>
      </c>
      <c r="N3" s="24" t="s">
        <v>8</v>
      </c>
      <c r="O3" s="24" t="s">
        <v>9</v>
      </c>
      <c r="P3" s="24" t="s">
        <v>10</v>
      </c>
      <c r="Q3" s="24" t="s">
        <v>11</v>
      </c>
      <c r="R3" s="25" t="s">
        <v>12</v>
      </c>
      <c r="T3" s="2" t="s">
        <v>4</v>
      </c>
      <c r="U3" s="58" t="s">
        <v>2</v>
      </c>
      <c r="V3" s="58"/>
      <c r="W3" s="58"/>
      <c r="X3" s="58"/>
      <c r="Y3" s="58"/>
      <c r="Z3" s="58"/>
      <c r="AA3" s="3" t="s">
        <v>4</v>
      </c>
      <c r="AB3" s="3" t="s">
        <v>5</v>
      </c>
      <c r="AC3" s="3" t="s">
        <v>6</v>
      </c>
      <c r="AD3" s="3" t="s">
        <v>7</v>
      </c>
      <c r="AE3" s="3" t="s">
        <v>8</v>
      </c>
      <c r="AF3" s="3" t="s">
        <v>9</v>
      </c>
      <c r="AG3" s="3" t="s">
        <v>10</v>
      </c>
      <c r="AH3" s="3" t="s">
        <v>11</v>
      </c>
      <c r="AI3" s="3" t="s">
        <v>12</v>
      </c>
      <c r="AJ3" s="2" t="s">
        <v>16</v>
      </c>
      <c r="AK3" s="2" t="s">
        <v>16</v>
      </c>
      <c r="AL3" s="2" t="s">
        <v>5</v>
      </c>
      <c r="AM3" s="2" t="s">
        <v>5</v>
      </c>
      <c r="AN3" s="2" t="s">
        <v>6</v>
      </c>
      <c r="AO3" s="2" t="s">
        <v>6</v>
      </c>
      <c r="AP3" s="2" t="s">
        <v>7</v>
      </c>
      <c r="AQ3" s="2" t="s">
        <v>7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2</v>
      </c>
      <c r="BA3" s="2" t="s">
        <v>16</v>
      </c>
      <c r="BB3" s="2" t="s">
        <v>69</v>
      </c>
    </row>
    <row r="4" spans="1:54" ht="12.95" customHeight="1" x14ac:dyDescent="0.25">
      <c r="A4" s="15">
        <v>1</v>
      </c>
      <c r="B4" s="2" t="s">
        <v>59</v>
      </c>
      <c r="C4" s="8" t="str">
        <f>U4</f>
        <v>A1</v>
      </c>
      <c r="D4" s="1"/>
      <c r="E4" s="1"/>
      <c r="F4" s="8" t="str">
        <f>U5</f>
        <v>A2</v>
      </c>
      <c r="G4" s="60"/>
      <c r="H4" s="60"/>
      <c r="I4" s="8" t="str">
        <f>VLOOKUP(S4,T4:Z8,2,0)</f>
        <v>A1</v>
      </c>
      <c r="J4" s="9">
        <f>IF(BA4=BA3,BB3,BB4)</f>
        <v>1</v>
      </c>
      <c r="K4" s="26">
        <f>VLOOKUP(I4,U4:AI8,8,0)</f>
        <v>0</v>
      </c>
      <c r="L4" s="2">
        <f>VLOOKUP(I4,U4:AI8,9,0)</f>
        <v>0</v>
      </c>
      <c r="M4" s="2">
        <f>VLOOKUP(I4,U4:AI8,10,0)</f>
        <v>0</v>
      </c>
      <c r="N4" s="2">
        <f>VLOOKUP(I4,U4:AI8,11,0)</f>
        <v>0</v>
      </c>
      <c r="O4" s="2">
        <f>VLOOKUP(I4,U4:AI8,12,0)</f>
        <v>0</v>
      </c>
      <c r="P4" s="2">
        <f>VLOOKUP(I4,U4:AI8,13,0)</f>
        <v>0</v>
      </c>
      <c r="Q4" s="2">
        <f>VLOOKUP(I4,U4:AI8,14,0)</f>
        <v>0</v>
      </c>
      <c r="R4" s="16">
        <f>VLOOKUP(I4,U4:AI8,15,0)</f>
        <v>0</v>
      </c>
      <c r="S4" s="2">
        <v>1</v>
      </c>
      <c r="T4" s="2">
        <f>AA4</f>
        <v>1</v>
      </c>
      <c r="U4" s="58" t="str">
        <f>EQUIPES!B4</f>
        <v>A1</v>
      </c>
      <c r="V4" s="58"/>
      <c r="W4" s="58"/>
      <c r="X4" s="58"/>
      <c r="Y4" s="58"/>
      <c r="Z4" s="58"/>
      <c r="AA4" s="3">
        <f>RANK(AK4,AK4:AK8)</f>
        <v>1</v>
      </c>
      <c r="AB4" s="3">
        <f>SUMPRODUCT((C4:C9=U4)*(AL4:AL9))+SUMPRODUCT((F4:F9=U4)*(AM4:AM9))</f>
        <v>0</v>
      </c>
      <c r="AC4" s="3">
        <f>SUMPRODUCT((C4:C9=U4)*(AN4:AN9))+SUMPRODUCT((F4:F9=U4)*(AO4:AO9))</f>
        <v>0</v>
      </c>
      <c r="AD4" s="3">
        <f>SUMPRODUCT((C4:C9=U4)*(AP4:AP9))+SUMPRODUCT((F4:F9=U4)*(AQ4:AQ9))</f>
        <v>0</v>
      </c>
      <c r="AE4" s="3">
        <f>SUMPRODUCT((C4:C9=U4)*(AR4:AR9))+SUMPRODUCT((F4:F9=U4)*(AS4:AS9))</f>
        <v>0</v>
      </c>
      <c r="AF4" s="3">
        <f>SUMPRODUCT((C4:C9=U4)*(AT4:AT9))+SUMPRODUCT((F4:F9=U4)*(AU4:AU9))</f>
        <v>0</v>
      </c>
      <c r="AG4" s="3">
        <f>SUMPRODUCT((C4:C9=U4)*(AV4:AV9))+SUMPRODUCT((F4:F9=U4)*(AW4:AW9))</f>
        <v>0</v>
      </c>
      <c r="AH4" s="3">
        <f>SUMPRODUCT((C4:C9=U4)*(AX4:AX9))+SUMPRODUCT((F4:F9=U4)*(AY4:AY9))</f>
        <v>0</v>
      </c>
      <c r="AI4" s="3">
        <f>AG4-AH4</f>
        <v>0</v>
      </c>
      <c r="AJ4" s="2">
        <f>SUM(AB4*1000+(AI4)/10+(AG4)/100)</f>
        <v>0</v>
      </c>
      <c r="AK4" s="2">
        <f>AJ4+0.00004</f>
        <v>4.0000000000000003E-5</v>
      </c>
      <c r="AL4" s="2">
        <f t="shared" ref="AL4:AL13" si="0">IF(D4="",0,IF(D4&gt;E4,3,IF(D4=E4,1,IF(D4&lt;E4,0))))</f>
        <v>0</v>
      </c>
      <c r="AM4" s="2">
        <f t="shared" ref="AM4:AM13" si="1">IF(E4="",0,IF(E4&gt;D4,3,IF(E4=D4,1,IF(E4&lt;D4,0))))</f>
        <v>0</v>
      </c>
      <c r="AN4" s="2">
        <f t="shared" ref="AN4:AO13" si="2">IF(D4="",0,1)</f>
        <v>0</v>
      </c>
      <c r="AO4" s="2">
        <f t="shared" si="2"/>
        <v>0</v>
      </c>
      <c r="AP4" s="2" t="b">
        <f t="shared" ref="AP4:AP13" si="3">IF(D4&lt;&gt;"",IF(D4&gt;E4,1))</f>
        <v>0</v>
      </c>
      <c r="AQ4" s="2" t="b">
        <f t="shared" ref="AQ4:AQ13" si="4">IF(E4&lt;&gt;"",IF(E4&gt;D4,1))</f>
        <v>0</v>
      </c>
      <c r="AR4" s="2" t="b">
        <f t="shared" ref="AR4:AR13" si="5">IF(D4&lt;&gt;"",IF(D4=E4,1))</f>
        <v>0</v>
      </c>
      <c r="AS4" s="2" t="b">
        <f t="shared" ref="AS4:AS13" si="6">IF(E4&lt;&gt;"",IF(E4=D4,1))</f>
        <v>0</v>
      </c>
      <c r="AT4" s="2" t="b">
        <f t="shared" ref="AT4:AT13" si="7">IF(D4&lt;&gt;"",IF(D4&lt;E4,1))</f>
        <v>0</v>
      </c>
      <c r="AU4" s="2" t="b">
        <f t="shared" ref="AU4:AU13" si="8">IF(E4&lt;&gt;"",IF(E4&lt;D4,1))</f>
        <v>0</v>
      </c>
      <c r="AV4" s="2">
        <f t="shared" ref="AV4:AW13" si="9">D4</f>
        <v>0</v>
      </c>
      <c r="AW4" s="2">
        <f t="shared" si="9"/>
        <v>0</v>
      </c>
      <c r="AX4" s="2">
        <f t="shared" ref="AX4:AX13" si="10">E4</f>
        <v>0</v>
      </c>
      <c r="AY4" s="2">
        <f t="shared" ref="AY4:AY13" si="11">D4</f>
        <v>0</v>
      </c>
      <c r="AZ4" s="2" t="str">
        <f>VLOOKUP(S4,T4:Z8,2,0)</f>
        <v>A1</v>
      </c>
      <c r="BA4" s="2">
        <f>VLOOKUP(AZ4,U4:AI8,8,0)</f>
        <v>0</v>
      </c>
      <c r="BB4" s="2">
        <f>RANK(BA4,BA4:BA8)</f>
        <v>1</v>
      </c>
    </row>
    <row r="5" spans="1:54" ht="12.95" customHeight="1" x14ac:dyDescent="0.25">
      <c r="A5" s="15">
        <f>A4</f>
        <v>1</v>
      </c>
      <c r="B5" s="2" t="str">
        <f>B4</f>
        <v>T1</v>
      </c>
      <c r="C5" s="8" t="str">
        <f>U6</f>
        <v>A3</v>
      </c>
      <c r="D5" s="1"/>
      <c r="E5" s="1"/>
      <c r="F5" s="8" t="str">
        <f>U7</f>
        <v>A4</v>
      </c>
      <c r="G5" s="60"/>
      <c r="H5" s="60"/>
      <c r="I5" s="8" t="str">
        <f>VLOOKUP(S5,T4:Z8,2,0)</f>
        <v>A2</v>
      </c>
      <c r="J5" s="9">
        <f>IF(BA5=BA4,BB4,BB5)</f>
        <v>1</v>
      </c>
      <c r="K5" s="26">
        <f>VLOOKUP(I5,U4:AI8,8,0)</f>
        <v>0</v>
      </c>
      <c r="L5" s="2">
        <f>VLOOKUP(I5,U4:AI8,9,0)</f>
        <v>0</v>
      </c>
      <c r="M5" s="2">
        <f>VLOOKUP(I5,U4:AI8,10,0)</f>
        <v>0</v>
      </c>
      <c r="N5" s="2">
        <f>VLOOKUP(I5,U4:AI8,11,0)</f>
        <v>0</v>
      </c>
      <c r="O5" s="2">
        <f>VLOOKUP(I5,U4:AI8,12,0)</f>
        <v>0</v>
      </c>
      <c r="P5" s="2">
        <f>VLOOKUP(I5,U4:AI8,13,0)</f>
        <v>0</v>
      </c>
      <c r="Q5" s="2">
        <f>VLOOKUP(I5,U4:AI8,14,0)</f>
        <v>0</v>
      </c>
      <c r="R5" s="16">
        <f>VLOOKUP(I5,U4:AI8,15,0)</f>
        <v>0</v>
      </c>
      <c r="S5" s="2">
        <v>2</v>
      </c>
      <c r="T5" s="2">
        <f t="shared" ref="T5:T7" si="12">AA5</f>
        <v>2</v>
      </c>
      <c r="U5" s="58" t="str">
        <f>EQUIPES!B5</f>
        <v>A2</v>
      </c>
      <c r="V5" s="58"/>
      <c r="W5" s="58"/>
      <c r="X5" s="58"/>
      <c r="Y5" s="58"/>
      <c r="Z5" s="58"/>
      <c r="AA5" s="3">
        <f>RANK(AK5,AK4:AK8)</f>
        <v>2</v>
      </c>
      <c r="AB5" s="3">
        <f>SUMPRODUCT((C4:C9=U5)*(AL4:AL9))+SUMPRODUCT((F4:F9=U5)*(AM4:AM9))</f>
        <v>0</v>
      </c>
      <c r="AC5" s="3">
        <f>SUMPRODUCT((C4:C9=U5)*(AN4:AN9))+SUMPRODUCT((F4:F9=U5)*(AO4:AO9))</f>
        <v>0</v>
      </c>
      <c r="AD5" s="3">
        <f>SUMPRODUCT((C4:C9=U5)*(AP4:AP9))+SUMPRODUCT((F4:F9=U5)*(AQ4:AQ9))</f>
        <v>0</v>
      </c>
      <c r="AE5" s="3">
        <f>SUMPRODUCT((C4:C9=U5)*(AR4:AR9))+SUMPRODUCT((F4:F9=U5)*(AS4:AS9))</f>
        <v>0</v>
      </c>
      <c r="AF5" s="3">
        <f>SUMPRODUCT((C4:C9=U5)*(AT4:AT9))+SUMPRODUCT((F4:F9=U5)*(AU4:AU9))</f>
        <v>0</v>
      </c>
      <c r="AG5" s="3">
        <f>SUMPRODUCT((C4:C9=U5)*(AV4:AV9))+SUMPRODUCT((F4:F9=U5)*(AW4:AW9))</f>
        <v>0</v>
      </c>
      <c r="AH5" s="3">
        <f>SUMPRODUCT((C4:C9=U5)*(AX4:AX9))+SUMPRODUCT((F4:F9=U5)*(AY4:AY9))</f>
        <v>0</v>
      </c>
      <c r="AI5" s="3">
        <f t="shared" ref="AI5:AI7" si="13">AG5-AH5</f>
        <v>0</v>
      </c>
      <c r="AJ5" s="2">
        <f t="shared" ref="AJ5:AJ7" si="14">SUM(AB5*1000+(AI5)/10+(AG5)/100)</f>
        <v>0</v>
      </c>
      <c r="AK5" s="2">
        <f>AJ5+0.00003</f>
        <v>3.0000000000000001E-5</v>
      </c>
      <c r="AL5" s="2">
        <f t="shared" si="0"/>
        <v>0</v>
      </c>
      <c r="AM5" s="2">
        <f t="shared" si="1"/>
        <v>0</v>
      </c>
      <c r="AN5" s="2">
        <f t="shared" si="2"/>
        <v>0</v>
      </c>
      <c r="AO5" s="2">
        <f t="shared" si="2"/>
        <v>0</v>
      </c>
      <c r="AP5" s="2" t="b">
        <f t="shared" si="3"/>
        <v>0</v>
      </c>
      <c r="AQ5" s="2" t="b">
        <f t="shared" si="4"/>
        <v>0</v>
      </c>
      <c r="AR5" s="2" t="b">
        <f t="shared" si="5"/>
        <v>0</v>
      </c>
      <c r="AS5" s="2" t="b">
        <f t="shared" si="6"/>
        <v>0</v>
      </c>
      <c r="AT5" s="2" t="b">
        <f t="shared" si="7"/>
        <v>0</v>
      </c>
      <c r="AU5" s="2" t="b">
        <f t="shared" si="8"/>
        <v>0</v>
      </c>
      <c r="AV5" s="2">
        <f t="shared" si="9"/>
        <v>0</v>
      </c>
      <c r="AW5" s="2">
        <f t="shared" si="9"/>
        <v>0</v>
      </c>
      <c r="AX5" s="2">
        <f t="shared" si="10"/>
        <v>0</v>
      </c>
      <c r="AY5" s="2">
        <f t="shared" si="11"/>
        <v>0</v>
      </c>
      <c r="AZ5" s="2" t="str">
        <f>VLOOKUP(S5,T4:Z8,2,0)</f>
        <v>A2</v>
      </c>
      <c r="BA5" s="2">
        <f>VLOOKUP(AZ5,U4:AI8,8,0)</f>
        <v>0</v>
      </c>
      <c r="BB5" s="2">
        <f>RANK(BA5,BA4:BA8)</f>
        <v>1</v>
      </c>
    </row>
    <row r="6" spans="1:54" ht="12.95" customHeight="1" x14ac:dyDescent="0.25">
      <c r="A6" s="15">
        <v>3</v>
      </c>
      <c r="B6" s="2" t="s">
        <v>60</v>
      </c>
      <c r="C6" s="8" t="str">
        <f>U8</f>
        <v>A5</v>
      </c>
      <c r="D6" s="1"/>
      <c r="E6" s="1"/>
      <c r="F6" s="8" t="str">
        <f>U4</f>
        <v>A1</v>
      </c>
      <c r="G6" s="60"/>
      <c r="H6" s="60"/>
      <c r="I6" s="8" t="str">
        <f>VLOOKUP(S6,T4:Z8,2,0)</f>
        <v>A3</v>
      </c>
      <c r="J6" s="9">
        <f t="shared" ref="J6:J7" si="15">IF(BA6=BA5,BB5,BB6)</f>
        <v>1</v>
      </c>
      <c r="K6" s="26">
        <f>VLOOKUP(I6,U4:AI8,8,0)</f>
        <v>0</v>
      </c>
      <c r="L6" s="2">
        <f>VLOOKUP(I6,U4:AI8,9,0)</f>
        <v>0</v>
      </c>
      <c r="M6" s="2">
        <f>VLOOKUP(I6,U4:AI8,10,0)</f>
        <v>0</v>
      </c>
      <c r="N6" s="2">
        <f>VLOOKUP(I6,U4:AI8,11,0)</f>
        <v>0</v>
      </c>
      <c r="O6" s="2">
        <f>VLOOKUP(I6,U4:AI8,12,0)</f>
        <v>0</v>
      </c>
      <c r="P6" s="2">
        <f>VLOOKUP(I6,U4:AI8,13,0)</f>
        <v>0</v>
      </c>
      <c r="Q6" s="2">
        <f>VLOOKUP(I6,U4:AI8,14,0)</f>
        <v>0</v>
      </c>
      <c r="R6" s="16">
        <f>VLOOKUP(I6,U4:AI8,15,0)</f>
        <v>0</v>
      </c>
      <c r="S6" s="2">
        <v>3</v>
      </c>
      <c r="T6" s="2">
        <f t="shared" si="12"/>
        <v>3</v>
      </c>
      <c r="U6" s="58" t="str">
        <f>EQUIPES!B6</f>
        <v>A3</v>
      </c>
      <c r="V6" s="58"/>
      <c r="W6" s="58"/>
      <c r="X6" s="58"/>
      <c r="Y6" s="58"/>
      <c r="Z6" s="58"/>
      <c r="AA6" s="3">
        <f>RANK(AK6,AK4:AK8)</f>
        <v>3</v>
      </c>
      <c r="AB6" s="3">
        <f>SUMPRODUCT((C4:C9=U6)*(AL4:AL9))+SUMPRODUCT((F4:F9=U6)*(AM4:AM9))</f>
        <v>0</v>
      </c>
      <c r="AC6" s="3">
        <f>SUMPRODUCT((C4:C9=U6)*(AN4:AN9))+SUMPRODUCT((F4:F9=U6)*(AO4:AO9))</f>
        <v>0</v>
      </c>
      <c r="AD6" s="3">
        <f>SUMPRODUCT((C4:C9=U6)*(AP4:AP9))+SUMPRODUCT((F4:F9=U6)*(AQ4:AQ9))</f>
        <v>0</v>
      </c>
      <c r="AE6" s="3">
        <f>SUMPRODUCT((C4:C9=U6)*(AR4:AR9))+SUMPRODUCT((F4:F9=U6)*(AS4:AS9))</f>
        <v>0</v>
      </c>
      <c r="AF6" s="3">
        <f>SUMPRODUCT((C4:C9=U6)*(AT4:AT9))+SUMPRODUCT((F4:F9=U6)*(AU4:AU9))</f>
        <v>0</v>
      </c>
      <c r="AG6" s="3">
        <f>SUMPRODUCT((C4:C9=U6)*(AV4:AV9))+SUMPRODUCT((F4:F9=U6)*(AW4:AW9))</f>
        <v>0</v>
      </c>
      <c r="AH6" s="3">
        <f>SUMPRODUCT((C4:C9=U6)*(AX4:AX9))+SUMPRODUCT((F4:F9=U6)*(AY4:AY9))</f>
        <v>0</v>
      </c>
      <c r="AI6" s="3">
        <f t="shared" si="13"/>
        <v>0</v>
      </c>
      <c r="AJ6" s="2">
        <f t="shared" si="14"/>
        <v>0</v>
      </c>
      <c r="AK6" s="2">
        <f>AJ6+0.00002</f>
        <v>2.0000000000000002E-5</v>
      </c>
      <c r="AL6" s="2">
        <f t="shared" si="0"/>
        <v>0</v>
      </c>
      <c r="AM6" s="2">
        <f t="shared" si="1"/>
        <v>0</v>
      </c>
      <c r="AN6" s="2">
        <f t="shared" si="2"/>
        <v>0</v>
      </c>
      <c r="AO6" s="2">
        <f t="shared" si="2"/>
        <v>0</v>
      </c>
      <c r="AP6" s="2" t="b">
        <f t="shared" si="3"/>
        <v>0</v>
      </c>
      <c r="AQ6" s="2" t="b">
        <f t="shared" si="4"/>
        <v>0</v>
      </c>
      <c r="AR6" s="2" t="b">
        <f t="shared" si="5"/>
        <v>0</v>
      </c>
      <c r="AS6" s="2" t="b">
        <f t="shared" si="6"/>
        <v>0</v>
      </c>
      <c r="AT6" s="2" t="b">
        <f t="shared" si="7"/>
        <v>0</v>
      </c>
      <c r="AU6" s="2" t="b">
        <f t="shared" si="8"/>
        <v>0</v>
      </c>
      <c r="AV6" s="2">
        <f t="shared" si="9"/>
        <v>0</v>
      </c>
      <c r="AW6" s="2">
        <f t="shared" si="9"/>
        <v>0</v>
      </c>
      <c r="AX6" s="2">
        <f t="shared" si="10"/>
        <v>0</v>
      </c>
      <c r="AY6" s="2">
        <f t="shared" si="11"/>
        <v>0</v>
      </c>
      <c r="AZ6" s="2" t="str">
        <f>VLOOKUP(S6,T4:Z8,2,0)</f>
        <v>A3</v>
      </c>
      <c r="BA6" s="2">
        <f>VLOOKUP(AZ6,U4:AI8,8,0)</f>
        <v>0</v>
      </c>
      <c r="BB6" s="2">
        <f>RANK(BA6,BA4:BA8)</f>
        <v>1</v>
      </c>
    </row>
    <row r="7" spans="1:54" ht="12.95" customHeight="1" x14ac:dyDescent="0.25">
      <c r="A7" s="15">
        <f>A6</f>
        <v>3</v>
      </c>
      <c r="B7" s="2" t="str">
        <f>B6</f>
        <v>T2</v>
      </c>
      <c r="C7" s="8" t="str">
        <f>U5</f>
        <v>A2</v>
      </c>
      <c r="D7" s="1"/>
      <c r="E7" s="1"/>
      <c r="F7" s="8" t="str">
        <f>U6</f>
        <v>A3</v>
      </c>
      <c r="G7" s="60"/>
      <c r="H7" s="60"/>
      <c r="I7" s="8" t="str">
        <f>VLOOKUP(S7,T4:Z8,2,0)</f>
        <v>A4</v>
      </c>
      <c r="J7" s="9">
        <f t="shared" si="15"/>
        <v>1</v>
      </c>
      <c r="K7" s="26">
        <f>VLOOKUP(I7,U4:AI8,8,0)</f>
        <v>0</v>
      </c>
      <c r="L7" s="2">
        <f>VLOOKUP(I7,U4:AI8,9,0)</f>
        <v>0</v>
      </c>
      <c r="M7" s="2">
        <f>VLOOKUP(I7,U4:AI8,10,0)</f>
        <v>0</v>
      </c>
      <c r="N7" s="2">
        <f>VLOOKUP(I7,U4:AI8,11,0)</f>
        <v>0</v>
      </c>
      <c r="O7" s="2">
        <f>VLOOKUP(I7,U4:AI8,12,0)</f>
        <v>0</v>
      </c>
      <c r="P7" s="2">
        <f>VLOOKUP(I7,U4:AI8,13,0)</f>
        <v>0</v>
      </c>
      <c r="Q7" s="2">
        <f>VLOOKUP(I7,U4:AI8,14,0)</f>
        <v>0</v>
      </c>
      <c r="R7" s="16">
        <f>VLOOKUP(I7,U4:AI8,15,0)</f>
        <v>0</v>
      </c>
      <c r="S7" s="2">
        <v>4</v>
      </c>
      <c r="T7" s="2">
        <f t="shared" si="12"/>
        <v>4</v>
      </c>
      <c r="U7" s="58" t="str">
        <f>EQUIPES!B7</f>
        <v>A4</v>
      </c>
      <c r="V7" s="58"/>
      <c r="W7" s="58"/>
      <c r="X7" s="58"/>
      <c r="Y7" s="58"/>
      <c r="Z7" s="58"/>
      <c r="AA7" s="3">
        <f>RANK(AK7,AK4:AK8)</f>
        <v>4</v>
      </c>
      <c r="AB7" s="3">
        <f>SUMPRODUCT((C4:C9=U7)*(AL4:AL9))+SUMPRODUCT((F4:F9=U7)*(AM4:AM9))</f>
        <v>0</v>
      </c>
      <c r="AC7" s="3">
        <f>SUMPRODUCT((C4:C9=U7)*(AN4:AN9))+SUMPRODUCT((F4:F9=U7)*(AO4:AO9))</f>
        <v>0</v>
      </c>
      <c r="AD7" s="3">
        <f>SUMPRODUCT((C4:C9=U7)*(AP4:AP9))+SUMPRODUCT((F4:F9=U7)*(AQ4:AQ9))</f>
        <v>0</v>
      </c>
      <c r="AE7" s="3">
        <f>SUMPRODUCT((C4:C9=U7)*(AR4:AR9))+SUMPRODUCT((F4:F9=U7)*(AS4:AS9))</f>
        <v>0</v>
      </c>
      <c r="AF7" s="3">
        <f>SUMPRODUCT((C4:C9=U7)*(AT4:AT9))+SUMPRODUCT((F4:F9=U7)*(AU4:AU9))</f>
        <v>0</v>
      </c>
      <c r="AG7" s="3">
        <f>SUMPRODUCT((C4:C9=U7)*(AV4:AV9))+SUMPRODUCT((F4:F9=U7)*(AW4:AW9))</f>
        <v>0</v>
      </c>
      <c r="AH7" s="3">
        <f>SUMPRODUCT((C4:C9=U7)*(AX4:AX9))+SUMPRODUCT((F4:F9=U7)*(AY4:AY9))</f>
        <v>0</v>
      </c>
      <c r="AI7" s="3">
        <f t="shared" si="13"/>
        <v>0</v>
      </c>
      <c r="AJ7" s="2">
        <f t="shared" si="14"/>
        <v>0</v>
      </c>
      <c r="AK7" s="2">
        <f>AJ7+0.00001</f>
        <v>1.0000000000000001E-5</v>
      </c>
      <c r="AL7" s="2">
        <f t="shared" si="0"/>
        <v>0</v>
      </c>
      <c r="AM7" s="2">
        <f t="shared" si="1"/>
        <v>0</v>
      </c>
      <c r="AN7" s="2">
        <f t="shared" si="2"/>
        <v>0</v>
      </c>
      <c r="AO7" s="2">
        <f t="shared" si="2"/>
        <v>0</v>
      </c>
      <c r="AP7" s="2" t="b">
        <f t="shared" si="3"/>
        <v>0</v>
      </c>
      <c r="AQ7" s="2" t="b">
        <f t="shared" si="4"/>
        <v>0</v>
      </c>
      <c r="AR7" s="2" t="b">
        <f t="shared" si="5"/>
        <v>0</v>
      </c>
      <c r="AS7" s="2" t="b">
        <f t="shared" si="6"/>
        <v>0</v>
      </c>
      <c r="AT7" s="2" t="b">
        <f t="shared" si="7"/>
        <v>0</v>
      </c>
      <c r="AU7" s="2" t="b">
        <f t="shared" si="8"/>
        <v>0</v>
      </c>
      <c r="AV7" s="2">
        <f t="shared" si="9"/>
        <v>0</v>
      </c>
      <c r="AW7" s="2">
        <f t="shared" si="9"/>
        <v>0</v>
      </c>
      <c r="AX7" s="2">
        <f t="shared" si="10"/>
        <v>0</v>
      </c>
      <c r="AY7" s="2">
        <f t="shared" si="11"/>
        <v>0</v>
      </c>
      <c r="AZ7" s="2" t="str">
        <f>VLOOKUP(S7,T4:Z8,2,0)</f>
        <v>A4</v>
      </c>
      <c r="BA7" s="2">
        <f>VLOOKUP(AZ7,U4:AI8,8,0)</f>
        <v>0</v>
      </c>
      <c r="BB7" s="2">
        <f>RANK(BA7,BA4:BA8)</f>
        <v>1</v>
      </c>
    </row>
    <row r="8" spans="1:54" ht="12.95" customHeight="1" x14ac:dyDescent="0.25">
      <c r="A8" s="15">
        <v>5</v>
      </c>
      <c r="B8" s="2" t="s">
        <v>59</v>
      </c>
      <c r="C8" s="8" t="str">
        <f>U7</f>
        <v>A4</v>
      </c>
      <c r="D8" s="1"/>
      <c r="E8" s="1"/>
      <c r="F8" s="8" t="str">
        <f>U8</f>
        <v>A5</v>
      </c>
      <c r="G8" s="60"/>
      <c r="H8" s="60"/>
      <c r="I8" s="8" t="str">
        <f>VLOOKUP(S8,T4:Z8,2,0)</f>
        <v>A5</v>
      </c>
      <c r="J8" s="9">
        <f t="shared" ref="J8" si="16">IF(BA8=BA7,BB7,BB8)</f>
        <v>1</v>
      </c>
      <c r="K8" s="26">
        <f>VLOOKUP(I8,U4:AI8,8,0)</f>
        <v>0</v>
      </c>
      <c r="L8" s="2">
        <f>VLOOKUP(I8,U5:AI8,9,0)</f>
        <v>0</v>
      </c>
      <c r="M8" s="2">
        <f>VLOOKUP(I8,U4:AI8,10,0)</f>
        <v>0</v>
      </c>
      <c r="N8" s="2">
        <f>VLOOKUP(I8,U4:AI8,11,0)</f>
        <v>0</v>
      </c>
      <c r="O8" s="2">
        <f>VLOOKUP(I8,U4:AI8,12,0)</f>
        <v>0</v>
      </c>
      <c r="P8" s="2">
        <f>VLOOKUP(I8,U4:AI8,13,0)</f>
        <v>0</v>
      </c>
      <c r="Q8" s="2">
        <f>VLOOKUP(I8,U4:AI8,14,0)</f>
        <v>0</v>
      </c>
      <c r="R8" s="16">
        <f>VLOOKUP(I8,U4:AI8,15,0)</f>
        <v>0</v>
      </c>
      <c r="S8" s="2">
        <v>5</v>
      </c>
      <c r="T8" s="2">
        <f>AA8</f>
        <v>5</v>
      </c>
      <c r="U8" s="58" t="str">
        <f>EQUIPES!B8</f>
        <v>A5</v>
      </c>
      <c r="V8" s="58"/>
      <c r="W8" s="58"/>
      <c r="X8" s="58"/>
      <c r="Y8" s="58"/>
      <c r="Z8" s="58"/>
      <c r="AA8" s="3">
        <f>RANK(AK8,AK4:AK8)</f>
        <v>5</v>
      </c>
      <c r="AB8" s="3">
        <f>SUMPRODUCT((C5:C10=U8)*(AL5:AL10))+SUMPRODUCT((F5:F10=U8)*(AM5:AM10))</f>
        <v>0</v>
      </c>
      <c r="AC8" s="3">
        <f>SUMPRODUCT((C5:C10=U8)*(AN5:AN10))+SUMPRODUCT((F5:F10=U8)*(AO5:AO10))</f>
        <v>0</v>
      </c>
      <c r="AD8" s="3">
        <f>SUMPRODUCT((C5:C10=U8)*(AP5:AP10))+SUMPRODUCT((F5:F10=U8)*(AQ5:AQ10))</f>
        <v>0</v>
      </c>
      <c r="AE8" s="3">
        <f>SUMPRODUCT((C5:C10=U8)*(AR5:AR10))+SUMPRODUCT((F5:F10=U8)*(AS5:AS10))</f>
        <v>0</v>
      </c>
      <c r="AF8" s="3">
        <f>SUMPRODUCT((C5:C10=U8)*(AT5:AT10))+SUMPRODUCT((F5:F10=U8)*(AU5:AU10))</f>
        <v>0</v>
      </c>
      <c r="AG8" s="3">
        <f>SUMPRODUCT((C5:C10=U8)*(AV5:AV10))+SUMPRODUCT((F5:F10=U8)*(AW5:AW10))</f>
        <v>0</v>
      </c>
      <c r="AH8" s="3">
        <f>SUMPRODUCT((C5:C10=U8)*(AX5:AX10))+SUMPRODUCT((F5:F10=U8)*(AY5:AY10))</f>
        <v>0</v>
      </c>
      <c r="AI8" s="3">
        <f t="shared" ref="AI8" si="17">AG8-AH8</f>
        <v>0</v>
      </c>
      <c r="AJ8" s="2">
        <f t="shared" ref="AJ8" si="18">SUM(AB8*1000+(AI8)/10+(AG8)/100)</f>
        <v>0</v>
      </c>
      <c r="AK8" s="2">
        <f>AJ8</f>
        <v>0</v>
      </c>
      <c r="AL8" s="2">
        <f t="shared" si="0"/>
        <v>0</v>
      </c>
      <c r="AM8" s="2">
        <f t="shared" si="1"/>
        <v>0</v>
      </c>
      <c r="AN8" s="2">
        <f t="shared" si="2"/>
        <v>0</v>
      </c>
      <c r="AO8" s="2">
        <f t="shared" si="2"/>
        <v>0</v>
      </c>
      <c r="AP8" s="2" t="b">
        <f t="shared" si="3"/>
        <v>0</v>
      </c>
      <c r="AQ8" s="2" t="b">
        <f t="shared" si="4"/>
        <v>0</v>
      </c>
      <c r="AR8" s="2" t="b">
        <f t="shared" si="5"/>
        <v>0</v>
      </c>
      <c r="AS8" s="2" t="b">
        <f t="shared" si="6"/>
        <v>0</v>
      </c>
      <c r="AT8" s="2" t="b">
        <f t="shared" si="7"/>
        <v>0</v>
      </c>
      <c r="AU8" s="2" t="b">
        <f t="shared" si="8"/>
        <v>0</v>
      </c>
      <c r="AV8" s="2">
        <f t="shared" si="9"/>
        <v>0</v>
      </c>
      <c r="AW8" s="2">
        <f t="shared" si="9"/>
        <v>0</v>
      </c>
      <c r="AX8" s="2">
        <f t="shared" si="10"/>
        <v>0</v>
      </c>
      <c r="AY8" s="2">
        <f t="shared" si="11"/>
        <v>0</v>
      </c>
      <c r="AZ8" s="2" t="str">
        <f>VLOOKUP(S8,T4:Z8,2,0)</f>
        <v>A5</v>
      </c>
      <c r="BA8" s="2">
        <f>VLOOKUP(AZ8,U4:AI8,8,0)</f>
        <v>0</v>
      </c>
      <c r="BB8" s="2">
        <f>RANK(BA8,BA4:BA8)</f>
        <v>1</v>
      </c>
    </row>
    <row r="9" spans="1:54" ht="12.95" customHeight="1" x14ac:dyDescent="0.25">
      <c r="A9" s="15">
        <f>A8</f>
        <v>5</v>
      </c>
      <c r="B9" s="2" t="str">
        <f>B8</f>
        <v>T1</v>
      </c>
      <c r="C9" s="8" t="str">
        <f>U4</f>
        <v>A1</v>
      </c>
      <c r="D9" s="1"/>
      <c r="E9" s="1"/>
      <c r="F9" s="8" t="str">
        <f>U6</f>
        <v>A3</v>
      </c>
      <c r="G9" s="60"/>
      <c r="H9" s="60"/>
      <c r="I9" s="6"/>
      <c r="J9" s="6"/>
      <c r="K9" s="6"/>
      <c r="L9" s="6"/>
      <c r="M9" s="6"/>
      <c r="N9" s="6"/>
      <c r="O9" s="6"/>
      <c r="P9" s="6"/>
      <c r="Q9" s="6"/>
      <c r="R9" s="29"/>
      <c r="AL9" s="2">
        <f t="shared" si="0"/>
        <v>0</v>
      </c>
      <c r="AM9" s="2">
        <f t="shared" si="1"/>
        <v>0</v>
      </c>
      <c r="AN9" s="2">
        <f t="shared" si="2"/>
        <v>0</v>
      </c>
      <c r="AO9" s="2">
        <f t="shared" si="2"/>
        <v>0</v>
      </c>
      <c r="AP9" s="2" t="b">
        <f t="shared" si="3"/>
        <v>0</v>
      </c>
      <c r="AQ9" s="2" t="b">
        <f t="shared" si="4"/>
        <v>0</v>
      </c>
      <c r="AR9" s="2" t="b">
        <f t="shared" si="5"/>
        <v>0</v>
      </c>
      <c r="AS9" s="2" t="b">
        <f t="shared" si="6"/>
        <v>0</v>
      </c>
      <c r="AT9" s="2" t="b">
        <f t="shared" si="7"/>
        <v>0</v>
      </c>
      <c r="AU9" s="2" t="b">
        <f t="shared" si="8"/>
        <v>0</v>
      </c>
      <c r="AV9" s="2">
        <f t="shared" si="9"/>
        <v>0</v>
      </c>
      <c r="AW9" s="2">
        <f t="shared" si="9"/>
        <v>0</v>
      </c>
      <c r="AX9" s="2">
        <f t="shared" si="10"/>
        <v>0</v>
      </c>
      <c r="AY9" s="2">
        <f t="shared" si="11"/>
        <v>0</v>
      </c>
    </row>
    <row r="10" spans="1:54" ht="12.95" customHeight="1" x14ac:dyDescent="0.25">
      <c r="A10" s="15">
        <v>7</v>
      </c>
      <c r="B10" s="2" t="s">
        <v>60</v>
      </c>
      <c r="C10" s="8" t="str">
        <f>U5</f>
        <v>A2</v>
      </c>
      <c r="D10" s="1"/>
      <c r="E10" s="1"/>
      <c r="F10" s="8" t="str">
        <f>U7</f>
        <v>A4</v>
      </c>
      <c r="G10" s="60"/>
      <c r="H10" s="60"/>
      <c r="R10" s="16"/>
      <c r="AL10" s="2">
        <f t="shared" si="0"/>
        <v>0</v>
      </c>
      <c r="AM10" s="2">
        <f t="shared" si="1"/>
        <v>0</v>
      </c>
      <c r="AN10" s="2">
        <f t="shared" si="2"/>
        <v>0</v>
      </c>
      <c r="AO10" s="2">
        <f t="shared" si="2"/>
        <v>0</v>
      </c>
      <c r="AP10" s="2" t="b">
        <f t="shared" si="3"/>
        <v>0</v>
      </c>
      <c r="AQ10" s="2" t="b">
        <f t="shared" si="4"/>
        <v>0</v>
      </c>
      <c r="AR10" s="2" t="b">
        <f t="shared" si="5"/>
        <v>0</v>
      </c>
      <c r="AS10" s="2" t="b">
        <f t="shared" si="6"/>
        <v>0</v>
      </c>
      <c r="AT10" s="2" t="b">
        <f t="shared" si="7"/>
        <v>0</v>
      </c>
      <c r="AU10" s="2" t="b">
        <f t="shared" si="8"/>
        <v>0</v>
      </c>
      <c r="AV10" s="2">
        <f t="shared" si="9"/>
        <v>0</v>
      </c>
      <c r="AW10" s="2">
        <f t="shared" si="9"/>
        <v>0</v>
      </c>
      <c r="AX10" s="2">
        <f t="shared" si="10"/>
        <v>0</v>
      </c>
      <c r="AY10" s="2">
        <f t="shared" si="11"/>
        <v>0</v>
      </c>
    </row>
    <row r="11" spans="1:54" ht="12.95" customHeight="1" x14ac:dyDescent="0.25">
      <c r="A11" s="15">
        <f>A10</f>
        <v>7</v>
      </c>
      <c r="B11" s="2" t="str">
        <f>B10</f>
        <v>T2</v>
      </c>
      <c r="C11" s="8" t="str">
        <f>U8</f>
        <v>A5</v>
      </c>
      <c r="D11" s="1"/>
      <c r="E11" s="1"/>
      <c r="F11" s="8" t="str">
        <f>U6</f>
        <v>A3</v>
      </c>
      <c r="G11" s="60"/>
      <c r="H11" s="60"/>
      <c r="R11" s="16"/>
      <c r="AL11" s="2">
        <f t="shared" si="0"/>
        <v>0</v>
      </c>
      <c r="AM11" s="2">
        <f t="shared" si="1"/>
        <v>0</v>
      </c>
      <c r="AN11" s="2">
        <f t="shared" si="2"/>
        <v>0</v>
      </c>
      <c r="AO11" s="2">
        <f t="shared" si="2"/>
        <v>0</v>
      </c>
      <c r="AP11" s="2" t="b">
        <f t="shared" si="3"/>
        <v>0</v>
      </c>
      <c r="AQ11" s="2" t="b">
        <f t="shared" si="4"/>
        <v>0</v>
      </c>
      <c r="AR11" s="2" t="b">
        <f t="shared" si="5"/>
        <v>0</v>
      </c>
      <c r="AS11" s="2" t="b">
        <f t="shared" si="6"/>
        <v>0</v>
      </c>
      <c r="AT11" s="2" t="b">
        <f t="shared" si="7"/>
        <v>0</v>
      </c>
      <c r="AU11" s="2" t="b">
        <f t="shared" si="8"/>
        <v>0</v>
      </c>
      <c r="AV11" s="2">
        <f t="shared" si="9"/>
        <v>0</v>
      </c>
      <c r="AW11" s="2">
        <f t="shared" si="9"/>
        <v>0</v>
      </c>
      <c r="AX11" s="2">
        <f t="shared" si="10"/>
        <v>0</v>
      </c>
      <c r="AY11" s="2">
        <f t="shared" si="11"/>
        <v>0</v>
      </c>
    </row>
    <row r="12" spans="1:54" ht="12.95" customHeight="1" x14ac:dyDescent="0.25">
      <c r="A12" s="15">
        <v>9</v>
      </c>
      <c r="B12" s="2" t="s">
        <v>59</v>
      </c>
      <c r="C12" s="8" t="str">
        <f>U4</f>
        <v>A1</v>
      </c>
      <c r="D12" s="1"/>
      <c r="E12" s="1"/>
      <c r="F12" s="8" t="str">
        <f>U7</f>
        <v>A4</v>
      </c>
      <c r="G12" s="60"/>
      <c r="H12" s="60"/>
      <c r="R12" s="16"/>
      <c r="AL12" s="2">
        <f t="shared" si="0"/>
        <v>0</v>
      </c>
      <c r="AM12" s="2">
        <f t="shared" si="1"/>
        <v>0</v>
      </c>
      <c r="AN12" s="2">
        <f t="shared" si="2"/>
        <v>0</v>
      </c>
      <c r="AO12" s="2">
        <f t="shared" si="2"/>
        <v>0</v>
      </c>
      <c r="AP12" s="2" t="b">
        <f t="shared" si="3"/>
        <v>0</v>
      </c>
      <c r="AQ12" s="2" t="b">
        <f t="shared" si="4"/>
        <v>0</v>
      </c>
      <c r="AR12" s="2" t="b">
        <f t="shared" si="5"/>
        <v>0</v>
      </c>
      <c r="AS12" s="2" t="b">
        <f t="shared" si="6"/>
        <v>0</v>
      </c>
      <c r="AT12" s="2" t="b">
        <f t="shared" si="7"/>
        <v>0</v>
      </c>
      <c r="AU12" s="2" t="b">
        <f t="shared" si="8"/>
        <v>0</v>
      </c>
      <c r="AV12" s="2">
        <f t="shared" si="9"/>
        <v>0</v>
      </c>
      <c r="AW12" s="2">
        <f t="shared" si="9"/>
        <v>0</v>
      </c>
      <c r="AX12" s="2">
        <f t="shared" si="10"/>
        <v>0</v>
      </c>
      <c r="AY12" s="2">
        <f t="shared" si="11"/>
        <v>0</v>
      </c>
    </row>
    <row r="13" spans="1:54" ht="12.95" customHeight="1" thickBot="1" x14ac:dyDescent="0.3">
      <c r="A13" s="17">
        <f>A12</f>
        <v>9</v>
      </c>
      <c r="B13" s="18" t="str">
        <f>B12</f>
        <v>T1</v>
      </c>
      <c r="C13" s="27" t="str">
        <f>U5</f>
        <v>A2</v>
      </c>
      <c r="D13" s="28"/>
      <c r="E13" s="28"/>
      <c r="F13" s="27" t="str">
        <f>U8</f>
        <v>A5</v>
      </c>
      <c r="G13" s="61"/>
      <c r="H13" s="61"/>
      <c r="I13" s="18"/>
      <c r="J13" s="18"/>
      <c r="K13" s="18"/>
      <c r="L13" s="18"/>
      <c r="M13" s="18"/>
      <c r="N13" s="18"/>
      <c r="O13" s="18"/>
      <c r="P13" s="18"/>
      <c r="Q13" s="18"/>
      <c r="R13" s="19"/>
      <c r="AL13" s="2">
        <f t="shared" si="0"/>
        <v>0</v>
      </c>
      <c r="AM13" s="2">
        <f t="shared" si="1"/>
        <v>0</v>
      </c>
      <c r="AN13" s="2">
        <f t="shared" si="2"/>
        <v>0</v>
      </c>
      <c r="AO13" s="2">
        <f t="shared" si="2"/>
        <v>0</v>
      </c>
      <c r="AP13" s="2" t="b">
        <f t="shared" si="3"/>
        <v>0</v>
      </c>
      <c r="AQ13" s="2" t="b">
        <f t="shared" si="4"/>
        <v>0</v>
      </c>
      <c r="AR13" s="2" t="b">
        <f t="shared" si="5"/>
        <v>0</v>
      </c>
      <c r="AS13" s="2" t="b">
        <f t="shared" si="6"/>
        <v>0</v>
      </c>
      <c r="AT13" s="2" t="b">
        <f t="shared" si="7"/>
        <v>0</v>
      </c>
      <c r="AU13" s="2" t="b">
        <f t="shared" si="8"/>
        <v>0</v>
      </c>
      <c r="AV13" s="2">
        <f t="shared" si="9"/>
        <v>0</v>
      </c>
      <c r="AW13" s="2">
        <f t="shared" si="9"/>
        <v>0</v>
      </c>
      <c r="AX13" s="2">
        <f t="shared" si="10"/>
        <v>0</v>
      </c>
      <c r="AY13" s="2">
        <f t="shared" si="11"/>
        <v>0</v>
      </c>
    </row>
    <row r="14" spans="1:54" ht="12.95" customHeight="1" x14ac:dyDescent="0.25">
      <c r="C14" s="8"/>
      <c r="D14" s="1"/>
      <c r="E14" s="1"/>
      <c r="F14" s="8"/>
    </row>
    <row r="15" spans="1:54" ht="12.95" customHeight="1" thickBot="1" x14ac:dyDescent="0.3">
      <c r="C15" s="8"/>
      <c r="D15" s="1"/>
      <c r="E15" s="1"/>
      <c r="F15" s="8"/>
    </row>
    <row r="16" spans="1:54" ht="12.95" customHeight="1" x14ac:dyDescent="0.25">
      <c r="A16" s="51" t="s">
        <v>15</v>
      </c>
      <c r="B16" s="52"/>
      <c r="C16" s="52"/>
      <c r="D16" s="52" t="s">
        <v>20</v>
      </c>
      <c r="E16" s="52"/>
      <c r="F16" s="52"/>
      <c r="G16" s="59" t="s">
        <v>20</v>
      </c>
      <c r="H16" s="59"/>
      <c r="I16" s="52" t="s">
        <v>23</v>
      </c>
      <c r="J16" s="52"/>
      <c r="K16" s="52"/>
      <c r="L16" s="52"/>
      <c r="M16" s="52"/>
      <c r="N16" s="52"/>
      <c r="O16" s="52"/>
      <c r="P16" s="52"/>
      <c r="Q16" s="52"/>
      <c r="R16" s="55"/>
      <c r="U16" s="57" t="s">
        <v>23</v>
      </c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</row>
    <row r="17" spans="1:54" ht="12.95" customHeight="1" x14ac:dyDescent="0.25">
      <c r="A17" s="53"/>
      <c r="B17" s="54"/>
      <c r="C17" s="54"/>
      <c r="D17" s="54"/>
      <c r="E17" s="54"/>
      <c r="F17" s="54"/>
      <c r="G17" s="60"/>
      <c r="H17" s="60"/>
      <c r="I17" s="54"/>
      <c r="J17" s="54"/>
      <c r="K17" s="54"/>
      <c r="L17" s="54"/>
      <c r="M17" s="54"/>
      <c r="N17" s="54"/>
      <c r="O17" s="54"/>
      <c r="P17" s="54"/>
      <c r="Q17" s="54"/>
      <c r="R17" s="56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</row>
    <row r="18" spans="1:54" ht="12.95" customHeight="1" x14ac:dyDescent="0.25">
      <c r="A18" s="23" t="s">
        <v>0</v>
      </c>
      <c r="B18" s="24" t="s">
        <v>1</v>
      </c>
      <c r="C18" s="24" t="s">
        <v>2</v>
      </c>
      <c r="D18" s="24" t="s">
        <v>3</v>
      </c>
      <c r="E18" s="24" t="s">
        <v>3</v>
      </c>
      <c r="F18" s="24" t="s">
        <v>2</v>
      </c>
      <c r="G18" s="60"/>
      <c r="H18" s="60"/>
      <c r="I18" s="24" t="s">
        <v>2</v>
      </c>
      <c r="J18" s="24" t="s">
        <v>4</v>
      </c>
      <c r="K18" s="24" t="s">
        <v>5</v>
      </c>
      <c r="L18" s="24" t="s">
        <v>6</v>
      </c>
      <c r="M18" s="24" t="s">
        <v>7</v>
      </c>
      <c r="N18" s="24" t="s">
        <v>8</v>
      </c>
      <c r="O18" s="24" t="s">
        <v>9</v>
      </c>
      <c r="P18" s="24" t="s">
        <v>10</v>
      </c>
      <c r="Q18" s="24" t="s">
        <v>11</v>
      </c>
      <c r="R18" s="25" t="s">
        <v>12</v>
      </c>
      <c r="T18" s="2" t="s">
        <v>4</v>
      </c>
      <c r="U18" s="58" t="s">
        <v>2</v>
      </c>
      <c r="V18" s="58"/>
      <c r="W18" s="58"/>
      <c r="X18" s="58"/>
      <c r="Y18" s="58"/>
      <c r="Z18" s="58"/>
      <c r="AA18" s="3" t="s">
        <v>4</v>
      </c>
      <c r="AB18" s="3" t="s">
        <v>5</v>
      </c>
      <c r="AC18" s="3" t="s">
        <v>6</v>
      </c>
      <c r="AD18" s="3" t="s">
        <v>7</v>
      </c>
      <c r="AE18" s="3" t="s">
        <v>8</v>
      </c>
      <c r="AF18" s="3" t="s">
        <v>9</v>
      </c>
      <c r="AG18" s="3" t="s">
        <v>10</v>
      </c>
      <c r="AH18" s="3" t="s">
        <v>11</v>
      </c>
      <c r="AI18" s="3" t="s">
        <v>12</v>
      </c>
      <c r="AJ18" s="2" t="s">
        <v>16</v>
      </c>
      <c r="AK18" s="2" t="s">
        <v>16</v>
      </c>
      <c r="AL18" s="2" t="s">
        <v>5</v>
      </c>
      <c r="AM18" s="2" t="s">
        <v>5</v>
      </c>
      <c r="AN18" s="2" t="s">
        <v>6</v>
      </c>
      <c r="AO18" s="2" t="s">
        <v>6</v>
      </c>
      <c r="AP18" s="2" t="s">
        <v>7</v>
      </c>
      <c r="AQ18" s="2" t="s">
        <v>7</v>
      </c>
      <c r="AR18" s="2" t="s">
        <v>8</v>
      </c>
      <c r="AS18" s="2" t="s">
        <v>8</v>
      </c>
      <c r="AT18" s="2" t="s">
        <v>9</v>
      </c>
      <c r="AU18" s="2" t="s">
        <v>9</v>
      </c>
      <c r="AV18" s="2" t="s">
        <v>17</v>
      </c>
      <c r="AW18" s="2" t="s">
        <v>17</v>
      </c>
      <c r="AX18" s="2" t="s">
        <v>18</v>
      </c>
      <c r="AY18" s="2" t="s">
        <v>18</v>
      </c>
      <c r="AZ18" s="2" t="s">
        <v>2</v>
      </c>
      <c r="BA18" s="2" t="s">
        <v>16</v>
      </c>
      <c r="BB18" s="2" t="s">
        <v>19</v>
      </c>
    </row>
    <row r="19" spans="1:54" ht="12.95" customHeight="1" x14ac:dyDescent="0.25">
      <c r="A19" s="15">
        <f>A4</f>
        <v>1</v>
      </c>
      <c r="B19" s="2" t="str">
        <f>B4</f>
        <v>T1</v>
      </c>
      <c r="C19" s="8" t="str">
        <f>U19</f>
        <v>B1</v>
      </c>
      <c r="D19" s="1"/>
      <c r="E19" s="1"/>
      <c r="F19" s="8" t="str">
        <f>U20</f>
        <v>B2</v>
      </c>
      <c r="G19" s="60"/>
      <c r="H19" s="60"/>
      <c r="I19" s="8" t="str">
        <f t="shared" ref="I19" si="19">VLOOKUP(S19,T19:Z22,2,0)</f>
        <v>B1</v>
      </c>
      <c r="J19" s="9">
        <v>1</v>
      </c>
      <c r="K19" s="26">
        <f>VLOOKUP(I19,U19:AI22,8,0)</f>
        <v>0</v>
      </c>
      <c r="L19" s="2">
        <f>VLOOKUP(I19,U19:AI22,9,0)</f>
        <v>0</v>
      </c>
      <c r="M19" s="2">
        <f>VLOOKUP(I19,U19:AI22,10,0)</f>
        <v>0</v>
      </c>
      <c r="N19" s="2">
        <f>VLOOKUP(I19,U19:AI22,11,0)</f>
        <v>0</v>
      </c>
      <c r="O19" s="2">
        <f>VLOOKUP(I19,U19:AI22,12,0)</f>
        <v>0</v>
      </c>
      <c r="P19" s="2">
        <f>VLOOKUP(I19,U19:AI22,13,0)</f>
        <v>0</v>
      </c>
      <c r="Q19" s="2">
        <f>VLOOKUP(I19,U19:AI22,14,0)</f>
        <v>0</v>
      </c>
      <c r="R19" s="16">
        <f>VLOOKUP(I19,U19:AI22,15,0)</f>
        <v>0</v>
      </c>
      <c r="S19" s="2">
        <v>1</v>
      </c>
      <c r="T19" s="2">
        <f t="shared" ref="T19:T22" si="20">AA19</f>
        <v>1</v>
      </c>
      <c r="U19" s="62" t="str">
        <f>EQUIPES!B11</f>
        <v>B1</v>
      </c>
      <c r="V19" s="63"/>
      <c r="W19" s="63"/>
      <c r="X19" s="63"/>
      <c r="Y19" s="63"/>
      <c r="Z19" s="64"/>
      <c r="AA19" s="3">
        <f>RANK(AK19,AK$19:AK$23)</f>
        <v>1</v>
      </c>
      <c r="AB19" s="3">
        <f>SUMPRODUCT((C19:C24=U19)*(AL19:AL24))+SUMPRODUCT((F19:F24=U19)*(AM19:AM24))</f>
        <v>0</v>
      </c>
      <c r="AC19" s="3">
        <f>SUMPRODUCT((C19:C24=U19)*(AN19:AN24))+SUMPRODUCT((F19:F24=U19)*(AO19:AO24))</f>
        <v>0</v>
      </c>
      <c r="AD19" s="3">
        <f>SUMPRODUCT((C19:C24=U19)*(AP19:AP24))+SUMPRODUCT((F19:F24=U19)*(AQ19:AQ24))</f>
        <v>0</v>
      </c>
      <c r="AE19" s="3">
        <f>SUMPRODUCT((C19:C24=U19)*(AR19:AR24))+SUMPRODUCT((F19:F24=U19)*(AS19:AS24))</f>
        <v>0</v>
      </c>
      <c r="AF19" s="3">
        <f>SUMPRODUCT((C19:C24=U19)*(AT19:AT24))+SUMPRODUCT((F19:F24=U19)*(AU19:AU24))</f>
        <v>0</v>
      </c>
      <c r="AG19" s="3">
        <f>SUMPRODUCT((C19:C24=U19)*(AV19:AV24))+SUMPRODUCT((F19:F24=U19)*(AW19:AW24))</f>
        <v>0</v>
      </c>
      <c r="AH19" s="3">
        <f>SUMPRODUCT((C19:C24=U19)*(AX19:AX24))+SUMPRODUCT((F19:F24=U19)*(AY19:AY24))</f>
        <v>0</v>
      </c>
      <c r="AI19" s="3">
        <f t="shared" ref="AI19:AI23" si="21">AG19-AH19</f>
        <v>0</v>
      </c>
      <c r="AJ19" s="2">
        <f t="shared" ref="AJ19:AJ22" si="22">SUM(AB19*1000+(AI19)/10+(AG19)/100)</f>
        <v>0</v>
      </c>
      <c r="AK19" s="2">
        <f t="shared" ref="AK19" si="23">AJ19+0.00004</f>
        <v>4.0000000000000003E-5</v>
      </c>
      <c r="AL19" s="2">
        <f t="shared" ref="AL19:AL28" si="24">IF(D19="",0,IF(D19&gt;E19,3,IF(D19=E19,1,IF(D19&lt;E19,0))))</f>
        <v>0</v>
      </c>
      <c r="AM19" s="2">
        <f t="shared" ref="AM19:AM28" si="25">IF(E19="",0,IF(E19&gt;D19,3,IF(E19=D19,1,IF(E19&lt;D19,0))))</f>
        <v>0</v>
      </c>
      <c r="AN19" s="2">
        <f t="shared" ref="AN19:AO28" si="26">IF(D19="",0,1)</f>
        <v>0</v>
      </c>
      <c r="AO19" s="2">
        <f t="shared" si="26"/>
        <v>0</v>
      </c>
      <c r="AP19" s="2" t="b">
        <f t="shared" ref="AP19:AP28" si="27">IF(D19&lt;&gt;"",IF(D19&gt;E19,1))</f>
        <v>0</v>
      </c>
      <c r="AQ19" s="2" t="b">
        <f t="shared" ref="AQ19:AQ28" si="28">IF(E19&lt;&gt;"",IF(E19&gt;D19,1))</f>
        <v>0</v>
      </c>
      <c r="AR19" s="2" t="b">
        <f t="shared" ref="AR19:AR28" si="29">IF(D19&lt;&gt;"",IF(D19=E19,1))</f>
        <v>0</v>
      </c>
      <c r="AS19" s="2" t="b">
        <f t="shared" ref="AS19:AS28" si="30">IF(E19&lt;&gt;"",IF(E19=D19,1))</f>
        <v>0</v>
      </c>
      <c r="AT19" s="2" t="b">
        <f t="shared" ref="AT19:AT28" si="31">IF(D19&lt;&gt;"",IF(D19&lt;E19,1))</f>
        <v>0</v>
      </c>
      <c r="AU19" s="2" t="b">
        <f t="shared" ref="AU19:AU28" si="32">IF(E19&lt;&gt;"",IF(E19&lt;D19,1))</f>
        <v>0</v>
      </c>
      <c r="AV19" s="2">
        <f t="shared" ref="AV19:AW28" si="33">D19</f>
        <v>0</v>
      </c>
      <c r="AW19" s="2">
        <f t="shared" si="33"/>
        <v>0</v>
      </c>
      <c r="AX19" s="2">
        <f t="shared" ref="AX19:AX28" si="34">E19</f>
        <v>0</v>
      </c>
      <c r="AY19" s="2">
        <f t="shared" ref="AY19:AY28" si="35">D19</f>
        <v>0</v>
      </c>
      <c r="AZ19" s="2" t="str">
        <f t="shared" ref="AZ19" si="36">VLOOKUP(S19,T19:Z22,2,0)</f>
        <v>B1</v>
      </c>
      <c r="BA19" s="2">
        <f>VLOOKUP(AZ19,U$19:AI$23,8,0)</f>
        <v>0</v>
      </c>
      <c r="BB19" s="2">
        <f>RANK(BA19,BA19:BA23)</f>
        <v>1</v>
      </c>
    </row>
    <row r="20" spans="1:54" ht="12.95" customHeight="1" x14ac:dyDescent="0.25">
      <c r="A20" s="15">
        <f>A4</f>
        <v>1</v>
      </c>
      <c r="B20" s="2" t="str">
        <f>B4</f>
        <v>T1</v>
      </c>
      <c r="C20" s="8" t="str">
        <f>U21</f>
        <v>B3</v>
      </c>
      <c r="D20" s="1"/>
      <c r="E20" s="1"/>
      <c r="F20" s="8" t="str">
        <f>U22</f>
        <v>B4</v>
      </c>
      <c r="G20" s="60"/>
      <c r="H20" s="60"/>
      <c r="I20" s="8" t="str">
        <f t="shared" ref="I20" si="37">VLOOKUP(S20,T19:Z22,2,0)</f>
        <v>B2</v>
      </c>
      <c r="J20" s="9">
        <f t="shared" ref="J20:J23" si="38">IF(BA20=BA19,BB19,BB20)</f>
        <v>1</v>
      </c>
      <c r="K20" s="26">
        <f>VLOOKUP(I20,U19:AI22,8,0)</f>
        <v>0</v>
      </c>
      <c r="L20" s="2">
        <f>VLOOKUP(I20,U19:AI22,9,0)</f>
        <v>0</v>
      </c>
      <c r="M20" s="2">
        <f>VLOOKUP(I20,U19:AI22,10,0)</f>
        <v>0</v>
      </c>
      <c r="N20" s="2">
        <f>VLOOKUP(I20,U19:AI22,11,0)</f>
        <v>0</v>
      </c>
      <c r="O20" s="2">
        <f>VLOOKUP(I20,U19:AI22,12,0)</f>
        <v>0</v>
      </c>
      <c r="P20" s="2">
        <f>VLOOKUP(I20,U19:AI22,13,0)</f>
        <v>0</v>
      </c>
      <c r="Q20" s="2">
        <f>VLOOKUP(I20,U19:AI22,14,0)</f>
        <v>0</v>
      </c>
      <c r="R20" s="16">
        <f>VLOOKUP(I20,U19:AI22,15,0)</f>
        <v>0</v>
      </c>
      <c r="S20" s="2">
        <v>2</v>
      </c>
      <c r="T20" s="2">
        <f t="shared" si="20"/>
        <v>2</v>
      </c>
      <c r="U20" s="62" t="str">
        <f>EQUIPES!B12</f>
        <v>B2</v>
      </c>
      <c r="V20" s="63"/>
      <c r="W20" s="63"/>
      <c r="X20" s="63"/>
      <c r="Y20" s="63"/>
      <c r="Z20" s="64"/>
      <c r="AA20" s="3">
        <f t="shared" ref="AA20:AA23" si="39">RANK(AK20,AK$19:AK$23)</f>
        <v>2</v>
      </c>
      <c r="AB20" s="3">
        <f>SUMPRODUCT((C19:C24=U20)*(AL19:AL24))+SUMPRODUCT((F19:F24=U20)*(AM19:AM24))</f>
        <v>0</v>
      </c>
      <c r="AC20" s="3">
        <f>SUMPRODUCT((C19:C24=U20)*(AN19:AN24))+SUMPRODUCT((F19:F24=U20)*(AO19:AO24))</f>
        <v>0</v>
      </c>
      <c r="AD20" s="3">
        <f>SUMPRODUCT((C19:C24=U20)*(AP19:AP24))+SUMPRODUCT((F19:F24=U20)*(AQ19:AQ24))</f>
        <v>0</v>
      </c>
      <c r="AE20" s="3">
        <f>SUMPRODUCT((C19:C24=U20)*(AR19:AR24))+SUMPRODUCT((F19:F24=U20)*(AS19:AS24))</f>
        <v>0</v>
      </c>
      <c r="AF20" s="3">
        <f>SUMPRODUCT((C19:C24=U20)*(AT19:AT24))+SUMPRODUCT((F19:F24=U20)*(AU19:AU24))</f>
        <v>0</v>
      </c>
      <c r="AG20" s="3">
        <f>SUMPRODUCT((C19:C24=U20)*(AV19:AV24))+SUMPRODUCT((F19:F24=U20)*(AW19:AW24))</f>
        <v>0</v>
      </c>
      <c r="AH20" s="3">
        <f>SUMPRODUCT((C19:C24=U20)*(AX19:AX24))+SUMPRODUCT((F19:F24=U20)*(AY19:AY24))</f>
        <v>0</v>
      </c>
      <c r="AI20" s="3">
        <f t="shared" si="21"/>
        <v>0</v>
      </c>
      <c r="AJ20" s="2">
        <f t="shared" si="22"/>
        <v>0</v>
      </c>
      <c r="AK20" s="2">
        <f t="shared" ref="AK20" si="40">AJ20+0.00003</f>
        <v>3.0000000000000001E-5</v>
      </c>
      <c r="AL20" s="2">
        <f t="shared" si="24"/>
        <v>0</v>
      </c>
      <c r="AM20" s="2">
        <f t="shared" si="25"/>
        <v>0</v>
      </c>
      <c r="AN20" s="2">
        <f t="shared" si="26"/>
        <v>0</v>
      </c>
      <c r="AO20" s="2">
        <f t="shared" si="26"/>
        <v>0</v>
      </c>
      <c r="AP20" s="2" t="b">
        <f t="shared" si="27"/>
        <v>0</v>
      </c>
      <c r="AQ20" s="2" t="b">
        <f t="shared" si="28"/>
        <v>0</v>
      </c>
      <c r="AR20" s="2" t="b">
        <f t="shared" si="29"/>
        <v>0</v>
      </c>
      <c r="AS20" s="2" t="b">
        <f t="shared" si="30"/>
        <v>0</v>
      </c>
      <c r="AT20" s="2" t="b">
        <f t="shared" si="31"/>
        <v>0</v>
      </c>
      <c r="AU20" s="2" t="b">
        <f t="shared" si="32"/>
        <v>0</v>
      </c>
      <c r="AV20" s="2">
        <f t="shared" si="33"/>
        <v>0</v>
      </c>
      <c r="AW20" s="2">
        <f t="shared" si="33"/>
        <v>0</v>
      </c>
      <c r="AX20" s="2">
        <f t="shared" si="34"/>
        <v>0</v>
      </c>
      <c r="AY20" s="2">
        <f t="shared" si="35"/>
        <v>0</v>
      </c>
      <c r="AZ20" s="2" t="str">
        <f t="shared" ref="AZ20" si="41">VLOOKUP(S20,T19:Z22,2,0)</f>
        <v>B2</v>
      </c>
      <c r="BA20" s="2">
        <f t="shared" ref="BA20:BA23" si="42">VLOOKUP(AZ20,U$19:AI$23,8,0)</f>
        <v>0</v>
      </c>
      <c r="BB20" s="2">
        <f>RANK(BA20,BA19:BA23)</f>
        <v>1</v>
      </c>
    </row>
    <row r="21" spans="1:54" ht="12.95" customHeight="1" x14ac:dyDescent="0.25">
      <c r="A21" s="15">
        <f>A6</f>
        <v>3</v>
      </c>
      <c r="B21" s="2" t="str">
        <f>B6</f>
        <v>T2</v>
      </c>
      <c r="C21" s="8" t="str">
        <f>U19</f>
        <v>B1</v>
      </c>
      <c r="D21" s="1"/>
      <c r="E21" s="1"/>
      <c r="F21" s="8" t="str">
        <f>U21</f>
        <v>B3</v>
      </c>
      <c r="G21" s="60"/>
      <c r="H21" s="60"/>
      <c r="I21" s="8" t="str">
        <f t="shared" ref="I21" si="43">VLOOKUP(S21,T19:Z22,2,0)</f>
        <v>B3</v>
      </c>
      <c r="J21" s="9">
        <f t="shared" si="38"/>
        <v>1</v>
      </c>
      <c r="K21" s="26">
        <f>VLOOKUP(I21,U19:AI22,8,0)</f>
        <v>0</v>
      </c>
      <c r="L21" s="2">
        <f>VLOOKUP(I21,U19:AI22,9,0)</f>
        <v>0</v>
      </c>
      <c r="M21" s="2">
        <f>VLOOKUP(I21,U19:AI22,10,0)</f>
        <v>0</v>
      </c>
      <c r="N21" s="2">
        <f>VLOOKUP(I21,U19:AI22,11,0)</f>
        <v>0</v>
      </c>
      <c r="O21" s="2">
        <f>VLOOKUP(I21,U19:AI22,12,0)</f>
        <v>0</v>
      </c>
      <c r="P21" s="2">
        <f>VLOOKUP(I21,U19:AI22,13,0)</f>
        <v>0</v>
      </c>
      <c r="Q21" s="2">
        <f>VLOOKUP(I21,U19:AI22,14,0)</f>
        <v>0</v>
      </c>
      <c r="R21" s="16">
        <f>VLOOKUP(I21,U19:AI22,15,0)</f>
        <v>0</v>
      </c>
      <c r="S21" s="2">
        <v>3</v>
      </c>
      <c r="T21" s="2">
        <f t="shared" si="20"/>
        <v>3</v>
      </c>
      <c r="U21" s="62" t="str">
        <f>EQUIPES!B13</f>
        <v>B3</v>
      </c>
      <c r="V21" s="63"/>
      <c r="W21" s="63"/>
      <c r="X21" s="63"/>
      <c r="Y21" s="63"/>
      <c r="Z21" s="64"/>
      <c r="AA21" s="3">
        <f t="shared" si="39"/>
        <v>3</v>
      </c>
      <c r="AB21" s="3">
        <f>SUMPRODUCT((C19:C24=U21)*(AL19:AL24))+SUMPRODUCT((F19:F24=U21)*(AM19:AM24))</f>
        <v>0</v>
      </c>
      <c r="AC21" s="3">
        <f>SUMPRODUCT((C19:C24=U21)*(AN19:AN24))+SUMPRODUCT((F19:F24=U21)*(AO19:AO24))</f>
        <v>0</v>
      </c>
      <c r="AD21" s="3">
        <f>SUMPRODUCT((C19:C24=U21)*(AP19:AP24))+SUMPRODUCT((F19:F24=U21)*(AQ19:AQ24))</f>
        <v>0</v>
      </c>
      <c r="AE21" s="3">
        <f>SUMPRODUCT((C19:C24=U21)*(AR19:AR24))+SUMPRODUCT((F19:F24=U21)*(AS19:AS24))</f>
        <v>0</v>
      </c>
      <c r="AF21" s="3">
        <f>SUMPRODUCT((C19:C24=U21)*(AT19:AT24))+SUMPRODUCT((F19:F24=U21)*(AU19:AU24))</f>
        <v>0</v>
      </c>
      <c r="AG21" s="3">
        <f>SUMPRODUCT((C19:C24=U21)*(AV19:AV24))+SUMPRODUCT((F19:F24=U21)*(AW19:AW24))</f>
        <v>0</v>
      </c>
      <c r="AH21" s="3">
        <f>SUMPRODUCT((C19:C24=U21)*(AX19:AX24))+SUMPRODUCT((F19:F24=U21)*(AY19:AY24))</f>
        <v>0</v>
      </c>
      <c r="AI21" s="3">
        <f t="shared" si="21"/>
        <v>0</v>
      </c>
      <c r="AJ21" s="2">
        <f t="shared" si="22"/>
        <v>0</v>
      </c>
      <c r="AK21" s="2">
        <f t="shared" ref="AK21" si="44">AJ21+0.00002</f>
        <v>2.0000000000000002E-5</v>
      </c>
      <c r="AL21" s="2">
        <f t="shared" si="24"/>
        <v>0</v>
      </c>
      <c r="AM21" s="2">
        <f t="shared" si="25"/>
        <v>0</v>
      </c>
      <c r="AN21" s="2">
        <f t="shared" si="26"/>
        <v>0</v>
      </c>
      <c r="AO21" s="2">
        <f t="shared" si="26"/>
        <v>0</v>
      </c>
      <c r="AP21" s="2" t="b">
        <f t="shared" si="27"/>
        <v>0</v>
      </c>
      <c r="AQ21" s="2" t="b">
        <f t="shared" si="28"/>
        <v>0</v>
      </c>
      <c r="AR21" s="2" t="b">
        <f t="shared" si="29"/>
        <v>0</v>
      </c>
      <c r="AS21" s="2" t="b">
        <f t="shared" si="30"/>
        <v>0</v>
      </c>
      <c r="AT21" s="2" t="b">
        <f t="shared" si="31"/>
        <v>0</v>
      </c>
      <c r="AU21" s="2" t="b">
        <f t="shared" si="32"/>
        <v>0</v>
      </c>
      <c r="AV21" s="2">
        <f t="shared" si="33"/>
        <v>0</v>
      </c>
      <c r="AW21" s="2">
        <f t="shared" si="33"/>
        <v>0</v>
      </c>
      <c r="AX21" s="2">
        <f t="shared" si="34"/>
        <v>0</v>
      </c>
      <c r="AY21" s="2">
        <f t="shared" si="35"/>
        <v>0</v>
      </c>
      <c r="AZ21" s="2" t="str">
        <f t="shared" ref="AZ21" si="45">VLOOKUP(S21,T19:Z22,2,0)</f>
        <v>B3</v>
      </c>
      <c r="BA21" s="2">
        <f t="shared" si="42"/>
        <v>0</v>
      </c>
      <c r="BB21" s="2">
        <f>RANK(BA21,BA19:BA23)</f>
        <v>1</v>
      </c>
    </row>
    <row r="22" spans="1:54" ht="12.95" customHeight="1" x14ac:dyDescent="0.25">
      <c r="A22" s="15">
        <f>A6</f>
        <v>3</v>
      </c>
      <c r="B22" s="2" t="str">
        <f>B6</f>
        <v>T2</v>
      </c>
      <c r="C22" s="8" t="str">
        <f>U20</f>
        <v>B2</v>
      </c>
      <c r="D22" s="1"/>
      <c r="E22" s="1"/>
      <c r="F22" s="8" t="str">
        <f>U23</f>
        <v>B5</v>
      </c>
      <c r="G22" s="60"/>
      <c r="H22" s="60"/>
      <c r="I22" s="8" t="str">
        <f t="shared" ref="I22" si="46">VLOOKUP(S22,T19:Z22,2,0)</f>
        <v>B4</v>
      </c>
      <c r="J22" s="9">
        <f t="shared" si="38"/>
        <v>1</v>
      </c>
      <c r="K22" s="26">
        <f>VLOOKUP(I22,U19:AI22,8,0)</f>
        <v>0</v>
      </c>
      <c r="L22" s="2">
        <f>VLOOKUP(I22,U19:AI22,9,0)</f>
        <v>0</v>
      </c>
      <c r="M22" s="2">
        <f>VLOOKUP(I22,U19:AI22,10,0)</f>
        <v>0</v>
      </c>
      <c r="N22" s="2">
        <f>VLOOKUP(I22,U19:AI22,11,0)</f>
        <v>0</v>
      </c>
      <c r="O22" s="2">
        <f>VLOOKUP(I22,U19:AI22,12,0)</f>
        <v>0</v>
      </c>
      <c r="P22" s="2">
        <f>VLOOKUP(I22,U19:AI22,13,0)</f>
        <v>0</v>
      </c>
      <c r="Q22" s="2">
        <f>VLOOKUP(I22,U19:AI22,14,0)</f>
        <v>0</v>
      </c>
      <c r="R22" s="16">
        <f>VLOOKUP(I22,U19:AI22,15,0)</f>
        <v>0</v>
      </c>
      <c r="S22" s="2">
        <v>4</v>
      </c>
      <c r="T22" s="2">
        <f t="shared" si="20"/>
        <v>4</v>
      </c>
      <c r="U22" s="62" t="str">
        <f>EQUIPES!B14</f>
        <v>B4</v>
      </c>
      <c r="V22" s="63"/>
      <c r="W22" s="63"/>
      <c r="X22" s="63"/>
      <c r="Y22" s="63"/>
      <c r="Z22" s="64"/>
      <c r="AA22" s="3">
        <f t="shared" si="39"/>
        <v>4</v>
      </c>
      <c r="AB22" s="3">
        <f>SUMPRODUCT((C19:C24=U22)*(AL19:AL24))+SUMPRODUCT((F19:F24=U22)*(AM19:AM24))</f>
        <v>0</v>
      </c>
      <c r="AC22" s="3">
        <f>SUMPRODUCT((C19:C24=U22)*(AN19:AN24))+SUMPRODUCT((F19:F24=U22)*(AO19:AO24))</f>
        <v>0</v>
      </c>
      <c r="AD22" s="3">
        <f>SUMPRODUCT((C19:C24=U22)*(AP19:AP24))+SUMPRODUCT((F19:F24=U22)*(AQ19:AQ24))</f>
        <v>0</v>
      </c>
      <c r="AE22" s="3">
        <f>SUMPRODUCT((C19:C24=U22)*(AR19:AR24))+SUMPRODUCT((F19:F24=U22)*(AS19:AS24))</f>
        <v>0</v>
      </c>
      <c r="AF22" s="3">
        <f>SUMPRODUCT((C19:C24=U22)*(AT19:AT24))+SUMPRODUCT((F19:F24=U22)*(AU19:AU24))</f>
        <v>0</v>
      </c>
      <c r="AG22" s="3">
        <f>SUMPRODUCT((C19:C24=U22)*(AV19:AV24))+SUMPRODUCT((F19:F24=U22)*(AW19:AW24))</f>
        <v>0</v>
      </c>
      <c r="AH22" s="3">
        <f>SUMPRODUCT((C19:C24=U22)*(AX19:AX24))+SUMPRODUCT((F19:F24=U22)*(AY19:AY24))</f>
        <v>0</v>
      </c>
      <c r="AI22" s="3">
        <f t="shared" si="21"/>
        <v>0</v>
      </c>
      <c r="AJ22" s="2">
        <f t="shared" si="22"/>
        <v>0</v>
      </c>
      <c r="AK22" s="2">
        <f t="shared" ref="AK22" si="47">AJ22+0.00001</f>
        <v>1.0000000000000001E-5</v>
      </c>
      <c r="AL22" s="2">
        <f t="shared" si="24"/>
        <v>0</v>
      </c>
      <c r="AM22" s="2">
        <f t="shared" si="25"/>
        <v>0</v>
      </c>
      <c r="AN22" s="2">
        <f t="shared" si="26"/>
        <v>0</v>
      </c>
      <c r="AO22" s="2">
        <f t="shared" si="26"/>
        <v>0</v>
      </c>
      <c r="AP22" s="2" t="b">
        <f t="shared" si="27"/>
        <v>0</v>
      </c>
      <c r="AQ22" s="2" t="b">
        <f t="shared" si="28"/>
        <v>0</v>
      </c>
      <c r="AR22" s="2" t="b">
        <f t="shared" si="29"/>
        <v>0</v>
      </c>
      <c r="AS22" s="2" t="b">
        <f t="shared" si="30"/>
        <v>0</v>
      </c>
      <c r="AT22" s="2" t="b">
        <f t="shared" si="31"/>
        <v>0</v>
      </c>
      <c r="AU22" s="2" t="b">
        <f t="shared" si="32"/>
        <v>0</v>
      </c>
      <c r="AV22" s="2">
        <f t="shared" si="33"/>
        <v>0</v>
      </c>
      <c r="AW22" s="2">
        <f t="shared" si="33"/>
        <v>0</v>
      </c>
      <c r="AX22" s="2">
        <f t="shared" si="34"/>
        <v>0</v>
      </c>
      <c r="AY22" s="2">
        <f t="shared" si="35"/>
        <v>0</v>
      </c>
      <c r="AZ22" s="2" t="str">
        <f t="shared" ref="AZ22" si="48">VLOOKUP(S22,T19:Z22,2,0)</f>
        <v>B4</v>
      </c>
      <c r="BA22" s="2">
        <f t="shared" si="42"/>
        <v>0</v>
      </c>
      <c r="BB22" s="2">
        <f>RANK(BA22,BA19:BA23)</f>
        <v>1</v>
      </c>
    </row>
    <row r="23" spans="1:54" ht="12.95" customHeight="1" x14ac:dyDescent="0.25">
      <c r="A23" s="15">
        <f>A8</f>
        <v>5</v>
      </c>
      <c r="B23" s="2" t="str">
        <f>B8</f>
        <v>T1</v>
      </c>
      <c r="C23" s="8" t="str">
        <f>U19</f>
        <v>B1</v>
      </c>
      <c r="D23" s="1"/>
      <c r="E23" s="1"/>
      <c r="F23" s="8" t="str">
        <f>U22</f>
        <v>B4</v>
      </c>
      <c r="G23" s="60"/>
      <c r="H23" s="60"/>
      <c r="I23" s="8" t="str">
        <f>VLOOKUP(S23,T19:Z23,2,0)</f>
        <v>B5</v>
      </c>
      <c r="J23" s="9">
        <f t="shared" si="38"/>
        <v>1</v>
      </c>
      <c r="K23" s="26">
        <f>VLOOKUP(I23,U19:AI23,8,0)</f>
        <v>0</v>
      </c>
      <c r="L23" s="2">
        <f>VLOOKUP(I23,U20:AI23,9,0)</f>
        <v>0</v>
      </c>
      <c r="M23" s="2">
        <f>VLOOKUP(I23,U19:AI23,10,0)</f>
        <v>0</v>
      </c>
      <c r="N23" s="2">
        <f>VLOOKUP(I23,U19:AI23,11,0)</f>
        <v>0</v>
      </c>
      <c r="O23" s="2">
        <f>VLOOKUP(I23,U19:AI23,12,0)</f>
        <v>0</v>
      </c>
      <c r="P23" s="2">
        <f>VLOOKUP(I23,U19:AI23,13,0)</f>
        <v>0</v>
      </c>
      <c r="Q23" s="2">
        <f>VLOOKUP(I23,U19:AI23,14,0)</f>
        <v>0</v>
      </c>
      <c r="R23" s="16">
        <f>VLOOKUP(I23,U19:AI23,15,0)</f>
        <v>0</v>
      </c>
      <c r="S23" s="2">
        <v>5</v>
      </c>
      <c r="T23" s="2">
        <v>5</v>
      </c>
      <c r="U23" s="62" t="str">
        <f>EQUIPES!B15</f>
        <v>B5</v>
      </c>
      <c r="V23" s="63"/>
      <c r="W23" s="63"/>
      <c r="X23" s="63"/>
      <c r="Y23" s="63"/>
      <c r="Z23" s="64"/>
      <c r="AA23" s="3">
        <f t="shared" si="39"/>
        <v>5</v>
      </c>
      <c r="AB23" s="3">
        <f>SUMPRODUCT((C20:C25=U23)*(AL20:AL25))+SUMPRODUCT((F20:F25=U23)*(AM20:AM25))</f>
        <v>0</v>
      </c>
      <c r="AC23" s="3">
        <f>SUMPRODUCT((C20:C25=U23)*(AN20:AN25))+SUMPRODUCT((F20:F25=U23)*(AO20:AO25))</f>
        <v>0</v>
      </c>
      <c r="AD23" s="3">
        <f>SUMPRODUCT((C20:C25=U23)*(AP20:AP25))+SUMPRODUCT((F20:F25=U23)*(AQ20:AQ25))</f>
        <v>0</v>
      </c>
      <c r="AE23" s="3">
        <f>SUMPRODUCT((C20:C25=U23)*(AR20:AR25))+SUMPRODUCT((F20:F25=U23)*(AS20:AS25))</f>
        <v>0</v>
      </c>
      <c r="AF23" s="3">
        <f>SUMPRODUCT((C20:C25=U23)*(AT20:AT25))+SUMPRODUCT((F20:F25=U23)*(AU20:AU25))</f>
        <v>0</v>
      </c>
      <c r="AG23" s="3">
        <f>SUMPRODUCT((C20:C25=U23)*(AV20:AV25))+SUMPRODUCT((F20:F25=U23)*(AW20:AW25))</f>
        <v>0</v>
      </c>
      <c r="AH23" s="3">
        <f>SUMPRODUCT((C20:C25=U23)*(AX20:AX25))+SUMPRODUCT((F20:F25=U23)*(AY20:AY25))</f>
        <v>0</v>
      </c>
      <c r="AI23" s="3">
        <f t="shared" si="21"/>
        <v>0</v>
      </c>
      <c r="AJ23" s="2">
        <f t="shared" ref="AJ23" si="49">SUM(AB23*1000+(AI23)/10+(AG23)/100)</f>
        <v>0</v>
      </c>
      <c r="AK23" s="2">
        <f>AJ23+0</f>
        <v>0</v>
      </c>
      <c r="AL23" s="2">
        <f t="shared" si="24"/>
        <v>0</v>
      </c>
      <c r="AM23" s="2">
        <f t="shared" si="25"/>
        <v>0</v>
      </c>
      <c r="AN23" s="2">
        <f t="shared" si="26"/>
        <v>0</v>
      </c>
      <c r="AO23" s="2">
        <f t="shared" si="26"/>
        <v>0</v>
      </c>
      <c r="AP23" s="2" t="b">
        <f t="shared" si="27"/>
        <v>0</v>
      </c>
      <c r="AQ23" s="2" t="b">
        <f t="shared" si="28"/>
        <v>0</v>
      </c>
      <c r="AR23" s="2" t="b">
        <f t="shared" si="29"/>
        <v>0</v>
      </c>
      <c r="AS23" s="2" t="b">
        <f t="shared" si="30"/>
        <v>0</v>
      </c>
      <c r="AT23" s="2" t="b">
        <f t="shared" si="31"/>
        <v>0</v>
      </c>
      <c r="AU23" s="2" t="b">
        <f t="shared" si="32"/>
        <v>0</v>
      </c>
      <c r="AV23" s="2">
        <f t="shared" si="33"/>
        <v>0</v>
      </c>
      <c r="AW23" s="2">
        <f t="shared" si="33"/>
        <v>0</v>
      </c>
      <c r="AX23" s="2">
        <f t="shared" si="34"/>
        <v>0</v>
      </c>
      <c r="AY23" s="2">
        <f t="shared" si="35"/>
        <v>0</v>
      </c>
      <c r="AZ23" s="2" t="str">
        <f>VLOOKUP(S23,T19:Z23,2,0)</f>
        <v>B5</v>
      </c>
      <c r="BA23" s="2">
        <f t="shared" si="42"/>
        <v>0</v>
      </c>
      <c r="BB23" s="2">
        <f>RANK(BA23,BA19:BA23)</f>
        <v>1</v>
      </c>
    </row>
    <row r="24" spans="1:54" ht="12.95" customHeight="1" x14ac:dyDescent="0.25">
      <c r="A24" s="15">
        <f>A8</f>
        <v>5</v>
      </c>
      <c r="B24" s="2" t="str">
        <f>B8</f>
        <v>T1</v>
      </c>
      <c r="C24" s="8" t="str">
        <f>U21</f>
        <v>B3</v>
      </c>
      <c r="D24" s="1"/>
      <c r="E24" s="1"/>
      <c r="F24" s="8" t="str">
        <f>U23</f>
        <v>B5</v>
      </c>
      <c r="G24" s="60"/>
      <c r="H24" s="60"/>
      <c r="I24" s="6"/>
      <c r="J24" s="6"/>
      <c r="K24" s="6"/>
      <c r="L24" s="6"/>
      <c r="M24" s="6"/>
      <c r="N24" s="6"/>
      <c r="O24" s="6"/>
      <c r="P24" s="6"/>
      <c r="Q24" s="6"/>
      <c r="R24" s="29"/>
      <c r="AL24" s="2">
        <f t="shared" si="24"/>
        <v>0</v>
      </c>
      <c r="AM24" s="2">
        <f t="shared" si="25"/>
        <v>0</v>
      </c>
      <c r="AN24" s="2">
        <f t="shared" si="26"/>
        <v>0</v>
      </c>
      <c r="AO24" s="2">
        <f t="shared" si="26"/>
        <v>0</v>
      </c>
      <c r="AP24" s="2" t="b">
        <f t="shared" si="27"/>
        <v>0</v>
      </c>
      <c r="AQ24" s="2" t="b">
        <f t="shared" si="28"/>
        <v>0</v>
      </c>
      <c r="AR24" s="2" t="b">
        <f t="shared" si="29"/>
        <v>0</v>
      </c>
      <c r="AS24" s="2" t="b">
        <f t="shared" si="30"/>
        <v>0</v>
      </c>
      <c r="AT24" s="2" t="b">
        <f t="shared" si="31"/>
        <v>0</v>
      </c>
      <c r="AU24" s="2" t="b">
        <f t="shared" si="32"/>
        <v>0</v>
      </c>
      <c r="AV24" s="2">
        <f t="shared" si="33"/>
        <v>0</v>
      </c>
      <c r="AW24" s="2">
        <f t="shared" si="33"/>
        <v>0</v>
      </c>
      <c r="AX24" s="2">
        <f t="shared" si="34"/>
        <v>0</v>
      </c>
      <c r="AY24" s="2">
        <f t="shared" si="35"/>
        <v>0</v>
      </c>
    </row>
    <row r="25" spans="1:54" ht="12.95" customHeight="1" x14ac:dyDescent="0.25">
      <c r="A25" s="15">
        <f>A10</f>
        <v>7</v>
      </c>
      <c r="B25" s="2" t="str">
        <f>B10</f>
        <v>T2</v>
      </c>
      <c r="C25" s="8" t="str">
        <f>U19</f>
        <v>B1</v>
      </c>
      <c r="D25" s="1"/>
      <c r="E25" s="1"/>
      <c r="F25" s="8" t="str">
        <f>U23</f>
        <v>B5</v>
      </c>
      <c r="G25" s="60"/>
      <c r="H25" s="60"/>
      <c r="R25" s="16"/>
      <c r="AL25" s="2">
        <f t="shared" si="24"/>
        <v>0</v>
      </c>
      <c r="AM25" s="2">
        <f t="shared" si="25"/>
        <v>0</v>
      </c>
      <c r="AN25" s="2">
        <f t="shared" si="26"/>
        <v>0</v>
      </c>
      <c r="AO25" s="2">
        <f t="shared" si="26"/>
        <v>0</v>
      </c>
      <c r="AP25" s="2" t="b">
        <f t="shared" si="27"/>
        <v>0</v>
      </c>
      <c r="AQ25" s="2" t="b">
        <f t="shared" si="28"/>
        <v>0</v>
      </c>
      <c r="AR25" s="2" t="b">
        <f t="shared" si="29"/>
        <v>0</v>
      </c>
      <c r="AS25" s="2" t="b">
        <f t="shared" si="30"/>
        <v>0</v>
      </c>
      <c r="AT25" s="2" t="b">
        <f t="shared" si="31"/>
        <v>0</v>
      </c>
      <c r="AU25" s="2" t="b">
        <f t="shared" si="32"/>
        <v>0</v>
      </c>
      <c r="AV25" s="2">
        <f t="shared" si="33"/>
        <v>0</v>
      </c>
      <c r="AW25" s="2">
        <f t="shared" si="33"/>
        <v>0</v>
      </c>
      <c r="AX25" s="2">
        <f t="shared" si="34"/>
        <v>0</v>
      </c>
      <c r="AY25" s="2">
        <f t="shared" si="35"/>
        <v>0</v>
      </c>
    </row>
    <row r="26" spans="1:54" ht="12.95" customHeight="1" x14ac:dyDescent="0.25">
      <c r="A26" s="15">
        <f>A10</f>
        <v>7</v>
      </c>
      <c r="B26" s="2" t="str">
        <f>B10</f>
        <v>T2</v>
      </c>
      <c r="C26" s="8" t="str">
        <f>U20</f>
        <v>B2</v>
      </c>
      <c r="D26" s="1"/>
      <c r="E26" s="1"/>
      <c r="F26" s="8" t="str">
        <f>U22</f>
        <v>B4</v>
      </c>
      <c r="G26" s="60"/>
      <c r="H26" s="60"/>
      <c r="R26" s="16"/>
      <c r="AL26" s="2">
        <f t="shared" si="24"/>
        <v>0</v>
      </c>
      <c r="AM26" s="2">
        <f t="shared" si="25"/>
        <v>0</v>
      </c>
      <c r="AN26" s="2">
        <f t="shared" si="26"/>
        <v>0</v>
      </c>
      <c r="AO26" s="2">
        <f t="shared" si="26"/>
        <v>0</v>
      </c>
      <c r="AP26" s="2" t="b">
        <f t="shared" si="27"/>
        <v>0</v>
      </c>
      <c r="AQ26" s="2" t="b">
        <f t="shared" si="28"/>
        <v>0</v>
      </c>
      <c r="AR26" s="2" t="b">
        <f t="shared" si="29"/>
        <v>0</v>
      </c>
      <c r="AS26" s="2" t="b">
        <f t="shared" si="30"/>
        <v>0</v>
      </c>
      <c r="AT26" s="2" t="b">
        <f t="shared" si="31"/>
        <v>0</v>
      </c>
      <c r="AU26" s="2" t="b">
        <f t="shared" si="32"/>
        <v>0</v>
      </c>
      <c r="AV26" s="2">
        <f t="shared" si="33"/>
        <v>0</v>
      </c>
      <c r="AW26" s="2">
        <f t="shared" si="33"/>
        <v>0</v>
      </c>
      <c r="AX26" s="2">
        <f t="shared" si="34"/>
        <v>0</v>
      </c>
      <c r="AY26" s="2">
        <f t="shared" si="35"/>
        <v>0</v>
      </c>
    </row>
    <row r="27" spans="1:54" ht="12.95" customHeight="1" x14ac:dyDescent="0.25">
      <c r="A27" s="15">
        <f>A12</f>
        <v>9</v>
      </c>
      <c r="B27" s="2" t="str">
        <f>B12</f>
        <v>T1</v>
      </c>
      <c r="C27" s="8" t="str">
        <f>U20</f>
        <v>B2</v>
      </c>
      <c r="D27" s="1"/>
      <c r="E27" s="1"/>
      <c r="F27" s="8" t="str">
        <f>U21</f>
        <v>B3</v>
      </c>
      <c r="G27" s="60"/>
      <c r="H27" s="60"/>
      <c r="R27" s="16"/>
      <c r="AL27" s="2">
        <f t="shared" si="24"/>
        <v>0</v>
      </c>
      <c r="AM27" s="2">
        <f t="shared" si="25"/>
        <v>0</v>
      </c>
      <c r="AN27" s="2">
        <f t="shared" si="26"/>
        <v>0</v>
      </c>
      <c r="AO27" s="2">
        <f t="shared" si="26"/>
        <v>0</v>
      </c>
      <c r="AP27" s="2" t="b">
        <f t="shared" si="27"/>
        <v>0</v>
      </c>
      <c r="AQ27" s="2" t="b">
        <f t="shared" si="28"/>
        <v>0</v>
      </c>
      <c r="AR27" s="2" t="b">
        <f t="shared" si="29"/>
        <v>0</v>
      </c>
      <c r="AS27" s="2" t="b">
        <f t="shared" si="30"/>
        <v>0</v>
      </c>
      <c r="AT27" s="2" t="b">
        <f t="shared" si="31"/>
        <v>0</v>
      </c>
      <c r="AU27" s="2" t="b">
        <f t="shared" si="32"/>
        <v>0</v>
      </c>
      <c r="AV27" s="2">
        <f t="shared" si="33"/>
        <v>0</v>
      </c>
      <c r="AW27" s="2">
        <f t="shared" si="33"/>
        <v>0</v>
      </c>
      <c r="AX27" s="2">
        <f t="shared" si="34"/>
        <v>0</v>
      </c>
      <c r="AY27" s="2">
        <f t="shared" si="35"/>
        <v>0</v>
      </c>
    </row>
    <row r="28" spans="1:54" ht="12.95" customHeight="1" thickBot="1" x14ac:dyDescent="0.3">
      <c r="A28" s="17">
        <f>A12</f>
        <v>9</v>
      </c>
      <c r="B28" s="18" t="str">
        <f>B12</f>
        <v>T1</v>
      </c>
      <c r="C28" s="27" t="str">
        <f>U23</f>
        <v>B5</v>
      </c>
      <c r="D28" s="28"/>
      <c r="E28" s="28"/>
      <c r="F28" s="27" t="str">
        <f>U22</f>
        <v>B4</v>
      </c>
      <c r="G28" s="61"/>
      <c r="H28" s="61"/>
      <c r="I28" s="18"/>
      <c r="J28" s="18"/>
      <c r="K28" s="18"/>
      <c r="L28" s="18"/>
      <c r="M28" s="18"/>
      <c r="N28" s="18"/>
      <c r="O28" s="18"/>
      <c r="P28" s="18"/>
      <c r="Q28" s="18"/>
      <c r="R28" s="19"/>
      <c r="AL28" s="2">
        <f t="shared" si="24"/>
        <v>0</v>
      </c>
      <c r="AM28" s="2">
        <f t="shared" si="25"/>
        <v>0</v>
      </c>
      <c r="AN28" s="2">
        <f t="shared" si="26"/>
        <v>0</v>
      </c>
      <c r="AO28" s="2">
        <f t="shared" si="26"/>
        <v>0</v>
      </c>
      <c r="AP28" s="2" t="b">
        <f t="shared" si="27"/>
        <v>0</v>
      </c>
      <c r="AQ28" s="2" t="b">
        <f t="shared" si="28"/>
        <v>0</v>
      </c>
      <c r="AR28" s="2" t="b">
        <f t="shared" si="29"/>
        <v>0</v>
      </c>
      <c r="AS28" s="2" t="b">
        <f t="shared" si="30"/>
        <v>0</v>
      </c>
      <c r="AT28" s="2" t="b">
        <f t="shared" si="31"/>
        <v>0</v>
      </c>
      <c r="AU28" s="2" t="b">
        <f t="shared" si="32"/>
        <v>0</v>
      </c>
      <c r="AV28" s="2">
        <f t="shared" si="33"/>
        <v>0</v>
      </c>
      <c r="AW28" s="2">
        <f t="shared" si="33"/>
        <v>0</v>
      </c>
      <c r="AX28" s="2">
        <f t="shared" si="34"/>
        <v>0</v>
      </c>
      <c r="AY28" s="2">
        <f t="shared" si="35"/>
        <v>0</v>
      </c>
    </row>
    <row r="29" spans="1:54" ht="12.95" customHeight="1" x14ac:dyDescent="0.25">
      <c r="C29" s="8"/>
      <c r="D29" s="1"/>
      <c r="E29" s="1"/>
      <c r="F29" s="8"/>
    </row>
    <row r="30" spans="1:54" ht="12.95" customHeight="1" thickBot="1" x14ac:dyDescent="0.3">
      <c r="C30" s="8"/>
      <c r="D30" s="1"/>
      <c r="E30" s="1"/>
      <c r="F30" s="8"/>
    </row>
    <row r="31" spans="1:54" ht="12.95" customHeight="1" x14ac:dyDescent="0.25">
      <c r="A31" s="51" t="s">
        <v>15</v>
      </c>
      <c r="B31" s="52"/>
      <c r="C31" s="52"/>
      <c r="D31" s="52" t="s">
        <v>21</v>
      </c>
      <c r="E31" s="52"/>
      <c r="F31" s="52"/>
      <c r="G31" s="59" t="s">
        <v>21</v>
      </c>
      <c r="H31" s="59"/>
      <c r="I31" s="52" t="s">
        <v>24</v>
      </c>
      <c r="J31" s="52"/>
      <c r="K31" s="52"/>
      <c r="L31" s="52"/>
      <c r="M31" s="52"/>
      <c r="N31" s="52"/>
      <c r="O31" s="52"/>
      <c r="P31" s="52"/>
      <c r="Q31" s="52"/>
      <c r="R31" s="55"/>
      <c r="U31" s="57" t="s">
        <v>24</v>
      </c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</row>
    <row r="32" spans="1:54" ht="12.95" customHeight="1" x14ac:dyDescent="0.25">
      <c r="A32" s="53"/>
      <c r="B32" s="54"/>
      <c r="C32" s="54"/>
      <c r="D32" s="54"/>
      <c r="E32" s="54"/>
      <c r="F32" s="54"/>
      <c r="G32" s="60"/>
      <c r="H32" s="60"/>
      <c r="I32" s="54"/>
      <c r="J32" s="54"/>
      <c r="K32" s="54"/>
      <c r="L32" s="54"/>
      <c r="M32" s="54"/>
      <c r="N32" s="54"/>
      <c r="O32" s="54"/>
      <c r="P32" s="54"/>
      <c r="Q32" s="54"/>
      <c r="R32" s="56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</row>
    <row r="33" spans="1:54" ht="12.95" customHeight="1" x14ac:dyDescent="0.25">
      <c r="A33" s="23" t="s">
        <v>0</v>
      </c>
      <c r="B33" s="24" t="s">
        <v>1</v>
      </c>
      <c r="C33" s="24" t="s">
        <v>2</v>
      </c>
      <c r="D33" s="24" t="s">
        <v>3</v>
      </c>
      <c r="E33" s="24" t="s">
        <v>3</v>
      </c>
      <c r="F33" s="24" t="s">
        <v>2</v>
      </c>
      <c r="G33" s="60"/>
      <c r="H33" s="60"/>
      <c r="I33" s="24" t="s">
        <v>2</v>
      </c>
      <c r="J33" s="24" t="s">
        <v>4</v>
      </c>
      <c r="K33" s="24" t="s">
        <v>5</v>
      </c>
      <c r="L33" s="24" t="s">
        <v>6</v>
      </c>
      <c r="M33" s="24" t="s">
        <v>7</v>
      </c>
      <c r="N33" s="24" t="s">
        <v>8</v>
      </c>
      <c r="O33" s="24" t="s">
        <v>9</v>
      </c>
      <c r="P33" s="24" t="s">
        <v>10</v>
      </c>
      <c r="Q33" s="24" t="s">
        <v>11</v>
      </c>
      <c r="R33" s="25" t="s">
        <v>12</v>
      </c>
      <c r="T33" s="2" t="s">
        <v>4</v>
      </c>
      <c r="U33" s="58" t="s">
        <v>2</v>
      </c>
      <c r="V33" s="58"/>
      <c r="W33" s="58"/>
      <c r="X33" s="58"/>
      <c r="Y33" s="58"/>
      <c r="Z33" s="58"/>
      <c r="AA33" s="3" t="s">
        <v>4</v>
      </c>
      <c r="AB33" s="3" t="s">
        <v>5</v>
      </c>
      <c r="AC33" s="3" t="s">
        <v>6</v>
      </c>
      <c r="AD33" s="3" t="s">
        <v>7</v>
      </c>
      <c r="AE33" s="3" t="s">
        <v>8</v>
      </c>
      <c r="AF33" s="3" t="s">
        <v>9</v>
      </c>
      <c r="AG33" s="3" t="s">
        <v>10</v>
      </c>
      <c r="AH33" s="3" t="s">
        <v>11</v>
      </c>
      <c r="AI33" s="3" t="s">
        <v>12</v>
      </c>
      <c r="AJ33" s="2" t="s">
        <v>16</v>
      </c>
      <c r="AK33" s="2" t="s">
        <v>16</v>
      </c>
      <c r="AL33" s="2" t="s">
        <v>5</v>
      </c>
      <c r="AM33" s="2" t="s">
        <v>5</v>
      </c>
      <c r="AN33" s="2" t="s">
        <v>6</v>
      </c>
      <c r="AO33" s="2" t="s">
        <v>6</v>
      </c>
      <c r="AP33" s="2" t="s">
        <v>7</v>
      </c>
      <c r="AQ33" s="2" t="s">
        <v>7</v>
      </c>
      <c r="AR33" s="2" t="s">
        <v>8</v>
      </c>
      <c r="AS33" s="2" t="s">
        <v>8</v>
      </c>
      <c r="AT33" s="2" t="s">
        <v>9</v>
      </c>
      <c r="AU33" s="2" t="s">
        <v>9</v>
      </c>
      <c r="AV33" s="2" t="s">
        <v>17</v>
      </c>
      <c r="AW33" s="2" t="s">
        <v>17</v>
      </c>
      <c r="AX33" s="2" t="s">
        <v>18</v>
      </c>
      <c r="AY33" s="2" t="s">
        <v>18</v>
      </c>
      <c r="AZ33" s="2" t="s">
        <v>2</v>
      </c>
      <c r="BA33" s="2" t="s">
        <v>16</v>
      </c>
      <c r="BB33" s="2" t="s">
        <v>19</v>
      </c>
    </row>
    <row r="34" spans="1:54" ht="12.95" customHeight="1" x14ac:dyDescent="0.25">
      <c r="A34" s="15">
        <v>2</v>
      </c>
      <c r="B34" s="2" t="s">
        <v>61</v>
      </c>
      <c r="C34" s="8" t="str">
        <f>U34</f>
        <v>C1</v>
      </c>
      <c r="D34" s="1"/>
      <c r="E34" s="1"/>
      <c r="F34" s="8" t="str">
        <f>U35</f>
        <v>C2</v>
      </c>
      <c r="G34" s="60"/>
      <c r="H34" s="60"/>
      <c r="I34" s="8" t="str">
        <f>VLOOKUP(S34,T34:Z38,2,0)</f>
        <v>C1</v>
      </c>
      <c r="J34" s="9">
        <f>IF(BA34=BA33,BB33,BB34)</f>
        <v>1</v>
      </c>
      <c r="K34" s="26">
        <f>VLOOKUP(I34,U34:AI38,8,0)</f>
        <v>0</v>
      </c>
      <c r="L34" s="2">
        <f>VLOOKUP(I34,U34:AI38,9,0)</f>
        <v>0</v>
      </c>
      <c r="M34" s="2">
        <f>VLOOKUP(I34,U34:AI38,10,0)</f>
        <v>0</v>
      </c>
      <c r="N34" s="2">
        <f>VLOOKUP(I34,U34:AI38,11,0)</f>
        <v>0</v>
      </c>
      <c r="O34" s="2">
        <f>VLOOKUP(I34,U34:AI38,12,0)</f>
        <v>0</v>
      </c>
      <c r="P34" s="2">
        <f>VLOOKUP(I34,U34:AI38,13,0)</f>
        <v>0</v>
      </c>
      <c r="Q34" s="2">
        <f>VLOOKUP(I34,U34:AI38,14,0)</f>
        <v>0</v>
      </c>
      <c r="R34" s="16">
        <f>VLOOKUP(I34,U34:AI38,15,0)</f>
        <v>0</v>
      </c>
      <c r="S34" s="2">
        <v>1</v>
      </c>
      <c r="T34" s="2">
        <f t="shared" ref="T34:T37" si="50">AA34</f>
        <v>1</v>
      </c>
      <c r="U34" s="58" t="str">
        <f>EQUIPES!B18</f>
        <v>C1</v>
      </c>
      <c r="V34" s="58"/>
      <c r="W34" s="58"/>
      <c r="X34" s="58"/>
      <c r="Y34" s="58"/>
      <c r="Z34" s="58"/>
      <c r="AA34" s="3">
        <f>RANK(AK34,AK34:AK38)</f>
        <v>1</v>
      </c>
      <c r="AB34" s="3">
        <f>SUMPRODUCT((C34:C39=U34)*(AL34:AL39))+SUMPRODUCT((F34:F39=U34)*(AM34:AM39))</f>
        <v>0</v>
      </c>
      <c r="AC34" s="3">
        <f>SUMPRODUCT((C34:C39=U34)*(AN34:AN39))+SUMPRODUCT((F34:F39=U34)*(AO34:AO39))</f>
        <v>0</v>
      </c>
      <c r="AD34" s="3">
        <f>SUMPRODUCT((C34:C39=U34)*(AP34:AP39))+SUMPRODUCT((F34:F39=U34)*(AQ34:AQ39))</f>
        <v>0</v>
      </c>
      <c r="AE34" s="3">
        <f>SUMPRODUCT((C34:C39=U34)*(AR34:AR39))+SUMPRODUCT((F34:F39=U34)*(AS34:AS39))</f>
        <v>0</v>
      </c>
      <c r="AF34" s="3">
        <f>SUMPRODUCT((C34:C39=U34)*(AT34:AT39))+SUMPRODUCT((F34:F39=U34)*(AU34:AU39))</f>
        <v>0</v>
      </c>
      <c r="AG34" s="3">
        <f>SUMPRODUCT((C34:C39=U34)*(AV34:AV39))+SUMPRODUCT((F34:F39=U34)*(AW34:AW39))</f>
        <v>0</v>
      </c>
      <c r="AH34" s="3">
        <f>SUMPRODUCT((C34:C39=U34)*(AX34:AX39))+SUMPRODUCT((F34:F39=U34)*(AY34:AY39))</f>
        <v>0</v>
      </c>
      <c r="AI34" s="3">
        <f>AG34-AH34</f>
        <v>0</v>
      </c>
      <c r="AJ34" s="2">
        <f t="shared" ref="AJ34:AJ37" si="51">SUM(AB34*1000+(AI34)/10+(AG34)/100)</f>
        <v>0</v>
      </c>
      <c r="AK34" s="2">
        <f t="shared" ref="AK34" si="52">AJ34+0.00004</f>
        <v>4.0000000000000003E-5</v>
      </c>
      <c r="AL34" s="2">
        <f t="shared" ref="AL34:AL38" si="53">IF(D34="",0,IF(D34&gt;E34,3,IF(D34=E34,1,IF(D34&lt;E34,0))))</f>
        <v>0</v>
      </c>
      <c r="AM34" s="2">
        <f t="shared" ref="AM34:AM38" si="54">IF(E34="",0,IF(E34&gt;D34,3,IF(E34=D34,1,IF(E34&lt;D34,0))))</f>
        <v>0</v>
      </c>
      <c r="AN34" s="2">
        <f t="shared" ref="AN34:AO38" si="55">IF(D34="",0,1)</f>
        <v>0</v>
      </c>
      <c r="AO34" s="2">
        <f t="shared" si="55"/>
        <v>0</v>
      </c>
      <c r="AP34" s="2" t="b">
        <f t="shared" ref="AP34:AP38" si="56">IF(D34&lt;&gt;"",IF(D34&gt;E34,1))</f>
        <v>0</v>
      </c>
      <c r="AQ34" s="2" t="b">
        <f t="shared" ref="AQ34:AQ38" si="57">IF(E34&lt;&gt;"",IF(E34&gt;D34,1))</f>
        <v>0</v>
      </c>
      <c r="AR34" s="2" t="b">
        <f t="shared" ref="AR34:AR38" si="58">IF(D34&lt;&gt;"",IF(D34=E34,1))</f>
        <v>0</v>
      </c>
      <c r="AS34" s="2" t="b">
        <f t="shared" ref="AS34:AS38" si="59">IF(E34&lt;&gt;"",IF(E34=D34,1))</f>
        <v>0</v>
      </c>
      <c r="AT34" s="2" t="b">
        <f t="shared" ref="AT34:AT38" si="60">IF(D34&lt;&gt;"",IF(D34&lt;E34,1))</f>
        <v>0</v>
      </c>
      <c r="AU34" s="2" t="b">
        <f t="shared" ref="AU34:AU38" si="61">IF(E34&lt;&gt;"",IF(E34&lt;D34,1))</f>
        <v>0</v>
      </c>
      <c r="AV34" s="2">
        <f t="shared" ref="AV34:AW38" si="62">D34</f>
        <v>0</v>
      </c>
      <c r="AW34" s="2">
        <f t="shared" si="62"/>
        <v>0</v>
      </c>
      <c r="AX34" s="2">
        <f t="shared" ref="AX34:AX38" si="63">E34</f>
        <v>0</v>
      </c>
      <c r="AY34" s="2">
        <f t="shared" ref="AY34:AY38" si="64">D34</f>
        <v>0</v>
      </c>
      <c r="AZ34" s="2" t="str">
        <f t="shared" ref="AZ34" si="65">VLOOKUP(S34,T34:Z37,2,0)</f>
        <v>C1</v>
      </c>
      <c r="BA34" s="2">
        <f>VLOOKUP(AZ34,U$34:AI$38,8,0)</f>
        <v>0</v>
      </c>
      <c r="BB34" s="2">
        <f>RANK(BA34,BA$34:BA$38)</f>
        <v>1</v>
      </c>
    </row>
    <row r="35" spans="1:54" ht="12.95" customHeight="1" x14ac:dyDescent="0.25">
      <c r="A35" s="15">
        <f>A34</f>
        <v>2</v>
      </c>
      <c r="B35" s="2" t="str">
        <f>B34</f>
        <v>T3</v>
      </c>
      <c r="C35" s="8" t="str">
        <f>U36</f>
        <v>C3</v>
      </c>
      <c r="D35" s="1"/>
      <c r="E35" s="1"/>
      <c r="F35" s="8" t="str">
        <f>U37</f>
        <v>C4</v>
      </c>
      <c r="G35" s="60"/>
      <c r="H35" s="60"/>
      <c r="I35" s="8" t="str">
        <f>VLOOKUP(S35,T34:Z38,2,0)</f>
        <v>C2</v>
      </c>
      <c r="J35" s="9">
        <f>IF(BA35=BA34,BB34,BB35)</f>
        <v>1</v>
      </c>
      <c r="K35" s="26">
        <f>VLOOKUP(I35,U34:AI38,8,0)</f>
        <v>0</v>
      </c>
      <c r="L35" s="2">
        <f>VLOOKUP(I35,U34:AI38,9,0)</f>
        <v>0</v>
      </c>
      <c r="M35" s="2">
        <f>VLOOKUP(I35,U34:AI38,10,0)</f>
        <v>0</v>
      </c>
      <c r="N35" s="2">
        <f>VLOOKUP(I35,U34:AI38,11,0)</f>
        <v>0</v>
      </c>
      <c r="O35" s="2">
        <f>VLOOKUP(I35,U34:AI38,12,0)</f>
        <v>0</v>
      </c>
      <c r="P35" s="2">
        <f>VLOOKUP(I35,U34:AI38,13,0)</f>
        <v>0</v>
      </c>
      <c r="Q35" s="2">
        <f>VLOOKUP(I35,U34:AI38,14,0)</f>
        <v>0</v>
      </c>
      <c r="R35" s="16">
        <f>VLOOKUP(I35,U34:AI38,15,0)</f>
        <v>0</v>
      </c>
      <c r="S35" s="2">
        <v>2</v>
      </c>
      <c r="T35" s="2">
        <f t="shared" si="50"/>
        <v>2</v>
      </c>
      <c r="U35" s="58" t="str">
        <f>EQUIPES!B19</f>
        <v>C2</v>
      </c>
      <c r="V35" s="58"/>
      <c r="W35" s="58"/>
      <c r="X35" s="58"/>
      <c r="Y35" s="58"/>
      <c r="Z35" s="58"/>
      <c r="AA35" s="3">
        <f>RANK(AK35,AK34:AK38)</f>
        <v>2</v>
      </c>
      <c r="AB35" s="3">
        <f>SUMPRODUCT((C34:C39=U35)*(AL34:AL39))+SUMPRODUCT((F34:F39=U35)*(AM34:AM39))</f>
        <v>0</v>
      </c>
      <c r="AC35" s="3">
        <f>SUMPRODUCT((C34:C39=U35)*(AN34:AN39))+SUMPRODUCT((F34:F39=U35)*(AO34:AO39))</f>
        <v>0</v>
      </c>
      <c r="AD35" s="3">
        <f>SUMPRODUCT((C34:C39=U35)*(AP34:AP39))+SUMPRODUCT((F34:F39=U35)*(AQ34:AQ39))</f>
        <v>0</v>
      </c>
      <c r="AE35" s="3">
        <f>SUMPRODUCT((C34:C39=U35)*(AR34:AR39))+SUMPRODUCT((F34:F39=U35)*(AS34:AS39))</f>
        <v>0</v>
      </c>
      <c r="AF35" s="3">
        <f>SUMPRODUCT((C34:C39=U35)*(AT34:AT39))+SUMPRODUCT((F34:F39=U35)*(AU34:AU39))</f>
        <v>0</v>
      </c>
      <c r="AG35" s="3">
        <f>SUMPRODUCT((C34:C39=U35)*(AV34:AV39))+SUMPRODUCT((F34:F39=U35)*(AW34:AW39))</f>
        <v>0</v>
      </c>
      <c r="AH35" s="3">
        <f>SUMPRODUCT((C34:C39=U35)*(AX34:AX39))+SUMPRODUCT((F34:F39=U35)*(AY34:AY39))</f>
        <v>0</v>
      </c>
      <c r="AI35" s="3">
        <f t="shared" ref="AI35:AI38" si="66">AG35-AH35</f>
        <v>0</v>
      </c>
      <c r="AJ35" s="2">
        <f t="shared" si="51"/>
        <v>0</v>
      </c>
      <c r="AK35" s="2">
        <f t="shared" ref="AK35" si="67">AJ35+0.00003</f>
        <v>3.0000000000000001E-5</v>
      </c>
      <c r="AL35" s="2">
        <f t="shared" si="53"/>
        <v>0</v>
      </c>
      <c r="AM35" s="2">
        <f t="shared" si="54"/>
        <v>0</v>
      </c>
      <c r="AN35" s="2">
        <f t="shared" si="55"/>
        <v>0</v>
      </c>
      <c r="AO35" s="2">
        <f t="shared" si="55"/>
        <v>0</v>
      </c>
      <c r="AP35" s="2" t="b">
        <f t="shared" si="56"/>
        <v>0</v>
      </c>
      <c r="AQ35" s="2" t="b">
        <f t="shared" si="57"/>
        <v>0</v>
      </c>
      <c r="AR35" s="2" t="b">
        <f t="shared" si="58"/>
        <v>0</v>
      </c>
      <c r="AS35" s="2" t="b">
        <f t="shared" si="59"/>
        <v>0</v>
      </c>
      <c r="AT35" s="2" t="b">
        <f t="shared" si="60"/>
        <v>0</v>
      </c>
      <c r="AU35" s="2" t="b">
        <f t="shared" si="61"/>
        <v>0</v>
      </c>
      <c r="AV35" s="2">
        <f t="shared" si="62"/>
        <v>0</v>
      </c>
      <c r="AW35" s="2">
        <f t="shared" si="62"/>
        <v>0</v>
      </c>
      <c r="AX35" s="2">
        <f t="shared" si="63"/>
        <v>0</v>
      </c>
      <c r="AY35" s="2">
        <f t="shared" si="64"/>
        <v>0</v>
      </c>
      <c r="AZ35" s="2" t="str">
        <f t="shared" ref="AZ35" si="68">VLOOKUP(S35,T34:Z37,2,0)</f>
        <v>C2</v>
      </c>
      <c r="BA35" s="2">
        <f t="shared" ref="BA35:BA38" si="69">VLOOKUP(AZ35,U$34:AI$38,8,0)</f>
        <v>0</v>
      </c>
      <c r="BB35" s="2">
        <f t="shared" ref="BB35:BB38" si="70">RANK(BA35,BA$34:BA$38)</f>
        <v>1</v>
      </c>
    </row>
    <row r="36" spans="1:54" ht="12.95" customHeight="1" x14ac:dyDescent="0.25">
      <c r="A36" s="15">
        <v>4</v>
      </c>
      <c r="B36" s="2" t="s">
        <v>62</v>
      </c>
      <c r="C36" s="8" t="str">
        <f>U34</f>
        <v>C1</v>
      </c>
      <c r="D36" s="1"/>
      <c r="E36" s="1"/>
      <c r="F36" s="8" t="str">
        <f>U36</f>
        <v>C3</v>
      </c>
      <c r="G36" s="60"/>
      <c r="H36" s="60"/>
      <c r="I36" s="8" t="str">
        <f>VLOOKUP(S36,T34:Z38,2,0)</f>
        <v>C3</v>
      </c>
      <c r="J36" s="9">
        <f t="shared" ref="J36:J38" si="71">IF(BA36=BA35,BB35,BB36)</f>
        <v>1</v>
      </c>
      <c r="K36" s="26">
        <f>VLOOKUP(I36,U34:AI38,8,0)</f>
        <v>0</v>
      </c>
      <c r="L36" s="2">
        <f>VLOOKUP(I36,U34:AI38,9,0)</f>
        <v>0</v>
      </c>
      <c r="M36" s="2">
        <f>VLOOKUP(I36,U34:AI38,10,0)</f>
        <v>0</v>
      </c>
      <c r="N36" s="2">
        <f>VLOOKUP(I36,U34:AI38,11,0)</f>
        <v>0</v>
      </c>
      <c r="O36" s="2">
        <f>VLOOKUP(I36,U34:AI38,12,0)</f>
        <v>0</v>
      </c>
      <c r="P36" s="2">
        <f>VLOOKUP(I36,U34:AI38,13,0)</f>
        <v>0</v>
      </c>
      <c r="Q36" s="2">
        <f>VLOOKUP(I36,U34:AI38,14,0)</f>
        <v>0</v>
      </c>
      <c r="R36" s="16">
        <f>VLOOKUP(I36,U34:AI38,15,0)</f>
        <v>0</v>
      </c>
      <c r="S36" s="2">
        <v>3</v>
      </c>
      <c r="T36" s="2">
        <f t="shared" si="50"/>
        <v>3</v>
      </c>
      <c r="U36" s="58" t="str">
        <f>EQUIPES!B20</f>
        <v>C3</v>
      </c>
      <c r="V36" s="58"/>
      <c r="W36" s="58"/>
      <c r="X36" s="58"/>
      <c r="Y36" s="58"/>
      <c r="Z36" s="58"/>
      <c r="AA36" s="3">
        <f>RANK(AK36,AK34:AK38)</f>
        <v>3</v>
      </c>
      <c r="AB36" s="3">
        <f>SUMPRODUCT((C34:C39=U36)*(AL34:AL39))+SUMPRODUCT((F34:F39=U36)*(AM34:AM39))</f>
        <v>0</v>
      </c>
      <c r="AC36" s="3">
        <f>SUMPRODUCT((C34:C39=U36)*(AN34:AN39))+SUMPRODUCT((F34:F39=U36)*(AO34:AO39))</f>
        <v>0</v>
      </c>
      <c r="AD36" s="3">
        <f>SUMPRODUCT((C34:C39=U36)*(AP34:AP39))+SUMPRODUCT((F34:F39=U36)*(AQ34:AQ39))</f>
        <v>0</v>
      </c>
      <c r="AE36" s="3">
        <f>SUMPRODUCT((C34:C39=U36)*(AR34:AR39))+SUMPRODUCT((F34:F39=U36)*(AS34:AS39))</f>
        <v>0</v>
      </c>
      <c r="AF36" s="3">
        <f>SUMPRODUCT((C34:C39=U36)*(AT34:AT39))+SUMPRODUCT((F34:F39=U36)*(AU34:AU39))</f>
        <v>0</v>
      </c>
      <c r="AG36" s="3">
        <f>SUMPRODUCT((C34:C39=U36)*(AV34:AV39))+SUMPRODUCT((F34:F39=U36)*(AW34:AW39))</f>
        <v>0</v>
      </c>
      <c r="AH36" s="3">
        <f>SUMPRODUCT((C34:C39=U36)*(AX34:AX39))+SUMPRODUCT((F34:F39=U36)*(AY34:AY39))</f>
        <v>0</v>
      </c>
      <c r="AI36" s="3">
        <f t="shared" si="66"/>
        <v>0</v>
      </c>
      <c r="AJ36" s="2">
        <f t="shared" si="51"/>
        <v>0</v>
      </c>
      <c r="AK36" s="2">
        <f t="shared" ref="AK36" si="72">AJ36+0.00002</f>
        <v>2.0000000000000002E-5</v>
      </c>
      <c r="AL36" s="2">
        <f t="shared" si="53"/>
        <v>0</v>
      </c>
      <c r="AM36" s="2">
        <f t="shared" si="54"/>
        <v>0</v>
      </c>
      <c r="AN36" s="2">
        <f t="shared" si="55"/>
        <v>0</v>
      </c>
      <c r="AO36" s="2">
        <f t="shared" si="55"/>
        <v>0</v>
      </c>
      <c r="AP36" s="2" t="b">
        <f t="shared" si="56"/>
        <v>0</v>
      </c>
      <c r="AQ36" s="2" t="b">
        <f t="shared" si="57"/>
        <v>0</v>
      </c>
      <c r="AR36" s="2" t="b">
        <f t="shared" si="58"/>
        <v>0</v>
      </c>
      <c r="AS36" s="2" t="b">
        <f t="shared" si="59"/>
        <v>0</v>
      </c>
      <c r="AT36" s="2" t="b">
        <f t="shared" si="60"/>
        <v>0</v>
      </c>
      <c r="AU36" s="2" t="b">
        <f t="shared" si="61"/>
        <v>0</v>
      </c>
      <c r="AV36" s="2">
        <f t="shared" si="62"/>
        <v>0</v>
      </c>
      <c r="AW36" s="2">
        <f t="shared" si="62"/>
        <v>0</v>
      </c>
      <c r="AX36" s="2">
        <f t="shared" si="63"/>
        <v>0</v>
      </c>
      <c r="AY36" s="2">
        <f t="shared" si="64"/>
        <v>0</v>
      </c>
      <c r="AZ36" s="2" t="str">
        <f t="shared" ref="AZ36" si="73">VLOOKUP(S36,T34:Z37,2,0)</f>
        <v>C3</v>
      </c>
      <c r="BA36" s="2">
        <f t="shared" si="69"/>
        <v>0</v>
      </c>
      <c r="BB36" s="2">
        <f t="shared" si="70"/>
        <v>1</v>
      </c>
    </row>
    <row r="37" spans="1:54" ht="12.95" customHeight="1" x14ac:dyDescent="0.25">
      <c r="A37" s="15">
        <f>A36</f>
        <v>4</v>
      </c>
      <c r="B37" s="2" t="str">
        <f>B36</f>
        <v>T4</v>
      </c>
      <c r="C37" s="8" t="str">
        <f>U35</f>
        <v>C2</v>
      </c>
      <c r="D37" s="1"/>
      <c r="E37" s="1"/>
      <c r="F37" s="8" t="str">
        <f>U38</f>
        <v>C5</v>
      </c>
      <c r="G37" s="60"/>
      <c r="H37" s="60"/>
      <c r="I37" s="8" t="str">
        <f>VLOOKUP(S37,T34:Z38,2,0)</f>
        <v>C4</v>
      </c>
      <c r="J37" s="9">
        <f t="shared" si="71"/>
        <v>1</v>
      </c>
      <c r="K37" s="26">
        <f>VLOOKUP(I37,U34:AI38,8,0)</f>
        <v>0</v>
      </c>
      <c r="L37" s="2">
        <f>VLOOKUP(I37,U34:AI38,9,0)</f>
        <v>0</v>
      </c>
      <c r="M37" s="2">
        <f>VLOOKUP(I37,U34:AI38,10,0)</f>
        <v>0</v>
      </c>
      <c r="N37" s="2">
        <f>VLOOKUP(I37,U34:AI38,11,0)</f>
        <v>0</v>
      </c>
      <c r="O37" s="2">
        <f>VLOOKUP(I37,U34:AI38,12,0)</f>
        <v>0</v>
      </c>
      <c r="P37" s="2">
        <f>VLOOKUP(I37,U34:AI38,13,0)</f>
        <v>0</v>
      </c>
      <c r="Q37" s="2">
        <f>VLOOKUP(I37,U34:AI38,14,0)</f>
        <v>0</v>
      </c>
      <c r="R37" s="16">
        <f>VLOOKUP(I37,U34:AI38,15,0)</f>
        <v>0</v>
      </c>
      <c r="S37" s="2">
        <v>4</v>
      </c>
      <c r="T37" s="2">
        <f t="shared" si="50"/>
        <v>4</v>
      </c>
      <c r="U37" s="58" t="str">
        <f>EQUIPES!B21</f>
        <v>C4</v>
      </c>
      <c r="V37" s="58"/>
      <c r="W37" s="58"/>
      <c r="X37" s="58"/>
      <c r="Y37" s="58"/>
      <c r="Z37" s="58"/>
      <c r="AA37" s="3">
        <f>RANK(AK37,AK34:AK38)</f>
        <v>4</v>
      </c>
      <c r="AB37" s="3">
        <f>SUMPRODUCT((C34:C39=U37)*(AL34:AL39))+SUMPRODUCT((F34:F39=U37)*(AM34:AM39))</f>
        <v>0</v>
      </c>
      <c r="AC37" s="3">
        <f>SUMPRODUCT((C34:C39=U37)*(AN34:AN39))+SUMPRODUCT((F34:F39=U37)*(AO34:AO39))</f>
        <v>0</v>
      </c>
      <c r="AD37" s="3">
        <f>SUMPRODUCT((C34:C39=U37)*(AP34:AP39))+SUMPRODUCT((F34:F39=U37)*(AQ34:AQ39))</f>
        <v>0</v>
      </c>
      <c r="AE37" s="3">
        <f>SUMPRODUCT((C34:C39=U37)*(AR34:AR39))+SUMPRODUCT((F34:F39=U37)*(AS34:AS39))</f>
        <v>0</v>
      </c>
      <c r="AF37" s="3">
        <f>SUMPRODUCT((C34:C39=U37)*(AT34:AT39))+SUMPRODUCT((F34:F39=U37)*(AU34:AU39))</f>
        <v>0</v>
      </c>
      <c r="AG37" s="3">
        <f>SUMPRODUCT((C34:C39=U37)*(AV34:AV39))+SUMPRODUCT((F34:F39=U37)*(AW34:AW39))</f>
        <v>0</v>
      </c>
      <c r="AH37" s="3">
        <f>SUMPRODUCT((C34:C39=U37)*(AX34:AX39))+SUMPRODUCT((F34:F39=U37)*(AY34:AY39))</f>
        <v>0</v>
      </c>
      <c r="AI37" s="3">
        <f t="shared" si="66"/>
        <v>0</v>
      </c>
      <c r="AJ37" s="2">
        <f t="shared" si="51"/>
        <v>0</v>
      </c>
      <c r="AK37" s="2">
        <f t="shared" ref="AK37" si="74">AJ37+0.00001</f>
        <v>1.0000000000000001E-5</v>
      </c>
      <c r="AL37" s="2">
        <f t="shared" si="53"/>
        <v>0</v>
      </c>
      <c r="AM37" s="2">
        <f t="shared" si="54"/>
        <v>0</v>
      </c>
      <c r="AN37" s="2">
        <f t="shared" si="55"/>
        <v>0</v>
      </c>
      <c r="AO37" s="2">
        <f t="shared" si="55"/>
        <v>0</v>
      </c>
      <c r="AP37" s="2" t="b">
        <f t="shared" si="56"/>
        <v>0</v>
      </c>
      <c r="AQ37" s="2" t="b">
        <f t="shared" si="57"/>
        <v>0</v>
      </c>
      <c r="AR37" s="2" t="b">
        <f t="shared" si="58"/>
        <v>0</v>
      </c>
      <c r="AS37" s="2" t="b">
        <f t="shared" si="59"/>
        <v>0</v>
      </c>
      <c r="AT37" s="2" t="b">
        <f t="shared" si="60"/>
        <v>0</v>
      </c>
      <c r="AU37" s="2" t="b">
        <f t="shared" si="61"/>
        <v>0</v>
      </c>
      <c r="AV37" s="2">
        <f t="shared" si="62"/>
        <v>0</v>
      </c>
      <c r="AW37" s="2">
        <f t="shared" si="62"/>
        <v>0</v>
      </c>
      <c r="AX37" s="2">
        <f t="shared" si="63"/>
        <v>0</v>
      </c>
      <c r="AY37" s="2">
        <f t="shared" si="64"/>
        <v>0</v>
      </c>
      <c r="AZ37" s="2" t="str">
        <f t="shared" ref="AZ37" si="75">VLOOKUP(S37,T34:Z37,2,0)</f>
        <v>C4</v>
      </c>
      <c r="BA37" s="2">
        <f t="shared" si="69"/>
        <v>0</v>
      </c>
      <c r="BB37" s="2">
        <f t="shared" si="70"/>
        <v>1</v>
      </c>
    </row>
    <row r="38" spans="1:54" ht="12.95" customHeight="1" x14ac:dyDescent="0.25">
      <c r="A38" s="15">
        <v>6</v>
      </c>
      <c r="B38" s="2" t="s">
        <v>61</v>
      </c>
      <c r="C38" s="8" t="str">
        <f>U34</f>
        <v>C1</v>
      </c>
      <c r="D38" s="1"/>
      <c r="E38" s="1"/>
      <c r="F38" s="8" t="str">
        <f>U37</f>
        <v>C4</v>
      </c>
      <c r="G38" s="60"/>
      <c r="H38" s="60"/>
      <c r="I38" s="8" t="str">
        <f>VLOOKUP(S38,T34:Z38,2,0)</f>
        <v>C5</v>
      </c>
      <c r="J38" s="9">
        <f t="shared" si="71"/>
        <v>1</v>
      </c>
      <c r="K38" s="26">
        <f>VLOOKUP(I38,U34:AI38,8,0)</f>
        <v>0</v>
      </c>
      <c r="L38" s="2">
        <f>VLOOKUP(I38,U35:AI38,9,0)</f>
        <v>0</v>
      </c>
      <c r="M38" s="2">
        <f>VLOOKUP(I38,U34:AI38,10,0)</f>
        <v>0</v>
      </c>
      <c r="N38" s="2">
        <f>VLOOKUP(I38,U34:AI38,11,0)</f>
        <v>0</v>
      </c>
      <c r="O38" s="2">
        <f>VLOOKUP(I38,U34:AI38,12,0)</f>
        <v>0</v>
      </c>
      <c r="P38" s="2">
        <f>VLOOKUP(I38,U34:AI38,13,0)</f>
        <v>0</v>
      </c>
      <c r="Q38" s="2">
        <f>VLOOKUP(I38,U34:AI38,14,0)</f>
        <v>0</v>
      </c>
      <c r="R38" s="16">
        <f>VLOOKUP(I38,U34:AI38,15,0)</f>
        <v>0</v>
      </c>
      <c r="S38" s="2">
        <v>5</v>
      </c>
      <c r="T38" s="2">
        <v>5</v>
      </c>
      <c r="U38" s="58" t="str">
        <f>EQUIPES!B22</f>
        <v>C5</v>
      </c>
      <c r="V38" s="58"/>
      <c r="W38" s="58"/>
      <c r="X38" s="58"/>
      <c r="Y38" s="58"/>
      <c r="Z38" s="58"/>
      <c r="AA38" s="3">
        <f>RANK(AK38,AK34:AK38)</f>
        <v>5</v>
      </c>
      <c r="AB38" s="3">
        <f>SUMPRODUCT((C35:C40=U38)*(AL35:AL40))+SUMPRODUCT((F35:F40=U38)*(AM35:AM40))</f>
        <v>0</v>
      </c>
      <c r="AC38" s="3">
        <f>SUMPRODUCT((C35:C40=U38)*(AN35:AN40))+SUMPRODUCT((F35:F40=U38)*(AO35:AO40))</f>
        <v>0</v>
      </c>
      <c r="AD38" s="3">
        <f>SUMPRODUCT((C35:C40=U38)*(AP35:AP40))+SUMPRODUCT((F35:F40=U38)*(AQ35:AQ40))</f>
        <v>0</v>
      </c>
      <c r="AE38" s="3">
        <f>SUMPRODUCT((C35:C40=U38)*(AR35:AR40))+SUMPRODUCT((F35:F40=U38)*(AS35:AS40))</f>
        <v>0</v>
      </c>
      <c r="AF38" s="3">
        <f>SUMPRODUCT((C35:C40=U38)*(AT35:AT40))+SUMPRODUCT((F35:F40=U38)*(AU35:AU40))</f>
        <v>0</v>
      </c>
      <c r="AG38" s="3">
        <f>SUMPRODUCT((C35:C40=U38)*(AV35:AV40))+SUMPRODUCT((F35:F40=U38)*(AW35:AW40))</f>
        <v>0</v>
      </c>
      <c r="AH38" s="3">
        <f>SUMPRODUCT((C35:C40=U38)*(AX35:AX40))+SUMPRODUCT((F35:F40=U38)*(AY35:AY40))</f>
        <v>0</v>
      </c>
      <c r="AI38" s="3">
        <f t="shared" si="66"/>
        <v>0</v>
      </c>
      <c r="AJ38" s="2">
        <f t="shared" ref="AJ38" si="76">SUM(AB38*1000+(AI38)/10+(AG38)/100)</f>
        <v>0</v>
      </c>
      <c r="AK38" s="2">
        <f>AJ38+0</f>
        <v>0</v>
      </c>
      <c r="AL38" s="2">
        <f t="shared" si="53"/>
        <v>0</v>
      </c>
      <c r="AM38" s="2">
        <f t="shared" si="54"/>
        <v>0</v>
      </c>
      <c r="AN38" s="2">
        <f t="shared" si="55"/>
        <v>0</v>
      </c>
      <c r="AO38" s="2">
        <f t="shared" si="55"/>
        <v>0</v>
      </c>
      <c r="AP38" s="2" t="b">
        <f t="shared" si="56"/>
        <v>0</v>
      </c>
      <c r="AQ38" s="2" t="b">
        <f t="shared" si="57"/>
        <v>0</v>
      </c>
      <c r="AR38" s="2" t="b">
        <f t="shared" si="58"/>
        <v>0</v>
      </c>
      <c r="AS38" s="2" t="b">
        <f t="shared" si="59"/>
        <v>0</v>
      </c>
      <c r="AT38" s="2" t="b">
        <f t="shared" si="60"/>
        <v>0</v>
      </c>
      <c r="AU38" s="2" t="b">
        <f t="shared" si="61"/>
        <v>0</v>
      </c>
      <c r="AV38" s="2">
        <f t="shared" si="62"/>
        <v>0</v>
      </c>
      <c r="AW38" s="2">
        <f t="shared" si="62"/>
        <v>0</v>
      </c>
      <c r="AX38" s="2">
        <f t="shared" si="63"/>
        <v>0</v>
      </c>
      <c r="AY38" s="2">
        <f t="shared" si="64"/>
        <v>0</v>
      </c>
      <c r="AZ38" s="2" t="str">
        <f>VLOOKUP(S38,T34:Z38,2,0)</f>
        <v>C5</v>
      </c>
      <c r="BA38" s="2">
        <f t="shared" si="69"/>
        <v>0</v>
      </c>
      <c r="BB38" s="2">
        <f t="shared" si="70"/>
        <v>1</v>
      </c>
    </row>
    <row r="39" spans="1:54" ht="12.95" customHeight="1" x14ac:dyDescent="0.25">
      <c r="A39" s="15">
        <f>A38</f>
        <v>6</v>
      </c>
      <c r="B39" s="2" t="str">
        <f>B38</f>
        <v>T3</v>
      </c>
      <c r="C39" s="8" t="str">
        <f>U36</f>
        <v>C3</v>
      </c>
      <c r="D39" s="1"/>
      <c r="E39" s="1"/>
      <c r="F39" s="8" t="str">
        <f>U38</f>
        <v>C5</v>
      </c>
      <c r="G39" s="60"/>
      <c r="H39" s="60"/>
      <c r="I39" s="6"/>
      <c r="J39" s="6"/>
      <c r="K39" s="6"/>
      <c r="L39" s="6"/>
      <c r="M39" s="6"/>
      <c r="N39" s="6"/>
      <c r="O39" s="6"/>
      <c r="P39" s="6"/>
      <c r="Q39" s="6"/>
      <c r="R39" s="29"/>
    </row>
    <row r="40" spans="1:54" ht="12.95" customHeight="1" x14ac:dyDescent="0.25">
      <c r="A40" s="15">
        <v>8</v>
      </c>
      <c r="B40" s="2" t="s">
        <v>62</v>
      </c>
      <c r="C40" s="8" t="str">
        <f>U34</f>
        <v>C1</v>
      </c>
      <c r="D40" s="1"/>
      <c r="E40" s="1"/>
      <c r="F40" s="8" t="str">
        <f>U38</f>
        <v>C5</v>
      </c>
      <c r="G40" s="60"/>
      <c r="H40" s="60"/>
      <c r="R40" s="16"/>
    </row>
    <row r="41" spans="1:54" ht="12.95" customHeight="1" x14ac:dyDescent="0.25">
      <c r="A41" s="15">
        <f>A40</f>
        <v>8</v>
      </c>
      <c r="B41" s="2" t="str">
        <f>B40</f>
        <v>T4</v>
      </c>
      <c r="C41" s="8" t="str">
        <f>U35</f>
        <v>C2</v>
      </c>
      <c r="D41" s="1"/>
      <c r="E41" s="1"/>
      <c r="F41" s="8" t="str">
        <f>U37</f>
        <v>C4</v>
      </c>
      <c r="G41" s="60"/>
      <c r="H41" s="60"/>
      <c r="R41" s="16"/>
    </row>
    <row r="42" spans="1:54" ht="12.95" customHeight="1" x14ac:dyDescent="0.25">
      <c r="A42" s="15">
        <v>10</v>
      </c>
      <c r="B42" s="2" t="s">
        <v>61</v>
      </c>
      <c r="C42" s="8" t="str">
        <f>U35</f>
        <v>C2</v>
      </c>
      <c r="D42" s="1"/>
      <c r="E42" s="1"/>
      <c r="F42" s="8" t="str">
        <f>U36</f>
        <v>C3</v>
      </c>
      <c r="G42" s="60"/>
      <c r="H42" s="60"/>
      <c r="R42" s="16"/>
    </row>
    <row r="43" spans="1:54" ht="12.95" customHeight="1" thickBot="1" x14ac:dyDescent="0.3">
      <c r="A43" s="17">
        <f>A42</f>
        <v>10</v>
      </c>
      <c r="B43" s="18" t="str">
        <f>B42</f>
        <v>T3</v>
      </c>
      <c r="C43" s="27" t="str">
        <f>U38</f>
        <v>C5</v>
      </c>
      <c r="D43" s="28"/>
      <c r="E43" s="28"/>
      <c r="F43" s="27" t="str">
        <f>U37</f>
        <v>C4</v>
      </c>
      <c r="G43" s="61"/>
      <c r="H43" s="61"/>
      <c r="I43" s="18"/>
      <c r="J43" s="18"/>
      <c r="K43" s="18"/>
      <c r="L43" s="18"/>
      <c r="M43" s="18"/>
      <c r="N43" s="18"/>
      <c r="O43" s="18"/>
      <c r="P43" s="18"/>
      <c r="Q43" s="18"/>
      <c r="R43" s="19"/>
    </row>
    <row r="44" spans="1:54" ht="12.95" customHeight="1" x14ac:dyDescent="0.25">
      <c r="C44" s="8"/>
      <c r="D44" s="1"/>
      <c r="E44" s="1"/>
      <c r="F44" s="8"/>
    </row>
    <row r="45" spans="1:54" ht="12.95" customHeight="1" thickBot="1" x14ac:dyDescent="0.3">
      <c r="C45" s="8"/>
      <c r="D45" s="1"/>
      <c r="E45" s="1"/>
      <c r="F45" s="8"/>
    </row>
    <row r="46" spans="1:54" ht="12.95" customHeight="1" x14ac:dyDescent="0.25">
      <c r="A46" s="51" t="s">
        <v>15</v>
      </c>
      <c r="B46" s="52"/>
      <c r="C46" s="52"/>
      <c r="D46" s="52" t="s">
        <v>22</v>
      </c>
      <c r="E46" s="52"/>
      <c r="F46" s="52"/>
      <c r="G46" s="59" t="s">
        <v>22</v>
      </c>
      <c r="H46" s="59"/>
      <c r="I46" s="52" t="s">
        <v>25</v>
      </c>
      <c r="J46" s="52"/>
      <c r="K46" s="52"/>
      <c r="L46" s="52"/>
      <c r="M46" s="52"/>
      <c r="N46" s="52"/>
      <c r="O46" s="52"/>
      <c r="P46" s="52"/>
      <c r="Q46" s="52"/>
      <c r="R46" s="55"/>
      <c r="U46" s="57" t="s">
        <v>25</v>
      </c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</row>
    <row r="47" spans="1:54" ht="12.95" customHeight="1" x14ac:dyDescent="0.25">
      <c r="A47" s="53"/>
      <c r="B47" s="54"/>
      <c r="C47" s="54"/>
      <c r="D47" s="54"/>
      <c r="E47" s="54"/>
      <c r="F47" s="54"/>
      <c r="G47" s="60"/>
      <c r="H47" s="60"/>
      <c r="I47" s="54"/>
      <c r="J47" s="54"/>
      <c r="K47" s="54"/>
      <c r="L47" s="54"/>
      <c r="M47" s="54"/>
      <c r="N47" s="54"/>
      <c r="O47" s="54"/>
      <c r="P47" s="54"/>
      <c r="Q47" s="54"/>
      <c r="R47" s="56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</row>
    <row r="48" spans="1:54" ht="12.95" customHeight="1" x14ac:dyDescent="0.25">
      <c r="A48" s="23" t="s">
        <v>0</v>
      </c>
      <c r="B48" s="24" t="s">
        <v>1</v>
      </c>
      <c r="C48" s="24" t="s">
        <v>2</v>
      </c>
      <c r="D48" s="24" t="s">
        <v>3</v>
      </c>
      <c r="E48" s="24" t="s">
        <v>3</v>
      </c>
      <c r="F48" s="24" t="s">
        <v>2</v>
      </c>
      <c r="G48" s="60"/>
      <c r="H48" s="60"/>
      <c r="I48" s="24" t="s">
        <v>2</v>
      </c>
      <c r="J48" s="24" t="s">
        <v>4</v>
      </c>
      <c r="K48" s="24" t="s">
        <v>5</v>
      </c>
      <c r="L48" s="24" t="s">
        <v>6</v>
      </c>
      <c r="M48" s="24" t="s">
        <v>7</v>
      </c>
      <c r="N48" s="24" t="s">
        <v>8</v>
      </c>
      <c r="O48" s="24" t="s">
        <v>9</v>
      </c>
      <c r="P48" s="24" t="s">
        <v>10</v>
      </c>
      <c r="Q48" s="24" t="s">
        <v>11</v>
      </c>
      <c r="R48" s="25" t="s">
        <v>12</v>
      </c>
      <c r="T48" s="2" t="s">
        <v>4</v>
      </c>
      <c r="U48" s="58" t="s">
        <v>2</v>
      </c>
      <c r="V48" s="58"/>
      <c r="W48" s="58"/>
      <c r="X48" s="58"/>
      <c r="Y48" s="58"/>
      <c r="Z48" s="58"/>
      <c r="AA48" s="3" t="s">
        <v>4</v>
      </c>
      <c r="AB48" s="3" t="s">
        <v>5</v>
      </c>
      <c r="AC48" s="3" t="s">
        <v>6</v>
      </c>
      <c r="AD48" s="3" t="s">
        <v>7</v>
      </c>
      <c r="AE48" s="3" t="s">
        <v>8</v>
      </c>
      <c r="AF48" s="3" t="s">
        <v>9</v>
      </c>
      <c r="AG48" s="3" t="s">
        <v>10</v>
      </c>
      <c r="AH48" s="3" t="s">
        <v>11</v>
      </c>
      <c r="AI48" s="3" t="s">
        <v>12</v>
      </c>
      <c r="AJ48" s="2" t="s">
        <v>16</v>
      </c>
      <c r="AK48" s="2" t="s">
        <v>16</v>
      </c>
      <c r="AL48" s="2" t="s">
        <v>5</v>
      </c>
      <c r="AM48" s="2" t="s">
        <v>5</v>
      </c>
      <c r="AN48" s="2" t="s">
        <v>6</v>
      </c>
      <c r="AO48" s="2" t="s">
        <v>6</v>
      </c>
      <c r="AP48" s="2" t="s">
        <v>7</v>
      </c>
      <c r="AQ48" s="2" t="s">
        <v>7</v>
      </c>
      <c r="AR48" s="2" t="s">
        <v>8</v>
      </c>
      <c r="AS48" s="2" t="s">
        <v>8</v>
      </c>
      <c r="AT48" s="2" t="s">
        <v>9</v>
      </c>
      <c r="AU48" s="2" t="s">
        <v>9</v>
      </c>
      <c r="AV48" s="2" t="s">
        <v>17</v>
      </c>
      <c r="AW48" s="2" t="s">
        <v>17</v>
      </c>
      <c r="AX48" s="2" t="s">
        <v>18</v>
      </c>
      <c r="AY48" s="2" t="s">
        <v>18</v>
      </c>
      <c r="AZ48" s="2" t="s">
        <v>2</v>
      </c>
      <c r="BA48" s="2" t="s">
        <v>16</v>
      </c>
      <c r="BB48" s="2" t="s">
        <v>19</v>
      </c>
    </row>
    <row r="49" spans="1:54" ht="12.95" customHeight="1" x14ac:dyDescent="0.25">
      <c r="A49" s="15">
        <f>A34</f>
        <v>2</v>
      </c>
      <c r="B49" s="2" t="str">
        <f>B34</f>
        <v>T3</v>
      </c>
      <c r="C49" s="8" t="str">
        <f>U49</f>
        <v>D1</v>
      </c>
      <c r="D49" s="1"/>
      <c r="E49" s="1"/>
      <c r="F49" s="8" t="str">
        <f>U50</f>
        <v>D2</v>
      </c>
      <c r="G49" s="60"/>
      <c r="H49" s="60"/>
      <c r="I49" s="8" t="str">
        <f t="shared" ref="I49" si="77">VLOOKUP(S49,T49:Z52,2,0)</f>
        <v>D1</v>
      </c>
      <c r="J49" s="9">
        <v>1</v>
      </c>
      <c r="K49" s="26">
        <f>VLOOKUP(I49,U49:AI52,8,0)</f>
        <v>0</v>
      </c>
      <c r="L49" s="2">
        <f>VLOOKUP(I49,U49:AI52,9,0)</f>
        <v>0</v>
      </c>
      <c r="M49" s="2">
        <f>VLOOKUP(I49,U49:AI52,10,0)</f>
        <v>0</v>
      </c>
      <c r="N49" s="2">
        <f>VLOOKUP(I49,U49:AI52,11,0)</f>
        <v>0</v>
      </c>
      <c r="O49" s="2">
        <f>VLOOKUP(I49,U49:AI52,12,0)</f>
        <v>0</v>
      </c>
      <c r="P49" s="2">
        <f>VLOOKUP(I49,U49:AI52,13,0)</f>
        <v>0</v>
      </c>
      <c r="Q49" s="2">
        <f>VLOOKUP(I49,U49:AI52,14,0)</f>
        <v>0</v>
      </c>
      <c r="R49" s="16">
        <f>VLOOKUP(I49,U49:AI52,15,0)</f>
        <v>0</v>
      </c>
      <c r="S49" s="2">
        <v>1</v>
      </c>
      <c r="T49" s="2">
        <f t="shared" ref="T49:T52" si="78">AA49</f>
        <v>1</v>
      </c>
      <c r="U49" s="58" t="str">
        <f>EQUIPES!B25</f>
        <v>D1</v>
      </c>
      <c r="V49" s="58"/>
      <c r="W49" s="58"/>
      <c r="X49" s="58"/>
      <c r="Y49" s="58"/>
      <c r="Z49" s="58"/>
      <c r="AA49" s="3">
        <f t="shared" ref="AA49" si="79">RANK(AK49,AK49:AK52)</f>
        <v>1</v>
      </c>
      <c r="AB49" s="3">
        <f>SUMPRODUCT((C49:C54=U49)*(AL49:AL54))+SUMPRODUCT((F49:F54=U49)*(AM49:AM54))</f>
        <v>0</v>
      </c>
      <c r="AC49" s="3">
        <f>SUMPRODUCT((C49:C54=U49)*(AN49:AN54))+SUMPRODUCT((F49:F54=U49)*(AO49:AO54))</f>
        <v>0</v>
      </c>
      <c r="AD49" s="3">
        <f>SUMPRODUCT((C49:C54=U49)*(AP49:AP54))+SUMPRODUCT((F49:F54=U49)*(AQ49:AQ54))</f>
        <v>0</v>
      </c>
      <c r="AE49" s="3">
        <f>SUMPRODUCT((C49:C54=U49)*(AR49:AR54))+SUMPRODUCT((F49:F54=U49)*(AS49:AS54))</f>
        <v>0</v>
      </c>
      <c r="AF49" s="3">
        <f>SUMPRODUCT((C49:C54=U49)*(AT49:AT54))+SUMPRODUCT((F49:F54=U49)*(AU49:AU54))</f>
        <v>0</v>
      </c>
      <c r="AG49" s="3">
        <f>SUMPRODUCT((C49:C54=U49)*(AV49:AV54))+SUMPRODUCT((F49:F54=U49)*(AW49:AW54))</f>
        <v>0</v>
      </c>
      <c r="AH49" s="3">
        <f>SUMPRODUCT((C49:C54=U49)*(AX49:AX54))+SUMPRODUCT((F49:F54=U49)*(AY49:AY54))</f>
        <v>0</v>
      </c>
      <c r="AI49" s="3">
        <f t="shared" ref="AI49:AI53" si="80">AG49-AH49</f>
        <v>0</v>
      </c>
      <c r="AJ49" s="2">
        <f t="shared" ref="AJ49:AJ52" si="81">SUM(AB49*1000+(AI49)/10+(AG49)/100)</f>
        <v>0</v>
      </c>
      <c r="AK49" s="2">
        <f t="shared" ref="AK49" si="82">AJ49+0.00004</f>
        <v>4.0000000000000003E-5</v>
      </c>
      <c r="AL49" s="2">
        <f t="shared" ref="AL49:AL53" si="83">IF(D49="",0,IF(D49&gt;E49,3,IF(D49=E49,1,IF(D49&lt;E49,0))))</f>
        <v>0</v>
      </c>
      <c r="AM49" s="2">
        <f t="shared" ref="AM49:AM53" si="84">IF(E49="",0,IF(E49&gt;D49,3,IF(E49=D49,1,IF(E49&lt;D49,0))))</f>
        <v>0</v>
      </c>
      <c r="AN49" s="2">
        <f t="shared" ref="AN49:AO53" si="85">IF(D49="",0,1)</f>
        <v>0</v>
      </c>
      <c r="AO49" s="2">
        <f t="shared" si="85"/>
        <v>0</v>
      </c>
      <c r="AP49" s="2" t="b">
        <f t="shared" ref="AP49:AP53" si="86">IF(D49&lt;&gt;"",IF(D49&gt;E49,1))</f>
        <v>0</v>
      </c>
      <c r="AQ49" s="2" t="b">
        <f t="shared" ref="AQ49:AQ53" si="87">IF(E49&lt;&gt;"",IF(E49&gt;D49,1))</f>
        <v>0</v>
      </c>
      <c r="AR49" s="2" t="b">
        <f t="shared" ref="AR49:AR53" si="88">IF(D49&lt;&gt;"",IF(D49=E49,1))</f>
        <v>0</v>
      </c>
      <c r="AS49" s="2" t="b">
        <f t="shared" ref="AS49:AS53" si="89">IF(E49&lt;&gt;"",IF(E49=D49,1))</f>
        <v>0</v>
      </c>
      <c r="AT49" s="2" t="b">
        <f t="shared" ref="AT49:AT53" si="90">IF(D49&lt;&gt;"",IF(D49&lt;E49,1))</f>
        <v>0</v>
      </c>
      <c r="AU49" s="2" t="b">
        <f t="shared" ref="AU49:AU53" si="91">IF(E49&lt;&gt;"",IF(E49&lt;D49,1))</f>
        <v>0</v>
      </c>
      <c r="AV49" s="2">
        <f t="shared" ref="AV49:AW53" si="92">D49</f>
        <v>0</v>
      </c>
      <c r="AW49" s="2">
        <f t="shared" si="92"/>
        <v>0</v>
      </c>
      <c r="AX49" s="2">
        <f t="shared" ref="AX49:AX53" si="93">E49</f>
        <v>0</v>
      </c>
      <c r="AY49" s="2">
        <f t="shared" ref="AY49:AY53" si="94">D49</f>
        <v>0</v>
      </c>
      <c r="AZ49" s="2" t="str">
        <f t="shared" ref="AZ49" si="95">VLOOKUP(S49,T49:Z52,2,0)</f>
        <v>D1</v>
      </c>
      <c r="BA49" s="2">
        <f>VLOOKUP(AZ49,U$49:AI$53,8,0)</f>
        <v>0</v>
      </c>
      <c r="BB49" s="2">
        <f>RANK(BA49,BA49:BA53)</f>
        <v>1</v>
      </c>
    </row>
    <row r="50" spans="1:54" ht="12.95" customHeight="1" x14ac:dyDescent="0.25">
      <c r="A50" s="15">
        <f>A34</f>
        <v>2</v>
      </c>
      <c r="B50" s="2" t="str">
        <f>B34</f>
        <v>T3</v>
      </c>
      <c r="C50" s="8" t="str">
        <f>U51</f>
        <v>D3</v>
      </c>
      <c r="D50" s="1"/>
      <c r="E50" s="1"/>
      <c r="F50" s="8" t="str">
        <f>U52</f>
        <v>D4</v>
      </c>
      <c r="G50" s="60"/>
      <c r="H50" s="60"/>
      <c r="I50" s="8" t="str">
        <f t="shared" ref="I50" si="96">VLOOKUP(S50,T49:Z52,2,0)</f>
        <v>D2</v>
      </c>
      <c r="J50" s="9">
        <f t="shared" ref="J50:J53" si="97">IF(BA50=BA49,BB49,BB50)</f>
        <v>1</v>
      </c>
      <c r="K50" s="26">
        <f>VLOOKUP(I50,U49:AI52,8,0)</f>
        <v>0</v>
      </c>
      <c r="L50" s="2">
        <f>VLOOKUP(I50,U49:AI52,9,0)</f>
        <v>0</v>
      </c>
      <c r="M50" s="2">
        <f>VLOOKUP(I50,U49:AI52,10,0)</f>
        <v>0</v>
      </c>
      <c r="N50" s="2">
        <f>VLOOKUP(I50,U49:AI52,11,0)</f>
        <v>0</v>
      </c>
      <c r="O50" s="2">
        <f>VLOOKUP(I50,U49:AI52,12,0)</f>
        <v>0</v>
      </c>
      <c r="P50" s="2">
        <f>VLOOKUP(I50,U49:AI52,13,0)</f>
        <v>0</v>
      </c>
      <c r="Q50" s="2">
        <f>VLOOKUP(I50,U49:AI52,14,0)</f>
        <v>0</v>
      </c>
      <c r="R50" s="16">
        <f>VLOOKUP(I50,U49:AI52,15,0)</f>
        <v>0</v>
      </c>
      <c r="S50" s="2">
        <v>2</v>
      </c>
      <c r="T50" s="2">
        <f t="shared" si="78"/>
        <v>2</v>
      </c>
      <c r="U50" s="58" t="str">
        <f>EQUIPES!B26</f>
        <v>D2</v>
      </c>
      <c r="V50" s="58"/>
      <c r="W50" s="58"/>
      <c r="X50" s="58"/>
      <c r="Y50" s="58"/>
      <c r="Z50" s="58"/>
      <c r="AA50" s="3">
        <f t="shared" ref="AA50" si="98">RANK(AK50,AK49:AK52)</f>
        <v>2</v>
      </c>
      <c r="AB50" s="3">
        <f>SUMPRODUCT((C49:C54=U50)*(AL49:AL54))+SUMPRODUCT((F49:F54=U50)*(AM49:AM54))</f>
        <v>0</v>
      </c>
      <c r="AC50" s="3">
        <f>SUMPRODUCT((C49:C54=U50)*(AN49:AN54))+SUMPRODUCT((F49:F54=U50)*(AO49:AO54))</f>
        <v>0</v>
      </c>
      <c r="AD50" s="3">
        <f>SUMPRODUCT((C49:C54=U50)*(AP49:AP54))+SUMPRODUCT((F49:F54=U50)*(AQ49:AQ54))</f>
        <v>0</v>
      </c>
      <c r="AE50" s="3">
        <f>SUMPRODUCT((C49:C54=U50)*(AR49:AR54))+SUMPRODUCT((F49:F54=U50)*(AS49:AS54))</f>
        <v>0</v>
      </c>
      <c r="AF50" s="3">
        <f>SUMPRODUCT((C49:C54=U50)*(AT49:AT54))+SUMPRODUCT((F49:F54=U50)*(AU49:AU54))</f>
        <v>0</v>
      </c>
      <c r="AG50" s="3">
        <f>SUMPRODUCT((C49:C54=U50)*(AV49:AV54))+SUMPRODUCT((F49:F54=U50)*(AW49:AW54))</f>
        <v>0</v>
      </c>
      <c r="AH50" s="3">
        <f>SUMPRODUCT((C49:C54=U50)*(AX49:AX54))+SUMPRODUCT((F49:F54=U50)*(AY49:AY54))</f>
        <v>0</v>
      </c>
      <c r="AI50" s="3">
        <f t="shared" si="80"/>
        <v>0</v>
      </c>
      <c r="AJ50" s="2">
        <f t="shared" si="81"/>
        <v>0</v>
      </c>
      <c r="AK50" s="2">
        <f t="shared" ref="AK50" si="99">AJ50+0.00003</f>
        <v>3.0000000000000001E-5</v>
      </c>
      <c r="AL50" s="2">
        <f t="shared" si="83"/>
        <v>0</v>
      </c>
      <c r="AM50" s="2">
        <f t="shared" si="84"/>
        <v>0</v>
      </c>
      <c r="AN50" s="2">
        <f t="shared" si="85"/>
        <v>0</v>
      </c>
      <c r="AO50" s="2">
        <f t="shared" si="85"/>
        <v>0</v>
      </c>
      <c r="AP50" s="2" t="b">
        <f t="shared" si="86"/>
        <v>0</v>
      </c>
      <c r="AQ50" s="2" t="b">
        <f t="shared" si="87"/>
        <v>0</v>
      </c>
      <c r="AR50" s="2" t="b">
        <f t="shared" si="88"/>
        <v>0</v>
      </c>
      <c r="AS50" s="2" t="b">
        <f t="shared" si="89"/>
        <v>0</v>
      </c>
      <c r="AT50" s="2" t="b">
        <f t="shared" si="90"/>
        <v>0</v>
      </c>
      <c r="AU50" s="2" t="b">
        <f t="shared" si="91"/>
        <v>0</v>
      </c>
      <c r="AV50" s="2">
        <f t="shared" si="92"/>
        <v>0</v>
      </c>
      <c r="AW50" s="2">
        <f t="shared" si="92"/>
        <v>0</v>
      </c>
      <c r="AX50" s="2">
        <f t="shared" si="93"/>
        <v>0</v>
      </c>
      <c r="AY50" s="2">
        <f t="shared" si="94"/>
        <v>0</v>
      </c>
      <c r="AZ50" s="2" t="str">
        <f t="shared" ref="AZ50" si="100">VLOOKUP(S50,T49:Z52,2,0)</f>
        <v>D2</v>
      </c>
      <c r="BA50" s="2">
        <f t="shared" ref="BA50:BA53" si="101">VLOOKUP(AZ50,U$49:AI$53,8,0)</f>
        <v>0</v>
      </c>
      <c r="BB50" s="2">
        <f>RANK(BA50,BA49:BA53)</f>
        <v>1</v>
      </c>
    </row>
    <row r="51" spans="1:54" ht="12.95" customHeight="1" x14ac:dyDescent="0.25">
      <c r="A51" s="15">
        <f>A36</f>
        <v>4</v>
      </c>
      <c r="B51" s="2" t="str">
        <f>B36</f>
        <v>T4</v>
      </c>
      <c r="C51" s="8" t="str">
        <f>U49</f>
        <v>D1</v>
      </c>
      <c r="D51" s="1"/>
      <c r="E51" s="1"/>
      <c r="F51" s="8" t="str">
        <f>U51</f>
        <v>D3</v>
      </c>
      <c r="G51" s="60"/>
      <c r="H51" s="60"/>
      <c r="I51" s="8" t="str">
        <f t="shared" ref="I51" si="102">VLOOKUP(S51,T49:Z52,2,0)</f>
        <v>D3</v>
      </c>
      <c r="J51" s="9">
        <f t="shared" si="97"/>
        <v>1</v>
      </c>
      <c r="K51" s="26">
        <f>VLOOKUP(I51,U49:AI52,8,0)</f>
        <v>0</v>
      </c>
      <c r="L51" s="2">
        <f>VLOOKUP(I51,U49:AI52,9,0)</f>
        <v>0</v>
      </c>
      <c r="M51" s="2">
        <f>VLOOKUP(I51,U49:AI52,10,0)</f>
        <v>0</v>
      </c>
      <c r="N51" s="2">
        <f>VLOOKUP(I51,U49:AI52,11,0)</f>
        <v>0</v>
      </c>
      <c r="O51" s="2">
        <f>VLOOKUP(I51,U49:AI52,12,0)</f>
        <v>0</v>
      </c>
      <c r="P51" s="2">
        <f>VLOOKUP(I51,U49:AI52,13,0)</f>
        <v>0</v>
      </c>
      <c r="Q51" s="2">
        <f>VLOOKUP(I51,U49:AI52,14,0)</f>
        <v>0</v>
      </c>
      <c r="R51" s="16">
        <f>VLOOKUP(I51,U49:AI52,15,0)</f>
        <v>0</v>
      </c>
      <c r="S51" s="2">
        <v>3</v>
      </c>
      <c r="T51" s="2">
        <f t="shared" si="78"/>
        <v>3</v>
      </c>
      <c r="U51" s="58" t="str">
        <f>EQUIPES!B27</f>
        <v>D3</v>
      </c>
      <c r="V51" s="58"/>
      <c r="W51" s="58"/>
      <c r="X51" s="58"/>
      <c r="Y51" s="58"/>
      <c r="Z51" s="58"/>
      <c r="AA51" s="3">
        <f t="shared" ref="AA51" si="103">RANK(AK51,AK49:AK52)</f>
        <v>3</v>
      </c>
      <c r="AB51" s="3">
        <f>SUMPRODUCT((C49:C54=U51)*(AL49:AL54))+SUMPRODUCT((F49:F54=U51)*(AM49:AM54))</f>
        <v>0</v>
      </c>
      <c r="AC51" s="3">
        <f>SUMPRODUCT((C49:C54=U51)*(AN49:AN54))+SUMPRODUCT((F49:F54=U51)*(AO49:AO54))</f>
        <v>0</v>
      </c>
      <c r="AD51" s="3">
        <f>SUMPRODUCT((C49:C54=U51)*(AP49:AP54))+SUMPRODUCT((F49:F54=U51)*(AQ49:AQ54))</f>
        <v>0</v>
      </c>
      <c r="AE51" s="3">
        <f>SUMPRODUCT((C49:C54=U51)*(AR49:AR54))+SUMPRODUCT((F49:F54=U51)*(AS49:AS54))</f>
        <v>0</v>
      </c>
      <c r="AF51" s="3">
        <f>SUMPRODUCT((C49:C54=U51)*(AT49:AT54))+SUMPRODUCT((F49:F54=U51)*(AU49:AU54))</f>
        <v>0</v>
      </c>
      <c r="AG51" s="3">
        <f>SUMPRODUCT((C49:C54=U51)*(AV49:AV54))+SUMPRODUCT((F49:F54=U51)*(AW49:AW54))</f>
        <v>0</v>
      </c>
      <c r="AH51" s="3">
        <f>SUMPRODUCT((C49:C54=U51)*(AX49:AX54))+SUMPRODUCT((F49:F54=U51)*(AY49:AY54))</f>
        <v>0</v>
      </c>
      <c r="AI51" s="3">
        <f t="shared" si="80"/>
        <v>0</v>
      </c>
      <c r="AJ51" s="2">
        <f t="shared" si="81"/>
        <v>0</v>
      </c>
      <c r="AK51" s="2">
        <f t="shared" ref="AK51" si="104">AJ51+0.00002</f>
        <v>2.0000000000000002E-5</v>
      </c>
      <c r="AL51" s="2">
        <f t="shared" si="83"/>
        <v>0</v>
      </c>
      <c r="AM51" s="2">
        <f t="shared" si="84"/>
        <v>0</v>
      </c>
      <c r="AN51" s="2">
        <f t="shared" si="85"/>
        <v>0</v>
      </c>
      <c r="AO51" s="2">
        <f t="shared" si="85"/>
        <v>0</v>
      </c>
      <c r="AP51" s="2" t="b">
        <f t="shared" si="86"/>
        <v>0</v>
      </c>
      <c r="AQ51" s="2" t="b">
        <f t="shared" si="87"/>
        <v>0</v>
      </c>
      <c r="AR51" s="2" t="b">
        <f t="shared" si="88"/>
        <v>0</v>
      </c>
      <c r="AS51" s="2" t="b">
        <f t="shared" si="89"/>
        <v>0</v>
      </c>
      <c r="AT51" s="2" t="b">
        <f t="shared" si="90"/>
        <v>0</v>
      </c>
      <c r="AU51" s="2" t="b">
        <f t="shared" si="91"/>
        <v>0</v>
      </c>
      <c r="AV51" s="2">
        <f t="shared" si="92"/>
        <v>0</v>
      </c>
      <c r="AW51" s="2">
        <f t="shared" si="92"/>
        <v>0</v>
      </c>
      <c r="AX51" s="2">
        <f t="shared" si="93"/>
        <v>0</v>
      </c>
      <c r="AY51" s="2">
        <f t="shared" si="94"/>
        <v>0</v>
      </c>
      <c r="AZ51" s="2" t="str">
        <f t="shared" ref="AZ51" si="105">VLOOKUP(S51,T49:Z52,2,0)</f>
        <v>D3</v>
      </c>
      <c r="BA51" s="2">
        <f t="shared" si="101"/>
        <v>0</v>
      </c>
      <c r="BB51" s="2">
        <f>RANK(BA51,BA49:BA53)</f>
        <v>1</v>
      </c>
    </row>
    <row r="52" spans="1:54" ht="12.95" customHeight="1" x14ac:dyDescent="0.25">
      <c r="A52" s="15">
        <f>A36</f>
        <v>4</v>
      </c>
      <c r="B52" s="2" t="str">
        <f>B36</f>
        <v>T4</v>
      </c>
      <c r="C52" s="8" t="str">
        <f>U50</f>
        <v>D2</v>
      </c>
      <c r="D52" s="1"/>
      <c r="E52" s="1"/>
      <c r="F52" s="8" t="str">
        <f>U53</f>
        <v>D5</v>
      </c>
      <c r="G52" s="60"/>
      <c r="H52" s="60"/>
      <c r="I52" s="8" t="str">
        <f t="shared" ref="I52" si="106">VLOOKUP(S52,T49:Z52,2,0)</f>
        <v>D4</v>
      </c>
      <c r="J52" s="9">
        <f t="shared" si="97"/>
        <v>1</v>
      </c>
      <c r="K52" s="26">
        <f>VLOOKUP(I52,U49:AI52,8,0)</f>
        <v>0</v>
      </c>
      <c r="L52" s="2">
        <f>VLOOKUP(I52,U49:AI52,9,0)</f>
        <v>0</v>
      </c>
      <c r="M52" s="2">
        <f>VLOOKUP(I52,U49:AI52,10,0)</f>
        <v>0</v>
      </c>
      <c r="N52" s="2">
        <f>VLOOKUP(I52,U49:AI52,11,0)</f>
        <v>0</v>
      </c>
      <c r="O52" s="2">
        <f>VLOOKUP(I52,U49:AI52,12,0)</f>
        <v>0</v>
      </c>
      <c r="P52" s="2">
        <f>VLOOKUP(I52,U49:AI52,13,0)</f>
        <v>0</v>
      </c>
      <c r="Q52" s="2">
        <f>VLOOKUP(I52,U49:AI52,14,0)</f>
        <v>0</v>
      </c>
      <c r="R52" s="16">
        <f>VLOOKUP(I52,U49:AI52,15,0)</f>
        <v>0</v>
      </c>
      <c r="S52" s="2">
        <v>4</v>
      </c>
      <c r="T52" s="2">
        <f t="shared" si="78"/>
        <v>4</v>
      </c>
      <c r="U52" s="58" t="str">
        <f>EQUIPES!B28</f>
        <v>D4</v>
      </c>
      <c r="V52" s="58"/>
      <c r="W52" s="58"/>
      <c r="X52" s="58"/>
      <c r="Y52" s="58"/>
      <c r="Z52" s="58"/>
      <c r="AA52" s="3">
        <f t="shared" ref="AA52" si="107">RANK(AK52,AK49:AK52)</f>
        <v>4</v>
      </c>
      <c r="AB52" s="3">
        <f>SUMPRODUCT((C49:C54=U52)*(AL49:AL54))+SUMPRODUCT((F49:F54=U52)*(AM49:AM54))</f>
        <v>0</v>
      </c>
      <c r="AC52" s="3">
        <f>SUMPRODUCT((C49:C54=U52)*(AN49:AN54))+SUMPRODUCT((F49:F54=U52)*(AO49:AO54))</f>
        <v>0</v>
      </c>
      <c r="AD52" s="3">
        <f>SUMPRODUCT((C49:C54=U52)*(AP49:AP54))+SUMPRODUCT((F49:F54=U52)*(AQ49:AQ54))</f>
        <v>0</v>
      </c>
      <c r="AE52" s="3">
        <f>SUMPRODUCT((C49:C54=U52)*(AR49:AR54))+SUMPRODUCT((F49:F54=U52)*(AS49:AS54))</f>
        <v>0</v>
      </c>
      <c r="AF52" s="3">
        <f>SUMPRODUCT((C49:C54=U52)*(AT49:AT54))+SUMPRODUCT((F49:F54=U52)*(AU49:AU54))</f>
        <v>0</v>
      </c>
      <c r="AG52" s="3">
        <f>SUMPRODUCT((C49:C54=U52)*(AV49:AV54))+SUMPRODUCT((F49:F54=U52)*(AW49:AW54))</f>
        <v>0</v>
      </c>
      <c r="AH52" s="3">
        <f>SUMPRODUCT((C49:C54=U52)*(AX49:AX54))+SUMPRODUCT((F49:F54=U52)*(AY49:AY54))</f>
        <v>0</v>
      </c>
      <c r="AI52" s="3">
        <f t="shared" si="80"/>
        <v>0</v>
      </c>
      <c r="AJ52" s="2">
        <f t="shared" si="81"/>
        <v>0</v>
      </c>
      <c r="AK52" s="2">
        <f t="shared" ref="AK52" si="108">AJ52+0.00001</f>
        <v>1.0000000000000001E-5</v>
      </c>
      <c r="AL52" s="2">
        <f t="shared" si="83"/>
        <v>0</v>
      </c>
      <c r="AM52" s="2">
        <f t="shared" si="84"/>
        <v>0</v>
      </c>
      <c r="AN52" s="2">
        <f t="shared" si="85"/>
        <v>0</v>
      </c>
      <c r="AO52" s="2">
        <f t="shared" si="85"/>
        <v>0</v>
      </c>
      <c r="AP52" s="2" t="b">
        <f t="shared" si="86"/>
        <v>0</v>
      </c>
      <c r="AQ52" s="2" t="b">
        <f t="shared" si="87"/>
        <v>0</v>
      </c>
      <c r="AR52" s="2" t="b">
        <f t="shared" si="88"/>
        <v>0</v>
      </c>
      <c r="AS52" s="2" t="b">
        <f t="shared" si="89"/>
        <v>0</v>
      </c>
      <c r="AT52" s="2" t="b">
        <f t="shared" si="90"/>
        <v>0</v>
      </c>
      <c r="AU52" s="2" t="b">
        <f t="shared" si="91"/>
        <v>0</v>
      </c>
      <c r="AV52" s="2">
        <f t="shared" si="92"/>
        <v>0</v>
      </c>
      <c r="AW52" s="2">
        <f t="shared" si="92"/>
        <v>0</v>
      </c>
      <c r="AX52" s="2">
        <f t="shared" si="93"/>
        <v>0</v>
      </c>
      <c r="AY52" s="2">
        <f t="shared" si="94"/>
        <v>0</v>
      </c>
      <c r="AZ52" s="2" t="str">
        <f t="shared" ref="AZ52" si="109">VLOOKUP(S52,T49:Z52,2,0)</f>
        <v>D4</v>
      </c>
      <c r="BA52" s="2">
        <f t="shared" si="101"/>
        <v>0</v>
      </c>
      <c r="BB52" s="2">
        <f>RANK(BA52,BA49:BA53)</f>
        <v>1</v>
      </c>
    </row>
    <row r="53" spans="1:54" ht="12.95" customHeight="1" x14ac:dyDescent="0.25">
      <c r="A53" s="15">
        <f>A38</f>
        <v>6</v>
      </c>
      <c r="B53" s="2" t="str">
        <f>B38</f>
        <v>T3</v>
      </c>
      <c r="C53" s="8" t="str">
        <f>U49</f>
        <v>D1</v>
      </c>
      <c r="D53" s="1"/>
      <c r="E53" s="1"/>
      <c r="F53" s="8" t="str">
        <f>U52</f>
        <v>D4</v>
      </c>
      <c r="G53" s="60"/>
      <c r="H53" s="60"/>
      <c r="I53" s="8" t="str">
        <f>VLOOKUP(S53,T49:Z53,2,0)</f>
        <v>D5</v>
      </c>
      <c r="J53" s="9">
        <f t="shared" si="97"/>
        <v>1</v>
      </c>
      <c r="K53" s="26">
        <f>VLOOKUP(I53,U49:AI53,8,0)</f>
        <v>0</v>
      </c>
      <c r="L53" s="2">
        <f>VLOOKUP(I53,U50:AI53,9,0)</f>
        <v>0</v>
      </c>
      <c r="M53" s="2">
        <f>VLOOKUP(I53,U49:AI53,10,0)</f>
        <v>0</v>
      </c>
      <c r="N53" s="2">
        <f>VLOOKUP(I53,U49:AI53,11,0)</f>
        <v>0</v>
      </c>
      <c r="O53" s="2">
        <f>VLOOKUP(I53,U49:AI53,12,0)</f>
        <v>0</v>
      </c>
      <c r="P53" s="2">
        <f>VLOOKUP(I53,U49:AI53,13,0)</f>
        <v>0</v>
      </c>
      <c r="Q53" s="2">
        <f>VLOOKUP(I53,U49:AI53,14,0)</f>
        <v>0</v>
      </c>
      <c r="R53" s="16">
        <f>VLOOKUP(I53,U49:AI53,15,0)</f>
        <v>0</v>
      </c>
      <c r="S53" s="2">
        <v>5</v>
      </c>
      <c r="T53" s="2">
        <v>5</v>
      </c>
      <c r="U53" s="58" t="str">
        <f>EQUIPES!B29</f>
        <v>D5</v>
      </c>
      <c r="V53" s="58"/>
      <c r="W53" s="58"/>
      <c r="X53" s="58"/>
      <c r="Y53" s="58"/>
      <c r="Z53" s="58"/>
      <c r="AA53" s="3">
        <f>RANK(AK53,AK49:AK53)</f>
        <v>5</v>
      </c>
      <c r="AB53" s="3">
        <f>SUMPRODUCT((C50:C55=U53)*(AL50:AL55))+SUMPRODUCT((F50:F55=U53)*(AM50:AM55))</f>
        <v>0</v>
      </c>
      <c r="AC53" s="3">
        <f>SUMPRODUCT((C50:C55=U53)*(AN50:AN55))+SUMPRODUCT((F50:F55=U53)*(AO50:AO55))</f>
        <v>0</v>
      </c>
      <c r="AD53" s="3">
        <f>SUMPRODUCT((C50:C55=U53)*(AP50:AP55))+SUMPRODUCT((F50:F55=U53)*(AQ50:AQ55))</f>
        <v>0</v>
      </c>
      <c r="AE53" s="3">
        <f>SUMPRODUCT((C50:C55=U53)*(AR50:AR55))+SUMPRODUCT((F50:F55=U53)*(AS50:AS55))</f>
        <v>0</v>
      </c>
      <c r="AF53" s="3">
        <f>SUMPRODUCT((C50:C55=U53)*(AT50:AT55))+SUMPRODUCT((F50:F55=U53)*(AU50:AU55))</f>
        <v>0</v>
      </c>
      <c r="AG53" s="3">
        <f>SUMPRODUCT((C50:C55=U53)*(AV50:AV55))+SUMPRODUCT((F50:F55=U53)*(AW50:AW55))</f>
        <v>0</v>
      </c>
      <c r="AH53" s="3">
        <f>SUMPRODUCT((C50:C55=U53)*(AX50:AX55))+SUMPRODUCT((F50:F55=U53)*(AY50:AY55))</f>
        <v>0</v>
      </c>
      <c r="AI53" s="3">
        <f t="shared" si="80"/>
        <v>0</v>
      </c>
      <c r="AJ53" s="2">
        <f t="shared" ref="AJ53" si="110">SUM(AB53*1000+(AI53)/10+(AG53)/100)</f>
        <v>0</v>
      </c>
      <c r="AK53" s="2">
        <f>AJ53+0</f>
        <v>0</v>
      </c>
      <c r="AL53" s="2">
        <f t="shared" si="83"/>
        <v>0</v>
      </c>
      <c r="AM53" s="2">
        <f t="shared" si="84"/>
        <v>0</v>
      </c>
      <c r="AN53" s="2">
        <f t="shared" si="85"/>
        <v>0</v>
      </c>
      <c r="AO53" s="2">
        <f t="shared" si="85"/>
        <v>0</v>
      </c>
      <c r="AP53" s="2" t="b">
        <f t="shared" si="86"/>
        <v>0</v>
      </c>
      <c r="AQ53" s="2" t="b">
        <f t="shared" si="87"/>
        <v>0</v>
      </c>
      <c r="AR53" s="2" t="b">
        <f t="shared" si="88"/>
        <v>0</v>
      </c>
      <c r="AS53" s="2" t="b">
        <f t="shared" si="89"/>
        <v>0</v>
      </c>
      <c r="AT53" s="2" t="b">
        <f t="shared" si="90"/>
        <v>0</v>
      </c>
      <c r="AU53" s="2" t="b">
        <f t="shared" si="91"/>
        <v>0</v>
      </c>
      <c r="AV53" s="2">
        <f t="shared" si="92"/>
        <v>0</v>
      </c>
      <c r="AW53" s="2">
        <f t="shared" si="92"/>
        <v>0</v>
      </c>
      <c r="AX53" s="2">
        <f t="shared" si="93"/>
        <v>0</v>
      </c>
      <c r="AY53" s="2">
        <f t="shared" si="94"/>
        <v>0</v>
      </c>
      <c r="AZ53" s="2" t="str">
        <f>VLOOKUP(S53,T49:Z53,2,0)</f>
        <v>D5</v>
      </c>
      <c r="BA53" s="2">
        <f t="shared" si="101"/>
        <v>0</v>
      </c>
      <c r="BB53" s="2">
        <f>RANK(BA53,BA49:BA53)</f>
        <v>1</v>
      </c>
    </row>
    <row r="54" spans="1:54" ht="12.95" customHeight="1" x14ac:dyDescent="0.25">
      <c r="A54" s="15">
        <f>A38</f>
        <v>6</v>
      </c>
      <c r="B54" s="2" t="str">
        <f>B38</f>
        <v>T3</v>
      </c>
      <c r="C54" s="8" t="str">
        <f>U51</f>
        <v>D3</v>
      </c>
      <c r="D54" s="1"/>
      <c r="E54" s="1"/>
      <c r="F54" s="8" t="str">
        <f>U53</f>
        <v>D5</v>
      </c>
      <c r="G54" s="60"/>
      <c r="H54" s="60"/>
      <c r="I54" s="6"/>
      <c r="J54" s="6"/>
      <c r="K54" s="6"/>
      <c r="L54" s="6"/>
      <c r="M54" s="6"/>
      <c r="N54" s="6"/>
      <c r="O54" s="6"/>
      <c r="P54" s="6"/>
      <c r="Q54" s="6"/>
      <c r="R54" s="29"/>
    </row>
    <row r="55" spans="1:54" ht="12.95" customHeight="1" x14ac:dyDescent="0.25">
      <c r="A55" s="15">
        <f>A40</f>
        <v>8</v>
      </c>
      <c r="B55" s="2" t="str">
        <f>B40</f>
        <v>T4</v>
      </c>
      <c r="C55" s="8" t="str">
        <f>U49</f>
        <v>D1</v>
      </c>
      <c r="D55" s="1"/>
      <c r="E55" s="1"/>
      <c r="F55" s="8" t="str">
        <f>U53</f>
        <v>D5</v>
      </c>
      <c r="G55" s="60"/>
      <c r="H55" s="60"/>
      <c r="R55" s="16"/>
    </row>
    <row r="56" spans="1:54" ht="12.95" customHeight="1" x14ac:dyDescent="0.25">
      <c r="A56" s="15">
        <f>A40</f>
        <v>8</v>
      </c>
      <c r="B56" s="2" t="str">
        <f>B40</f>
        <v>T4</v>
      </c>
      <c r="C56" s="8" t="str">
        <f>U50</f>
        <v>D2</v>
      </c>
      <c r="D56" s="1"/>
      <c r="E56" s="1"/>
      <c r="F56" s="8" t="str">
        <f>U52</f>
        <v>D4</v>
      </c>
      <c r="G56" s="60"/>
      <c r="H56" s="60"/>
      <c r="R56" s="16"/>
    </row>
    <row r="57" spans="1:54" ht="12.95" customHeight="1" x14ac:dyDescent="0.25">
      <c r="A57" s="15">
        <f>A42</f>
        <v>10</v>
      </c>
      <c r="B57" s="2" t="str">
        <f>B42</f>
        <v>T3</v>
      </c>
      <c r="C57" s="8" t="str">
        <f>U50</f>
        <v>D2</v>
      </c>
      <c r="D57" s="1"/>
      <c r="E57" s="1"/>
      <c r="F57" s="8" t="str">
        <f>U51</f>
        <v>D3</v>
      </c>
      <c r="G57" s="60"/>
      <c r="H57" s="60"/>
      <c r="R57" s="16"/>
    </row>
    <row r="58" spans="1:54" ht="12.95" customHeight="1" thickBot="1" x14ac:dyDescent="0.3">
      <c r="A58" s="17">
        <f>A42</f>
        <v>10</v>
      </c>
      <c r="B58" s="18" t="str">
        <f>B42</f>
        <v>T3</v>
      </c>
      <c r="C58" s="27" t="str">
        <f>U53</f>
        <v>D5</v>
      </c>
      <c r="D58" s="28"/>
      <c r="E58" s="28"/>
      <c r="F58" s="27" t="str">
        <f>U52</f>
        <v>D4</v>
      </c>
      <c r="G58" s="61"/>
      <c r="H58" s="61"/>
      <c r="I58" s="18"/>
      <c r="J58" s="18"/>
      <c r="K58" s="18"/>
      <c r="L58" s="18"/>
      <c r="M58" s="18"/>
      <c r="N58" s="18"/>
      <c r="O58" s="18"/>
      <c r="P58" s="18"/>
      <c r="Q58" s="18"/>
      <c r="R58" s="19"/>
    </row>
  </sheetData>
  <mergeCells count="44">
    <mergeCell ref="U52:Z52"/>
    <mergeCell ref="U51:Z51"/>
    <mergeCell ref="U50:Z50"/>
    <mergeCell ref="U49:Z49"/>
    <mergeCell ref="U48:Z48"/>
    <mergeCell ref="A1:C2"/>
    <mergeCell ref="D1:F2"/>
    <mergeCell ref="I1:R2"/>
    <mergeCell ref="I16:R17"/>
    <mergeCell ref="U16:AI17"/>
    <mergeCell ref="D16:F17"/>
    <mergeCell ref="A16:C17"/>
    <mergeCell ref="G16:H28"/>
    <mergeCell ref="G1:H13"/>
    <mergeCell ref="U5:Z5"/>
    <mergeCell ref="U6:Z6"/>
    <mergeCell ref="U18:Z18"/>
    <mergeCell ref="U19:Z19"/>
    <mergeCell ref="U20:Z20"/>
    <mergeCell ref="U8:Z8"/>
    <mergeCell ref="U21:Z21"/>
    <mergeCell ref="U7:Z7"/>
    <mergeCell ref="U1:AI2"/>
    <mergeCell ref="U3:Z3"/>
    <mergeCell ref="U4:Z4"/>
    <mergeCell ref="U31:AI32"/>
    <mergeCell ref="U22:Z22"/>
    <mergeCell ref="U23:Z23"/>
    <mergeCell ref="A46:C47"/>
    <mergeCell ref="D46:F47"/>
    <mergeCell ref="I46:R47"/>
    <mergeCell ref="U46:AI47"/>
    <mergeCell ref="U38:Z38"/>
    <mergeCell ref="G31:H43"/>
    <mergeCell ref="G46:H58"/>
    <mergeCell ref="A31:C32"/>
    <mergeCell ref="D31:F32"/>
    <mergeCell ref="I31:R32"/>
    <mergeCell ref="U53:Z53"/>
    <mergeCell ref="U36:Z36"/>
    <mergeCell ref="U37:Z37"/>
    <mergeCell ref="U33:Z33"/>
    <mergeCell ref="U34:Z34"/>
    <mergeCell ref="U35:Z35"/>
  </mergeCells>
  <conditionalFormatting sqref="R4:R8">
    <cfRule type="cellIs" dxfId="3" priority="7" operator="lessThan">
      <formula>0</formula>
    </cfRule>
  </conditionalFormatting>
  <conditionalFormatting sqref="R19:R23">
    <cfRule type="cellIs" dxfId="2" priority="3" operator="lessThan">
      <formula>0</formula>
    </cfRule>
  </conditionalFormatting>
  <conditionalFormatting sqref="R34:R38">
    <cfRule type="cellIs" dxfId="1" priority="2" operator="lessThan">
      <formula>0</formula>
    </cfRule>
  </conditionalFormatting>
  <conditionalFormatting sqref="R49:R5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AE71"/>
  <sheetViews>
    <sheetView tabSelected="1" zoomScale="80" zoomScaleNormal="80" workbookViewId="0">
      <selection activeCell="AH46" sqref="AH46"/>
    </sheetView>
  </sheetViews>
  <sheetFormatPr defaultColWidth="5.85546875" defaultRowHeight="15" customHeight="1" x14ac:dyDescent="0.25"/>
  <cols>
    <col min="1" max="1" width="5.85546875" style="2"/>
    <col min="2" max="3" width="12.7109375" style="2" customWidth="1"/>
    <col min="4" max="4" width="32.85546875" style="2" customWidth="1"/>
    <col min="5" max="17" width="5.85546875" style="2"/>
    <col min="18" max="18" width="33.140625" style="2" customWidth="1"/>
    <col min="19" max="20" width="12.42578125" style="2" customWidth="1"/>
    <col min="21" max="21" width="7" style="2" bestFit="1" customWidth="1"/>
    <col min="22" max="26" width="5.85546875" style="2"/>
    <col min="27" max="27" width="32.28515625" style="2" customWidth="1"/>
    <col min="28" max="16384" width="5.85546875" style="2"/>
  </cols>
  <sheetData>
    <row r="1" spans="1:20" ht="15" customHeight="1" thickBot="1" x14ac:dyDescent="0.3"/>
    <row r="2" spans="1:20" ht="15" customHeight="1" x14ac:dyDescent="0.25">
      <c r="A2" s="74" t="s">
        <v>28</v>
      </c>
      <c r="B2" s="75"/>
      <c r="C2" s="75"/>
      <c r="D2" s="75"/>
      <c r="E2" s="75"/>
      <c r="F2" s="75"/>
      <c r="G2" s="75"/>
      <c r="H2" s="75"/>
      <c r="I2" s="75"/>
      <c r="J2" s="76"/>
      <c r="L2" s="74" t="s">
        <v>29</v>
      </c>
      <c r="M2" s="75"/>
      <c r="N2" s="75"/>
      <c r="O2" s="75"/>
      <c r="P2" s="75"/>
      <c r="Q2" s="75"/>
      <c r="R2" s="75"/>
      <c r="S2" s="75"/>
      <c r="T2" s="76"/>
    </row>
    <row r="3" spans="1:20" ht="15" customHeight="1" thickBot="1" x14ac:dyDescent="0.3">
      <c r="A3" s="77"/>
      <c r="B3" s="78"/>
      <c r="C3" s="78"/>
      <c r="D3" s="78"/>
      <c r="E3" s="78"/>
      <c r="F3" s="78"/>
      <c r="G3" s="78"/>
      <c r="H3" s="78"/>
      <c r="I3" s="78"/>
      <c r="J3" s="79"/>
      <c r="L3" s="77"/>
      <c r="M3" s="78"/>
      <c r="N3" s="78"/>
      <c r="O3" s="78"/>
      <c r="P3" s="78"/>
      <c r="Q3" s="78"/>
      <c r="R3" s="78"/>
      <c r="S3" s="78"/>
      <c r="T3" s="79"/>
    </row>
    <row r="4" spans="1:20" ht="15" customHeight="1" thickBot="1" x14ac:dyDescent="0.3"/>
    <row r="5" spans="1:20" ht="15" customHeight="1" thickBot="1" x14ac:dyDescent="0.3">
      <c r="B5" s="13" t="s">
        <v>0</v>
      </c>
      <c r="C5" s="13" t="s">
        <v>1</v>
      </c>
      <c r="D5" s="13" t="s">
        <v>2</v>
      </c>
      <c r="E5" s="5" t="s">
        <v>27</v>
      </c>
      <c r="F5" s="5" t="s">
        <v>26</v>
      </c>
      <c r="J5" s="6"/>
      <c r="K5" s="6"/>
      <c r="L5" s="6"/>
      <c r="P5" s="5" t="s">
        <v>26</v>
      </c>
      <c r="Q5" s="5" t="s">
        <v>27</v>
      </c>
      <c r="R5" s="13" t="s">
        <v>2</v>
      </c>
      <c r="S5" s="13" t="s">
        <v>1</v>
      </c>
      <c r="T5" s="5" t="s">
        <v>0</v>
      </c>
    </row>
    <row r="6" spans="1:20" ht="15" customHeight="1" thickBot="1" x14ac:dyDescent="0.3">
      <c r="B6" s="14"/>
      <c r="C6" s="14"/>
      <c r="D6" s="12" t="str">
        <f>'CATEGORIE1-POULES'!I4</f>
        <v>A1</v>
      </c>
      <c r="E6" s="4">
        <v>1</v>
      </c>
      <c r="F6" s="4"/>
      <c r="J6" s="6"/>
      <c r="K6" s="6"/>
      <c r="L6" s="6"/>
      <c r="M6" s="7"/>
      <c r="N6" s="7"/>
      <c r="O6" s="7"/>
      <c r="P6" s="4"/>
      <c r="Q6" s="4"/>
      <c r="R6" s="12" t="str">
        <f>'CATEGORIE1-POULES'!I6</f>
        <v>A3</v>
      </c>
      <c r="S6" s="14">
        <v>1</v>
      </c>
      <c r="T6" s="20"/>
    </row>
    <row r="7" spans="1:20" ht="15" customHeight="1" thickBot="1" x14ac:dyDescent="0.3">
      <c r="B7" s="14"/>
      <c r="C7" s="14"/>
      <c r="D7" s="12" t="str">
        <f>'CATEGORIE1-POULES'!I50</f>
        <v>D2</v>
      </c>
      <c r="E7" s="4">
        <v>0</v>
      </c>
      <c r="F7" s="4"/>
      <c r="J7" s="6"/>
      <c r="K7" s="6"/>
      <c r="L7" s="6"/>
      <c r="M7" s="7"/>
      <c r="N7" s="7"/>
      <c r="O7" s="7"/>
      <c r="P7" s="4"/>
      <c r="Q7" s="4"/>
      <c r="R7" s="12" t="str">
        <f>'CATEGORIE1-POULES'!I52</f>
        <v>D4</v>
      </c>
      <c r="S7" s="14">
        <v>0</v>
      </c>
      <c r="T7" s="20"/>
    </row>
    <row r="8" spans="1:20" ht="15" customHeight="1" thickBot="1" x14ac:dyDescent="0.3">
      <c r="J8" s="6"/>
      <c r="K8" s="6"/>
      <c r="L8" s="6"/>
    </row>
    <row r="9" spans="1:20" ht="15" customHeight="1" thickBot="1" x14ac:dyDescent="0.3">
      <c r="B9" s="5" t="s">
        <v>26</v>
      </c>
      <c r="C9" s="13" t="s">
        <v>1</v>
      </c>
      <c r="D9" s="13" t="s">
        <v>2</v>
      </c>
      <c r="E9" s="5" t="s">
        <v>27</v>
      </c>
      <c r="F9" s="5" t="s">
        <v>0</v>
      </c>
      <c r="J9" s="6"/>
      <c r="K9" s="6"/>
      <c r="L9" s="6"/>
      <c r="P9" s="5" t="s">
        <v>26</v>
      </c>
      <c r="Q9" s="5" t="s">
        <v>27</v>
      </c>
      <c r="R9" s="13" t="s">
        <v>2</v>
      </c>
      <c r="S9" s="13" t="s">
        <v>1</v>
      </c>
      <c r="T9" s="5" t="s">
        <v>0</v>
      </c>
    </row>
    <row r="10" spans="1:20" ht="15" customHeight="1" thickBot="1" x14ac:dyDescent="0.3">
      <c r="B10" s="4"/>
      <c r="C10" s="4"/>
      <c r="D10" s="12" t="str">
        <f>'CATEGORIE1-POULES'!I19</f>
        <v>B1</v>
      </c>
      <c r="E10" s="14">
        <v>1</v>
      </c>
      <c r="F10" s="20"/>
      <c r="H10" s="30"/>
      <c r="I10" s="30"/>
      <c r="J10" s="30"/>
      <c r="K10" s="30"/>
      <c r="L10" s="30"/>
      <c r="M10" s="30"/>
      <c r="N10" s="30"/>
      <c r="P10" s="4"/>
      <c r="Q10" s="4"/>
      <c r="R10" s="12" t="str">
        <f>'CATEGORIE1-POULES'!I21</f>
        <v>B3</v>
      </c>
      <c r="S10" s="14">
        <v>1</v>
      </c>
      <c r="T10" s="20"/>
    </row>
    <row r="11" spans="1:20" ht="15" customHeight="1" thickBot="1" x14ac:dyDescent="0.3">
      <c r="B11" s="4"/>
      <c r="C11" s="4"/>
      <c r="D11" s="12" t="str">
        <f>'CATEGORIE1-POULES'!I35</f>
        <v>C2</v>
      </c>
      <c r="E11" s="14">
        <v>0</v>
      </c>
      <c r="F11" s="20"/>
      <c r="H11" s="30"/>
      <c r="I11" s="30"/>
      <c r="J11" s="30"/>
      <c r="K11" s="30"/>
      <c r="L11" s="30"/>
      <c r="M11" s="30"/>
      <c r="N11" s="30"/>
      <c r="P11" s="4"/>
      <c r="Q11" s="4"/>
      <c r="R11" s="12" t="str">
        <f>'CATEGORIE1-POULES'!I37</f>
        <v>C4</v>
      </c>
      <c r="S11" s="14">
        <v>0</v>
      </c>
      <c r="T11" s="20"/>
    </row>
    <row r="12" spans="1:20" ht="15" customHeight="1" thickBot="1" x14ac:dyDescent="0.3">
      <c r="H12" s="30"/>
      <c r="I12" s="30"/>
      <c r="J12" s="30"/>
      <c r="K12" s="30"/>
      <c r="L12" s="30"/>
      <c r="M12" s="30"/>
      <c r="N12" s="30"/>
    </row>
    <row r="13" spans="1:20" ht="15" customHeight="1" thickBot="1" x14ac:dyDescent="0.3">
      <c r="B13" s="5" t="s">
        <v>26</v>
      </c>
      <c r="C13" s="13" t="s">
        <v>1</v>
      </c>
      <c r="D13" s="13" t="s">
        <v>2</v>
      </c>
      <c r="E13" s="5" t="s">
        <v>27</v>
      </c>
      <c r="F13" s="5" t="s">
        <v>0</v>
      </c>
      <c r="H13" s="30"/>
      <c r="I13" s="30"/>
      <c r="J13" s="30"/>
      <c r="K13" s="30"/>
      <c r="L13" s="30"/>
      <c r="M13" s="30"/>
      <c r="N13" s="30"/>
      <c r="P13" s="5" t="s">
        <v>26</v>
      </c>
      <c r="Q13" s="5" t="s">
        <v>27</v>
      </c>
      <c r="R13" s="13" t="s">
        <v>2</v>
      </c>
      <c r="S13" s="13" t="s">
        <v>1</v>
      </c>
      <c r="T13" s="5" t="s">
        <v>0</v>
      </c>
    </row>
    <row r="14" spans="1:20" ht="15" customHeight="1" thickBot="1" x14ac:dyDescent="0.3">
      <c r="B14" s="4"/>
      <c r="C14" s="4"/>
      <c r="D14" s="12" t="str">
        <f>'CATEGORIE1-POULES'!I34</f>
        <v>C1</v>
      </c>
      <c r="E14" s="14">
        <v>1</v>
      </c>
      <c r="F14" s="20"/>
      <c r="H14" s="30"/>
      <c r="I14" s="30"/>
      <c r="J14" s="30"/>
      <c r="K14" s="30"/>
      <c r="L14" s="30"/>
      <c r="M14" s="30"/>
      <c r="N14" s="30"/>
      <c r="P14" s="4"/>
      <c r="Q14" s="4"/>
      <c r="R14" s="12" t="str">
        <f>'CATEGORIE1-POULES'!I36</f>
        <v>C3</v>
      </c>
      <c r="S14" s="14">
        <v>1</v>
      </c>
      <c r="T14" s="20"/>
    </row>
    <row r="15" spans="1:20" ht="15" customHeight="1" thickBot="1" x14ac:dyDescent="0.3">
      <c r="B15" s="4"/>
      <c r="C15" s="4"/>
      <c r="D15" s="12" t="str">
        <f>'CATEGORIE1-POULES'!I5</f>
        <v>A2</v>
      </c>
      <c r="E15" s="14">
        <v>0</v>
      </c>
      <c r="F15" s="20"/>
      <c r="J15" s="6"/>
      <c r="K15" s="6"/>
      <c r="L15" s="6"/>
      <c r="P15" s="4"/>
      <c r="Q15" s="4"/>
      <c r="R15" s="12" t="str">
        <f>'CATEGORIE1-POULES'!I7</f>
        <v>A4</v>
      </c>
      <c r="S15" s="14">
        <v>0</v>
      </c>
      <c r="T15" s="20"/>
    </row>
    <row r="16" spans="1:20" ht="15" customHeight="1" thickBot="1" x14ac:dyDescent="0.3">
      <c r="J16" s="6"/>
      <c r="K16" s="6"/>
      <c r="L16" s="6"/>
    </row>
    <row r="17" spans="2:20" ht="15" customHeight="1" thickBot="1" x14ac:dyDescent="0.3">
      <c r="B17" s="5" t="s">
        <v>26</v>
      </c>
      <c r="C17" s="13" t="s">
        <v>1</v>
      </c>
      <c r="D17" s="13" t="s">
        <v>2</v>
      </c>
      <c r="E17" s="5" t="s">
        <v>27</v>
      </c>
      <c r="F17" s="5" t="s">
        <v>0</v>
      </c>
      <c r="J17" s="6"/>
      <c r="K17" s="6"/>
      <c r="L17" s="6"/>
      <c r="P17" s="5" t="s">
        <v>26</v>
      </c>
      <c r="Q17" s="5" t="s">
        <v>27</v>
      </c>
      <c r="R17" s="13" t="s">
        <v>2</v>
      </c>
      <c r="S17" s="13" t="s">
        <v>1</v>
      </c>
      <c r="T17" s="5" t="s">
        <v>0</v>
      </c>
    </row>
    <row r="18" spans="2:20" ht="15" customHeight="1" thickBot="1" x14ac:dyDescent="0.3">
      <c r="B18" s="4"/>
      <c r="C18" s="4"/>
      <c r="D18" s="12" t="str">
        <f>'CATEGORIE1-POULES'!I49</f>
        <v>D1</v>
      </c>
      <c r="E18" s="14">
        <v>1</v>
      </c>
      <c r="F18" s="20"/>
      <c r="J18" s="6"/>
      <c r="K18" s="6"/>
      <c r="L18" s="6"/>
      <c r="P18" s="4"/>
      <c r="Q18" s="4"/>
      <c r="R18" s="12" t="str">
        <f>'CATEGORIE1-POULES'!I51</f>
        <v>D3</v>
      </c>
      <c r="S18" s="14">
        <v>1</v>
      </c>
      <c r="T18" s="20"/>
    </row>
    <row r="19" spans="2:20" ht="15" customHeight="1" thickBot="1" x14ac:dyDescent="0.3">
      <c r="B19" s="4"/>
      <c r="C19" s="4"/>
      <c r="D19" s="12" t="str">
        <f>'CATEGORIE1-POULES'!I20</f>
        <v>B2</v>
      </c>
      <c r="E19" s="14">
        <v>0</v>
      </c>
      <c r="F19" s="20"/>
      <c r="J19" s="6"/>
      <c r="K19" s="6"/>
      <c r="L19" s="6"/>
      <c r="P19" s="4"/>
      <c r="Q19" s="4"/>
      <c r="R19" s="12" t="str">
        <f>'CATEGORIE1-POULES'!I22</f>
        <v>B4</v>
      </c>
      <c r="S19" s="14">
        <v>0</v>
      </c>
      <c r="T19" s="20"/>
    </row>
    <row r="23" spans="2:20" ht="15" customHeight="1" thickBot="1" x14ac:dyDescent="0.3"/>
    <row r="24" spans="2:20" ht="15" customHeight="1" thickBot="1" x14ac:dyDescent="0.3">
      <c r="B24" s="13" t="s">
        <v>0</v>
      </c>
      <c r="C24" s="13" t="s">
        <v>1</v>
      </c>
      <c r="D24" s="13" t="s">
        <v>2</v>
      </c>
      <c r="E24" s="5" t="s">
        <v>27</v>
      </c>
      <c r="F24" s="5" t="s">
        <v>26</v>
      </c>
      <c r="P24" s="13" t="s">
        <v>0</v>
      </c>
      <c r="Q24" s="13" t="s">
        <v>1</v>
      </c>
      <c r="R24" s="13" t="s">
        <v>2</v>
      </c>
      <c r="S24" s="5" t="s">
        <v>27</v>
      </c>
      <c r="T24" s="5" t="s">
        <v>26</v>
      </c>
    </row>
    <row r="25" spans="2:20" ht="15" customHeight="1" thickBot="1" x14ac:dyDescent="0.3">
      <c r="B25" s="14"/>
      <c r="C25" s="14"/>
      <c r="D25" s="12" t="str">
        <f>IF(D46=D7,D6,D7)</f>
        <v>D2</v>
      </c>
      <c r="E25" s="4">
        <v>1</v>
      </c>
      <c r="F25" s="4"/>
      <c r="H25" s="80" t="s">
        <v>30</v>
      </c>
      <c r="I25" s="81"/>
      <c r="J25" s="81"/>
      <c r="K25" s="81"/>
      <c r="L25" s="81"/>
      <c r="M25" s="81"/>
      <c r="N25" s="82"/>
      <c r="P25" s="14"/>
      <c r="Q25" s="14"/>
      <c r="R25" s="12" t="str">
        <f>IF(R46=R7,R6,R7)</f>
        <v>D4</v>
      </c>
      <c r="S25" s="4">
        <v>1</v>
      </c>
      <c r="T25" s="4"/>
    </row>
    <row r="26" spans="2:20" ht="15" customHeight="1" thickBot="1" x14ac:dyDescent="0.3">
      <c r="B26" s="14"/>
      <c r="C26" s="14"/>
      <c r="D26" s="12" t="str">
        <f>IF(D47=D10,D11,D10)</f>
        <v>C2</v>
      </c>
      <c r="E26" s="4">
        <v>0</v>
      </c>
      <c r="F26" s="4"/>
      <c r="H26" s="83"/>
      <c r="I26" s="84"/>
      <c r="J26" s="84"/>
      <c r="K26" s="84"/>
      <c r="L26" s="84"/>
      <c r="M26" s="84"/>
      <c r="N26" s="85"/>
      <c r="P26" s="14"/>
      <c r="Q26" s="14"/>
      <c r="R26" s="12" t="str">
        <f>IF(R47=R10,R11,R10)</f>
        <v>C4</v>
      </c>
      <c r="S26" s="4">
        <v>0</v>
      </c>
      <c r="T26" s="4"/>
    </row>
    <row r="27" spans="2:20" ht="15" customHeight="1" thickBot="1" x14ac:dyDescent="0.3">
      <c r="H27" s="86" t="s">
        <v>31</v>
      </c>
      <c r="I27" s="87"/>
      <c r="J27" s="88"/>
      <c r="L27" s="86" t="s">
        <v>35</v>
      </c>
      <c r="M27" s="87"/>
      <c r="N27" s="88"/>
    </row>
    <row r="28" spans="2:20" ht="15" customHeight="1" thickBot="1" x14ac:dyDescent="0.3">
      <c r="B28" s="13" t="s">
        <v>0</v>
      </c>
      <c r="C28" s="13" t="s">
        <v>1</v>
      </c>
      <c r="D28" s="13" t="s">
        <v>2</v>
      </c>
      <c r="E28" s="5" t="s">
        <v>27</v>
      </c>
      <c r="F28" s="5" t="s">
        <v>26</v>
      </c>
      <c r="H28" s="89"/>
      <c r="I28" s="90"/>
      <c r="J28" s="91"/>
      <c r="L28" s="89"/>
      <c r="M28" s="90"/>
      <c r="N28" s="91"/>
      <c r="P28" s="13" t="s">
        <v>0</v>
      </c>
      <c r="Q28" s="13" t="s">
        <v>1</v>
      </c>
      <c r="R28" s="13" t="s">
        <v>2</v>
      </c>
      <c r="S28" s="5" t="s">
        <v>27</v>
      </c>
      <c r="T28" s="5" t="s">
        <v>26</v>
      </c>
    </row>
    <row r="29" spans="2:20" ht="15" customHeight="1" thickBot="1" x14ac:dyDescent="0.3">
      <c r="B29" s="14"/>
      <c r="C29" s="14"/>
      <c r="D29" s="12" t="str">
        <f>IF(D50=D14,D15,D14)</f>
        <v>A2</v>
      </c>
      <c r="E29" s="4">
        <v>1</v>
      </c>
      <c r="F29" s="4"/>
      <c r="H29" s="92"/>
      <c r="I29" s="93"/>
      <c r="J29" s="94"/>
      <c r="L29" s="92"/>
      <c r="M29" s="93"/>
      <c r="N29" s="94"/>
      <c r="P29" s="14"/>
      <c r="Q29" s="14"/>
      <c r="R29" s="12" t="str">
        <f>IF(R50=R14,R15,R14)</f>
        <v>A4</v>
      </c>
      <c r="S29" s="4">
        <v>1</v>
      </c>
      <c r="T29" s="4"/>
    </row>
    <row r="30" spans="2:20" ht="15" customHeight="1" thickBot="1" x14ac:dyDescent="0.3">
      <c r="B30" s="14"/>
      <c r="C30" s="14"/>
      <c r="D30" s="12" t="str">
        <f>IF(D51=D18,D19,D18)</f>
        <v>B2</v>
      </c>
      <c r="E30" s="4">
        <v>0</v>
      </c>
      <c r="F30" s="4"/>
      <c r="P30" s="14"/>
      <c r="Q30" s="14"/>
      <c r="R30" s="12" t="str">
        <f>IF(R51=R18,R19,R18)</f>
        <v>B4</v>
      </c>
      <c r="S30" s="4">
        <v>0</v>
      </c>
      <c r="T30" s="4"/>
    </row>
    <row r="33" spans="2:29" ht="15" customHeight="1" thickBot="1" x14ac:dyDescent="0.3"/>
    <row r="34" spans="2:29" ht="15" customHeight="1" thickBot="1" x14ac:dyDescent="0.3">
      <c r="B34" s="13" t="s">
        <v>0</v>
      </c>
      <c r="C34" s="13" t="s">
        <v>1</v>
      </c>
      <c r="D34" s="13" t="s">
        <v>2</v>
      </c>
      <c r="E34" s="5" t="s">
        <v>27</v>
      </c>
      <c r="F34" s="5" t="s">
        <v>26</v>
      </c>
      <c r="H34" s="71" t="s">
        <v>32</v>
      </c>
      <c r="I34" s="72"/>
      <c r="J34" s="72"/>
      <c r="K34" s="72"/>
      <c r="L34" s="72"/>
      <c r="M34" s="72"/>
      <c r="N34" s="73"/>
      <c r="P34" s="13" t="s">
        <v>0</v>
      </c>
      <c r="Q34" s="13" t="s">
        <v>1</v>
      </c>
      <c r="R34" s="13" t="s">
        <v>2</v>
      </c>
      <c r="S34" s="5" t="s">
        <v>27</v>
      </c>
      <c r="T34" s="5" t="s">
        <v>26</v>
      </c>
      <c r="Y34" s="95" t="s">
        <v>30</v>
      </c>
      <c r="Z34" s="96"/>
      <c r="AA34" s="96"/>
      <c r="AB34" s="96"/>
      <c r="AC34" s="97"/>
    </row>
    <row r="35" spans="2:29" ht="15" customHeight="1" thickBot="1" x14ac:dyDescent="0.3">
      <c r="B35" s="14"/>
      <c r="C35" s="14"/>
      <c r="D35" s="12" t="str">
        <f>IF(D39=D25,D26,D25)</f>
        <v>C2</v>
      </c>
      <c r="E35" s="4">
        <v>1</v>
      </c>
      <c r="F35" s="4"/>
      <c r="H35" s="65" t="s">
        <v>33</v>
      </c>
      <c r="I35" s="66"/>
      <c r="J35" s="67"/>
      <c r="K35" s="7"/>
      <c r="L35" s="80" t="s">
        <v>34</v>
      </c>
      <c r="M35" s="81"/>
      <c r="N35" s="82"/>
      <c r="P35" s="14"/>
      <c r="Q35" s="14"/>
      <c r="R35" s="12" t="str">
        <f>IF(R39=R25,R26,R25)</f>
        <v>C4</v>
      </c>
      <c r="S35" s="4">
        <v>1</v>
      </c>
      <c r="T35" s="4"/>
      <c r="Y35" s="98"/>
      <c r="Z35" s="99"/>
      <c r="AA35" s="99"/>
      <c r="AB35" s="99"/>
      <c r="AC35" s="100"/>
    </row>
    <row r="36" spans="2:29" ht="15" customHeight="1" thickBot="1" x14ac:dyDescent="0.3">
      <c r="B36" s="14"/>
      <c r="C36" s="14"/>
      <c r="D36" s="12" t="str">
        <f>IF(D40=D29,D30,D29)</f>
        <v>B2</v>
      </c>
      <c r="E36" s="4">
        <v>0</v>
      </c>
      <c r="F36" s="4"/>
      <c r="H36" s="68"/>
      <c r="I36" s="69"/>
      <c r="J36" s="70"/>
      <c r="K36" s="7"/>
      <c r="L36" s="83"/>
      <c r="M36" s="84"/>
      <c r="N36" s="85"/>
      <c r="P36" s="14"/>
      <c r="Q36" s="14"/>
      <c r="R36" s="12" t="str">
        <f>IF(R40=R29,R30,R29)</f>
        <v>B4</v>
      </c>
      <c r="S36" s="4">
        <v>0</v>
      </c>
      <c r="T36" s="4"/>
      <c r="Y36" s="101" t="s">
        <v>68</v>
      </c>
      <c r="Z36" s="102"/>
      <c r="AA36" s="102"/>
      <c r="AB36" s="102"/>
      <c r="AC36" s="103"/>
    </row>
    <row r="37" spans="2:29" ht="15" customHeight="1" thickBot="1" x14ac:dyDescent="0.3">
      <c r="H37" s="7"/>
      <c r="I37" s="7"/>
      <c r="J37" s="7"/>
      <c r="K37" s="7"/>
      <c r="L37" s="7"/>
      <c r="M37" s="7"/>
      <c r="N37" s="7"/>
      <c r="Y37" s="104"/>
      <c r="Z37" s="105"/>
      <c r="AA37" s="105"/>
      <c r="AB37" s="105"/>
      <c r="AC37" s="106"/>
    </row>
    <row r="38" spans="2:29" ht="15" customHeight="1" thickBot="1" x14ac:dyDescent="0.3">
      <c r="B38" s="13" t="s">
        <v>0</v>
      </c>
      <c r="C38" s="13" t="s">
        <v>1</v>
      </c>
      <c r="D38" s="13" t="s">
        <v>2</v>
      </c>
      <c r="E38" s="5" t="s">
        <v>27</v>
      </c>
      <c r="F38" s="5" t="s">
        <v>26</v>
      </c>
      <c r="H38" s="71" t="s">
        <v>32</v>
      </c>
      <c r="I38" s="72"/>
      <c r="J38" s="72"/>
      <c r="K38" s="72"/>
      <c r="L38" s="72"/>
      <c r="M38" s="72"/>
      <c r="N38" s="73"/>
      <c r="P38" s="13" t="s">
        <v>0</v>
      </c>
      <c r="Q38" s="13" t="s">
        <v>1</v>
      </c>
      <c r="R38" s="13" t="s">
        <v>2</v>
      </c>
      <c r="S38" s="5" t="s">
        <v>27</v>
      </c>
      <c r="T38" s="5" t="s">
        <v>26</v>
      </c>
      <c r="Y38" s="107"/>
      <c r="Z38" s="108"/>
      <c r="AA38" s="108"/>
      <c r="AB38" s="108"/>
      <c r="AC38" s="109"/>
    </row>
    <row r="39" spans="2:29" ht="15" customHeight="1" thickBot="1" x14ac:dyDescent="0.3">
      <c r="B39" s="14"/>
      <c r="C39" s="14"/>
      <c r="D39" s="12" t="str">
        <f>IF(E25="","",IF(E25&gt;E26,D25,IF(E26&gt;E25,D26,IF(E25=E26,IF(F25&gt;F26,D25,IF(E26=E25,IF(F26&gt;F25,D26)))))))</f>
        <v>D2</v>
      </c>
      <c r="E39" s="4">
        <v>1</v>
      </c>
      <c r="F39" s="4"/>
      <c r="H39" s="65" t="s">
        <v>37</v>
      </c>
      <c r="I39" s="66"/>
      <c r="J39" s="67"/>
      <c r="K39" s="7"/>
      <c r="L39" s="80" t="s">
        <v>36</v>
      </c>
      <c r="M39" s="81"/>
      <c r="N39" s="82"/>
      <c r="P39" s="14"/>
      <c r="Q39" s="14"/>
      <c r="R39" s="12" t="str">
        <f>IF(S25="","",IF(S25&gt;S26,R25,IF(S26&gt;S25,R26,IF(S25=S26,IF(T25&gt;T26,R25,IF(S26=S25,IF(T26&gt;T25,R26)))))))</f>
        <v>D4</v>
      </c>
      <c r="S39" s="4">
        <v>1</v>
      </c>
      <c r="T39" s="4"/>
    </row>
    <row r="40" spans="2:29" ht="15" customHeight="1" thickBot="1" x14ac:dyDescent="0.3">
      <c r="B40" s="14"/>
      <c r="C40" s="14"/>
      <c r="D40" s="12" t="str">
        <f>IF(E29="","",IF(E29&gt;E30,D29,IF(E30&gt;E29,D30,IF(E29=E30,IF(F29&gt;F30,D29,IF(E30=E29,IF(F30&gt;F29,D30)))))))</f>
        <v>A2</v>
      </c>
      <c r="E40" s="4">
        <v>0</v>
      </c>
      <c r="F40" s="4"/>
      <c r="H40" s="68"/>
      <c r="I40" s="69"/>
      <c r="J40" s="70"/>
      <c r="K40" s="7"/>
      <c r="L40" s="83"/>
      <c r="M40" s="84"/>
      <c r="N40" s="85"/>
      <c r="P40" s="14"/>
      <c r="Q40" s="14"/>
      <c r="R40" s="12" t="str">
        <f>IF(S29="","",IF(S29&gt;S30,R29,IF(S30&gt;S29,R30,IF(S29=S30,IF(T29&gt;T30,R29,IF(S30=S29,IF(T30&gt;T29,R30)))))))</f>
        <v>A4</v>
      </c>
      <c r="S40" s="4">
        <v>0</v>
      </c>
      <c r="T40" s="4"/>
    </row>
    <row r="44" spans="2:29" ht="15" customHeight="1" thickBot="1" x14ac:dyDescent="0.3"/>
    <row r="45" spans="2:29" ht="15" customHeight="1" thickBot="1" x14ac:dyDescent="0.3">
      <c r="B45" s="13" t="s">
        <v>0</v>
      </c>
      <c r="C45" s="13" t="s">
        <v>1</v>
      </c>
      <c r="D45" s="13" t="s">
        <v>2</v>
      </c>
      <c r="E45" s="5" t="s">
        <v>27</v>
      </c>
      <c r="F45" s="5" t="s">
        <v>26</v>
      </c>
      <c r="J45" s="6"/>
      <c r="K45" s="6"/>
      <c r="L45" s="6"/>
      <c r="P45" s="13" t="s">
        <v>0</v>
      </c>
      <c r="Q45" s="13" t="s">
        <v>1</v>
      </c>
      <c r="R45" s="13" t="s">
        <v>2</v>
      </c>
      <c r="S45" s="5" t="s">
        <v>27</v>
      </c>
      <c r="T45" s="5" t="s">
        <v>26</v>
      </c>
      <c r="Y45" s="13" t="s">
        <v>0</v>
      </c>
      <c r="Z45" s="13" t="s">
        <v>1</v>
      </c>
      <c r="AA45" s="13" t="s">
        <v>2</v>
      </c>
      <c r="AB45" s="5" t="s">
        <v>27</v>
      </c>
      <c r="AC45" s="5" t="s">
        <v>26</v>
      </c>
    </row>
    <row r="46" spans="2:29" ht="15" customHeight="1" thickBot="1" x14ac:dyDescent="0.3">
      <c r="B46" s="14"/>
      <c r="C46" s="14"/>
      <c r="D46" s="12" t="str">
        <f>IF(E6="","",IF(E6&gt;E7,D6,IF(E7&gt;E6,D7,IF(E6=E7,IF(F6&gt;F7,D6,IF(E7=E6,IF(F7&gt;F6,D7)))))))</f>
        <v>A1</v>
      </c>
      <c r="E46" s="4">
        <v>1</v>
      </c>
      <c r="F46" s="4"/>
      <c r="H46" s="80" t="s">
        <v>30</v>
      </c>
      <c r="I46" s="81"/>
      <c r="J46" s="81"/>
      <c r="K46" s="81"/>
      <c r="L46" s="81"/>
      <c r="M46" s="81"/>
      <c r="N46" s="82"/>
      <c r="P46" s="14"/>
      <c r="Q46" s="14"/>
      <c r="R46" s="12" t="str">
        <f>IF(S6="","",IF(S6&gt;S7,R6,IF(S7&gt;S6,R7,IF(S6=S7,IF(T6&gt;T7,R6,IF(S7=S6,IF(T7&gt;T6,R7)))))))</f>
        <v>A3</v>
      </c>
      <c r="S46" s="4">
        <v>1</v>
      </c>
      <c r="T46" s="4"/>
      <c r="Y46" s="14"/>
      <c r="Z46" s="14"/>
      <c r="AA46" s="12" t="str">
        <f>'CATEGORIE1-POULES'!I8</f>
        <v>A5</v>
      </c>
      <c r="AB46" s="4">
        <v>1</v>
      </c>
      <c r="AC46" s="4"/>
    </row>
    <row r="47" spans="2:29" ht="15" customHeight="1" thickBot="1" x14ac:dyDescent="0.3">
      <c r="B47" s="14"/>
      <c r="C47" s="14"/>
      <c r="D47" s="12" t="str">
        <f>IF(E10="","",IF(E10&gt;E11,D10,IF(E11&gt;E10,D11,IF(E10=E11,IF(F10&gt;F11,D10,IF(E11=E10,IF(F11&gt;F10,D11)))))))</f>
        <v>B1</v>
      </c>
      <c r="E47" s="4">
        <v>0</v>
      </c>
      <c r="F47" s="4"/>
      <c r="H47" s="83"/>
      <c r="I47" s="84"/>
      <c r="J47" s="84"/>
      <c r="K47" s="84"/>
      <c r="L47" s="84"/>
      <c r="M47" s="84"/>
      <c r="N47" s="85"/>
      <c r="P47" s="14"/>
      <c r="Q47" s="14"/>
      <c r="R47" s="12" t="str">
        <f>IF(S10="","",IF(S10&gt;S11,R10,IF(S11&gt;S10,R11,IF(S10=S11,IF(T10&gt;T11,R10,IF(S11=S10,IF(T11&gt;T10,R11)))))))</f>
        <v>B3</v>
      </c>
      <c r="S47" s="4">
        <v>0</v>
      </c>
      <c r="T47" s="4"/>
      <c r="U47" s="22"/>
      <c r="Y47" s="14"/>
      <c r="Z47" s="14"/>
      <c r="AA47" s="12" t="str">
        <f>'CATEGORIE1-POULES'!I53</f>
        <v>D5</v>
      </c>
      <c r="AB47" s="4">
        <v>0</v>
      </c>
      <c r="AC47" s="4"/>
    </row>
    <row r="48" spans="2:29" ht="15" customHeight="1" thickBot="1" x14ac:dyDescent="0.3">
      <c r="H48" s="86" t="s">
        <v>38</v>
      </c>
      <c r="I48" s="87"/>
      <c r="J48" s="88"/>
      <c r="L48" s="86" t="s">
        <v>39</v>
      </c>
      <c r="M48" s="87"/>
      <c r="N48" s="88"/>
    </row>
    <row r="49" spans="2:31" ht="15" customHeight="1" thickBot="1" x14ac:dyDescent="0.3">
      <c r="B49" s="13" t="s">
        <v>0</v>
      </c>
      <c r="C49" s="13" t="s">
        <v>1</v>
      </c>
      <c r="D49" s="13" t="s">
        <v>2</v>
      </c>
      <c r="E49" s="5" t="s">
        <v>27</v>
      </c>
      <c r="F49" s="5" t="s">
        <v>26</v>
      </c>
      <c r="H49" s="89"/>
      <c r="I49" s="90"/>
      <c r="J49" s="91"/>
      <c r="L49" s="89"/>
      <c r="M49" s="90"/>
      <c r="N49" s="91"/>
      <c r="P49" s="13" t="s">
        <v>0</v>
      </c>
      <c r="Q49" s="13" t="s">
        <v>1</v>
      </c>
      <c r="R49" s="13" t="s">
        <v>2</v>
      </c>
      <c r="S49" s="5" t="s">
        <v>27</v>
      </c>
      <c r="T49" s="5" t="s">
        <v>26</v>
      </c>
      <c r="Y49" s="13" t="s">
        <v>0</v>
      </c>
      <c r="Z49" s="13" t="s">
        <v>1</v>
      </c>
      <c r="AA49" s="13" t="s">
        <v>2</v>
      </c>
      <c r="AB49" s="5" t="s">
        <v>27</v>
      </c>
      <c r="AC49" s="5" t="s">
        <v>26</v>
      </c>
    </row>
    <row r="50" spans="2:31" ht="15" customHeight="1" thickBot="1" x14ac:dyDescent="0.3">
      <c r="B50" s="14"/>
      <c r="C50" s="14"/>
      <c r="D50" s="12" t="str">
        <f>IF(E14="","",IF(E14&gt;E15,D14,IF(E15&gt;E14,D15,IF(E14=E15,IF(F14&gt;F115,D14,IF(E15=E14,IF(F15&gt;F14,D15)))))))</f>
        <v>C1</v>
      </c>
      <c r="E50" s="4">
        <v>1</v>
      </c>
      <c r="F50" s="4"/>
      <c r="H50" s="92"/>
      <c r="I50" s="93"/>
      <c r="J50" s="94"/>
      <c r="L50" s="92"/>
      <c r="M50" s="93"/>
      <c r="N50" s="94"/>
      <c r="P50" s="14"/>
      <c r="Q50" s="14"/>
      <c r="R50" s="12" t="str">
        <f>IF(S14="","",IF(S14&gt;S15,R14,IF(S15&gt;S14,R15,IF(S14=S15,IF(T14&gt;T115,R14,IF(S15=S14,IF(T15&gt;T14,R15)))))))</f>
        <v>C3</v>
      </c>
      <c r="S50" s="4">
        <v>1</v>
      </c>
      <c r="T50" s="4"/>
      <c r="Y50" s="14"/>
      <c r="Z50" s="14"/>
      <c r="AA50" s="12" t="str">
        <f>'CATEGORIE1-POULES'!I23</f>
        <v>B5</v>
      </c>
      <c r="AB50" s="4">
        <v>1</v>
      </c>
      <c r="AC50" s="4"/>
    </row>
    <row r="51" spans="2:31" ht="15" customHeight="1" thickBot="1" x14ac:dyDescent="0.3">
      <c r="B51" s="14"/>
      <c r="C51" s="14"/>
      <c r="D51" s="12" t="str">
        <f>IF(E18="","",IF(E18&gt;E19,D18,IF(E19&gt;E18,D19,IF(E18=E19,IF(F18&gt;F19,D18,IF(E19=E18,IF(F19&gt;F18,D19)))))))</f>
        <v>D1</v>
      </c>
      <c r="E51" s="4">
        <v>0</v>
      </c>
      <c r="F51" s="4"/>
      <c r="J51" s="6"/>
      <c r="K51" s="6"/>
      <c r="L51" s="6"/>
      <c r="P51" s="14"/>
      <c r="Q51" s="14"/>
      <c r="R51" s="12" t="str">
        <f>IF(S18="","",IF(S18&gt;S19,R18,IF(S19&gt;S18,R19,IF(S18=S19,IF(T18&gt;T19,R18,IF(S19=S18,IF(T19&gt;T18,R19)))))))</f>
        <v>D3</v>
      </c>
      <c r="S51" s="4">
        <v>0</v>
      </c>
      <c r="T51" s="4"/>
      <c r="Y51" s="14"/>
      <c r="Z51" s="14"/>
      <c r="AA51" s="12" t="str">
        <f>'CATEGORIE1-POULES'!I38</f>
        <v>C5</v>
      </c>
      <c r="AB51" s="4">
        <v>0</v>
      </c>
      <c r="AC51" s="4"/>
    </row>
    <row r="52" spans="2:31" ht="15" customHeight="1" x14ac:dyDescent="0.25">
      <c r="D52" s="8"/>
      <c r="E52" s="9"/>
      <c r="F52" s="9"/>
      <c r="J52" s="6"/>
      <c r="K52" s="6"/>
      <c r="L52" s="6"/>
      <c r="R52" s="8"/>
      <c r="S52" s="9"/>
      <c r="T52" s="9"/>
    </row>
    <row r="53" spans="2:31" ht="15" customHeight="1" x14ac:dyDescent="0.25">
      <c r="D53" s="8"/>
      <c r="E53" s="9"/>
      <c r="F53" s="9"/>
      <c r="J53" s="6"/>
      <c r="K53" s="6"/>
      <c r="L53" s="6"/>
      <c r="R53" s="8"/>
      <c r="S53" s="9"/>
      <c r="T53" s="9"/>
    </row>
    <row r="54" spans="2:31" ht="15" customHeight="1" thickBot="1" x14ac:dyDescent="0.3"/>
    <row r="55" spans="2:31" ht="15" customHeight="1" thickBot="1" x14ac:dyDescent="0.3">
      <c r="B55" s="13" t="s">
        <v>0</v>
      </c>
      <c r="C55" s="13" t="s">
        <v>1</v>
      </c>
      <c r="D55" s="13" t="s">
        <v>2</v>
      </c>
      <c r="E55" s="5" t="s">
        <v>27</v>
      </c>
      <c r="F55" s="5" t="s">
        <v>26</v>
      </c>
      <c r="H55" s="71" t="s">
        <v>32</v>
      </c>
      <c r="I55" s="72"/>
      <c r="J55" s="72"/>
      <c r="K55" s="72"/>
      <c r="L55" s="72"/>
      <c r="M55" s="72"/>
      <c r="N55" s="73"/>
      <c r="P55" s="13" t="s">
        <v>0</v>
      </c>
      <c r="Q55" s="13" t="s">
        <v>1</v>
      </c>
      <c r="R55" s="13" t="s">
        <v>2</v>
      </c>
      <c r="S55" s="5" t="s">
        <v>27</v>
      </c>
      <c r="T55" s="5" t="s">
        <v>26</v>
      </c>
      <c r="Y55" s="13" t="s">
        <v>0</v>
      </c>
      <c r="Z55" s="13" t="s">
        <v>1</v>
      </c>
      <c r="AA55" s="13" t="s">
        <v>2</v>
      </c>
      <c r="AB55" s="5" t="s">
        <v>27</v>
      </c>
      <c r="AC55" s="5" t="s">
        <v>26</v>
      </c>
    </row>
    <row r="56" spans="2:31" ht="15" customHeight="1" thickBot="1" x14ac:dyDescent="0.3">
      <c r="B56" s="14"/>
      <c r="C56" s="14"/>
      <c r="D56" s="12" t="str">
        <f>IF(D60=D46,D47,D46)</f>
        <v>B1</v>
      </c>
      <c r="E56" s="4">
        <v>1</v>
      </c>
      <c r="F56" s="4"/>
      <c r="H56" s="65" t="s">
        <v>40</v>
      </c>
      <c r="I56" s="66"/>
      <c r="J56" s="67"/>
      <c r="K56" s="7"/>
      <c r="L56" s="65" t="s">
        <v>42</v>
      </c>
      <c r="M56" s="66"/>
      <c r="N56" s="67"/>
      <c r="P56" s="14"/>
      <c r="Q56" s="14"/>
      <c r="R56" s="12" t="str">
        <f>IF(R60=R46,R47,R46)</f>
        <v>B3</v>
      </c>
      <c r="S56" s="4">
        <v>1</v>
      </c>
      <c r="T56" s="4"/>
      <c r="Y56" s="14"/>
      <c r="Z56" s="14"/>
      <c r="AA56" s="12" t="str">
        <f>IF(AA60=AA46,AA47,AA46)</f>
        <v>D5</v>
      </c>
      <c r="AB56" s="4">
        <v>1</v>
      </c>
      <c r="AC56" s="4"/>
    </row>
    <row r="57" spans="2:31" ht="15" customHeight="1" thickBot="1" x14ac:dyDescent="0.3">
      <c r="B57" s="14"/>
      <c r="C57" s="14"/>
      <c r="D57" s="12" t="str">
        <f>IF(D61=D50,D51,D50)</f>
        <v>D1</v>
      </c>
      <c r="E57" s="4">
        <v>0</v>
      </c>
      <c r="F57" s="4"/>
      <c r="H57" s="68"/>
      <c r="I57" s="69"/>
      <c r="J57" s="70"/>
      <c r="K57" s="7"/>
      <c r="L57" s="68"/>
      <c r="M57" s="69"/>
      <c r="N57" s="70"/>
      <c r="P57" s="14"/>
      <c r="Q57" s="14"/>
      <c r="R57" s="12" t="str">
        <f>IF(R61=R50,R51,R50)</f>
        <v>D3</v>
      </c>
      <c r="S57" s="4">
        <v>0</v>
      </c>
      <c r="T57" s="4"/>
      <c r="Y57" s="14"/>
      <c r="Z57" s="14"/>
      <c r="AA57" s="12" t="str">
        <f>IF(AA61=AA50,AA51,AA50)</f>
        <v>C5</v>
      </c>
      <c r="AB57" s="4">
        <v>0</v>
      </c>
      <c r="AC57" s="4"/>
    </row>
    <row r="58" spans="2:31" ht="15" customHeight="1" thickBot="1" x14ac:dyDescent="0.3">
      <c r="H58" s="7"/>
      <c r="I58" s="7"/>
      <c r="J58" s="7"/>
      <c r="K58" s="7"/>
      <c r="L58" s="7"/>
      <c r="M58" s="7"/>
      <c r="N58" s="7"/>
    </row>
    <row r="59" spans="2:31" ht="15" customHeight="1" thickBot="1" x14ac:dyDescent="0.3">
      <c r="B59" s="13" t="s">
        <v>0</v>
      </c>
      <c r="C59" s="13" t="s">
        <v>1</v>
      </c>
      <c r="D59" s="13" t="s">
        <v>2</v>
      </c>
      <c r="E59" s="5" t="s">
        <v>27</v>
      </c>
      <c r="F59" s="5" t="s">
        <v>26</v>
      </c>
      <c r="H59" s="71" t="s">
        <v>32</v>
      </c>
      <c r="I59" s="72"/>
      <c r="J59" s="72"/>
      <c r="K59" s="72"/>
      <c r="L59" s="72"/>
      <c r="M59" s="72"/>
      <c r="N59" s="73"/>
      <c r="P59" s="13" t="s">
        <v>0</v>
      </c>
      <c r="Q59" s="13" t="s">
        <v>1</v>
      </c>
      <c r="R59" s="13" t="s">
        <v>2</v>
      </c>
      <c r="S59" s="5" t="s">
        <v>27</v>
      </c>
      <c r="T59" s="5" t="s">
        <v>26</v>
      </c>
      <c r="Y59" s="13" t="s">
        <v>0</v>
      </c>
      <c r="Z59" s="13" t="s">
        <v>1</v>
      </c>
      <c r="AA59" s="13" t="s">
        <v>2</v>
      </c>
      <c r="AB59" s="5" t="s">
        <v>27</v>
      </c>
      <c r="AC59" s="5" t="s">
        <v>26</v>
      </c>
    </row>
    <row r="60" spans="2:31" ht="15" customHeight="1" thickBot="1" x14ac:dyDescent="0.3">
      <c r="B60" s="14"/>
      <c r="C60" s="14"/>
      <c r="D60" s="12" t="str">
        <f>IF(E46="","",IF(E46&gt;E47,D46,IF(E47&gt;E46,D47,IF(E46=E47,IF(F46&gt;F47,D46,IF(E47=E46,IF(F47&gt;F46,D47)))))))</f>
        <v>A1</v>
      </c>
      <c r="E60" s="4">
        <v>1</v>
      </c>
      <c r="F60" s="4"/>
      <c r="H60" s="65" t="s">
        <v>41</v>
      </c>
      <c r="I60" s="66"/>
      <c r="J60" s="67"/>
      <c r="K60" s="7"/>
      <c r="L60" s="65" t="s">
        <v>43</v>
      </c>
      <c r="M60" s="66"/>
      <c r="N60" s="67"/>
      <c r="P60" s="14"/>
      <c r="Q60" s="14"/>
      <c r="R60" s="12" t="str">
        <f>IF(S46="","",IF(S46&gt;S47,R46,IF(S47&gt;S46,R47,IF(S46=S47,IF(T46&gt;T47,R46,IF(S47=S46,IF(T47&gt;T46,R47)))))))</f>
        <v>A3</v>
      </c>
      <c r="S60" s="4">
        <v>1</v>
      </c>
      <c r="T60" s="4"/>
      <c r="Y60" s="14"/>
      <c r="Z60" s="14"/>
      <c r="AA60" s="12" t="str">
        <f>IF(AB46="","",IF(AB46&gt;AB47,AA46,IF(AB47&gt;AB46,AA47,IF(AB46=AB47,IF(AC46&gt;AC47,AA46,IF(AB47=AB46,IF(AC47&gt;AC46,AA47)))))))</f>
        <v>A5</v>
      </c>
      <c r="AB60" s="4">
        <v>1</v>
      </c>
      <c r="AC60" s="4"/>
    </row>
    <row r="61" spans="2:31" ht="15" customHeight="1" thickBot="1" x14ac:dyDescent="0.3">
      <c r="B61" s="14"/>
      <c r="C61" s="14"/>
      <c r="D61" s="12" t="str">
        <f>IF(E50="","",IF(E50&gt;E51,D50,IF(E51&gt;E50,D51,IF(E50=E51,IF(F50&gt;F51,D50,IF(E51=E50,IF(F51&gt;F50,D51)))))))</f>
        <v>C1</v>
      </c>
      <c r="E61" s="4">
        <v>0</v>
      </c>
      <c r="F61" s="4"/>
      <c r="H61" s="68"/>
      <c r="I61" s="69"/>
      <c r="J61" s="70"/>
      <c r="K61" s="7"/>
      <c r="L61" s="68"/>
      <c r="M61" s="69"/>
      <c r="N61" s="70"/>
      <c r="P61" s="14"/>
      <c r="Q61" s="14"/>
      <c r="R61" s="12" t="str">
        <f>IF(S50="","",IF(S50&gt;S51,R50,IF(S51&gt;S50,R51,IF(S50=S51,IF(T50&gt;T51,R50,IF(S51=S50,IF(T51&gt;T50,R51)))))))</f>
        <v>C3</v>
      </c>
      <c r="S61" s="4">
        <v>0</v>
      </c>
      <c r="T61" s="4"/>
      <c r="Y61" s="14"/>
      <c r="Z61" s="14"/>
      <c r="AA61" s="12" t="str">
        <f>IF(AB50="","",IF(AB50&gt;AB51,AA50,IF(AB51&gt;AB50,AA51,IF(AB50=AB51,IF(AC50&gt;AC51,AA50,IF(AB51=AB50,IF(AC51&gt;AC50,AA51)))))))</f>
        <v>B5</v>
      </c>
      <c r="AB61" s="4">
        <v>0</v>
      </c>
      <c r="AC61" s="4"/>
    </row>
    <row r="63" spans="2:31" ht="15" customHeight="1" thickBot="1" x14ac:dyDescent="0.3"/>
    <row r="64" spans="2:31" ht="24.95" customHeight="1" thickBot="1" x14ac:dyDescent="0.3">
      <c r="B64" s="11">
        <v>1</v>
      </c>
      <c r="C64" s="110" t="str">
        <f>IF(E60="","",IF(E60&gt;E61,D60,IF(E61&gt;E60,D61,IF(E60=E61,IF(F60&gt;F61,D60,IF(E61=E60,IF(F61&gt;F60,D61)))))))</f>
        <v>A1</v>
      </c>
      <c r="D64" s="110"/>
      <c r="E64" s="110"/>
      <c r="F64" s="111"/>
      <c r="P64" s="112" t="str">
        <f>IF(S60="","",IF(S60&gt;S61,R60,IF(S61&gt;S60,R61,IF(S60=S61,IF(P60&gt;P61,R60,IF(S61=S60,IF(P61&gt;P60,R61)))))))</f>
        <v>A3</v>
      </c>
      <c r="Q64" s="113"/>
      <c r="R64" s="113"/>
      <c r="S64" s="113"/>
      <c r="T64" s="21">
        <v>9</v>
      </c>
      <c r="Y64" s="112" t="str">
        <f>IF(AB60="","",IF(AB60&gt;AB61,AA60,IF(AB61&gt;AB60,AA61,IF(AB60=AB61,IF(Y60&gt;Y61,AA60,IF(AB61=AB60,IF(Y61&gt;Y60,AA61)))))))</f>
        <v>A5</v>
      </c>
      <c r="Z64" s="113"/>
      <c r="AA64" s="113"/>
      <c r="AB64" s="113"/>
      <c r="AC64" s="21">
        <v>17</v>
      </c>
      <c r="AD64"/>
      <c r="AE64"/>
    </row>
    <row r="65" spans="2:31" ht="24.95" customHeight="1" thickBot="1" x14ac:dyDescent="0.3">
      <c r="B65" s="11">
        <v>2</v>
      </c>
      <c r="C65" s="110" t="str">
        <f>IF(C64=D60,D61,D60)</f>
        <v>C1</v>
      </c>
      <c r="D65" s="110"/>
      <c r="E65" s="110"/>
      <c r="F65" s="111"/>
      <c r="P65" s="112" t="str">
        <f>IF(P64=R60,R61,R60)</f>
        <v>C3</v>
      </c>
      <c r="Q65" s="113"/>
      <c r="R65" s="113"/>
      <c r="S65" s="113"/>
      <c r="T65" s="21">
        <v>10</v>
      </c>
      <c r="Y65" s="112" t="str">
        <f>IF(Y64=AA60,AA61,AA60)</f>
        <v>B5</v>
      </c>
      <c r="Z65" s="113"/>
      <c r="AA65" s="113"/>
      <c r="AB65" s="113"/>
      <c r="AC65" s="21">
        <v>18</v>
      </c>
      <c r="AD65"/>
      <c r="AE65"/>
    </row>
    <row r="66" spans="2:31" ht="24.95" customHeight="1" thickBot="1" x14ac:dyDescent="0.3">
      <c r="B66" s="11">
        <v>3</v>
      </c>
      <c r="C66" s="110" t="str">
        <f>IF(E56="","",IF(E56&gt;E57,D56,IF(E57&gt;E56,D57,IF(E56=E57,IF(F56&gt;F57,D56,IF(E57=E56,IF(F57&gt;F56,D57)))))))</f>
        <v>B1</v>
      </c>
      <c r="D66" s="110"/>
      <c r="E66" s="110"/>
      <c r="F66" s="111"/>
      <c r="P66" s="112" t="str">
        <f>IF(S56="","",IF(S56&gt;S57,R56,IF(S57&gt;S56,R57,IF(S56=S57,IF(P56&gt;P57,R56,IF(S57=S56,IF(P57&gt;P56,R57)))))))</f>
        <v>B3</v>
      </c>
      <c r="Q66" s="113"/>
      <c r="R66" s="113"/>
      <c r="S66" s="113"/>
      <c r="T66" s="21">
        <v>11</v>
      </c>
      <c r="Y66" s="112" t="str">
        <f>IF(AB56="","",IF(AB56&gt;AB57,AA56,IF(AB57&gt;AB56,AA57,IF(AB56=AB57,IF(Y56&gt;Y57,AA56,IF(AB57=AB56,IF(Y57&gt;Y56,AA57)))))))</f>
        <v>D5</v>
      </c>
      <c r="Z66" s="113"/>
      <c r="AA66" s="113"/>
      <c r="AB66" s="113"/>
      <c r="AC66" s="21">
        <v>19</v>
      </c>
      <c r="AD66"/>
      <c r="AE66"/>
    </row>
    <row r="67" spans="2:31" ht="24.95" customHeight="1" thickBot="1" x14ac:dyDescent="0.3">
      <c r="B67" s="11">
        <v>4</v>
      </c>
      <c r="C67" s="110" t="str">
        <f>IF(C66=D56,D57,D56)</f>
        <v>D1</v>
      </c>
      <c r="D67" s="110"/>
      <c r="E67" s="110"/>
      <c r="F67" s="111"/>
      <c r="P67" s="112" t="str">
        <f>IF(P66=R56,R57,R56)</f>
        <v>D3</v>
      </c>
      <c r="Q67" s="113"/>
      <c r="R67" s="113"/>
      <c r="S67" s="113"/>
      <c r="T67" s="21">
        <v>12</v>
      </c>
      <c r="Y67" s="112" t="str">
        <f>IF(Y66=AA56,AA57,AA56)</f>
        <v>C5</v>
      </c>
      <c r="Z67" s="113"/>
      <c r="AA67" s="113"/>
      <c r="AB67" s="113"/>
      <c r="AC67" s="21">
        <v>20</v>
      </c>
      <c r="AD67"/>
      <c r="AE67"/>
    </row>
    <row r="68" spans="2:31" ht="24.95" customHeight="1" thickBot="1" x14ac:dyDescent="0.3">
      <c r="B68" s="11">
        <v>5</v>
      </c>
      <c r="C68" s="110" t="str">
        <f>IF(E39="","",IF(E39&gt;E40,D39,IF(E40&gt;E39,D40,IF(E39=E40,IF(F39&gt;F40,D39,IF(E40=E39,IF(F40&gt;F39,D40)))))))</f>
        <v>D2</v>
      </c>
      <c r="D68" s="110"/>
      <c r="E68" s="110"/>
      <c r="F68" s="111"/>
      <c r="P68" s="112" t="str">
        <f>IF(S39="","",IF(S39&gt;S40,R39,IF(S40&gt;S39,R40,IF(S39=S40,IF(P39&gt;P40,R39,IF(S40=S39,IF(P40&gt;P39,R40)))))))</f>
        <v>D4</v>
      </c>
      <c r="Q68" s="113"/>
      <c r="R68" s="113"/>
      <c r="S68" s="113"/>
      <c r="T68" s="21">
        <v>13</v>
      </c>
    </row>
    <row r="69" spans="2:31" ht="24.95" customHeight="1" thickBot="1" x14ac:dyDescent="0.3">
      <c r="B69" s="11">
        <v>6</v>
      </c>
      <c r="C69" s="110" t="str">
        <f>IF(C68=D39,D40,D39)</f>
        <v>A2</v>
      </c>
      <c r="D69" s="110"/>
      <c r="E69" s="110"/>
      <c r="F69" s="111"/>
      <c r="P69" s="112" t="str">
        <f>IF(P68=R39,R40,R39)</f>
        <v>A4</v>
      </c>
      <c r="Q69" s="113"/>
      <c r="R69" s="113"/>
      <c r="S69" s="113"/>
      <c r="T69" s="21">
        <v>14</v>
      </c>
    </row>
    <row r="70" spans="2:31" ht="24.95" customHeight="1" thickBot="1" x14ac:dyDescent="0.3">
      <c r="B70" s="11">
        <v>7</v>
      </c>
      <c r="C70" s="110" t="str">
        <f>IF(E35="","",IF(E35&gt;E36,D35,IF(E36&gt;E35,D36,IF(E35=E36,IF(F35&gt;F36,D35,IF(E36=E35,IF(F36&gt;F35,D36)))))))</f>
        <v>C2</v>
      </c>
      <c r="D70" s="110"/>
      <c r="E70" s="110"/>
      <c r="F70" s="111"/>
      <c r="P70" s="112" t="str">
        <f>IF(S35="","",IF(S35&gt;S36,R35,IF(S36&gt;S35,R36,IF(S35=S36,IF(P35&gt;P36,R35,IF(S36=S35,IF(P36&gt;P35,R36)))))))</f>
        <v>C4</v>
      </c>
      <c r="Q70" s="113"/>
      <c r="R70" s="113"/>
      <c r="S70" s="113"/>
      <c r="T70" s="21">
        <v>15</v>
      </c>
    </row>
    <row r="71" spans="2:31" ht="24.95" customHeight="1" thickBot="1" x14ac:dyDescent="0.3">
      <c r="B71" s="11">
        <v>8</v>
      </c>
      <c r="C71" s="110" t="str">
        <f>IF(C70=D35,D36,D35)</f>
        <v>B2</v>
      </c>
      <c r="D71" s="110"/>
      <c r="E71" s="110"/>
      <c r="F71" s="111"/>
      <c r="P71" s="112" t="str">
        <f>IF(P70=R35,R36,R35)</f>
        <v>B4</v>
      </c>
      <c r="Q71" s="113"/>
      <c r="R71" s="113"/>
      <c r="S71" s="113"/>
      <c r="T71" s="21">
        <v>16</v>
      </c>
    </row>
  </sheetData>
  <mergeCells count="42">
    <mergeCell ref="Y64:AB64"/>
    <mergeCell ref="Y65:AB65"/>
    <mergeCell ref="Y66:AB66"/>
    <mergeCell ref="Y67:AB67"/>
    <mergeCell ref="P67:S67"/>
    <mergeCell ref="P68:S68"/>
    <mergeCell ref="P69:S69"/>
    <mergeCell ref="P70:S70"/>
    <mergeCell ref="P71:S71"/>
    <mergeCell ref="C67:F67"/>
    <mergeCell ref="C68:F68"/>
    <mergeCell ref="C69:F69"/>
    <mergeCell ref="C70:F70"/>
    <mergeCell ref="C71:F71"/>
    <mergeCell ref="C64:F64"/>
    <mergeCell ref="P64:S64"/>
    <mergeCell ref="C65:F65"/>
    <mergeCell ref="C66:F66"/>
    <mergeCell ref="P65:S65"/>
    <mergeCell ref="P66:S66"/>
    <mergeCell ref="H55:N55"/>
    <mergeCell ref="H25:N26"/>
    <mergeCell ref="H27:J29"/>
    <mergeCell ref="L27:N29"/>
    <mergeCell ref="H34:N34"/>
    <mergeCell ref="H35:J36"/>
    <mergeCell ref="L35:N36"/>
    <mergeCell ref="H38:N38"/>
    <mergeCell ref="H39:J40"/>
    <mergeCell ref="L39:N40"/>
    <mergeCell ref="A2:J3"/>
    <mergeCell ref="L2:T3"/>
    <mergeCell ref="H46:N47"/>
    <mergeCell ref="H48:J50"/>
    <mergeCell ref="L48:N50"/>
    <mergeCell ref="Y34:AC35"/>
    <mergeCell ref="Y36:AC38"/>
    <mergeCell ref="H56:J57"/>
    <mergeCell ref="L56:N57"/>
    <mergeCell ref="H59:N59"/>
    <mergeCell ref="H60:J61"/>
    <mergeCell ref="L60:N61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EQUIPES</vt:lpstr>
      <vt:lpstr>CATEGORIE1-POULES</vt:lpstr>
      <vt:lpstr>CATEGORIE1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h2so4</cp:lastModifiedBy>
  <cp:lastPrinted>2019-04-24T20:25:08Z</cp:lastPrinted>
  <dcterms:created xsi:type="dcterms:W3CDTF">2019-04-23T19:23:18Z</dcterms:created>
  <dcterms:modified xsi:type="dcterms:W3CDTF">2024-04-19T08:08:22Z</dcterms:modified>
</cp:coreProperties>
</file>