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8507F47-29D7-4071-B4FF-AB01FD80B522}" xr6:coauthVersionLast="47" xr6:coauthVersionMax="47" xr10:uidLastSave="{00000000-0000-0000-0000-000000000000}"/>
  <bookViews>
    <workbookView xWindow="-120" yWindow="-120" windowWidth="29040" windowHeight="15990" xr2:uid="{4A83CC4D-87B3-4889-A3B1-1EFD2BE5262E}"/>
  </bookViews>
  <sheets>
    <sheet name="maquette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2" i="2"/>
  <c r="D3" i="1"/>
  <c r="A11" i="1" a="1"/>
  <c r="A11" i="1" s="1"/>
  <c r="D1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<sst xmlns="http://schemas.openxmlformats.org/spreadsheetml/2006/main" count="31" uniqueCount="22">
  <si>
    <t>date de naissance</t>
  </si>
  <si>
    <t xml:space="preserve">année de naissance </t>
  </si>
  <si>
    <t>nbr trimestre</t>
  </si>
  <si>
    <t>sexe</t>
  </si>
  <si>
    <t>NB TRIMESTRE</t>
  </si>
  <si>
    <t>date légale retraite</t>
  </si>
  <si>
    <t>Homme</t>
  </si>
  <si>
    <t>Femme</t>
  </si>
  <si>
    <t xml:space="preserve">age </t>
  </si>
  <si>
    <t xml:space="preserve">age ouverture des droits </t>
  </si>
  <si>
    <t>repère</t>
  </si>
  <si>
    <t>62 ans</t>
  </si>
  <si>
    <t>63 ans</t>
  </si>
  <si>
    <t>64 ans</t>
  </si>
  <si>
    <t>62 ans et 3 mois</t>
  </si>
  <si>
    <t>63 ans et 3 mois</t>
  </si>
  <si>
    <t>62 ans et 6 mois</t>
  </si>
  <si>
    <t>62 ans et 9 mois</t>
  </si>
  <si>
    <t>63 ans et 6 mois</t>
  </si>
  <si>
    <t>63 ans et 9 mois</t>
  </si>
  <si>
    <t>Pour calculer l'age de départ à la retraite :date de naissance à partir du 1er jours du mois suivant  plus age ouverture des droits à la retraite : exemple née le 24/07/1965  l'âge légal est 63 ans et trois mois : premier du mois suivant - donc le 1 aout + 63 ans + 3 mois (selon les cas 0, 3, 6, 9 mois)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</si>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</sst>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sz val="8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3" borderId="0" xfId="0" applyNumberFormat="1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A5747-16D9-4E5B-9948-82CF6FF55642}">
  <sheetPr codeName="Sheet1"/>
  <dimension ref="A1:I12"/>
  <sheetViews>
    <sheetView tabSelected="1" workbookViewId="0">
      <selection activeCell="C8" sqref="C8"/>
    </sheetView>
  </sheetViews>
  <sheetFormatPr defaultColWidth="11" defaultRowHeight="15.75" x14ac:dyDescent="0.25"/>
  <cols>
    <col min="1" max="1" width="18.5" customWidth="1"/>
    <col min="3" max="3" width="16.75" customWidth="1"/>
    <col min="9" max="9" width="18.5" customWidth="1"/>
  </cols>
  <sheetData>
    <row r="1" spans="1:9" ht="15.6" customHeight="1" x14ac:dyDescent="0.25">
      <c r="A1" t="s">
        <v>0</v>
      </c>
      <c r="B1" s="1">
        <v>20194</v>
      </c>
      <c r="C1">
        <v>1</v>
      </c>
      <c r="D1">
        <v>3</v>
      </c>
      <c r="F1" s="7" t="s">
        <v>20</v>
      </c>
      <c r="G1" s="8"/>
      <c r="H1" s="8"/>
      <c r="I1" s="9"/>
    </row>
    <row r="2" spans="1:9" x14ac:dyDescent="0.25">
      <c r="A2" t="s">
        <v>3</v>
      </c>
      <c r="B2" s="2" t="s">
        <v>7</v>
      </c>
      <c r="F2" s="10"/>
      <c r="G2" s="11"/>
      <c r="H2" s="11"/>
      <c r="I2" s="12"/>
    </row>
    <row r="3" spans="1:9" x14ac:dyDescent="0.25">
      <c r="A3" t="s">
        <v>5</v>
      </c>
      <c r="B3" s="3">
        <f>EOMONTH(B1,VLOOKUP(B1,données!B:E,4))+1</f>
        <v>42856</v>
      </c>
      <c r="C3" s="1" t="s">
        <v>8</v>
      </c>
      <c r="D3" s="2" t="str">
        <f>VLOOKUP(B1,données!B:D,3)</f>
        <v>62 ans</v>
      </c>
      <c r="F3" s="10"/>
      <c r="G3" s="11"/>
      <c r="H3" s="11"/>
      <c r="I3" s="12"/>
    </row>
    <row r="4" spans="1:9" x14ac:dyDescent="0.25">
      <c r="F4" s="10"/>
      <c r="G4" s="11"/>
      <c r="H4" s="11"/>
      <c r="I4" s="12"/>
    </row>
    <row r="5" spans="1:9" x14ac:dyDescent="0.25">
      <c r="F5" s="10"/>
      <c r="G5" s="11"/>
      <c r="H5" s="11"/>
      <c r="I5" s="12"/>
    </row>
    <row r="6" spans="1:9" x14ac:dyDescent="0.25">
      <c r="F6" s="10"/>
      <c r="G6" s="11"/>
      <c r="H6" s="11"/>
      <c r="I6" s="12"/>
    </row>
    <row r="7" spans="1:9" ht="16.5" thickBot="1" x14ac:dyDescent="0.3">
      <c r="F7" s="13"/>
      <c r="G7" s="14"/>
      <c r="H7" s="14"/>
      <c r="I7" s="15"/>
    </row>
    <row r="11" spans="1:9" x14ac:dyDescent="0.25">
      <c r="A11" s="2" t="str" cm="1">
        <f t="array" ref="A11">_xlfn.IFS(B2="","",B2="homme","",B2="femme","Enfant(s)")</f>
        <v>Enfant(s)</v>
      </c>
    </row>
    <row r="12" spans="1:9" x14ac:dyDescent="0.25">
      <c r="C12" t="s">
        <v>4</v>
      </c>
      <c r="D12" s="2">
        <f>VLOOKUP(B1,données!B:C,2,TRUE)</f>
        <v>166</v>
      </c>
    </row>
  </sheetData>
  <mergeCells count="1">
    <mergeCell ref="F1:I7"/>
  </mergeCells>
  <phoneticPr fontId="1" type="noConversion"/>
  <conditionalFormatting sqref="A12:B12 D12:E12">
    <cfRule type="colorScale" priority="3">
      <colorScale>
        <cfvo type="min"/>
        <cfvo type="max"/>
        <color rgb="FFFF7128"/>
        <color rgb="FFFFEF9C"/>
      </colorScale>
    </cfRule>
  </conditionalFormatting>
  <conditionalFormatting sqref="A11:D11">
    <cfRule type="containsText" dxfId="0" priority="2" operator="containsText" text="FEMME">
      <formula>NOT(ISERROR(SEARCH("FEMME",A11)))</formula>
    </cfRule>
  </conditionalFormatting>
  <conditionalFormatting sqref="B2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F312DE9-C862-4302-A515-B35CCDEA7BA0}">
          <x14:formula1>
            <xm:f>données!$K$2:$K$4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BD81-7586-4E55-AAC0-232DF4156A56}">
  <sheetPr codeName="Sheet2"/>
  <dimension ref="A1:K18"/>
  <sheetViews>
    <sheetView workbookViewId="0">
      <selection activeCell="D21" sqref="D21"/>
    </sheetView>
  </sheetViews>
  <sheetFormatPr defaultColWidth="11" defaultRowHeight="15.75" x14ac:dyDescent="0.25"/>
  <cols>
    <col min="7" max="7" width="11.25" style="1"/>
  </cols>
  <sheetData>
    <row r="1" spans="1:11" ht="47.25" x14ac:dyDescent="0.25">
      <c r="A1" s="4" t="s">
        <v>1</v>
      </c>
      <c r="B1" s="6" t="s">
        <v>10</v>
      </c>
      <c r="C1" t="s">
        <v>2</v>
      </c>
      <c r="D1" s="4" t="s">
        <v>9</v>
      </c>
      <c r="E1" t="s">
        <v>21</v>
      </c>
    </row>
    <row r="2" spans="1:11" x14ac:dyDescent="0.25">
      <c r="A2">
        <v>1955</v>
      </c>
      <c r="B2" s="1">
        <v>20090</v>
      </c>
      <c r="C2">
        <v>166</v>
      </c>
      <c r="D2" s="5" t="s">
        <v>11</v>
      </c>
      <c r="E2" s="16">
        <f>LEFT(D2,FIND(" ans",D2)-1)*12+IFERROR(MID(D2,FIND(" et ",D2)+4,1)*1,0)</f>
        <v>744</v>
      </c>
      <c r="F2" s="17"/>
      <c r="K2" t="s">
        <v>6</v>
      </c>
    </row>
    <row r="3" spans="1:11" x14ac:dyDescent="0.25">
      <c r="A3">
        <v>1956</v>
      </c>
      <c r="B3" s="1">
        <v>20455</v>
      </c>
      <c r="C3">
        <v>166</v>
      </c>
      <c r="D3" s="5" t="s">
        <v>11</v>
      </c>
      <c r="E3" s="16">
        <f t="shared" ref="E3:E18" si="0">LEFT(D3,FIND(" ans",D3)-1)*12+IFERROR(MID(D3,FIND(" et ",D3)+4,1)*1,0)</f>
        <v>744</v>
      </c>
      <c r="F3" s="17"/>
      <c r="K3" t="s">
        <v>7</v>
      </c>
    </row>
    <row r="4" spans="1:11" x14ac:dyDescent="0.25">
      <c r="A4">
        <v>1957</v>
      </c>
      <c r="B4" s="1">
        <v>20821</v>
      </c>
      <c r="C4">
        <v>166</v>
      </c>
      <c r="D4" s="5" t="s">
        <v>11</v>
      </c>
      <c r="E4" s="16">
        <f t="shared" si="0"/>
        <v>744</v>
      </c>
      <c r="F4" s="17"/>
    </row>
    <row r="5" spans="1:11" x14ac:dyDescent="0.25">
      <c r="A5">
        <v>1958</v>
      </c>
      <c r="B5" s="1">
        <v>21186</v>
      </c>
      <c r="C5">
        <v>167</v>
      </c>
      <c r="D5" s="5" t="s">
        <v>11</v>
      </c>
      <c r="E5" s="16">
        <f t="shared" si="0"/>
        <v>744</v>
      </c>
      <c r="F5" s="17"/>
    </row>
    <row r="6" spans="1:11" x14ac:dyDescent="0.25">
      <c r="A6">
        <v>1959</v>
      </c>
      <c r="B6" s="1">
        <v>21551</v>
      </c>
      <c r="C6">
        <v>167</v>
      </c>
      <c r="D6" s="5" t="s">
        <v>11</v>
      </c>
      <c r="E6" s="16">
        <f t="shared" si="0"/>
        <v>744</v>
      </c>
      <c r="F6" s="17"/>
    </row>
    <row r="7" spans="1:11" x14ac:dyDescent="0.25">
      <c r="A7">
        <v>1960</v>
      </c>
      <c r="B7" s="1">
        <v>21916</v>
      </c>
      <c r="C7">
        <v>167</v>
      </c>
      <c r="D7" s="5" t="s">
        <v>11</v>
      </c>
      <c r="E7" s="16">
        <f t="shared" si="0"/>
        <v>744</v>
      </c>
      <c r="F7" s="17"/>
    </row>
    <row r="8" spans="1:11" x14ac:dyDescent="0.25">
      <c r="A8">
        <v>1961</v>
      </c>
      <c r="B8" s="1">
        <v>22282</v>
      </c>
      <c r="C8">
        <v>168</v>
      </c>
      <c r="D8" s="5" t="s">
        <v>11</v>
      </c>
      <c r="E8" s="16">
        <f t="shared" si="0"/>
        <v>744</v>
      </c>
      <c r="F8" s="17"/>
    </row>
    <row r="9" spans="1:11" x14ac:dyDescent="0.25">
      <c r="A9">
        <v>1961</v>
      </c>
      <c r="B9" s="1">
        <v>22524</v>
      </c>
      <c r="C9">
        <v>168</v>
      </c>
      <c r="D9" s="5" t="s">
        <v>11</v>
      </c>
      <c r="E9" s="16">
        <f t="shared" si="0"/>
        <v>744</v>
      </c>
      <c r="F9" s="17"/>
    </row>
    <row r="10" spans="1:11" x14ac:dyDescent="0.25">
      <c r="A10">
        <v>1961</v>
      </c>
      <c r="B10" s="1">
        <v>22525</v>
      </c>
      <c r="C10">
        <v>169</v>
      </c>
      <c r="D10" t="s">
        <v>14</v>
      </c>
      <c r="E10" s="16">
        <f t="shared" si="0"/>
        <v>747</v>
      </c>
      <c r="F10" s="17"/>
    </row>
    <row r="11" spans="1:11" x14ac:dyDescent="0.25">
      <c r="A11">
        <v>1961</v>
      </c>
      <c r="B11" s="1">
        <v>22646</v>
      </c>
      <c r="C11">
        <v>169</v>
      </c>
      <c r="D11" t="s">
        <v>14</v>
      </c>
      <c r="E11" s="16">
        <f t="shared" si="0"/>
        <v>747</v>
      </c>
      <c r="F11" s="17"/>
    </row>
    <row r="12" spans="1:11" x14ac:dyDescent="0.25">
      <c r="A12">
        <v>1962</v>
      </c>
      <c r="B12" s="1">
        <v>22647</v>
      </c>
      <c r="C12">
        <v>169</v>
      </c>
      <c r="D12" t="s">
        <v>16</v>
      </c>
      <c r="E12" s="16">
        <f t="shared" si="0"/>
        <v>750</v>
      </c>
      <c r="F12" s="17"/>
    </row>
    <row r="13" spans="1:11" x14ac:dyDescent="0.25">
      <c r="A13">
        <v>1963</v>
      </c>
      <c r="B13" s="1">
        <v>23012</v>
      </c>
      <c r="C13">
        <v>170</v>
      </c>
      <c r="D13" t="s">
        <v>17</v>
      </c>
      <c r="E13" s="16">
        <f t="shared" si="0"/>
        <v>753</v>
      </c>
      <c r="F13" s="17"/>
    </row>
    <row r="14" spans="1:11" x14ac:dyDescent="0.25">
      <c r="A14">
        <v>1964</v>
      </c>
      <c r="B14" s="1">
        <v>23377</v>
      </c>
      <c r="C14">
        <v>171</v>
      </c>
      <c r="D14" t="s">
        <v>12</v>
      </c>
      <c r="E14" s="16">
        <f t="shared" si="0"/>
        <v>756</v>
      </c>
      <c r="F14" s="17"/>
    </row>
    <row r="15" spans="1:11" x14ac:dyDescent="0.25">
      <c r="A15">
        <v>1965</v>
      </c>
      <c r="B15" s="1">
        <v>23743</v>
      </c>
      <c r="C15">
        <v>172</v>
      </c>
      <c r="D15" t="s">
        <v>15</v>
      </c>
      <c r="E15" s="16">
        <f t="shared" si="0"/>
        <v>759</v>
      </c>
      <c r="F15" s="17"/>
    </row>
    <row r="16" spans="1:11" x14ac:dyDescent="0.25">
      <c r="A16">
        <v>1966</v>
      </c>
      <c r="B16" s="1">
        <v>24108</v>
      </c>
      <c r="C16">
        <v>172</v>
      </c>
      <c r="D16" t="s">
        <v>18</v>
      </c>
      <c r="E16" s="16">
        <f t="shared" si="0"/>
        <v>762</v>
      </c>
      <c r="F16" s="17"/>
    </row>
    <row r="17" spans="1:6" x14ac:dyDescent="0.25">
      <c r="A17">
        <v>1967</v>
      </c>
      <c r="B17" s="1">
        <v>24473</v>
      </c>
      <c r="C17">
        <v>172</v>
      </c>
      <c r="D17" t="s">
        <v>19</v>
      </c>
      <c r="E17" s="16">
        <f t="shared" si="0"/>
        <v>765</v>
      </c>
      <c r="F17" s="17"/>
    </row>
    <row r="18" spans="1:6" x14ac:dyDescent="0.25">
      <c r="A18">
        <v>1968</v>
      </c>
      <c r="B18" s="1">
        <v>24838</v>
      </c>
      <c r="C18">
        <v>172</v>
      </c>
      <c r="D18" t="s">
        <v>13</v>
      </c>
      <c r="E18" s="16">
        <f t="shared" si="0"/>
        <v>768</v>
      </c>
      <c r="F18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maquette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LEZY</dc:creator>
  <cp:lastModifiedBy>h2so4</cp:lastModifiedBy>
  <dcterms:created xsi:type="dcterms:W3CDTF">2024-02-26T10:13:47Z</dcterms:created>
  <dcterms:modified xsi:type="dcterms:W3CDTF">2024-03-03T15:53:33Z</dcterms:modified>
</cp:coreProperties>
</file>