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tables/table17.xml" ContentType="application/vnd.openxmlformats-officedocument.spreadsheetml.table+xml"/>
  <Override PartName="/xl/tables/table18.xml" ContentType="application/vnd.openxmlformats-officedocument.spreadsheetml.table+xml"/>
  <Override PartName="/xl/tables/table19.xml" ContentType="application/vnd.openxmlformats-officedocument.spreadsheetml.table+xml"/>
  <Override PartName="/xl/tables/table20.xml" ContentType="application/vnd.openxmlformats-officedocument.spreadsheetml.table+xml"/>
  <Override PartName="/xl/tables/table21.xml" ContentType="application/vnd.openxmlformats-officedocument.spreadsheetml.table+xml"/>
  <Override PartName="/xl/tables/table22.xml" ContentType="application/vnd.openxmlformats-officedocument.spreadsheetml.table+xml"/>
  <Override PartName="/xl/tables/table23.xml" ContentType="application/vnd.openxmlformats-officedocument.spreadsheetml.table+xml"/>
  <Override PartName="/xl/tables/table24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126"/>
  <workbookPr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6B11D04E-8ECE-4879-9C29-28877F04D5F9}" xr6:coauthVersionLast="47" xr6:coauthVersionMax="47" xr10:uidLastSave="{00000000-0000-0000-0000-000000000000}"/>
  <bookViews>
    <workbookView xWindow="-120" yWindow="-120" windowWidth="29040" windowHeight="15990" activeTab="1" xr2:uid="{00000000-000D-0000-FFFF-FFFF00000000}"/>
  </bookViews>
  <sheets>
    <sheet name="Feuil1" sheetId="1" r:id="rId1"/>
    <sheet name="classement &amp; score" sheetId="13" r:id="rId2"/>
    <sheet name="ASI" sheetId="12" r:id="rId3"/>
    <sheet name="US Parisienne" sheetId="11" r:id="rId4"/>
    <sheet name="CASM" sheetId="5" r:id="rId5"/>
    <sheet name="Chantilly" sheetId="4" r:id="rId6"/>
    <sheet name="Gallia Club" sheetId="9" r:id="rId7"/>
    <sheet name="SAM" sheetId="8" r:id="rId8"/>
    <sheet name="CAF" sheetId="6" r:id="rId9"/>
    <sheet name="FC PUTEAUX" sheetId="7" r:id="rId10"/>
    <sheet name="US Puteaux" sheetId="10" r:id="rId11"/>
    <sheet name="Stade français" sheetId="3" r:id="rId12"/>
    <sheet name="Matches manquants" sheetId="2" r:id="rId13"/>
  </sheets>
  <definedNames>
    <definedName name="_xlnm._FilterDatabase" localSheetId="0" hidden="1">Feuil1!$A$12:$J$12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G1" i="13" l="1"/>
  <c r="E3" i="13"/>
  <c r="F3" i="13"/>
  <c r="L3" i="13" s="1"/>
  <c r="E4" i="13"/>
  <c r="M4" i="13" s="1"/>
  <c r="F4" i="13"/>
  <c r="E5" i="13"/>
  <c r="F5" i="13"/>
  <c r="L5" i="13" s="1"/>
  <c r="E85" i="13"/>
  <c r="M85" i="13" s="1"/>
  <c r="F85" i="13"/>
  <c r="E86" i="13"/>
  <c r="M86" i="13" s="1"/>
  <c r="F86" i="13"/>
  <c r="L86" i="13" s="1"/>
  <c r="E87" i="13"/>
  <c r="M87" i="13" s="1"/>
  <c r="F87" i="13"/>
  <c r="E88" i="13"/>
  <c r="F88" i="13"/>
  <c r="L88" i="13" s="1"/>
  <c r="E89" i="13"/>
  <c r="M89" i="13" s="1"/>
  <c r="F89" i="13"/>
  <c r="E6" i="13"/>
  <c r="M6" i="13" s="1"/>
  <c r="F6" i="13"/>
  <c r="E7" i="13"/>
  <c r="M7" i="13" s="1"/>
  <c r="F7" i="13"/>
  <c r="E8" i="13"/>
  <c r="F8" i="13"/>
  <c r="L8" i="13" s="1"/>
  <c r="E9" i="13"/>
  <c r="M9" i="13" s="1"/>
  <c r="F9" i="13"/>
  <c r="E10" i="13"/>
  <c r="F10" i="13"/>
  <c r="L10" i="13" s="1"/>
  <c r="E11" i="13"/>
  <c r="M11" i="13" s="1"/>
  <c r="F11" i="13"/>
  <c r="E12" i="13"/>
  <c r="F12" i="13"/>
  <c r="L12" i="13" s="1"/>
  <c r="E13" i="13"/>
  <c r="M13" i="13" s="1"/>
  <c r="F13" i="13"/>
  <c r="E14" i="13"/>
  <c r="M14" i="13" s="1"/>
  <c r="F14" i="13"/>
  <c r="L14" i="13" s="1"/>
  <c r="E15" i="13"/>
  <c r="M15" i="13" s="1"/>
  <c r="F15" i="13"/>
  <c r="E16" i="13"/>
  <c r="F16" i="13"/>
  <c r="L16" i="13" s="1"/>
  <c r="E17" i="13"/>
  <c r="M17" i="13" s="1"/>
  <c r="F17" i="13"/>
  <c r="E18" i="13"/>
  <c r="M18" i="13" s="1"/>
  <c r="F18" i="13"/>
  <c r="L18" i="13" s="1"/>
  <c r="E19" i="13"/>
  <c r="M19" i="13" s="1"/>
  <c r="F19" i="13"/>
  <c r="E20" i="13"/>
  <c r="F20" i="13"/>
  <c r="L20" i="13" s="1"/>
  <c r="E21" i="13"/>
  <c r="M21" i="13" s="1"/>
  <c r="F21" i="13"/>
  <c r="E22" i="13"/>
  <c r="M22" i="13" s="1"/>
  <c r="F22" i="13"/>
  <c r="L22" i="13" s="1"/>
  <c r="E23" i="13"/>
  <c r="M23" i="13" s="1"/>
  <c r="F23" i="13"/>
  <c r="E24" i="13"/>
  <c r="F24" i="13"/>
  <c r="L24" i="13" s="1"/>
  <c r="E25" i="13"/>
  <c r="F25" i="13"/>
  <c r="L25" i="13" s="1"/>
  <c r="E26" i="13"/>
  <c r="F26" i="13"/>
  <c r="L26" i="13" s="1"/>
  <c r="E27" i="13"/>
  <c r="F27" i="13"/>
  <c r="E28" i="13"/>
  <c r="F28" i="13"/>
  <c r="E29" i="13"/>
  <c r="M29" i="13" s="1"/>
  <c r="F29" i="13"/>
  <c r="E30" i="13"/>
  <c r="M30" i="13" s="1"/>
  <c r="F30" i="13"/>
  <c r="L30" i="13" s="1"/>
  <c r="E31" i="13"/>
  <c r="F31" i="13"/>
  <c r="E32" i="13"/>
  <c r="F32" i="13"/>
  <c r="L32" i="13" s="1"/>
  <c r="E33" i="13"/>
  <c r="M33" i="13" s="1"/>
  <c r="F33" i="13"/>
  <c r="E34" i="13"/>
  <c r="M34" i="13" s="1"/>
  <c r="F34" i="13"/>
  <c r="L34" i="13" s="1"/>
  <c r="E35" i="13"/>
  <c r="M35" i="13" s="1"/>
  <c r="F35" i="13"/>
  <c r="E36" i="13"/>
  <c r="F36" i="13"/>
  <c r="L36" i="13" s="1"/>
  <c r="E37" i="13"/>
  <c r="M37" i="13" s="1"/>
  <c r="F37" i="13"/>
  <c r="E38" i="13"/>
  <c r="M38" i="13" s="1"/>
  <c r="F38" i="13"/>
  <c r="L38" i="13" s="1"/>
  <c r="E39" i="13"/>
  <c r="M39" i="13" s="1"/>
  <c r="F39" i="13"/>
  <c r="E40" i="13"/>
  <c r="F40" i="13"/>
  <c r="L40" i="13" s="1"/>
  <c r="E41" i="13"/>
  <c r="M41" i="13" s="1"/>
  <c r="F41" i="13"/>
  <c r="E42" i="13"/>
  <c r="M42" i="13" s="1"/>
  <c r="F42" i="13"/>
  <c r="E43" i="13"/>
  <c r="M43" i="13" s="1"/>
  <c r="F43" i="13"/>
  <c r="E44" i="13"/>
  <c r="F44" i="13"/>
  <c r="L44" i="13" s="1"/>
  <c r="E45" i="13"/>
  <c r="M45" i="13" s="1"/>
  <c r="F45" i="13"/>
  <c r="L45" i="13" s="1"/>
  <c r="E46" i="13"/>
  <c r="M46" i="13" s="1"/>
  <c r="F46" i="13"/>
  <c r="L46" i="13" s="1"/>
  <c r="E47" i="13"/>
  <c r="M47" i="13" s="1"/>
  <c r="F47" i="13"/>
  <c r="E91" i="13"/>
  <c r="F91" i="13"/>
  <c r="E48" i="13"/>
  <c r="M48" i="13" s="1"/>
  <c r="F48" i="13"/>
  <c r="E49" i="13"/>
  <c r="M49" i="13" s="1"/>
  <c r="F49" i="13"/>
  <c r="E50" i="13"/>
  <c r="M50" i="13" s="1"/>
  <c r="F50" i="13"/>
  <c r="E51" i="13"/>
  <c r="F51" i="13"/>
  <c r="E52" i="13"/>
  <c r="M52" i="13" s="1"/>
  <c r="F52" i="13"/>
  <c r="E53" i="13"/>
  <c r="M53" i="13" s="1"/>
  <c r="F53" i="13"/>
  <c r="E54" i="13"/>
  <c r="F54" i="13"/>
  <c r="E55" i="13"/>
  <c r="F55" i="13"/>
  <c r="E56" i="13"/>
  <c r="M56" i="13" s="1"/>
  <c r="F56" i="13"/>
  <c r="E57" i="13"/>
  <c r="M57" i="13" s="1"/>
  <c r="F57" i="13"/>
  <c r="L57" i="13" s="1"/>
  <c r="E58" i="13"/>
  <c r="M58" i="13" s="1"/>
  <c r="F58" i="13"/>
  <c r="E59" i="13"/>
  <c r="F59" i="13"/>
  <c r="E60" i="13"/>
  <c r="M60" i="13" s="1"/>
  <c r="F60" i="13"/>
  <c r="E61" i="13"/>
  <c r="M61" i="13" s="1"/>
  <c r="F61" i="13"/>
  <c r="E62" i="13"/>
  <c r="M62" i="13" s="1"/>
  <c r="F62" i="13"/>
  <c r="E63" i="13"/>
  <c r="F63" i="13"/>
  <c r="E64" i="13"/>
  <c r="M64" i="13" s="1"/>
  <c r="F64" i="13"/>
  <c r="L64" i="13" s="1"/>
  <c r="E65" i="13"/>
  <c r="M65" i="13" s="1"/>
  <c r="F65" i="13"/>
  <c r="L65" i="13" s="1"/>
  <c r="E66" i="13"/>
  <c r="M66" i="13" s="1"/>
  <c r="F66" i="13"/>
  <c r="L66" i="13" s="1"/>
  <c r="E67" i="13"/>
  <c r="F67" i="13"/>
  <c r="E68" i="13"/>
  <c r="M68" i="13" s="1"/>
  <c r="F68" i="13"/>
  <c r="E69" i="13"/>
  <c r="M69" i="13" s="1"/>
  <c r="F69" i="13"/>
  <c r="L69" i="13" s="1"/>
  <c r="E70" i="13"/>
  <c r="M70" i="13" s="1"/>
  <c r="F70" i="13"/>
  <c r="E71" i="13"/>
  <c r="M71" i="13" s="1"/>
  <c r="F71" i="13"/>
  <c r="E72" i="13"/>
  <c r="M72" i="13" s="1"/>
  <c r="F72" i="13"/>
  <c r="L72" i="13" s="1"/>
  <c r="E73" i="13"/>
  <c r="M73" i="13" s="1"/>
  <c r="F73" i="13"/>
  <c r="E74" i="13"/>
  <c r="M74" i="13" s="1"/>
  <c r="F74" i="13"/>
  <c r="L74" i="13" s="1"/>
  <c r="E75" i="13"/>
  <c r="F75" i="13"/>
  <c r="L75" i="13" s="1"/>
  <c r="E76" i="13"/>
  <c r="M76" i="13" s="1"/>
  <c r="F76" i="13"/>
  <c r="L76" i="13" s="1"/>
  <c r="E77" i="13"/>
  <c r="M77" i="13" s="1"/>
  <c r="F77" i="13"/>
  <c r="L77" i="13" s="1"/>
  <c r="E78" i="13"/>
  <c r="M78" i="13" s="1"/>
  <c r="F78" i="13"/>
  <c r="L78" i="13" s="1"/>
  <c r="E79" i="13"/>
  <c r="F79" i="13"/>
  <c r="L79" i="13" s="1"/>
  <c r="E80" i="13"/>
  <c r="M80" i="13" s="1"/>
  <c r="F80" i="13"/>
  <c r="L80" i="13" s="1"/>
  <c r="E81" i="13"/>
  <c r="F81" i="13"/>
  <c r="L81" i="13" s="1"/>
  <c r="E82" i="13"/>
  <c r="M82" i="13" s="1"/>
  <c r="F82" i="13"/>
  <c r="L82" i="13" s="1"/>
  <c r="E83" i="13"/>
  <c r="F83" i="13"/>
  <c r="E84" i="13"/>
  <c r="M84" i="13" s="1"/>
  <c r="F84" i="13"/>
  <c r="E90" i="13"/>
  <c r="M90" i="13" s="1"/>
  <c r="F90" i="13"/>
  <c r="L90" i="13" s="1"/>
  <c r="F2" i="13"/>
  <c r="L2" i="13" s="1"/>
  <c r="E2" i="13"/>
  <c r="M2" i="13" s="1"/>
  <c r="G3" i="13"/>
  <c r="O3" i="13" s="1"/>
  <c r="H3" i="13"/>
  <c r="N3" i="13" s="1"/>
  <c r="M3" i="13"/>
  <c r="G4" i="13"/>
  <c r="O4" i="13" s="1"/>
  <c r="H4" i="13"/>
  <c r="N4" i="13" s="1"/>
  <c r="G5" i="13"/>
  <c r="O5" i="13" s="1"/>
  <c r="H5" i="13"/>
  <c r="N5" i="13" s="1"/>
  <c r="M5" i="13"/>
  <c r="G85" i="13"/>
  <c r="O85" i="13" s="1"/>
  <c r="H85" i="13"/>
  <c r="N85" i="13" s="1"/>
  <c r="G86" i="13"/>
  <c r="O86" i="13" s="1"/>
  <c r="H86" i="13"/>
  <c r="N86" i="13" s="1"/>
  <c r="G87" i="13"/>
  <c r="H87" i="13"/>
  <c r="N87" i="13" s="1"/>
  <c r="G88" i="13"/>
  <c r="O88" i="13" s="1"/>
  <c r="H88" i="13"/>
  <c r="N88" i="13" s="1"/>
  <c r="M88" i="13"/>
  <c r="G89" i="13"/>
  <c r="O89" i="13" s="1"/>
  <c r="H89" i="13"/>
  <c r="N89" i="13" s="1"/>
  <c r="G6" i="13"/>
  <c r="H6" i="13"/>
  <c r="N6" i="13" s="1"/>
  <c r="L6" i="13"/>
  <c r="G7" i="13"/>
  <c r="O7" i="13" s="1"/>
  <c r="H7" i="13"/>
  <c r="N7" i="13" s="1"/>
  <c r="G8" i="13"/>
  <c r="H8" i="13"/>
  <c r="N8" i="13" s="1"/>
  <c r="M8" i="13"/>
  <c r="G9" i="13"/>
  <c r="O9" i="13" s="1"/>
  <c r="H9" i="13"/>
  <c r="N9" i="13" s="1"/>
  <c r="G10" i="13"/>
  <c r="O10" i="13" s="1"/>
  <c r="H10" i="13"/>
  <c r="N10" i="13" s="1"/>
  <c r="M10" i="13"/>
  <c r="G11" i="13"/>
  <c r="O11" i="13" s="1"/>
  <c r="H11" i="13"/>
  <c r="N11" i="13" s="1"/>
  <c r="G12" i="13"/>
  <c r="O12" i="13" s="1"/>
  <c r="H12" i="13"/>
  <c r="N12" i="13" s="1"/>
  <c r="M12" i="13"/>
  <c r="G13" i="13"/>
  <c r="O13" i="13" s="1"/>
  <c r="H13" i="13"/>
  <c r="N13" i="13" s="1"/>
  <c r="G14" i="13"/>
  <c r="O14" i="13" s="1"/>
  <c r="H14" i="13"/>
  <c r="N14" i="13" s="1"/>
  <c r="G15" i="13"/>
  <c r="O15" i="13" s="1"/>
  <c r="H15" i="13"/>
  <c r="N15" i="13" s="1"/>
  <c r="G16" i="13"/>
  <c r="O16" i="13" s="1"/>
  <c r="H16" i="13"/>
  <c r="N16" i="13" s="1"/>
  <c r="M16" i="13"/>
  <c r="G17" i="13"/>
  <c r="O17" i="13" s="1"/>
  <c r="H17" i="13"/>
  <c r="N17" i="13" s="1"/>
  <c r="G18" i="13"/>
  <c r="H18" i="13"/>
  <c r="N18" i="13" s="1"/>
  <c r="G19" i="13"/>
  <c r="O19" i="13" s="1"/>
  <c r="H19" i="13"/>
  <c r="N19" i="13" s="1"/>
  <c r="G20" i="13"/>
  <c r="O20" i="13" s="1"/>
  <c r="H20" i="13"/>
  <c r="N20" i="13" s="1"/>
  <c r="M20" i="13"/>
  <c r="G21" i="13"/>
  <c r="O21" i="13" s="1"/>
  <c r="H21" i="13"/>
  <c r="N21" i="13" s="1"/>
  <c r="G22" i="13"/>
  <c r="H22" i="13"/>
  <c r="G23" i="13"/>
  <c r="O23" i="13" s="1"/>
  <c r="H23" i="13"/>
  <c r="N23" i="13" s="1"/>
  <c r="G24" i="13"/>
  <c r="O24" i="13" s="1"/>
  <c r="H24" i="13"/>
  <c r="N24" i="13" s="1"/>
  <c r="M24" i="13"/>
  <c r="G25" i="13"/>
  <c r="O25" i="13" s="1"/>
  <c r="H25" i="13"/>
  <c r="N25" i="13" s="1"/>
  <c r="G26" i="13"/>
  <c r="O26" i="13" s="1"/>
  <c r="H26" i="13"/>
  <c r="N26" i="13" s="1"/>
  <c r="M26" i="13"/>
  <c r="G27" i="13"/>
  <c r="O27" i="13" s="1"/>
  <c r="H27" i="13"/>
  <c r="N27" i="13" s="1"/>
  <c r="M27" i="13"/>
  <c r="G28" i="13"/>
  <c r="O28" i="13" s="1"/>
  <c r="H28" i="13"/>
  <c r="N28" i="13" s="1"/>
  <c r="L28" i="13"/>
  <c r="M28" i="13"/>
  <c r="G29" i="13"/>
  <c r="O29" i="13" s="1"/>
  <c r="H29" i="13"/>
  <c r="N29" i="13" s="1"/>
  <c r="G30" i="13"/>
  <c r="O30" i="13" s="1"/>
  <c r="H30" i="13"/>
  <c r="N30" i="13" s="1"/>
  <c r="M31" i="13"/>
  <c r="G31" i="13"/>
  <c r="O31" i="13" s="1"/>
  <c r="H31" i="13"/>
  <c r="N31" i="13" s="1"/>
  <c r="G32" i="13"/>
  <c r="O32" i="13" s="1"/>
  <c r="H32" i="13"/>
  <c r="N32" i="13" s="1"/>
  <c r="M32" i="13"/>
  <c r="G33" i="13"/>
  <c r="O33" i="13" s="1"/>
  <c r="H33" i="13"/>
  <c r="N33" i="13" s="1"/>
  <c r="G34" i="13"/>
  <c r="H34" i="13"/>
  <c r="N34" i="13" s="1"/>
  <c r="G35" i="13"/>
  <c r="O35" i="13" s="1"/>
  <c r="H35" i="13"/>
  <c r="N35" i="13" s="1"/>
  <c r="G36" i="13"/>
  <c r="O36" i="13" s="1"/>
  <c r="H36" i="13"/>
  <c r="N36" i="13" s="1"/>
  <c r="M36" i="13"/>
  <c r="G37" i="13"/>
  <c r="O37" i="13" s="1"/>
  <c r="H37" i="13"/>
  <c r="N37" i="13" s="1"/>
  <c r="G38" i="13"/>
  <c r="O38" i="13" s="1"/>
  <c r="H38" i="13"/>
  <c r="N38" i="13" s="1"/>
  <c r="G39" i="13"/>
  <c r="O39" i="13" s="1"/>
  <c r="H39" i="13"/>
  <c r="N39" i="13" s="1"/>
  <c r="G40" i="13"/>
  <c r="O40" i="13" s="1"/>
  <c r="H40" i="13"/>
  <c r="N40" i="13" s="1"/>
  <c r="M40" i="13"/>
  <c r="G41" i="13"/>
  <c r="O41" i="13" s="1"/>
  <c r="H41" i="13"/>
  <c r="N41" i="13" s="1"/>
  <c r="G42" i="13"/>
  <c r="H42" i="13"/>
  <c r="N42" i="13" s="1"/>
  <c r="L42" i="13"/>
  <c r="G43" i="13"/>
  <c r="O43" i="13" s="1"/>
  <c r="H43" i="13"/>
  <c r="N43" i="13" s="1"/>
  <c r="G44" i="13"/>
  <c r="O44" i="13" s="1"/>
  <c r="H44" i="13"/>
  <c r="N44" i="13" s="1"/>
  <c r="M44" i="13"/>
  <c r="G45" i="13"/>
  <c r="O45" i="13" s="1"/>
  <c r="H45" i="13"/>
  <c r="G46" i="13"/>
  <c r="O46" i="13" s="1"/>
  <c r="H46" i="13"/>
  <c r="N46" i="13" s="1"/>
  <c r="G47" i="13"/>
  <c r="O47" i="13" s="1"/>
  <c r="H47" i="13"/>
  <c r="N47" i="13" s="1"/>
  <c r="G91" i="13"/>
  <c r="H91" i="13"/>
  <c r="N91" i="13" s="1"/>
  <c r="M91" i="13"/>
  <c r="G48" i="13"/>
  <c r="O48" i="13" s="1"/>
  <c r="H48" i="13"/>
  <c r="N48" i="13" s="1"/>
  <c r="G49" i="13"/>
  <c r="H49" i="13"/>
  <c r="N49" i="13" s="1"/>
  <c r="L49" i="13"/>
  <c r="G50" i="13"/>
  <c r="O50" i="13" s="1"/>
  <c r="H50" i="13"/>
  <c r="N50" i="13" s="1"/>
  <c r="G51" i="13"/>
  <c r="O51" i="13" s="1"/>
  <c r="H51" i="13"/>
  <c r="N51" i="13" s="1"/>
  <c r="M51" i="13"/>
  <c r="G52" i="13"/>
  <c r="O52" i="13" s="1"/>
  <c r="H52" i="13"/>
  <c r="N52" i="13" s="1"/>
  <c r="G53" i="13"/>
  <c r="O53" i="13" s="1"/>
  <c r="H53" i="13"/>
  <c r="N53" i="13" s="1"/>
  <c r="G54" i="13"/>
  <c r="H54" i="13"/>
  <c r="N54" i="13" s="1"/>
  <c r="M54" i="13"/>
  <c r="O54" i="13"/>
  <c r="G55" i="13"/>
  <c r="H55" i="13"/>
  <c r="N55" i="13" s="1"/>
  <c r="M55" i="13"/>
  <c r="G56" i="13"/>
  <c r="O56" i="13" s="1"/>
  <c r="H56" i="13"/>
  <c r="N56" i="13" s="1"/>
  <c r="G57" i="13"/>
  <c r="H57" i="13"/>
  <c r="G58" i="13"/>
  <c r="O58" i="13" s="1"/>
  <c r="H58" i="13"/>
  <c r="N58" i="13" s="1"/>
  <c r="G59" i="13"/>
  <c r="O59" i="13" s="1"/>
  <c r="H59" i="13"/>
  <c r="N59" i="13" s="1"/>
  <c r="M59" i="13"/>
  <c r="G60" i="13"/>
  <c r="O60" i="13" s="1"/>
  <c r="H60" i="13"/>
  <c r="N60" i="13" s="1"/>
  <c r="G61" i="13"/>
  <c r="O61" i="13" s="1"/>
  <c r="H61" i="13"/>
  <c r="N61" i="13" s="1"/>
  <c r="L61" i="13"/>
  <c r="G62" i="13"/>
  <c r="O62" i="13" s="1"/>
  <c r="H62" i="13"/>
  <c r="N62" i="13" s="1"/>
  <c r="G63" i="13"/>
  <c r="O63" i="13" s="1"/>
  <c r="H63" i="13"/>
  <c r="N63" i="13" s="1"/>
  <c r="M63" i="13"/>
  <c r="G64" i="13"/>
  <c r="H64" i="13"/>
  <c r="N64" i="13" s="1"/>
  <c r="G65" i="13"/>
  <c r="O65" i="13" s="1"/>
  <c r="H65" i="13"/>
  <c r="N65" i="13" s="1"/>
  <c r="G66" i="13"/>
  <c r="H66" i="13"/>
  <c r="N66" i="13" s="1"/>
  <c r="G67" i="13"/>
  <c r="H67" i="13"/>
  <c r="N67" i="13" s="1"/>
  <c r="M67" i="13"/>
  <c r="G68" i="13"/>
  <c r="O68" i="13" s="1"/>
  <c r="H68" i="13"/>
  <c r="N68" i="13" s="1"/>
  <c r="G69" i="13"/>
  <c r="O69" i="13" s="1"/>
  <c r="H69" i="13"/>
  <c r="N69" i="13" s="1"/>
  <c r="G70" i="13"/>
  <c r="H70" i="13"/>
  <c r="N70" i="13" s="1"/>
  <c r="G71" i="13"/>
  <c r="O71" i="13" s="1"/>
  <c r="H71" i="13"/>
  <c r="G72" i="13"/>
  <c r="H72" i="13"/>
  <c r="N72" i="13" s="1"/>
  <c r="G73" i="13"/>
  <c r="O73" i="13" s="1"/>
  <c r="H73" i="13"/>
  <c r="N73" i="13" s="1"/>
  <c r="G74" i="13"/>
  <c r="O74" i="13" s="1"/>
  <c r="H74" i="13"/>
  <c r="N74" i="13" s="1"/>
  <c r="G75" i="13"/>
  <c r="O75" i="13" s="1"/>
  <c r="H75" i="13"/>
  <c r="N75" i="13" s="1"/>
  <c r="M75" i="13"/>
  <c r="G76" i="13"/>
  <c r="H76" i="13"/>
  <c r="N76" i="13" s="1"/>
  <c r="G77" i="13"/>
  <c r="O77" i="13" s="1"/>
  <c r="H77" i="13"/>
  <c r="N77" i="13" s="1"/>
  <c r="G78" i="13"/>
  <c r="O78" i="13" s="1"/>
  <c r="H78" i="13"/>
  <c r="N78" i="13" s="1"/>
  <c r="G79" i="13"/>
  <c r="O79" i="13" s="1"/>
  <c r="H79" i="13"/>
  <c r="N79" i="13" s="1"/>
  <c r="M79" i="13"/>
  <c r="G80" i="13"/>
  <c r="H80" i="13"/>
  <c r="N80" i="13" s="1"/>
  <c r="G81" i="13"/>
  <c r="O81" i="13" s="1"/>
  <c r="H81" i="13"/>
  <c r="N81" i="13" s="1"/>
  <c r="G82" i="13"/>
  <c r="O82" i="13" s="1"/>
  <c r="H82" i="13"/>
  <c r="N82" i="13" s="1"/>
  <c r="G83" i="13"/>
  <c r="H83" i="13"/>
  <c r="N83" i="13" s="1"/>
  <c r="M83" i="13"/>
  <c r="G84" i="13"/>
  <c r="O84" i="13" s="1"/>
  <c r="H84" i="13"/>
  <c r="N84" i="13" s="1"/>
  <c r="G90" i="13"/>
  <c r="H90" i="13"/>
  <c r="N90" i="13" s="1"/>
  <c r="H2" i="13"/>
  <c r="N2" i="13" s="1"/>
  <c r="G2" i="13"/>
  <c r="O2" i="13" s="1"/>
  <c r="AG2" i="13" a="1"/>
  <c r="AG2" i="13" s="1"/>
  <c r="C13" i="1"/>
  <c r="C14" i="1"/>
  <c r="C15" i="1"/>
  <c r="C16" i="1"/>
  <c r="C17" i="1"/>
  <c r="C18" i="1"/>
  <c r="C19" i="1"/>
  <c r="C20" i="1"/>
  <c r="C21" i="1"/>
  <c r="C22" i="1"/>
  <c r="G8" i="1"/>
  <c r="G9" i="1"/>
  <c r="G4" i="1"/>
  <c r="G3" i="1"/>
  <c r="G5" i="1"/>
  <c r="G7" i="1"/>
  <c r="I66" i="13" l="1"/>
  <c r="I70" i="13"/>
  <c r="I74" i="13"/>
  <c r="I63" i="13"/>
  <c r="I53" i="13"/>
  <c r="R53" i="13" s="1"/>
  <c r="I82" i="13"/>
  <c r="R82" i="13" s="1"/>
  <c r="I91" i="13"/>
  <c r="R91" i="13" s="1"/>
  <c r="I81" i="13"/>
  <c r="R81" i="13" s="1"/>
  <c r="O70" i="13"/>
  <c r="I61" i="13"/>
  <c r="R61" i="13" s="1"/>
  <c r="I84" i="13"/>
  <c r="R84" i="13" s="1"/>
  <c r="I60" i="13"/>
  <c r="R60" i="13" s="1"/>
  <c r="I56" i="13"/>
  <c r="R56" i="13" s="1"/>
  <c r="I33" i="13"/>
  <c r="R33" i="13" s="1"/>
  <c r="I29" i="13"/>
  <c r="R29" i="13" s="1"/>
  <c r="I17" i="13"/>
  <c r="R17" i="13" s="1"/>
  <c r="I13" i="13"/>
  <c r="R13" i="13" s="1"/>
  <c r="I89" i="13"/>
  <c r="R89" i="13" s="1"/>
  <c r="L53" i="13"/>
  <c r="J18" i="13"/>
  <c r="Q18" i="13" s="1"/>
  <c r="J34" i="13"/>
  <c r="Q34" i="13" s="1"/>
  <c r="I90" i="13"/>
  <c r="R90" i="13" s="1"/>
  <c r="I57" i="13"/>
  <c r="R57" i="13" s="1"/>
  <c r="I22" i="13"/>
  <c r="R22" i="13" s="1"/>
  <c r="J85" i="13"/>
  <c r="Q85" i="13" s="1"/>
  <c r="I10" i="13"/>
  <c r="R10" i="13" s="1"/>
  <c r="J25" i="13"/>
  <c r="Q25" i="13" s="1"/>
  <c r="I41" i="13"/>
  <c r="R41" i="13" s="1"/>
  <c r="J45" i="13"/>
  <c r="Q45" i="13" s="1"/>
  <c r="O66" i="13"/>
  <c r="I38" i="13"/>
  <c r="R38" i="13" s="1"/>
  <c r="I86" i="13"/>
  <c r="R86" i="13" s="1"/>
  <c r="J57" i="13"/>
  <c r="Q57" i="13" s="1"/>
  <c r="O90" i="13"/>
  <c r="J61" i="13"/>
  <c r="Q61" i="13" s="1"/>
  <c r="O57" i="13"/>
  <c r="J54" i="13"/>
  <c r="Q54" i="13" s="1"/>
  <c r="I26" i="13"/>
  <c r="R26" i="13" s="1"/>
  <c r="O22" i="13"/>
  <c r="I85" i="13"/>
  <c r="J48" i="13"/>
  <c r="Q48" i="13" s="1"/>
  <c r="I76" i="13"/>
  <c r="R76" i="13" s="1"/>
  <c r="I65" i="13"/>
  <c r="R65" i="13" s="1"/>
  <c r="I3" i="13"/>
  <c r="R3" i="13" s="1"/>
  <c r="J72" i="13"/>
  <c r="Q72" i="13" s="1"/>
  <c r="M25" i="13"/>
  <c r="I73" i="13"/>
  <c r="R73" i="13" s="1"/>
  <c r="J87" i="13"/>
  <c r="Q87" i="13" s="1"/>
  <c r="I77" i="13"/>
  <c r="J59" i="13"/>
  <c r="Q59" i="13" s="1"/>
  <c r="J49" i="13"/>
  <c r="Q49" i="13" s="1"/>
  <c r="J64" i="13"/>
  <c r="Q64" i="13" s="1"/>
  <c r="J51" i="13"/>
  <c r="Q51" i="13" s="1"/>
  <c r="N45" i="13"/>
  <c r="J71" i="13"/>
  <c r="Q71" i="13" s="1"/>
  <c r="J81" i="13"/>
  <c r="Q81" i="13" s="1"/>
  <c r="J83" i="13"/>
  <c r="Q83" i="13" s="1"/>
  <c r="J53" i="13"/>
  <c r="Q53" i="13" s="1"/>
  <c r="J22" i="13"/>
  <c r="Q22" i="13" s="1"/>
  <c r="I18" i="13"/>
  <c r="R18" i="13" s="1"/>
  <c r="I6" i="13"/>
  <c r="R6" i="13" s="1"/>
  <c r="I68" i="13"/>
  <c r="R68" i="13" s="1"/>
  <c r="I83" i="13"/>
  <c r="J77" i="13"/>
  <c r="Q77" i="13" s="1"/>
  <c r="J69" i="13"/>
  <c r="Q69" i="13" s="1"/>
  <c r="N57" i="13"/>
  <c r="O49" i="13"/>
  <c r="J91" i="13"/>
  <c r="Q91" i="13" s="1"/>
  <c r="J38" i="13"/>
  <c r="Q38" i="13" s="1"/>
  <c r="O34" i="13"/>
  <c r="AL9" i="13" s="1" a="1"/>
  <c r="AL9" i="13" s="1"/>
  <c r="J90" i="13"/>
  <c r="Q90" i="13" s="1"/>
  <c r="L84" i="13"/>
  <c r="M81" i="13"/>
  <c r="AN5" i="13" s="1" a="1"/>
  <c r="AN5" i="13" s="1"/>
  <c r="J75" i="13"/>
  <c r="Q75" i="13" s="1"/>
  <c r="N71" i="13"/>
  <c r="J26" i="13"/>
  <c r="Q26" i="13" s="1"/>
  <c r="O18" i="13"/>
  <c r="J10" i="13"/>
  <c r="Q10" i="13" s="1"/>
  <c r="O6" i="13"/>
  <c r="O87" i="13"/>
  <c r="J3" i="13"/>
  <c r="Q3" i="13" s="1"/>
  <c r="I37" i="13"/>
  <c r="R37" i="13" s="1"/>
  <c r="I9" i="13"/>
  <c r="R9" i="13" s="1"/>
  <c r="J42" i="13"/>
  <c r="Q42" i="13" s="1"/>
  <c r="J65" i="13"/>
  <c r="Q65" i="13" s="1"/>
  <c r="I49" i="13"/>
  <c r="R49" i="13" s="1"/>
  <c r="O83" i="13"/>
  <c r="J79" i="13"/>
  <c r="Q79" i="13" s="1"/>
  <c r="O72" i="13"/>
  <c r="I69" i="13"/>
  <c r="R69" i="13" s="1"/>
  <c r="J67" i="13"/>
  <c r="Q67" i="13" s="1"/>
  <c r="O64" i="13"/>
  <c r="J63" i="13"/>
  <c r="Q63" i="13" s="1"/>
  <c r="I42" i="13"/>
  <c r="R42" i="13" s="1"/>
  <c r="I48" i="13"/>
  <c r="R48" i="13" s="1"/>
  <c r="J86" i="13"/>
  <c r="Q86" i="13" s="1"/>
  <c r="N22" i="13"/>
  <c r="AK11" i="13" s="1" a="1"/>
  <c r="AK11" i="13" s="1"/>
  <c r="I34" i="13"/>
  <c r="I52" i="13"/>
  <c r="R52" i="13" s="1"/>
  <c r="I21" i="13"/>
  <c r="R21" i="13" s="1"/>
  <c r="J46" i="13"/>
  <c r="Q46" i="13" s="1"/>
  <c r="J30" i="13"/>
  <c r="Q30" i="13" s="1"/>
  <c r="J14" i="13"/>
  <c r="Q14" i="13" s="1"/>
  <c r="O91" i="13"/>
  <c r="I46" i="13"/>
  <c r="R46" i="13" s="1"/>
  <c r="O42" i="13"/>
  <c r="I30" i="13"/>
  <c r="R30" i="13" s="1"/>
  <c r="L21" i="13"/>
  <c r="I14" i="13"/>
  <c r="R14" i="13" s="1"/>
  <c r="J6" i="13"/>
  <c r="Q6" i="13" s="1"/>
  <c r="J80" i="13"/>
  <c r="Q80" i="13" s="1"/>
  <c r="I72" i="13"/>
  <c r="R72" i="13" s="1"/>
  <c r="I64" i="13"/>
  <c r="R64" i="13" s="1"/>
  <c r="I45" i="13"/>
  <c r="R45" i="13" s="1"/>
  <c r="L41" i="13"/>
  <c r="I25" i="13"/>
  <c r="R25" i="13" s="1"/>
  <c r="J21" i="13"/>
  <c r="Q21" i="13" s="1"/>
  <c r="L68" i="13"/>
  <c r="J41" i="13"/>
  <c r="Q41" i="13" s="1"/>
  <c r="L37" i="13"/>
  <c r="K18" i="13"/>
  <c r="P18" i="13" s="1"/>
  <c r="L17" i="13"/>
  <c r="J68" i="13"/>
  <c r="Q68" i="13" s="1"/>
  <c r="L60" i="13"/>
  <c r="J37" i="13"/>
  <c r="Q37" i="13" s="1"/>
  <c r="J17" i="13"/>
  <c r="Q17" i="13" s="1"/>
  <c r="L13" i="13"/>
  <c r="J60" i="13"/>
  <c r="Q60" i="13" s="1"/>
  <c r="L56" i="13"/>
  <c r="L52" i="13"/>
  <c r="L33" i="13"/>
  <c r="J13" i="13"/>
  <c r="Q13" i="13" s="1"/>
  <c r="J56" i="13"/>
  <c r="Q56" i="13" s="1"/>
  <c r="J52" i="13"/>
  <c r="Q52" i="13" s="1"/>
  <c r="J33" i="13"/>
  <c r="Q33" i="13" s="1"/>
  <c r="L29" i="13"/>
  <c r="AM2" i="13" s="1" a="1"/>
  <c r="AM2" i="13" s="1"/>
  <c r="L9" i="13"/>
  <c r="AM11" i="13" s="1" a="1"/>
  <c r="AM11" i="13" s="1"/>
  <c r="L89" i="13"/>
  <c r="L48" i="13"/>
  <c r="J29" i="13"/>
  <c r="Q29" i="13" s="1"/>
  <c r="J9" i="13"/>
  <c r="Q9" i="13" s="1"/>
  <c r="J89" i="13"/>
  <c r="Q89" i="13" s="1"/>
  <c r="L85" i="13"/>
  <c r="O80" i="13"/>
  <c r="R77" i="13"/>
  <c r="O76" i="13"/>
  <c r="J55" i="13"/>
  <c r="Q55" i="13" s="1"/>
  <c r="I80" i="13"/>
  <c r="J84" i="13"/>
  <c r="Q84" i="13" s="1"/>
  <c r="I78" i="13"/>
  <c r="I71" i="13"/>
  <c r="L71" i="13"/>
  <c r="J70" i="13"/>
  <c r="Q70" i="13" s="1"/>
  <c r="I67" i="13"/>
  <c r="L67" i="13"/>
  <c r="R66" i="13"/>
  <c r="I59" i="13"/>
  <c r="I47" i="13"/>
  <c r="L47" i="13"/>
  <c r="I40" i="13"/>
  <c r="J40" i="13"/>
  <c r="Q40" i="13" s="1"/>
  <c r="I39" i="13"/>
  <c r="L39" i="13"/>
  <c r="I32" i="13"/>
  <c r="J32" i="13"/>
  <c r="Q32" i="13" s="1"/>
  <c r="I31" i="13"/>
  <c r="L31" i="13"/>
  <c r="I24" i="13"/>
  <c r="J24" i="13"/>
  <c r="Q24" i="13" s="1"/>
  <c r="I23" i="13"/>
  <c r="L23" i="13"/>
  <c r="I16" i="13"/>
  <c r="J16" i="13"/>
  <c r="Q16" i="13" s="1"/>
  <c r="I15" i="13"/>
  <c r="L15" i="13"/>
  <c r="I8" i="13"/>
  <c r="J8" i="13"/>
  <c r="Q8" i="13" s="1"/>
  <c r="I7" i="13"/>
  <c r="L7" i="13"/>
  <c r="R70" i="13"/>
  <c r="I54" i="13"/>
  <c r="L54" i="13"/>
  <c r="I79" i="13"/>
  <c r="I75" i="13"/>
  <c r="O67" i="13"/>
  <c r="J62" i="13"/>
  <c r="Q62" i="13" s="1"/>
  <c r="I55" i="13"/>
  <c r="J43" i="13"/>
  <c r="Q43" i="13" s="1"/>
  <c r="J35" i="13"/>
  <c r="Q35" i="13" s="1"/>
  <c r="J27" i="13"/>
  <c r="Q27" i="13" s="1"/>
  <c r="J19" i="13"/>
  <c r="Q19" i="13" s="1"/>
  <c r="J11" i="13"/>
  <c r="Q11" i="13" s="1"/>
  <c r="I88" i="13"/>
  <c r="J88" i="13"/>
  <c r="Q88" i="13" s="1"/>
  <c r="I87" i="13"/>
  <c r="L87" i="13"/>
  <c r="L83" i="13"/>
  <c r="J82" i="13"/>
  <c r="Q82" i="13" s="1"/>
  <c r="I62" i="13"/>
  <c r="L62" i="13"/>
  <c r="J50" i="13"/>
  <c r="Q50" i="13" s="1"/>
  <c r="I44" i="13"/>
  <c r="J44" i="13"/>
  <c r="Q44" i="13" s="1"/>
  <c r="I43" i="13"/>
  <c r="L43" i="13"/>
  <c r="I36" i="13"/>
  <c r="J36" i="13"/>
  <c r="Q36" i="13" s="1"/>
  <c r="I35" i="13"/>
  <c r="L35" i="13"/>
  <c r="I28" i="13"/>
  <c r="J28" i="13"/>
  <c r="Q28" i="13" s="1"/>
  <c r="I27" i="13"/>
  <c r="L27" i="13"/>
  <c r="I20" i="13"/>
  <c r="J20" i="13"/>
  <c r="Q20" i="13" s="1"/>
  <c r="I19" i="13"/>
  <c r="L19" i="13"/>
  <c r="I12" i="13"/>
  <c r="J12" i="13"/>
  <c r="Q12" i="13" s="1"/>
  <c r="I11" i="13"/>
  <c r="L11" i="13"/>
  <c r="O8" i="13"/>
  <c r="J4" i="13"/>
  <c r="Q4" i="13" s="1"/>
  <c r="L73" i="13"/>
  <c r="I50" i="13"/>
  <c r="L50" i="13"/>
  <c r="I5" i="13"/>
  <c r="J5" i="13"/>
  <c r="Q5" i="13" s="1"/>
  <c r="I4" i="13"/>
  <c r="L4" i="13"/>
  <c r="R63" i="13"/>
  <c r="K63" i="13"/>
  <c r="P63" i="13" s="1"/>
  <c r="J76" i="13"/>
  <c r="Q76" i="13" s="1"/>
  <c r="J74" i="13"/>
  <c r="Q74" i="13" s="1"/>
  <c r="L70" i="13"/>
  <c r="J58" i="13"/>
  <c r="Q58" i="13" s="1"/>
  <c r="I51" i="13"/>
  <c r="J78" i="13"/>
  <c r="Q78" i="13" s="1"/>
  <c r="R74" i="13"/>
  <c r="J73" i="13"/>
  <c r="Q73" i="13" s="1"/>
  <c r="J66" i="13"/>
  <c r="Q66" i="13" s="1"/>
  <c r="I58" i="13"/>
  <c r="L58" i="13"/>
  <c r="O55" i="13"/>
  <c r="J47" i="13"/>
  <c r="Q47" i="13" s="1"/>
  <c r="J39" i="13"/>
  <c r="Q39" i="13" s="1"/>
  <c r="J31" i="13"/>
  <c r="Q31" i="13" s="1"/>
  <c r="J23" i="13"/>
  <c r="Q23" i="13" s="1"/>
  <c r="J15" i="13"/>
  <c r="Q15" i="13" s="1"/>
  <c r="J7" i="13"/>
  <c r="Q7" i="13" s="1"/>
  <c r="L63" i="13"/>
  <c r="L59" i="13"/>
  <c r="L55" i="13"/>
  <c r="L51" i="13"/>
  <c r="L91" i="13"/>
  <c r="J2" i="13"/>
  <c r="I2" i="13"/>
  <c r="O57" i="2"/>
  <c r="N57" i="2"/>
  <c r="J57" i="2"/>
  <c r="K57" i="2" s="1"/>
  <c r="E57" i="2"/>
  <c r="O56" i="2"/>
  <c r="N56" i="2"/>
  <c r="J56" i="2"/>
  <c r="K56" i="2" s="1"/>
  <c r="E56" i="2"/>
  <c r="O55" i="2"/>
  <c r="N55" i="2"/>
  <c r="J55" i="2"/>
  <c r="E55" i="2"/>
  <c r="K55" i="2" s="1"/>
  <c r="O54" i="2"/>
  <c r="N54" i="2"/>
  <c r="J54" i="2"/>
  <c r="E54" i="2"/>
  <c r="O53" i="2"/>
  <c r="N53" i="2"/>
  <c r="J53" i="2"/>
  <c r="E53" i="2"/>
  <c r="O52" i="2"/>
  <c r="N52" i="2"/>
  <c r="K52" i="2"/>
  <c r="J52" i="2"/>
  <c r="E52" i="2"/>
  <c r="O51" i="2"/>
  <c r="N51" i="2"/>
  <c r="J51" i="2"/>
  <c r="E51" i="2"/>
  <c r="O50" i="2"/>
  <c r="N50" i="2"/>
  <c r="J50" i="2"/>
  <c r="E50" i="2"/>
  <c r="K50" i="2" s="1"/>
  <c r="O49" i="2"/>
  <c r="N49" i="2"/>
  <c r="J49" i="2"/>
  <c r="E49" i="2"/>
  <c r="O48" i="2"/>
  <c r="N48" i="2"/>
  <c r="J48" i="2"/>
  <c r="K48" i="2" s="1"/>
  <c r="E48" i="2"/>
  <c r="M17" i="1"/>
  <c r="L17" i="1"/>
  <c r="H17" i="1"/>
  <c r="D17" i="1"/>
  <c r="M14" i="1"/>
  <c r="L14" i="1"/>
  <c r="H14" i="1"/>
  <c r="D14" i="1"/>
  <c r="M20" i="1"/>
  <c r="L20" i="1"/>
  <c r="H20" i="1"/>
  <c r="D20" i="1"/>
  <c r="M16" i="1"/>
  <c r="L16" i="1"/>
  <c r="H16" i="1"/>
  <c r="D16" i="1"/>
  <c r="M22" i="1"/>
  <c r="L22" i="1"/>
  <c r="H22" i="1"/>
  <c r="D22" i="1"/>
  <c r="M21" i="1"/>
  <c r="L21" i="1"/>
  <c r="H21" i="1"/>
  <c r="D21" i="1"/>
  <c r="M19" i="1"/>
  <c r="L19" i="1"/>
  <c r="H19" i="1"/>
  <c r="D19" i="1"/>
  <c r="I19" i="1" s="1"/>
  <c r="M15" i="1"/>
  <c r="L15" i="1"/>
  <c r="H15" i="1"/>
  <c r="D15" i="1"/>
  <c r="M18" i="1"/>
  <c r="L18" i="1"/>
  <c r="H18" i="1"/>
  <c r="D18" i="1"/>
  <c r="M13" i="1"/>
  <c r="L13" i="1"/>
  <c r="H13" i="1"/>
  <c r="D13" i="1"/>
  <c r="B44" i="2"/>
  <c r="A44" i="2"/>
  <c r="E31" i="2"/>
  <c r="D31" i="2"/>
  <c r="B31" i="2"/>
  <c r="A31" i="2"/>
  <c r="G20" i="12"/>
  <c r="F20" i="12"/>
  <c r="E20" i="12"/>
  <c r="G20" i="11"/>
  <c r="F20" i="11"/>
  <c r="E20" i="11"/>
  <c r="G20" i="10"/>
  <c r="F20" i="10"/>
  <c r="E20" i="10"/>
  <c r="G20" i="9"/>
  <c r="F20" i="9"/>
  <c r="E20" i="9"/>
  <c r="G20" i="8"/>
  <c r="F20" i="8"/>
  <c r="E20" i="8"/>
  <c r="G20" i="7"/>
  <c r="E20" i="7"/>
  <c r="F20" i="7"/>
  <c r="G20" i="6"/>
  <c r="F20" i="6"/>
  <c r="E20" i="6"/>
  <c r="G20" i="5"/>
  <c r="F20" i="5"/>
  <c r="E20" i="5"/>
  <c r="G20" i="4"/>
  <c r="F20" i="4"/>
  <c r="E20" i="4"/>
  <c r="G20" i="3"/>
  <c r="F20" i="3"/>
  <c r="E20" i="3"/>
  <c r="O413" i="1"/>
  <c r="N413" i="1"/>
  <c r="J413" i="1"/>
  <c r="E413" i="1"/>
  <c r="O412" i="1"/>
  <c r="N412" i="1"/>
  <c r="J412" i="1"/>
  <c r="E412" i="1"/>
  <c r="O411" i="1"/>
  <c r="N411" i="1"/>
  <c r="J411" i="1"/>
  <c r="E411" i="1"/>
  <c r="O410" i="1"/>
  <c r="N410" i="1"/>
  <c r="J410" i="1"/>
  <c r="E410" i="1"/>
  <c r="O409" i="1"/>
  <c r="N409" i="1"/>
  <c r="J409" i="1"/>
  <c r="E409" i="1"/>
  <c r="O408" i="1"/>
  <c r="N408" i="1"/>
  <c r="J408" i="1"/>
  <c r="E408" i="1"/>
  <c r="O407" i="1"/>
  <c r="N407" i="1"/>
  <c r="J407" i="1"/>
  <c r="E407" i="1"/>
  <c r="O406" i="1"/>
  <c r="N406" i="1"/>
  <c r="J406" i="1"/>
  <c r="E406" i="1"/>
  <c r="O405" i="1"/>
  <c r="N405" i="1"/>
  <c r="J405" i="1"/>
  <c r="E405" i="1"/>
  <c r="O404" i="1"/>
  <c r="N404" i="1"/>
  <c r="J404" i="1"/>
  <c r="E404" i="1"/>
  <c r="O397" i="1"/>
  <c r="N397" i="1"/>
  <c r="J397" i="1"/>
  <c r="E397" i="1"/>
  <c r="O396" i="1"/>
  <c r="N396" i="1"/>
  <c r="J396" i="1"/>
  <c r="E396" i="1"/>
  <c r="O395" i="1"/>
  <c r="N395" i="1"/>
  <c r="J395" i="1"/>
  <c r="E395" i="1"/>
  <c r="O394" i="1"/>
  <c r="N394" i="1"/>
  <c r="J394" i="1"/>
  <c r="E394" i="1"/>
  <c r="O393" i="1"/>
  <c r="N393" i="1"/>
  <c r="J393" i="1"/>
  <c r="E393" i="1"/>
  <c r="O392" i="1"/>
  <c r="N392" i="1"/>
  <c r="J392" i="1"/>
  <c r="E392" i="1"/>
  <c r="O391" i="1"/>
  <c r="N391" i="1"/>
  <c r="J391" i="1"/>
  <c r="E391" i="1"/>
  <c r="O390" i="1"/>
  <c r="N390" i="1"/>
  <c r="J390" i="1"/>
  <c r="E390" i="1"/>
  <c r="O389" i="1"/>
  <c r="N389" i="1"/>
  <c r="J389" i="1"/>
  <c r="E389" i="1"/>
  <c r="O388" i="1"/>
  <c r="N388" i="1"/>
  <c r="J388" i="1"/>
  <c r="E388" i="1"/>
  <c r="O377" i="1"/>
  <c r="N377" i="1"/>
  <c r="J377" i="1"/>
  <c r="E377" i="1"/>
  <c r="O376" i="1"/>
  <c r="N376" i="1"/>
  <c r="J376" i="1"/>
  <c r="E376" i="1"/>
  <c r="O375" i="1"/>
  <c r="N375" i="1"/>
  <c r="J375" i="1"/>
  <c r="E375" i="1"/>
  <c r="O374" i="1"/>
  <c r="N374" i="1"/>
  <c r="J374" i="1"/>
  <c r="E374" i="1"/>
  <c r="O373" i="1"/>
  <c r="N373" i="1"/>
  <c r="J373" i="1"/>
  <c r="E373" i="1"/>
  <c r="O372" i="1"/>
  <c r="N372" i="1"/>
  <c r="J372" i="1"/>
  <c r="E372" i="1"/>
  <c r="O371" i="1"/>
  <c r="N371" i="1"/>
  <c r="J371" i="1"/>
  <c r="E371" i="1"/>
  <c r="O370" i="1"/>
  <c r="N370" i="1"/>
  <c r="J370" i="1"/>
  <c r="E370" i="1"/>
  <c r="O369" i="1"/>
  <c r="N369" i="1"/>
  <c r="J369" i="1"/>
  <c r="E369" i="1"/>
  <c r="O368" i="1"/>
  <c r="N368" i="1"/>
  <c r="J368" i="1"/>
  <c r="E368" i="1"/>
  <c r="O356" i="1"/>
  <c r="N356" i="1"/>
  <c r="J356" i="1"/>
  <c r="E356" i="1"/>
  <c r="O355" i="1"/>
  <c r="N355" i="1"/>
  <c r="J355" i="1"/>
  <c r="E355" i="1"/>
  <c r="O354" i="1"/>
  <c r="N354" i="1"/>
  <c r="J354" i="1"/>
  <c r="E354" i="1"/>
  <c r="O353" i="1"/>
  <c r="N353" i="1"/>
  <c r="J353" i="1"/>
  <c r="E353" i="1"/>
  <c r="O352" i="1"/>
  <c r="N352" i="1"/>
  <c r="J352" i="1"/>
  <c r="E352" i="1"/>
  <c r="O351" i="1"/>
  <c r="N351" i="1"/>
  <c r="J351" i="1"/>
  <c r="E351" i="1"/>
  <c r="O350" i="1"/>
  <c r="N350" i="1"/>
  <c r="J350" i="1"/>
  <c r="E350" i="1"/>
  <c r="O349" i="1"/>
  <c r="N349" i="1"/>
  <c r="J349" i="1"/>
  <c r="E349" i="1"/>
  <c r="O348" i="1"/>
  <c r="N348" i="1"/>
  <c r="J348" i="1"/>
  <c r="E348" i="1"/>
  <c r="O347" i="1"/>
  <c r="N347" i="1"/>
  <c r="J347" i="1"/>
  <c r="E347" i="1"/>
  <c r="O335" i="1"/>
  <c r="N335" i="1"/>
  <c r="J335" i="1"/>
  <c r="E335" i="1"/>
  <c r="O334" i="1"/>
  <c r="N334" i="1"/>
  <c r="J334" i="1"/>
  <c r="E334" i="1"/>
  <c r="O333" i="1"/>
  <c r="N333" i="1"/>
  <c r="J333" i="1"/>
  <c r="E333" i="1"/>
  <c r="O332" i="1"/>
  <c r="N332" i="1"/>
  <c r="J332" i="1"/>
  <c r="E332" i="1"/>
  <c r="O331" i="1"/>
  <c r="N331" i="1"/>
  <c r="J331" i="1"/>
  <c r="E331" i="1"/>
  <c r="O330" i="1"/>
  <c r="N330" i="1"/>
  <c r="J330" i="1"/>
  <c r="E330" i="1"/>
  <c r="O329" i="1"/>
  <c r="N329" i="1"/>
  <c r="J329" i="1"/>
  <c r="E329" i="1"/>
  <c r="O328" i="1"/>
  <c r="N328" i="1"/>
  <c r="J328" i="1"/>
  <c r="E328" i="1"/>
  <c r="O327" i="1"/>
  <c r="N327" i="1"/>
  <c r="J327" i="1"/>
  <c r="E327" i="1"/>
  <c r="O326" i="1"/>
  <c r="N326" i="1"/>
  <c r="J326" i="1"/>
  <c r="E326" i="1"/>
  <c r="O315" i="1"/>
  <c r="N315" i="1"/>
  <c r="J315" i="1"/>
  <c r="E315" i="1"/>
  <c r="O314" i="1"/>
  <c r="N314" i="1"/>
  <c r="J314" i="1"/>
  <c r="E314" i="1"/>
  <c r="O313" i="1"/>
  <c r="N313" i="1"/>
  <c r="J313" i="1"/>
  <c r="E313" i="1"/>
  <c r="O312" i="1"/>
  <c r="N312" i="1"/>
  <c r="J312" i="1"/>
  <c r="E312" i="1"/>
  <c r="O310" i="1"/>
  <c r="N310" i="1"/>
  <c r="J310" i="1"/>
  <c r="E310" i="1"/>
  <c r="O311" i="1"/>
  <c r="N311" i="1"/>
  <c r="J311" i="1"/>
  <c r="E311" i="1"/>
  <c r="O309" i="1"/>
  <c r="N309" i="1"/>
  <c r="J309" i="1"/>
  <c r="E309" i="1"/>
  <c r="O308" i="1"/>
  <c r="N308" i="1"/>
  <c r="J308" i="1"/>
  <c r="E308" i="1"/>
  <c r="O307" i="1"/>
  <c r="N307" i="1"/>
  <c r="J307" i="1"/>
  <c r="E307" i="1"/>
  <c r="O306" i="1"/>
  <c r="N306" i="1"/>
  <c r="J306" i="1"/>
  <c r="E306" i="1"/>
  <c r="O294" i="1"/>
  <c r="N294" i="1"/>
  <c r="J294" i="1"/>
  <c r="E294" i="1"/>
  <c r="O293" i="1"/>
  <c r="N293" i="1"/>
  <c r="J293" i="1"/>
  <c r="E293" i="1"/>
  <c r="O290" i="1"/>
  <c r="N290" i="1"/>
  <c r="J290" i="1"/>
  <c r="E290" i="1"/>
  <c r="O292" i="1"/>
  <c r="N292" i="1"/>
  <c r="J292" i="1"/>
  <c r="E292" i="1"/>
  <c r="O289" i="1"/>
  <c r="N289" i="1"/>
  <c r="J289" i="1"/>
  <c r="E289" i="1"/>
  <c r="O291" i="1"/>
  <c r="N291" i="1"/>
  <c r="J291" i="1"/>
  <c r="E291" i="1"/>
  <c r="O288" i="1"/>
  <c r="N288" i="1"/>
  <c r="J288" i="1"/>
  <c r="E288" i="1"/>
  <c r="O287" i="1"/>
  <c r="N287" i="1"/>
  <c r="J287" i="1"/>
  <c r="E287" i="1"/>
  <c r="O286" i="1"/>
  <c r="N286" i="1"/>
  <c r="J286" i="1"/>
  <c r="E286" i="1"/>
  <c r="O285" i="1"/>
  <c r="N285" i="1"/>
  <c r="J285" i="1"/>
  <c r="E285" i="1"/>
  <c r="O273" i="1"/>
  <c r="N273" i="1"/>
  <c r="J273" i="1"/>
  <c r="E273" i="1"/>
  <c r="O272" i="1"/>
  <c r="N272" i="1"/>
  <c r="J272" i="1"/>
  <c r="E272" i="1"/>
  <c r="O271" i="1"/>
  <c r="N271" i="1"/>
  <c r="J271" i="1"/>
  <c r="E271" i="1"/>
  <c r="O270" i="1"/>
  <c r="N270" i="1"/>
  <c r="J270" i="1"/>
  <c r="E270" i="1"/>
  <c r="O269" i="1"/>
  <c r="N269" i="1"/>
  <c r="J269" i="1"/>
  <c r="E269" i="1"/>
  <c r="O267" i="1"/>
  <c r="N267" i="1"/>
  <c r="J267" i="1"/>
  <c r="E267" i="1"/>
  <c r="O268" i="1"/>
  <c r="N268" i="1"/>
  <c r="J268" i="1"/>
  <c r="E268" i="1"/>
  <c r="O266" i="1"/>
  <c r="N266" i="1"/>
  <c r="J266" i="1"/>
  <c r="E266" i="1"/>
  <c r="O265" i="1"/>
  <c r="N265" i="1"/>
  <c r="J265" i="1"/>
  <c r="E265" i="1"/>
  <c r="O264" i="1"/>
  <c r="N264" i="1"/>
  <c r="J264" i="1"/>
  <c r="E264" i="1"/>
  <c r="O252" i="1"/>
  <c r="N252" i="1"/>
  <c r="J252" i="1"/>
  <c r="E252" i="1"/>
  <c r="O251" i="1"/>
  <c r="N251" i="1"/>
  <c r="J251" i="1"/>
  <c r="E251" i="1"/>
  <c r="O250" i="1"/>
  <c r="N250" i="1"/>
  <c r="J250" i="1"/>
  <c r="E250" i="1"/>
  <c r="O249" i="1"/>
  <c r="N249" i="1"/>
  <c r="J249" i="1"/>
  <c r="E249" i="1"/>
  <c r="O248" i="1"/>
  <c r="N248" i="1"/>
  <c r="J248" i="1"/>
  <c r="E248" i="1"/>
  <c r="O247" i="1"/>
  <c r="N247" i="1"/>
  <c r="J247" i="1"/>
  <c r="E247" i="1"/>
  <c r="O246" i="1"/>
  <c r="N246" i="1"/>
  <c r="J246" i="1"/>
  <c r="E246" i="1"/>
  <c r="O245" i="1"/>
  <c r="N245" i="1"/>
  <c r="J245" i="1"/>
  <c r="E245" i="1"/>
  <c r="O244" i="1"/>
  <c r="N244" i="1"/>
  <c r="J244" i="1"/>
  <c r="E244" i="1"/>
  <c r="O243" i="1"/>
  <c r="N243" i="1"/>
  <c r="J243" i="1"/>
  <c r="E243" i="1"/>
  <c r="O231" i="1"/>
  <c r="N231" i="1"/>
  <c r="J231" i="1"/>
  <c r="E231" i="1"/>
  <c r="O230" i="1"/>
  <c r="N230" i="1"/>
  <c r="J230" i="1"/>
  <c r="E230" i="1"/>
  <c r="O229" i="1"/>
  <c r="N229" i="1"/>
  <c r="J229" i="1"/>
  <c r="E229" i="1"/>
  <c r="O225" i="1"/>
  <c r="N225" i="1"/>
  <c r="J225" i="1"/>
  <c r="E225" i="1"/>
  <c r="O228" i="1"/>
  <c r="N228" i="1"/>
  <c r="J228" i="1"/>
  <c r="E228" i="1"/>
  <c r="O227" i="1"/>
  <c r="N227" i="1"/>
  <c r="J227" i="1"/>
  <c r="E227" i="1"/>
  <c r="O226" i="1"/>
  <c r="N226" i="1"/>
  <c r="J226" i="1"/>
  <c r="E226" i="1"/>
  <c r="O224" i="1"/>
  <c r="N224" i="1"/>
  <c r="J224" i="1"/>
  <c r="E224" i="1"/>
  <c r="O223" i="1"/>
  <c r="N223" i="1"/>
  <c r="J223" i="1"/>
  <c r="E223" i="1"/>
  <c r="O222" i="1"/>
  <c r="N222" i="1"/>
  <c r="J222" i="1"/>
  <c r="E222" i="1"/>
  <c r="O210" i="1"/>
  <c r="N210" i="1"/>
  <c r="J210" i="1"/>
  <c r="E210" i="1"/>
  <c r="O209" i="1"/>
  <c r="N209" i="1"/>
  <c r="J209" i="1"/>
  <c r="E209" i="1"/>
  <c r="O208" i="1"/>
  <c r="N208" i="1"/>
  <c r="J208" i="1"/>
  <c r="E208" i="1"/>
  <c r="O205" i="1"/>
  <c r="N205" i="1"/>
  <c r="J205" i="1"/>
  <c r="E205" i="1"/>
  <c r="O206" i="1"/>
  <c r="N206" i="1"/>
  <c r="J206" i="1"/>
  <c r="E206" i="1"/>
  <c r="O202" i="1"/>
  <c r="N202" i="1"/>
  <c r="J202" i="1"/>
  <c r="E202" i="1"/>
  <c r="O207" i="1"/>
  <c r="N207" i="1"/>
  <c r="J207" i="1"/>
  <c r="E207" i="1"/>
  <c r="O204" i="1"/>
  <c r="N204" i="1"/>
  <c r="J204" i="1"/>
  <c r="E204" i="1"/>
  <c r="O203" i="1"/>
  <c r="N203" i="1"/>
  <c r="J203" i="1"/>
  <c r="E203" i="1"/>
  <c r="O201" i="1"/>
  <c r="N201" i="1"/>
  <c r="J201" i="1"/>
  <c r="E201" i="1"/>
  <c r="O189" i="1"/>
  <c r="N189" i="1"/>
  <c r="J189" i="1"/>
  <c r="E189" i="1"/>
  <c r="O188" i="1"/>
  <c r="N188" i="1"/>
  <c r="J188" i="1"/>
  <c r="E188" i="1"/>
  <c r="O186" i="1"/>
  <c r="N186" i="1"/>
  <c r="J186" i="1"/>
  <c r="E186" i="1"/>
  <c r="O187" i="1"/>
  <c r="N187" i="1"/>
  <c r="J187" i="1"/>
  <c r="E187" i="1"/>
  <c r="O185" i="1"/>
  <c r="N185" i="1"/>
  <c r="J185" i="1"/>
  <c r="E185" i="1"/>
  <c r="O181" i="1"/>
  <c r="N181" i="1"/>
  <c r="J181" i="1"/>
  <c r="E181" i="1"/>
  <c r="O183" i="1"/>
  <c r="N183" i="1"/>
  <c r="J183" i="1"/>
  <c r="E183" i="1"/>
  <c r="O184" i="1"/>
  <c r="N184" i="1"/>
  <c r="J184" i="1"/>
  <c r="E184" i="1"/>
  <c r="O182" i="1"/>
  <c r="N182" i="1"/>
  <c r="J182" i="1"/>
  <c r="E182" i="1"/>
  <c r="O180" i="1"/>
  <c r="N180" i="1"/>
  <c r="J180" i="1"/>
  <c r="E180" i="1"/>
  <c r="O168" i="1"/>
  <c r="N168" i="1"/>
  <c r="J168" i="1"/>
  <c r="E168" i="1"/>
  <c r="O166" i="1"/>
  <c r="N166" i="1"/>
  <c r="J166" i="1"/>
  <c r="E166" i="1"/>
  <c r="O167" i="1"/>
  <c r="N167" i="1"/>
  <c r="J167" i="1"/>
  <c r="E167" i="1"/>
  <c r="O164" i="1"/>
  <c r="N164" i="1"/>
  <c r="J164" i="1"/>
  <c r="E164" i="1"/>
  <c r="O165" i="1"/>
  <c r="N165" i="1"/>
  <c r="J165" i="1"/>
  <c r="E165" i="1"/>
  <c r="O161" i="1"/>
  <c r="N161" i="1"/>
  <c r="J161" i="1"/>
  <c r="E161" i="1"/>
  <c r="O163" i="1"/>
  <c r="N163" i="1"/>
  <c r="J163" i="1"/>
  <c r="E163" i="1"/>
  <c r="O162" i="1"/>
  <c r="N162" i="1"/>
  <c r="J162" i="1"/>
  <c r="E162" i="1"/>
  <c r="O160" i="1"/>
  <c r="N160" i="1"/>
  <c r="J160" i="1"/>
  <c r="E160" i="1"/>
  <c r="O159" i="1"/>
  <c r="N159" i="1"/>
  <c r="J159" i="1"/>
  <c r="E159" i="1"/>
  <c r="O147" i="1"/>
  <c r="N147" i="1"/>
  <c r="J147" i="1"/>
  <c r="E147" i="1"/>
  <c r="O144" i="1"/>
  <c r="N144" i="1"/>
  <c r="J144" i="1"/>
  <c r="E144" i="1"/>
  <c r="O146" i="1"/>
  <c r="N146" i="1"/>
  <c r="J146" i="1"/>
  <c r="E146" i="1"/>
  <c r="O145" i="1"/>
  <c r="N145" i="1"/>
  <c r="J145" i="1"/>
  <c r="E145" i="1"/>
  <c r="O143" i="1"/>
  <c r="N143" i="1"/>
  <c r="J143" i="1"/>
  <c r="E143" i="1"/>
  <c r="O141" i="1"/>
  <c r="N141" i="1"/>
  <c r="J141" i="1"/>
  <c r="E141" i="1"/>
  <c r="O142" i="1"/>
  <c r="N142" i="1"/>
  <c r="J142" i="1"/>
  <c r="E142" i="1"/>
  <c r="O140" i="1"/>
  <c r="N140" i="1"/>
  <c r="J140" i="1"/>
  <c r="E140" i="1"/>
  <c r="O138" i="1"/>
  <c r="N138" i="1"/>
  <c r="J138" i="1"/>
  <c r="E138" i="1"/>
  <c r="O139" i="1"/>
  <c r="N139" i="1"/>
  <c r="J139" i="1"/>
  <c r="E139" i="1"/>
  <c r="O127" i="1"/>
  <c r="N127" i="1"/>
  <c r="J127" i="1"/>
  <c r="E127" i="1"/>
  <c r="O126" i="1"/>
  <c r="N126" i="1"/>
  <c r="J126" i="1"/>
  <c r="E126" i="1"/>
  <c r="O125" i="1"/>
  <c r="N125" i="1"/>
  <c r="J125" i="1"/>
  <c r="E125" i="1"/>
  <c r="O124" i="1"/>
  <c r="N124" i="1"/>
  <c r="J124" i="1"/>
  <c r="E124" i="1"/>
  <c r="O123" i="1"/>
  <c r="N123" i="1"/>
  <c r="J123" i="1"/>
  <c r="E123" i="1"/>
  <c r="O121" i="1"/>
  <c r="N121" i="1"/>
  <c r="J121" i="1"/>
  <c r="E121" i="1"/>
  <c r="O120" i="1"/>
  <c r="N120" i="1"/>
  <c r="J120" i="1"/>
  <c r="E120" i="1"/>
  <c r="O122" i="1"/>
  <c r="N122" i="1"/>
  <c r="J122" i="1"/>
  <c r="E122" i="1"/>
  <c r="O119" i="1"/>
  <c r="N119" i="1"/>
  <c r="J119" i="1"/>
  <c r="E119" i="1"/>
  <c r="O118" i="1"/>
  <c r="N118" i="1"/>
  <c r="J118" i="1"/>
  <c r="E118" i="1"/>
  <c r="J97" i="1"/>
  <c r="J99" i="1"/>
  <c r="J103" i="1"/>
  <c r="K103" i="1" s="1"/>
  <c r="J98" i="1"/>
  <c r="J104" i="1"/>
  <c r="J101" i="1"/>
  <c r="J102" i="1"/>
  <c r="J100" i="1"/>
  <c r="J105" i="1"/>
  <c r="J106" i="1"/>
  <c r="O97" i="1"/>
  <c r="O99" i="1"/>
  <c r="O103" i="1"/>
  <c r="O98" i="1"/>
  <c r="O104" i="1"/>
  <c r="O101" i="1"/>
  <c r="O102" i="1"/>
  <c r="O100" i="1"/>
  <c r="O105" i="1"/>
  <c r="O106" i="1"/>
  <c r="E97" i="1"/>
  <c r="E99" i="1"/>
  <c r="E103" i="1"/>
  <c r="E98" i="1"/>
  <c r="E104" i="1"/>
  <c r="E101" i="1"/>
  <c r="E102" i="1"/>
  <c r="E100" i="1"/>
  <c r="E105" i="1"/>
  <c r="E106" i="1"/>
  <c r="N106" i="1"/>
  <c r="N105" i="1"/>
  <c r="N100" i="1"/>
  <c r="N102" i="1"/>
  <c r="N101" i="1"/>
  <c r="N104" i="1"/>
  <c r="N98" i="1"/>
  <c r="N103" i="1"/>
  <c r="N99" i="1"/>
  <c r="N97" i="1"/>
  <c r="M85" i="1"/>
  <c r="L85" i="1"/>
  <c r="H85" i="1"/>
  <c r="D85" i="1"/>
  <c r="M84" i="1"/>
  <c r="L84" i="1"/>
  <c r="H84" i="1"/>
  <c r="D84" i="1"/>
  <c r="M83" i="1"/>
  <c r="L83" i="1"/>
  <c r="H83" i="1"/>
  <c r="D83" i="1"/>
  <c r="M82" i="1"/>
  <c r="L82" i="1"/>
  <c r="H82" i="1"/>
  <c r="D82" i="1"/>
  <c r="M81" i="1"/>
  <c r="L81" i="1"/>
  <c r="H81" i="1"/>
  <c r="D81" i="1"/>
  <c r="M80" i="1"/>
  <c r="L80" i="1"/>
  <c r="H80" i="1"/>
  <c r="D80" i="1"/>
  <c r="M79" i="1"/>
  <c r="L79" i="1"/>
  <c r="H79" i="1"/>
  <c r="D79" i="1"/>
  <c r="M78" i="1"/>
  <c r="L78" i="1"/>
  <c r="H78" i="1"/>
  <c r="D78" i="1"/>
  <c r="M77" i="1"/>
  <c r="L77" i="1"/>
  <c r="H77" i="1"/>
  <c r="D77" i="1"/>
  <c r="M76" i="1"/>
  <c r="L76" i="1"/>
  <c r="H76" i="1"/>
  <c r="D76" i="1"/>
  <c r="M64" i="1"/>
  <c r="L64" i="1"/>
  <c r="H64" i="1"/>
  <c r="D64" i="1"/>
  <c r="M62" i="1"/>
  <c r="L62" i="1"/>
  <c r="H62" i="1"/>
  <c r="D62" i="1"/>
  <c r="M63" i="1"/>
  <c r="L63" i="1"/>
  <c r="H63" i="1"/>
  <c r="D63" i="1"/>
  <c r="M59" i="1"/>
  <c r="L59" i="1"/>
  <c r="H59" i="1"/>
  <c r="D59" i="1"/>
  <c r="M58" i="1"/>
  <c r="L58" i="1"/>
  <c r="H58" i="1"/>
  <c r="D58" i="1"/>
  <c r="M57" i="1"/>
  <c r="L57" i="1"/>
  <c r="H57" i="1"/>
  <c r="D57" i="1"/>
  <c r="M61" i="1"/>
  <c r="L61" i="1"/>
  <c r="H61" i="1"/>
  <c r="D61" i="1"/>
  <c r="M60" i="1"/>
  <c r="L60" i="1"/>
  <c r="H60" i="1"/>
  <c r="D60" i="1"/>
  <c r="M56" i="1"/>
  <c r="L56" i="1"/>
  <c r="H56" i="1"/>
  <c r="D56" i="1"/>
  <c r="M55" i="1"/>
  <c r="L55" i="1"/>
  <c r="H55" i="1"/>
  <c r="D55" i="1"/>
  <c r="M39" i="1"/>
  <c r="L39" i="1"/>
  <c r="H39" i="1"/>
  <c r="D39" i="1"/>
  <c r="M38" i="1"/>
  <c r="L38" i="1"/>
  <c r="H38" i="1"/>
  <c r="D38" i="1"/>
  <c r="M41" i="1"/>
  <c r="L41" i="1"/>
  <c r="H41" i="1"/>
  <c r="D41" i="1"/>
  <c r="M37" i="1"/>
  <c r="L37" i="1"/>
  <c r="H37" i="1"/>
  <c r="D37" i="1"/>
  <c r="M35" i="1"/>
  <c r="L35" i="1"/>
  <c r="H35" i="1"/>
  <c r="D35" i="1"/>
  <c r="M43" i="1"/>
  <c r="L43" i="1"/>
  <c r="H43" i="1"/>
  <c r="D43" i="1"/>
  <c r="M40" i="1"/>
  <c r="L40" i="1"/>
  <c r="H40" i="1"/>
  <c r="D40" i="1"/>
  <c r="M36" i="1"/>
  <c r="L36" i="1"/>
  <c r="H36" i="1"/>
  <c r="D36" i="1"/>
  <c r="M42" i="1"/>
  <c r="L42" i="1"/>
  <c r="H42" i="1"/>
  <c r="D42" i="1"/>
  <c r="M34" i="1"/>
  <c r="L34" i="1"/>
  <c r="H34" i="1"/>
  <c r="D34" i="1"/>
  <c r="AM17" i="1"/>
  <c r="AM18" i="1"/>
  <c r="AM19" i="1"/>
  <c r="AM20" i="1"/>
  <c r="AM21" i="1"/>
  <c r="AM22" i="1"/>
  <c r="AM23" i="1"/>
  <c r="AM24" i="1"/>
  <c r="AM25" i="1"/>
  <c r="AM26" i="1"/>
  <c r="AI17" i="1"/>
  <c r="AI18" i="1"/>
  <c r="AI19" i="1"/>
  <c r="AI20" i="1"/>
  <c r="AI21" i="1"/>
  <c r="AI22" i="1"/>
  <c r="AI23" i="1"/>
  <c r="AI24" i="1"/>
  <c r="AI25" i="1"/>
  <c r="AI26" i="1"/>
  <c r="AQ17" i="1"/>
  <c r="AQ18" i="1"/>
  <c r="AQ19" i="1"/>
  <c r="AQ20" i="1"/>
  <c r="AQ21" i="1"/>
  <c r="AQ22" i="1"/>
  <c r="AQ23" i="1"/>
  <c r="AQ24" i="1"/>
  <c r="AQ25" i="1"/>
  <c r="AQ26" i="1"/>
  <c r="AP17" i="1"/>
  <c r="AP18" i="1"/>
  <c r="AP19" i="1"/>
  <c r="AP20" i="1"/>
  <c r="AP21" i="1"/>
  <c r="AP22" i="1"/>
  <c r="AP23" i="1"/>
  <c r="AP24" i="1"/>
  <c r="AP25" i="1"/>
  <c r="AP26" i="1"/>
  <c r="AN2" i="13" l="1" a="1"/>
  <c r="AN2" i="13" s="1"/>
  <c r="AL3" i="13" a="1"/>
  <c r="AL3" i="13" s="1"/>
  <c r="AM4" i="13" a="1"/>
  <c r="AM4" i="13" s="1"/>
  <c r="AL11" i="13" a="1"/>
  <c r="AL11" i="13" s="1"/>
  <c r="AN11" i="13" a="1"/>
  <c r="AN11" i="13" s="1"/>
  <c r="AO11" i="13" s="1"/>
  <c r="AN4" i="13" a="1"/>
  <c r="AN4" i="13" s="1"/>
  <c r="AK8" i="13" a="1"/>
  <c r="AK8" i="13" s="1"/>
  <c r="AK9" i="13" a="1"/>
  <c r="AK9" i="13" s="1"/>
  <c r="AM9" i="13" a="1"/>
  <c r="AM9" i="13" s="1"/>
  <c r="AN9" i="13" a="1"/>
  <c r="AN9" i="13" s="1"/>
  <c r="AN10" i="13" a="1"/>
  <c r="AN10" i="13" s="1"/>
  <c r="AL8" i="13" a="1"/>
  <c r="AL8" i="13" s="1"/>
  <c r="AK6" i="13" a="1"/>
  <c r="AK6" i="13" s="1"/>
  <c r="AN8" i="13" a="1"/>
  <c r="AN8" i="13" s="1"/>
  <c r="AM7" i="13" a="1"/>
  <c r="AM7" i="13" s="1"/>
  <c r="AM8" i="13" a="1"/>
  <c r="AM8" i="13" s="1"/>
  <c r="AK10" i="13" a="1"/>
  <c r="AK10" i="13" s="1"/>
  <c r="AL7" i="13" a="1"/>
  <c r="AL7" i="13" s="1"/>
  <c r="AK7" i="13" a="1"/>
  <c r="AK7" i="13" s="1"/>
  <c r="AM6" i="13" a="1"/>
  <c r="AM6" i="13" s="1"/>
  <c r="AL5" i="13" a="1"/>
  <c r="AL5" i="13" s="1"/>
  <c r="AL6" i="13" a="1"/>
  <c r="AL6" i="13" s="1"/>
  <c r="AL10" i="13" a="1"/>
  <c r="AL10" i="13" s="1"/>
  <c r="AM10" i="13" a="1"/>
  <c r="AM10" i="13" s="1"/>
  <c r="AN7" i="13" a="1"/>
  <c r="AN7" i="13" s="1"/>
  <c r="AL4" i="13" a="1"/>
  <c r="AL4" i="13" s="1"/>
  <c r="AK4" i="13" a="1"/>
  <c r="AK4" i="13" s="1"/>
  <c r="AK5" i="13" a="1"/>
  <c r="AK5" i="13" s="1"/>
  <c r="AN6" i="13" a="1"/>
  <c r="AN6" i="13" s="1"/>
  <c r="AM5" i="13" a="1"/>
  <c r="AM5" i="13" s="1"/>
  <c r="AK3" i="13" a="1"/>
  <c r="AK3" i="13" s="1"/>
  <c r="AL2" i="13" a="1"/>
  <c r="AL2" i="13" s="1"/>
  <c r="AK2" i="13" a="1"/>
  <c r="AK2" i="13" s="1"/>
  <c r="AI3" i="13" a="1"/>
  <c r="AI3" i="13" s="1"/>
  <c r="AM3" i="13" a="1"/>
  <c r="AM3" i="13" s="1"/>
  <c r="AN3" i="13" a="1"/>
  <c r="AN3" i="13" s="1"/>
  <c r="K57" i="13"/>
  <c r="P57" i="13" s="1"/>
  <c r="K85" i="13"/>
  <c r="P85" i="13" s="1"/>
  <c r="K64" i="13"/>
  <c r="P64" i="13" s="1"/>
  <c r="K13" i="13"/>
  <c r="P13" i="13" s="1"/>
  <c r="K61" i="13"/>
  <c r="P61" i="13" s="1"/>
  <c r="K22" i="13"/>
  <c r="P22" i="13" s="1"/>
  <c r="K91" i="13"/>
  <c r="P91" i="13" s="1"/>
  <c r="K38" i="13"/>
  <c r="P38" i="13" s="1"/>
  <c r="K69" i="13"/>
  <c r="P69" i="13" s="1"/>
  <c r="K6" i="13"/>
  <c r="P6" i="13" s="1"/>
  <c r="K26" i="13"/>
  <c r="P26" i="13" s="1"/>
  <c r="K10" i="13"/>
  <c r="P10" i="13" s="1"/>
  <c r="K56" i="13"/>
  <c r="P56" i="13" s="1"/>
  <c r="K83" i="13"/>
  <c r="P83" i="13" s="1"/>
  <c r="K37" i="13"/>
  <c r="P37" i="13" s="1"/>
  <c r="K86" i="13"/>
  <c r="P86" i="13" s="1"/>
  <c r="K53" i="13"/>
  <c r="P53" i="13" s="1"/>
  <c r="K65" i="13"/>
  <c r="P65" i="13" s="1"/>
  <c r="K81" i="13"/>
  <c r="P81" i="13" s="1"/>
  <c r="K77" i="13"/>
  <c r="P77" i="13" s="1"/>
  <c r="R85" i="13"/>
  <c r="K3" i="13"/>
  <c r="P3" i="13" s="1"/>
  <c r="R83" i="13"/>
  <c r="K45" i="13"/>
  <c r="P45" i="13" s="1"/>
  <c r="K49" i="13"/>
  <c r="P49" i="13" s="1"/>
  <c r="K42" i="13"/>
  <c r="P42" i="13" s="1"/>
  <c r="K46" i="13"/>
  <c r="P46" i="13" s="1"/>
  <c r="K90" i="13"/>
  <c r="P90" i="13" s="1"/>
  <c r="K21" i="13"/>
  <c r="P21" i="13" s="1"/>
  <c r="K9" i="13"/>
  <c r="P9" i="13" s="1"/>
  <c r="K48" i="13"/>
  <c r="P48" i="13" s="1"/>
  <c r="K14" i="13"/>
  <c r="P14" i="13" s="1"/>
  <c r="AO2" i="13"/>
  <c r="Q2" i="13"/>
  <c r="AI5" i="13" s="1" a="1"/>
  <c r="AI5" i="13" s="1"/>
  <c r="K25" i="13"/>
  <c r="P25" i="13" s="1"/>
  <c r="K60" i="13"/>
  <c r="P60" i="13" s="1"/>
  <c r="K30" i="13"/>
  <c r="P30" i="13" s="1"/>
  <c r="K41" i="13"/>
  <c r="P41" i="13" s="1"/>
  <c r="K82" i="13"/>
  <c r="P82" i="13" s="1"/>
  <c r="R34" i="13"/>
  <c r="K34" i="13"/>
  <c r="P34" i="13" s="1"/>
  <c r="K17" i="13"/>
  <c r="P17" i="13" s="1"/>
  <c r="K89" i="13"/>
  <c r="P89" i="13" s="1"/>
  <c r="K29" i="13"/>
  <c r="P29" i="13" s="1"/>
  <c r="K84" i="13"/>
  <c r="P84" i="13" s="1"/>
  <c r="K33" i="13"/>
  <c r="P33" i="13" s="1"/>
  <c r="K72" i="13"/>
  <c r="P72" i="13" s="1"/>
  <c r="K73" i="13"/>
  <c r="P73" i="13" s="1"/>
  <c r="K52" i="13"/>
  <c r="P52" i="13" s="1"/>
  <c r="K68" i="13"/>
  <c r="P68" i="13" s="1"/>
  <c r="R43" i="13"/>
  <c r="K43" i="13"/>
  <c r="P43" i="13" s="1"/>
  <c r="R36" i="13"/>
  <c r="K36" i="13"/>
  <c r="P36" i="13" s="1"/>
  <c r="K75" i="13"/>
  <c r="P75" i="13" s="1"/>
  <c r="R75" i="13"/>
  <c r="R8" i="13"/>
  <c r="K8" i="13"/>
  <c r="P8" i="13" s="1"/>
  <c r="R24" i="13"/>
  <c r="K24" i="13"/>
  <c r="P24" i="13" s="1"/>
  <c r="R40" i="13"/>
  <c r="K40" i="13"/>
  <c r="P40" i="13" s="1"/>
  <c r="R67" i="13"/>
  <c r="K67" i="13"/>
  <c r="P67" i="13" s="1"/>
  <c r="R80" i="13"/>
  <c r="K80" i="13"/>
  <c r="P80" i="13" s="1"/>
  <c r="R5" i="13"/>
  <c r="K5" i="13"/>
  <c r="P5" i="13" s="1"/>
  <c r="K79" i="13"/>
  <c r="P79" i="13" s="1"/>
  <c r="R79" i="13"/>
  <c r="R54" i="13"/>
  <c r="K54" i="13"/>
  <c r="P54" i="13" s="1"/>
  <c r="R31" i="13"/>
  <c r="K31" i="13"/>
  <c r="P31" i="13" s="1"/>
  <c r="R47" i="13"/>
  <c r="K47" i="13"/>
  <c r="P47" i="13" s="1"/>
  <c r="R51" i="13"/>
  <c r="K51" i="13"/>
  <c r="P51" i="13" s="1"/>
  <c r="R50" i="13"/>
  <c r="K50" i="13"/>
  <c r="P50" i="13" s="1"/>
  <c r="R12" i="13"/>
  <c r="K12" i="13"/>
  <c r="P12" i="13" s="1"/>
  <c r="R28" i="13"/>
  <c r="K28" i="13"/>
  <c r="P28" i="13" s="1"/>
  <c r="R44" i="13"/>
  <c r="K44" i="13"/>
  <c r="P44" i="13" s="1"/>
  <c r="R87" i="13"/>
  <c r="K87" i="13"/>
  <c r="P87" i="13" s="1"/>
  <c r="K70" i="13"/>
  <c r="P70" i="13" s="1"/>
  <c r="R11" i="13"/>
  <c r="K11" i="13"/>
  <c r="P11" i="13" s="1"/>
  <c r="R55" i="13"/>
  <c r="K55" i="13"/>
  <c r="P55" i="13" s="1"/>
  <c r="R15" i="13"/>
  <c r="K15" i="13"/>
  <c r="P15" i="13" s="1"/>
  <c r="K74" i="13"/>
  <c r="P74" i="13" s="1"/>
  <c r="R16" i="13"/>
  <c r="K16" i="13"/>
  <c r="P16" i="13" s="1"/>
  <c r="R32" i="13"/>
  <c r="K32" i="13"/>
  <c r="P32" i="13" s="1"/>
  <c r="R59" i="13"/>
  <c r="K59" i="13"/>
  <c r="P59" i="13" s="1"/>
  <c r="K71" i="13"/>
  <c r="P71" i="13" s="1"/>
  <c r="R71" i="13"/>
  <c r="R19" i="13"/>
  <c r="K19" i="13"/>
  <c r="P19" i="13" s="1"/>
  <c r="R35" i="13"/>
  <c r="K35" i="13"/>
  <c r="P35" i="13" s="1"/>
  <c r="R88" i="13"/>
  <c r="K88" i="13"/>
  <c r="P88" i="13" s="1"/>
  <c r="K66" i="13"/>
  <c r="P66" i="13" s="1"/>
  <c r="R78" i="13"/>
  <c r="K78" i="13"/>
  <c r="P78" i="13" s="1"/>
  <c r="R58" i="13"/>
  <c r="K58" i="13"/>
  <c r="P58" i="13" s="1"/>
  <c r="R62" i="13"/>
  <c r="K62" i="13"/>
  <c r="P62" i="13" s="1"/>
  <c r="R7" i="13"/>
  <c r="K7" i="13"/>
  <c r="P7" i="13" s="1"/>
  <c r="R23" i="13"/>
  <c r="K23" i="13"/>
  <c r="P23" i="13" s="1"/>
  <c r="R39" i="13"/>
  <c r="K39" i="13"/>
  <c r="P39" i="13" s="1"/>
  <c r="K76" i="13"/>
  <c r="P76" i="13" s="1"/>
  <c r="R27" i="13"/>
  <c r="K27" i="13"/>
  <c r="P27" i="13" s="1"/>
  <c r="R4" i="13"/>
  <c r="K4" i="13"/>
  <c r="P4" i="13" s="1"/>
  <c r="R20" i="13"/>
  <c r="K20" i="13"/>
  <c r="P20" i="13" s="1"/>
  <c r="R2" i="13"/>
  <c r="K2" i="13"/>
  <c r="K51" i="2"/>
  <c r="K49" i="2"/>
  <c r="K53" i="2"/>
  <c r="K97" i="1"/>
  <c r="I13" i="1"/>
  <c r="I15" i="1"/>
  <c r="K54" i="2"/>
  <c r="I22" i="1"/>
  <c r="I14" i="1"/>
  <c r="I21" i="1"/>
  <c r="K408" i="1"/>
  <c r="K412" i="1"/>
  <c r="I18" i="1"/>
  <c r="I16" i="1"/>
  <c r="I20" i="1"/>
  <c r="I17" i="1"/>
  <c r="K388" i="1"/>
  <c r="K394" i="1"/>
  <c r="K397" i="1"/>
  <c r="K404" i="1"/>
  <c r="K409" i="1"/>
  <c r="K406" i="1"/>
  <c r="K407" i="1"/>
  <c r="K413" i="1"/>
  <c r="K411" i="1"/>
  <c r="K410" i="1"/>
  <c r="K405" i="1"/>
  <c r="K392" i="1"/>
  <c r="K393" i="1"/>
  <c r="K396" i="1"/>
  <c r="K389" i="1"/>
  <c r="K390" i="1"/>
  <c r="K391" i="1"/>
  <c r="K395" i="1"/>
  <c r="K372" i="1"/>
  <c r="K376" i="1"/>
  <c r="K373" i="1"/>
  <c r="K332" i="1"/>
  <c r="K333" i="1"/>
  <c r="K347" i="1"/>
  <c r="K348" i="1"/>
  <c r="K350" i="1"/>
  <c r="K351" i="1"/>
  <c r="K352" i="1"/>
  <c r="K354" i="1"/>
  <c r="K368" i="1"/>
  <c r="K370" i="1"/>
  <c r="K371" i="1"/>
  <c r="K377" i="1"/>
  <c r="K272" i="1"/>
  <c r="K293" i="1"/>
  <c r="K311" i="1"/>
  <c r="K327" i="1"/>
  <c r="K330" i="1"/>
  <c r="K369" i="1"/>
  <c r="K374" i="1"/>
  <c r="K375" i="1"/>
  <c r="K326" i="1"/>
  <c r="K328" i="1"/>
  <c r="K329" i="1"/>
  <c r="K331" i="1"/>
  <c r="K334" i="1"/>
  <c r="K335" i="1"/>
  <c r="K349" i="1"/>
  <c r="K353" i="1"/>
  <c r="K356" i="1"/>
  <c r="K355" i="1"/>
  <c r="K310" i="1"/>
  <c r="K314" i="1"/>
  <c r="K264" i="1"/>
  <c r="K265" i="1"/>
  <c r="K268" i="1"/>
  <c r="K267" i="1"/>
  <c r="K273" i="1"/>
  <c r="K285" i="1"/>
  <c r="K287" i="1"/>
  <c r="K291" i="1"/>
  <c r="K306" i="1"/>
  <c r="K308" i="1"/>
  <c r="K309" i="1"/>
  <c r="K312" i="1"/>
  <c r="K313" i="1"/>
  <c r="K307" i="1"/>
  <c r="K315" i="1"/>
  <c r="K286" i="1"/>
  <c r="K292" i="1"/>
  <c r="K290" i="1"/>
  <c r="K294" i="1"/>
  <c r="K288" i="1"/>
  <c r="K289" i="1"/>
  <c r="K266" i="1"/>
  <c r="K269" i="1"/>
  <c r="K271" i="1"/>
  <c r="K270" i="1"/>
  <c r="K122" i="1"/>
  <c r="K120" i="1"/>
  <c r="K121" i="1"/>
  <c r="K127" i="1"/>
  <c r="K140" i="1"/>
  <c r="K142" i="1"/>
  <c r="K141" i="1"/>
  <c r="K247" i="1"/>
  <c r="K166" i="1"/>
  <c r="K168" i="1"/>
  <c r="K186" i="1"/>
  <c r="K201" i="1"/>
  <c r="K204" i="1"/>
  <c r="K207" i="1"/>
  <c r="K202" i="1"/>
  <c r="K222" i="1"/>
  <c r="K223" i="1"/>
  <c r="K227" i="1"/>
  <c r="K231" i="1"/>
  <c r="K243" i="1"/>
  <c r="K245" i="1"/>
  <c r="K246" i="1"/>
  <c r="K248" i="1"/>
  <c r="K251" i="1"/>
  <c r="K252" i="1"/>
  <c r="K250" i="1"/>
  <c r="K249" i="1"/>
  <c r="K244" i="1"/>
  <c r="K143" i="1"/>
  <c r="K144" i="1"/>
  <c r="K162" i="1"/>
  <c r="K226" i="1"/>
  <c r="K229" i="1"/>
  <c r="K224" i="1"/>
  <c r="K230" i="1"/>
  <c r="K228" i="1"/>
  <c r="K225" i="1"/>
  <c r="K210" i="1"/>
  <c r="K209" i="1"/>
  <c r="K206" i="1"/>
  <c r="K205" i="1"/>
  <c r="K208" i="1"/>
  <c r="K203" i="1"/>
  <c r="K163" i="1"/>
  <c r="K164" i="1"/>
  <c r="K181" i="1"/>
  <c r="I62" i="1"/>
  <c r="I64" i="1"/>
  <c r="I76" i="1"/>
  <c r="I77" i="1"/>
  <c r="I78" i="1"/>
  <c r="I80" i="1"/>
  <c r="I81" i="1"/>
  <c r="I82" i="1"/>
  <c r="I85" i="1"/>
  <c r="K126" i="1"/>
  <c r="K185" i="1"/>
  <c r="K189" i="1"/>
  <c r="K188" i="1"/>
  <c r="K180" i="1"/>
  <c r="K184" i="1"/>
  <c r="K183" i="1"/>
  <c r="K187" i="1"/>
  <c r="K182" i="1"/>
  <c r="K167" i="1"/>
  <c r="K159" i="1"/>
  <c r="K160" i="1"/>
  <c r="K161" i="1"/>
  <c r="K165" i="1"/>
  <c r="K147" i="1"/>
  <c r="K139" i="1"/>
  <c r="K146" i="1"/>
  <c r="K145" i="1"/>
  <c r="K138" i="1"/>
  <c r="K118" i="1"/>
  <c r="K124" i="1"/>
  <c r="K125" i="1"/>
  <c r="K123" i="1"/>
  <c r="K119" i="1"/>
  <c r="K99" i="1"/>
  <c r="I43" i="1"/>
  <c r="I37" i="1"/>
  <c r="I57" i="1"/>
  <c r="K102" i="1"/>
  <c r="I34" i="1"/>
  <c r="I42" i="1"/>
  <c r="I40" i="1"/>
  <c r="I41" i="1"/>
  <c r="I55" i="1"/>
  <c r="I61" i="1"/>
  <c r="K100" i="1"/>
  <c r="K105" i="1"/>
  <c r="K106" i="1"/>
  <c r="I58" i="1"/>
  <c r="I83" i="1"/>
  <c r="I84" i="1"/>
  <c r="K98" i="1"/>
  <c r="K104" i="1"/>
  <c r="K101" i="1"/>
  <c r="I79" i="1"/>
  <c r="I56" i="1"/>
  <c r="I59" i="1"/>
  <c r="I63" i="1"/>
  <c r="I60" i="1"/>
  <c r="I36" i="1"/>
  <c r="I35" i="1"/>
  <c r="I38" i="1"/>
  <c r="I39" i="1"/>
  <c r="AO7" i="13" l="1"/>
  <c r="AO3" i="13"/>
  <c r="AO9" i="13"/>
  <c r="AO8" i="13"/>
  <c r="AI9" i="13" a="1"/>
  <c r="AI9" i="13" s="1"/>
  <c r="AI8" i="13" a="1"/>
  <c r="AI8" i="13" s="1"/>
  <c r="AJ2" i="13" a="1"/>
  <c r="AJ2" i="13" s="1"/>
  <c r="AI11" i="13" a="1"/>
  <c r="AI11" i="13" s="1"/>
  <c r="AI7" i="13" a="1"/>
  <c r="AI7" i="13" s="1"/>
  <c r="AI2" i="13" a="1"/>
  <c r="AI2" i="13" s="1"/>
  <c r="AI4" i="13" a="1"/>
  <c r="AI4" i="13" s="1"/>
  <c r="AI6" i="13" a="1"/>
  <c r="AI6" i="13" s="1"/>
  <c r="AI10" i="13" a="1"/>
  <c r="AI10" i="13" s="1"/>
  <c r="AO4" i="13"/>
  <c r="P2" i="13"/>
  <c r="AJ10" i="13" a="1"/>
  <c r="AJ10" i="13" s="1"/>
  <c r="AJ5" i="13" a="1"/>
  <c r="AJ5" i="13" s="1"/>
  <c r="AJ3" i="13" a="1"/>
  <c r="AJ3" i="13" s="1"/>
  <c r="AJ8" i="13" a="1"/>
  <c r="AJ8" i="13" s="1"/>
  <c r="AJ11" i="13" a="1"/>
  <c r="AJ11" i="13" s="1"/>
  <c r="AJ6" i="13" a="1"/>
  <c r="AJ6" i="13" s="1"/>
  <c r="AJ7" i="13" a="1"/>
  <c r="AJ7" i="13" s="1"/>
  <c r="AJ4" i="13" a="1"/>
  <c r="AJ4" i="13" s="1"/>
  <c r="AJ9" i="13" a="1"/>
  <c r="AJ9" i="13" s="1"/>
  <c r="AO10" i="13"/>
  <c r="AO5" i="13"/>
  <c r="AO6" i="13"/>
  <c r="AH9" i="13" l="1" a="1"/>
  <c r="AH9" i="13" s="1"/>
  <c r="AP9" i="13" s="1"/>
  <c r="AQ9" i="13" s="1"/>
  <c r="AH4" i="13" a="1"/>
  <c r="AH4" i="13" s="1"/>
  <c r="AP4" i="13" s="1"/>
  <c r="AQ4" i="13" s="1"/>
  <c r="AH3" i="13" a="1"/>
  <c r="AH3" i="13" s="1"/>
  <c r="AP3" i="13" s="1"/>
  <c r="AQ3" i="13" s="1"/>
  <c r="AH2" i="13" a="1"/>
  <c r="AH2" i="13" s="1"/>
  <c r="AP2" i="13" s="1"/>
  <c r="AQ2" i="13" s="1"/>
  <c r="AH11" i="13" a="1"/>
  <c r="AH11" i="13" s="1"/>
  <c r="AP11" i="13" s="1"/>
  <c r="AQ11" i="13" s="1"/>
  <c r="AH8" i="13" a="1"/>
  <c r="AH8" i="13" s="1"/>
  <c r="AP8" i="13" s="1"/>
  <c r="AQ8" i="13" s="1"/>
  <c r="AH5" i="13" a="1"/>
  <c r="AH5" i="13" s="1"/>
  <c r="AP5" i="13" s="1"/>
  <c r="AQ5" i="13" s="1"/>
  <c r="AH6" i="13" a="1"/>
  <c r="AH6" i="13" s="1"/>
  <c r="AP6" i="13" s="1"/>
  <c r="AQ6" i="13" s="1"/>
  <c r="AH7" i="13" a="1"/>
  <c r="AH7" i="13" s="1"/>
  <c r="AP7" i="13" s="1"/>
  <c r="AQ7" i="13" s="1"/>
  <c r="AH10" i="13" a="1"/>
  <c r="AH10" i="13" s="1"/>
  <c r="AP10" i="13" s="1"/>
  <c r="AQ10" i="13" s="1"/>
  <c r="AR10" i="13" l="1"/>
  <c r="AR11" i="13"/>
  <c r="AR3" i="13"/>
  <c r="AR7" i="13"/>
  <c r="AR9" i="13"/>
  <c r="AR8" i="13"/>
  <c r="AR4" i="13"/>
  <c r="AR5" i="13"/>
  <c r="AR6" i="13"/>
  <c r="AR2" i="13"/>
  <c r="Z4" i="13" l="1" a="1"/>
  <c r="Z4" i="13" s="1"/>
  <c r="Z5" i="13" a="1"/>
  <c r="Z5" i="13" s="1"/>
  <c r="AF5" i="13" a="1"/>
  <c r="AF5" i="13" s="1"/>
  <c r="AE7" i="13" a="1"/>
  <c r="AE7" i="13" s="1"/>
  <c r="AD8" i="13" a="1"/>
  <c r="AD8" i="13" s="1"/>
  <c r="AD9" i="13" a="1"/>
  <c r="AD9" i="13" s="1"/>
  <c r="AC10" i="13" a="1"/>
  <c r="AC10" i="13" s="1"/>
  <c r="AB12" i="13" a="1"/>
  <c r="AB12" i="13" s="1"/>
  <c r="AB3" i="13" a="1"/>
  <c r="AB3" i="13" s="1"/>
  <c r="AF4" i="13" a="1"/>
  <c r="AF4" i="13" s="1"/>
  <c r="AB10" i="13" a="1"/>
  <c r="AB10" i="13" s="1"/>
  <c r="AA3" i="13" a="1"/>
  <c r="AA3" i="13" s="1"/>
  <c r="AA4" i="13" a="1"/>
  <c r="AA4" i="13" s="1"/>
  <c r="Z6" i="13" a="1"/>
  <c r="Z6" i="13" s="1"/>
  <c r="AF6" i="13" a="1"/>
  <c r="AF6" i="13" s="1"/>
  <c r="AF7" i="13" a="1"/>
  <c r="AF7" i="13" s="1"/>
  <c r="AE8" i="13" a="1"/>
  <c r="AE8" i="13" s="1"/>
  <c r="AD10" i="13" a="1"/>
  <c r="AD10" i="13" s="1"/>
  <c r="AC11" i="13" a="1"/>
  <c r="AC11" i="13" s="1"/>
  <c r="AC12" i="13" a="1"/>
  <c r="AC12" i="13" s="1"/>
  <c r="AC3" i="13" a="1"/>
  <c r="AC3" i="13" s="1"/>
  <c r="AB4" i="13" a="1"/>
  <c r="AB4" i="13" s="1"/>
  <c r="AA5" i="13" a="1"/>
  <c r="AA5" i="13" s="1"/>
  <c r="AA6" i="13" a="1"/>
  <c r="AA6" i="13" s="1"/>
  <c r="Z7" i="13" a="1"/>
  <c r="Z7" i="13" s="1"/>
  <c r="AF8" i="13" a="1"/>
  <c r="AF8" i="13" s="1"/>
  <c r="AE9" i="13" a="1"/>
  <c r="AE9" i="13" s="1"/>
  <c r="AE10" i="13" a="1"/>
  <c r="AE10" i="13" s="1"/>
  <c r="AD11" i="13" a="1"/>
  <c r="AD11" i="13" s="1"/>
  <c r="AD6" i="13" a="1"/>
  <c r="AD6" i="13" s="1"/>
  <c r="AB9" i="13" a="1"/>
  <c r="AB9" i="13" s="1"/>
  <c r="Z3" i="13" a="1"/>
  <c r="Z3" i="13" s="1"/>
  <c r="AE6" i="13" a="1"/>
  <c r="AE6" i="13" s="1"/>
  <c r="AB11" i="13" a="1"/>
  <c r="AB11" i="13" s="1"/>
  <c r="AC4" i="13" a="1"/>
  <c r="AC4" i="13" s="1"/>
  <c r="AB5" i="13" a="1"/>
  <c r="AB5" i="13" s="1"/>
  <c r="AA7" i="13" a="1"/>
  <c r="AA7" i="13" s="1"/>
  <c r="Z8" i="13" a="1"/>
  <c r="Z8" i="13" s="1"/>
  <c r="Z9" i="13" a="1"/>
  <c r="Z9" i="13" s="1"/>
  <c r="AF9" i="13" a="1"/>
  <c r="AF9" i="13" s="1"/>
  <c r="AE11" i="13" a="1"/>
  <c r="AE11" i="13" s="1"/>
  <c r="AD12" i="13" a="1"/>
  <c r="AD12" i="13" s="1"/>
  <c r="AD3" i="13" a="1"/>
  <c r="AD3" i="13" s="1"/>
  <c r="AC7" i="13" a="1"/>
  <c r="AC7" i="13" s="1"/>
  <c r="Z12" i="13" a="1"/>
  <c r="Z12" i="13" s="1"/>
  <c r="AD7" i="13" a="1"/>
  <c r="AD7" i="13" s="1"/>
  <c r="AA12" i="13" a="1"/>
  <c r="AA12" i="13" s="1"/>
  <c r="AC5" i="13" a="1"/>
  <c r="AC5" i="13" s="1"/>
  <c r="AB6" i="13" a="1"/>
  <c r="AB6" i="13" s="1"/>
  <c r="AB7" i="13" a="1"/>
  <c r="AB7" i="13" s="1"/>
  <c r="AA8" i="13" a="1"/>
  <c r="AA8" i="13" s="1"/>
  <c r="Z10" i="13" a="1"/>
  <c r="Z10" i="13" s="1"/>
  <c r="AF10" i="13" a="1"/>
  <c r="AF10" i="13" s="1"/>
  <c r="AF11" i="13" a="1"/>
  <c r="AF11" i="13" s="1"/>
  <c r="AE12" i="13" a="1"/>
  <c r="AE12" i="13" s="1"/>
  <c r="AE3" i="13" a="1"/>
  <c r="AE3" i="13" s="1"/>
  <c r="AE4" i="13" a="1"/>
  <c r="AE4" i="13" s="1"/>
  <c r="AC8" i="13" a="1"/>
  <c r="AC8" i="13" s="1"/>
  <c r="AA11" i="13" a="1"/>
  <c r="AA11" i="13" s="1"/>
  <c r="AE5" i="13" a="1"/>
  <c r="AE5" i="13" s="1"/>
  <c r="AC9" i="13" a="1"/>
  <c r="AC9" i="13" s="1"/>
  <c r="AD4" i="13" a="1"/>
  <c r="AD4" i="13" s="1"/>
  <c r="AD5" i="13" a="1"/>
  <c r="AD5" i="13" s="1"/>
  <c r="AC6" i="13" a="1"/>
  <c r="AC6" i="13" s="1"/>
  <c r="AB8" i="13" a="1"/>
  <c r="AB8" i="13" s="1"/>
  <c r="AA9" i="13" a="1"/>
  <c r="AA9" i="13" s="1"/>
  <c r="AA10" i="13" a="1"/>
  <c r="AA10" i="13" s="1"/>
  <c r="Z11" i="13" a="1"/>
  <c r="Z11" i="13" s="1"/>
  <c r="AF12" i="13" a="1"/>
  <c r="AF12" i="13" s="1"/>
  <c r="AF3" i="13" a="1"/>
  <c r="AF3" i="13" s="1"/>
  <c r="X4" i="13" a="1"/>
  <c r="X4" i="13" s="1"/>
  <c r="Y6" i="13" a="1"/>
  <c r="Y6" i="13" s="1"/>
  <c r="W7" i="13" a="1"/>
  <c r="W7" i="13" s="1"/>
  <c r="X9" i="13" a="1"/>
  <c r="X9" i="13" s="1"/>
  <c r="Y11" i="13" a="1"/>
  <c r="Y11" i="13" s="1"/>
  <c r="W12" i="13" a="1"/>
  <c r="W12" i="13" s="1"/>
  <c r="U6" i="13" a="1"/>
  <c r="U6" i="13" s="1"/>
  <c r="X3" i="13" a="1"/>
  <c r="X3" i="13" s="1"/>
  <c r="Y4" i="13" a="1"/>
  <c r="Y4" i="13" s="1"/>
  <c r="Y9" i="13" a="1"/>
  <c r="Y9" i="13" s="1"/>
  <c r="X12" i="13" a="1"/>
  <c r="X12" i="13" s="1"/>
  <c r="Y3" i="13" a="1"/>
  <c r="Y3" i="13" s="1"/>
  <c r="W5" i="13" a="1"/>
  <c r="W5" i="13" s="1"/>
  <c r="X7" i="13" a="1"/>
  <c r="X7" i="13" s="1"/>
  <c r="W10" i="13" a="1"/>
  <c r="W10" i="13" s="1"/>
  <c r="Y12" i="13" a="1"/>
  <c r="Y12" i="13" s="1"/>
  <c r="U7" i="13" a="1"/>
  <c r="U7" i="13" s="1"/>
  <c r="U5" i="13" a="1"/>
  <c r="U5" i="13" s="1"/>
  <c r="X5" i="13" a="1"/>
  <c r="X5" i="13" s="1"/>
  <c r="Y7" i="13" a="1"/>
  <c r="Y7" i="13" s="1"/>
  <c r="X10" i="13" a="1"/>
  <c r="X10" i="13" s="1"/>
  <c r="U12" i="13" a="1"/>
  <c r="U12" i="13" s="1"/>
  <c r="W4" i="13" a="1"/>
  <c r="W4" i="13" s="1"/>
  <c r="Y5" i="13" a="1"/>
  <c r="Y5" i="13" s="1"/>
  <c r="W8" i="13" a="1"/>
  <c r="W8" i="13" s="1"/>
  <c r="U11" i="13" a="1"/>
  <c r="U11" i="13" s="1"/>
  <c r="U8" i="13" a="1"/>
  <c r="U8" i="13" s="1"/>
  <c r="W6" i="13" a="1"/>
  <c r="W6" i="13" s="1"/>
  <c r="X8" i="13" a="1"/>
  <c r="X8" i="13" s="1"/>
  <c r="Y10" i="13" a="1"/>
  <c r="Y10" i="13" s="1"/>
  <c r="W11" i="13" a="1"/>
  <c r="W11" i="13" s="1"/>
  <c r="U10" i="13" a="1"/>
  <c r="U10" i="13" s="1"/>
  <c r="U9" i="13" a="1"/>
  <c r="U9" i="13" s="1"/>
  <c r="U3" i="13" a="1"/>
  <c r="U3" i="13" s="1"/>
  <c r="W9" i="13" a="1"/>
  <c r="W9" i="13" s="1"/>
  <c r="X6" i="13" a="1"/>
  <c r="X6" i="13" s="1"/>
  <c r="Y8" i="13" a="1"/>
  <c r="Y8" i="13" s="1"/>
  <c r="U4" i="13" a="1"/>
  <c r="U4" i="13" s="1"/>
  <c r="W3" i="13" a="1"/>
  <c r="W3" i="13" s="1"/>
  <c r="X11" i="13" a="1"/>
  <c r="X11" i="13" s="1"/>
  <c r="V9" i="13" l="1"/>
  <c r="T9" i="13"/>
  <c r="V4" i="13"/>
  <c r="V12" i="13"/>
  <c r="V6" i="13"/>
  <c r="V3" i="13"/>
  <c r="V10" i="13"/>
  <c r="T5" i="13"/>
  <c r="V7" i="13"/>
  <c r="V8" i="13"/>
  <c r="V11" i="13"/>
  <c r="V5" i="13"/>
  <c r="T12" i="13"/>
  <c r="T4" i="13"/>
  <c r="T7" i="13"/>
  <c r="T11" i="13"/>
  <c r="T6" i="13"/>
  <c r="T10" i="13"/>
  <c r="T8" i="13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<sst xmlns="http://schemas.openxmlformats.org/spreadsheetml/2006/main" count="14106" uniqueCount="124">
  <si>
    <t>Association sportive internationale</t>
  </si>
  <si>
    <t>Chantilly football club</t>
  </si>
  <si>
    <t>Club athlétique français</t>
  </si>
  <si>
    <t>Club amical sportif de Saint-Mandé</t>
  </si>
  <si>
    <t>Football club de Puteaux</t>
  </si>
  <si>
    <t>Gallia club</t>
  </si>
  <si>
    <t>Société athlétique de Montrouge</t>
  </si>
  <si>
    <t xml:space="preserve">Stade français </t>
  </si>
  <si>
    <t>Union sportive parisienne</t>
  </si>
  <si>
    <t>Union sportive de Puteaux</t>
  </si>
  <si>
    <t>Date</t>
  </si>
  <si>
    <t>Club domicile</t>
  </si>
  <si>
    <t>Club extérieur</t>
  </si>
  <si>
    <t xml:space="preserve">Score </t>
  </si>
  <si>
    <t>Club</t>
  </si>
  <si>
    <t>Pts</t>
  </si>
  <si>
    <t>G.</t>
  </si>
  <si>
    <t>N.</t>
  </si>
  <si>
    <t>P.</t>
  </si>
  <si>
    <t>BP</t>
  </si>
  <si>
    <t>BC</t>
  </si>
  <si>
    <t>GA</t>
  </si>
  <si>
    <t>4-1</t>
  </si>
  <si>
    <t>13-0</t>
  </si>
  <si>
    <t>3-5</t>
  </si>
  <si>
    <t>VF</t>
  </si>
  <si>
    <t>3-2</t>
  </si>
  <si>
    <t>0-8</t>
  </si>
  <si>
    <t>4-3</t>
  </si>
  <si>
    <t>0-0</t>
  </si>
  <si>
    <t>1</t>
  </si>
  <si>
    <t>DF</t>
  </si>
  <si>
    <t>Victoires totales</t>
  </si>
  <si>
    <t>Défaites totales</t>
  </si>
  <si>
    <t>MJ</t>
  </si>
  <si>
    <t>5-9</t>
  </si>
  <si>
    <t>1-0</t>
  </si>
  <si>
    <t>7-1</t>
  </si>
  <si>
    <t>5-1</t>
  </si>
  <si>
    <t>2-1</t>
  </si>
  <si>
    <t>3-0</t>
  </si>
  <si>
    <t>7-0</t>
  </si>
  <si>
    <t>1-3</t>
  </si>
  <si>
    <t>0-9</t>
  </si>
  <si>
    <t>2-2</t>
  </si>
  <si>
    <t>1-1</t>
  </si>
  <si>
    <t>9-0</t>
  </si>
  <si>
    <t>0-6</t>
  </si>
  <si>
    <t xml:space="preserve">Match donné à l'ASI par décision de la commission du 01/12 </t>
  </si>
  <si>
    <t>VTV</t>
  </si>
  <si>
    <t>DTV</t>
  </si>
  <si>
    <t>4-2</t>
  </si>
  <si>
    <t>0-3</t>
  </si>
  <si>
    <t>2-5</t>
  </si>
  <si>
    <t>5-0</t>
  </si>
  <si>
    <t>9-2</t>
  </si>
  <si>
    <t>0-4</t>
  </si>
  <si>
    <t>0-2</t>
  </si>
  <si>
    <t>2-3</t>
  </si>
  <si>
    <t>8-0</t>
  </si>
  <si>
    <t>1-8</t>
  </si>
  <si>
    <t>0-1</t>
  </si>
  <si>
    <t>8-2</t>
  </si>
  <si>
    <t>Remis sans précision</t>
  </si>
  <si>
    <t>Pourrait être 0-5</t>
  </si>
  <si>
    <t>0-5</t>
  </si>
  <si>
    <t>Probable VF, le nombre de buts de l'USPx n'évoluant pas</t>
  </si>
  <si>
    <t>Jamais joué</t>
  </si>
  <si>
    <t>VF?</t>
  </si>
  <si>
    <t>0-10</t>
  </si>
  <si>
    <t>0-7</t>
  </si>
  <si>
    <t>Probable DF, le nombre de buts de l'USPx n'évoluant pas</t>
  </si>
  <si>
    <t>Remis à une date ultérieure</t>
  </si>
  <si>
    <t>Remis après le 27/01</t>
  </si>
  <si>
    <t>3-4</t>
  </si>
  <si>
    <t>6-1</t>
  </si>
  <si>
    <t>1-2</t>
  </si>
  <si>
    <t xml:space="preserve">Match rejoué du 27/01 </t>
  </si>
  <si>
    <t>2-0</t>
  </si>
  <si>
    <t>Match en retard du 10/03</t>
  </si>
  <si>
    <t>Match en retard du 23/12</t>
  </si>
  <si>
    <t>Victoire de Chantilly</t>
  </si>
  <si>
    <t>VTV, voir commission du 23/02</t>
  </si>
  <si>
    <t>Chantilly : 1 V 2 D</t>
  </si>
  <si>
    <t>Auraient mis 8 buts et pris 7 en 3 matches</t>
  </si>
  <si>
    <t>CAF : 1V 2D</t>
  </si>
  <si>
    <t>2BP 2BC</t>
  </si>
  <si>
    <t>Match remis du 3 décembre probablement. CAF quitte avant la fin alors qu'il menait 2-1</t>
  </si>
  <si>
    <t>Soit probablement match du 27/02,  soit match du 03/03 voire du 09/12 remis</t>
  </si>
  <si>
    <t>Points</t>
  </si>
  <si>
    <t>Aurait gagné 4-0 contre le SF</t>
  </si>
  <si>
    <t>4-0?</t>
  </si>
  <si>
    <t>PTS</t>
  </si>
  <si>
    <t>Victoire Saint-Mandé 7-4?</t>
  </si>
  <si>
    <t>POINTS</t>
  </si>
  <si>
    <t>Défaite de Chantilly</t>
  </si>
  <si>
    <t>Défaite Chantilly 7-4?</t>
  </si>
  <si>
    <t>Victoire CAF</t>
  </si>
  <si>
    <t>Défaite CAF</t>
  </si>
  <si>
    <t>VF très probable</t>
  </si>
  <si>
    <t>Victoire Puteaux par forfait</t>
  </si>
  <si>
    <t>Gain</t>
  </si>
  <si>
    <t>G</t>
  </si>
  <si>
    <t>Club concerné</t>
  </si>
  <si>
    <t>adversaire</t>
  </si>
  <si>
    <t>GP</t>
  </si>
  <si>
    <t>GC</t>
  </si>
  <si>
    <t>V</t>
  </si>
  <si>
    <t>N</t>
  </si>
  <si>
    <t>D</t>
  </si>
  <si>
    <t>classement</t>
  </si>
  <si>
    <t>rang</t>
  </si>
  <si>
    <t xml:space="preserve">classement à la date du </t>
  </si>
  <si>
    <t>Equipes</t>
  </si>
  <si>
    <t>#</t>
  </si>
  <si>
    <t>magic</t>
  </si>
  <si>
    <t>J</t>
  </si>
  <si>
    <t>GP2</t>
  </si>
  <si>
    <t>GC3</t>
  </si>
  <si>
    <t>VF4</t>
  </si>
  <si>
    <t>DF5</t>
  </si>
  <si>
    <t>V6</t>
  </si>
  <si>
    <t>N7</t>
  </si>
  <si>
    <t>D8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</si>
</sst>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5"/>
        <bgColor theme="5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66CC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/>
        <bgColor theme="4"/>
      </patternFill>
    </fill>
  </fills>
  <borders count="12">
    <border>
      <left/>
      <right/>
      <top/>
      <bottom/>
      <diagonal/>
    </border>
    <border>
      <left style="thin">
        <color theme="5"/>
      </left>
      <right/>
      <top style="thin">
        <color theme="5"/>
      </top>
      <bottom style="thin">
        <color theme="5"/>
      </bottom>
      <diagonal/>
    </border>
    <border>
      <left style="thin">
        <color theme="5"/>
      </left>
      <right/>
      <top style="thin">
        <color theme="5"/>
      </top>
      <bottom/>
      <diagonal/>
    </border>
    <border>
      <left/>
      <right/>
      <top style="thin">
        <color theme="5"/>
      </top>
      <bottom style="thin">
        <color theme="5"/>
      </bottom>
      <diagonal/>
    </border>
    <border>
      <left/>
      <right/>
      <top style="thin">
        <color theme="5"/>
      </top>
      <bottom/>
      <diagonal/>
    </border>
    <border>
      <left/>
      <right style="thin">
        <color theme="5"/>
      </right>
      <top style="thin">
        <color theme="5"/>
      </top>
      <bottom style="thin">
        <color theme="5"/>
      </bottom>
      <diagonal/>
    </border>
    <border>
      <left/>
      <right style="thin">
        <color theme="5"/>
      </right>
      <top style="thin">
        <color theme="5"/>
      </top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</borders>
  <cellStyleXfs count="1">
    <xf numFmtId="0" fontId="0" fillId="0" borderId="0"/>
  </cellStyleXfs>
  <cellXfs count="63">
    <xf numFmtId="0" fontId="0" fillId="0" borderId="0" xfId="0"/>
    <xf numFmtId="0" fontId="0" fillId="0" borderId="1" xfId="0" applyBorder="1"/>
    <xf numFmtId="0" fontId="0" fillId="0" borderId="3" xfId="0" applyBorder="1"/>
    <xf numFmtId="0" fontId="1" fillId="2" borderId="2" xfId="0" applyFont="1" applyFill="1" applyBorder="1"/>
    <xf numFmtId="0" fontId="1" fillId="2" borderId="4" xfId="0" applyFont="1" applyFill="1" applyBorder="1"/>
    <xf numFmtId="0" fontId="1" fillId="2" borderId="6" xfId="0" applyFont="1" applyFill="1" applyBorder="1"/>
    <xf numFmtId="0" fontId="0" fillId="0" borderId="2" xfId="0" applyBorder="1"/>
    <xf numFmtId="0" fontId="0" fillId="0" borderId="4" xfId="0" applyBorder="1"/>
    <xf numFmtId="49" fontId="0" fillId="0" borderId="0" xfId="0" applyNumberFormat="1"/>
    <xf numFmtId="0" fontId="2" fillId="0" borderId="0" xfId="0" applyFont="1"/>
    <xf numFmtId="0" fontId="2" fillId="0" borderId="6" xfId="0" applyFont="1" applyBorder="1"/>
    <xf numFmtId="0" fontId="2" fillId="0" borderId="5" xfId="0" applyFont="1" applyBorder="1"/>
    <xf numFmtId="0" fontId="0" fillId="3" borderId="0" xfId="0" applyFill="1"/>
    <xf numFmtId="0" fontId="0" fillId="3" borderId="4" xfId="0" applyFill="1" applyBorder="1"/>
    <xf numFmtId="0" fontId="0" fillId="3" borderId="3" xfId="0" applyFill="1" applyBorder="1"/>
    <xf numFmtId="0" fontId="3" fillId="0" borderId="0" xfId="0" applyFont="1"/>
    <xf numFmtId="0" fontId="3" fillId="0" borderId="4" xfId="0" applyFont="1" applyBorder="1"/>
    <xf numFmtId="0" fontId="3" fillId="0" borderId="3" xfId="0" applyFont="1" applyBorder="1"/>
    <xf numFmtId="0" fontId="0" fillId="4" borderId="0" xfId="0" applyFill="1"/>
    <xf numFmtId="0" fontId="0" fillId="4" borderId="4" xfId="0" applyFill="1" applyBorder="1"/>
    <xf numFmtId="0" fontId="0" fillId="4" borderId="3" xfId="0" applyFill="1" applyBorder="1"/>
    <xf numFmtId="0" fontId="0" fillId="0" borderId="0" xfId="0" applyAlignment="1">
      <alignment horizontal="right"/>
    </xf>
    <xf numFmtId="14" fontId="0" fillId="0" borderId="0" xfId="0" applyNumberFormat="1" applyAlignment="1">
      <alignment horizontal="right"/>
    </xf>
    <xf numFmtId="49" fontId="0" fillId="0" borderId="0" xfId="0" applyNumberFormat="1" applyAlignment="1">
      <alignment horizontal="right"/>
    </xf>
    <xf numFmtId="0" fontId="0" fillId="3" borderId="0" xfId="0" applyFill="1" applyAlignment="1">
      <alignment horizontal="right"/>
    </xf>
    <xf numFmtId="49" fontId="0" fillId="3" borderId="0" xfId="0" applyNumberFormat="1" applyFill="1" applyAlignment="1">
      <alignment horizontal="right"/>
    </xf>
    <xf numFmtId="0" fontId="1" fillId="2" borderId="4" xfId="0" applyFont="1" applyFill="1" applyBorder="1" applyAlignment="1">
      <alignment horizontal="right"/>
    </xf>
    <xf numFmtId="49" fontId="1" fillId="2" borderId="4" xfId="0" applyNumberFormat="1" applyFont="1" applyFill="1" applyBorder="1" applyAlignment="1">
      <alignment horizontal="right"/>
    </xf>
    <xf numFmtId="0" fontId="0" fillId="3" borderId="4" xfId="0" applyFill="1" applyBorder="1" applyAlignment="1">
      <alignment horizontal="right"/>
    </xf>
    <xf numFmtId="0" fontId="0" fillId="3" borderId="3" xfId="0" applyFill="1" applyBorder="1" applyAlignment="1">
      <alignment horizontal="right"/>
    </xf>
    <xf numFmtId="49" fontId="0" fillId="5" borderId="0" xfId="0" applyNumberFormat="1" applyFill="1" applyAlignment="1">
      <alignment horizontal="right"/>
    </xf>
    <xf numFmtId="49" fontId="0" fillId="5" borderId="4" xfId="0" applyNumberFormat="1" applyFill="1" applyBorder="1" applyAlignment="1">
      <alignment horizontal="right"/>
    </xf>
    <xf numFmtId="49" fontId="0" fillId="5" borderId="3" xfId="0" applyNumberFormat="1" applyFill="1" applyBorder="1" applyAlignment="1">
      <alignment horizontal="right"/>
    </xf>
    <xf numFmtId="0" fontId="0" fillId="5" borderId="0" xfId="0" applyFill="1"/>
    <xf numFmtId="49" fontId="0" fillId="5" borderId="0" xfId="0" applyNumberFormat="1" applyFill="1"/>
    <xf numFmtId="14" fontId="0" fillId="5" borderId="0" xfId="0" applyNumberFormat="1" applyFill="1" applyAlignment="1">
      <alignment horizontal="right"/>
    </xf>
    <xf numFmtId="0" fontId="0" fillId="5" borderId="0" xfId="0" applyFill="1" applyAlignment="1">
      <alignment horizontal="right"/>
    </xf>
    <xf numFmtId="0" fontId="0" fillId="6" borderId="0" xfId="0" applyFill="1"/>
    <xf numFmtId="49" fontId="0" fillId="6" borderId="0" xfId="0" applyNumberFormat="1" applyFill="1"/>
    <xf numFmtId="14" fontId="0" fillId="6" borderId="0" xfId="0" applyNumberFormat="1" applyFill="1" applyAlignment="1">
      <alignment horizontal="right"/>
    </xf>
    <xf numFmtId="0" fontId="0" fillId="7" borderId="0" xfId="0" applyFill="1"/>
    <xf numFmtId="49" fontId="0" fillId="7" borderId="0" xfId="0" applyNumberFormat="1" applyFill="1"/>
    <xf numFmtId="14" fontId="0" fillId="7" borderId="0" xfId="0" applyNumberFormat="1" applyFill="1" applyAlignment="1">
      <alignment horizontal="right"/>
    </xf>
    <xf numFmtId="0" fontId="0" fillId="8" borderId="0" xfId="0" applyFill="1"/>
    <xf numFmtId="49" fontId="0" fillId="8" borderId="0" xfId="0" applyNumberFormat="1" applyFill="1"/>
    <xf numFmtId="14" fontId="0" fillId="8" borderId="0" xfId="0" applyNumberFormat="1" applyFill="1" applyAlignment="1">
      <alignment horizontal="right"/>
    </xf>
    <xf numFmtId="0" fontId="0" fillId="9" borderId="0" xfId="0" applyFill="1"/>
    <xf numFmtId="49" fontId="0" fillId="9" borderId="0" xfId="0" applyNumberFormat="1" applyFill="1"/>
    <xf numFmtId="14" fontId="0" fillId="9" borderId="0" xfId="0" applyNumberFormat="1" applyFill="1" applyAlignment="1">
      <alignment horizontal="right"/>
    </xf>
    <xf numFmtId="14" fontId="0" fillId="0" borderId="0" xfId="0" applyNumberFormat="1"/>
    <xf numFmtId="0" fontId="0" fillId="0" borderId="7" xfId="0" applyBorder="1"/>
    <xf numFmtId="0" fontId="0" fillId="0" borderId="8" xfId="0" applyBorder="1"/>
    <xf numFmtId="0" fontId="1" fillId="11" borderId="9" xfId="0" applyFont="1" applyFill="1" applyBorder="1"/>
    <xf numFmtId="0" fontId="1" fillId="11" borderId="10" xfId="0" applyFont="1" applyFill="1" applyBorder="1"/>
    <xf numFmtId="0" fontId="0" fillId="10" borderId="9" xfId="0" applyFill="1" applyBorder="1"/>
    <xf numFmtId="0" fontId="0" fillId="10" borderId="10" xfId="0" applyFill="1" applyBorder="1"/>
    <xf numFmtId="0" fontId="0" fillId="0" borderId="9" xfId="0" applyBorder="1"/>
    <xf numFmtId="0" fontId="0" fillId="0" borderId="10" xfId="0" applyBorder="1"/>
    <xf numFmtId="0" fontId="1" fillId="11" borderId="10" xfId="0" applyFont="1" applyFill="1" applyBorder="1" applyAlignment="1">
      <alignment horizontal="center" vertical="center"/>
    </xf>
    <xf numFmtId="0" fontId="1" fillId="11" borderId="11" xfId="0" applyFont="1" applyFill="1" applyBorder="1" applyAlignment="1">
      <alignment horizontal="center" vertical="center"/>
    </xf>
    <xf numFmtId="0" fontId="0" fillId="10" borderId="10" xfId="0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</cellXfs>
  <cellStyles count="1">
    <cellStyle name="Normal" xfId="0" builtinId="0"/>
  </cellStyles>
  <dxfs count="138">
    <dxf>
      <alignment horizontal="right" vertical="bottom" textRotation="0" wrapText="0" indent="0" justifyLastLine="0" shrinkToFit="0" readingOrder="0"/>
    </dxf>
    <dxf>
      <numFmt numFmtId="19" formatCode="dd/mm/yyyy"/>
    </dxf>
    <dxf>
      <font>
        <b/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0" formatCode="General"/>
    </dxf>
    <dxf>
      <font>
        <i/>
      </font>
      <numFmt numFmtId="0" formatCode="General"/>
    </dxf>
    <dxf>
      <numFmt numFmtId="0" formatCode="General"/>
      <fill>
        <patternFill patternType="solid">
          <fgColor indexed="64"/>
          <bgColor theme="0"/>
        </patternFill>
      </fill>
    </dxf>
    <dxf>
      <numFmt numFmtId="0" formatCode="General"/>
      <fill>
        <patternFill patternType="solid">
          <fgColor indexed="64"/>
          <bgColor rgb="FFFFFF00"/>
        </patternFill>
      </fill>
    </dxf>
    <dxf>
      <numFmt numFmtId="30" formatCode="@"/>
      <fill>
        <patternFill patternType="solid">
          <fgColor indexed="64"/>
          <bgColor theme="8" tint="0.79998168889431442"/>
        </patternFill>
      </fill>
      <alignment horizontal="right" vertical="bottom" textRotation="0" wrapText="0" indent="0" justifyLastLine="0" shrinkToFit="0" readingOrder="0"/>
    </dxf>
    <dxf>
      <numFmt numFmtId="0" formatCode="General"/>
      <fill>
        <patternFill patternType="solid">
          <fgColor indexed="64"/>
          <bgColor rgb="FFFFFF00"/>
        </patternFill>
      </fill>
      <alignment horizontal="right" vertical="bottom" textRotation="0" wrapText="0" indent="0" justifyLastLine="0" shrinkToFit="0" readingOrder="0"/>
    </dxf>
    <dxf>
      <numFmt numFmtId="0" formatCode="General"/>
    </dxf>
    <dxf>
      <alignment horizontal="right" vertical="bottom" textRotation="0" wrapText="0" indent="0" justifyLastLine="0" shrinkToFit="0" readingOrder="0"/>
    </dxf>
    <dxf>
      <numFmt numFmtId="19" formatCode="dd/mm/yyyy"/>
      <alignment horizontal="right" vertical="bottom" textRotation="0" wrapText="0" indent="0" justifyLastLine="0" shrinkToFit="0" readingOrder="0"/>
    </dxf>
    <dxf>
      <numFmt numFmtId="30" formatCode="@"/>
    </dxf>
    <dxf>
      <font>
        <b/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0" formatCode="General"/>
    </dxf>
    <dxf>
      <font>
        <i/>
      </font>
      <numFmt numFmtId="0" formatCode="General"/>
    </dxf>
    <dxf>
      <numFmt numFmtId="0" formatCode="General"/>
      <fill>
        <patternFill patternType="solid">
          <fgColor indexed="64"/>
          <bgColor theme="0"/>
        </patternFill>
      </fill>
    </dxf>
    <dxf>
      <numFmt numFmtId="0" formatCode="General"/>
      <fill>
        <patternFill patternType="solid">
          <fgColor indexed="64"/>
          <bgColor rgb="FFFFFF00"/>
        </patternFill>
      </fill>
    </dxf>
    <dxf>
      <numFmt numFmtId="30" formatCode="@"/>
      <fill>
        <patternFill patternType="solid">
          <fgColor indexed="64"/>
          <bgColor rgb="FFFFFF00"/>
        </patternFill>
      </fill>
      <alignment horizontal="right" vertical="bottom" textRotation="0" wrapText="0" indent="0" justifyLastLine="0" shrinkToFit="0" readingOrder="0"/>
    </dxf>
    <dxf>
      <numFmt numFmtId="0" formatCode="General"/>
      <fill>
        <patternFill patternType="solid">
          <fgColor indexed="64"/>
          <bgColor rgb="FFFFFF00"/>
        </patternFill>
      </fill>
      <alignment horizontal="right" vertical="bottom" textRotation="0" wrapText="0" indent="0" justifyLastLine="0" shrinkToFit="0" readingOrder="0"/>
    </dxf>
    <dxf>
      <numFmt numFmtId="0" formatCode="General"/>
    </dxf>
    <dxf>
      <font>
        <b/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0" formatCode="General"/>
    </dxf>
    <dxf>
      <font>
        <i/>
      </font>
      <numFmt numFmtId="0" formatCode="General"/>
    </dxf>
    <dxf>
      <numFmt numFmtId="0" formatCode="General"/>
      <fill>
        <patternFill patternType="solid">
          <fgColor indexed="64"/>
          <bgColor theme="0"/>
        </patternFill>
      </fill>
    </dxf>
    <dxf>
      <numFmt numFmtId="0" formatCode="General"/>
      <fill>
        <patternFill patternType="solid">
          <fgColor indexed="64"/>
          <bgColor rgb="FFFFFF00"/>
        </patternFill>
      </fill>
    </dxf>
    <dxf>
      <numFmt numFmtId="30" formatCode="@"/>
      <fill>
        <patternFill patternType="solid">
          <fgColor indexed="64"/>
          <bgColor theme="8" tint="0.79998168889431442"/>
        </patternFill>
      </fill>
      <alignment horizontal="right" vertical="bottom" textRotation="0" wrapText="0" indent="0" justifyLastLine="0" shrinkToFit="0" readingOrder="0"/>
    </dxf>
    <dxf>
      <numFmt numFmtId="0" formatCode="General"/>
      <fill>
        <patternFill patternType="solid">
          <fgColor indexed="64"/>
          <bgColor rgb="FFFFFF00"/>
        </patternFill>
      </fill>
      <alignment horizontal="right" vertical="bottom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0" formatCode="General"/>
    </dxf>
    <dxf>
      <font>
        <i/>
      </font>
      <numFmt numFmtId="0" formatCode="General"/>
    </dxf>
    <dxf>
      <numFmt numFmtId="0" formatCode="General"/>
      <fill>
        <patternFill patternType="solid">
          <fgColor indexed="64"/>
          <bgColor theme="0"/>
        </patternFill>
      </fill>
    </dxf>
    <dxf>
      <numFmt numFmtId="0" formatCode="General"/>
      <fill>
        <patternFill patternType="solid">
          <fgColor indexed="64"/>
          <bgColor rgb="FFFFFF00"/>
        </patternFill>
      </fill>
    </dxf>
    <dxf>
      <numFmt numFmtId="30" formatCode="@"/>
      <fill>
        <patternFill patternType="solid">
          <fgColor indexed="64"/>
          <bgColor theme="8" tint="0.79998168889431442"/>
        </patternFill>
      </fill>
      <alignment horizontal="right" vertical="bottom" textRotation="0" wrapText="0" indent="0" justifyLastLine="0" shrinkToFit="0" readingOrder="0"/>
    </dxf>
    <dxf>
      <numFmt numFmtId="0" formatCode="General"/>
      <fill>
        <patternFill patternType="solid">
          <fgColor indexed="64"/>
          <bgColor rgb="FFFFFF00"/>
        </patternFill>
      </fill>
      <alignment horizontal="right" vertical="bottom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0" formatCode="General"/>
    </dxf>
    <dxf>
      <font>
        <i/>
      </font>
      <numFmt numFmtId="0" formatCode="General"/>
    </dxf>
    <dxf>
      <numFmt numFmtId="0" formatCode="General"/>
      <fill>
        <patternFill patternType="solid">
          <fgColor indexed="64"/>
          <bgColor theme="0"/>
        </patternFill>
      </fill>
    </dxf>
    <dxf>
      <numFmt numFmtId="0" formatCode="General"/>
      <fill>
        <patternFill patternType="solid">
          <fgColor indexed="64"/>
          <bgColor rgb="FFFFFF00"/>
        </patternFill>
      </fill>
    </dxf>
    <dxf>
      <numFmt numFmtId="30" formatCode="@"/>
      <fill>
        <patternFill patternType="solid">
          <fgColor indexed="64"/>
          <bgColor theme="8" tint="0.79998168889431442"/>
        </patternFill>
      </fill>
      <alignment horizontal="right" vertical="bottom" textRotation="0" wrapText="0" indent="0" justifyLastLine="0" shrinkToFit="0" readingOrder="0"/>
    </dxf>
    <dxf>
      <numFmt numFmtId="0" formatCode="General"/>
      <fill>
        <patternFill patternType="solid">
          <fgColor indexed="64"/>
          <bgColor rgb="FFFFFF00"/>
        </patternFill>
      </fill>
      <alignment horizontal="right" vertical="bottom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0" formatCode="General"/>
    </dxf>
    <dxf>
      <font>
        <i/>
      </font>
      <numFmt numFmtId="0" formatCode="General"/>
    </dxf>
    <dxf>
      <numFmt numFmtId="0" formatCode="General"/>
      <fill>
        <patternFill patternType="solid">
          <fgColor indexed="64"/>
          <bgColor theme="0"/>
        </patternFill>
      </fill>
    </dxf>
    <dxf>
      <numFmt numFmtId="0" formatCode="General"/>
      <fill>
        <patternFill patternType="solid">
          <fgColor indexed="64"/>
          <bgColor rgb="FFFFFF00"/>
        </patternFill>
      </fill>
    </dxf>
    <dxf>
      <numFmt numFmtId="30" formatCode="@"/>
      <fill>
        <patternFill patternType="solid">
          <fgColor indexed="64"/>
          <bgColor theme="8" tint="0.79998168889431442"/>
        </patternFill>
      </fill>
      <alignment horizontal="right" vertical="bottom" textRotation="0" wrapText="0" indent="0" justifyLastLine="0" shrinkToFit="0" readingOrder="0"/>
    </dxf>
    <dxf>
      <numFmt numFmtId="0" formatCode="General"/>
      <fill>
        <patternFill patternType="solid">
          <fgColor indexed="64"/>
          <bgColor rgb="FFFFFF00"/>
        </patternFill>
      </fill>
      <alignment horizontal="right" vertical="bottom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0" formatCode="General"/>
    </dxf>
    <dxf>
      <font>
        <i/>
      </font>
      <numFmt numFmtId="0" formatCode="General"/>
    </dxf>
    <dxf>
      <numFmt numFmtId="0" formatCode="General"/>
      <fill>
        <patternFill patternType="solid">
          <fgColor indexed="64"/>
          <bgColor theme="0"/>
        </patternFill>
      </fill>
    </dxf>
    <dxf>
      <numFmt numFmtId="0" formatCode="General"/>
      <fill>
        <patternFill patternType="solid">
          <fgColor indexed="64"/>
          <bgColor rgb="FFFFFF00"/>
        </patternFill>
      </fill>
    </dxf>
    <dxf>
      <numFmt numFmtId="30" formatCode="@"/>
      <fill>
        <patternFill patternType="solid">
          <fgColor indexed="64"/>
          <bgColor theme="8" tint="0.79998168889431442"/>
        </patternFill>
      </fill>
      <alignment horizontal="right" vertical="bottom" textRotation="0" wrapText="0" indent="0" justifyLastLine="0" shrinkToFit="0" readingOrder="0"/>
    </dxf>
    <dxf>
      <numFmt numFmtId="0" formatCode="General"/>
      <fill>
        <patternFill patternType="solid">
          <fgColor indexed="64"/>
          <bgColor rgb="FFFFFF00"/>
        </patternFill>
      </fill>
      <alignment horizontal="right" vertical="bottom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0" formatCode="General"/>
    </dxf>
    <dxf>
      <font>
        <i/>
      </font>
      <numFmt numFmtId="0" formatCode="General"/>
    </dxf>
    <dxf>
      <numFmt numFmtId="0" formatCode="General"/>
      <fill>
        <patternFill patternType="solid">
          <fgColor indexed="64"/>
          <bgColor theme="0"/>
        </patternFill>
      </fill>
    </dxf>
    <dxf>
      <numFmt numFmtId="0" formatCode="General"/>
      <fill>
        <patternFill patternType="solid">
          <fgColor indexed="64"/>
          <bgColor rgb="FFFFFF00"/>
        </patternFill>
      </fill>
    </dxf>
    <dxf>
      <numFmt numFmtId="30" formatCode="@"/>
      <fill>
        <patternFill patternType="solid">
          <fgColor indexed="64"/>
          <bgColor theme="8" tint="0.79998168889431442"/>
        </patternFill>
      </fill>
      <alignment horizontal="right" vertical="bottom" textRotation="0" wrapText="0" indent="0" justifyLastLine="0" shrinkToFit="0" readingOrder="0"/>
    </dxf>
    <dxf>
      <numFmt numFmtId="0" formatCode="General"/>
      <fill>
        <patternFill patternType="solid">
          <fgColor indexed="64"/>
          <bgColor rgb="FFFFFF00"/>
        </patternFill>
      </fill>
      <alignment horizontal="right" vertical="bottom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0" formatCode="General"/>
    </dxf>
    <dxf>
      <font>
        <i/>
      </font>
      <numFmt numFmtId="0" formatCode="General"/>
    </dxf>
    <dxf>
      <numFmt numFmtId="0" formatCode="General"/>
      <fill>
        <patternFill patternType="solid">
          <fgColor indexed="64"/>
          <bgColor theme="0"/>
        </patternFill>
      </fill>
    </dxf>
    <dxf>
      <numFmt numFmtId="0" formatCode="General"/>
      <fill>
        <patternFill patternType="solid">
          <fgColor indexed="64"/>
          <bgColor rgb="FFFFFF00"/>
        </patternFill>
      </fill>
    </dxf>
    <dxf>
      <numFmt numFmtId="30" formatCode="@"/>
      <fill>
        <patternFill patternType="solid">
          <fgColor indexed="64"/>
          <bgColor theme="8" tint="0.79998168889431442"/>
        </patternFill>
      </fill>
      <alignment horizontal="right" vertical="bottom" textRotation="0" wrapText="0" indent="0" justifyLastLine="0" shrinkToFit="0" readingOrder="0"/>
    </dxf>
    <dxf>
      <numFmt numFmtId="0" formatCode="General"/>
      <fill>
        <patternFill patternType="solid">
          <fgColor indexed="64"/>
          <bgColor rgb="FFFFFF00"/>
        </patternFill>
      </fill>
      <alignment horizontal="right" vertical="bottom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0" formatCode="General"/>
    </dxf>
    <dxf>
      <font>
        <i/>
      </font>
      <numFmt numFmtId="0" formatCode="General"/>
    </dxf>
    <dxf>
      <numFmt numFmtId="0" formatCode="General"/>
      <fill>
        <patternFill patternType="solid">
          <fgColor indexed="64"/>
          <bgColor theme="0"/>
        </patternFill>
      </fill>
    </dxf>
    <dxf>
      <numFmt numFmtId="0" formatCode="General"/>
      <fill>
        <patternFill patternType="solid">
          <fgColor indexed="64"/>
          <bgColor rgb="FFFFFF00"/>
        </patternFill>
      </fill>
    </dxf>
    <dxf>
      <numFmt numFmtId="30" formatCode="@"/>
      <fill>
        <patternFill patternType="solid">
          <fgColor indexed="64"/>
          <bgColor theme="8" tint="0.79998168889431442"/>
        </patternFill>
      </fill>
      <alignment horizontal="right" vertical="bottom" textRotation="0" wrapText="0" indent="0" justifyLastLine="0" shrinkToFit="0" readingOrder="0"/>
    </dxf>
    <dxf>
      <numFmt numFmtId="0" formatCode="General"/>
      <fill>
        <patternFill patternType="solid">
          <fgColor indexed="64"/>
          <bgColor rgb="FFFFFF00"/>
        </patternFill>
      </fill>
      <alignment horizontal="right" vertical="bottom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0" formatCode="General"/>
    </dxf>
    <dxf>
      <font>
        <i/>
      </font>
      <numFmt numFmtId="0" formatCode="General"/>
    </dxf>
    <dxf>
      <numFmt numFmtId="0" formatCode="General"/>
      <fill>
        <patternFill patternType="solid">
          <fgColor indexed="64"/>
          <bgColor theme="0"/>
        </patternFill>
      </fill>
    </dxf>
    <dxf>
      <numFmt numFmtId="0" formatCode="General"/>
      <fill>
        <patternFill patternType="solid">
          <fgColor indexed="64"/>
          <bgColor rgb="FFFFFF00"/>
        </patternFill>
      </fill>
    </dxf>
    <dxf>
      <numFmt numFmtId="30" formatCode="@"/>
      <fill>
        <patternFill patternType="solid">
          <fgColor indexed="64"/>
          <bgColor theme="8" tint="0.79998168889431442"/>
        </patternFill>
      </fill>
      <alignment horizontal="right" vertical="bottom" textRotation="0" wrapText="0" indent="0" justifyLastLine="0" shrinkToFit="0" readingOrder="0"/>
    </dxf>
    <dxf>
      <numFmt numFmtId="0" formatCode="General"/>
      <fill>
        <patternFill patternType="solid">
          <fgColor indexed="64"/>
          <bgColor rgb="FFFFFF00"/>
        </patternFill>
      </fill>
      <alignment horizontal="right" vertical="bottom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0" formatCode="General"/>
    </dxf>
    <dxf>
      <font>
        <i/>
      </font>
      <numFmt numFmtId="0" formatCode="General"/>
    </dxf>
    <dxf>
      <numFmt numFmtId="0" formatCode="General"/>
      <fill>
        <patternFill patternType="solid">
          <fgColor indexed="64"/>
          <bgColor theme="0"/>
        </patternFill>
      </fill>
    </dxf>
    <dxf>
      <numFmt numFmtId="0" formatCode="General"/>
      <fill>
        <patternFill patternType="solid">
          <fgColor indexed="64"/>
          <bgColor rgb="FFFFFF00"/>
        </patternFill>
      </fill>
    </dxf>
    <dxf>
      <numFmt numFmtId="30" formatCode="@"/>
      <fill>
        <patternFill patternType="solid">
          <fgColor indexed="64"/>
          <bgColor theme="8" tint="0.79998168889431442"/>
        </patternFill>
      </fill>
      <alignment horizontal="right" vertical="bottom" textRotation="0" wrapText="0" indent="0" justifyLastLine="0" shrinkToFit="0" readingOrder="0"/>
    </dxf>
    <dxf>
      <numFmt numFmtId="0" formatCode="General"/>
      <fill>
        <patternFill patternType="solid">
          <fgColor indexed="64"/>
          <bgColor rgb="FFFFFF00"/>
        </patternFill>
      </fill>
      <alignment horizontal="right" vertical="bottom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0" formatCode="General"/>
    </dxf>
    <dxf>
      <font>
        <i/>
      </font>
      <numFmt numFmtId="0" formatCode="General"/>
    </dxf>
    <dxf>
      <numFmt numFmtId="0" formatCode="General"/>
      <fill>
        <patternFill patternType="solid">
          <fgColor indexed="64"/>
          <bgColor theme="0"/>
        </patternFill>
      </fill>
    </dxf>
    <dxf>
      <numFmt numFmtId="0" formatCode="General"/>
      <fill>
        <patternFill patternType="solid">
          <fgColor indexed="64"/>
          <bgColor rgb="FFFFFF00"/>
        </patternFill>
      </fill>
    </dxf>
    <dxf>
      <numFmt numFmtId="30" formatCode="@"/>
      <fill>
        <patternFill patternType="solid">
          <fgColor indexed="64"/>
          <bgColor theme="8" tint="0.79998168889431442"/>
        </patternFill>
      </fill>
      <alignment horizontal="right" vertical="bottom" textRotation="0" wrapText="0" indent="0" justifyLastLine="0" shrinkToFit="0" readingOrder="0"/>
    </dxf>
    <dxf>
      <numFmt numFmtId="0" formatCode="General"/>
      <fill>
        <patternFill patternType="solid">
          <fgColor indexed="64"/>
          <bgColor rgb="FFFFFF00"/>
        </patternFill>
      </fill>
      <alignment horizontal="right" vertical="bottom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0" formatCode="General"/>
    </dxf>
    <dxf>
      <font>
        <i/>
      </font>
      <numFmt numFmtId="0" formatCode="General"/>
    </dxf>
    <dxf>
      <numFmt numFmtId="0" formatCode="General"/>
      <fill>
        <patternFill patternType="solid">
          <fgColor indexed="64"/>
          <bgColor theme="0"/>
        </patternFill>
      </fill>
    </dxf>
    <dxf>
      <numFmt numFmtId="0" formatCode="General"/>
      <fill>
        <patternFill patternType="solid">
          <fgColor indexed="64"/>
          <bgColor rgb="FFFFFF00"/>
        </patternFill>
      </fill>
    </dxf>
    <dxf>
      <numFmt numFmtId="30" formatCode="@"/>
      <fill>
        <patternFill patternType="solid">
          <fgColor indexed="64"/>
          <bgColor theme="8" tint="0.79998168889431442"/>
        </patternFill>
      </fill>
      <alignment horizontal="right" vertical="bottom" textRotation="0" wrapText="0" indent="0" justifyLastLine="0" shrinkToFit="0" readingOrder="0"/>
    </dxf>
    <dxf>
      <numFmt numFmtId="0" formatCode="General"/>
      <fill>
        <patternFill patternType="solid">
          <fgColor indexed="64"/>
          <bgColor rgb="FFFFFF00"/>
        </patternFill>
      </fill>
      <alignment horizontal="right" vertical="bottom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0" formatCode="General"/>
    </dxf>
    <dxf>
      <font>
        <i/>
      </font>
      <numFmt numFmtId="0" formatCode="General"/>
    </dxf>
    <dxf>
      <numFmt numFmtId="0" formatCode="General"/>
      <fill>
        <patternFill patternType="solid">
          <fgColor indexed="64"/>
          <bgColor theme="0"/>
        </patternFill>
      </fill>
    </dxf>
    <dxf>
      <numFmt numFmtId="0" formatCode="General"/>
      <fill>
        <patternFill patternType="solid">
          <fgColor indexed="64"/>
          <bgColor rgb="FFFFFF00"/>
        </patternFill>
      </fill>
    </dxf>
    <dxf>
      <numFmt numFmtId="30" formatCode="@"/>
      <fill>
        <patternFill patternType="solid">
          <fgColor indexed="64"/>
          <bgColor theme="8" tint="0.79998168889431442"/>
        </patternFill>
      </fill>
      <alignment horizontal="right" vertical="bottom" textRotation="0" wrapText="0" indent="0" justifyLastLine="0" shrinkToFit="0" readingOrder="0"/>
    </dxf>
    <dxf>
      <numFmt numFmtId="0" formatCode="General"/>
      <fill>
        <patternFill patternType="solid">
          <fgColor indexed="64"/>
          <bgColor rgb="FFFFFF00"/>
        </patternFill>
      </fill>
      <alignment horizontal="right" vertical="bottom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0" formatCode="General"/>
    </dxf>
    <dxf>
      <font>
        <i/>
      </font>
      <numFmt numFmtId="0" formatCode="General"/>
    </dxf>
    <dxf>
      <numFmt numFmtId="0" formatCode="General"/>
      <fill>
        <patternFill patternType="solid">
          <fgColor indexed="64"/>
          <bgColor theme="0"/>
        </patternFill>
      </fill>
    </dxf>
    <dxf>
      <numFmt numFmtId="0" formatCode="General"/>
      <fill>
        <patternFill patternType="solid">
          <fgColor indexed="64"/>
          <bgColor rgb="FFFFFF00"/>
        </patternFill>
      </fill>
    </dxf>
    <dxf>
      <numFmt numFmtId="30" formatCode="@"/>
      <fill>
        <patternFill patternType="solid">
          <fgColor indexed="64"/>
          <bgColor theme="8" tint="0.79998168889431442"/>
        </patternFill>
      </fill>
      <alignment horizontal="right" vertical="bottom" textRotation="0" wrapText="0" indent="0" justifyLastLine="0" shrinkToFit="0" readingOrder="0"/>
    </dxf>
    <dxf>
      <numFmt numFmtId="0" formatCode="General"/>
      <fill>
        <patternFill patternType="solid">
          <fgColor indexed="64"/>
          <bgColor rgb="FFFFFF00"/>
        </patternFill>
      </fill>
      <alignment horizontal="right" vertical="bottom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0" formatCode="General"/>
    </dxf>
    <dxf>
      <font>
        <i/>
      </font>
      <numFmt numFmtId="0" formatCode="General"/>
    </dxf>
    <dxf>
      <numFmt numFmtId="0" formatCode="General"/>
      <fill>
        <patternFill patternType="solid">
          <fgColor indexed="64"/>
          <bgColor theme="0"/>
        </patternFill>
      </fill>
    </dxf>
    <dxf>
      <numFmt numFmtId="0" formatCode="General"/>
      <fill>
        <patternFill patternType="solid">
          <fgColor indexed="64"/>
          <bgColor rgb="FFFFFF00"/>
        </patternFill>
      </fill>
    </dxf>
    <dxf>
      <numFmt numFmtId="30" formatCode="@"/>
      <fill>
        <patternFill patternType="solid">
          <fgColor indexed="64"/>
          <bgColor theme="8" tint="0.79998168889431442"/>
        </patternFill>
      </fill>
      <alignment horizontal="right" vertical="bottom" textRotation="0" wrapText="0" indent="0" justifyLastLine="0" shrinkToFit="0" readingOrder="0"/>
    </dxf>
    <dxf>
      <numFmt numFmtId="0" formatCode="General"/>
      <fill>
        <patternFill patternType="solid">
          <fgColor indexed="64"/>
          <bgColor rgb="FFFFFF00"/>
        </patternFill>
      </fill>
      <alignment horizontal="right" vertical="bottom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0" formatCode="General"/>
    </dxf>
    <dxf>
      <font>
        <i/>
      </font>
      <numFmt numFmtId="0" formatCode="General"/>
    </dxf>
    <dxf>
      <numFmt numFmtId="0" formatCode="General"/>
      <fill>
        <patternFill patternType="solid">
          <fgColor indexed="64"/>
          <bgColor theme="0"/>
        </patternFill>
      </fill>
    </dxf>
    <dxf>
      <numFmt numFmtId="0" formatCode="General"/>
      <fill>
        <patternFill patternType="solid">
          <fgColor indexed="64"/>
          <bgColor rgb="FFFFFF00"/>
        </patternFill>
      </fill>
    </dxf>
    <dxf>
      <numFmt numFmtId="30" formatCode="@"/>
      <fill>
        <patternFill patternType="solid">
          <fgColor indexed="64"/>
          <bgColor theme="8" tint="0.79998168889431442"/>
        </patternFill>
      </fill>
      <alignment horizontal="right" vertical="bottom" textRotation="0" wrapText="0" indent="0" justifyLastLine="0" shrinkToFit="0" readingOrder="0"/>
    </dxf>
    <dxf>
      <numFmt numFmtId="0" formatCode="General"/>
      <fill>
        <patternFill patternType="solid">
          <fgColor indexed="64"/>
          <bgColor rgb="FFFFFF00"/>
        </patternFill>
      </fill>
      <alignment horizontal="right" vertical="bottom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0" formatCode="General"/>
    </dxf>
    <dxf>
      <font>
        <i/>
      </font>
      <numFmt numFmtId="0" formatCode="General"/>
    </dxf>
    <dxf>
      <numFmt numFmtId="0" formatCode="General"/>
      <fill>
        <patternFill patternType="solid">
          <fgColor indexed="64"/>
          <bgColor theme="0"/>
        </patternFill>
      </fill>
    </dxf>
    <dxf>
      <numFmt numFmtId="0" formatCode="General"/>
      <fill>
        <patternFill patternType="solid">
          <fgColor indexed="64"/>
          <bgColor rgb="FFFFFF00"/>
        </patternFill>
      </fill>
    </dxf>
    <dxf>
      <numFmt numFmtId="30" formatCode="@"/>
      <fill>
        <patternFill patternType="solid">
          <fgColor indexed="64"/>
          <bgColor rgb="FFFFFF00"/>
        </patternFill>
      </fill>
      <alignment horizontal="right" vertical="bottom" textRotation="0" wrapText="0" indent="0" justifyLastLine="0" shrinkToFit="0" readingOrder="0"/>
    </dxf>
    <dxf>
      <numFmt numFmtId="0" formatCode="General"/>
      <fill>
        <patternFill patternType="solid">
          <fgColor indexed="64"/>
          <bgColor rgb="FFFFFF00"/>
        </patternFill>
      </fill>
      <alignment horizontal="right" vertical="bottom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0" formatCode="General"/>
    </dxf>
    <dxf>
      <font>
        <i/>
      </font>
      <numFmt numFmtId="0" formatCode="General"/>
    </dxf>
    <dxf>
      <numFmt numFmtId="0" formatCode="General"/>
      <fill>
        <patternFill patternType="solid">
          <fgColor indexed="64"/>
          <bgColor theme="0"/>
        </patternFill>
      </fill>
    </dxf>
    <dxf>
      <numFmt numFmtId="0" formatCode="General"/>
      <fill>
        <patternFill patternType="solid">
          <fgColor indexed="64"/>
          <bgColor rgb="FFFFFF00"/>
        </patternFill>
      </fill>
    </dxf>
    <dxf>
      <numFmt numFmtId="30" formatCode="@"/>
      <fill>
        <patternFill patternType="solid">
          <fgColor indexed="64"/>
          <bgColor rgb="FFFFFF00"/>
        </patternFill>
      </fill>
      <alignment horizontal="right" vertical="bottom" textRotation="0" wrapText="0" indent="0" justifyLastLine="0" shrinkToFit="0" readingOrder="0"/>
    </dxf>
    <dxf>
      <numFmt numFmtId="0" formatCode="General"/>
      <fill>
        <patternFill patternType="solid">
          <fgColor indexed="64"/>
          <bgColor rgb="FFFFFF00"/>
        </patternFill>
      </fill>
      <alignment horizontal="right" vertical="bottom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0" formatCode="General"/>
    </dxf>
    <dxf>
      <font>
        <i/>
      </font>
      <numFmt numFmtId="0" formatCode="General"/>
    </dxf>
    <dxf>
      <numFmt numFmtId="0" formatCode="General"/>
      <fill>
        <patternFill patternType="solid">
          <fgColor indexed="64"/>
          <bgColor theme="0"/>
        </patternFill>
      </fill>
    </dxf>
    <dxf>
      <numFmt numFmtId="0" formatCode="General"/>
      <fill>
        <patternFill patternType="solid">
          <fgColor indexed="64"/>
          <bgColor rgb="FFFFFF00"/>
        </patternFill>
      </fill>
    </dxf>
    <dxf>
      <numFmt numFmtId="30" formatCode="@"/>
      <fill>
        <patternFill patternType="solid">
          <fgColor indexed="64"/>
          <bgColor rgb="FFFFFF00"/>
        </patternFill>
      </fill>
      <alignment horizontal="right" vertical="bottom" textRotation="0" wrapText="0" indent="0" justifyLastLine="0" shrinkToFit="0" readingOrder="0"/>
    </dxf>
    <dxf>
      <numFmt numFmtId="0" formatCode="General"/>
      <fill>
        <patternFill patternType="solid">
          <fgColor indexed="64"/>
          <bgColor rgb="FFFFFF00"/>
        </patternFill>
      </fill>
      <alignment horizontal="right" vertical="bottom" textRotation="0" wrapText="0" indent="0" justifyLastLine="0" shrinkToFit="0" readingOrder="0"/>
    </dxf>
    <dxf>
      <numFmt numFmtId="0" formatCode="General"/>
    </dxf>
    <dxf>
      <numFmt numFmtId="0" formatCode="General"/>
    </dxf>
    <dxf>
      <numFmt numFmtId="0" formatCode="General"/>
    </dxf>
    <dxf>
      <numFmt numFmtId="30" formatCode="@"/>
    </dxf>
    <dxf>
      <numFmt numFmtId="0" formatCode="General"/>
    </dxf>
  </dxfs>
  <tableStyles count="0" defaultTableStyle="TableStyleMedium2" defaultPivotStyle="PivotStyleLight16"/>
  <colors>
    <mruColors>
      <color rgb="FFFF66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eetMetadata" Target="metadata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8" xr:uid="{00000000-000C-0000-FFFF-FFFF00000000}" name="Tableau139" displayName="Tableau139" ref="AF16:AQ26" totalsRowShown="0">
  <autoFilter ref="AF16:AQ26" xr:uid="{00000000-0009-0000-0100-000026000000}"/>
  <sortState xmlns:xlrd2="http://schemas.microsoft.com/office/spreadsheetml/2017/richdata2" ref="AG14:AN23">
    <sortCondition ref="AG8:AG18"/>
  </sortState>
  <tableColumns count="12">
    <tableColumn id="1" xr3:uid="{00000000-0010-0000-0000-000001000000}" name="Club"/>
    <tableColumn id="2" xr3:uid="{00000000-0010-0000-0000-000002000000}" name="G."/>
    <tableColumn id="9" xr3:uid="{00000000-0010-0000-0000-000009000000}" name="VF"/>
    <tableColumn id="11" xr3:uid="{00000000-0010-0000-0000-00000B000000}" name="Victoires totales" dataDxfId="137">
      <calculatedColumnFormula>Tableau139[[#This Row],[G.]]+Tableau139[[#This Row],[VF]]</calculatedColumnFormula>
    </tableColumn>
    <tableColumn id="3" xr3:uid="{00000000-0010-0000-0000-000003000000}" name="N." dataDxfId="136"/>
    <tableColumn id="4" xr3:uid="{00000000-0010-0000-0000-000004000000}" name="P."/>
    <tableColumn id="10" xr3:uid="{00000000-0010-0000-0000-00000A000000}" name="DF"/>
    <tableColumn id="12" xr3:uid="{00000000-0010-0000-0000-00000C000000}" name="Défaites totales" dataDxfId="135">
      <calculatedColumnFormula>Tableau139[[#This Row],[P.]]+Tableau139[[#This Row],[DF]]</calculatedColumnFormula>
    </tableColumn>
    <tableColumn id="5" xr3:uid="{00000000-0010-0000-0000-000005000000}" name="BP"/>
    <tableColumn id="6" xr3:uid="{00000000-0010-0000-0000-000006000000}" name="BC"/>
    <tableColumn id="7" xr3:uid="{00000000-0010-0000-0000-000007000000}" name="GA" dataDxfId="134">
      <calculatedColumnFormula>Tableau139[[#This Row],[BP]]-Tableau139[[#This Row],[BC]]</calculatedColumnFormula>
    </tableColumn>
    <tableColumn id="8" xr3:uid="{00000000-0010-0000-0000-000008000000}" name="Pts" dataDxfId="133">
      <calculatedColumnFormula>(Tableau139[[#This Row],[G.]]*2)+(Tableau139[[#This Row],[VF]]*2)+Tableau139[[#This Row],[N.]]</calculatedColumnFormula>
    </tableColumn>
  </tableColumns>
  <tableStyleInfo name="TableStyleLight10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0" xr:uid="{00000000-000C-0000-FFFF-FFFF01000000}" name="Tableau1394071" displayName="Tableau1394071" ref="A33:M43" totalsRowShown="0">
  <autoFilter ref="A33:M43" xr:uid="{00000000-0009-0000-0100-000046000000}"/>
  <sortState xmlns:xlrd2="http://schemas.microsoft.com/office/spreadsheetml/2017/richdata2" ref="A31:O40">
    <sortCondition descending="1" ref="M31:M40"/>
  </sortState>
  <tableColumns count="13">
    <tableColumn id="1" xr3:uid="{00000000-0010-0000-0100-000001000000}" name="Club"/>
    <tableColumn id="2" xr3:uid="{00000000-0010-0000-0100-000002000000}" name="G."/>
    <tableColumn id="9" xr3:uid="{00000000-0010-0000-0100-000009000000}" name="VF"/>
    <tableColumn id="11" xr3:uid="{00000000-0010-0000-0100-00000B000000}" name="Victoires totales" dataDxfId="132">
      <calculatedColumnFormula>Tableau1394071[[#This Row],[G.]]+Tableau1394071[[#This Row],[VF]]</calculatedColumnFormula>
    </tableColumn>
    <tableColumn id="3" xr3:uid="{00000000-0010-0000-0100-000003000000}" name="N." dataDxfId="131"/>
    <tableColumn id="4" xr3:uid="{00000000-0010-0000-0100-000004000000}" name="P."/>
    <tableColumn id="10" xr3:uid="{00000000-0010-0000-0100-00000A000000}" name="DF"/>
    <tableColumn id="12" xr3:uid="{00000000-0010-0000-0100-00000C000000}" name="Défaites totales" dataDxfId="130">
      <calculatedColumnFormula>Tableau1394071[[#This Row],[P.]]+Tableau1394071[[#This Row],[DF]]</calculatedColumnFormula>
    </tableColumn>
    <tableColumn id="13" xr3:uid="{00000000-0010-0000-0100-00000D000000}" name="MJ" dataDxfId="129">
      <calculatedColumnFormula>Tableau1394071[[#This Row],[Victoires totales]]+Tableau1394071[[#This Row],[N.]]+Tableau1394071[[#This Row],[Défaites totales]]</calculatedColumnFormula>
    </tableColumn>
    <tableColumn id="5" xr3:uid="{00000000-0010-0000-0100-000005000000}" name="BP"/>
    <tableColumn id="6" xr3:uid="{00000000-0010-0000-0100-000006000000}" name="BC"/>
    <tableColumn id="7" xr3:uid="{00000000-0010-0000-0100-000007000000}" name="GA" dataDxfId="128">
      <calculatedColumnFormula>Tableau1394071[[#This Row],[BP]]-Tableau1394071[[#This Row],[BC]]</calculatedColumnFormula>
    </tableColumn>
    <tableColumn id="8" xr3:uid="{00000000-0010-0000-0100-000008000000}" name="Pts" dataDxfId="127">
      <calculatedColumnFormula>(Tableau1394071[[#This Row],[G.]]*2)+(Tableau1394071[[#This Row],[VF]]*2)+Tableau1394071[[#This Row],[N.]]</calculatedColumnFormula>
    </tableColumn>
  </tableColumns>
  <tableStyleInfo name="TableStyleLight10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3" xr:uid="{00000000-000C-0000-FFFF-FFFF02000000}" name="Tableau139407174" displayName="Tableau139407174" ref="A54:M64" totalsRowShown="0">
  <autoFilter ref="A54:M64" xr:uid="{00000000-0009-0000-0100-000049000000}"/>
  <sortState xmlns:xlrd2="http://schemas.microsoft.com/office/spreadsheetml/2017/richdata2" ref="A52:O61">
    <sortCondition descending="1" ref="M52:M61"/>
  </sortState>
  <tableColumns count="13">
    <tableColumn id="1" xr3:uid="{00000000-0010-0000-0200-000001000000}" name="Club"/>
    <tableColumn id="2" xr3:uid="{00000000-0010-0000-0200-000002000000}" name="G."/>
    <tableColumn id="9" xr3:uid="{00000000-0010-0000-0200-000009000000}" name="VF"/>
    <tableColumn id="11" xr3:uid="{00000000-0010-0000-0200-00000B000000}" name="Victoires totales" dataDxfId="126">
      <calculatedColumnFormula>Tableau139407174[[#This Row],[G.]]+Tableau139407174[[#This Row],[VF]]</calculatedColumnFormula>
    </tableColumn>
    <tableColumn id="3" xr3:uid="{00000000-0010-0000-0200-000003000000}" name="N." dataDxfId="125"/>
    <tableColumn id="4" xr3:uid="{00000000-0010-0000-0200-000004000000}" name="P."/>
    <tableColumn id="10" xr3:uid="{00000000-0010-0000-0200-00000A000000}" name="DF"/>
    <tableColumn id="12" xr3:uid="{00000000-0010-0000-0200-00000C000000}" name="Défaites totales" dataDxfId="124">
      <calculatedColumnFormula>Tableau139407174[[#This Row],[P.]]+Tableau139407174[[#This Row],[DF]]</calculatedColumnFormula>
    </tableColumn>
    <tableColumn id="13" xr3:uid="{00000000-0010-0000-0200-00000D000000}" name="MJ" dataDxfId="123">
      <calculatedColumnFormula>Tableau139407174[[#This Row],[Victoires totales]]+Tableau139407174[[#This Row],[N.]]+Tableau139407174[[#This Row],[Défaites totales]]</calculatedColumnFormula>
    </tableColumn>
    <tableColumn id="5" xr3:uid="{00000000-0010-0000-0200-000005000000}" name="BP"/>
    <tableColumn id="6" xr3:uid="{00000000-0010-0000-0200-000006000000}" name="BC"/>
    <tableColumn id="7" xr3:uid="{00000000-0010-0000-0200-000007000000}" name="GA" dataDxfId="122">
      <calculatedColumnFormula>Tableau139407174[[#This Row],[BP]]-Tableau139407174[[#This Row],[BC]]</calculatedColumnFormula>
    </tableColumn>
    <tableColumn id="8" xr3:uid="{00000000-0010-0000-0200-000008000000}" name="Pts" dataDxfId="121">
      <calculatedColumnFormula>(Tableau139407174[[#This Row],[G.]]*2)+(Tableau139407174[[#This Row],[VF]]*2)+Tableau139407174[[#This Row],[N.]]</calculatedColumnFormula>
    </tableColumn>
  </tableColumns>
  <tableStyleInfo name="TableStyleLight10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5" xr:uid="{00000000-000C-0000-FFFF-FFFF03000000}" name="Tableau13940717476" displayName="Tableau13940717476" ref="A75:M85" totalsRowShown="0">
  <autoFilter ref="A75:M85" xr:uid="{00000000-0009-0000-0100-00004B000000}"/>
  <sortState xmlns:xlrd2="http://schemas.microsoft.com/office/spreadsheetml/2017/richdata2" ref="A73:O82">
    <sortCondition descending="1" ref="M52:M61"/>
  </sortState>
  <tableColumns count="13">
    <tableColumn id="1" xr3:uid="{00000000-0010-0000-0300-000001000000}" name="Club"/>
    <tableColumn id="2" xr3:uid="{00000000-0010-0000-0300-000002000000}" name="G."/>
    <tableColumn id="9" xr3:uid="{00000000-0010-0000-0300-000009000000}" name="VF"/>
    <tableColumn id="11" xr3:uid="{00000000-0010-0000-0300-00000B000000}" name="Victoires totales" dataDxfId="120">
      <calculatedColumnFormula>Tableau13940717476[[#This Row],[G.]]+Tableau13940717476[[#This Row],[VF]]</calculatedColumnFormula>
    </tableColumn>
    <tableColumn id="3" xr3:uid="{00000000-0010-0000-0300-000003000000}" name="N." dataDxfId="119"/>
    <tableColumn id="4" xr3:uid="{00000000-0010-0000-0300-000004000000}" name="P."/>
    <tableColumn id="10" xr3:uid="{00000000-0010-0000-0300-00000A000000}" name="DF"/>
    <tableColumn id="12" xr3:uid="{00000000-0010-0000-0300-00000C000000}" name="Défaites totales" dataDxfId="118">
      <calculatedColumnFormula>Tableau13940717476[[#This Row],[P.]]+Tableau13940717476[[#This Row],[DF]]</calculatedColumnFormula>
    </tableColumn>
    <tableColumn id="13" xr3:uid="{00000000-0010-0000-0300-00000D000000}" name="MJ" dataDxfId="117">
      <calculatedColumnFormula>Tableau13940717476[[#This Row],[Victoires totales]]+Tableau13940717476[[#This Row],[N.]]+Tableau13940717476[[#This Row],[Défaites totales]]</calculatedColumnFormula>
    </tableColumn>
    <tableColumn id="5" xr3:uid="{00000000-0010-0000-0300-000005000000}" name="BP"/>
    <tableColumn id="6" xr3:uid="{00000000-0010-0000-0300-000006000000}" name="BC"/>
    <tableColumn id="7" xr3:uid="{00000000-0010-0000-0300-000007000000}" name="GA" dataDxfId="116">
      <calculatedColumnFormula>Tableau13940717476[[#This Row],[BP]]-Tableau13940717476[[#This Row],[BC]]</calculatedColumnFormula>
    </tableColumn>
    <tableColumn id="8" xr3:uid="{00000000-0010-0000-0300-000008000000}" name="Pts" dataDxfId="115">
      <calculatedColumnFormula>(Tableau13940717476[[#This Row],[G.]]*2)+(Tableau13940717476[[#This Row],[VF]]*2)+Tableau13940717476[[#This Row],[N.]]</calculatedColumnFormula>
    </tableColumn>
  </tableColumns>
  <tableStyleInfo name="TableStyleLight10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7" xr:uid="{00000000-000C-0000-FFFF-FFFF04000000}" name="Tableau1394071747678" displayName="Tableau1394071747678" ref="A96:O106" totalsRowShown="0">
  <autoFilter ref="A96:O106" xr:uid="{00000000-0009-0000-0100-00004D000000}"/>
  <sortState xmlns:xlrd2="http://schemas.microsoft.com/office/spreadsheetml/2017/richdata2" ref="A94:O103">
    <sortCondition descending="1" ref="M94:M103"/>
  </sortState>
  <tableColumns count="15">
    <tableColumn id="1" xr3:uid="{00000000-0010-0000-0400-000001000000}" name="Club"/>
    <tableColumn id="2" xr3:uid="{00000000-0010-0000-0400-000002000000}" name="G."/>
    <tableColumn id="9" xr3:uid="{00000000-0010-0000-0400-000009000000}" name="VF"/>
    <tableColumn id="14" xr3:uid="{00000000-0010-0000-0400-00000E000000}" name="VTV"/>
    <tableColumn id="11" xr3:uid="{00000000-0010-0000-0400-00000B000000}" name="Victoires totales" dataDxfId="114">
      <calculatedColumnFormula>Tableau1394071747678[[#This Row],[G.]]+Tableau1394071747678[[#This Row],[VF]]+Tableau1394071747678[[#This Row],[VTV]]</calculatedColumnFormula>
    </tableColumn>
    <tableColumn id="3" xr3:uid="{00000000-0010-0000-0400-000003000000}" name="N." dataDxfId="113"/>
    <tableColumn id="4" xr3:uid="{00000000-0010-0000-0400-000004000000}" name="P."/>
    <tableColumn id="10" xr3:uid="{00000000-0010-0000-0400-00000A000000}" name="DF"/>
    <tableColumn id="15" xr3:uid="{00000000-0010-0000-0400-00000F000000}" name="DTV"/>
    <tableColumn id="12" xr3:uid="{00000000-0010-0000-0400-00000C000000}" name="Défaites totales" dataDxfId="112">
      <calculatedColumnFormula>Tableau1394071747678[[#This Row],[P.]]+Tableau1394071747678[[#This Row],[DF]]+Tableau1394071747678[[#This Row],[DTV]]</calculatedColumnFormula>
    </tableColumn>
    <tableColumn id="13" xr3:uid="{00000000-0010-0000-0400-00000D000000}" name="MJ" dataDxfId="111">
      <calculatedColumnFormula>Tableau1394071747678[[#This Row],[Victoires totales]]+Tableau1394071747678[[#This Row],[N.]]+Tableau1394071747678[[#This Row],[Défaites totales]]</calculatedColumnFormula>
    </tableColumn>
    <tableColumn id="5" xr3:uid="{00000000-0010-0000-0400-000005000000}" name="BP"/>
    <tableColumn id="6" xr3:uid="{00000000-0010-0000-0400-000006000000}" name="BC"/>
    <tableColumn id="7" xr3:uid="{00000000-0010-0000-0400-000007000000}" name="GA" dataDxfId="110">
      <calculatedColumnFormula>Tableau1394071747678[[#This Row],[BP]]-Tableau1394071747678[[#This Row],[BC]]</calculatedColumnFormula>
    </tableColumn>
    <tableColumn id="8" xr3:uid="{00000000-0010-0000-0400-000008000000}" name="Pts" dataDxfId="109">
      <calculatedColumnFormula>(Tableau1394071747678[[#This Row],[G.]]*2)+(Tableau1394071747678[[#This Row],[VF]]*2)+Tableau1394071747678[[#This Row],[N.]]+(Tableau1394071747678[[#This Row],[VTV]]*2)</calculatedColumnFormula>
    </tableColumn>
  </tableColumns>
  <tableStyleInfo name="TableStyleLight10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0" xr:uid="{00000000-000C-0000-FFFF-FFFF05000000}" name="Tableau139407174767881" displayName="Tableau139407174767881" ref="A117:O127" totalsRowShown="0">
  <autoFilter ref="A117:O127" xr:uid="{00000000-0009-0000-0100-000050000000}"/>
  <sortState xmlns:xlrd2="http://schemas.microsoft.com/office/spreadsheetml/2017/richdata2" ref="A115:O124">
    <sortCondition descending="1" ref="M114:M124"/>
  </sortState>
  <tableColumns count="15">
    <tableColumn id="1" xr3:uid="{00000000-0010-0000-0500-000001000000}" name="Club"/>
    <tableColumn id="2" xr3:uid="{00000000-0010-0000-0500-000002000000}" name="G."/>
    <tableColumn id="9" xr3:uid="{00000000-0010-0000-0500-000009000000}" name="VF"/>
    <tableColumn id="14" xr3:uid="{00000000-0010-0000-0500-00000E000000}" name="VTV"/>
    <tableColumn id="11" xr3:uid="{00000000-0010-0000-0500-00000B000000}" name="Victoires totales" dataDxfId="108">
      <calculatedColumnFormula>Tableau139407174767881[[#This Row],[G.]]+Tableau139407174767881[[#This Row],[VF]]+Tableau139407174767881[[#This Row],[VTV]]</calculatedColumnFormula>
    </tableColumn>
    <tableColumn id="3" xr3:uid="{00000000-0010-0000-0500-000003000000}" name="N." dataDxfId="107"/>
    <tableColumn id="4" xr3:uid="{00000000-0010-0000-0500-000004000000}" name="P."/>
    <tableColumn id="10" xr3:uid="{00000000-0010-0000-0500-00000A000000}" name="DF"/>
    <tableColumn id="15" xr3:uid="{00000000-0010-0000-0500-00000F000000}" name="DTV"/>
    <tableColumn id="12" xr3:uid="{00000000-0010-0000-0500-00000C000000}" name="Défaites totales" dataDxfId="106">
      <calculatedColumnFormula>Tableau139407174767881[[#This Row],[P.]]+Tableau139407174767881[[#This Row],[DF]]+Tableau139407174767881[[#This Row],[DTV]]</calculatedColumnFormula>
    </tableColumn>
    <tableColumn id="13" xr3:uid="{00000000-0010-0000-0500-00000D000000}" name="MJ" dataDxfId="105">
      <calculatedColumnFormula>Tableau139407174767881[[#This Row],[Victoires totales]]+Tableau139407174767881[[#This Row],[N.]]+Tableau139407174767881[[#This Row],[Défaites totales]]</calculatedColumnFormula>
    </tableColumn>
    <tableColumn id="5" xr3:uid="{00000000-0010-0000-0500-000005000000}" name="BP"/>
    <tableColumn id="6" xr3:uid="{00000000-0010-0000-0500-000006000000}" name="BC"/>
    <tableColumn id="7" xr3:uid="{00000000-0010-0000-0500-000007000000}" name="GA" dataDxfId="104">
      <calculatedColumnFormula>Tableau139407174767881[[#This Row],[BP]]-Tableau139407174767881[[#This Row],[BC]]</calculatedColumnFormula>
    </tableColumn>
    <tableColumn id="8" xr3:uid="{00000000-0010-0000-0500-000008000000}" name="Pts" dataDxfId="103">
      <calculatedColumnFormula>(Tableau139407174767881[[#This Row],[G.]]*2)+(Tableau139407174767881[[#This Row],[VF]]*2)+Tableau139407174767881[[#This Row],[N.]]+(Tableau139407174767881[[#This Row],[VTV]]*2)</calculatedColumnFormula>
    </tableColumn>
  </tableColumns>
  <tableStyleInfo name="TableStyleLight10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1" xr:uid="{00000000-000C-0000-FFFF-FFFF06000000}" name="Tableau13940717476788182" displayName="Tableau13940717476788182" ref="A137:O147" totalsRowShown="0">
  <autoFilter ref="A137:O147" xr:uid="{00000000-0009-0000-0100-000051000000}"/>
  <sortState xmlns:xlrd2="http://schemas.microsoft.com/office/spreadsheetml/2017/richdata2" ref="A136:O145">
    <sortCondition descending="1" ref="M135:M145"/>
  </sortState>
  <tableColumns count="15">
    <tableColumn id="1" xr3:uid="{00000000-0010-0000-0600-000001000000}" name="Club"/>
    <tableColumn id="2" xr3:uid="{00000000-0010-0000-0600-000002000000}" name="G."/>
    <tableColumn id="9" xr3:uid="{00000000-0010-0000-0600-000009000000}" name="VF"/>
    <tableColumn id="14" xr3:uid="{00000000-0010-0000-0600-00000E000000}" name="VTV"/>
    <tableColumn id="11" xr3:uid="{00000000-0010-0000-0600-00000B000000}" name="Victoires totales" dataDxfId="102">
      <calculatedColumnFormula>Tableau13940717476788182[[#This Row],[G.]]+Tableau13940717476788182[[#This Row],[VF]]+Tableau13940717476788182[[#This Row],[VTV]]</calculatedColumnFormula>
    </tableColumn>
    <tableColumn id="3" xr3:uid="{00000000-0010-0000-0600-000003000000}" name="N." dataDxfId="101"/>
    <tableColumn id="4" xr3:uid="{00000000-0010-0000-0600-000004000000}" name="P."/>
    <tableColumn id="10" xr3:uid="{00000000-0010-0000-0600-00000A000000}" name="DF"/>
    <tableColumn id="15" xr3:uid="{00000000-0010-0000-0600-00000F000000}" name="DTV"/>
    <tableColumn id="12" xr3:uid="{00000000-0010-0000-0600-00000C000000}" name="Défaites totales" dataDxfId="100">
      <calculatedColumnFormula>Tableau13940717476788182[[#This Row],[P.]]+Tableau13940717476788182[[#This Row],[DF]]+Tableau13940717476788182[[#This Row],[DTV]]</calculatedColumnFormula>
    </tableColumn>
    <tableColumn id="13" xr3:uid="{00000000-0010-0000-0600-00000D000000}" name="MJ" dataDxfId="99">
      <calculatedColumnFormula>Tableau13940717476788182[[#This Row],[Victoires totales]]+Tableau13940717476788182[[#This Row],[N.]]+Tableau13940717476788182[[#This Row],[Défaites totales]]</calculatedColumnFormula>
    </tableColumn>
    <tableColumn id="5" xr3:uid="{00000000-0010-0000-0600-000005000000}" name="BP"/>
    <tableColumn id="6" xr3:uid="{00000000-0010-0000-0600-000006000000}" name="BC"/>
    <tableColumn id="7" xr3:uid="{00000000-0010-0000-0600-000007000000}" name="GA" dataDxfId="98">
      <calculatedColumnFormula>Tableau13940717476788182[[#This Row],[BP]]-Tableau13940717476788182[[#This Row],[BC]]</calculatedColumnFormula>
    </tableColumn>
    <tableColumn id="8" xr3:uid="{00000000-0010-0000-0600-000008000000}" name="Pts" dataDxfId="97">
      <calculatedColumnFormula>(Tableau13940717476788182[[#This Row],[G.]]*2)+(Tableau13940717476788182[[#This Row],[VF]]*2)+Tableau13940717476788182[[#This Row],[N.]]+(Tableau13940717476788182[[#This Row],[VTV]]*2)</calculatedColumnFormula>
    </tableColumn>
  </tableColumns>
  <tableStyleInfo name="TableStyleLight10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2" xr:uid="{00000000-000C-0000-FFFF-FFFF07000000}" name="Tableau1394071747678818283" displayName="Tableau1394071747678818283" ref="A158:O168" totalsRowShown="0">
  <autoFilter ref="A158:O168" xr:uid="{00000000-0009-0000-0100-000052000000}"/>
  <sortState xmlns:xlrd2="http://schemas.microsoft.com/office/spreadsheetml/2017/richdata2" ref="A156:O165">
    <sortCondition descending="1" ref="M155:M165"/>
  </sortState>
  <tableColumns count="15">
    <tableColumn id="1" xr3:uid="{00000000-0010-0000-0700-000001000000}" name="Club"/>
    <tableColumn id="2" xr3:uid="{00000000-0010-0000-0700-000002000000}" name="G."/>
    <tableColumn id="9" xr3:uid="{00000000-0010-0000-0700-000009000000}" name="VF"/>
    <tableColumn id="14" xr3:uid="{00000000-0010-0000-0700-00000E000000}" name="VTV"/>
    <tableColumn id="11" xr3:uid="{00000000-0010-0000-0700-00000B000000}" name="Victoires totales" dataDxfId="96">
      <calculatedColumnFormula>Tableau1394071747678818283[[#This Row],[G.]]+Tableau1394071747678818283[[#This Row],[VF]]+Tableau1394071747678818283[[#This Row],[VTV]]</calculatedColumnFormula>
    </tableColumn>
    <tableColumn id="3" xr3:uid="{00000000-0010-0000-0700-000003000000}" name="N." dataDxfId="95"/>
    <tableColumn id="4" xr3:uid="{00000000-0010-0000-0700-000004000000}" name="P."/>
    <tableColumn id="10" xr3:uid="{00000000-0010-0000-0700-00000A000000}" name="DF"/>
    <tableColumn id="15" xr3:uid="{00000000-0010-0000-0700-00000F000000}" name="DTV"/>
    <tableColumn id="12" xr3:uid="{00000000-0010-0000-0700-00000C000000}" name="Défaites totales" dataDxfId="94">
      <calculatedColumnFormula>Tableau1394071747678818283[[#This Row],[P.]]+Tableau1394071747678818283[[#This Row],[DF]]+Tableau1394071747678818283[[#This Row],[DTV]]</calculatedColumnFormula>
    </tableColumn>
    <tableColumn id="13" xr3:uid="{00000000-0010-0000-0700-00000D000000}" name="MJ" dataDxfId="93">
      <calculatedColumnFormula>Tableau1394071747678818283[[#This Row],[Victoires totales]]+Tableau1394071747678818283[[#This Row],[N.]]+Tableau1394071747678818283[[#This Row],[Défaites totales]]</calculatedColumnFormula>
    </tableColumn>
    <tableColumn id="5" xr3:uid="{00000000-0010-0000-0700-000005000000}" name="BP"/>
    <tableColumn id="6" xr3:uid="{00000000-0010-0000-0700-000006000000}" name="BC"/>
    <tableColumn id="7" xr3:uid="{00000000-0010-0000-0700-000007000000}" name="GA" dataDxfId="92">
      <calculatedColumnFormula>Tableau1394071747678818283[[#This Row],[BP]]-Tableau1394071747678818283[[#This Row],[BC]]</calculatedColumnFormula>
    </tableColumn>
    <tableColumn id="8" xr3:uid="{00000000-0010-0000-0700-000008000000}" name="Pts" dataDxfId="91">
      <calculatedColumnFormula>(Tableau1394071747678818283[[#This Row],[G.]]*2)+(Tableau1394071747678818283[[#This Row],[VF]]*2)+Tableau1394071747678818283[[#This Row],[N.]]+(Tableau1394071747678818283[[#This Row],[VTV]]*2)</calculatedColumnFormula>
    </tableColumn>
  </tableColumns>
  <tableStyleInfo name="TableStyleLight10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3" xr:uid="{00000000-000C-0000-FFFF-FFFF08000000}" name="Tableau139407174767881828384" displayName="Tableau139407174767881828384" ref="A179:O189" totalsRowShown="0">
  <autoFilter ref="A179:O189" xr:uid="{00000000-0009-0000-0100-000053000000}"/>
  <sortState xmlns:xlrd2="http://schemas.microsoft.com/office/spreadsheetml/2017/richdata2" ref="A177:O186">
    <sortCondition descending="1" ref="M176:M186"/>
  </sortState>
  <tableColumns count="15">
    <tableColumn id="1" xr3:uid="{00000000-0010-0000-0800-000001000000}" name="Club"/>
    <tableColumn id="2" xr3:uid="{00000000-0010-0000-0800-000002000000}" name="G."/>
    <tableColumn id="9" xr3:uid="{00000000-0010-0000-0800-000009000000}" name="VF"/>
    <tableColumn id="14" xr3:uid="{00000000-0010-0000-0800-00000E000000}" name="VTV"/>
    <tableColumn id="11" xr3:uid="{00000000-0010-0000-0800-00000B000000}" name="Victoires totales" dataDxfId="90">
      <calculatedColumnFormula>Tableau139407174767881828384[[#This Row],[G.]]+Tableau139407174767881828384[[#This Row],[VF]]+Tableau139407174767881828384[[#This Row],[VTV]]</calculatedColumnFormula>
    </tableColumn>
    <tableColumn id="3" xr3:uid="{00000000-0010-0000-0800-000003000000}" name="N." dataDxfId="89"/>
    <tableColumn id="4" xr3:uid="{00000000-0010-0000-0800-000004000000}" name="P."/>
    <tableColumn id="10" xr3:uid="{00000000-0010-0000-0800-00000A000000}" name="DF"/>
    <tableColumn id="15" xr3:uid="{00000000-0010-0000-0800-00000F000000}" name="DTV"/>
    <tableColumn id="12" xr3:uid="{00000000-0010-0000-0800-00000C000000}" name="Défaites totales" dataDxfId="88">
      <calculatedColumnFormula>Tableau139407174767881828384[[#This Row],[P.]]+Tableau139407174767881828384[[#This Row],[DF]]+Tableau139407174767881828384[[#This Row],[DTV]]</calculatedColumnFormula>
    </tableColumn>
    <tableColumn id="13" xr3:uid="{00000000-0010-0000-0800-00000D000000}" name="MJ" dataDxfId="87">
      <calculatedColumnFormula>Tableau139407174767881828384[[#This Row],[Victoires totales]]+Tableau139407174767881828384[[#This Row],[N.]]+Tableau139407174767881828384[[#This Row],[Défaites totales]]</calculatedColumnFormula>
    </tableColumn>
    <tableColumn id="5" xr3:uid="{00000000-0010-0000-0800-000005000000}" name="BP"/>
    <tableColumn id="6" xr3:uid="{00000000-0010-0000-0800-000006000000}" name="BC"/>
    <tableColumn id="7" xr3:uid="{00000000-0010-0000-0800-000007000000}" name="GA" dataDxfId="86">
      <calculatedColumnFormula>Tableau139407174767881828384[[#This Row],[BP]]-Tableau139407174767881828384[[#This Row],[BC]]</calculatedColumnFormula>
    </tableColumn>
    <tableColumn id="8" xr3:uid="{00000000-0010-0000-0800-000008000000}" name="Pts" dataDxfId="85">
      <calculatedColumnFormula>(Tableau139407174767881828384[[#This Row],[G.]]*2)+(Tableau139407174767881828384[[#This Row],[VF]]*2)+Tableau139407174767881828384[[#This Row],[N.]]+(Tableau139407174767881828384[[#This Row],[VTV]]*2)</calculatedColumnFormula>
    </tableColumn>
  </tableColumns>
  <tableStyleInfo name="TableStyleLight10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5" xr:uid="{00000000-000C-0000-FFFF-FFFF09000000}" name="Tableau13940717476788182838486" displayName="Tableau13940717476788182838486" ref="A200:O210" totalsRowShown="0">
  <autoFilter ref="A200:O210" xr:uid="{00000000-0009-0000-0100-000055000000}"/>
  <sortState xmlns:xlrd2="http://schemas.microsoft.com/office/spreadsheetml/2017/richdata2" ref="A198:O207">
    <sortCondition descending="1" ref="M197:M207"/>
  </sortState>
  <tableColumns count="15">
    <tableColumn id="1" xr3:uid="{00000000-0010-0000-0900-000001000000}" name="Club"/>
    <tableColumn id="2" xr3:uid="{00000000-0010-0000-0900-000002000000}" name="G."/>
    <tableColumn id="9" xr3:uid="{00000000-0010-0000-0900-000009000000}" name="VF"/>
    <tableColumn id="14" xr3:uid="{00000000-0010-0000-0900-00000E000000}" name="VTV"/>
    <tableColumn id="11" xr3:uid="{00000000-0010-0000-0900-00000B000000}" name="Victoires totales" dataDxfId="84">
      <calculatedColumnFormula>Tableau13940717476788182838486[[#This Row],[G.]]+Tableau13940717476788182838486[[#This Row],[VF]]+Tableau13940717476788182838486[[#This Row],[VTV]]</calculatedColumnFormula>
    </tableColumn>
    <tableColumn id="3" xr3:uid="{00000000-0010-0000-0900-000003000000}" name="N." dataDxfId="83"/>
    <tableColumn id="4" xr3:uid="{00000000-0010-0000-0900-000004000000}" name="P."/>
    <tableColumn id="10" xr3:uid="{00000000-0010-0000-0900-00000A000000}" name="DF"/>
    <tableColumn id="15" xr3:uid="{00000000-0010-0000-0900-00000F000000}" name="DTV"/>
    <tableColumn id="12" xr3:uid="{00000000-0010-0000-0900-00000C000000}" name="Défaites totales" dataDxfId="82">
      <calculatedColumnFormula>Tableau13940717476788182838486[[#This Row],[P.]]+Tableau13940717476788182838486[[#This Row],[DF]]+Tableau13940717476788182838486[[#This Row],[DTV]]</calculatedColumnFormula>
    </tableColumn>
    <tableColumn id="13" xr3:uid="{00000000-0010-0000-0900-00000D000000}" name="MJ" dataDxfId="81">
      <calculatedColumnFormula>Tableau13940717476788182838486[[#This Row],[Victoires totales]]+Tableau13940717476788182838486[[#This Row],[N.]]+Tableau13940717476788182838486[[#This Row],[Défaites totales]]</calculatedColumnFormula>
    </tableColumn>
    <tableColumn id="5" xr3:uid="{00000000-0010-0000-0900-000005000000}" name="BP"/>
    <tableColumn id="6" xr3:uid="{00000000-0010-0000-0900-000006000000}" name="BC"/>
    <tableColumn id="7" xr3:uid="{00000000-0010-0000-0900-000007000000}" name="GA" dataDxfId="80">
      <calculatedColumnFormula>Tableau13940717476788182838486[[#This Row],[BP]]-Tableau13940717476788182838486[[#This Row],[BC]]</calculatedColumnFormula>
    </tableColumn>
    <tableColumn id="8" xr3:uid="{00000000-0010-0000-0900-000008000000}" name="Pts" dataDxfId="79">
      <calculatedColumnFormula>(Tableau13940717476788182838486[[#This Row],[G.]]*2)+(Tableau13940717476788182838486[[#This Row],[VF]]*2)+Tableau13940717476788182838486[[#This Row],[N.]]+(Tableau13940717476788182838486[[#This Row],[VTV]]*2)</calculatedColumnFormula>
    </tableColumn>
  </tableColumns>
  <tableStyleInfo name="TableStyleLight10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7" xr:uid="{00000000-000C-0000-FFFF-FFFF0A000000}" name="Tableau1394071747678818283848688" displayName="Tableau1394071747678818283848688" ref="A221:O231" totalsRowShown="0">
  <autoFilter ref="A221:O231" xr:uid="{00000000-0009-0000-0100-000057000000}"/>
  <sortState xmlns:xlrd2="http://schemas.microsoft.com/office/spreadsheetml/2017/richdata2" ref="A220:O229">
    <sortCondition descending="1" ref="M219:M229"/>
  </sortState>
  <tableColumns count="15">
    <tableColumn id="1" xr3:uid="{00000000-0010-0000-0A00-000001000000}" name="Club"/>
    <tableColumn id="2" xr3:uid="{00000000-0010-0000-0A00-000002000000}" name="G."/>
    <tableColumn id="9" xr3:uid="{00000000-0010-0000-0A00-000009000000}" name="VF"/>
    <tableColumn id="14" xr3:uid="{00000000-0010-0000-0A00-00000E000000}" name="VTV"/>
    <tableColumn id="11" xr3:uid="{00000000-0010-0000-0A00-00000B000000}" name="Victoires totales" dataDxfId="78">
      <calculatedColumnFormula>Tableau1394071747678818283848688[[#This Row],[G.]]+Tableau1394071747678818283848688[[#This Row],[VF]]+Tableau1394071747678818283848688[[#This Row],[VTV]]</calculatedColumnFormula>
    </tableColumn>
    <tableColumn id="3" xr3:uid="{00000000-0010-0000-0A00-000003000000}" name="N." dataDxfId="77"/>
    <tableColumn id="4" xr3:uid="{00000000-0010-0000-0A00-000004000000}" name="P."/>
    <tableColumn id="10" xr3:uid="{00000000-0010-0000-0A00-00000A000000}" name="DF"/>
    <tableColumn id="15" xr3:uid="{00000000-0010-0000-0A00-00000F000000}" name="DTV"/>
    <tableColumn id="12" xr3:uid="{00000000-0010-0000-0A00-00000C000000}" name="Défaites totales" dataDxfId="76">
      <calculatedColumnFormula>Tableau1394071747678818283848688[[#This Row],[P.]]+Tableau1394071747678818283848688[[#This Row],[DF]]+Tableau1394071747678818283848688[[#This Row],[DTV]]</calculatedColumnFormula>
    </tableColumn>
    <tableColumn id="13" xr3:uid="{00000000-0010-0000-0A00-00000D000000}" name="MJ" dataDxfId="75">
      <calculatedColumnFormula>Tableau1394071747678818283848688[[#This Row],[Victoires totales]]+Tableau1394071747678818283848688[[#This Row],[N.]]+Tableau1394071747678818283848688[[#This Row],[Défaites totales]]</calculatedColumnFormula>
    </tableColumn>
    <tableColumn id="5" xr3:uid="{00000000-0010-0000-0A00-000005000000}" name="BP"/>
    <tableColumn id="6" xr3:uid="{00000000-0010-0000-0A00-000006000000}" name="BC"/>
    <tableColumn id="7" xr3:uid="{00000000-0010-0000-0A00-000007000000}" name="GA" dataDxfId="74">
      <calculatedColumnFormula>Tableau1394071747678818283848688[[#This Row],[BP]]-Tableau1394071747678818283848688[[#This Row],[BC]]</calculatedColumnFormula>
    </tableColumn>
    <tableColumn id="8" xr3:uid="{00000000-0010-0000-0A00-000008000000}" name="Pts" dataDxfId="73">
      <calculatedColumnFormula>(Tableau1394071747678818283848688[[#This Row],[G.]]*2)+(Tableau1394071747678818283848688[[#This Row],[VF]]*2)+Tableau1394071747678818283848688[[#This Row],[N.]]+(Tableau1394071747678818283848688[[#This Row],[VTV]]*2)</calculatedColumnFormula>
    </tableColumn>
  </tableColumns>
  <tableStyleInfo name="TableStyleLight10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8" xr:uid="{00000000-000C-0000-FFFF-FFFF0B000000}" name="Tableau139407174767881828384868889" displayName="Tableau139407174767881828384868889" ref="A242:O252" totalsRowShown="0">
  <autoFilter ref="A242:O252" xr:uid="{00000000-0009-0000-0100-000058000000}"/>
  <sortState xmlns:xlrd2="http://schemas.microsoft.com/office/spreadsheetml/2017/richdata2" ref="A241:O250">
    <sortCondition descending="1" ref="M219:M229"/>
  </sortState>
  <tableColumns count="15">
    <tableColumn id="1" xr3:uid="{00000000-0010-0000-0B00-000001000000}" name="Club"/>
    <tableColumn id="2" xr3:uid="{00000000-0010-0000-0B00-000002000000}" name="G."/>
    <tableColumn id="9" xr3:uid="{00000000-0010-0000-0B00-000009000000}" name="VF"/>
    <tableColumn id="14" xr3:uid="{00000000-0010-0000-0B00-00000E000000}" name="VTV"/>
    <tableColumn id="11" xr3:uid="{00000000-0010-0000-0B00-00000B000000}" name="Victoires totales" dataDxfId="72">
      <calculatedColumnFormula>Tableau139407174767881828384868889[[#This Row],[G.]]+Tableau139407174767881828384868889[[#This Row],[VF]]+Tableau139407174767881828384868889[[#This Row],[VTV]]</calculatedColumnFormula>
    </tableColumn>
    <tableColumn id="3" xr3:uid="{00000000-0010-0000-0B00-000003000000}" name="N." dataDxfId="71"/>
    <tableColumn id="4" xr3:uid="{00000000-0010-0000-0B00-000004000000}" name="P."/>
    <tableColumn id="10" xr3:uid="{00000000-0010-0000-0B00-00000A000000}" name="DF"/>
    <tableColumn id="15" xr3:uid="{00000000-0010-0000-0B00-00000F000000}" name="DTV"/>
    <tableColumn id="12" xr3:uid="{00000000-0010-0000-0B00-00000C000000}" name="Défaites totales" dataDxfId="70">
      <calculatedColumnFormula>Tableau139407174767881828384868889[[#This Row],[P.]]+Tableau139407174767881828384868889[[#This Row],[DF]]+Tableau139407174767881828384868889[[#This Row],[DTV]]</calculatedColumnFormula>
    </tableColumn>
    <tableColumn id="13" xr3:uid="{00000000-0010-0000-0B00-00000D000000}" name="MJ" dataDxfId="69">
      <calculatedColumnFormula>Tableau139407174767881828384868889[[#This Row],[Victoires totales]]+Tableau139407174767881828384868889[[#This Row],[N.]]+Tableau139407174767881828384868889[[#This Row],[Défaites totales]]</calculatedColumnFormula>
    </tableColumn>
    <tableColumn id="5" xr3:uid="{00000000-0010-0000-0B00-000005000000}" name="BP"/>
    <tableColumn id="6" xr3:uid="{00000000-0010-0000-0B00-000006000000}" name="BC"/>
    <tableColumn id="7" xr3:uid="{00000000-0010-0000-0B00-000007000000}" name="GA" dataDxfId="68">
      <calculatedColumnFormula>Tableau139407174767881828384868889[[#This Row],[BP]]-Tableau139407174767881828384868889[[#This Row],[BC]]</calculatedColumnFormula>
    </tableColumn>
    <tableColumn id="8" xr3:uid="{00000000-0010-0000-0B00-000008000000}" name="Pts" dataDxfId="67">
      <calculatedColumnFormula>(Tableau139407174767881828384868889[[#This Row],[G.]]*2)+(Tableau139407174767881828384868889[[#This Row],[VF]]*2)+Tableau139407174767881828384868889[[#This Row],[N.]]+(Tableau139407174767881828384868889[[#This Row],[VTV]]*2)</calculatedColumnFormula>
    </tableColumn>
  </tableColumns>
  <tableStyleInfo name="TableStyleLight10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9" xr:uid="{00000000-000C-0000-FFFF-FFFF0C000000}" name="Tableau13940717476788182838486888990" displayName="Tableau13940717476788182838486888990" ref="A263:O273" totalsRowShown="0">
  <autoFilter ref="A263:O273" xr:uid="{00000000-0009-0000-0100-000059000000}"/>
  <sortState xmlns:xlrd2="http://schemas.microsoft.com/office/spreadsheetml/2017/richdata2" ref="A262:O271">
    <sortCondition descending="1" ref="M261:M271"/>
  </sortState>
  <tableColumns count="15">
    <tableColumn id="1" xr3:uid="{00000000-0010-0000-0C00-000001000000}" name="Club"/>
    <tableColumn id="2" xr3:uid="{00000000-0010-0000-0C00-000002000000}" name="G."/>
    <tableColumn id="9" xr3:uid="{00000000-0010-0000-0C00-000009000000}" name="VF"/>
    <tableColumn id="14" xr3:uid="{00000000-0010-0000-0C00-00000E000000}" name="VTV"/>
    <tableColumn id="11" xr3:uid="{00000000-0010-0000-0C00-00000B000000}" name="Victoires totales" dataDxfId="66">
      <calculatedColumnFormula>Tableau13940717476788182838486888990[[#This Row],[G.]]+Tableau13940717476788182838486888990[[#This Row],[VF]]+Tableau13940717476788182838486888990[[#This Row],[VTV]]</calculatedColumnFormula>
    </tableColumn>
    <tableColumn id="3" xr3:uid="{00000000-0010-0000-0C00-000003000000}" name="N." dataDxfId="65"/>
    <tableColumn id="4" xr3:uid="{00000000-0010-0000-0C00-000004000000}" name="P."/>
    <tableColumn id="10" xr3:uid="{00000000-0010-0000-0C00-00000A000000}" name="DF"/>
    <tableColumn id="15" xr3:uid="{00000000-0010-0000-0C00-00000F000000}" name="DTV"/>
    <tableColumn id="12" xr3:uid="{00000000-0010-0000-0C00-00000C000000}" name="Défaites totales" dataDxfId="64">
      <calculatedColumnFormula>Tableau13940717476788182838486888990[[#This Row],[P.]]+Tableau13940717476788182838486888990[[#This Row],[DF]]+Tableau13940717476788182838486888990[[#This Row],[DTV]]</calculatedColumnFormula>
    </tableColumn>
    <tableColumn id="13" xr3:uid="{00000000-0010-0000-0C00-00000D000000}" name="MJ" dataDxfId="63">
      <calculatedColumnFormula>Tableau13940717476788182838486888990[[#This Row],[Victoires totales]]+Tableau13940717476788182838486888990[[#This Row],[N.]]+Tableau13940717476788182838486888990[[#This Row],[Défaites totales]]</calculatedColumnFormula>
    </tableColumn>
    <tableColumn id="5" xr3:uid="{00000000-0010-0000-0C00-000005000000}" name="BP"/>
    <tableColumn id="6" xr3:uid="{00000000-0010-0000-0C00-000006000000}" name="BC"/>
    <tableColumn id="7" xr3:uid="{00000000-0010-0000-0C00-000007000000}" name="GA" dataDxfId="62">
      <calculatedColumnFormula>Tableau13940717476788182838486888990[[#This Row],[BP]]-Tableau13940717476788182838486888990[[#This Row],[BC]]</calculatedColumnFormula>
    </tableColumn>
    <tableColumn id="8" xr3:uid="{00000000-0010-0000-0C00-000008000000}" name="Pts" dataDxfId="61">
      <calculatedColumnFormula>(Tableau13940717476788182838486888990[[#This Row],[G.]]*2)+(Tableau13940717476788182838486888990[[#This Row],[VF]]*2)+Tableau13940717476788182838486888990[[#This Row],[N.]]+(Tableau13940717476788182838486888990[[#This Row],[VTV]]*2)</calculatedColumnFormula>
    </tableColumn>
  </tableColumns>
  <tableStyleInfo name="TableStyleLight10" showFirstColumn="0" showLastColumn="0" showRowStripes="1" showColumnStripes="0"/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1" xr:uid="{00000000-000C-0000-FFFF-FFFF0D000000}" name="Tableau1394071747678818283848688899092" displayName="Tableau1394071747678818283848688899092" ref="A284:O294" totalsRowShown="0">
  <autoFilter ref="A284:O294" xr:uid="{00000000-0009-0000-0100-00005B000000}"/>
  <sortState xmlns:xlrd2="http://schemas.microsoft.com/office/spreadsheetml/2017/richdata2" ref="A283:O292">
    <sortCondition descending="1" ref="M282:M292"/>
  </sortState>
  <tableColumns count="15">
    <tableColumn id="1" xr3:uid="{00000000-0010-0000-0D00-000001000000}" name="Club"/>
    <tableColumn id="2" xr3:uid="{00000000-0010-0000-0D00-000002000000}" name="G."/>
    <tableColumn id="9" xr3:uid="{00000000-0010-0000-0D00-000009000000}" name="VF"/>
    <tableColumn id="14" xr3:uid="{00000000-0010-0000-0D00-00000E000000}" name="VTV"/>
    <tableColumn id="11" xr3:uid="{00000000-0010-0000-0D00-00000B000000}" name="Victoires totales" dataDxfId="60">
      <calculatedColumnFormula>Tableau1394071747678818283848688899092[[#This Row],[G.]]+Tableau1394071747678818283848688899092[[#This Row],[VF]]+Tableau1394071747678818283848688899092[[#This Row],[VTV]]</calculatedColumnFormula>
    </tableColumn>
    <tableColumn id="3" xr3:uid="{00000000-0010-0000-0D00-000003000000}" name="N." dataDxfId="59"/>
    <tableColumn id="4" xr3:uid="{00000000-0010-0000-0D00-000004000000}" name="P."/>
    <tableColumn id="10" xr3:uid="{00000000-0010-0000-0D00-00000A000000}" name="DF"/>
    <tableColumn id="15" xr3:uid="{00000000-0010-0000-0D00-00000F000000}" name="DTV"/>
    <tableColumn id="12" xr3:uid="{00000000-0010-0000-0D00-00000C000000}" name="Défaites totales" dataDxfId="58">
      <calculatedColumnFormula>Tableau1394071747678818283848688899092[[#This Row],[P.]]+Tableau1394071747678818283848688899092[[#This Row],[DF]]+Tableau1394071747678818283848688899092[[#This Row],[DTV]]</calculatedColumnFormula>
    </tableColumn>
    <tableColumn id="13" xr3:uid="{00000000-0010-0000-0D00-00000D000000}" name="MJ" dataDxfId="57">
      <calculatedColumnFormula>Tableau1394071747678818283848688899092[[#This Row],[Victoires totales]]+Tableau1394071747678818283848688899092[[#This Row],[N.]]+Tableau1394071747678818283848688899092[[#This Row],[Défaites totales]]</calculatedColumnFormula>
    </tableColumn>
    <tableColumn id="5" xr3:uid="{00000000-0010-0000-0D00-000005000000}" name="BP"/>
    <tableColumn id="6" xr3:uid="{00000000-0010-0000-0D00-000006000000}" name="BC"/>
    <tableColumn id="7" xr3:uid="{00000000-0010-0000-0D00-000007000000}" name="GA" dataDxfId="56">
      <calculatedColumnFormula>Tableau1394071747678818283848688899092[[#This Row],[BP]]-Tableau1394071747678818283848688899092[[#This Row],[BC]]</calculatedColumnFormula>
    </tableColumn>
    <tableColumn id="8" xr3:uid="{00000000-0010-0000-0D00-000008000000}" name="Pts" dataDxfId="55">
      <calculatedColumnFormula>(Tableau1394071747678818283848688899092[[#This Row],[G.]]*2)+(Tableau1394071747678818283848688899092[[#This Row],[VF]]*2)+Tableau1394071747678818283848688899092[[#This Row],[N.]]+(Tableau1394071747678818283848688899092[[#This Row],[VTV]]*2)</calculatedColumnFormula>
    </tableColumn>
  </tableColumns>
  <tableStyleInfo name="TableStyleLight10" showFirstColumn="0" showLastColumn="0" showRowStripes="1" showColumnStripes="0"/>
</table>
</file>

<file path=xl/tables/table1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3" xr:uid="{00000000-000C-0000-FFFF-FFFF0E000000}" name="Tableau139407174767881828384868889909294" displayName="Tableau139407174767881828384868889909294" ref="A305:O315" totalsRowShown="0">
  <autoFilter ref="A305:O315" xr:uid="{00000000-0009-0000-0100-00005D000000}"/>
  <sortState xmlns:xlrd2="http://schemas.microsoft.com/office/spreadsheetml/2017/richdata2" ref="A304:O313">
    <sortCondition descending="1" ref="M303:M313"/>
  </sortState>
  <tableColumns count="15">
    <tableColumn id="1" xr3:uid="{00000000-0010-0000-0E00-000001000000}" name="Club"/>
    <tableColumn id="2" xr3:uid="{00000000-0010-0000-0E00-000002000000}" name="G."/>
    <tableColumn id="9" xr3:uid="{00000000-0010-0000-0E00-000009000000}" name="VF"/>
    <tableColumn id="14" xr3:uid="{00000000-0010-0000-0E00-00000E000000}" name="VTV"/>
    <tableColumn id="11" xr3:uid="{00000000-0010-0000-0E00-00000B000000}" name="Victoires totales" dataDxfId="54">
      <calculatedColumnFormula>Tableau139407174767881828384868889909294[[#This Row],[G.]]+Tableau139407174767881828384868889909294[[#This Row],[VF]]+Tableau139407174767881828384868889909294[[#This Row],[VTV]]</calculatedColumnFormula>
    </tableColumn>
    <tableColumn id="3" xr3:uid="{00000000-0010-0000-0E00-000003000000}" name="N." dataDxfId="53"/>
    <tableColumn id="4" xr3:uid="{00000000-0010-0000-0E00-000004000000}" name="P."/>
    <tableColumn id="10" xr3:uid="{00000000-0010-0000-0E00-00000A000000}" name="DF"/>
    <tableColumn id="15" xr3:uid="{00000000-0010-0000-0E00-00000F000000}" name="DTV"/>
    <tableColumn id="12" xr3:uid="{00000000-0010-0000-0E00-00000C000000}" name="Défaites totales" dataDxfId="52">
      <calculatedColumnFormula>Tableau139407174767881828384868889909294[[#This Row],[P.]]+Tableau139407174767881828384868889909294[[#This Row],[DF]]+Tableau139407174767881828384868889909294[[#This Row],[DTV]]</calculatedColumnFormula>
    </tableColumn>
    <tableColumn id="13" xr3:uid="{00000000-0010-0000-0E00-00000D000000}" name="MJ" dataDxfId="51">
      <calculatedColumnFormula>Tableau139407174767881828384868889909294[[#This Row],[Victoires totales]]+Tableau139407174767881828384868889909294[[#This Row],[N.]]+Tableau139407174767881828384868889909294[[#This Row],[Défaites totales]]</calculatedColumnFormula>
    </tableColumn>
    <tableColumn id="5" xr3:uid="{00000000-0010-0000-0E00-000005000000}" name="BP"/>
    <tableColumn id="6" xr3:uid="{00000000-0010-0000-0E00-000006000000}" name="BC"/>
    <tableColumn id="7" xr3:uid="{00000000-0010-0000-0E00-000007000000}" name="GA" dataDxfId="50">
      <calculatedColumnFormula>Tableau139407174767881828384868889909294[[#This Row],[BP]]-Tableau139407174767881828384868889909294[[#This Row],[BC]]</calculatedColumnFormula>
    </tableColumn>
    <tableColumn id="8" xr3:uid="{00000000-0010-0000-0E00-000008000000}" name="Pts" dataDxfId="49">
      <calculatedColumnFormula>(Tableau139407174767881828384868889909294[[#This Row],[G.]]*2)+(Tableau139407174767881828384868889909294[[#This Row],[VF]]*2)+Tableau139407174767881828384868889909294[[#This Row],[N.]]+(Tableau139407174767881828384868889909294[[#This Row],[VTV]]*2)</calculatedColumnFormula>
    </tableColumn>
  </tableColumns>
  <tableStyleInfo name="TableStyleLight10" showFirstColumn="0" showLastColumn="0" showRowStripes="1" showColumnStripes="0"/>
</table>
</file>

<file path=xl/tables/table1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4" xr:uid="{00000000-000C-0000-FFFF-FFFF0F000000}" name="Tableau13940717476788182838486888990929495" displayName="Tableau13940717476788182838486888990929495" ref="A325:O335" totalsRowShown="0">
  <autoFilter ref="A325:O335" xr:uid="{00000000-0009-0000-0100-00005E000000}"/>
  <sortState xmlns:xlrd2="http://schemas.microsoft.com/office/spreadsheetml/2017/richdata2" ref="A325:O334">
    <sortCondition descending="1" ref="M303:M313"/>
  </sortState>
  <tableColumns count="15">
    <tableColumn id="1" xr3:uid="{00000000-0010-0000-0F00-000001000000}" name="Club"/>
    <tableColumn id="2" xr3:uid="{00000000-0010-0000-0F00-000002000000}" name="G."/>
    <tableColumn id="9" xr3:uid="{00000000-0010-0000-0F00-000009000000}" name="VF"/>
    <tableColumn id="14" xr3:uid="{00000000-0010-0000-0F00-00000E000000}" name="VTV"/>
    <tableColumn id="11" xr3:uid="{00000000-0010-0000-0F00-00000B000000}" name="Victoires totales" dataDxfId="48">
      <calculatedColumnFormula>Tableau13940717476788182838486888990929495[[#This Row],[G.]]+Tableau13940717476788182838486888990929495[[#This Row],[VF]]+Tableau13940717476788182838486888990929495[[#This Row],[VTV]]</calculatedColumnFormula>
    </tableColumn>
    <tableColumn id="3" xr3:uid="{00000000-0010-0000-0F00-000003000000}" name="N." dataDxfId="47"/>
    <tableColumn id="4" xr3:uid="{00000000-0010-0000-0F00-000004000000}" name="P."/>
    <tableColumn id="10" xr3:uid="{00000000-0010-0000-0F00-00000A000000}" name="DF"/>
    <tableColumn id="15" xr3:uid="{00000000-0010-0000-0F00-00000F000000}" name="DTV"/>
    <tableColumn id="12" xr3:uid="{00000000-0010-0000-0F00-00000C000000}" name="Défaites totales" dataDxfId="46">
      <calculatedColumnFormula>Tableau13940717476788182838486888990929495[[#This Row],[P.]]+Tableau13940717476788182838486888990929495[[#This Row],[DF]]+Tableau13940717476788182838486888990929495[[#This Row],[DTV]]</calculatedColumnFormula>
    </tableColumn>
    <tableColumn id="13" xr3:uid="{00000000-0010-0000-0F00-00000D000000}" name="MJ" dataDxfId="45">
      <calculatedColumnFormula>Tableau13940717476788182838486888990929495[[#This Row],[Victoires totales]]+Tableau13940717476788182838486888990929495[[#This Row],[N.]]+Tableau13940717476788182838486888990929495[[#This Row],[Défaites totales]]</calculatedColumnFormula>
    </tableColumn>
    <tableColumn id="5" xr3:uid="{00000000-0010-0000-0F00-000005000000}" name="BP"/>
    <tableColumn id="6" xr3:uid="{00000000-0010-0000-0F00-000006000000}" name="BC"/>
    <tableColumn id="7" xr3:uid="{00000000-0010-0000-0F00-000007000000}" name="GA" dataDxfId="44">
      <calculatedColumnFormula>Tableau13940717476788182838486888990929495[[#This Row],[BP]]-Tableau13940717476788182838486888990929495[[#This Row],[BC]]</calculatedColumnFormula>
    </tableColumn>
    <tableColumn id="8" xr3:uid="{00000000-0010-0000-0F00-000008000000}" name="Pts" dataDxfId="43">
      <calculatedColumnFormula>(Tableau13940717476788182838486888990929495[[#This Row],[G.]]*2)+(Tableau13940717476788182838486888990929495[[#This Row],[VF]]*2)+Tableau13940717476788182838486888990929495[[#This Row],[N.]]+(Tableau13940717476788182838486888990929495[[#This Row],[VTV]]*2)</calculatedColumnFormula>
    </tableColumn>
  </tableColumns>
  <tableStyleInfo name="TableStyleLight10" showFirstColumn="0" showLastColumn="0" showRowStripes="1" showColumnStripes="0"/>
</table>
</file>

<file path=xl/tables/table1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5" xr:uid="{00000000-000C-0000-FFFF-FFFF10000000}" name="Tableau1394071747678818283848688899092949596" displayName="Tableau1394071747678818283848688899092949596" ref="A346:O356" totalsRowShown="0">
  <autoFilter ref="A346:O356" xr:uid="{00000000-0009-0000-0100-00005F000000}"/>
  <sortState xmlns:xlrd2="http://schemas.microsoft.com/office/spreadsheetml/2017/richdata2" ref="A346:O355">
    <sortCondition descending="1" ref="M303:M313"/>
  </sortState>
  <tableColumns count="15">
    <tableColumn id="1" xr3:uid="{00000000-0010-0000-1000-000001000000}" name="Club"/>
    <tableColumn id="2" xr3:uid="{00000000-0010-0000-1000-000002000000}" name="G."/>
    <tableColumn id="9" xr3:uid="{00000000-0010-0000-1000-000009000000}" name="VF"/>
    <tableColumn id="14" xr3:uid="{00000000-0010-0000-1000-00000E000000}" name="VTV"/>
    <tableColumn id="11" xr3:uid="{00000000-0010-0000-1000-00000B000000}" name="Victoires totales" dataDxfId="42">
      <calculatedColumnFormula>Tableau1394071747678818283848688899092949596[[#This Row],[G.]]+Tableau1394071747678818283848688899092949596[[#This Row],[VF]]+Tableau1394071747678818283848688899092949596[[#This Row],[VTV]]</calculatedColumnFormula>
    </tableColumn>
    <tableColumn id="3" xr3:uid="{00000000-0010-0000-1000-000003000000}" name="N." dataDxfId="41"/>
    <tableColumn id="4" xr3:uid="{00000000-0010-0000-1000-000004000000}" name="P."/>
    <tableColumn id="10" xr3:uid="{00000000-0010-0000-1000-00000A000000}" name="DF"/>
    <tableColumn id="15" xr3:uid="{00000000-0010-0000-1000-00000F000000}" name="DTV"/>
    <tableColumn id="12" xr3:uid="{00000000-0010-0000-1000-00000C000000}" name="Défaites totales" dataDxfId="40">
      <calculatedColumnFormula>Tableau1394071747678818283848688899092949596[[#This Row],[P.]]+Tableau1394071747678818283848688899092949596[[#This Row],[DF]]+Tableau1394071747678818283848688899092949596[[#This Row],[DTV]]</calculatedColumnFormula>
    </tableColumn>
    <tableColumn id="13" xr3:uid="{00000000-0010-0000-1000-00000D000000}" name="MJ" dataDxfId="39">
      <calculatedColumnFormula>Tableau1394071747678818283848688899092949596[[#This Row],[Victoires totales]]+Tableau1394071747678818283848688899092949596[[#This Row],[N.]]+Tableau1394071747678818283848688899092949596[[#This Row],[Défaites totales]]</calculatedColumnFormula>
    </tableColumn>
    <tableColumn id="5" xr3:uid="{00000000-0010-0000-1000-000005000000}" name="BP"/>
    <tableColumn id="6" xr3:uid="{00000000-0010-0000-1000-000006000000}" name="BC"/>
    <tableColumn id="7" xr3:uid="{00000000-0010-0000-1000-000007000000}" name="GA" dataDxfId="38">
      <calculatedColumnFormula>Tableau1394071747678818283848688899092949596[[#This Row],[BP]]-Tableau1394071747678818283848688899092949596[[#This Row],[BC]]</calculatedColumnFormula>
    </tableColumn>
    <tableColumn id="8" xr3:uid="{00000000-0010-0000-1000-000008000000}" name="Pts" dataDxfId="37">
      <calculatedColumnFormula>(Tableau1394071747678818283848688899092949596[[#This Row],[G.]]*2)+(Tableau1394071747678818283848688899092949596[[#This Row],[VF]]*2)+Tableau1394071747678818283848688899092949596[[#This Row],[N.]]+(Tableau1394071747678818283848688899092949596[[#This Row],[VTV]]*2)</calculatedColumnFormula>
    </tableColumn>
  </tableColumns>
  <tableStyleInfo name="TableStyleLight10" showFirstColumn="0" showLastColumn="0" showRowStripes="1" showColumnStripes="0"/>
</table>
</file>

<file path=xl/tables/table1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8" xr:uid="{00000000-000C-0000-FFFF-FFFF11000000}" name="Tableau139407174767881828384868889909294959699" displayName="Tableau139407174767881828384868889909294959699" ref="A367:O377" totalsRowShown="0">
  <autoFilter ref="A367:O377" xr:uid="{00000000-0009-0000-0100-000062000000}"/>
  <sortState xmlns:xlrd2="http://schemas.microsoft.com/office/spreadsheetml/2017/richdata2" ref="A367:O376">
    <sortCondition descending="1" ref="M303:M313"/>
  </sortState>
  <tableColumns count="15">
    <tableColumn id="1" xr3:uid="{00000000-0010-0000-1100-000001000000}" name="Club"/>
    <tableColumn id="2" xr3:uid="{00000000-0010-0000-1100-000002000000}" name="G."/>
    <tableColumn id="9" xr3:uid="{00000000-0010-0000-1100-000009000000}" name="VF"/>
    <tableColumn id="14" xr3:uid="{00000000-0010-0000-1100-00000E000000}" name="VTV"/>
    <tableColumn id="11" xr3:uid="{00000000-0010-0000-1100-00000B000000}" name="Victoires totales" dataDxfId="36">
      <calculatedColumnFormula>Tableau139407174767881828384868889909294959699[[#This Row],[G.]]+Tableau139407174767881828384868889909294959699[[#This Row],[VF]]+Tableau139407174767881828384868889909294959699[[#This Row],[VTV]]</calculatedColumnFormula>
    </tableColumn>
    <tableColumn id="3" xr3:uid="{00000000-0010-0000-1100-000003000000}" name="N." dataDxfId="35"/>
    <tableColumn id="4" xr3:uid="{00000000-0010-0000-1100-000004000000}" name="P."/>
    <tableColumn id="10" xr3:uid="{00000000-0010-0000-1100-00000A000000}" name="DF"/>
    <tableColumn id="15" xr3:uid="{00000000-0010-0000-1100-00000F000000}" name="DTV"/>
    <tableColumn id="12" xr3:uid="{00000000-0010-0000-1100-00000C000000}" name="Défaites totales" dataDxfId="34">
      <calculatedColumnFormula>Tableau139407174767881828384868889909294959699[[#This Row],[P.]]+Tableau139407174767881828384868889909294959699[[#This Row],[DF]]+Tableau139407174767881828384868889909294959699[[#This Row],[DTV]]</calculatedColumnFormula>
    </tableColumn>
    <tableColumn id="13" xr3:uid="{00000000-0010-0000-1100-00000D000000}" name="MJ" dataDxfId="33">
      <calculatedColumnFormula>Tableau139407174767881828384868889909294959699[[#This Row],[Victoires totales]]+Tableau139407174767881828384868889909294959699[[#This Row],[N.]]+Tableau139407174767881828384868889909294959699[[#This Row],[Défaites totales]]</calculatedColumnFormula>
    </tableColumn>
    <tableColumn id="5" xr3:uid="{00000000-0010-0000-1100-000005000000}" name="BP"/>
    <tableColumn id="6" xr3:uid="{00000000-0010-0000-1100-000006000000}" name="BC"/>
    <tableColumn id="7" xr3:uid="{00000000-0010-0000-1100-000007000000}" name="GA" dataDxfId="32">
      <calculatedColumnFormula>Tableau139407174767881828384868889909294959699[[#This Row],[BP]]-Tableau139407174767881828384868889909294959699[[#This Row],[BC]]</calculatedColumnFormula>
    </tableColumn>
    <tableColumn id="8" xr3:uid="{00000000-0010-0000-1100-000008000000}" name="Pts" dataDxfId="31">
      <calculatedColumnFormula>(Tableau139407174767881828384868889909294959699[[#This Row],[G.]]*2)+(Tableau139407174767881828384868889909294959699[[#This Row],[VF]]*2)+Tableau139407174767881828384868889909294959699[[#This Row],[N.]]+(Tableau139407174767881828384868889909294959699[[#This Row],[VTV]]*2)</calculatedColumnFormula>
    </tableColumn>
  </tableColumns>
  <tableStyleInfo name="TableStyleLight10" showFirstColumn="0" showLastColumn="0" showRowStripes="1" showColumnStripes="0"/>
</table>
</file>

<file path=xl/tables/table1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9" xr:uid="{00000000-000C-0000-FFFF-FFFF12000000}" name="Tableau139407174767881828384868889909294959699100" displayName="Tableau139407174767881828384868889909294959699100" ref="A387:O397" totalsRowShown="0">
  <autoFilter ref="A387:O397" xr:uid="{00000000-0009-0000-0100-000063000000}"/>
  <sortState xmlns:xlrd2="http://schemas.microsoft.com/office/spreadsheetml/2017/richdata2" ref="A388:O397">
    <sortCondition descending="1" ref="M303:M313"/>
  </sortState>
  <tableColumns count="15">
    <tableColumn id="1" xr3:uid="{00000000-0010-0000-1200-000001000000}" name="Club"/>
    <tableColumn id="2" xr3:uid="{00000000-0010-0000-1200-000002000000}" name="G."/>
    <tableColumn id="9" xr3:uid="{00000000-0010-0000-1200-000009000000}" name="VF"/>
    <tableColumn id="14" xr3:uid="{00000000-0010-0000-1200-00000E000000}" name="VTV"/>
    <tableColumn id="11" xr3:uid="{00000000-0010-0000-1200-00000B000000}" name="Victoires totales" dataDxfId="30">
      <calculatedColumnFormula>Tableau139407174767881828384868889909294959699100[[#This Row],[G.]]+Tableau139407174767881828384868889909294959699100[[#This Row],[VF]]+Tableau139407174767881828384868889909294959699100[[#This Row],[VTV]]</calculatedColumnFormula>
    </tableColumn>
    <tableColumn id="3" xr3:uid="{00000000-0010-0000-1200-000003000000}" name="N." dataDxfId="29"/>
    <tableColumn id="4" xr3:uid="{00000000-0010-0000-1200-000004000000}" name="P."/>
    <tableColumn id="10" xr3:uid="{00000000-0010-0000-1200-00000A000000}" name="DF"/>
    <tableColumn id="15" xr3:uid="{00000000-0010-0000-1200-00000F000000}" name="DTV"/>
    <tableColumn id="12" xr3:uid="{00000000-0010-0000-1200-00000C000000}" name="Défaites totales" dataDxfId="28">
      <calculatedColumnFormula>Tableau139407174767881828384868889909294959699100[[#This Row],[P.]]+Tableau139407174767881828384868889909294959699100[[#This Row],[DF]]+Tableau139407174767881828384868889909294959699100[[#This Row],[DTV]]</calculatedColumnFormula>
    </tableColumn>
    <tableColumn id="13" xr3:uid="{00000000-0010-0000-1200-00000D000000}" name="MJ" dataDxfId="27">
      <calculatedColumnFormula>Tableau139407174767881828384868889909294959699100[[#This Row],[Victoires totales]]+Tableau139407174767881828384868889909294959699100[[#This Row],[N.]]+Tableau139407174767881828384868889909294959699100[[#This Row],[Défaites totales]]</calculatedColumnFormula>
    </tableColumn>
    <tableColumn id="5" xr3:uid="{00000000-0010-0000-1200-000005000000}" name="BP"/>
    <tableColumn id="6" xr3:uid="{00000000-0010-0000-1200-000006000000}" name="BC"/>
    <tableColumn id="7" xr3:uid="{00000000-0010-0000-1200-000007000000}" name="GA" dataDxfId="26">
      <calculatedColumnFormula>Tableau139407174767881828384868889909294959699100[[#This Row],[BP]]-Tableau139407174767881828384868889909294959699100[[#This Row],[BC]]</calculatedColumnFormula>
    </tableColumn>
    <tableColumn id="8" xr3:uid="{00000000-0010-0000-1200-000008000000}" name="Pts" dataDxfId="25">
      <calculatedColumnFormula>(Tableau139407174767881828384868889909294959699100[[#This Row],[G.]]*2)+(Tableau139407174767881828384868889909294959699100[[#This Row],[VF]]*2)+Tableau139407174767881828384868889909294959699100[[#This Row],[N.]]+(Tableau139407174767881828384868889909294959699100[[#This Row],[VTV]]*2)</calculatedColumnFormula>
    </tableColumn>
  </tableColumns>
  <tableStyleInfo name="TableStyleLight10" showFirstColumn="0" showLastColumn="0" showRowStripes="1" showColumnStripes="0"/>
</table>
</file>

<file path=xl/tables/table2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0" xr:uid="{00000000-000C-0000-FFFF-FFFF13000000}" name="Tableau139407174767881828384868889909294959699100101" displayName="Tableau139407174767881828384868889909294959699100101" ref="A403:O413" totalsRowShown="0">
  <autoFilter ref="A403:O413" xr:uid="{00000000-0009-0000-0100-000064000000}"/>
  <sortState xmlns:xlrd2="http://schemas.microsoft.com/office/spreadsheetml/2017/richdata2" ref="A401:O410">
    <sortCondition descending="1" ref="M303:M313"/>
  </sortState>
  <tableColumns count="15">
    <tableColumn id="1" xr3:uid="{00000000-0010-0000-1300-000001000000}" name="Club"/>
    <tableColumn id="2" xr3:uid="{00000000-0010-0000-1300-000002000000}" name="G."/>
    <tableColumn id="9" xr3:uid="{00000000-0010-0000-1300-000009000000}" name="VF"/>
    <tableColumn id="14" xr3:uid="{00000000-0010-0000-1300-00000E000000}" name="VTV"/>
    <tableColumn id="11" xr3:uid="{00000000-0010-0000-1300-00000B000000}" name="Victoires totales" dataDxfId="24">
      <calculatedColumnFormula>Tableau139407174767881828384868889909294959699100101[[#This Row],[G.]]+Tableau139407174767881828384868889909294959699100101[[#This Row],[VF]]+Tableau139407174767881828384868889909294959699100101[[#This Row],[VTV]]</calculatedColumnFormula>
    </tableColumn>
    <tableColumn id="3" xr3:uid="{00000000-0010-0000-1300-000003000000}" name="N." dataDxfId="23"/>
    <tableColumn id="4" xr3:uid="{00000000-0010-0000-1300-000004000000}" name="P."/>
    <tableColumn id="10" xr3:uid="{00000000-0010-0000-1300-00000A000000}" name="DF"/>
    <tableColumn id="15" xr3:uid="{00000000-0010-0000-1300-00000F000000}" name="DTV"/>
    <tableColumn id="12" xr3:uid="{00000000-0010-0000-1300-00000C000000}" name="Défaites totales" dataDxfId="22">
      <calculatedColumnFormula>Tableau139407174767881828384868889909294959699100101[[#This Row],[P.]]+Tableau139407174767881828384868889909294959699100101[[#This Row],[DF]]+Tableau139407174767881828384868889909294959699100101[[#This Row],[DTV]]</calculatedColumnFormula>
    </tableColumn>
    <tableColumn id="13" xr3:uid="{00000000-0010-0000-1300-00000D000000}" name="MJ" dataDxfId="21">
      <calculatedColumnFormula>Tableau139407174767881828384868889909294959699100101[[#This Row],[Victoires totales]]+Tableau139407174767881828384868889909294959699100101[[#This Row],[N.]]+Tableau139407174767881828384868889909294959699100101[[#This Row],[Défaites totales]]</calculatedColumnFormula>
    </tableColumn>
    <tableColumn id="5" xr3:uid="{00000000-0010-0000-1300-000005000000}" name="BP"/>
    <tableColumn id="6" xr3:uid="{00000000-0010-0000-1300-000006000000}" name="BC"/>
    <tableColumn id="7" xr3:uid="{00000000-0010-0000-1300-000007000000}" name="GA" dataDxfId="20">
      <calculatedColumnFormula>Tableau139407174767881828384868889909294959699100101[[#This Row],[BP]]-Tableau139407174767881828384868889909294959699100101[[#This Row],[BC]]</calculatedColumnFormula>
    </tableColumn>
    <tableColumn id="8" xr3:uid="{00000000-0010-0000-1300-000008000000}" name="Pts" dataDxfId="19">
      <calculatedColumnFormula>(Tableau139407174767881828384868889909294959699100101[[#This Row],[G.]]*2)+(Tableau139407174767881828384868889909294959699100101[[#This Row],[VF]]*2)+Tableau139407174767881828384868889909294959699100101[[#This Row],[N.]]+(Tableau139407174767881828384868889909294959699100101[[#This Row],[VTV]]*2)</calculatedColumnFormula>
    </tableColumn>
  </tableColumns>
  <tableStyleInfo name="TableStyleLight10" showFirstColumn="0" showLastColumn="0" showRowStripes="1" showColumnStripes="0"/>
</table>
</file>

<file path=xl/tables/table2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4" xr:uid="{00000000-000C-0000-FFFF-FFFF14000000}" name="Tableau1394071105" displayName="Tableau1394071105" ref="A12:M22" totalsRowShown="0">
  <autoFilter ref="A12:M22" xr:uid="{00000000-0009-0000-0100-000068000000}"/>
  <sortState xmlns:xlrd2="http://schemas.microsoft.com/office/spreadsheetml/2017/richdata2" ref="A13:M22">
    <sortCondition ref="A12:A22"/>
  </sortState>
  <tableColumns count="13">
    <tableColumn id="1" xr3:uid="{00000000-0010-0000-1400-000001000000}" name="Club"/>
    <tableColumn id="2" xr3:uid="{00000000-0010-0000-1400-000002000000}" name="G."/>
    <tableColumn id="9" xr3:uid="{00000000-0010-0000-1400-000009000000}" name="VF" dataDxfId="18">
      <calculatedColumnFormula>IFERROR(IF(INDEX(Tableau1[[Score ]],MATCH(Tableau1394071105[[#This Row],[Club]],Tableau1[Club concerné],0))="VF",1,0),0)</calculatedColumnFormula>
    </tableColumn>
    <tableColumn id="11" xr3:uid="{00000000-0010-0000-1400-00000B000000}" name="Victoires totales" dataDxfId="17">
      <calculatedColumnFormula>Tableau1394071105[[#This Row],[G.]]+Tableau1394071105[[#This Row],[VF]]</calculatedColumnFormula>
    </tableColumn>
    <tableColumn id="3" xr3:uid="{00000000-0010-0000-1400-000003000000}" name="N." dataDxfId="16"/>
    <tableColumn id="4" xr3:uid="{00000000-0010-0000-1400-000004000000}" name="P."/>
    <tableColumn id="10" xr3:uid="{00000000-0010-0000-1400-00000A000000}" name="DF"/>
    <tableColumn id="12" xr3:uid="{00000000-0010-0000-1400-00000C000000}" name="Défaites totales" dataDxfId="15">
      <calculatedColumnFormula>Tableau1394071105[[#This Row],[P.]]+Tableau1394071105[[#This Row],[DF]]</calculatedColumnFormula>
    </tableColumn>
    <tableColumn id="13" xr3:uid="{00000000-0010-0000-1400-00000D000000}" name="MJ" dataDxfId="14">
      <calculatedColumnFormula>Tableau1394071105[[#This Row],[Victoires totales]]+Tableau1394071105[[#This Row],[N.]]+Tableau1394071105[[#This Row],[Défaites totales]]</calculatedColumnFormula>
    </tableColumn>
    <tableColumn id="5" xr3:uid="{00000000-0010-0000-1400-000005000000}" name="BP"/>
    <tableColumn id="6" xr3:uid="{00000000-0010-0000-1400-000006000000}" name="BC"/>
    <tableColumn id="7" xr3:uid="{00000000-0010-0000-1400-000007000000}" name="GA" dataDxfId="13">
      <calculatedColumnFormula>Tableau1394071105[[#This Row],[BP]]-Tableau1394071105[[#This Row],[BC]]</calculatedColumnFormula>
    </tableColumn>
    <tableColumn id="8" xr3:uid="{00000000-0010-0000-1400-000008000000}" name="Pts" dataDxfId="12">
      <calculatedColumnFormula>(Tableau1394071105[[#This Row],[G.]]*2)+(Tableau1394071105[[#This Row],[VF]]*2)+Tableau1394071105[[#This Row],[N.]]</calculatedColumnFormula>
    </tableColumn>
  </tableColumns>
  <tableStyleInfo name="TableStyleLight10" showFirstColumn="0" showLastColumn="0" showRowStripes="1" showColumnStripes="0"/>
</table>
</file>

<file path=xl/tables/table2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15000000}" name="Tableau1" displayName="Tableau1" ref="A1:G9" totalsRowShown="0">
  <autoFilter ref="A1:G9" xr:uid="{00000000-0009-0000-0100-000001000000}"/>
  <sortState xmlns:xlrd2="http://schemas.microsoft.com/office/spreadsheetml/2017/richdata2" ref="A2:I9">
    <sortCondition ref="A1:A9"/>
  </sortState>
  <tableColumns count="7">
    <tableColumn id="1" xr3:uid="{00000000-0010-0000-1500-000001000000}" name="Club concerné"/>
    <tableColumn id="2" xr3:uid="{00000000-0010-0000-1500-000002000000}" name="adversaire"/>
    <tableColumn id="3" xr3:uid="{00000000-0010-0000-1500-000003000000}" name="Score " dataDxfId="11"/>
    <tableColumn id="4" xr3:uid="{00000000-0010-0000-1500-000004000000}" name="Date" dataDxfId="10"/>
    <tableColumn id="5" xr3:uid="{00000000-0010-0000-1500-000005000000}" name="BP" dataDxfId="9"/>
    <tableColumn id="6" xr3:uid="{00000000-0010-0000-1500-000006000000}" name="BC"/>
    <tableColumn id="7" xr3:uid="{00000000-0010-0000-1500-000007000000}" name="Gain" dataDxfId="8"/>
  </tableColumns>
  <tableStyleInfo name="TableStyleLight2" showFirstColumn="0" showLastColumn="0" showRowStripes="1" showColumnStripes="0"/>
</table>
</file>

<file path=xl/tables/table2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802C5EF-279B-4136-97A0-00736A0E0A0B}" name="Table2" displayName="Table2" ref="A1:R91" totalsRowShown="0">
  <autoFilter ref="A1:R91" xr:uid="{B802C5EF-279B-4136-97A0-00736A0E0A0B}"/>
  <sortState xmlns:xlrd2="http://schemas.microsoft.com/office/spreadsheetml/2017/richdata2" ref="A2:R91">
    <sortCondition ref="D1:D91"/>
  </sortState>
  <tableColumns count="18">
    <tableColumn id="1" xr3:uid="{14B4465B-E2F9-439F-997D-EC94BBC3FCA9}" name="Club concerné"/>
    <tableColumn id="2" xr3:uid="{9A7D31F2-FFBF-4816-AF4C-0ED10FA3A1F3}" name="adversaire"/>
    <tableColumn id="3" xr3:uid="{958EACFE-CD83-42EC-B7E7-9EBCE0551968}" name="Score "/>
    <tableColumn id="4" xr3:uid="{C9B4BF25-0315-46F6-A617-7FC18FB73C5F}" name="Date" dataDxfId="1"/>
    <tableColumn id="5" xr3:uid="{0BAD3653-BB10-45A1-A7ED-75A9C53CA428}" name="GP"/>
    <tableColumn id="6" xr3:uid="{437D82C5-33DC-4EAB-92F7-AB70043BBF38}" name="GC"/>
    <tableColumn id="7" xr3:uid="{740148F2-CCDC-41EB-BB95-8F962A852325}" name="VF"/>
    <tableColumn id="8" xr3:uid="{E27AD2EB-0902-4BF6-9B6E-1D4DBCD482DD}" name="DF"/>
    <tableColumn id="9" xr3:uid="{8B3A1DB6-C763-4A59-86A0-74802E7560F5}" name="V"/>
    <tableColumn id="10" xr3:uid="{1C0B892C-A1EA-4B32-9219-B6523677AFA5}" name="N"/>
    <tableColumn id="11" xr3:uid="{8732702A-2A9E-42D0-ADBA-A08456AE0AA5}" name="D" dataDxfId="0"/>
    <tableColumn id="12" xr3:uid="{7930C019-CAA1-4222-9C9C-B06FA76E42F0}" name="GP2"/>
    <tableColumn id="13" xr3:uid="{6AE842DD-4B2A-4E84-8592-102712E41BA7}" name="GC3"/>
    <tableColumn id="14" xr3:uid="{969D9F62-0CC0-430D-B21F-914AA5538AD4}" name="VF4"/>
    <tableColumn id="15" xr3:uid="{13E45B82-A7B4-41A0-A934-EA211B8A4282}" name="DF5"/>
    <tableColumn id="16" xr3:uid="{031BBD6D-8921-47A4-8602-48050D743B93}" name="V6"/>
    <tableColumn id="17" xr3:uid="{DEBCFF03-5DB9-4F14-B6A7-8BCF936277BA}" name="N7"/>
    <tableColumn id="18" xr3:uid="{640A8F24-66F2-401B-AF40-4A883C11DCF9}" name="D8"/>
  </tableColumns>
  <tableStyleInfo name="TableStyleMedium17" showFirstColumn="0" showLastColumn="0" showRowStripes="1" showColumnStripes="0"/>
</table>
</file>

<file path=xl/tables/table2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6" xr:uid="{00000000-000C-0000-FFFF-FFFF16000000}" name="Tableau13940717476788182838486107" displayName="Tableau13940717476788182838486107" ref="A47:O57" totalsRowShown="0">
  <autoFilter ref="A47:O57" xr:uid="{00000000-0009-0000-0100-00006A000000}"/>
  <sortState xmlns:xlrd2="http://schemas.microsoft.com/office/spreadsheetml/2017/richdata2" ref="A48:O57">
    <sortCondition descending="1" ref="O197:O207"/>
  </sortState>
  <tableColumns count="15">
    <tableColumn id="1" xr3:uid="{00000000-0010-0000-1600-000001000000}" name="Club"/>
    <tableColumn id="2" xr3:uid="{00000000-0010-0000-1600-000002000000}" name="G."/>
    <tableColumn id="9" xr3:uid="{00000000-0010-0000-1600-000009000000}" name="VF"/>
    <tableColumn id="14" xr3:uid="{00000000-0010-0000-1600-00000E000000}" name="VTV"/>
    <tableColumn id="11" xr3:uid="{00000000-0010-0000-1600-00000B000000}" name="Victoires totales" dataDxfId="7">
      <calculatedColumnFormula>Tableau13940717476788182838486107[[#This Row],[G.]]+Tableau13940717476788182838486107[[#This Row],[VF]]+Tableau13940717476788182838486107[[#This Row],[VTV]]</calculatedColumnFormula>
    </tableColumn>
    <tableColumn id="3" xr3:uid="{00000000-0010-0000-1600-000003000000}" name="N." dataDxfId="6"/>
    <tableColumn id="4" xr3:uid="{00000000-0010-0000-1600-000004000000}" name="P."/>
    <tableColumn id="10" xr3:uid="{00000000-0010-0000-1600-00000A000000}" name="DF"/>
    <tableColumn id="15" xr3:uid="{00000000-0010-0000-1600-00000F000000}" name="DTV"/>
    <tableColumn id="12" xr3:uid="{00000000-0010-0000-1600-00000C000000}" name="Défaites totales" dataDxfId="5">
      <calculatedColumnFormula>Tableau13940717476788182838486107[[#This Row],[P.]]+Tableau13940717476788182838486107[[#This Row],[DF]]+Tableau13940717476788182838486107[[#This Row],[DTV]]</calculatedColumnFormula>
    </tableColumn>
    <tableColumn id="13" xr3:uid="{00000000-0010-0000-1600-00000D000000}" name="MJ" dataDxfId="4">
      <calculatedColumnFormula>Tableau13940717476788182838486107[[#This Row],[Victoires totales]]+Tableau13940717476788182838486107[[#This Row],[N.]]+Tableau13940717476788182838486107[[#This Row],[Défaites totales]]</calculatedColumnFormula>
    </tableColumn>
    <tableColumn id="5" xr3:uid="{00000000-0010-0000-1600-000005000000}" name="BP"/>
    <tableColumn id="6" xr3:uid="{00000000-0010-0000-1600-000006000000}" name="BC"/>
    <tableColumn id="7" xr3:uid="{00000000-0010-0000-1600-000007000000}" name="GA" dataDxfId="3">
      <calculatedColumnFormula>Tableau13940717476788182838486107[[#This Row],[BP]]-Tableau13940717476788182838486107[[#This Row],[BC]]</calculatedColumnFormula>
    </tableColumn>
    <tableColumn id="8" xr3:uid="{00000000-0010-0000-1600-000008000000}" name="Pts" dataDxfId="2">
      <calculatedColumnFormula>(Tableau13940717476788182838486107[[#This Row],[G.]]*2)+(Tableau13940717476788182838486107[[#This Row],[VF]]*2)+Tableau13940717476788182838486107[[#This Row],[N.]]+(Tableau13940717476788182838486107[[#This Row],[VTV]]*2)</calculatedColumnFormula>
    </tableColumn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7.xml"/><Relationship Id="rId13" Type="http://schemas.openxmlformats.org/officeDocument/2006/relationships/table" Target="../tables/table12.xml"/><Relationship Id="rId18" Type="http://schemas.openxmlformats.org/officeDocument/2006/relationships/table" Target="../tables/table17.xml"/><Relationship Id="rId3" Type="http://schemas.openxmlformats.org/officeDocument/2006/relationships/table" Target="../tables/table2.xml"/><Relationship Id="rId21" Type="http://schemas.openxmlformats.org/officeDocument/2006/relationships/table" Target="../tables/table20.xml"/><Relationship Id="rId7" Type="http://schemas.openxmlformats.org/officeDocument/2006/relationships/table" Target="../tables/table6.xml"/><Relationship Id="rId12" Type="http://schemas.openxmlformats.org/officeDocument/2006/relationships/table" Target="../tables/table11.xml"/><Relationship Id="rId17" Type="http://schemas.openxmlformats.org/officeDocument/2006/relationships/table" Target="../tables/table16.xml"/><Relationship Id="rId2" Type="http://schemas.openxmlformats.org/officeDocument/2006/relationships/table" Target="../tables/table1.xml"/><Relationship Id="rId16" Type="http://schemas.openxmlformats.org/officeDocument/2006/relationships/table" Target="../tables/table15.xml"/><Relationship Id="rId20" Type="http://schemas.openxmlformats.org/officeDocument/2006/relationships/table" Target="../tables/table19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5.xml"/><Relationship Id="rId11" Type="http://schemas.openxmlformats.org/officeDocument/2006/relationships/table" Target="../tables/table10.xml"/><Relationship Id="rId5" Type="http://schemas.openxmlformats.org/officeDocument/2006/relationships/table" Target="../tables/table4.xml"/><Relationship Id="rId15" Type="http://schemas.openxmlformats.org/officeDocument/2006/relationships/table" Target="../tables/table14.xml"/><Relationship Id="rId23" Type="http://schemas.openxmlformats.org/officeDocument/2006/relationships/table" Target="../tables/table22.xml"/><Relationship Id="rId10" Type="http://schemas.openxmlformats.org/officeDocument/2006/relationships/table" Target="../tables/table9.xml"/><Relationship Id="rId19" Type="http://schemas.openxmlformats.org/officeDocument/2006/relationships/table" Target="../tables/table18.xml"/><Relationship Id="rId4" Type="http://schemas.openxmlformats.org/officeDocument/2006/relationships/table" Target="../tables/table3.xml"/><Relationship Id="rId9" Type="http://schemas.openxmlformats.org/officeDocument/2006/relationships/table" Target="../tables/table8.xml"/><Relationship Id="rId14" Type="http://schemas.openxmlformats.org/officeDocument/2006/relationships/table" Target="../tables/table13.xml"/><Relationship Id="rId22" Type="http://schemas.openxmlformats.org/officeDocument/2006/relationships/table" Target="../tables/table2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3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Q413"/>
  <sheetViews>
    <sheetView workbookViewId="0">
      <selection activeCell="B13" sqref="B13"/>
    </sheetView>
  </sheetViews>
  <sheetFormatPr defaultColWidth="11.42578125" defaultRowHeight="15" x14ac:dyDescent="0.25"/>
  <cols>
    <col min="1" max="1" width="27.5703125" customWidth="1"/>
    <col min="2" max="2" width="32.7109375" bestFit="1" customWidth="1"/>
    <col min="3" max="3" width="8.42578125" style="8" customWidth="1"/>
    <col min="4" max="4" width="12.7109375" style="21" customWidth="1"/>
    <col min="5" max="5" width="8.85546875" style="21" customWidth="1"/>
    <col min="6" max="6" width="7.7109375" customWidth="1"/>
    <col min="7" max="7" width="11.5703125" customWidth="1"/>
    <col min="8" max="8" width="13.7109375" customWidth="1"/>
    <col min="9" max="9" width="6.140625" customWidth="1"/>
    <col min="10" max="10" width="8.28515625" customWidth="1"/>
    <col min="11" max="11" width="6.42578125" customWidth="1"/>
    <col min="12" max="12" width="8.7109375" customWidth="1"/>
    <col min="13" max="13" width="7.85546875" customWidth="1"/>
  </cols>
  <sheetData>
    <row r="1" spans="1:43" x14ac:dyDescent="0.25">
      <c r="A1" t="s">
        <v>103</v>
      </c>
      <c r="B1" t="s">
        <v>104</v>
      </c>
      <c r="C1" s="8" t="s">
        <v>13</v>
      </c>
      <c r="D1" s="21" t="s">
        <v>10</v>
      </c>
      <c r="E1" s="21" t="s">
        <v>19</v>
      </c>
      <c r="F1" t="s">
        <v>20</v>
      </c>
      <c r="G1" t="s">
        <v>101</v>
      </c>
    </row>
    <row r="2" spans="1:43" x14ac:dyDescent="0.25">
      <c r="A2" t="s">
        <v>0</v>
      </c>
      <c r="B2" t="s">
        <v>9</v>
      </c>
      <c r="C2" s="8" t="s">
        <v>25</v>
      </c>
      <c r="D2" s="22">
        <v>302</v>
      </c>
      <c r="E2" s="21">
        <v>0</v>
      </c>
      <c r="F2">
        <v>0</v>
      </c>
      <c r="G2" t="s">
        <v>102</v>
      </c>
      <c r="AC2" t="s">
        <v>0</v>
      </c>
    </row>
    <row r="3" spans="1:43" x14ac:dyDescent="0.25">
      <c r="A3" t="s">
        <v>2</v>
      </c>
      <c r="B3" t="s">
        <v>5</v>
      </c>
      <c r="C3" s="8" t="s">
        <v>24</v>
      </c>
      <c r="D3" s="22">
        <v>302</v>
      </c>
      <c r="E3" s="21">
        <v>3</v>
      </c>
      <c r="F3">
        <v>5</v>
      </c>
      <c r="G3" t="str">
        <f>IF(C1="VF","G",IF(C1="DF","P",IF(E1&gt;F1,"G",IF(F1&gt;E1,"P","N"))))</f>
        <v>G</v>
      </c>
    </row>
    <row r="4" spans="1:43" x14ac:dyDescent="0.25">
      <c r="A4" t="s">
        <v>4</v>
      </c>
      <c r="B4" t="s">
        <v>8</v>
      </c>
      <c r="D4" s="22"/>
      <c r="E4" s="21">
        <v>0</v>
      </c>
      <c r="F4">
        <v>13</v>
      </c>
      <c r="G4" t="str">
        <f>IF(C2="VF","G",IF(C2="DF","P",IF(E2&gt;F2,"G",IF(F2&gt;E2,"P","N"))))</f>
        <v>G</v>
      </c>
      <c r="AC4" t="s">
        <v>1</v>
      </c>
    </row>
    <row r="5" spans="1:43" x14ac:dyDescent="0.25">
      <c r="A5" t="s">
        <v>5</v>
      </c>
      <c r="B5" t="s">
        <v>2</v>
      </c>
      <c r="E5" s="21">
        <v>5</v>
      </c>
      <c r="F5">
        <v>3</v>
      </c>
      <c r="G5" t="str">
        <f>IF(C3="VF","G",IF(C3="DF","P",IF(E3&gt;F3,"G",IF(F3&gt;E3,"P","N"))))</f>
        <v>P</v>
      </c>
    </row>
    <row r="6" spans="1:43" x14ac:dyDescent="0.25">
      <c r="A6" t="s">
        <v>6</v>
      </c>
      <c r="B6" t="s">
        <v>7</v>
      </c>
      <c r="C6" s="8" t="s">
        <v>22</v>
      </c>
      <c r="D6" s="22">
        <v>302</v>
      </c>
      <c r="E6" s="21">
        <v>4</v>
      </c>
      <c r="F6">
        <v>1</v>
      </c>
      <c r="G6" t="s">
        <v>102</v>
      </c>
      <c r="AC6" t="s">
        <v>3</v>
      </c>
    </row>
    <row r="7" spans="1:43" x14ac:dyDescent="0.25">
      <c r="A7" t="s">
        <v>7</v>
      </c>
      <c r="B7" t="s">
        <v>6</v>
      </c>
      <c r="D7" s="22"/>
      <c r="E7" s="21">
        <v>1</v>
      </c>
      <c r="F7">
        <v>4</v>
      </c>
      <c r="G7" t="str">
        <f>IF(C7="VF","G",IF(C7="DF","P",IF(E7&gt;F5,"G",IF(F7&gt;E7,"P","N"))))</f>
        <v>P</v>
      </c>
    </row>
    <row r="8" spans="1:43" x14ac:dyDescent="0.25">
      <c r="A8" t="s">
        <v>9</v>
      </c>
      <c r="B8" t="s">
        <v>0</v>
      </c>
      <c r="C8" s="8" t="s">
        <v>31</v>
      </c>
      <c r="D8" s="22"/>
      <c r="E8" s="21">
        <v>0</v>
      </c>
      <c r="F8">
        <v>0</v>
      </c>
      <c r="G8" t="str">
        <f>IF(C6="VF","G",IF(C6="DF","P",IF(E6&gt;F6,"G",IF(F6&gt;E6,"P","N"))))</f>
        <v>G</v>
      </c>
      <c r="AC8" t="s">
        <v>2</v>
      </c>
    </row>
    <row r="9" spans="1:43" x14ac:dyDescent="0.25">
      <c r="A9" t="s">
        <v>8</v>
      </c>
      <c r="B9" t="s">
        <v>4</v>
      </c>
      <c r="C9" s="8" t="s">
        <v>23</v>
      </c>
      <c r="D9" s="22">
        <v>302</v>
      </c>
      <c r="E9" s="21">
        <v>13</v>
      </c>
      <c r="F9">
        <v>0</v>
      </c>
      <c r="G9" t="str">
        <f>IF(C7="VF","G",IF(C7="DF","P",IF(E7&gt;F7,"G",IF(F7&gt;E7,"P","N"))))</f>
        <v>P</v>
      </c>
      <c r="AC9" t="s">
        <v>4</v>
      </c>
    </row>
    <row r="10" spans="1:43" x14ac:dyDescent="0.25">
      <c r="AE10" t="s">
        <v>5</v>
      </c>
    </row>
    <row r="11" spans="1:43" x14ac:dyDescent="0.25">
      <c r="J11" t="s">
        <v>15</v>
      </c>
      <c r="AE11" t="s">
        <v>6</v>
      </c>
    </row>
    <row r="12" spans="1:43" x14ac:dyDescent="0.25">
      <c r="A12" t="s">
        <v>14</v>
      </c>
      <c r="B12" t="s">
        <v>16</v>
      </c>
      <c r="C12" t="s">
        <v>25</v>
      </c>
      <c r="D12" s="21" t="s">
        <v>32</v>
      </c>
      <c r="E12" s="23" t="s">
        <v>17</v>
      </c>
      <c r="F12" t="s">
        <v>18</v>
      </c>
      <c r="G12" t="s">
        <v>31</v>
      </c>
      <c r="H12" t="s">
        <v>33</v>
      </c>
      <c r="I12" t="s">
        <v>34</v>
      </c>
      <c r="J12" t="s">
        <v>19</v>
      </c>
      <c r="K12" t="s">
        <v>20</v>
      </c>
      <c r="L12" t="s">
        <v>21</v>
      </c>
      <c r="M12" t="s">
        <v>15</v>
      </c>
      <c r="AE12" t="s">
        <v>7</v>
      </c>
    </row>
    <row r="13" spans="1:43" ht="18.75" x14ac:dyDescent="0.3">
      <c r="A13" t="s">
        <v>0</v>
      </c>
      <c r="B13">
        <v>0</v>
      </c>
      <c r="C13">
        <f>IFERROR(IF(INDEX(Tableau1[[Score ]],MATCH(Tableau1394071105[[#This Row],[Club]],Tableau1[Club concerné],0))="VF",1,0),0)</f>
        <v>1</v>
      </c>
      <c r="D13" s="24">
        <f>Tableau1394071105[[#This Row],[G.]]+Tableau1394071105[[#This Row],[VF]]</f>
        <v>1</v>
      </c>
      <c r="E13" s="25"/>
      <c r="H13" s="12">
        <f>Tableau1394071105[[#This Row],[P.]]+Tableau1394071105[[#This Row],[DF]]</f>
        <v>0</v>
      </c>
      <c r="I13" s="18">
        <f>Tableau1394071105[[#This Row],[Victoires totales]]+Tableau1394071105[[#This Row],[N.]]+Tableau1394071105[[#This Row],[Défaites totales]]</f>
        <v>1</v>
      </c>
      <c r="J13">
        <v>0</v>
      </c>
      <c r="K13">
        <v>0</v>
      </c>
      <c r="L13" s="15">
        <f>Tableau1394071105[[#This Row],[BP]]-Tableau1394071105[[#This Row],[BC]]</f>
        <v>0</v>
      </c>
      <c r="M13" s="9">
        <f>(Tableau1394071105[[#This Row],[G.]]*2)+(Tableau1394071105[[#This Row],[VF]]*2)+Tableau1394071105[[#This Row],[N.]]</f>
        <v>2</v>
      </c>
      <c r="AE13" t="s">
        <v>8</v>
      </c>
    </row>
    <row r="14" spans="1:43" ht="18.75" x14ac:dyDescent="0.3">
      <c r="A14" t="s">
        <v>1</v>
      </c>
      <c r="C14">
        <f>IFERROR(IF(INDEX(Tableau1[[Score ]],MATCH(Tableau1394071105[[#This Row],[Club]],Tableau1[Club concerné],0))="VF",1,0),0)</f>
        <v>0</v>
      </c>
      <c r="D14" s="24">
        <f>Tableau1394071105[[#This Row],[G.]]+Tableau1394071105[[#This Row],[VF]]</f>
        <v>0</v>
      </c>
      <c r="E14" s="25"/>
      <c r="H14" s="12">
        <f>Tableau1394071105[[#This Row],[P.]]+Tableau1394071105[[#This Row],[DF]]</f>
        <v>0</v>
      </c>
      <c r="I14" s="18">
        <f>Tableau1394071105[[#This Row],[Victoires totales]]+Tableau1394071105[[#This Row],[N.]]+Tableau1394071105[[#This Row],[Défaites totales]]</f>
        <v>0</v>
      </c>
      <c r="L14" s="15">
        <f>Tableau1394071105[[#This Row],[BP]]-Tableau1394071105[[#This Row],[BC]]</f>
        <v>0</v>
      </c>
      <c r="M14" s="9">
        <f>(Tableau1394071105[[#This Row],[G.]]*2)+(Tableau1394071105[[#This Row],[VF]]*2)+Tableau1394071105[[#This Row],[N.]]</f>
        <v>0</v>
      </c>
      <c r="AE14" t="s">
        <v>9</v>
      </c>
    </row>
    <row r="15" spans="1:43" ht="18.75" x14ac:dyDescent="0.3">
      <c r="A15" t="s">
        <v>3</v>
      </c>
      <c r="B15">
        <v>0</v>
      </c>
      <c r="C15">
        <f>IFERROR(IF(INDEX(Tableau1[[Score ]],MATCH(Tableau1394071105[[#This Row],[Club]],Tableau1[Club concerné],0))="VF",1,0),0)</f>
        <v>0</v>
      </c>
      <c r="D15" s="24">
        <f>Tableau1394071105[[#This Row],[G.]]+Tableau1394071105[[#This Row],[VF]]</f>
        <v>0</v>
      </c>
      <c r="E15" s="25"/>
      <c r="H15" s="12">
        <f>Tableau1394071105[[#This Row],[P.]]+Tableau1394071105[[#This Row],[DF]]</f>
        <v>0</v>
      </c>
      <c r="I15" s="18">
        <f>Tableau1394071105[[#This Row],[Victoires totales]]+Tableau1394071105[[#This Row],[N.]]+Tableau1394071105[[#This Row],[Défaites totales]]</f>
        <v>0</v>
      </c>
      <c r="J15">
        <v>0</v>
      </c>
      <c r="K15">
        <v>0</v>
      </c>
      <c r="L15" s="15">
        <f>Tableau1394071105[[#This Row],[BP]]-Tableau1394071105[[#This Row],[BC]]</f>
        <v>0</v>
      </c>
      <c r="M15" s="9">
        <f>(Tableau1394071105[[#This Row],[G.]]*2)+(Tableau1394071105[[#This Row],[VF]]*2)+Tableau1394071105[[#This Row],[N.]]</f>
        <v>0</v>
      </c>
    </row>
    <row r="16" spans="1:43" ht="18.75" x14ac:dyDescent="0.3">
      <c r="A16" t="s">
        <v>2</v>
      </c>
      <c r="C16">
        <f>IFERROR(IF(INDEX(Tableau1[[Score ]],MATCH(Tableau1394071105[[#This Row],[Club]],Tableau1[Club concerné],0))="VF",1,0),0)</f>
        <v>0</v>
      </c>
      <c r="D16" s="24">
        <f>Tableau1394071105[[#This Row],[G.]]+Tableau1394071105[[#This Row],[VF]]</f>
        <v>0</v>
      </c>
      <c r="E16" s="25"/>
      <c r="F16">
        <v>1</v>
      </c>
      <c r="H16" s="12">
        <f>Tableau1394071105[[#This Row],[P.]]+Tableau1394071105[[#This Row],[DF]]</f>
        <v>1</v>
      </c>
      <c r="I16" s="18">
        <f>Tableau1394071105[[#This Row],[Victoires totales]]+Tableau1394071105[[#This Row],[N.]]+Tableau1394071105[[#This Row],[Défaites totales]]</f>
        <v>1</v>
      </c>
      <c r="J16">
        <v>3</v>
      </c>
      <c r="K16">
        <v>5</v>
      </c>
      <c r="L16" s="15">
        <f>Tableau1394071105[[#This Row],[BP]]-Tableau1394071105[[#This Row],[BC]]</f>
        <v>-2</v>
      </c>
      <c r="M16" s="9">
        <f>(Tableau1394071105[[#This Row],[G.]]*2)+(Tableau1394071105[[#This Row],[VF]]*2)+Tableau1394071105[[#This Row],[N.]]</f>
        <v>0</v>
      </c>
      <c r="AF16" t="s">
        <v>14</v>
      </c>
      <c r="AG16" t="s">
        <v>16</v>
      </c>
      <c r="AH16" t="s">
        <v>25</v>
      </c>
      <c r="AI16" t="s">
        <v>32</v>
      </c>
      <c r="AJ16" s="8" t="s">
        <v>17</v>
      </c>
      <c r="AK16" t="s">
        <v>18</v>
      </c>
      <c r="AL16" t="s">
        <v>31</v>
      </c>
      <c r="AM16" t="s">
        <v>33</v>
      </c>
      <c r="AN16" t="s">
        <v>19</v>
      </c>
      <c r="AO16" t="s">
        <v>20</v>
      </c>
      <c r="AP16" t="s">
        <v>21</v>
      </c>
      <c r="AQ16" t="s">
        <v>15</v>
      </c>
    </row>
    <row r="17" spans="1:43" ht="18.75" x14ac:dyDescent="0.3">
      <c r="A17" t="s">
        <v>4</v>
      </c>
      <c r="C17">
        <f>IFERROR(IF(INDEX(Tableau1[[Score ]],MATCH(Tableau1394071105[[#This Row],[Club]],Tableau1[Club concerné],0))="VF",1,0),0)</f>
        <v>0</v>
      </c>
      <c r="D17" s="24">
        <f>Tableau1394071105[[#This Row],[G.]]+Tableau1394071105[[#This Row],[VF]]</f>
        <v>0</v>
      </c>
      <c r="E17" s="25"/>
      <c r="F17">
        <v>1</v>
      </c>
      <c r="H17" s="12">
        <f>Tableau1394071105[[#This Row],[P.]]+Tableau1394071105[[#This Row],[DF]]</f>
        <v>1</v>
      </c>
      <c r="I17" s="18">
        <f>Tableau1394071105[[#This Row],[Victoires totales]]+Tableau1394071105[[#This Row],[N.]]+Tableau1394071105[[#This Row],[Défaites totales]]</f>
        <v>1</v>
      </c>
      <c r="J17">
        <v>0</v>
      </c>
      <c r="K17">
        <v>13</v>
      </c>
      <c r="L17" s="15">
        <f>Tableau1394071105[[#This Row],[BP]]-Tableau1394071105[[#This Row],[BC]]</f>
        <v>-13</v>
      </c>
      <c r="M17" s="9">
        <f>(Tableau1394071105[[#This Row],[G.]]*2)+(Tableau1394071105[[#This Row],[VF]]*2)+Tableau1394071105[[#This Row],[N.]]</f>
        <v>0</v>
      </c>
      <c r="AF17" t="s">
        <v>0</v>
      </c>
      <c r="AI17">
        <f>Tableau139[[#This Row],[G.]]+Tableau139[[#This Row],[VF]]</f>
        <v>0</v>
      </c>
      <c r="AJ17" s="8"/>
      <c r="AM17">
        <f>Tableau139[[#This Row],[P.]]+Tableau139[[#This Row],[DF]]</f>
        <v>0</v>
      </c>
      <c r="AP17">
        <f>Tableau139[[#This Row],[BP]]-Tableau139[[#This Row],[BC]]</f>
        <v>0</v>
      </c>
      <c r="AQ17">
        <f>(Tableau139[[#This Row],[G.]]*2)+(Tableau139[[#This Row],[VF]]*2)+Tableau139[[#This Row],[N.]]</f>
        <v>0</v>
      </c>
    </row>
    <row r="18" spans="1:43" ht="18.75" x14ac:dyDescent="0.3">
      <c r="A18" t="s">
        <v>5</v>
      </c>
      <c r="B18">
        <v>1</v>
      </c>
      <c r="C18">
        <f>IFERROR(IF(INDEX(Tableau1[[Score ]],MATCH(Tableau1394071105[[#This Row],[Club]],Tableau1[Club concerné],0))="VF",1,0),0)</f>
        <v>0</v>
      </c>
      <c r="D18" s="24">
        <f>Tableau1394071105[[#This Row],[G.]]+Tableau1394071105[[#This Row],[VF]]</f>
        <v>1</v>
      </c>
      <c r="E18" s="25"/>
      <c r="H18" s="12">
        <f>Tableau1394071105[[#This Row],[P.]]+Tableau1394071105[[#This Row],[DF]]</f>
        <v>0</v>
      </c>
      <c r="I18" s="18">
        <f>Tableau1394071105[[#This Row],[Victoires totales]]+Tableau1394071105[[#This Row],[N.]]+Tableau1394071105[[#This Row],[Défaites totales]]</f>
        <v>1</v>
      </c>
      <c r="J18">
        <v>5</v>
      </c>
      <c r="K18">
        <v>3</v>
      </c>
      <c r="L18" s="15">
        <f>Tableau1394071105[[#This Row],[BP]]-Tableau1394071105[[#This Row],[BC]]</f>
        <v>2</v>
      </c>
      <c r="M18" s="9">
        <f>(Tableau1394071105[[#This Row],[G.]]*2)+(Tableau1394071105[[#This Row],[VF]]*2)+Tableau1394071105[[#This Row],[N.]]</f>
        <v>2</v>
      </c>
      <c r="AF18" t="s">
        <v>1</v>
      </c>
      <c r="AI18">
        <f>Tableau139[[#This Row],[G.]]+Tableau139[[#This Row],[VF]]</f>
        <v>0</v>
      </c>
      <c r="AJ18" s="8"/>
      <c r="AM18">
        <f>Tableau139[[#This Row],[P.]]+Tableau139[[#This Row],[DF]]</f>
        <v>0</v>
      </c>
      <c r="AP18">
        <f>Tableau139[[#This Row],[BP]]-Tableau139[[#This Row],[BC]]</f>
        <v>0</v>
      </c>
      <c r="AQ18">
        <f>(Tableau139[[#This Row],[G.]]*2)+(Tableau139[[#This Row],[VF]]*2)+Tableau139[[#This Row],[N.]]</f>
        <v>0</v>
      </c>
    </row>
    <row r="19" spans="1:43" ht="18.75" x14ac:dyDescent="0.3">
      <c r="A19" t="s">
        <v>6</v>
      </c>
      <c r="B19">
        <v>1</v>
      </c>
      <c r="C19">
        <f>IFERROR(IF(INDEX(Tableau1[[Score ]],MATCH(Tableau1394071105[[#This Row],[Club]],Tableau1[Club concerné],0))="VF",1,0),0)</f>
        <v>0</v>
      </c>
      <c r="D19" s="24">
        <f>Tableau1394071105[[#This Row],[G.]]+Tableau1394071105[[#This Row],[VF]]</f>
        <v>1</v>
      </c>
      <c r="E19" s="25"/>
      <c r="F19">
        <v>0</v>
      </c>
      <c r="H19" s="12">
        <f>Tableau1394071105[[#This Row],[P.]]+Tableau1394071105[[#This Row],[DF]]</f>
        <v>0</v>
      </c>
      <c r="I19" s="18">
        <f>Tableau1394071105[[#This Row],[Victoires totales]]+Tableau1394071105[[#This Row],[N.]]+Tableau1394071105[[#This Row],[Défaites totales]]</f>
        <v>1</v>
      </c>
      <c r="J19">
        <v>4</v>
      </c>
      <c r="K19">
        <v>1</v>
      </c>
      <c r="L19" s="15">
        <f>Tableau1394071105[[#This Row],[BP]]-Tableau1394071105[[#This Row],[BC]]</f>
        <v>3</v>
      </c>
      <c r="M19" s="9">
        <f>(Tableau1394071105[[#This Row],[G.]]*2)+(Tableau1394071105[[#This Row],[VF]]*2)+Tableau1394071105[[#This Row],[N.]]</f>
        <v>2</v>
      </c>
      <c r="AF19" t="s">
        <v>3</v>
      </c>
      <c r="AI19">
        <f>Tableau139[[#This Row],[G.]]+Tableau139[[#This Row],[VF]]</f>
        <v>0</v>
      </c>
      <c r="AJ19" s="8"/>
      <c r="AM19">
        <f>Tableau139[[#This Row],[P.]]+Tableau139[[#This Row],[DF]]</f>
        <v>0</v>
      </c>
      <c r="AP19">
        <f>Tableau139[[#This Row],[BP]]-Tableau139[[#This Row],[BC]]</f>
        <v>0</v>
      </c>
      <c r="AQ19">
        <f>(Tableau139[[#This Row],[G.]]*2)+(Tableau139[[#This Row],[VF]]*2)+Tableau139[[#This Row],[N.]]</f>
        <v>0</v>
      </c>
    </row>
    <row r="20" spans="1:43" ht="18.75" x14ac:dyDescent="0.3">
      <c r="A20" t="s">
        <v>7</v>
      </c>
      <c r="C20">
        <f>IFERROR(IF(INDEX(Tableau1[[Score ]],MATCH(Tableau1394071105[[#This Row],[Club]],Tableau1[Club concerné],0))="VF",1,0),0)</f>
        <v>0</v>
      </c>
      <c r="D20" s="24">
        <f>Tableau1394071105[[#This Row],[G.]]+Tableau1394071105[[#This Row],[VF]]</f>
        <v>0</v>
      </c>
      <c r="E20" s="25"/>
      <c r="F20">
        <v>1</v>
      </c>
      <c r="H20" s="12">
        <f>Tableau1394071105[[#This Row],[P.]]+Tableau1394071105[[#This Row],[DF]]</f>
        <v>1</v>
      </c>
      <c r="I20" s="18">
        <f>Tableau1394071105[[#This Row],[Victoires totales]]+Tableau1394071105[[#This Row],[N.]]+Tableau1394071105[[#This Row],[Défaites totales]]</f>
        <v>1</v>
      </c>
      <c r="J20">
        <v>1</v>
      </c>
      <c r="K20">
        <v>4</v>
      </c>
      <c r="L20" s="15">
        <f>Tableau1394071105[[#This Row],[BP]]-Tableau1394071105[[#This Row],[BC]]</f>
        <v>-3</v>
      </c>
      <c r="M20" s="9">
        <f>(Tableau1394071105[[#This Row],[G.]]*2)+(Tableau1394071105[[#This Row],[VF]]*2)+Tableau1394071105[[#This Row],[N.]]</f>
        <v>0</v>
      </c>
      <c r="AF20" t="s">
        <v>2</v>
      </c>
      <c r="AI20">
        <f>Tableau139[[#This Row],[G.]]+Tableau139[[#This Row],[VF]]</f>
        <v>0</v>
      </c>
      <c r="AJ20" s="8"/>
      <c r="AM20">
        <f>Tableau139[[#This Row],[P.]]+Tableau139[[#This Row],[DF]]</f>
        <v>0</v>
      </c>
      <c r="AP20">
        <f>Tableau139[[#This Row],[BP]]-Tableau139[[#This Row],[BC]]</f>
        <v>0</v>
      </c>
      <c r="AQ20">
        <f>(Tableau139[[#This Row],[G.]]*2)+(Tableau139[[#This Row],[VF]]*2)+Tableau139[[#This Row],[N.]]</f>
        <v>0</v>
      </c>
    </row>
    <row r="21" spans="1:43" ht="18.75" x14ac:dyDescent="0.3">
      <c r="A21" t="s">
        <v>9</v>
      </c>
      <c r="B21">
        <v>0</v>
      </c>
      <c r="C21">
        <f>IFERROR(IF(INDEX(Tableau1[[Score ]],MATCH(Tableau1394071105[[#This Row],[Club]],Tableau1[Club concerné],0))="VF",1,0),0)</f>
        <v>0</v>
      </c>
      <c r="D21" s="24">
        <f>Tableau1394071105[[#This Row],[G.]]+Tableau1394071105[[#This Row],[VF]]</f>
        <v>0</v>
      </c>
      <c r="E21" s="25"/>
      <c r="G21">
        <v>1</v>
      </c>
      <c r="H21" s="12">
        <f>Tableau1394071105[[#This Row],[P.]]+Tableau1394071105[[#This Row],[DF]]</f>
        <v>1</v>
      </c>
      <c r="I21" s="18">
        <f>Tableau1394071105[[#This Row],[Victoires totales]]+Tableau1394071105[[#This Row],[N.]]+Tableau1394071105[[#This Row],[Défaites totales]]</f>
        <v>1</v>
      </c>
      <c r="J21">
        <v>0</v>
      </c>
      <c r="K21">
        <v>0</v>
      </c>
      <c r="L21" s="15">
        <f>Tableau1394071105[[#This Row],[BP]]-Tableau1394071105[[#This Row],[BC]]</f>
        <v>0</v>
      </c>
      <c r="M21" s="9">
        <f>(Tableau1394071105[[#This Row],[G.]]*2)+(Tableau1394071105[[#This Row],[VF]]*2)+Tableau1394071105[[#This Row],[N.]]</f>
        <v>0</v>
      </c>
      <c r="AF21" t="s">
        <v>4</v>
      </c>
      <c r="AI21">
        <f>Tableau139[[#This Row],[G.]]+Tableau139[[#This Row],[VF]]</f>
        <v>0</v>
      </c>
      <c r="AJ21" s="8"/>
      <c r="AM21">
        <f>Tableau139[[#This Row],[P.]]+Tableau139[[#This Row],[DF]]</f>
        <v>0</v>
      </c>
      <c r="AP21">
        <f>Tableau139[[#This Row],[BP]]-Tableau139[[#This Row],[BC]]</f>
        <v>0</v>
      </c>
      <c r="AQ21">
        <f>(Tableau139[[#This Row],[G.]]*2)+(Tableau139[[#This Row],[VF]]*2)+Tableau139[[#This Row],[N.]]</f>
        <v>0</v>
      </c>
    </row>
    <row r="22" spans="1:43" ht="18.75" x14ac:dyDescent="0.3">
      <c r="A22" t="s">
        <v>8</v>
      </c>
      <c r="B22">
        <v>1</v>
      </c>
      <c r="C22">
        <f>IFERROR(IF(INDEX(Tableau1[[Score ]],MATCH(Tableau1394071105[[#This Row],[Club]],Tableau1[Club concerné],0))="VF",1,0),0)</f>
        <v>0</v>
      </c>
      <c r="D22" s="24">
        <f>Tableau1394071105[[#This Row],[G.]]+Tableau1394071105[[#This Row],[VF]]</f>
        <v>1</v>
      </c>
      <c r="E22" s="25"/>
      <c r="H22" s="12">
        <f>Tableau1394071105[[#This Row],[P.]]+Tableau1394071105[[#This Row],[DF]]</f>
        <v>0</v>
      </c>
      <c r="I22" s="18">
        <f>Tableau1394071105[[#This Row],[Victoires totales]]+Tableau1394071105[[#This Row],[N.]]+Tableau1394071105[[#This Row],[Défaites totales]]</f>
        <v>1</v>
      </c>
      <c r="J22">
        <v>13</v>
      </c>
      <c r="K22">
        <v>0</v>
      </c>
      <c r="L22" s="15">
        <f>Tableau1394071105[[#This Row],[BP]]-Tableau1394071105[[#This Row],[BC]]</f>
        <v>13</v>
      </c>
      <c r="M22" s="9">
        <f>(Tableau1394071105[[#This Row],[G.]]*2)+(Tableau1394071105[[#This Row],[VF]]*2)+Tableau1394071105[[#This Row],[N.]]</f>
        <v>2</v>
      </c>
      <c r="AF22" t="s">
        <v>5</v>
      </c>
      <c r="AI22">
        <f>Tableau139[[#This Row],[G.]]+Tableau139[[#This Row],[VF]]</f>
        <v>0</v>
      </c>
      <c r="AJ22" s="8"/>
      <c r="AM22">
        <f>Tableau139[[#This Row],[P.]]+Tableau139[[#This Row],[DF]]</f>
        <v>0</v>
      </c>
      <c r="AP22">
        <f>Tableau139[[#This Row],[BP]]-Tableau139[[#This Row],[BC]]</f>
        <v>0</v>
      </c>
      <c r="AQ22">
        <f>(Tableau139[[#This Row],[G.]]*2)+(Tableau139[[#This Row],[VF]]*2)+Tableau139[[#This Row],[N.]]</f>
        <v>0</v>
      </c>
    </row>
    <row r="23" spans="1:43" x14ac:dyDescent="0.25">
      <c r="AF23" t="s">
        <v>6</v>
      </c>
      <c r="AI23">
        <f>Tableau139[[#This Row],[G.]]+Tableau139[[#This Row],[VF]]</f>
        <v>0</v>
      </c>
      <c r="AJ23" s="8"/>
      <c r="AM23">
        <f>Tableau139[[#This Row],[P.]]+Tableau139[[#This Row],[DF]]</f>
        <v>0</v>
      </c>
      <c r="AP23">
        <f>Tableau139[[#This Row],[BP]]-Tableau139[[#This Row],[BC]]</f>
        <v>0</v>
      </c>
      <c r="AQ23">
        <f>(Tableau139[[#This Row],[G.]]*2)+(Tableau139[[#This Row],[VF]]*2)+Tableau139[[#This Row],[N.]]</f>
        <v>0</v>
      </c>
    </row>
    <row r="24" spans="1:43" x14ac:dyDescent="0.25">
      <c r="AF24" t="s">
        <v>7</v>
      </c>
      <c r="AI24">
        <f>Tableau139[[#This Row],[G.]]+Tableau139[[#This Row],[VF]]</f>
        <v>0</v>
      </c>
      <c r="AJ24" s="8"/>
      <c r="AM24">
        <f>Tableau139[[#This Row],[P.]]+Tableau139[[#This Row],[DF]]</f>
        <v>0</v>
      </c>
      <c r="AP24">
        <f>Tableau139[[#This Row],[BP]]-Tableau139[[#This Row],[BC]]</f>
        <v>0</v>
      </c>
      <c r="AQ24">
        <f>(Tableau139[[#This Row],[G.]]*2)+(Tableau139[[#This Row],[VF]]*2)+Tableau139[[#This Row],[N.]]</f>
        <v>0</v>
      </c>
    </row>
    <row r="25" spans="1:43" x14ac:dyDescent="0.25">
      <c r="A25" t="s">
        <v>11</v>
      </c>
      <c r="B25" t="s">
        <v>12</v>
      </c>
      <c r="C25" s="8" t="s">
        <v>13</v>
      </c>
      <c r="D25" s="21" t="s">
        <v>10</v>
      </c>
      <c r="AF25" t="s">
        <v>9</v>
      </c>
      <c r="AI25">
        <f>Tableau139[[#This Row],[G.]]+Tableau139[[#This Row],[VF]]</f>
        <v>0</v>
      </c>
      <c r="AJ25" s="8"/>
      <c r="AM25">
        <f>Tableau139[[#This Row],[P.]]+Tableau139[[#This Row],[DF]]</f>
        <v>0</v>
      </c>
      <c r="AP25">
        <f>Tableau139[[#This Row],[BP]]-Tableau139[[#This Row],[BC]]</f>
        <v>0</v>
      </c>
      <c r="AQ25">
        <f>(Tableau139[[#This Row],[G.]]*2)+(Tableau139[[#This Row],[VF]]*2)+Tableau139[[#This Row],[N.]]</f>
        <v>0</v>
      </c>
    </row>
    <row r="26" spans="1:43" x14ac:dyDescent="0.25">
      <c r="A26" t="s">
        <v>5</v>
      </c>
      <c r="B26" t="s">
        <v>6</v>
      </c>
      <c r="C26" s="8" t="s">
        <v>26</v>
      </c>
      <c r="D26" s="22">
        <v>674</v>
      </c>
      <c r="AF26" t="s">
        <v>8</v>
      </c>
      <c r="AI26">
        <f>Tableau139[[#This Row],[G.]]+Tableau139[[#This Row],[VF]]</f>
        <v>0</v>
      </c>
      <c r="AJ26" s="8"/>
      <c r="AM26">
        <f>Tableau139[[#This Row],[P.]]+Tableau139[[#This Row],[DF]]</f>
        <v>0</v>
      </c>
      <c r="AP26">
        <f>Tableau139[[#This Row],[BP]]-Tableau139[[#This Row],[BC]]</f>
        <v>0</v>
      </c>
      <c r="AQ26">
        <f>(Tableau139[[#This Row],[G.]]*2)+(Tableau139[[#This Row],[VF]]*2)+Tableau139[[#This Row],[N.]]</f>
        <v>0</v>
      </c>
    </row>
    <row r="27" spans="1:43" x14ac:dyDescent="0.25">
      <c r="A27" t="s">
        <v>4</v>
      </c>
      <c r="B27" t="s">
        <v>0</v>
      </c>
      <c r="C27" s="8" t="s">
        <v>27</v>
      </c>
      <c r="D27" s="22">
        <v>674</v>
      </c>
    </row>
    <row r="28" spans="1:43" x14ac:dyDescent="0.25">
      <c r="A28" t="s">
        <v>3</v>
      </c>
      <c r="B28" t="s">
        <v>8</v>
      </c>
      <c r="C28" s="8" t="s">
        <v>28</v>
      </c>
      <c r="D28" s="22">
        <v>674</v>
      </c>
    </row>
    <row r="29" spans="1:43" x14ac:dyDescent="0.25">
      <c r="A29" t="s">
        <v>9</v>
      </c>
      <c r="B29" t="s">
        <v>1</v>
      </c>
      <c r="C29" s="8" t="s">
        <v>26</v>
      </c>
      <c r="D29" s="22">
        <v>674</v>
      </c>
    </row>
    <row r="30" spans="1:43" x14ac:dyDescent="0.25">
      <c r="A30" t="s">
        <v>7</v>
      </c>
      <c r="B30" t="s">
        <v>2</v>
      </c>
      <c r="C30" s="8" t="s">
        <v>29</v>
      </c>
      <c r="D30" s="22">
        <v>674</v>
      </c>
    </row>
    <row r="33" spans="1:13" x14ac:dyDescent="0.25">
      <c r="A33" t="s">
        <v>14</v>
      </c>
      <c r="B33" t="s">
        <v>16</v>
      </c>
      <c r="C33" t="s">
        <v>25</v>
      </c>
      <c r="D33" s="21" t="s">
        <v>32</v>
      </c>
      <c r="E33" s="23" t="s">
        <v>17</v>
      </c>
      <c r="F33" t="s">
        <v>18</v>
      </c>
      <c r="G33" t="s">
        <v>31</v>
      </c>
      <c r="H33" t="s">
        <v>33</v>
      </c>
      <c r="I33" t="s">
        <v>34</v>
      </c>
      <c r="J33" t="s">
        <v>19</v>
      </c>
      <c r="K33" t="s">
        <v>20</v>
      </c>
      <c r="L33" t="s">
        <v>21</v>
      </c>
      <c r="M33" t="s">
        <v>15</v>
      </c>
    </row>
    <row r="34" spans="1:13" ht="18.75" x14ac:dyDescent="0.3">
      <c r="A34" t="s">
        <v>0</v>
      </c>
      <c r="B34">
        <v>1</v>
      </c>
      <c r="C34">
        <v>1</v>
      </c>
      <c r="D34" s="24">
        <f>Tableau1394071[[#This Row],[G.]]+Tableau1394071[[#This Row],[VF]]</f>
        <v>2</v>
      </c>
      <c r="E34" s="25"/>
      <c r="H34" s="12">
        <f>Tableau1394071[[#This Row],[P.]]+Tableau1394071[[#This Row],[DF]]</f>
        <v>0</v>
      </c>
      <c r="I34" s="18">
        <f>Tableau1394071[[#This Row],[Victoires totales]]+Tableau1394071[[#This Row],[N.]]+Tableau1394071[[#This Row],[Défaites totales]]</f>
        <v>2</v>
      </c>
      <c r="J34">
        <v>8</v>
      </c>
      <c r="K34">
        <v>0</v>
      </c>
      <c r="L34" s="15">
        <f>Tableau1394071[[#This Row],[BP]]-Tableau1394071[[#This Row],[BC]]</f>
        <v>8</v>
      </c>
      <c r="M34" s="9">
        <f>(Tableau1394071[[#This Row],[G.]]*2)+(Tableau1394071[[#This Row],[VF]]*2)+Tableau1394071[[#This Row],[N.]]</f>
        <v>4</v>
      </c>
    </row>
    <row r="35" spans="1:13" ht="18.75" x14ac:dyDescent="0.3">
      <c r="A35" t="s">
        <v>5</v>
      </c>
      <c r="B35">
        <v>2</v>
      </c>
      <c r="C35"/>
      <c r="D35" s="24">
        <f>Tableau1394071[[#This Row],[G.]]+Tableau1394071[[#This Row],[VF]]</f>
        <v>2</v>
      </c>
      <c r="E35" s="25"/>
      <c r="H35" s="12">
        <f>Tableau1394071[[#This Row],[P.]]+Tableau1394071[[#This Row],[DF]]</f>
        <v>0</v>
      </c>
      <c r="I35" s="18">
        <f>Tableau1394071[[#This Row],[Victoires totales]]+Tableau1394071[[#This Row],[N.]]+Tableau1394071[[#This Row],[Défaites totales]]</f>
        <v>2</v>
      </c>
      <c r="J35">
        <v>8</v>
      </c>
      <c r="K35">
        <v>5</v>
      </c>
      <c r="L35" s="15">
        <f>Tableau1394071[[#This Row],[BP]]-Tableau1394071[[#This Row],[BC]]</f>
        <v>3</v>
      </c>
      <c r="M35" s="9">
        <f>(Tableau1394071[[#This Row],[G.]]*2)+(Tableau1394071[[#This Row],[VF]]*2)+Tableau1394071[[#This Row],[N.]]</f>
        <v>4</v>
      </c>
    </row>
    <row r="36" spans="1:13" ht="18.75" x14ac:dyDescent="0.3">
      <c r="A36" t="s">
        <v>3</v>
      </c>
      <c r="B36">
        <v>1</v>
      </c>
      <c r="C36"/>
      <c r="D36" s="24">
        <f>Tableau1394071[[#This Row],[G.]]+Tableau1394071[[#This Row],[VF]]</f>
        <v>1</v>
      </c>
      <c r="E36" s="25"/>
      <c r="H36" s="12">
        <f>Tableau1394071[[#This Row],[P.]]+Tableau1394071[[#This Row],[DF]]</f>
        <v>0</v>
      </c>
      <c r="I36" s="18">
        <f>Tableau1394071[[#This Row],[Victoires totales]]+Tableau1394071[[#This Row],[N.]]+Tableau1394071[[#This Row],[Défaites totales]]</f>
        <v>1</v>
      </c>
      <c r="J36">
        <v>4</v>
      </c>
      <c r="K36">
        <v>3</v>
      </c>
      <c r="L36" s="15">
        <f>Tableau1394071[[#This Row],[BP]]-Tableau1394071[[#This Row],[BC]]</f>
        <v>1</v>
      </c>
      <c r="M36" s="9">
        <f>(Tableau1394071[[#This Row],[G.]]*2)+(Tableau1394071[[#This Row],[VF]]*2)+Tableau1394071[[#This Row],[N.]]</f>
        <v>2</v>
      </c>
    </row>
    <row r="37" spans="1:13" ht="18.75" x14ac:dyDescent="0.3">
      <c r="A37" t="s">
        <v>6</v>
      </c>
      <c r="B37">
        <v>1</v>
      </c>
      <c r="C37"/>
      <c r="D37" s="24">
        <f>Tableau1394071[[#This Row],[G.]]+Tableau1394071[[#This Row],[VF]]</f>
        <v>1</v>
      </c>
      <c r="E37" s="25"/>
      <c r="F37">
        <v>1</v>
      </c>
      <c r="H37" s="12">
        <f>Tableau1394071[[#This Row],[P.]]+Tableau1394071[[#This Row],[DF]]</f>
        <v>1</v>
      </c>
      <c r="I37" s="18">
        <f>Tableau1394071[[#This Row],[Victoires totales]]+Tableau1394071[[#This Row],[N.]]+Tableau1394071[[#This Row],[Défaites totales]]</f>
        <v>2</v>
      </c>
      <c r="J37">
        <v>6</v>
      </c>
      <c r="K37">
        <v>4</v>
      </c>
      <c r="L37" s="15">
        <f>Tableau1394071[[#This Row],[BP]]-Tableau1394071[[#This Row],[BC]]</f>
        <v>2</v>
      </c>
      <c r="M37" s="9">
        <f>(Tableau1394071[[#This Row],[G.]]*2)+(Tableau1394071[[#This Row],[VF]]*2)+Tableau1394071[[#This Row],[N.]]</f>
        <v>2</v>
      </c>
    </row>
    <row r="38" spans="1:13" ht="18.75" x14ac:dyDescent="0.3">
      <c r="A38" t="s">
        <v>9</v>
      </c>
      <c r="B38">
        <v>1</v>
      </c>
      <c r="C38"/>
      <c r="D38" s="24">
        <f>Tableau1394071[[#This Row],[G.]]+Tableau1394071[[#This Row],[VF]]</f>
        <v>1</v>
      </c>
      <c r="E38" s="25"/>
      <c r="G38">
        <v>1</v>
      </c>
      <c r="H38" s="12">
        <f>Tableau1394071[[#This Row],[P.]]+Tableau1394071[[#This Row],[DF]]</f>
        <v>1</v>
      </c>
      <c r="I38" s="18">
        <f>Tableau1394071[[#This Row],[Victoires totales]]+Tableau1394071[[#This Row],[N.]]+Tableau1394071[[#This Row],[Défaites totales]]</f>
        <v>2</v>
      </c>
      <c r="J38">
        <v>3</v>
      </c>
      <c r="K38">
        <v>2</v>
      </c>
      <c r="L38" s="15">
        <f>Tableau1394071[[#This Row],[BP]]-Tableau1394071[[#This Row],[BC]]</f>
        <v>1</v>
      </c>
      <c r="M38" s="9">
        <f>(Tableau1394071[[#This Row],[G.]]*2)+(Tableau1394071[[#This Row],[VF]]*2)+Tableau1394071[[#This Row],[N.]]</f>
        <v>2</v>
      </c>
    </row>
    <row r="39" spans="1:13" ht="18.75" x14ac:dyDescent="0.3">
      <c r="A39" t="s">
        <v>8</v>
      </c>
      <c r="B39">
        <v>1</v>
      </c>
      <c r="C39"/>
      <c r="D39" s="24">
        <f>Tableau1394071[[#This Row],[G.]]+Tableau1394071[[#This Row],[VF]]</f>
        <v>1</v>
      </c>
      <c r="E39" s="25"/>
      <c r="F39">
        <v>1</v>
      </c>
      <c r="H39" s="12">
        <f>Tableau1394071[[#This Row],[P.]]+Tableau1394071[[#This Row],[DF]]</f>
        <v>1</v>
      </c>
      <c r="I39" s="18">
        <f>Tableau1394071[[#This Row],[Victoires totales]]+Tableau1394071[[#This Row],[N.]]+Tableau1394071[[#This Row],[Défaites totales]]</f>
        <v>2</v>
      </c>
      <c r="J39">
        <v>16</v>
      </c>
      <c r="K39">
        <v>4</v>
      </c>
      <c r="L39" s="15">
        <f>Tableau1394071[[#This Row],[BP]]-Tableau1394071[[#This Row],[BC]]</f>
        <v>12</v>
      </c>
      <c r="M39" s="9">
        <f>(Tableau1394071[[#This Row],[G.]]*2)+(Tableau1394071[[#This Row],[VF]]*2)+Tableau1394071[[#This Row],[N.]]</f>
        <v>2</v>
      </c>
    </row>
    <row r="40" spans="1:13" ht="18.75" x14ac:dyDescent="0.3">
      <c r="A40" t="s">
        <v>2</v>
      </c>
      <c r="C40"/>
      <c r="D40" s="24">
        <f>Tableau1394071[[#This Row],[G.]]+Tableau1394071[[#This Row],[VF]]</f>
        <v>0</v>
      </c>
      <c r="E40" s="25" t="s">
        <v>30</v>
      </c>
      <c r="F40">
        <v>1</v>
      </c>
      <c r="H40" s="12">
        <f>Tableau1394071[[#This Row],[P.]]+Tableau1394071[[#This Row],[DF]]</f>
        <v>1</v>
      </c>
      <c r="I40" s="18">
        <f>Tableau1394071[[#This Row],[Victoires totales]]+Tableau1394071[[#This Row],[N.]]+Tableau1394071[[#This Row],[Défaites totales]]</f>
        <v>2</v>
      </c>
      <c r="J40">
        <v>3</v>
      </c>
      <c r="K40">
        <v>5</v>
      </c>
      <c r="L40" s="15">
        <f>Tableau1394071[[#This Row],[BP]]-Tableau1394071[[#This Row],[BC]]</f>
        <v>-2</v>
      </c>
      <c r="M40" s="9">
        <f>(Tableau1394071[[#This Row],[G.]]*2)+(Tableau1394071[[#This Row],[VF]]*2)+Tableau1394071[[#This Row],[N.]]</f>
        <v>1</v>
      </c>
    </row>
    <row r="41" spans="1:13" ht="18.75" x14ac:dyDescent="0.3">
      <c r="A41" t="s">
        <v>7</v>
      </c>
      <c r="C41"/>
      <c r="D41" s="24">
        <f>Tableau1394071[[#This Row],[G.]]+Tableau1394071[[#This Row],[VF]]</f>
        <v>0</v>
      </c>
      <c r="E41" s="25" t="s">
        <v>30</v>
      </c>
      <c r="F41">
        <v>1</v>
      </c>
      <c r="H41" s="12">
        <f>Tableau1394071[[#This Row],[P.]]+Tableau1394071[[#This Row],[DF]]</f>
        <v>1</v>
      </c>
      <c r="I41" s="18">
        <f>Tableau1394071[[#This Row],[Victoires totales]]+Tableau1394071[[#This Row],[N.]]+Tableau1394071[[#This Row],[Défaites totales]]</f>
        <v>2</v>
      </c>
      <c r="J41">
        <v>1</v>
      </c>
      <c r="K41">
        <v>4</v>
      </c>
      <c r="L41" s="15">
        <f>Tableau1394071[[#This Row],[BP]]-Tableau1394071[[#This Row],[BC]]</f>
        <v>-3</v>
      </c>
      <c r="M41" s="9">
        <f>(Tableau1394071[[#This Row],[G.]]*2)+(Tableau1394071[[#This Row],[VF]]*2)+Tableau1394071[[#This Row],[N.]]</f>
        <v>1</v>
      </c>
    </row>
    <row r="42" spans="1:13" ht="18.75" x14ac:dyDescent="0.3">
      <c r="A42" t="s">
        <v>1</v>
      </c>
      <c r="C42"/>
      <c r="D42" s="24">
        <f>Tableau1394071[[#This Row],[G.]]+Tableau1394071[[#This Row],[VF]]</f>
        <v>0</v>
      </c>
      <c r="E42" s="25"/>
      <c r="F42">
        <v>1</v>
      </c>
      <c r="H42" s="12">
        <f>Tableau1394071[[#This Row],[P.]]+Tableau1394071[[#This Row],[DF]]</f>
        <v>1</v>
      </c>
      <c r="I42" s="18">
        <f>Tableau1394071[[#This Row],[Victoires totales]]+Tableau1394071[[#This Row],[N.]]+Tableau1394071[[#This Row],[Défaites totales]]</f>
        <v>1</v>
      </c>
      <c r="J42">
        <v>2</v>
      </c>
      <c r="K42">
        <v>3</v>
      </c>
      <c r="L42" s="15">
        <f>Tableau1394071[[#This Row],[BP]]-Tableau1394071[[#This Row],[BC]]</f>
        <v>-1</v>
      </c>
      <c r="M42" s="9">
        <f>(Tableau1394071[[#This Row],[G.]]*2)+(Tableau1394071[[#This Row],[VF]]*2)+Tableau1394071[[#This Row],[N.]]</f>
        <v>0</v>
      </c>
    </row>
    <row r="43" spans="1:13" ht="18.75" x14ac:dyDescent="0.3">
      <c r="A43" t="s">
        <v>4</v>
      </c>
      <c r="C43"/>
      <c r="D43" s="24">
        <f>Tableau1394071[[#This Row],[G.]]+Tableau1394071[[#This Row],[VF]]</f>
        <v>0</v>
      </c>
      <c r="E43" s="25"/>
      <c r="F43">
        <v>2</v>
      </c>
      <c r="H43" s="12">
        <f>Tableau1394071[[#This Row],[P.]]+Tableau1394071[[#This Row],[DF]]</f>
        <v>2</v>
      </c>
      <c r="I43" s="18">
        <f>Tableau1394071[[#This Row],[Victoires totales]]+Tableau1394071[[#This Row],[N.]]+Tableau1394071[[#This Row],[Défaites totales]]</f>
        <v>2</v>
      </c>
      <c r="J43">
        <v>0</v>
      </c>
      <c r="K43">
        <v>21</v>
      </c>
      <c r="L43" s="15">
        <f>Tableau1394071[[#This Row],[BP]]-Tableau1394071[[#This Row],[BC]]</f>
        <v>-21</v>
      </c>
      <c r="M43" s="9">
        <f>(Tableau1394071[[#This Row],[G.]]*2)+(Tableau1394071[[#This Row],[VF]]*2)+Tableau1394071[[#This Row],[N.]]</f>
        <v>0</v>
      </c>
    </row>
    <row r="46" spans="1:13" x14ac:dyDescent="0.25">
      <c r="A46" t="s">
        <v>11</v>
      </c>
      <c r="B46" t="s">
        <v>12</v>
      </c>
      <c r="C46" s="8" t="s">
        <v>13</v>
      </c>
      <c r="D46" s="21" t="s">
        <v>10</v>
      </c>
    </row>
    <row r="47" spans="1:13" x14ac:dyDescent="0.25">
      <c r="A47" t="s">
        <v>6</v>
      </c>
      <c r="B47" t="s">
        <v>9</v>
      </c>
      <c r="C47" s="8" t="s">
        <v>35</v>
      </c>
      <c r="D47" s="22">
        <v>316</v>
      </c>
    </row>
    <row r="48" spans="1:13" x14ac:dyDescent="0.25">
      <c r="A48" t="s">
        <v>0</v>
      </c>
      <c r="B48" t="s">
        <v>7</v>
      </c>
      <c r="C48" s="8" t="s">
        <v>36</v>
      </c>
      <c r="D48" s="22">
        <v>316</v>
      </c>
    </row>
    <row r="49" spans="1:13" x14ac:dyDescent="0.25">
      <c r="A49" t="s">
        <v>1</v>
      </c>
      <c r="B49" t="s">
        <v>4</v>
      </c>
      <c r="C49" s="8" t="s">
        <v>37</v>
      </c>
      <c r="D49" s="22">
        <v>316</v>
      </c>
    </row>
    <row r="50" spans="1:13" x14ac:dyDescent="0.25">
      <c r="A50" t="s">
        <v>8</v>
      </c>
      <c r="B50" t="s">
        <v>5</v>
      </c>
      <c r="C50" s="8" t="s">
        <v>38</v>
      </c>
      <c r="D50" s="22">
        <v>316</v>
      </c>
    </row>
    <row r="51" spans="1:13" x14ac:dyDescent="0.25">
      <c r="A51" t="s">
        <v>2</v>
      </c>
      <c r="B51" t="s">
        <v>3</v>
      </c>
      <c r="C51" s="8" t="s">
        <v>39</v>
      </c>
      <c r="D51" s="22">
        <v>316</v>
      </c>
    </row>
    <row r="54" spans="1:13" x14ac:dyDescent="0.25">
      <c r="A54" t="s">
        <v>14</v>
      </c>
      <c r="B54" t="s">
        <v>16</v>
      </c>
      <c r="C54" t="s">
        <v>25</v>
      </c>
      <c r="D54" s="21" t="s">
        <v>32</v>
      </c>
      <c r="E54" s="23" t="s">
        <v>17</v>
      </c>
      <c r="F54" t="s">
        <v>18</v>
      </c>
      <c r="G54" t="s">
        <v>31</v>
      </c>
      <c r="H54" t="s">
        <v>33</v>
      </c>
      <c r="I54" t="s">
        <v>34</v>
      </c>
      <c r="J54" t="s">
        <v>19</v>
      </c>
      <c r="K54" t="s">
        <v>20</v>
      </c>
      <c r="L54" t="s">
        <v>21</v>
      </c>
      <c r="M54" t="s">
        <v>15</v>
      </c>
    </row>
    <row r="55" spans="1:13" ht="18.75" x14ac:dyDescent="0.3">
      <c r="A55" t="s">
        <v>0</v>
      </c>
      <c r="B55">
        <v>2</v>
      </c>
      <c r="C55">
        <v>1</v>
      </c>
      <c r="D55" s="24">
        <f>Tableau139407174[[#This Row],[G.]]+Tableau139407174[[#This Row],[VF]]</f>
        <v>3</v>
      </c>
      <c r="E55" s="25"/>
      <c r="H55" s="12">
        <f>Tableau139407174[[#This Row],[P.]]+Tableau139407174[[#This Row],[DF]]</f>
        <v>0</v>
      </c>
      <c r="I55" s="18">
        <f>Tableau139407174[[#This Row],[Victoires totales]]+Tableau139407174[[#This Row],[N.]]+Tableau139407174[[#This Row],[Défaites totales]]</f>
        <v>3</v>
      </c>
      <c r="J55">
        <v>9</v>
      </c>
      <c r="K55">
        <v>0</v>
      </c>
      <c r="L55" s="15">
        <f>Tableau139407174[[#This Row],[BP]]-Tableau139407174[[#This Row],[BC]]</f>
        <v>9</v>
      </c>
      <c r="M55" s="9">
        <f>(Tableau139407174[[#This Row],[G.]]*2)+(Tableau139407174[[#This Row],[VF]]*2)+Tableau139407174[[#This Row],[N.]]</f>
        <v>6</v>
      </c>
    </row>
    <row r="56" spans="1:13" ht="18.75" x14ac:dyDescent="0.3">
      <c r="A56" t="s">
        <v>5</v>
      </c>
      <c r="B56">
        <v>2</v>
      </c>
      <c r="C56"/>
      <c r="D56" s="24">
        <f>Tableau139407174[[#This Row],[G.]]+Tableau139407174[[#This Row],[VF]]</f>
        <v>2</v>
      </c>
      <c r="E56" s="25"/>
      <c r="F56">
        <v>1</v>
      </c>
      <c r="H56" s="12">
        <f>Tableau139407174[[#This Row],[P.]]+Tableau139407174[[#This Row],[DF]]</f>
        <v>1</v>
      </c>
      <c r="I56" s="18">
        <f>Tableau139407174[[#This Row],[Victoires totales]]+Tableau139407174[[#This Row],[N.]]+Tableau139407174[[#This Row],[Défaites totales]]</f>
        <v>3</v>
      </c>
      <c r="J56">
        <v>9</v>
      </c>
      <c r="K56">
        <v>10</v>
      </c>
      <c r="L56" s="15">
        <f>Tableau139407174[[#This Row],[BP]]-Tableau139407174[[#This Row],[BC]]</f>
        <v>-1</v>
      </c>
      <c r="M56" s="9">
        <f>(Tableau139407174[[#This Row],[G.]]*2)+(Tableau139407174[[#This Row],[VF]]*2)+Tableau139407174[[#This Row],[N.]]</f>
        <v>4</v>
      </c>
    </row>
    <row r="57" spans="1:13" ht="18.75" x14ac:dyDescent="0.3">
      <c r="A57" t="s">
        <v>9</v>
      </c>
      <c r="B57">
        <v>2</v>
      </c>
      <c r="C57"/>
      <c r="D57" s="24">
        <f>Tableau139407174[[#This Row],[G.]]+Tableau139407174[[#This Row],[VF]]</f>
        <v>2</v>
      </c>
      <c r="E57" s="25"/>
      <c r="G57">
        <v>1</v>
      </c>
      <c r="H57" s="12">
        <f>Tableau139407174[[#This Row],[P.]]+Tableau139407174[[#This Row],[DF]]</f>
        <v>1</v>
      </c>
      <c r="I57" s="18">
        <f>Tableau139407174[[#This Row],[Victoires totales]]+Tableau139407174[[#This Row],[N.]]+Tableau139407174[[#This Row],[Défaites totales]]</f>
        <v>3</v>
      </c>
      <c r="J57">
        <v>12</v>
      </c>
      <c r="K57">
        <v>7</v>
      </c>
      <c r="L57" s="15">
        <f>Tableau139407174[[#This Row],[BP]]-Tableau139407174[[#This Row],[BC]]</f>
        <v>5</v>
      </c>
      <c r="M57" s="9">
        <f>(Tableau139407174[[#This Row],[G.]]*2)+(Tableau139407174[[#This Row],[VF]]*2)+Tableau139407174[[#This Row],[N.]]</f>
        <v>4</v>
      </c>
    </row>
    <row r="58" spans="1:13" ht="18.75" x14ac:dyDescent="0.3">
      <c r="A58" t="s">
        <v>8</v>
      </c>
      <c r="B58">
        <v>2</v>
      </c>
      <c r="C58"/>
      <c r="D58" s="24">
        <f>Tableau139407174[[#This Row],[G.]]+Tableau139407174[[#This Row],[VF]]</f>
        <v>2</v>
      </c>
      <c r="E58" s="25"/>
      <c r="F58">
        <v>1</v>
      </c>
      <c r="H58" s="12">
        <f>Tableau139407174[[#This Row],[P.]]+Tableau139407174[[#This Row],[DF]]</f>
        <v>1</v>
      </c>
      <c r="I58" s="18">
        <f>Tableau139407174[[#This Row],[Victoires totales]]+Tableau139407174[[#This Row],[N.]]+Tableau139407174[[#This Row],[Défaites totales]]</f>
        <v>3</v>
      </c>
      <c r="J58">
        <v>21</v>
      </c>
      <c r="K58">
        <v>5</v>
      </c>
      <c r="L58" s="15">
        <f>Tableau139407174[[#This Row],[BP]]-Tableau139407174[[#This Row],[BC]]</f>
        <v>16</v>
      </c>
      <c r="M58" s="9">
        <f>(Tableau139407174[[#This Row],[G.]]*2)+(Tableau139407174[[#This Row],[VF]]*2)+Tableau139407174[[#This Row],[N.]]</f>
        <v>4</v>
      </c>
    </row>
    <row r="59" spans="1:13" ht="18.75" x14ac:dyDescent="0.3">
      <c r="A59" t="s">
        <v>2</v>
      </c>
      <c r="B59">
        <v>1</v>
      </c>
      <c r="C59"/>
      <c r="D59" s="24">
        <f>Tableau139407174[[#This Row],[G.]]+Tableau139407174[[#This Row],[VF]]</f>
        <v>1</v>
      </c>
      <c r="E59" s="25" t="s">
        <v>30</v>
      </c>
      <c r="F59">
        <v>1</v>
      </c>
      <c r="H59" s="12">
        <f>Tableau139407174[[#This Row],[P.]]+Tableau139407174[[#This Row],[DF]]</f>
        <v>1</v>
      </c>
      <c r="I59" s="18">
        <f>Tableau139407174[[#This Row],[Victoires totales]]+Tableau139407174[[#This Row],[N.]]+Tableau139407174[[#This Row],[Défaites totales]]</f>
        <v>3</v>
      </c>
      <c r="J59">
        <v>5</v>
      </c>
      <c r="K59">
        <v>6</v>
      </c>
      <c r="L59" s="15">
        <f>Tableau139407174[[#This Row],[BP]]-Tableau139407174[[#This Row],[BC]]</f>
        <v>-1</v>
      </c>
      <c r="M59" s="9">
        <f>(Tableau139407174[[#This Row],[G.]]*2)+(Tableau139407174[[#This Row],[VF]]*2)+Tableau139407174[[#This Row],[N.]]</f>
        <v>3</v>
      </c>
    </row>
    <row r="60" spans="1:13" ht="18.75" x14ac:dyDescent="0.3">
      <c r="A60" t="s">
        <v>3</v>
      </c>
      <c r="B60">
        <v>1</v>
      </c>
      <c r="C60"/>
      <c r="D60" s="24">
        <f>Tableau139407174[[#This Row],[G.]]+Tableau139407174[[#This Row],[VF]]</f>
        <v>1</v>
      </c>
      <c r="E60" s="25"/>
      <c r="F60">
        <v>1</v>
      </c>
      <c r="H60" s="12">
        <f>Tableau139407174[[#This Row],[P.]]+Tableau139407174[[#This Row],[DF]]</f>
        <v>1</v>
      </c>
      <c r="I60" s="18">
        <f>Tableau139407174[[#This Row],[Victoires totales]]+Tableau139407174[[#This Row],[N.]]+Tableau139407174[[#This Row],[Défaites totales]]</f>
        <v>2</v>
      </c>
      <c r="J60">
        <v>5</v>
      </c>
      <c r="K60">
        <v>5</v>
      </c>
      <c r="L60" s="15">
        <f>Tableau139407174[[#This Row],[BP]]-Tableau139407174[[#This Row],[BC]]</f>
        <v>0</v>
      </c>
      <c r="M60" s="9">
        <f>(Tableau139407174[[#This Row],[G.]]*2)+(Tableau139407174[[#This Row],[VF]]*2)+Tableau139407174[[#This Row],[N.]]</f>
        <v>2</v>
      </c>
    </row>
    <row r="61" spans="1:13" ht="18.75" x14ac:dyDescent="0.3">
      <c r="A61" t="s">
        <v>6</v>
      </c>
      <c r="B61">
        <v>1</v>
      </c>
      <c r="C61"/>
      <c r="D61" s="24">
        <f>Tableau139407174[[#This Row],[G.]]+Tableau139407174[[#This Row],[VF]]</f>
        <v>1</v>
      </c>
      <c r="E61" s="25"/>
      <c r="F61">
        <v>2</v>
      </c>
      <c r="H61" s="12">
        <f>Tableau139407174[[#This Row],[P.]]+Tableau139407174[[#This Row],[DF]]</f>
        <v>2</v>
      </c>
      <c r="I61" s="18">
        <f>Tableau139407174[[#This Row],[Victoires totales]]+Tableau139407174[[#This Row],[N.]]+Tableau139407174[[#This Row],[Défaites totales]]</f>
        <v>3</v>
      </c>
      <c r="J61">
        <v>11</v>
      </c>
      <c r="K61">
        <v>13</v>
      </c>
      <c r="L61" s="15">
        <f>Tableau139407174[[#This Row],[BP]]-Tableau139407174[[#This Row],[BC]]</f>
        <v>-2</v>
      </c>
      <c r="M61" s="9">
        <f>(Tableau139407174[[#This Row],[G.]]*2)+(Tableau139407174[[#This Row],[VF]]*2)+Tableau139407174[[#This Row],[N.]]</f>
        <v>2</v>
      </c>
    </row>
    <row r="62" spans="1:13" ht="18.75" x14ac:dyDescent="0.3">
      <c r="A62" t="s">
        <v>1</v>
      </c>
      <c r="B62">
        <v>1</v>
      </c>
      <c r="C62"/>
      <c r="D62" s="24">
        <f>Tableau139407174[[#This Row],[G.]]+Tableau139407174[[#This Row],[VF]]</f>
        <v>1</v>
      </c>
      <c r="E62" s="25"/>
      <c r="F62">
        <v>1</v>
      </c>
      <c r="H62" s="12">
        <f>Tableau139407174[[#This Row],[P.]]+Tableau139407174[[#This Row],[DF]]</f>
        <v>1</v>
      </c>
      <c r="I62" s="18">
        <f>Tableau139407174[[#This Row],[Victoires totales]]+Tableau139407174[[#This Row],[N.]]+Tableau139407174[[#This Row],[Défaites totales]]</f>
        <v>2</v>
      </c>
      <c r="J62">
        <v>9</v>
      </c>
      <c r="K62">
        <v>4</v>
      </c>
      <c r="L62" s="15">
        <f>Tableau139407174[[#This Row],[BP]]-Tableau139407174[[#This Row],[BC]]</f>
        <v>5</v>
      </c>
      <c r="M62" s="9">
        <f>(Tableau139407174[[#This Row],[G.]]*2)+(Tableau139407174[[#This Row],[VF]]*2)+Tableau139407174[[#This Row],[N.]]</f>
        <v>2</v>
      </c>
    </row>
    <row r="63" spans="1:13" ht="18.75" x14ac:dyDescent="0.3">
      <c r="A63" t="s">
        <v>7</v>
      </c>
      <c r="C63"/>
      <c r="D63" s="24">
        <f>Tableau139407174[[#This Row],[G.]]+Tableau139407174[[#This Row],[VF]]</f>
        <v>0</v>
      </c>
      <c r="E63" s="25" t="s">
        <v>30</v>
      </c>
      <c r="F63">
        <v>2</v>
      </c>
      <c r="H63" s="12">
        <f>Tableau139407174[[#This Row],[P.]]+Tableau139407174[[#This Row],[DF]]</f>
        <v>2</v>
      </c>
      <c r="I63" s="18">
        <f>Tableau139407174[[#This Row],[Victoires totales]]+Tableau139407174[[#This Row],[N.]]+Tableau139407174[[#This Row],[Défaites totales]]</f>
        <v>3</v>
      </c>
      <c r="J63">
        <v>1</v>
      </c>
      <c r="K63">
        <v>5</v>
      </c>
      <c r="L63" s="15">
        <f>Tableau139407174[[#This Row],[BP]]-Tableau139407174[[#This Row],[BC]]</f>
        <v>-4</v>
      </c>
      <c r="M63" s="9">
        <f>(Tableau139407174[[#This Row],[G.]]*2)+(Tableau139407174[[#This Row],[VF]]*2)+Tableau139407174[[#This Row],[N.]]</f>
        <v>1</v>
      </c>
    </row>
    <row r="64" spans="1:13" ht="18.75" x14ac:dyDescent="0.3">
      <c r="A64" t="s">
        <v>4</v>
      </c>
      <c r="C64"/>
      <c r="D64" s="24">
        <f>Tableau139407174[[#This Row],[G.]]+Tableau139407174[[#This Row],[VF]]</f>
        <v>0</v>
      </c>
      <c r="E64" s="25"/>
      <c r="F64">
        <v>3</v>
      </c>
      <c r="H64" s="12">
        <f>Tableau139407174[[#This Row],[P.]]+Tableau139407174[[#This Row],[DF]]</f>
        <v>3</v>
      </c>
      <c r="I64" s="18">
        <f>Tableau139407174[[#This Row],[Victoires totales]]+Tableau139407174[[#This Row],[N.]]+Tableau139407174[[#This Row],[Défaites totales]]</f>
        <v>3</v>
      </c>
      <c r="J64">
        <v>1</v>
      </c>
      <c r="K64">
        <v>28</v>
      </c>
      <c r="L64" s="15">
        <f>Tableau139407174[[#This Row],[BP]]-Tableau139407174[[#This Row],[BC]]</f>
        <v>-27</v>
      </c>
      <c r="M64" s="9">
        <f>(Tableau139407174[[#This Row],[G.]]*2)+(Tableau139407174[[#This Row],[VF]]*2)+Tableau139407174[[#This Row],[N.]]</f>
        <v>0</v>
      </c>
    </row>
    <row r="67" spans="1:13" x14ac:dyDescent="0.25">
      <c r="A67" t="s">
        <v>11</v>
      </c>
      <c r="B67" t="s">
        <v>12</v>
      </c>
      <c r="C67" s="8" t="s">
        <v>13</v>
      </c>
      <c r="D67" s="21" t="s">
        <v>10</v>
      </c>
    </row>
    <row r="68" spans="1:13" x14ac:dyDescent="0.25">
      <c r="A68" t="s">
        <v>1</v>
      </c>
      <c r="B68" t="s">
        <v>2</v>
      </c>
      <c r="C68" s="8" t="s">
        <v>40</v>
      </c>
      <c r="D68" s="22">
        <v>323</v>
      </c>
    </row>
    <row r="69" spans="1:13" x14ac:dyDescent="0.25">
      <c r="A69" t="s">
        <v>8</v>
      </c>
      <c r="B69" t="s">
        <v>7</v>
      </c>
      <c r="C69" s="8" t="s">
        <v>41</v>
      </c>
      <c r="D69" s="22">
        <v>323</v>
      </c>
    </row>
    <row r="70" spans="1:13" x14ac:dyDescent="0.25">
      <c r="A70" t="s">
        <v>5</v>
      </c>
      <c r="B70" t="s">
        <v>0</v>
      </c>
      <c r="C70" s="8" t="s">
        <v>42</v>
      </c>
      <c r="D70" s="22">
        <v>323</v>
      </c>
    </row>
    <row r="71" spans="1:13" x14ac:dyDescent="0.25">
      <c r="A71" t="s">
        <v>4</v>
      </c>
      <c r="B71" t="s">
        <v>6</v>
      </c>
      <c r="C71" s="8" t="s">
        <v>43</v>
      </c>
      <c r="D71" s="22">
        <v>323</v>
      </c>
    </row>
    <row r="72" spans="1:13" x14ac:dyDescent="0.25">
      <c r="A72" t="s">
        <v>3</v>
      </c>
      <c r="B72" t="s">
        <v>9</v>
      </c>
      <c r="C72" s="8" t="s">
        <v>39</v>
      </c>
      <c r="D72" s="22">
        <v>323</v>
      </c>
    </row>
    <row r="75" spans="1:13" x14ac:dyDescent="0.25">
      <c r="A75" t="s">
        <v>14</v>
      </c>
      <c r="B75" t="s">
        <v>16</v>
      </c>
      <c r="C75" t="s">
        <v>25</v>
      </c>
      <c r="D75" s="21" t="s">
        <v>32</v>
      </c>
      <c r="E75" s="23" t="s">
        <v>17</v>
      </c>
      <c r="F75" t="s">
        <v>18</v>
      </c>
      <c r="G75" t="s">
        <v>31</v>
      </c>
      <c r="H75" t="s">
        <v>33</v>
      </c>
      <c r="I75" t="s">
        <v>34</v>
      </c>
      <c r="J75" t="s">
        <v>19</v>
      </c>
      <c r="K75" t="s">
        <v>20</v>
      </c>
      <c r="L75" t="s">
        <v>21</v>
      </c>
      <c r="M75" t="s">
        <v>15</v>
      </c>
    </row>
    <row r="76" spans="1:13" ht="18.75" x14ac:dyDescent="0.3">
      <c r="A76" t="s">
        <v>0</v>
      </c>
      <c r="B76">
        <v>3</v>
      </c>
      <c r="C76">
        <v>1</v>
      </c>
      <c r="D76" s="24">
        <f>Tableau13940717476[[#This Row],[G.]]+Tableau13940717476[[#This Row],[VF]]</f>
        <v>4</v>
      </c>
      <c r="E76" s="25"/>
      <c r="H76" s="12">
        <f>Tableau13940717476[[#This Row],[P.]]+Tableau13940717476[[#This Row],[DF]]</f>
        <v>0</v>
      </c>
      <c r="I76" s="18">
        <f>Tableau13940717476[[#This Row],[Victoires totales]]+Tableau13940717476[[#This Row],[N.]]+Tableau13940717476[[#This Row],[Défaites totales]]</f>
        <v>4</v>
      </c>
      <c r="J76">
        <v>12</v>
      </c>
      <c r="K76">
        <v>1</v>
      </c>
      <c r="L76" s="15">
        <f>Tableau13940717476[[#This Row],[BP]]-Tableau13940717476[[#This Row],[BC]]</f>
        <v>11</v>
      </c>
      <c r="M76" s="9">
        <f>(Tableau13940717476[[#This Row],[G.]]*2)+(Tableau13940717476[[#This Row],[VF]]*2)+Tableau13940717476[[#This Row],[N.]]</f>
        <v>8</v>
      </c>
    </row>
    <row r="77" spans="1:13" ht="18.75" x14ac:dyDescent="0.3">
      <c r="A77" t="s">
        <v>5</v>
      </c>
      <c r="B77">
        <v>2</v>
      </c>
      <c r="C77"/>
      <c r="D77" s="24">
        <f>Tableau13940717476[[#This Row],[G.]]+Tableau13940717476[[#This Row],[VF]]</f>
        <v>2</v>
      </c>
      <c r="E77" s="25"/>
      <c r="F77">
        <v>2</v>
      </c>
      <c r="H77" s="12">
        <f>Tableau13940717476[[#This Row],[P.]]+Tableau13940717476[[#This Row],[DF]]</f>
        <v>2</v>
      </c>
      <c r="I77" s="18">
        <f>Tableau13940717476[[#This Row],[Victoires totales]]+Tableau13940717476[[#This Row],[N.]]+Tableau13940717476[[#This Row],[Défaites totales]]</f>
        <v>4</v>
      </c>
      <c r="J77">
        <v>10</v>
      </c>
      <c r="K77">
        <v>13</v>
      </c>
      <c r="L77" s="15">
        <f>Tableau13940717476[[#This Row],[BP]]-Tableau13940717476[[#This Row],[BC]]</f>
        <v>-3</v>
      </c>
      <c r="M77" s="9">
        <f>(Tableau13940717476[[#This Row],[G.]]*2)+(Tableau13940717476[[#This Row],[VF]]*2)+Tableau13940717476[[#This Row],[N.]]</f>
        <v>4</v>
      </c>
    </row>
    <row r="78" spans="1:13" ht="18.75" x14ac:dyDescent="0.3">
      <c r="A78" t="s">
        <v>9</v>
      </c>
      <c r="B78">
        <v>2</v>
      </c>
      <c r="C78"/>
      <c r="D78" s="24">
        <f>Tableau13940717476[[#This Row],[G.]]+Tableau13940717476[[#This Row],[VF]]</f>
        <v>2</v>
      </c>
      <c r="E78" s="25"/>
      <c r="F78">
        <v>1</v>
      </c>
      <c r="G78">
        <v>1</v>
      </c>
      <c r="H78" s="12">
        <f>Tableau13940717476[[#This Row],[P.]]+Tableau13940717476[[#This Row],[DF]]</f>
        <v>2</v>
      </c>
      <c r="I78" s="18">
        <f>Tableau13940717476[[#This Row],[Victoires totales]]+Tableau13940717476[[#This Row],[N.]]+Tableau13940717476[[#This Row],[Défaites totales]]</f>
        <v>4</v>
      </c>
      <c r="J78">
        <v>13</v>
      </c>
      <c r="K78">
        <v>9</v>
      </c>
      <c r="L78" s="15">
        <f>Tableau13940717476[[#This Row],[BP]]-Tableau13940717476[[#This Row],[BC]]</f>
        <v>4</v>
      </c>
      <c r="M78" s="9">
        <f>(Tableau13940717476[[#This Row],[G.]]*2)+(Tableau13940717476[[#This Row],[VF]]*2)+Tableau13940717476[[#This Row],[N.]]</f>
        <v>4</v>
      </c>
    </row>
    <row r="79" spans="1:13" ht="18.75" x14ac:dyDescent="0.3">
      <c r="A79" t="s">
        <v>8</v>
      </c>
      <c r="B79">
        <v>3</v>
      </c>
      <c r="C79"/>
      <c r="D79" s="24">
        <f>Tableau13940717476[[#This Row],[G.]]+Tableau13940717476[[#This Row],[VF]]</f>
        <v>3</v>
      </c>
      <c r="E79" s="25"/>
      <c r="F79">
        <v>1</v>
      </c>
      <c r="H79" s="12">
        <f>Tableau13940717476[[#This Row],[P.]]+Tableau13940717476[[#This Row],[DF]]</f>
        <v>1</v>
      </c>
      <c r="I79" s="18">
        <f>Tableau13940717476[[#This Row],[Victoires totales]]+Tableau13940717476[[#This Row],[N.]]+Tableau13940717476[[#This Row],[Défaites totales]]</f>
        <v>4</v>
      </c>
      <c r="J79">
        <v>28</v>
      </c>
      <c r="K79">
        <v>5</v>
      </c>
      <c r="L79" s="15">
        <f>Tableau13940717476[[#This Row],[BP]]-Tableau13940717476[[#This Row],[BC]]</f>
        <v>23</v>
      </c>
      <c r="M79" s="9">
        <f>(Tableau13940717476[[#This Row],[G.]]*2)+(Tableau13940717476[[#This Row],[VF]]*2)+Tableau13940717476[[#This Row],[N.]]</f>
        <v>6</v>
      </c>
    </row>
    <row r="80" spans="1:13" ht="18.75" x14ac:dyDescent="0.3">
      <c r="A80" t="s">
        <v>2</v>
      </c>
      <c r="B80">
        <v>1</v>
      </c>
      <c r="C80"/>
      <c r="D80" s="24">
        <f>Tableau13940717476[[#This Row],[G.]]+Tableau13940717476[[#This Row],[VF]]</f>
        <v>1</v>
      </c>
      <c r="E80" s="25" t="s">
        <v>30</v>
      </c>
      <c r="F80">
        <v>2</v>
      </c>
      <c r="H80" s="12">
        <f>Tableau13940717476[[#This Row],[P.]]+Tableau13940717476[[#This Row],[DF]]</f>
        <v>2</v>
      </c>
      <c r="I80" s="18">
        <f>Tableau13940717476[[#This Row],[Victoires totales]]+Tableau13940717476[[#This Row],[N.]]+Tableau13940717476[[#This Row],[Défaites totales]]</f>
        <v>4</v>
      </c>
      <c r="J80">
        <v>5</v>
      </c>
      <c r="K80">
        <v>9</v>
      </c>
      <c r="L80" s="15">
        <f>Tableau13940717476[[#This Row],[BP]]-Tableau13940717476[[#This Row],[BC]]</f>
        <v>-4</v>
      </c>
      <c r="M80" s="9">
        <f>(Tableau13940717476[[#This Row],[G.]]*2)+(Tableau13940717476[[#This Row],[VF]]*2)+Tableau13940717476[[#This Row],[N.]]</f>
        <v>3</v>
      </c>
    </row>
    <row r="81" spans="1:15" ht="18.75" x14ac:dyDescent="0.3">
      <c r="A81" t="s">
        <v>3</v>
      </c>
      <c r="B81">
        <v>2</v>
      </c>
      <c r="C81"/>
      <c r="D81" s="24">
        <f>Tableau13940717476[[#This Row],[G.]]+Tableau13940717476[[#This Row],[VF]]</f>
        <v>2</v>
      </c>
      <c r="E81" s="25"/>
      <c r="F81">
        <v>1</v>
      </c>
      <c r="H81" s="12">
        <f>Tableau13940717476[[#This Row],[P.]]+Tableau13940717476[[#This Row],[DF]]</f>
        <v>1</v>
      </c>
      <c r="I81" s="18">
        <f>Tableau13940717476[[#This Row],[Victoires totales]]+Tableau13940717476[[#This Row],[N.]]+Tableau13940717476[[#This Row],[Défaites totales]]</f>
        <v>3</v>
      </c>
      <c r="J81">
        <v>7</v>
      </c>
      <c r="K81">
        <v>6</v>
      </c>
      <c r="L81" s="15">
        <f>Tableau13940717476[[#This Row],[BP]]-Tableau13940717476[[#This Row],[BC]]</f>
        <v>1</v>
      </c>
      <c r="M81" s="9">
        <f>(Tableau13940717476[[#This Row],[G.]]*2)+(Tableau13940717476[[#This Row],[VF]]*2)+Tableau13940717476[[#This Row],[N.]]</f>
        <v>4</v>
      </c>
    </row>
    <row r="82" spans="1:15" ht="18.75" x14ac:dyDescent="0.3">
      <c r="A82" t="s">
        <v>6</v>
      </c>
      <c r="B82">
        <v>2</v>
      </c>
      <c r="C82"/>
      <c r="D82" s="24">
        <f>Tableau13940717476[[#This Row],[G.]]+Tableau13940717476[[#This Row],[VF]]</f>
        <v>2</v>
      </c>
      <c r="E82" s="25"/>
      <c r="F82">
        <v>2</v>
      </c>
      <c r="H82" s="12">
        <f>Tableau13940717476[[#This Row],[P.]]+Tableau13940717476[[#This Row],[DF]]</f>
        <v>2</v>
      </c>
      <c r="I82" s="18">
        <f>Tableau13940717476[[#This Row],[Victoires totales]]+Tableau13940717476[[#This Row],[N.]]+Tableau13940717476[[#This Row],[Défaites totales]]</f>
        <v>4</v>
      </c>
      <c r="J82">
        <v>20</v>
      </c>
      <c r="K82">
        <v>13</v>
      </c>
      <c r="L82" s="15">
        <f>Tableau13940717476[[#This Row],[BP]]-Tableau13940717476[[#This Row],[BC]]</f>
        <v>7</v>
      </c>
      <c r="M82" s="9">
        <f>(Tableau13940717476[[#This Row],[G.]]*2)+(Tableau13940717476[[#This Row],[VF]]*2)+Tableau13940717476[[#This Row],[N.]]</f>
        <v>4</v>
      </c>
    </row>
    <row r="83" spans="1:15" ht="18.75" x14ac:dyDescent="0.3">
      <c r="A83" t="s">
        <v>1</v>
      </c>
      <c r="B83">
        <v>2</v>
      </c>
      <c r="C83"/>
      <c r="D83" s="24">
        <f>Tableau13940717476[[#This Row],[G.]]+Tableau13940717476[[#This Row],[VF]]</f>
        <v>2</v>
      </c>
      <c r="E83" s="25"/>
      <c r="F83">
        <v>1</v>
      </c>
      <c r="H83" s="12">
        <f>Tableau13940717476[[#This Row],[P.]]+Tableau13940717476[[#This Row],[DF]]</f>
        <v>1</v>
      </c>
      <c r="I83" s="18">
        <f>Tableau13940717476[[#This Row],[Victoires totales]]+Tableau13940717476[[#This Row],[N.]]+Tableau13940717476[[#This Row],[Défaites totales]]</f>
        <v>3</v>
      </c>
      <c r="J83">
        <v>12</v>
      </c>
      <c r="K83">
        <v>4</v>
      </c>
      <c r="L83" s="15">
        <f>Tableau13940717476[[#This Row],[BP]]-Tableau13940717476[[#This Row],[BC]]</f>
        <v>8</v>
      </c>
      <c r="M83" s="9">
        <f>(Tableau13940717476[[#This Row],[G.]]*2)+(Tableau13940717476[[#This Row],[VF]]*2)+Tableau13940717476[[#This Row],[N.]]</f>
        <v>4</v>
      </c>
    </row>
    <row r="84" spans="1:15" ht="18.75" x14ac:dyDescent="0.3">
      <c r="A84" t="s">
        <v>7</v>
      </c>
      <c r="C84"/>
      <c r="D84" s="24">
        <f>Tableau13940717476[[#This Row],[G.]]+Tableau13940717476[[#This Row],[VF]]</f>
        <v>0</v>
      </c>
      <c r="E84" s="25" t="s">
        <v>30</v>
      </c>
      <c r="F84">
        <v>3</v>
      </c>
      <c r="H84" s="12">
        <f>Tableau13940717476[[#This Row],[P.]]+Tableau13940717476[[#This Row],[DF]]</f>
        <v>3</v>
      </c>
      <c r="I84" s="18">
        <f>Tableau13940717476[[#This Row],[Victoires totales]]+Tableau13940717476[[#This Row],[N.]]+Tableau13940717476[[#This Row],[Défaites totales]]</f>
        <v>4</v>
      </c>
      <c r="J84">
        <v>1</v>
      </c>
      <c r="K84">
        <v>12</v>
      </c>
      <c r="L84" s="15">
        <f>Tableau13940717476[[#This Row],[BP]]-Tableau13940717476[[#This Row],[BC]]</f>
        <v>-11</v>
      </c>
      <c r="M84" s="9">
        <f>(Tableau13940717476[[#This Row],[G.]]*2)+(Tableau13940717476[[#This Row],[VF]]*2)+Tableau13940717476[[#This Row],[N.]]</f>
        <v>1</v>
      </c>
    </row>
    <row r="85" spans="1:15" ht="18.75" x14ac:dyDescent="0.3">
      <c r="A85" t="s">
        <v>4</v>
      </c>
      <c r="C85"/>
      <c r="D85" s="24">
        <f>Tableau13940717476[[#This Row],[G.]]+Tableau13940717476[[#This Row],[VF]]</f>
        <v>0</v>
      </c>
      <c r="E85" s="25"/>
      <c r="F85">
        <v>4</v>
      </c>
      <c r="H85" s="12">
        <f>Tableau13940717476[[#This Row],[P.]]+Tableau13940717476[[#This Row],[DF]]</f>
        <v>4</v>
      </c>
      <c r="I85" s="18">
        <f>Tableau13940717476[[#This Row],[Victoires totales]]+Tableau13940717476[[#This Row],[N.]]+Tableau13940717476[[#This Row],[Défaites totales]]</f>
        <v>4</v>
      </c>
      <c r="J85">
        <v>1</v>
      </c>
      <c r="K85">
        <v>37</v>
      </c>
      <c r="L85" s="15">
        <f>Tableau13940717476[[#This Row],[BP]]-Tableau13940717476[[#This Row],[BC]]</f>
        <v>-36</v>
      </c>
      <c r="M85" s="9">
        <f>(Tableau13940717476[[#This Row],[G.]]*2)+(Tableau13940717476[[#This Row],[VF]]*2)+Tableau13940717476[[#This Row],[N.]]</f>
        <v>0</v>
      </c>
    </row>
    <row r="88" spans="1:15" x14ac:dyDescent="0.25">
      <c r="A88" t="s">
        <v>11</v>
      </c>
      <c r="B88" t="s">
        <v>12</v>
      </c>
      <c r="C88" s="8" t="s">
        <v>13</v>
      </c>
      <c r="D88" s="21" t="s">
        <v>10</v>
      </c>
    </row>
    <row r="89" spans="1:15" x14ac:dyDescent="0.25">
      <c r="A89" t="s">
        <v>6</v>
      </c>
      <c r="B89" t="s">
        <v>3</v>
      </c>
      <c r="C89" s="8" t="s">
        <v>44</v>
      </c>
      <c r="D89" s="22">
        <v>330</v>
      </c>
    </row>
    <row r="90" spans="1:15" x14ac:dyDescent="0.25">
      <c r="A90" t="s">
        <v>0</v>
      </c>
      <c r="B90" t="s">
        <v>2</v>
      </c>
      <c r="C90" s="8" t="s">
        <v>45</v>
      </c>
      <c r="D90" s="22">
        <v>330</v>
      </c>
      <c r="E90" s="21" t="s">
        <v>48</v>
      </c>
    </row>
    <row r="91" spans="1:15" x14ac:dyDescent="0.25">
      <c r="A91" t="s">
        <v>5</v>
      </c>
      <c r="B91" t="s">
        <v>4</v>
      </c>
      <c r="C91" s="8" t="s">
        <v>46</v>
      </c>
      <c r="D91" s="22">
        <v>330</v>
      </c>
    </row>
    <row r="92" spans="1:15" x14ac:dyDescent="0.25">
      <c r="A92" t="s">
        <v>9</v>
      </c>
      <c r="B92" t="s">
        <v>8</v>
      </c>
      <c r="C92" s="8" t="s">
        <v>47</v>
      </c>
      <c r="D92" s="22">
        <v>330</v>
      </c>
    </row>
    <row r="93" spans="1:15" x14ac:dyDescent="0.25">
      <c r="A93" t="s">
        <v>7</v>
      </c>
      <c r="B93" t="s">
        <v>1</v>
      </c>
      <c r="C93" s="8" t="s">
        <v>31</v>
      </c>
      <c r="D93" s="22">
        <v>330</v>
      </c>
    </row>
    <row r="96" spans="1:15" x14ac:dyDescent="0.25">
      <c r="A96" t="s">
        <v>14</v>
      </c>
      <c r="B96" t="s">
        <v>16</v>
      </c>
      <c r="C96" t="s">
        <v>25</v>
      </c>
      <c r="D96" t="s">
        <v>49</v>
      </c>
      <c r="E96" s="21" t="s">
        <v>32</v>
      </c>
      <c r="F96" s="23" t="s">
        <v>17</v>
      </c>
      <c r="G96" t="s">
        <v>18</v>
      </c>
      <c r="H96" t="s">
        <v>31</v>
      </c>
      <c r="I96" t="s">
        <v>50</v>
      </c>
      <c r="J96" t="s">
        <v>33</v>
      </c>
      <c r="K96" t="s">
        <v>34</v>
      </c>
      <c r="L96" t="s">
        <v>19</v>
      </c>
      <c r="M96" t="s">
        <v>20</v>
      </c>
      <c r="N96" t="s">
        <v>21</v>
      </c>
      <c r="O96" t="s">
        <v>15</v>
      </c>
    </row>
    <row r="97" spans="1:15" ht="18.75" x14ac:dyDescent="0.3">
      <c r="A97" t="s">
        <v>0</v>
      </c>
      <c r="B97">
        <v>3</v>
      </c>
      <c r="C97">
        <v>1</v>
      </c>
      <c r="D97">
        <v>1</v>
      </c>
      <c r="E97" s="24">
        <f>Tableau1394071747678[[#This Row],[G.]]+Tableau1394071747678[[#This Row],[VF]]+Tableau1394071747678[[#This Row],[VTV]]</f>
        <v>5</v>
      </c>
      <c r="F97" s="30"/>
      <c r="J97" s="12">
        <f>Tableau1394071747678[[#This Row],[P.]]+Tableau1394071747678[[#This Row],[DF]]+Tableau1394071747678[[#This Row],[DTV]]</f>
        <v>0</v>
      </c>
      <c r="K97" s="18">
        <f>Tableau1394071747678[[#This Row],[Victoires totales]]+Tableau1394071747678[[#This Row],[N.]]+Tableau1394071747678[[#This Row],[Défaites totales]]</f>
        <v>5</v>
      </c>
      <c r="L97">
        <v>13</v>
      </c>
      <c r="M97">
        <v>2</v>
      </c>
      <c r="N97" s="15">
        <f>Tableau1394071747678[[#This Row],[BP]]-Tableau1394071747678[[#This Row],[BC]]</f>
        <v>11</v>
      </c>
      <c r="O97" s="9">
        <f>(Tableau1394071747678[[#This Row],[G.]]*2)+(Tableau1394071747678[[#This Row],[VF]]*2)+Tableau1394071747678[[#This Row],[N.]]+(Tableau1394071747678[[#This Row],[VTV]]*2)</f>
        <v>10</v>
      </c>
    </row>
    <row r="98" spans="1:15" ht="18.75" x14ac:dyDescent="0.3">
      <c r="A98" t="s">
        <v>8</v>
      </c>
      <c r="B98">
        <v>4</v>
      </c>
      <c r="C98"/>
      <c r="D98"/>
      <c r="E98" s="24">
        <f>Tableau1394071747678[[#This Row],[G.]]+Tableau1394071747678[[#This Row],[VF]]+Tableau1394071747678[[#This Row],[VTV]]</f>
        <v>4</v>
      </c>
      <c r="F98" s="30"/>
      <c r="G98">
        <v>1</v>
      </c>
      <c r="J98" s="12">
        <f>Tableau1394071747678[[#This Row],[P.]]+Tableau1394071747678[[#This Row],[DF]]+Tableau1394071747678[[#This Row],[DTV]]</f>
        <v>1</v>
      </c>
      <c r="K98" s="18">
        <f>Tableau1394071747678[[#This Row],[Victoires totales]]+Tableau1394071747678[[#This Row],[N.]]+Tableau1394071747678[[#This Row],[Défaites totales]]</f>
        <v>5</v>
      </c>
      <c r="L98">
        <v>34</v>
      </c>
      <c r="M98">
        <v>5</v>
      </c>
      <c r="N98" s="15">
        <f>Tableau1394071747678[[#This Row],[BP]]-Tableau1394071747678[[#This Row],[BC]]</f>
        <v>29</v>
      </c>
      <c r="O98" s="9">
        <f>(Tableau1394071747678[[#This Row],[G.]]*2)+(Tableau1394071747678[[#This Row],[VF]]*2)+Tableau1394071747678[[#This Row],[N.]]+(Tableau1394071747678[[#This Row],[VTV]]*2)</f>
        <v>8</v>
      </c>
    </row>
    <row r="99" spans="1:15" ht="18.75" x14ac:dyDescent="0.3">
      <c r="A99" t="s">
        <v>5</v>
      </c>
      <c r="B99">
        <v>3</v>
      </c>
      <c r="C99"/>
      <c r="D99"/>
      <c r="E99" s="24">
        <f>Tableau1394071747678[[#This Row],[G.]]+Tableau1394071747678[[#This Row],[VF]]+Tableau1394071747678[[#This Row],[VTV]]</f>
        <v>3</v>
      </c>
      <c r="F99" s="30"/>
      <c r="G99">
        <v>2</v>
      </c>
      <c r="J99" s="12">
        <f>Tableau1394071747678[[#This Row],[P.]]+Tableau1394071747678[[#This Row],[DF]]+Tableau1394071747678[[#This Row],[DTV]]</f>
        <v>2</v>
      </c>
      <c r="K99" s="18">
        <f>Tableau1394071747678[[#This Row],[Victoires totales]]+Tableau1394071747678[[#This Row],[N.]]+Tableau1394071747678[[#This Row],[Défaites totales]]</f>
        <v>5</v>
      </c>
      <c r="L99">
        <v>19</v>
      </c>
      <c r="M99">
        <v>13</v>
      </c>
      <c r="N99" s="15">
        <f>Tableau1394071747678[[#This Row],[BP]]-Tableau1394071747678[[#This Row],[BC]]</f>
        <v>6</v>
      </c>
      <c r="O99" s="9">
        <f>(Tableau1394071747678[[#This Row],[G.]]*2)+(Tableau1394071747678[[#This Row],[VF]]*2)+Tableau1394071747678[[#This Row],[N.]]+(Tableau1394071747678[[#This Row],[VTV]]*2)</f>
        <v>6</v>
      </c>
    </row>
    <row r="100" spans="1:15" ht="18.75" x14ac:dyDescent="0.3">
      <c r="A100" t="s">
        <v>1</v>
      </c>
      <c r="B100">
        <v>2</v>
      </c>
      <c r="C100">
        <v>1</v>
      </c>
      <c r="D100"/>
      <c r="E100" s="24">
        <f>Tableau1394071747678[[#This Row],[G.]]+Tableau1394071747678[[#This Row],[VF]]+Tableau1394071747678[[#This Row],[VTV]]</f>
        <v>3</v>
      </c>
      <c r="F100" s="30"/>
      <c r="G100">
        <v>1</v>
      </c>
      <c r="J100" s="12">
        <f>Tableau1394071747678[[#This Row],[P.]]+Tableau1394071747678[[#This Row],[DF]]+Tableau1394071747678[[#This Row],[DTV]]</f>
        <v>1</v>
      </c>
      <c r="K100" s="18">
        <f>Tableau1394071747678[[#This Row],[Victoires totales]]+Tableau1394071747678[[#This Row],[N.]]+Tableau1394071747678[[#This Row],[Défaites totales]]</f>
        <v>4</v>
      </c>
      <c r="L100">
        <v>12</v>
      </c>
      <c r="M100">
        <v>4</v>
      </c>
      <c r="N100" s="15">
        <f>Tableau1394071747678[[#This Row],[BP]]-Tableau1394071747678[[#This Row],[BC]]</f>
        <v>8</v>
      </c>
      <c r="O100" s="9">
        <f>(Tableau1394071747678[[#This Row],[G.]]*2)+(Tableau1394071747678[[#This Row],[VF]]*2)+Tableau1394071747678[[#This Row],[N.]]+(Tableau1394071747678[[#This Row],[VTV]]*2)</f>
        <v>6</v>
      </c>
    </row>
    <row r="101" spans="1:15" ht="18.75" x14ac:dyDescent="0.3">
      <c r="A101" t="s">
        <v>3</v>
      </c>
      <c r="B101">
        <v>2</v>
      </c>
      <c r="C101"/>
      <c r="D101"/>
      <c r="E101" s="24">
        <f>Tableau1394071747678[[#This Row],[G.]]+Tableau1394071747678[[#This Row],[VF]]+Tableau1394071747678[[#This Row],[VTV]]</f>
        <v>2</v>
      </c>
      <c r="F101" s="30" t="s">
        <v>30</v>
      </c>
      <c r="G101">
        <v>1</v>
      </c>
      <c r="J101" s="12">
        <f>Tableau1394071747678[[#This Row],[P.]]+Tableau1394071747678[[#This Row],[DF]]+Tableau1394071747678[[#This Row],[DTV]]</f>
        <v>1</v>
      </c>
      <c r="K101" s="18">
        <f>Tableau1394071747678[[#This Row],[Victoires totales]]+Tableau1394071747678[[#This Row],[N.]]+Tableau1394071747678[[#This Row],[Défaites totales]]</f>
        <v>4</v>
      </c>
      <c r="L101">
        <v>9</v>
      </c>
      <c r="M101">
        <v>8</v>
      </c>
      <c r="N101" s="15">
        <f>Tableau1394071747678[[#This Row],[BP]]-Tableau1394071747678[[#This Row],[BC]]</f>
        <v>1</v>
      </c>
      <c r="O101" s="9">
        <f>(Tableau1394071747678[[#This Row],[G.]]*2)+(Tableau1394071747678[[#This Row],[VF]]*2)+Tableau1394071747678[[#This Row],[N.]]+(Tableau1394071747678[[#This Row],[VTV]]*2)</f>
        <v>5</v>
      </c>
    </row>
    <row r="102" spans="1:15" ht="18.75" x14ac:dyDescent="0.3">
      <c r="A102" t="s">
        <v>6</v>
      </c>
      <c r="B102">
        <v>2</v>
      </c>
      <c r="C102"/>
      <c r="D102"/>
      <c r="E102" s="24">
        <f>Tableau1394071747678[[#This Row],[G.]]+Tableau1394071747678[[#This Row],[VF]]+Tableau1394071747678[[#This Row],[VTV]]</f>
        <v>2</v>
      </c>
      <c r="F102" s="30" t="s">
        <v>30</v>
      </c>
      <c r="G102">
        <v>2</v>
      </c>
      <c r="J102" s="12">
        <f>Tableau1394071747678[[#This Row],[P.]]+Tableau1394071747678[[#This Row],[DF]]+Tableau1394071747678[[#This Row],[DTV]]</f>
        <v>2</v>
      </c>
      <c r="K102" s="18">
        <f>Tableau1394071747678[[#This Row],[Victoires totales]]+Tableau1394071747678[[#This Row],[N.]]+Tableau1394071747678[[#This Row],[Défaites totales]]</f>
        <v>5</v>
      </c>
      <c r="L102">
        <v>22</v>
      </c>
      <c r="M102">
        <v>15</v>
      </c>
      <c r="N102" s="15">
        <f>Tableau1394071747678[[#This Row],[BP]]-Tableau1394071747678[[#This Row],[BC]]</f>
        <v>7</v>
      </c>
      <c r="O102" s="9">
        <f>(Tableau1394071747678[[#This Row],[G.]]*2)+(Tableau1394071747678[[#This Row],[VF]]*2)+Tableau1394071747678[[#This Row],[N.]]+(Tableau1394071747678[[#This Row],[VTV]]*2)</f>
        <v>5</v>
      </c>
    </row>
    <row r="103" spans="1:15" ht="18.75" x14ac:dyDescent="0.3">
      <c r="A103" t="s">
        <v>9</v>
      </c>
      <c r="B103">
        <v>2</v>
      </c>
      <c r="C103"/>
      <c r="D103"/>
      <c r="E103" s="24">
        <f>Tableau1394071747678[[#This Row],[G.]]+Tableau1394071747678[[#This Row],[VF]]+Tableau1394071747678[[#This Row],[VTV]]</f>
        <v>2</v>
      </c>
      <c r="F103" s="30"/>
      <c r="G103">
        <v>2</v>
      </c>
      <c r="H103">
        <v>1</v>
      </c>
      <c r="J103" s="12">
        <f>Tableau1394071747678[[#This Row],[P.]]+Tableau1394071747678[[#This Row],[DF]]+Tableau1394071747678[[#This Row],[DTV]]</f>
        <v>3</v>
      </c>
      <c r="K103" s="18">
        <f>Tableau1394071747678[[#This Row],[Victoires totales]]+Tableau1394071747678[[#This Row],[N.]]+Tableau1394071747678[[#This Row],[Défaites totales]]</f>
        <v>5</v>
      </c>
      <c r="L103">
        <v>13</v>
      </c>
      <c r="M103">
        <v>15</v>
      </c>
      <c r="N103" s="15">
        <f>Tableau1394071747678[[#This Row],[BP]]-Tableau1394071747678[[#This Row],[BC]]</f>
        <v>-2</v>
      </c>
      <c r="O103" s="9">
        <f>(Tableau1394071747678[[#This Row],[G.]]*2)+(Tableau1394071747678[[#This Row],[VF]]*2)+Tableau1394071747678[[#This Row],[N.]]+(Tableau1394071747678[[#This Row],[VTV]]*2)</f>
        <v>4</v>
      </c>
    </row>
    <row r="104" spans="1:15" ht="18.75" x14ac:dyDescent="0.3">
      <c r="A104" t="s">
        <v>2</v>
      </c>
      <c r="B104">
        <v>1</v>
      </c>
      <c r="C104"/>
      <c r="D104"/>
      <c r="E104" s="24">
        <f>Tableau1394071747678[[#This Row],[G.]]+Tableau1394071747678[[#This Row],[VF]]+Tableau1394071747678[[#This Row],[VTV]]</f>
        <v>1</v>
      </c>
      <c r="F104" s="30" t="s">
        <v>30</v>
      </c>
      <c r="G104">
        <v>2</v>
      </c>
      <c r="I104">
        <v>1</v>
      </c>
      <c r="J104" s="12">
        <f>Tableau1394071747678[[#This Row],[P.]]+Tableau1394071747678[[#This Row],[DF]]+Tableau1394071747678[[#This Row],[DTV]]</f>
        <v>3</v>
      </c>
      <c r="K104" s="18">
        <f>Tableau1394071747678[[#This Row],[Victoires totales]]+Tableau1394071747678[[#This Row],[N.]]+Tableau1394071747678[[#This Row],[Défaites totales]]</f>
        <v>5</v>
      </c>
      <c r="L104">
        <v>6</v>
      </c>
      <c r="M104">
        <v>10</v>
      </c>
      <c r="N104" s="15">
        <f>Tableau1394071747678[[#This Row],[BP]]-Tableau1394071747678[[#This Row],[BC]]</f>
        <v>-4</v>
      </c>
      <c r="O104" s="9">
        <f>(Tableau1394071747678[[#This Row],[G.]]*2)+(Tableau1394071747678[[#This Row],[VF]]*2)+Tableau1394071747678[[#This Row],[N.]]+(Tableau1394071747678[[#This Row],[VTV]]*2)</f>
        <v>3</v>
      </c>
    </row>
    <row r="105" spans="1:15" ht="18.75" x14ac:dyDescent="0.3">
      <c r="A105" t="s">
        <v>7</v>
      </c>
      <c r="C105"/>
      <c r="D105"/>
      <c r="E105" s="24">
        <f>Tableau1394071747678[[#This Row],[G.]]+Tableau1394071747678[[#This Row],[VF]]+Tableau1394071747678[[#This Row],[VTV]]</f>
        <v>0</v>
      </c>
      <c r="F105" s="30" t="s">
        <v>30</v>
      </c>
      <c r="G105">
        <v>3</v>
      </c>
      <c r="H105">
        <v>1</v>
      </c>
      <c r="J105" s="12">
        <f>Tableau1394071747678[[#This Row],[P.]]+Tableau1394071747678[[#This Row],[DF]]+Tableau1394071747678[[#This Row],[DTV]]</f>
        <v>4</v>
      </c>
      <c r="K105" s="18">
        <f>Tableau1394071747678[[#This Row],[Victoires totales]]+Tableau1394071747678[[#This Row],[N.]]+Tableau1394071747678[[#This Row],[Défaites totales]]</f>
        <v>5</v>
      </c>
      <c r="L105">
        <v>1</v>
      </c>
      <c r="M105">
        <v>12</v>
      </c>
      <c r="N105" s="15">
        <f>Tableau1394071747678[[#This Row],[BP]]-Tableau1394071747678[[#This Row],[BC]]</f>
        <v>-11</v>
      </c>
      <c r="O105" s="9">
        <f>(Tableau1394071747678[[#This Row],[G.]]*2)+(Tableau1394071747678[[#This Row],[VF]]*2)+Tableau1394071747678[[#This Row],[N.]]+(Tableau1394071747678[[#This Row],[VTV]]*2)</f>
        <v>1</v>
      </c>
    </row>
    <row r="106" spans="1:15" ht="18.75" x14ac:dyDescent="0.3">
      <c r="A106" t="s">
        <v>4</v>
      </c>
      <c r="C106"/>
      <c r="D106"/>
      <c r="E106" s="24">
        <f>Tableau1394071747678[[#This Row],[G.]]+Tableau1394071747678[[#This Row],[VF]]+Tableau1394071747678[[#This Row],[VTV]]</f>
        <v>0</v>
      </c>
      <c r="F106" s="30"/>
      <c r="G106">
        <v>5</v>
      </c>
      <c r="J106" s="12">
        <f>Tableau1394071747678[[#This Row],[P.]]+Tableau1394071747678[[#This Row],[DF]]+Tableau1394071747678[[#This Row],[DTV]]</f>
        <v>5</v>
      </c>
      <c r="K106" s="18">
        <f>Tableau1394071747678[[#This Row],[Victoires totales]]+Tableau1394071747678[[#This Row],[N.]]+Tableau1394071747678[[#This Row],[Défaites totales]]</f>
        <v>5</v>
      </c>
      <c r="L106">
        <v>1</v>
      </c>
      <c r="M106">
        <v>46</v>
      </c>
      <c r="N106" s="15">
        <f>Tableau1394071747678[[#This Row],[BP]]-Tableau1394071747678[[#This Row],[BC]]</f>
        <v>-45</v>
      </c>
      <c r="O106" s="9">
        <f>(Tableau1394071747678[[#This Row],[G.]]*2)+(Tableau1394071747678[[#This Row],[VF]]*2)+Tableau1394071747678[[#This Row],[N.]]+(Tableau1394071747678[[#This Row],[VTV]]*2)</f>
        <v>0</v>
      </c>
    </row>
    <row r="109" spans="1:15" x14ac:dyDescent="0.25">
      <c r="A109" t="s">
        <v>11</v>
      </c>
      <c r="B109" t="s">
        <v>12</v>
      </c>
      <c r="C109" s="8" t="s">
        <v>13</v>
      </c>
      <c r="D109" s="21" t="s">
        <v>10</v>
      </c>
    </row>
    <row r="110" spans="1:15" x14ac:dyDescent="0.25">
      <c r="A110" t="s">
        <v>7</v>
      </c>
      <c r="B110" t="s">
        <v>5</v>
      </c>
      <c r="C110" s="8" t="s">
        <v>39</v>
      </c>
      <c r="D110" s="22">
        <v>337</v>
      </c>
    </row>
    <row r="111" spans="1:15" x14ac:dyDescent="0.25">
      <c r="A111" t="s">
        <v>1</v>
      </c>
      <c r="B111" t="s">
        <v>6</v>
      </c>
      <c r="C111" s="8" t="s">
        <v>51</v>
      </c>
      <c r="D111" s="22">
        <v>337</v>
      </c>
    </row>
    <row r="112" spans="1:15" x14ac:dyDescent="0.25">
      <c r="A112" t="s">
        <v>3</v>
      </c>
      <c r="B112" t="s">
        <v>0</v>
      </c>
      <c r="C112" s="8" t="s">
        <v>39</v>
      </c>
      <c r="D112" s="22">
        <v>337</v>
      </c>
    </row>
    <row r="113" spans="1:15" x14ac:dyDescent="0.25">
      <c r="A113" t="s">
        <v>2</v>
      </c>
      <c r="B113" t="s">
        <v>8</v>
      </c>
      <c r="C113" s="8" t="s">
        <v>42</v>
      </c>
      <c r="D113" s="22">
        <v>337</v>
      </c>
    </row>
    <row r="114" spans="1:15" x14ac:dyDescent="0.25">
      <c r="A114" t="s">
        <v>4</v>
      </c>
      <c r="B114" t="s">
        <v>9</v>
      </c>
      <c r="C114" s="8" t="s">
        <v>39</v>
      </c>
      <c r="D114" s="22">
        <v>337</v>
      </c>
    </row>
    <row r="115" spans="1:15" x14ac:dyDescent="0.25">
      <c r="D115" s="22"/>
    </row>
    <row r="117" spans="1:15" x14ac:dyDescent="0.25">
      <c r="A117" t="s">
        <v>14</v>
      </c>
      <c r="B117" t="s">
        <v>16</v>
      </c>
      <c r="C117" t="s">
        <v>25</v>
      </c>
      <c r="D117" t="s">
        <v>49</v>
      </c>
      <c r="E117" s="21" t="s">
        <v>32</v>
      </c>
      <c r="F117" s="23" t="s">
        <v>17</v>
      </c>
      <c r="G117" t="s">
        <v>18</v>
      </c>
      <c r="H117" t="s">
        <v>31</v>
      </c>
      <c r="I117" t="s">
        <v>50</v>
      </c>
      <c r="J117" t="s">
        <v>33</v>
      </c>
      <c r="K117" t="s">
        <v>34</v>
      </c>
      <c r="L117" t="s">
        <v>19</v>
      </c>
      <c r="M117" t="s">
        <v>20</v>
      </c>
      <c r="N117" t="s">
        <v>21</v>
      </c>
      <c r="O117" t="s">
        <v>15</v>
      </c>
    </row>
    <row r="118" spans="1:15" ht="18.75" x14ac:dyDescent="0.3">
      <c r="A118" t="s">
        <v>0</v>
      </c>
      <c r="B118">
        <v>3</v>
      </c>
      <c r="C118">
        <v>1</v>
      </c>
      <c r="D118">
        <v>1</v>
      </c>
      <c r="E118" s="24">
        <f>Tableau139407174767881[[#This Row],[G.]]+Tableau139407174767881[[#This Row],[VF]]+Tableau139407174767881[[#This Row],[VTV]]</f>
        <v>5</v>
      </c>
      <c r="F118" s="30"/>
      <c r="G118">
        <v>1</v>
      </c>
      <c r="J118" s="12">
        <f>Tableau139407174767881[[#This Row],[P.]]+Tableau139407174767881[[#This Row],[DF]]+Tableau139407174767881[[#This Row],[DTV]]</f>
        <v>1</v>
      </c>
      <c r="K118" s="18">
        <f>Tableau139407174767881[[#This Row],[Victoires totales]]+Tableau139407174767881[[#This Row],[N.]]+Tableau139407174767881[[#This Row],[Défaites totales]]</f>
        <v>6</v>
      </c>
      <c r="L118">
        <v>14</v>
      </c>
      <c r="M118">
        <v>4</v>
      </c>
      <c r="N118" s="15">
        <f>Tableau139407174767881[[#This Row],[BP]]-Tableau139407174767881[[#This Row],[BC]]</f>
        <v>10</v>
      </c>
      <c r="O118" s="9">
        <f>(Tableau139407174767881[[#This Row],[G.]]*2)+(Tableau139407174767881[[#This Row],[VF]]*2)+Tableau139407174767881[[#This Row],[N.]]+(Tableau139407174767881[[#This Row],[VTV]]*2)</f>
        <v>10</v>
      </c>
    </row>
    <row r="119" spans="1:15" ht="18.75" x14ac:dyDescent="0.3">
      <c r="A119" t="s">
        <v>8</v>
      </c>
      <c r="B119">
        <v>5</v>
      </c>
      <c r="C119"/>
      <c r="D119"/>
      <c r="E119" s="24">
        <f>Tableau139407174767881[[#This Row],[G.]]+Tableau139407174767881[[#This Row],[VF]]+Tableau139407174767881[[#This Row],[VTV]]</f>
        <v>5</v>
      </c>
      <c r="F119" s="30"/>
      <c r="G119">
        <v>1</v>
      </c>
      <c r="J119" s="12">
        <f>Tableau139407174767881[[#This Row],[P.]]+Tableau139407174767881[[#This Row],[DF]]+Tableau139407174767881[[#This Row],[DTV]]</f>
        <v>1</v>
      </c>
      <c r="K119" s="18">
        <f>Tableau139407174767881[[#This Row],[Victoires totales]]+Tableau139407174767881[[#This Row],[N.]]+Tableau139407174767881[[#This Row],[Défaites totales]]</f>
        <v>6</v>
      </c>
      <c r="L119">
        <v>37</v>
      </c>
      <c r="M119">
        <v>6</v>
      </c>
      <c r="N119" s="15">
        <f>Tableau139407174767881[[#This Row],[BP]]-Tableau139407174767881[[#This Row],[BC]]</f>
        <v>31</v>
      </c>
      <c r="O119" s="9">
        <f>(Tableau139407174767881[[#This Row],[G.]]*2)+(Tableau139407174767881[[#This Row],[VF]]*2)+Tableau139407174767881[[#This Row],[N.]]+(Tableau139407174767881[[#This Row],[VTV]]*2)</f>
        <v>10</v>
      </c>
    </row>
    <row r="120" spans="1:15" ht="18.75" x14ac:dyDescent="0.3">
      <c r="A120" t="s">
        <v>1</v>
      </c>
      <c r="B120">
        <v>3</v>
      </c>
      <c r="C120">
        <v>1</v>
      </c>
      <c r="D120"/>
      <c r="E120" s="24">
        <f>Tableau139407174767881[[#This Row],[G.]]+Tableau139407174767881[[#This Row],[VF]]+Tableau139407174767881[[#This Row],[VTV]]</f>
        <v>4</v>
      </c>
      <c r="F120" s="30"/>
      <c r="G120">
        <v>1</v>
      </c>
      <c r="J120" s="12">
        <f>Tableau139407174767881[[#This Row],[P.]]+Tableau139407174767881[[#This Row],[DF]]+Tableau139407174767881[[#This Row],[DTV]]</f>
        <v>1</v>
      </c>
      <c r="K120" s="18">
        <f>Tableau139407174767881[[#This Row],[Victoires totales]]+Tableau139407174767881[[#This Row],[N.]]+Tableau139407174767881[[#This Row],[Défaites totales]]</f>
        <v>5</v>
      </c>
      <c r="L120">
        <v>16</v>
      </c>
      <c r="M120">
        <v>6</v>
      </c>
      <c r="N120" s="15">
        <f>Tableau139407174767881[[#This Row],[BP]]-Tableau139407174767881[[#This Row],[BC]]</f>
        <v>10</v>
      </c>
      <c r="O120" s="9">
        <f>(Tableau139407174767881[[#This Row],[G.]]*2)+(Tableau139407174767881[[#This Row],[VF]]*2)+Tableau139407174767881[[#This Row],[N.]]+(Tableau139407174767881[[#This Row],[VTV]]*2)</f>
        <v>8</v>
      </c>
    </row>
    <row r="121" spans="1:15" ht="18.75" x14ac:dyDescent="0.3">
      <c r="A121" t="s">
        <v>3</v>
      </c>
      <c r="B121">
        <v>3</v>
      </c>
      <c r="C121"/>
      <c r="D121"/>
      <c r="E121" s="24">
        <f>Tableau139407174767881[[#This Row],[G.]]+Tableau139407174767881[[#This Row],[VF]]+Tableau139407174767881[[#This Row],[VTV]]</f>
        <v>3</v>
      </c>
      <c r="F121" s="30" t="s">
        <v>30</v>
      </c>
      <c r="G121">
        <v>1</v>
      </c>
      <c r="J121" s="12">
        <f>Tableau139407174767881[[#This Row],[P.]]+Tableau139407174767881[[#This Row],[DF]]+Tableau139407174767881[[#This Row],[DTV]]</f>
        <v>1</v>
      </c>
      <c r="K121" s="18">
        <f>Tableau139407174767881[[#This Row],[Victoires totales]]+Tableau139407174767881[[#This Row],[N.]]+Tableau139407174767881[[#This Row],[Défaites totales]]</f>
        <v>5</v>
      </c>
      <c r="L121">
        <v>11</v>
      </c>
      <c r="M121">
        <v>9</v>
      </c>
      <c r="N121" s="15">
        <f>Tableau139407174767881[[#This Row],[BP]]-Tableau139407174767881[[#This Row],[BC]]</f>
        <v>2</v>
      </c>
      <c r="O121" s="9">
        <f>(Tableau139407174767881[[#This Row],[G.]]*2)+(Tableau139407174767881[[#This Row],[VF]]*2)+Tableau139407174767881[[#This Row],[N.]]+(Tableau139407174767881[[#This Row],[VTV]]*2)</f>
        <v>7</v>
      </c>
    </row>
    <row r="122" spans="1:15" ht="18.75" x14ac:dyDescent="0.3">
      <c r="A122" t="s">
        <v>5</v>
      </c>
      <c r="B122">
        <v>3</v>
      </c>
      <c r="C122"/>
      <c r="D122"/>
      <c r="E122" s="24">
        <f>Tableau139407174767881[[#This Row],[G.]]+Tableau139407174767881[[#This Row],[VF]]+Tableau139407174767881[[#This Row],[VTV]]</f>
        <v>3</v>
      </c>
      <c r="F122" s="30"/>
      <c r="G122">
        <v>3</v>
      </c>
      <c r="J122" s="12">
        <f>Tableau139407174767881[[#This Row],[P.]]+Tableau139407174767881[[#This Row],[DF]]+Tableau139407174767881[[#This Row],[DTV]]</f>
        <v>3</v>
      </c>
      <c r="K122" s="18">
        <f>Tableau139407174767881[[#This Row],[Victoires totales]]+Tableau139407174767881[[#This Row],[N.]]+Tableau139407174767881[[#This Row],[Défaites totales]]</f>
        <v>6</v>
      </c>
      <c r="L122">
        <v>20</v>
      </c>
      <c r="M122">
        <v>15</v>
      </c>
      <c r="N122" s="15">
        <f>Tableau139407174767881[[#This Row],[BP]]-Tableau139407174767881[[#This Row],[BC]]</f>
        <v>5</v>
      </c>
      <c r="O122" s="9">
        <f>(Tableau139407174767881[[#This Row],[G.]]*2)+(Tableau139407174767881[[#This Row],[VF]]*2)+Tableau139407174767881[[#This Row],[N.]]+(Tableau139407174767881[[#This Row],[VTV]]*2)</f>
        <v>6</v>
      </c>
    </row>
    <row r="123" spans="1:15" ht="18.75" x14ac:dyDescent="0.3">
      <c r="A123" t="s">
        <v>6</v>
      </c>
      <c r="B123">
        <v>2</v>
      </c>
      <c r="C123"/>
      <c r="D123"/>
      <c r="E123" s="24">
        <f>Tableau139407174767881[[#This Row],[G.]]+Tableau139407174767881[[#This Row],[VF]]+Tableau139407174767881[[#This Row],[VTV]]</f>
        <v>2</v>
      </c>
      <c r="F123" s="30" t="s">
        <v>30</v>
      </c>
      <c r="G123">
        <v>3</v>
      </c>
      <c r="J123" s="12">
        <f>Tableau139407174767881[[#This Row],[P.]]+Tableau139407174767881[[#This Row],[DF]]+Tableau139407174767881[[#This Row],[DTV]]</f>
        <v>3</v>
      </c>
      <c r="K123" s="18">
        <f>Tableau139407174767881[[#This Row],[Victoires totales]]+Tableau139407174767881[[#This Row],[N.]]+Tableau139407174767881[[#This Row],[Défaites totales]]</f>
        <v>6</v>
      </c>
      <c r="L123">
        <v>24</v>
      </c>
      <c r="M123">
        <v>19</v>
      </c>
      <c r="N123" s="15">
        <f>Tableau139407174767881[[#This Row],[BP]]-Tableau139407174767881[[#This Row],[BC]]</f>
        <v>5</v>
      </c>
      <c r="O123" s="9">
        <f>(Tableau139407174767881[[#This Row],[G.]]*2)+(Tableau139407174767881[[#This Row],[VF]]*2)+Tableau139407174767881[[#This Row],[N.]]+(Tableau139407174767881[[#This Row],[VTV]]*2)</f>
        <v>5</v>
      </c>
    </row>
    <row r="124" spans="1:15" ht="18.75" x14ac:dyDescent="0.3">
      <c r="A124" t="s">
        <v>9</v>
      </c>
      <c r="B124">
        <v>2</v>
      </c>
      <c r="C124"/>
      <c r="D124"/>
      <c r="E124" s="24">
        <f>Tableau139407174767881[[#This Row],[G.]]+Tableau139407174767881[[#This Row],[VF]]+Tableau139407174767881[[#This Row],[VTV]]</f>
        <v>2</v>
      </c>
      <c r="F124" s="30"/>
      <c r="G124">
        <v>3</v>
      </c>
      <c r="H124">
        <v>1</v>
      </c>
      <c r="J124" s="12">
        <f>Tableau139407174767881[[#This Row],[P.]]+Tableau139407174767881[[#This Row],[DF]]+Tableau139407174767881[[#This Row],[DTV]]</f>
        <v>4</v>
      </c>
      <c r="K124" s="18">
        <f>Tableau139407174767881[[#This Row],[Victoires totales]]+Tableau139407174767881[[#This Row],[N.]]+Tableau139407174767881[[#This Row],[Défaites totales]]</f>
        <v>6</v>
      </c>
      <c r="L124">
        <v>14</v>
      </c>
      <c r="M124">
        <v>17</v>
      </c>
      <c r="N124" s="15">
        <f>Tableau139407174767881[[#This Row],[BP]]-Tableau139407174767881[[#This Row],[BC]]</f>
        <v>-3</v>
      </c>
      <c r="O124" s="9">
        <f>(Tableau139407174767881[[#This Row],[G.]]*2)+(Tableau139407174767881[[#This Row],[VF]]*2)+Tableau139407174767881[[#This Row],[N.]]+(Tableau139407174767881[[#This Row],[VTV]]*2)</f>
        <v>4</v>
      </c>
    </row>
    <row r="125" spans="1:15" ht="18.75" x14ac:dyDescent="0.3">
      <c r="A125" t="s">
        <v>2</v>
      </c>
      <c r="B125">
        <v>1</v>
      </c>
      <c r="C125"/>
      <c r="D125"/>
      <c r="E125" s="24">
        <f>Tableau139407174767881[[#This Row],[G.]]+Tableau139407174767881[[#This Row],[VF]]+Tableau139407174767881[[#This Row],[VTV]]</f>
        <v>1</v>
      </c>
      <c r="F125" s="30" t="s">
        <v>30</v>
      </c>
      <c r="G125">
        <v>3</v>
      </c>
      <c r="I125">
        <v>1</v>
      </c>
      <c r="J125" s="12">
        <f>Tableau139407174767881[[#This Row],[P.]]+Tableau139407174767881[[#This Row],[DF]]+Tableau139407174767881[[#This Row],[DTV]]</f>
        <v>4</v>
      </c>
      <c r="K125" s="18">
        <f>Tableau139407174767881[[#This Row],[Victoires totales]]+Tableau139407174767881[[#This Row],[N.]]+Tableau139407174767881[[#This Row],[Défaites totales]]</f>
        <v>6</v>
      </c>
      <c r="L125">
        <v>7</v>
      </c>
      <c r="M125">
        <v>13</v>
      </c>
      <c r="N125" s="15">
        <f>Tableau139407174767881[[#This Row],[BP]]-Tableau139407174767881[[#This Row],[BC]]</f>
        <v>-6</v>
      </c>
      <c r="O125" s="9">
        <f>(Tableau139407174767881[[#This Row],[G.]]*2)+(Tableau139407174767881[[#This Row],[VF]]*2)+Tableau139407174767881[[#This Row],[N.]]+(Tableau139407174767881[[#This Row],[VTV]]*2)</f>
        <v>3</v>
      </c>
    </row>
    <row r="126" spans="1:15" ht="18.75" x14ac:dyDescent="0.3">
      <c r="A126" t="s">
        <v>7</v>
      </c>
      <c r="B126">
        <v>1</v>
      </c>
      <c r="C126"/>
      <c r="D126"/>
      <c r="E126" s="24">
        <f>Tableau139407174767881[[#This Row],[G.]]+Tableau139407174767881[[#This Row],[VF]]+Tableau139407174767881[[#This Row],[VTV]]</f>
        <v>1</v>
      </c>
      <c r="F126" s="30" t="s">
        <v>30</v>
      </c>
      <c r="G126">
        <v>3</v>
      </c>
      <c r="H126">
        <v>1</v>
      </c>
      <c r="J126" s="12">
        <f>Tableau139407174767881[[#This Row],[P.]]+Tableau139407174767881[[#This Row],[DF]]+Tableau139407174767881[[#This Row],[DTV]]</f>
        <v>4</v>
      </c>
      <c r="K126" s="18">
        <f>Tableau139407174767881[[#This Row],[Victoires totales]]+Tableau139407174767881[[#This Row],[N.]]+Tableau139407174767881[[#This Row],[Défaites totales]]</f>
        <v>6</v>
      </c>
      <c r="L126">
        <v>3</v>
      </c>
      <c r="M126">
        <v>13</v>
      </c>
      <c r="N126" s="15">
        <f>Tableau139407174767881[[#This Row],[BP]]-Tableau139407174767881[[#This Row],[BC]]</f>
        <v>-10</v>
      </c>
      <c r="O126" s="9">
        <f>(Tableau139407174767881[[#This Row],[G.]]*2)+(Tableau139407174767881[[#This Row],[VF]]*2)+Tableau139407174767881[[#This Row],[N.]]+(Tableau139407174767881[[#This Row],[VTV]]*2)</f>
        <v>3</v>
      </c>
    </row>
    <row r="127" spans="1:15" ht="18.75" x14ac:dyDescent="0.3">
      <c r="A127" t="s">
        <v>4</v>
      </c>
      <c r="B127">
        <v>1</v>
      </c>
      <c r="C127"/>
      <c r="D127"/>
      <c r="E127" s="24">
        <f>Tableau139407174767881[[#This Row],[G.]]+Tableau139407174767881[[#This Row],[VF]]+Tableau139407174767881[[#This Row],[VTV]]</f>
        <v>1</v>
      </c>
      <c r="F127" s="30"/>
      <c r="G127">
        <v>5</v>
      </c>
      <c r="J127" s="12">
        <f>Tableau139407174767881[[#This Row],[P.]]+Tableau139407174767881[[#This Row],[DF]]+Tableau139407174767881[[#This Row],[DTV]]</f>
        <v>5</v>
      </c>
      <c r="K127" s="18">
        <f>Tableau139407174767881[[#This Row],[Victoires totales]]+Tableau139407174767881[[#This Row],[N.]]+Tableau139407174767881[[#This Row],[Défaites totales]]</f>
        <v>6</v>
      </c>
      <c r="L127">
        <v>3</v>
      </c>
      <c r="M127">
        <v>47</v>
      </c>
      <c r="N127" s="15">
        <f>Tableau139407174767881[[#This Row],[BP]]-Tableau139407174767881[[#This Row],[BC]]</f>
        <v>-44</v>
      </c>
      <c r="O127" s="9">
        <f>(Tableau139407174767881[[#This Row],[G.]]*2)+(Tableau139407174767881[[#This Row],[VF]]*2)+Tableau139407174767881[[#This Row],[N.]]+(Tableau139407174767881[[#This Row],[VTV]]*2)</f>
        <v>2</v>
      </c>
    </row>
    <row r="130" spans="1:15" x14ac:dyDescent="0.25">
      <c r="A130" t="s">
        <v>11</v>
      </c>
      <c r="B130" t="s">
        <v>12</v>
      </c>
      <c r="C130" s="8" t="s">
        <v>13</v>
      </c>
      <c r="D130" s="21" t="s">
        <v>10</v>
      </c>
    </row>
    <row r="131" spans="1:15" x14ac:dyDescent="0.25">
      <c r="A131" t="s">
        <v>0</v>
      </c>
      <c r="B131" t="s">
        <v>8</v>
      </c>
      <c r="C131" s="8" t="s">
        <v>53</v>
      </c>
      <c r="D131" s="22">
        <v>344</v>
      </c>
    </row>
    <row r="132" spans="1:15" x14ac:dyDescent="0.25">
      <c r="A132" t="s">
        <v>5</v>
      </c>
      <c r="B132" t="s">
        <v>1</v>
      </c>
      <c r="C132" s="8" t="s">
        <v>22</v>
      </c>
      <c r="D132" s="22">
        <v>344</v>
      </c>
    </row>
    <row r="133" spans="1:15" x14ac:dyDescent="0.25">
      <c r="A133" s="33" t="s">
        <v>4</v>
      </c>
      <c r="B133" s="33" t="s">
        <v>3</v>
      </c>
      <c r="C133" s="34" t="s">
        <v>31</v>
      </c>
      <c r="D133" s="35">
        <v>344</v>
      </c>
    </row>
    <row r="134" spans="1:15" x14ac:dyDescent="0.25">
      <c r="A134" t="s">
        <v>9</v>
      </c>
      <c r="B134" t="s">
        <v>7</v>
      </c>
      <c r="C134" s="8" t="s">
        <v>52</v>
      </c>
      <c r="D134" s="22">
        <v>344</v>
      </c>
    </row>
    <row r="137" spans="1:15" x14ac:dyDescent="0.25">
      <c r="A137" t="s">
        <v>14</v>
      </c>
      <c r="B137" t="s">
        <v>16</v>
      </c>
      <c r="C137" t="s">
        <v>25</v>
      </c>
      <c r="D137" t="s">
        <v>49</v>
      </c>
      <c r="E137" s="21" t="s">
        <v>32</v>
      </c>
      <c r="F137" s="23" t="s">
        <v>17</v>
      </c>
      <c r="G137" t="s">
        <v>18</v>
      </c>
      <c r="H137" t="s">
        <v>31</v>
      </c>
      <c r="I137" t="s">
        <v>50</v>
      </c>
      <c r="J137" t="s">
        <v>33</v>
      </c>
      <c r="K137" t="s">
        <v>34</v>
      </c>
      <c r="L137" t="s">
        <v>19</v>
      </c>
      <c r="M137" t="s">
        <v>20</v>
      </c>
      <c r="N137" t="s">
        <v>21</v>
      </c>
      <c r="O137" t="s">
        <v>15</v>
      </c>
    </row>
    <row r="138" spans="1:15" ht="18.75" x14ac:dyDescent="0.3">
      <c r="A138" t="s">
        <v>8</v>
      </c>
      <c r="B138">
        <v>6</v>
      </c>
      <c r="C138"/>
      <c r="D138"/>
      <c r="E138" s="24">
        <f>Tableau13940717476788182[[#This Row],[G.]]+Tableau13940717476788182[[#This Row],[VF]]+Tableau13940717476788182[[#This Row],[VTV]]</f>
        <v>6</v>
      </c>
      <c r="F138" s="30"/>
      <c r="G138">
        <v>1</v>
      </c>
      <c r="J138" s="12">
        <f>Tableau13940717476788182[[#This Row],[P.]]+Tableau13940717476788182[[#This Row],[DF]]+Tableau13940717476788182[[#This Row],[DTV]]</f>
        <v>1</v>
      </c>
      <c r="K138" s="18">
        <f>Tableau13940717476788182[[#This Row],[Victoires totales]]+Tableau13940717476788182[[#This Row],[N.]]+Tableau13940717476788182[[#This Row],[Défaites totales]]</f>
        <v>7</v>
      </c>
      <c r="L138">
        <v>42</v>
      </c>
      <c r="M138">
        <v>8</v>
      </c>
      <c r="N138" s="15">
        <f>Tableau13940717476788182[[#This Row],[BP]]-Tableau13940717476788182[[#This Row],[BC]]</f>
        <v>34</v>
      </c>
      <c r="O138" s="9">
        <f>(Tableau13940717476788182[[#This Row],[G.]]*2)+(Tableau13940717476788182[[#This Row],[VF]]*2)+Tableau13940717476788182[[#This Row],[N.]]+(Tableau13940717476788182[[#This Row],[VTV]]*2)</f>
        <v>12</v>
      </c>
    </row>
    <row r="139" spans="1:15" ht="18.75" x14ac:dyDescent="0.3">
      <c r="A139" t="s">
        <v>0</v>
      </c>
      <c r="B139">
        <v>3</v>
      </c>
      <c r="C139">
        <v>1</v>
      </c>
      <c r="D139">
        <v>1</v>
      </c>
      <c r="E139" s="24">
        <f>Tableau13940717476788182[[#This Row],[G.]]+Tableau13940717476788182[[#This Row],[VF]]+Tableau13940717476788182[[#This Row],[VTV]]</f>
        <v>5</v>
      </c>
      <c r="F139" s="30"/>
      <c r="G139">
        <v>2</v>
      </c>
      <c r="J139" s="12">
        <f>Tableau13940717476788182[[#This Row],[P.]]+Tableau13940717476788182[[#This Row],[DF]]+Tableau13940717476788182[[#This Row],[DTV]]</f>
        <v>2</v>
      </c>
      <c r="K139" s="18">
        <f>Tableau13940717476788182[[#This Row],[Victoires totales]]+Tableau13940717476788182[[#This Row],[N.]]+Tableau13940717476788182[[#This Row],[Défaites totales]]</f>
        <v>7</v>
      </c>
      <c r="L139">
        <v>16</v>
      </c>
      <c r="M139">
        <v>9</v>
      </c>
      <c r="N139" s="15">
        <f>Tableau13940717476788182[[#This Row],[BP]]-Tableau13940717476788182[[#This Row],[BC]]</f>
        <v>7</v>
      </c>
      <c r="O139" s="9">
        <f>(Tableau13940717476788182[[#This Row],[G.]]*2)+(Tableau13940717476788182[[#This Row],[VF]]*2)+Tableau13940717476788182[[#This Row],[N.]]+(Tableau13940717476788182[[#This Row],[VTV]]*2)</f>
        <v>10</v>
      </c>
    </row>
    <row r="140" spans="1:15" ht="18.75" x14ac:dyDescent="0.3">
      <c r="A140" t="s">
        <v>1</v>
      </c>
      <c r="B140">
        <v>3</v>
      </c>
      <c r="C140">
        <v>1</v>
      </c>
      <c r="D140"/>
      <c r="E140" s="24">
        <f>Tableau13940717476788182[[#This Row],[G.]]+Tableau13940717476788182[[#This Row],[VF]]+Tableau13940717476788182[[#This Row],[VTV]]</f>
        <v>4</v>
      </c>
      <c r="F140" s="30"/>
      <c r="G140">
        <v>2</v>
      </c>
      <c r="J140" s="12">
        <f>Tableau13940717476788182[[#This Row],[P.]]+Tableau13940717476788182[[#This Row],[DF]]+Tableau13940717476788182[[#This Row],[DTV]]</f>
        <v>2</v>
      </c>
      <c r="K140" s="18">
        <f>Tableau13940717476788182[[#This Row],[Victoires totales]]+Tableau13940717476788182[[#This Row],[N.]]+Tableau13940717476788182[[#This Row],[Défaites totales]]</f>
        <v>6</v>
      </c>
      <c r="L140">
        <v>17</v>
      </c>
      <c r="M140">
        <v>10</v>
      </c>
      <c r="N140" s="15">
        <f>Tableau13940717476788182[[#This Row],[BP]]-Tableau13940717476788182[[#This Row],[BC]]</f>
        <v>7</v>
      </c>
      <c r="O140" s="9">
        <f>(Tableau13940717476788182[[#This Row],[G.]]*2)+(Tableau13940717476788182[[#This Row],[VF]]*2)+Tableau13940717476788182[[#This Row],[N.]]+(Tableau13940717476788182[[#This Row],[VTV]]*2)</f>
        <v>8</v>
      </c>
    </row>
    <row r="141" spans="1:15" ht="18.75" x14ac:dyDescent="0.3">
      <c r="A141" t="s">
        <v>5</v>
      </c>
      <c r="B141">
        <v>4</v>
      </c>
      <c r="C141"/>
      <c r="D141"/>
      <c r="E141" s="24">
        <f>Tableau13940717476788182[[#This Row],[G.]]+Tableau13940717476788182[[#This Row],[VF]]+Tableau13940717476788182[[#This Row],[VTV]]</f>
        <v>4</v>
      </c>
      <c r="F141" s="30"/>
      <c r="G141">
        <v>3</v>
      </c>
      <c r="J141" s="12">
        <f>Tableau13940717476788182[[#This Row],[P.]]+Tableau13940717476788182[[#This Row],[DF]]+Tableau13940717476788182[[#This Row],[DTV]]</f>
        <v>3</v>
      </c>
      <c r="K141" s="18">
        <f>Tableau13940717476788182[[#This Row],[Victoires totales]]+Tableau13940717476788182[[#This Row],[N.]]+Tableau13940717476788182[[#This Row],[Défaites totales]]</f>
        <v>7</v>
      </c>
      <c r="L141">
        <v>24</v>
      </c>
      <c r="M141">
        <v>16</v>
      </c>
      <c r="N141" s="15">
        <f>Tableau13940717476788182[[#This Row],[BP]]-Tableau13940717476788182[[#This Row],[BC]]</f>
        <v>8</v>
      </c>
      <c r="O141" s="9">
        <f>(Tableau13940717476788182[[#This Row],[G.]]*2)+(Tableau13940717476788182[[#This Row],[VF]]*2)+Tableau13940717476788182[[#This Row],[N.]]+(Tableau13940717476788182[[#This Row],[VTV]]*2)</f>
        <v>8</v>
      </c>
    </row>
    <row r="142" spans="1:15" ht="18.75" x14ac:dyDescent="0.3">
      <c r="A142" t="s">
        <v>3</v>
      </c>
      <c r="B142">
        <v>3</v>
      </c>
      <c r="C142">
        <v>1</v>
      </c>
      <c r="D142"/>
      <c r="E142" s="24">
        <f>Tableau13940717476788182[[#This Row],[G.]]+Tableau13940717476788182[[#This Row],[VF]]+Tableau13940717476788182[[#This Row],[VTV]]</f>
        <v>4</v>
      </c>
      <c r="F142" s="30" t="s">
        <v>30</v>
      </c>
      <c r="G142">
        <v>1</v>
      </c>
      <c r="J142" s="12">
        <f>Tableau13940717476788182[[#This Row],[P.]]+Tableau13940717476788182[[#This Row],[DF]]+Tableau13940717476788182[[#This Row],[DTV]]</f>
        <v>1</v>
      </c>
      <c r="K142" s="18">
        <f>Tableau13940717476788182[[#This Row],[Victoires totales]]+Tableau13940717476788182[[#This Row],[N.]]+Tableau13940717476788182[[#This Row],[Défaites totales]]</f>
        <v>6</v>
      </c>
      <c r="L142">
        <v>11</v>
      </c>
      <c r="M142">
        <v>9</v>
      </c>
      <c r="N142" s="15">
        <f>Tableau13940717476788182[[#This Row],[BP]]-Tableau13940717476788182[[#This Row],[BC]]</f>
        <v>2</v>
      </c>
      <c r="O142" s="9">
        <f>(Tableau13940717476788182[[#This Row],[G.]]*2)+(Tableau13940717476788182[[#This Row],[VF]]*2)+Tableau13940717476788182[[#This Row],[N.]]+(Tableau13940717476788182[[#This Row],[VTV]]*2)</f>
        <v>9</v>
      </c>
    </row>
    <row r="143" spans="1:15" ht="18.75" x14ac:dyDescent="0.3">
      <c r="A143" t="s">
        <v>6</v>
      </c>
      <c r="B143">
        <v>2</v>
      </c>
      <c r="C143"/>
      <c r="D143"/>
      <c r="E143" s="24">
        <f>Tableau13940717476788182[[#This Row],[G.]]+Tableau13940717476788182[[#This Row],[VF]]+Tableau13940717476788182[[#This Row],[VTV]]</f>
        <v>2</v>
      </c>
      <c r="F143" s="30" t="s">
        <v>30</v>
      </c>
      <c r="G143">
        <v>3</v>
      </c>
      <c r="J143" s="12">
        <f>Tableau13940717476788182[[#This Row],[P.]]+Tableau13940717476788182[[#This Row],[DF]]+Tableau13940717476788182[[#This Row],[DTV]]</f>
        <v>3</v>
      </c>
      <c r="K143" s="18">
        <f>Tableau13940717476788182[[#This Row],[Victoires totales]]+Tableau13940717476788182[[#This Row],[N.]]+Tableau13940717476788182[[#This Row],[Défaites totales]]</f>
        <v>6</v>
      </c>
      <c r="L143">
        <v>24</v>
      </c>
      <c r="M143">
        <v>19</v>
      </c>
      <c r="N143" s="15">
        <f>Tableau13940717476788182[[#This Row],[BP]]-Tableau13940717476788182[[#This Row],[BC]]</f>
        <v>5</v>
      </c>
      <c r="O143" s="9">
        <f>(Tableau13940717476788182[[#This Row],[G.]]*2)+(Tableau13940717476788182[[#This Row],[VF]]*2)+Tableau13940717476788182[[#This Row],[N.]]+(Tableau13940717476788182[[#This Row],[VTV]]*2)</f>
        <v>5</v>
      </c>
    </row>
    <row r="144" spans="1:15" ht="18.75" x14ac:dyDescent="0.3">
      <c r="A144" t="s">
        <v>7</v>
      </c>
      <c r="B144">
        <v>2</v>
      </c>
      <c r="C144"/>
      <c r="D144"/>
      <c r="E144" s="24">
        <f>Tableau13940717476788182[[#This Row],[G.]]+Tableau13940717476788182[[#This Row],[VF]]+Tableau13940717476788182[[#This Row],[VTV]]</f>
        <v>2</v>
      </c>
      <c r="F144" s="30" t="s">
        <v>30</v>
      </c>
      <c r="G144">
        <v>3</v>
      </c>
      <c r="H144">
        <v>1</v>
      </c>
      <c r="J144" s="12">
        <f>Tableau13940717476788182[[#This Row],[P.]]+Tableau13940717476788182[[#This Row],[DF]]+Tableau13940717476788182[[#This Row],[DTV]]</f>
        <v>4</v>
      </c>
      <c r="K144" s="18">
        <f>Tableau13940717476788182[[#This Row],[Victoires totales]]+Tableau13940717476788182[[#This Row],[N.]]+Tableau13940717476788182[[#This Row],[Défaites totales]]</f>
        <v>7</v>
      </c>
      <c r="L144">
        <v>6</v>
      </c>
      <c r="M144">
        <v>13</v>
      </c>
      <c r="N144" s="15">
        <f>Tableau13940717476788182[[#This Row],[BP]]-Tableau13940717476788182[[#This Row],[BC]]</f>
        <v>-7</v>
      </c>
      <c r="O144" s="9">
        <f>(Tableau13940717476788182[[#This Row],[G.]]*2)+(Tableau13940717476788182[[#This Row],[VF]]*2)+Tableau13940717476788182[[#This Row],[N.]]+(Tableau13940717476788182[[#This Row],[VTV]]*2)</f>
        <v>5</v>
      </c>
    </row>
    <row r="145" spans="1:15" ht="18.75" x14ac:dyDescent="0.3">
      <c r="A145" t="s">
        <v>9</v>
      </c>
      <c r="B145">
        <v>2</v>
      </c>
      <c r="C145"/>
      <c r="D145"/>
      <c r="E145" s="24">
        <f>Tableau13940717476788182[[#This Row],[G.]]+Tableau13940717476788182[[#This Row],[VF]]+Tableau13940717476788182[[#This Row],[VTV]]</f>
        <v>2</v>
      </c>
      <c r="F145" s="30"/>
      <c r="G145">
        <v>4</v>
      </c>
      <c r="H145">
        <v>1</v>
      </c>
      <c r="J145" s="12">
        <f>Tableau13940717476788182[[#This Row],[P.]]+Tableau13940717476788182[[#This Row],[DF]]+Tableau13940717476788182[[#This Row],[DTV]]</f>
        <v>5</v>
      </c>
      <c r="K145" s="18">
        <f>Tableau13940717476788182[[#This Row],[Victoires totales]]+Tableau13940717476788182[[#This Row],[N.]]+Tableau13940717476788182[[#This Row],[Défaites totales]]</f>
        <v>7</v>
      </c>
      <c r="L145">
        <v>14</v>
      </c>
      <c r="M145">
        <v>20</v>
      </c>
      <c r="N145" s="15">
        <f>Tableau13940717476788182[[#This Row],[BP]]-Tableau13940717476788182[[#This Row],[BC]]</f>
        <v>-6</v>
      </c>
      <c r="O145" s="9">
        <f>(Tableau13940717476788182[[#This Row],[G.]]*2)+(Tableau13940717476788182[[#This Row],[VF]]*2)+Tableau13940717476788182[[#This Row],[N.]]+(Tableau13940717476788182[[#This Row],[VTV]]*2)</f>
        <v>4</v>
      </c>
    </row>
    <row r="146" spans="1:15" ht="18.75" x14ac:dyDescent="0.3">
      <c r="A146" t="s">
        <v>2</v>
      </c>
      <c r="B146">
        <v>1</v>
      </c>
      <c r="C146"/>
      <c r="D146"/>
      <c r="E146" s="24">
        <f>Tableau13940717476788182[[#This Row],[G.]]+Tableau13940717476788182[[#This Row],[VF]]+Tableau13940717476788182[[#This Row],[VTV]]</f>
        <v>1</v>
      </c>
      <c r="F146" s="30" t="s">
        <v>30</v>
      </c>
      <c r="G146">
        <v>3</v>
      </c>
      <c r="I146">
        <v>1</v>
      </c>
      <c r="J146" s="12">
        <f>Tableau13940717476788182[[#This Row],[P.]]+Tableau13940717476788182[[#This Row],[DF]]+Tableau13940717476788182[[#This Row],[DTV]]</f>
        <v>4</v>
      </c>
      <c r="K146" s="18">
        <f>Tableau13940717476788182[[#This Row],[Victoires totales]]+Tableau13940717476788182[[#This Row],[N.]]+Tableau13940717476788182[[#This Row],[Défaites totales]]</f>
        <v>6</v>
      </c>
      <c r="L146">
        <v>7</v>
      </c>
      <c r="M146">
        <v>13</v>
      </c>
      <c r="N146" s="15">
        <f>Tableau13940717476788182[[#This Row],[BP]]-Tableau13940717476788182[[#This Row],[BC]]</f>
        <v>-6</v>
      </c>
      <c r="O146" s="9">
        <f>(Tableau13940717476788182[[#This Row],[G.]]*2)+(Tableau13940717476788182[[#This Row],[VF]]*2)+Tableau13940717476788182[[#This Row],[N.]]+(Tableau13940717476788182[[#This Row],[VTV]]*2)</f>
        <v>3</v>
      </c>
    </row>
    <row r="147" spans="1:15" ht="18.75" x14ac:dyDescent="0.3">
      <c r="A147" t="s">
        <v>4</v>
      </c>
      <c r="B147">
        <v>1</v>
      </c>
      <c r="C147"/>
      <c r="D147"/>
      <c r="E147" s="24">
        <f>Tableau13940717476788182[[#This Row],[G.]]+Tableau13940717476788182[[#This Row],[VF]]+Tableau13940717476788182[[#This Row],[VTV]]</f>
        <v>1</v>
      </c>
      <c r="F147" s="30"/>
      <c r="G147">
        <v>5</v>
      </c>
      <c r="H147">
        <v>1</v>
      </c>
      <c r="J147" s="12">
        <f>Tableau13940717476788182[[#This Row],[P.]]+Tableau13940717476788182[[#This Row],[DF]]+Tableau13940717476788182[[#This Row],[DTV]]</f>
        <v>6</v>
      </c>
      <c r="K147" s="18">
        <f>Tableau13940717476788182[[#This Row],[Victoires totales]]+Tableau13940717476788182[[#This Row],[N.]]+Tableau13940717476788182[[#This Row],[Défaites totales]]</f>
        <v>7</v>
      </c>
      <c r="L147">
        <v>3</v>
      </c>
      <c r="M147">
        <v>47</v>
      </c>
      <c r="N147" s="15">
        <f>Tableau13940717476788182[[#This Row],[BP]]-Tableau13940717476788182[[#This Row],[BC]]</f>
        <v>-44</v>
      </c>
      <c r="O147" s="9">
        <f>(Tableau13940717476788182[[#This Row],[G.]]*2)+(Tableau13940717476788182[[#This Row],[VF]]*2)+Tableau13940717476788182[[#This Row],[N.]]+(Tableau13940717476788182[[#This Row],[VTV]]*2)</f>
        <v>2</v>
      </c>
    </row>
    <row r="150" spans="1:15" x14ac:dyDescent="0.25">
      <c r="A150" t="s">
        <v>11</v>
      </c>
      <c r="B150" t="s">
        <v>12</v>
      </c>
      <c r="C150" s="8" t="s">
        <v>13</v>
      </c>
      <c r="D150" s="21" t="s">
        <v>10</v>
      </c>
    </row>
    <row r="151" spans="1:15" x14ac:dyDescent="0.25">
      <c r="A151" t="s">
        <v>0</v>
      </c>
      <c r="B151" t="s">
        <v>1</v>
      </c>
      <c r="C151" s="8" t="s">
        <v>26</v>
      </c>
      <c r="D151" s="22">
        <v>351</v>
      </c>
    </row>
    <row r="152" spans="1:15" x14ac:dyDescent="0.25">
      <c r="A152" t="s">
        <v>8</v>
      </c>
      <c r="B152" t="s">
        <v>6</v>
      </c>
      <c r="C152" s="8" t="s">
        <v>54</v>
      </c>
      <c r="D152" s="22">
        <v>351</v>
      </c>
    </row>
    <row r="153" spans="1:15" x14ac:dyDescent="0.25">
      <c r="A153" t="s">
        <v>2</v>
      </c>
      <c r="B153" t="s">
        <v>9</v>
      </c>
      <c r="C153" s="8" t="s">
        <v>55</v>
      </c>
      <c r="D153" s="22">
        <v>351</v>
      </c>
    </row>
    <row r="154" spans="1:15" x14ac:dyDescent="0.25">
      <c r="A154" t="s">
        <v>4</v>
      </c>
      <c r="B154" t="s">
        <v>7</v>
      </c>
      <c r="C154" s="8" t="s">
        <v>56</v>
      </c>
      <c r="D154" s="22">
        <v>351</v>
      </c>
    </row>
    <row r="155" spans="1:15" x14ac:dyDescent="0.25">
      <c r="A155" s="33" t="s">
        <v>3</v>
      </c>
      <c r="B155" s="33" t="s">
        <v>5</v>
      </c>
      <c r="C155" s="34" t="s">
        <v>25</v>
      </c>
      <c r="D155" s="35">
        <v>351</v>
      </c>
    </row>
    <row r="158" spans="1:15" x14ac:dyDescent="0.25">
      <c r="A158" t="s">
        <v>14</v>
      </c>
      <c r="B158" t="s">
        <v>16</v>
      </c>
      <c r="C158" t="s">
        <v>25</v>
      </c>
      <c r="D158" t="s">
        <v>49</v>
      </c>
      <c r="E158" s="21" t="s">
        <v>32</v>
      </c>
      <c r="F158" s="23" t="s">
        <v>17</v>
      </c>
      <c r="G158" t="s">
        <v>18</v>
      </c>
      <c r="H158" t="s">
        <v>31</v>
      </c>
      <c r="I158" t="s">
        <v>50</v>
      </c>
      <c r="J158" t="s">
        <v>33</v>
      </c>
      <c r="K158" t="s">
        <v>34</v>
      </c>
      <c r="L158" t="s">
        <v>19</v>
      </c>
      <c r="M158" t="s">
        <v>20</v>
      </c>
      <c r="N158" t="s">
        <v>21</v>
      </c>
      <c r="O158" t="s">
        <v>15</v>
      </c>
    </row>
    <row r="159" spans="1:15" ht="18.75" x14ac:dyDescent="0.3">
      <c r="A159" t="s">
        <v>8</v>
      </c>
      <c r="B159">
        <v>7</v>
      </c>
      <c r="C159"/>
      <c r="D159"/>
      <c r="E159" s="24">
        <f>Tableau1394071747678818283[[#This Row],[G.]]+Tableau1394071747678818283[[#This Row],[VF]]+Tableau1394071747678818283[[#This Row],[VTV]]</f>
        <v>7</v>
      </c>
      <c r="F159" s="30"/>
      <c r="G159">
        <v>1</v>
      </c>
      <c r="J159" s="12">
        <f>Tableau1394071747678818283[[#This Row],[P.]]+Tableau1394071747678818283[[#This Row],[DF]]+Tableau1394071747678818283[[#This Row],[DTV]]</f>
        <v>1</v>
      </c>
      <c r="K159" s="18">
        <f>Tableau1394071747678818283[[#This Row],[Victoires totales]]+Tableau1394071747678818283[[#This Row],[N.]]+Tableau1394071747678818283[[#This Row],[Défaites totales]]</f>
        <v>8</v>
      </c>
      <c r="L159">
        <v>47</v>
      </c>
      <c r="M159">
        <v>8</v>
      </c>
      <c r="N159" s="15">
        <f>Tableau1394071747678818283[[#This Row],[BP]]-Tableau1394071747678818283[[#This Row],[BC]]</f>
        <v>39</v>
      </c>
      <c r="O159" s="9">
        <f>(Tableau1394071747678818283[[#This Row],[G.]]*2)+(Tableau1394071747678818283[[#This Row],[VF]]*2)+Tableau1394071747678818283[[#This Row],[N.]]+(Tableau1394071747678818283[[#This Row],[VTV]]*2)</f>
        <v>14</v>
      </c>
    </row>
    <row r="160" spans="1:15" ht="18.75" x14ac:dyDescent="0.3">
      <c r="A160" t="s">
        <v>0</v>
      </c>
      <c r="B160">
        <v>4</v>
      </c>
      <c r="C160">
        <v>1</v>
      </c>
      <c r="D160">
        <v>1</v>
      </c>
      <c r="E160" s="24">
        <f>Tableau1394071747678818283[[#This Row],[G.]]+Tableau1394071747678818283[[#This Row],[VF]]+Tableau1394071747678818283[[#This Row],[VTV]]</f>
        <v>6</v>
      </c>
      <c r="F160" s="30"/>
      <c r="G160">
        <v>2</v>
      </c>
      <c r="J160" s="12">
        <f>Tableau1394071747678818283[[#This Row],[P.]]+Tableau1394071747678818283[[#This Row],[DF]]+Tableau1394071747678818283[[#This Row],[DTV]]</f>
        <v>2</v>
      </c>
      <c r="K160" s="18">
        <f>Tableau1394071747678818283[[#This Row],[Victoires totales]]+Tableau1394071747678818283[[#This Row],[N.]]+Tableau1394071747678818283[[#This Row],[Défaites totales]]</f>
        <v>8</v>
      </c>
      <c r="L160">
        <v>19</v>
      </c>
      <c r="M160">
        <v>11</v>
      </c>
      <c r="N160" s="15">
        <f>Tableau1394071747678818283[[#This Row],[BP]]-Tableau1394071747678818283[[#This Row],[BC]]</f>
        <v>8</v>
      </c>
      <c r="O160" s="9">
        <f>(Tableau1394071747678818283[[#This Row],[G.]]*2)+(Tableau1394071747678818283[[#This Row],[VF]]*2)+Tableau1394071747678818283[[#This Row],[N.]]+(Tableau1394071747678818283[[#This Row],[VTV]]*2)</f>
        <v>12</v>
      </c>
    </row>
    <row r="161" spans="1:15" ht="18.75" x14ac:dyDescent="0.3">
      <c r="A161" t="s">
        <v>3</v>
      </c>
      <c r="B161">
        <v>3</v>
      </c>
      <c r="C161">
        <v>2</v>
      </c>
      <c r="D161"/>
      <c r="E161" s="24">
        <f>Tableau1394071747678818283[[#This Row],[G.]]+Tableau1394071747678818283[[#This Row],[VF]]+Tableau1394071747678818283[[#This Row],[VTV]]</f>
        <v>5</v>
      </c>
      <c r="F161" s="30" t="s">
        <v>30</v>
      </c>
      <c r="G161">
        <v>1</v>
      </c>
      <c r="J161" s="12">
        <f>Tableau1394071747678818283[[#This Row],[P.]]+Tableau1394071747678818283[[#This Row],[DF]]+Tableau1394071747678818283[[#This Row],[DTV]]</f>
        <v>1</v>
      </c>
      <c r="K161" s="18">
        <f>Tableau1394071747678818283[[#This Row],[Victoires totales]]+Tableau1394071747678818283[[#This Row],[N.]]+Tableau1394071747678818283[[#This Row],[Défaites totales]]</f>
        <v>7</v>
      </c>
      <c r="L161">
        <v>11</v>
      </c>
      <c r="M161">
        <v>9</v>
      </c>
      <c r="N161" s="15">
        <f>Tableau1394071747678818283[[#This Row],[BP]]-Tableau1394071747678818283[[#This Row],[BC]]</f>
        <v>2</v>
      </c>
      <c r="O161" s="9">
        <f>(Tableau1394071747678818283[[#This Row],[G.]]*2)+(Tableau1394071747678818283[[#This Row],[VF]]*2)+Tableau1394071747678818283[[#This Row],[N.]]+(Tableau1394071747678818283[[#This Row],[VTV]]*2)</f>
        <v>11</v>
      </c>
    </row>
    <row r="162" spans="1:15" ht="18.75" x14ac:dyDescent="0.3">
      <c r="A162" t="s">
        <v>1</v>
      </c>
      <c r="B162">
        <v>3</v>
      </c>
      <c r="C162">
        <v>1</v>
      </c>
      <c r="D162"/>
      <c r="E162" s="24">
        <f>Tableau1394071747678818283[[#This Row],[G.]]+Tableau1394071747678818283[[#This Row],[VF]]+Tableau1394071747678818283[[#This Row],[VTV]]</f>
        <v>4</v>
      </c>
      <c r="F162" s="30"/>
      <c r="G162">
        <v>3</v>
      </c>
      <c r="J162" s="12">
        <f>Tableau1394071747678818283[[#This Row],[P.]]+Tableau1394071747678818283[[#This Row],[DF]]+Tableau1394071747678818283[[#This Row],[DTV]]</f>
        <v>3</v>
      </c>
      <c r="K162" s="18">
        <f>Tableau1394071747678818283[[#This Row],[Victoires totales]]+Tableau1394071747678818283[[#This Row],[N.]]+Tableau1394071747678818283[[#This Row],[Défaites totales]]</f>
        <v>7</v>
      </c>
      <c r="L162">
        <v>19</v>
      </c>
      <c r="M162">
        <v>13</v>
      </c>
      <c r="N162" s="15">
        <f>Tableau1394071747678818283[[#This Row],[BP]]-Tableau1394071747678818283[[#This Row],[BC]]</f>
        <v>6</v>
      </c>
      <c r="O162" s="9">
        <f>(Tableau1394071747678818283[[#This Row],[G.]]*2)+(Tableau1394071747678818283[[#This Row],[VF]]*2)+Tableau1394071747678818283[[#This Row],[N.]]+(Tableau1394071747678818283[[#This Row],[VTV]]*2)</f>
        <v>8</v>
      </c>
    </row>
    <row r="163" spans="1:15" ht="18.75" x14ac:dyDescent="0.3">
      <c r="A163" t="s">
        <v>5</v>
      </c>
      <c r="B163">
        <v>4</v>
      </c>
      <c r="C163"/>
      <c r="D163"/>
      <c r="E163" s="24">
        <f>Tableau1394071747678818283[[#This Row],[G.]]+Tableau1394071747678818283[[#This Row],[VF]]+Tableau1394071747678818283[[#This Row],[VTV]]</f>
        <v>4</v>
      </c>
      <c r="F163" s="30"/>
      <c r="G163">
        <v>3</v>
      </c>
      <c r="H163">
        <v>1</v>
      </c>
      <c r="J163" s="12">
        <f>Tableau1394071747678818283[[#This Row],[P.]]+Tableau1394071747678818283[[#This Row],[DF]]+Tableau1394071747678818283[[#This Row],[DTV]]</f>
        <v>4</v>
      </c>
      <c r="K163" s="18">
        <f>Tableau1394071747678818283[[#This Row],[Victoires totales]]+Tableau1394071747678818283[[#This Row],[N.]]+Tableau1394071747678818283[[#This Row],[Défaites totales]]</f>
        <v>8</v>
      </c>
      <c r="L163">
        <v>24</v>
      </c>
      <c r="M163">
        <v>16</v>
      </c>
      <c r="N163" s="15">
        <f>Tableau1394071747678818283[[#This Row],[BP]]-Tableau1394071747678818283[[#This Row],[BC]]</f>
        <v>8</v>
      </c>
      <c r="O163" s="9">
        <f>(Tableau1394071747678818283[[#This Row],[G.]]*2)+(Tableau1394071747678818283[[#This Row],[VF]]*2)+Tableau1394071747678818283[[#This Row],[N.]]+(Tableau1394071747678818283[[#This Row],[VTV]]*2)</f>
        <v>8</v>
      </c>
    </row>
    <row r="164" spans="1:15" ht="18.75" x14ac:dyDescent="0.3">
      <c r="A164" t="s">
        <v>7</v>
      </c>
      <c r="B164">
        <v>3</v>
      </c>
      <c r="C164"/>
      <c r="D164"/>
      <c r="E164" s="24">
        <f>Tableau1394071747678818283[[#This Row],[G.]]+Tableau1394071747678818283[[#This Row],[VF]]+Tableau1394071747678818283[[#This Row],[VTV]]</f>
        <v>3</v>
      </c>
      <c r="F164" s="30" t="s">
        <v>30</v>
      </c>
      <c r="G164">
        <v>3</v>
      </c>
      <c r="H164">
        <v>1</v>
      </c>
      <c r="J164" s="12">
        <f>Tableau1394071747678818283[[#This Row],[P.]]+Tableau1394071747678818283[[#This Row],[DF]]+Tableau1394071747678818283[[#This Row],[DTV]]</f>
        <v>4</v>
      </c>
      <c r="K164" s="18">
        <f>Tableau1394071747678818283[[#This Row],[Victoires totales]]+Tableau1394071747678818283[[#This Row],[N.]]+Tableau1394071747678818283[[#This Row],[Défaites totales]]</f>
        <v>8</v>
      </c>
      <c r="L164">
        <v>10</v>
      </c>
      <c r="M164">
        <v>13</v>
      </c>
      <c r="N164" s="15">
        <f>Tableau1394071747678818283[[#This Row],[BP]]-Tableau1394071747678818283[[#This Row],[BC]]</f>
        <v>-3</v>
      </c>
      <c r="O164" s="9">
        <f>(Tableau1394071747678818283[[#This Row],[G.]]*2)+(Tableau1394071747678818283[[#This Row],[VF]]*2)+Tableau1394071747678818283[[#This Row],[N.]]+(Tableau1394071747678818283[[#This Row],[VTV]]*2)</f>
        <v>7</v>
      </c>
    </row>
    <row r="165" spans="1:15" ht="18.75" x14ac:dyDescent="0.3">
      <c r="A165" t="s">
        <v>6</v>
      </c>
      <c r="B165">
        <v>2</v>
      </c>
      <c r="C165"/>
      <c r="D165"/>
      <c r="E165" s="24">
        <f>Tableau1394071747678818283[[#This Row],[G.]]+Tableau1394071747678818283[[#This Row],[VF]]+Tableau1394071747678818283[[#This Row],[VTV]]</f>
        <v>2</v>
      </c>
      <c r="F165" s="30" t="s">
        <v>30</v>
      </c>
      <c r="G165">
        <v>4</v>
      </c>
      <c r="J165" s="12">
        <f>Tableau1394071747678818283[[#This Row],[P.]]+Tableau1394071747678818283[[#This Row],[DF]]+Tableau1394071747678818283[[#This Row],[DTV]]</f>
        <v>4</v>
      </c>
      <c r="K165" s="18">
        <f>Tableau1394071747678818283[[#This Row],[Victoires totales]]+Tableau1394071747678818283[[#This Row],[N.]]+Tableau1394071747678818283[[#This Row],[Défaites totales]]</f>
        <v>7</v>
      </c>
      <c r="L165">
        <v>24</v>
      </c>
      <c r="M165">
        <v>24</v>
      </c>
      <c r="N165" s="15">
        <f>Tableau1394071747678818283[[#This Row],[BP]]-Tableau1394071747678818283[[#This Row],[BC]]</f>
        <v>0</v>
      </c>
      <c r="O165" s="9">
        <f>(Tableau1394071747678818283[[#This Row],[G.]]*2)+(Tableau1394071747678818283[[#This Row],[VF]]*2)+Tableau1394071747678818283[[#This Row],[N.]]+(Tableau1394071747678818283[[#This Row],[VTV]]*2)</f>
        <v>5</v>
      </c>
    </row>
    <row r="166" spans="1:15" ht="18.75" x14ac:dyDescent="0.3">
      <c r="A166" t="s">
        <v>2</v>
      </c>
      <c r="B166">
        <v>2</v>
      </c>
      <c r="C166"/>
      <c r="D166"/>
      <c r="E166" s="24">
        <f>Tableau1394071747678818283[[#This Row],[G.]]+Tableau1394071747678818283[[#This Row],[VF]]+Tableau1394071747678818283[[#This Row],[VTV]]</f>
        <v>2</v>
      </c>
      <c r="F166" s="30" t="s">
        <v>30</v>
      </c>
      <c r="G166">
        <v>3</v>
      </c>
      <c r="I166">
        <v>1</v>
      </c>
      <c r="J166" s="12">
        <f>Tableau1394071747678818283[[#This Row],[P.]]+Tableau1394071747678818283[[#This Row],[DF]]+Tableau1394071747678818283[[#This Row],[DTV]]</f>
        <v>4</v>
      </c>
      <c r="K166" s="18">
        <f>Tableau1394071747678818283[[#This Row],[Victoires totales]]+Tableau1394071747678818283[[#This Row],[N.]]+Tableau1394071747678818283[[#This Row],[Défaites totales]]</f>
        <v>7</v>
      </c>
      <c r="L166">
        <v>16</v>
      </c>
      <c r="M166">
        <v>15</v>
      </c>
      <c r="N166" s="15">
        <f>Tableau1394071747678818283[[#This Row],[BP]]-Tableau1394071747678818283[[#This Row],[BC]]</f>
        <v>1</v>
      </c>
      <c r="O166" s="9">
        <f>(Tableau1394071747678818283[[#This Row],[G.]]*2)+(Tableau1394071747678818283[[#This Row],[VF]]*2)+Tableau1394071747678818283[[#This Row],[N.]]+(Tableau1394071747678818283[[#This Row],[VTV]]*2)</f>
        <v>5</v>
      </c>
    </row>
    <row r="167" spans="1:15" ht="18.75" x14ac:dyDescent="0.3">
      <c r="A167" t="s">
        <v>9</v>
      </c>
      <c r="B167">
        <v>2</v>
      </c>
      <c r="C167"/>
      <c r="D167"/>
      <c r="E167" s="24">
        <f>Tableau1394071747678818283[[#This Row],[G.]]+Tableau1394071747678818283[[#This Row],[VF]]+Tableau1394071747678818283[[#This Row],[VTV]]</f>
        <v>2</v>
      </c>
      <c r="F167" s="30"/>
      <c r="G167">
        <v>5</v>
      </c>
      <c r="H167">
        <v>1</v>
      </c>
      <c r="J167" s="12">
        <f>Tableau1394071747678818283[[#This Row],[P.]]+Tableau1394071747678818283[[#This Row],[DF]]+Tableau1394071747678818283[[#This Row],[DTV]]</f>
        <v>6</v>
      </c>
      <c r="K167" s="18">
        <f>Tableau1394071747678818283[[#This Row],[Victoires totales]]+Tableau1394071747678818283[[#This Row],[N.]]+Tableau1394071747678818283[[#This Row],[Défaites totales]]</f>
        <v>8</v>
      </c>
      <c r="L167">
        <v>16</v>
      </c>
      <c r="M167">
        <v>29</v>
      </c>
      <c r="N167" s="15">
        <f>Tableau1394071747678818283[[#This Row],[BP]]-Tableau1394071747678818283[[#This Row],[BC]]</f>
        <v>-13</v>
      </c>
      <c r="O167" s="9">
        <f>(Tableau1394071747678818283[[#This Row],[G.]]*2)+(Tableau1394071747678818283[[#This Row],[VF]]*2)+Tableau1394071747678818283[[#This Row],[N.]]+(Tableau1394071747678818283[[#This Row],[VTV]]*2)</f>
        <v>4</v>
      </c>
    </row>
    <row r="168" spans="1:15" ht="18.75" x14ac:dyDescent="0.3">
      <c r="A168" t="s">
        <v>4</v>
      </c>
      <c r="B168">
        <v>1</v>
      </c>
      <c r="C168"/>
      <c r="D168"/>
      <c r="E168" s="24">
        <f>Tableau1394071747678818283[[#This Row],[G.]]+Tableau1394071747678818283[[#This Row],[VF]]+Tableau1394071747678818283[[#This Row],[VTV]]</f>
        <v>1</v>
      </c>
      <c r="F168" s="30"/>
      <c r="G168">
        <v>6</v>
      </c>
      <c r="H168">
        <v>1</v>
      </c>
      <c r="J168" s="12">
        <f>Tableau1394071747678818283[[#This Row],[P.]]+Tableau1394071747678818283[[#This Row],[DF]]+Tableau1394071747678818283[[#This Row],[DTV]]</f>
        <v>7</v>
      </c>
      <c r="K168" s="18">
        <f>Tableau1394071747678818283[[#This Row],[Victoires totales]]+Tableau1394071747678818283[[#This Row],[N.]]+Tableau1394071747678818283[[#This Row],[Défaites totales]]</f>
        <v>8</v>
      </c>
      <c r="L168">
        <v>3</v>
      </c>
      <c r="M168">
        <v>51</v>
      </c>
      <c r="N168" s="15">
        <f>Tableau1394071747678818283[[#This Row],[BP]]-Tableau1394071747678818283[[#This Row],[BC]]</f>
        <v>-48</v>
      </c>
      <c r="O168" s="9">
        <f>(Tableau1394071747678818283[[#This Row],[G.]]*2)+(Tableau1394071747678818283[[#This Row],[VF]]*2)+Tableau1394071747678818283[[#This Row],[N.]]+(Tableau1394071747678818283[[#This Row],[VTV]]*2)</f>
        <v>2</v>
      </c>
    </row>
    <row r="171" spans="1:15" x14ac:dyDescent="0.25">
      <c r="A171" t="s">
        <v>11</v>
      </c>
      <c r="B171" t="s">
        <v>12</v>
      </c>
      <c r="C171" s="8" t="s">
        <v>13</v>
      </c>
      <c r="D171" s="21" t="s">
        <v>10</v>
      </c>
    </row>
    <row r="173" spans="1:15" x14ac:dyDescent="0.25">
      <c r="A173" t="s">
        <v>1</v>
      </c>
      <c r="B173" t="s">
        <v>8</v>
      </c>
      <c r="C173" s="8" t="s">
        <v>58</v>
      </c>
      <c r="D173" s="22">
        <v>358</v>
      </c>
    </row>
    <row r="174" spans="1:15" x14ac:dyDescent="0.25">
      <c r="A174" t="s">
        <v>2</v>
      </c>
      <c r="B174" t="s">
        <v>4</v>
      </c>
      <c r="C174" s="8" t="s">
        <v>59</v>
      </c>
      <c r="D174" s="22">
        <v>358</v>
      </c>
    </row>
    <row r="175" spans="1:15" x14ac:dyDescent="0.25">
      <c r="A175" t="s">
        <v>9</v>
      </c>
      <c r="B175" t="s">
        <v>5</v>
      </c>
      <c r="C175" s="8" t="s">
        <v>60</v>
      </c>
      <c r="D175" s="22">
        <v>358</v>
      </c>
    </row>
    <row r="176" spans="1:15" x14ac:dyDescent="0.25">
      <c r="A176" s="33" t="s">
        <v>7</v>
      </c>
      <c r="B176" s="33" t="s">
        <v>3</v>
      </c>
      <c r="C176" s="34" t="s">
        <v>65</v>
      </c>
      <c r="D176" s="35">
        <v>358</v>
      </c>
    </row>
    <row r="179" spans="1:15" x14ac:dyDescent="0.25">
      <c r="A179" t="s">
        <v>14</v>
      </c>
      <c r="B179" t="s">
        <v>16</v>
      </c>
      <c r="C179" t="s">
        <v>25</v>
      </c>
      <c r="D179" t="s">
        <v>49</v>
      </c>
      <c r="E179" s="21" t="s">
        <v>32</v>
      </c>
      <c r="F179" s="23" t="s">
        <v>17</v>
      </c>
      <c r="G179" t="s">
        <v>18</v>
      </c>
      <c r="H179" t="s">
        <v>31</v>
      </c>
      <c r="I179" t="s">
        <v>50</v>
      </c>
      <c r="J179" t="s">
        <v>33</v>
      </c>
      <c r="K179" t="s">
        <v>34</v>
      </c>
      <c r="L179" t="s">
        <v>19</v>
      </c>
      <c r="M179" t="s">
        <v>20</v>
      </c>
      <c r="N179" t="s">
        <v>21</v>
      </c>
      <c r="O179" t="s">
        <v>15</v>
      </c>
    </row>
    <row r="180" spans="1:15" ht="18.75" x14ac:dyDescent="0.3">
      <c r="A180" t="s">
        <v>8</v>
      </c>
      <c r="B180">
        <v>8</v>
      </c>
      <c r="C180"/>
      <c r="D180"/>
      <c r="E180" s="24">
        <f>Tableau139407174767881828384[[#This Row],[G.]]+Tableau139407174767881828384[[#This Row],[VF]]+Tableau139407174767881828384[[#This Row],[VTV]]</f>
        <v>8</v>
      </c>
      <c r="F180" s="30"/>
      <c r="G180">
        <v>1</v>
      </c>
      <c r="J180" s="12">
        <f>Tableau139407174767881828384[[#This Row],[P.]]+Tableau139407174767881828384[[#This Row],[DF]]+Tableau139407174767881828384[[#This Row],[DTV]]</f>
        <v>1</v>
      </c>
      <c r="K180" s="18">
        <f>Tableau139407174767881828384[[#This Row],[Victoires totales]]+Tableau139407174767881828384[[#This Row],[N.]]+Tableau139407174767881828384[[#This Row],[Défaites totales]]</f>
        <v>9</v>
      </c>
      <c r="L180">
        <v>50</v>
      </c>
      <c r="M180">
        <v>10</v>
      </c>
      <c r="N180" s="15">
        <f>Tableau139407174767881828384[[#This Row],[BP]]-Tableau139407174767881828384[[#This Row],[BC]]</f>
        <v>40</v>
      </c>
      <c r="O180" s="9">
        <f>(Tableau139407174767881828384[[#This Row],[G.]]*2)+(Tableau139407174767881828384[[#This Row],[VF]]*2)+Tableau139407174767881828384[[#This Row],[N.]]+(Tableau139407174767881828384[[#This Row],[VTV]]*2)</f>
        <v>16</v>
      </c>
    </row>
    <row r="181" spans="1:15" ht="18.75" x14ac:dyDescent="0.3">
      <c r="A181" t="s">
        <v>3</v>
      </c>
      <c r="B181">
        <v>4</v>
      </c>
      <c r="C181">
        <v>2</v>
      </c>
      <c r="D181"/>
      <c r="E181" s="24">
        <f>Tableau139407174767881828384[[#This Row],[G.]]+Tableau139407174767881828384[[#This Row],[VF]]+Tableau139407174767881828384[[#This Row],[VTV]]</f>
        <v>6</v>
      </c>
      <c r="F181" s="30" t="s">
        <v>30</v>
      </c>
      <c r="G181">
        <v>1</v>
      </c>
      <c r="J181" s="12">
        <f>Tableau139407174767881828384[[#This Row],[P.]]+Tableau139407174767881828384[[#This Row],[DF]]+Tableau139407174767881828384[[#This Row],[DTV]]</f>
        <v>1</v>
      </c>
      <c r="K181" s="18">
        <f>Tableau139407174767881828384[[#This Row],[Victoires totales]]+Tableau139407174767881828384[[#This Row],[N.]]+Tableau139407174767881828384[[#This Row],[Défaites totales]]</f>
        <v>8</v>
      </c>
      <c r="L181">
        <v>16</v>
      </c>
      <c r="M181">
        <v>9</v>
      </c>
      <c r="N181" s="15">
        <f>Tableau139407174767881828384[[#This Row],[BP]]-Tableau139407174767881828384[[#This Row],[BC]]</f>
        <v>7</v>
      </c>
      <c r="O181" s="9">
        <f>(Tableau139407174767881828384[[#This Row],[G.]]*2)+(Tableau139407174767881828384[[#This Row],[VF]]*2)+Tableau139407174767881828384[[#This Row],[N.]]+(Tableau139407174767881828384[[#This Row],[VTV]]*2)</f>
        <v>13</v>
      </c>
    </row>
    <row r="182" spans="1:15" ht="18.75" x14ac:dyDescent="0.3">
      <c r="A182" t="s">
        <v>0</v>
      </c>
      <c r="B182">
        <v>4</v>
      </c>
      <c r="C182">
        <v>1</v>
      </c>
      <c r="D182">
        <v>1</v>
      </c>
      <c r="E182" s="24">
        <f>Tableau139407174767881828384[[#This Row],[G.]]+Tableau139407174767881828384[[#This Row],[VF]]+Tableau139407174767881828384[[#This Row],[VTV]]</f>
        <v>6</v>
      </c>
      <c r="F182" s="30"/>
      <c r="G182">
        <v>2</v>
      </c>
      <c r="J182" s="12">
        <f>Tableau139407174767881828384[[#This Row],[P.]]+Tableau139407174767881828384[[#This Row],[DF]]+Tableau139407174767881828384[[#This Row],[DTV]]</f>
        <v>2</v>
      </c>
      <c r="K182" s="18">
        <f>Tableau139407174767881828384[[#This Row],[Victoires totales]]+Tableau139407174767881828384[[#This Row],[N.]]+Tableau139407174767881828384[[#This Row],[Défaites totales]]</f>
        <v>8</v>
      </c>
      <c r="L182">
        <v>19</v>
      </c>
      <c r="M182">
        <v>11</v>
      </c>
      <c r="N182" s="15">
        <f>Tableau139407174767881828384[[#This Row],[BP]]-Tableau139407174767881828384[[#This Row],[BC]]</f>
        <v>8</v>
      </c>
      <c r="O182" s="9">
        <f>(Tableau139407174767881828384[[#This Row],[G.]]*2)+(Tableau139407174767881828384[[#This Row],[VF]]*2)+Tableau139407174767881828384[[#This Row],[N.]]+(Tableau139407174767881828384[[#This Row],[VTV]]*2)</f>
        <v>12</v>
      </c>
    </row>
    <row r="183" spans="1:15" ht="18.75" x14ac:dyDescent="0.3">
      <c r="A183" t="s">
        <v>5</v>
      </c>
      <c r="B183">
        <v>5</v>
      </c>
      <c r="C183"/>
      <c r="D183"/>
      <c r="E183" s="24">
        <f>Tableau139407174767881828384[[#This Row],[G.]]+Tableau139407174767881828384[[#This Row],[VF]]+Tableau139407174767881828384[[#This Row],[VTV]]</f>
        <v>5</v>
      </c>
      <c r="F183" s="30"/>
      <c r="G183">
        <v>3</v>
      </c>
      <c r="H183">
        <v>1</v>
      </c>
      <c r="J183" s="12">
        <f>Tableau139407174767881828384[[#This Row],[P.]]+Tableau139407174767881828384[[#This Row],[DF]]+Tableau139407174767881828384[[#This Row],[DTV]]</f>
        <v>4</v>
      </c>
      <c r="K183" s="18">
        <f>Tableau139407174767881828384[[#This Row],[Victoires totales]]+Tableau139407174767881828384[[#This Row],[N.]]+Tableau139407174767881828384[[#This Row],[Défaites totales]]</f>
        <v>9</v>
      </c>
      <c r="L183">
        <v>32</v>
      </c>
      <c r="M183">
        <v>17</v>
      </c>
      <c r="N183" s="15">
        <f>Tableau139407174767881828384[[#This Row],[BP]]-Tableau139407174767881828384[[#This Row],[BC]]</f>
        <v>15</v>
      </c>
      <c r="O183" s="9">
        <f>(Tableau139407174767881828384[[#This Row],[G.]]*2)+(Tableau139407174767881828384[[#This Row],[VF]]*2)+Tableau139407174767881828384[[#This Row],[N.]]+(Tableau139407174767881828384[[#This Row],[VTV]]*2)</f>
        <v>10</v>
      </c>
    </row>
    <row r="184" spans="1:15" ht="18.75" x14ac:dyDescent="0.3">
      <c r="A184" t="s">
        <v>1</v>
      </c>
      <c r="B184">
        <v>3</v>
      </c>
      <c r="C184">
        <v>1</v>
      </c>
      <c r="D184"/>
      <c r="E184" s="24">
        <f>Tableau139407174767881828384[[#This Row],[G.]]+Tableau139407174767881828384[[#This Row],[VF]]+Tableau139407174767881828384[[#This Row],[VTV]]</f>
        <v>4</v>
      </c>
      <c r="F184" s="30"/>
      <c r="G184">
        <v>4</v>
      </c>
      <c r="J184" s="12">
        <f>Tableau139407174767881828384[[#This Row],[P.]]+Tableau139407174767881828384[[#This Row],[DF]]+Tableau139407174767881828384[[#This Row],[DTV]]</f>
        <v>4</v>
      </c>
      <c r="K184" s="18">
        <f>Tableau139407174767881828384[[#This Row],[Victoires totales]]+Tableau139407174767881828384[[#This Row],[N.]]+Tableau139407174767881828384[[#This Row],[Défaites totales]]</f>
        <v>8</v>
      </c>
      <c r="L184">
        <v>21</v>
      </c>
      <c r="M184">
        <v>16</v>
      </c>
      <c r="N184" s="15">
        <f>Tableau139407174767881828384[[#This Row],[BP]]-Tableau139407174767881828384[[#This Row],[BC]]</f>
        <v>5</v>
      </c>
      <c r="O184" s="9">
        <f>(Tableau139407174767881828384[[#This Row],[G.]]*2)+(Tableau139407174767881828384[[#This Row],[VF]]*2)+Tableau139407174767881828384[[#This Row],[N.]]+(Tableau139407174767881828384[[#This Row],[VTV]]*2)</f>
        <v>8</v>
      </c>
    </row>
    <row r="185" spans="1:15" ht="18.75" x14ac:dyDescent="0.3">
      <c r="A185" t="s">
        <v>7</v>
      </c>
      <c r="B185">
        <v>3</v>
      </c>
      <c r="C185"/>
      <c r="D185"/>
      <c r="E185" s="24">
        <f>Tableau139407174767881828384[[#This Row],[G.]]+Tableau139407174767881828384[[#This Row],[VF]]+Tableau139407174767881828384[[#This Row],[VTV]]</f>
        <v>3</v>
      </c>
      <c r="F185" s="30" t="s">
        <v>30</v>
      </c>
      <c r="G185">
        <v>4</v>
      </c>
      <c r="H185">
        <v>1</v>
      </c>
      <c r="J185" s="12">
        <f>Tableau139407174767881828384[[#This Row],[P.]]+Tableau139407174767881828384[[#This Row],[DF]]+Tableau139407174767881828384[[#This Row],[DTV]]</f>
        <v>5</v>
      </c>
      <c r="K185" s="18">
        <f>Tableau139407174767881828384[[#This Row],[Victoires totales]]+Tableau139407174767881828384[[#This Row],[N.]]+Tableau139407174767881828384[[#This Row],[Défaites totales]]</f>
        <v>9</v>
      </c>
      <c r="L185">
        <v>10</v>
      </c>
      <c r="M185">
        <v>18</v>
      </c>
      <c r="N185" s="15">
        <f>Tableau139407174767881828384[[#This Row],[BP]]-Tableau139407174767881828384[[#This Row],[BC]]</f>
        <v>-8</v>
      </c>
      <c r="O185" s="9">
        <f>(Tableau139407174767881828384[[#This Row],[G.]]*2)+(Tableau139407174767881828384[[#This Row],[VF]]*2)+Tableau139407174767881828384[[#This Row],[N.]]+(Tableau139407174767881828384[[#This Row],[VTV]]*2)</f>
        <v>7</v>
      </c>
    </row>
    <row r="186" spans="1:15" ht="18.75" x14ac:dyDescent="0.3">
      <c r="A186" t="s">
        <v>2</v>
      </c>
      <c r="B186">
        <v>3</v>
      </c>
      <c r="C186"/>
      <c r="D186"/>
      <c r="E186" s="24">
        <f>Tableau139407174767881828384[[#This Row],[G.]]+Tableau139407174767881828384[[#This Row],[VF]]+Tableau139407174767881828384[[#This Row],[VTV]]</f>
        <v>3</v>
      </c>
      <c r="F186" s="30" t="s">
        <v>30</v>
      </c>
      <c r="G186">
        <v>3</v>
      </c>
      <c r="I186">
        <v>1</v>
      </c>
      <c r="J186" s="12">
        <f>Tableau139407174767881828384[[#This Row],[P.]]+Tableau139407174767881828384[[#This Row],[DF]]+Tableau139407174767881828384[[#This Row],[DTV]]</f>
        <v>4</v>
      </c>
      <c r="K186" s="18">
        <f>Tableau139407174767881828384[[#This Row],[Victoires totales]]+Tableau139407174767881828384[[#This Row],[N.]]+Tableau139407174767881828384[[#This Row],[Défaites totales]]</f>
        <v>8</v>
      </c>
      <c r="L186">
        <v>24</v>
      </c>
      <c r="M186">
        <v>15</v>
      </c>
      <c r="N186" s="15">
        <f>Tableau139407174767881828384[[#This Row],[BP]]-Tableau139407174767881828384[[#This Row],[BC]]</f>
        <v>9</v>
      </c>
      <c r="O186" s="9">
        <f>(Tableau139407174767881828384[[#This Row],[G.]]*2)+(Tableau139407174767881828384[[#This Row],[VF]]*2)+Tableau139407174767881828384[[#This Row],[N.]]+(Tableau139407174767881828384[[#This Row],[VTV]]*2)</f>
        <v>7</v>
      </c>
    </row>
    <row r="187" spans="1:15" ht="18.75" x14ac:dyDescent="0.3">
      <c r="A187" t="s">
        <v>6</v>
      </c>
      <c r="B187">
        <v>2</v>
      </c>
      <c r="C187"/>
      <c r="D187"/>
      <c r="E187" s="24">
        <f>Tableau139407174767881828384[[#This Row],[G.]]+Tableau139407174767881828384[[#This Row],[VF]]+Tableau139407174767881828384[[#This Row],[VTV]]</f>
        <v>2</v>
      </c>
      <c r="F187" s="30" t="s">
        <v>30</v>
      </c>
      <c r="G187">
        <v>4</v>
      </c>
      <c r="J187" s="12">
        <f>Tableau139407174767881828384[[#This Row],[P.]]+Tableau139407174767881828384[[#This Row],[DF]]+Tableau139407174767881828384[[#This Row],[DTV]]</f>
        <v>4</v>
      </c>
      <c r="K187" s="18">
        <f>Tableau139407174767881828384[[#This Row],[Victoires totales]]+Tableau139407174767881828384[[#This Row],[N.]]+Tableau139407174767881828384[[#This Row],[Défaites totales]]</f>
        <v>7</v>
      </c>
      <c r="L187">
        <v>24</v>
      </c>
      <c r="M187">
        <v>24</v>
      </c>
      <c r="N187" s="15">
        <f>Tableau139407174767881828384[[#This Row],[BP]]-Tableau139407174767881828384[[#This Row],[BC]]</f>
        <v>0</v>
      </c>
      <c r="O187" s="9">
        <f>(Tableau139407174767881828384[[#This Row],[G.]]*2)+(Tableau139407174767881828384[[#This Row],[VF]]*2)+Tableau139407174767881828384[[#This Row],[N.]]+(Tableau139407174767881828384[[#This Row],[VTV]]*2)</f>
        <v>5</v>
      </c>
    </row>
    <row r="188" spans="1:15" ht="18.75" x14ac:dyDescent="0.3">
      <c r="A188" t="s">
        <v>9</v>
      </c>
      <c r="B188">
        <v>2</v>
      </c>
      <c r="C188"/>
      <c r="D188"/>
      <c r="E188" s="24">
        <f>Tableau139407174767881828384[[#This Row],[G.]]+Tableau139407174767881828384[[#This Row],[VF]]+Tableau139407174767881828384[[#This Row],[VTV]]</f>
        <v>2</v>
      </c>
      <c r="F188" s="30"/>
      <c r="G188">
        <v>6</v>
      </c>
      <c r="H188">
        <v>1</v>
      </c>
      <c r="J188" s="12">
        <f>Tableau139407174767881828384[[#This Row],[P.]]+Tableau139407174767881828384[[#This Row],[DF]]+Tableau139407174767881828384[[#This Row],[DTV]]</f>
        <v>7</v>
      </c>
      <c r="K188" s="18">
        <f>Tableau139407174767881828384[[#This Row],[Victoires totales]]+Tableau139407174767881828384[[#This Row],[N.]]+Tableau139407174767881828384[[#This Row],[Défaites totales]]</f>
        <v>9</v>
      </c>
      <c r="L188">
        <v>17</v>
      </c>
      <c r="M188">
        <v>37</v>
      </c>
      <c r="N188" s="15">
        <f>Tableau139407174767881828384[[#This Row],[BP]]-Tableau139407174767881828384[[#This Row],[BC]]</f>
        <v>-20</v>
      </c>
      <c r="O188" s="9">
        <f>(Tableau139407174767881828384[[#This Row],[G.]]*2)+(Tableau139407174767881828384[[#This Row],[VF]]*2)+Tableau139407174767881828384[[#This Row],[N.]]+(Tableau139407174767881828384[[#This Row],[VTV]]*2)</f>
        <v>4</v>
      </c>
    </row>
    <row r="189" spans="1:15" ht="18.75" x14ac:dyDescent="0.3">
      <c r="A189" t="s">
        <v>4</v>
      </c>
      <c r="B189">
        <v>1</v>
      </c>
      <c r="C189"/>
      <c r="D189"/>
      <c r="E189" s="24">
        <f>Tableau139407174767881828384[[#This Row],[G.]]+Tableau139407174767881828384[[#This Row],[VF]]+Tableau139407174767881828384[[#This Row],[VTV]]</f>
        <v>1</v>
      </c>
      <c r="F189" s="30"/>
      <c r="G189">
        <v>7</v>
      </c>
      <c r="H189">
        <v>1</v>
      </c>
      <c r="J189" s="12">
        <f>Tableau139407174767881828384[[#This Row],[P.]]+Tableau139407174767881828384[[#This Row],[DF]]+Tableau139407174767881828384[[#This Row],[DTV]]</f>
        <v>8</v>
      </c>
      <c r="K189" s="18">
        <f>Tableau139407174767881828384[[#This Row],[Victoires totales]]+Tableau139407174767881828384[[#This Row],[N.]]+Tableau139407174767881828384[[#This Row],[Défaites totales]]</f>
        <v>9</v>
      </c>
      <c r="L189">
        <v>3</v>
      </c>
      <c r="M189">
        <v>59</v>
      </c>
      <c r="N189" s="15">
        <f>Tableau139407174767881828384[[#This Row],[BP]]-Tableau139407174767881828384[[#This Row],[BC]]</f>
        <v>-56</v>
      </c>
      <c r="O189" s="9">
        <f>(Tableau139407174767881828384[[#This Row],[G.]]*2)+(Tableau139407174767881828384[[#This Row],[VF]]*2)+Tableau139407174767881828384[[#This Row],[N.]]+(Tableau139407174767881828384[[#This Row],[VTV]]*2)</f>
        <v>2</v>
      </c>
    </row>
    <row r="192" spans="1:15" x14ac:dyDescent="0.25">
      <c r="A192" t="s">
        <v>11</v>
      </c>
      <c r="B192" t="s">
        <v>12</v>
      </c>
      <c r="C192" s="8" t="s">
        <v>13</v>
      </c>
      <c r="D192" s="21" t="s">
        <v>10</v>
      </c>
    </row>
    <row r="193" spans="1:15" x14ac:dyDescent="0.25">
      <c r="A193" t="s">
        <v>5</v>
      </c>
      <c r="B193" t="s">
        <v>2</v>
      </c>
      <c r="C193" s="8" t="s">
        <v>58</v>
      </c>
      <c r="D193" s="22">
        <v>372</v>
      </c>
    </row>
    <row r="194" spans="1:15" x14ac:dyDescent="0.25">
      <c r="A194" t="s">
        <v>4</v>
      </c>
      <c r="B194" t="s">
        <v>8</v>
      </c>
      <c r="C194" s="8" t="s">
        <v>31</v>
      </c>
      <c r="D194" s="22">
        <v>372</v>
      </c>
    </row>
    <row r="195" spans="1:15" x14ac:dyDescent="0.25">
      <c r="A195" t="s">
        <v>3</v>
      </c>
      <c r="B195" t="s">
        <v>1</v>
      </c>
      <c r="C195" s="8" t="s">
        <v>40</v>
      </c>
      <c r="D195" s="22">
        <v>372</v>
      </c>
    </row>
    <row r="196" spans="1:15" x14ac:dyDescent="0.25">
      <c r="A196" t="s">
        <v>9</v>
      </c>
      <c r="B196" t="s">
        <v>0</v>
      </c>
      <c r="C196" s="8" t="s">
        <v>31</v>
      </c>
      <c r="D196" s="22">
        <v>372</v>
      </c>
    </row>
    <row r="197" spans="1:15" x14ac:dyDescent="0.25">
      <c r="A197" t="s">
        <v>7</v>
      </c>
      <c r="B197" t="s">
        <v>6</v>
      </c>
      <c r="C197" s="8" t="s">
        <v>26</v>
      </c>
      <c r="D197" s="22">
        <v>372</v>
      </c>
    </row>
    <row r="200" spans="1:15" x14ac:dyDescent="0.25">
      <c r="A200" s="3" t="s">
        <v>14</v>
      </c>
      <c r="B200" s="4" t="s">
        <v>16</v>
      </c>
      <c r="C200" s="4" t="s">
        <v>25</v>
      </c>
      <c r="D200" s="4" t="s">
        <v>49</v>
      </c>
      <c r="E200" s="26" t="s">
        <v>32</v>
      </c>
      <c r="F200" s="27" t="s">
        <v>17</v>
      </c>
      <c r="G200" s="4" t="s">
        <v>18</v>
      </c>
      <c r="H200" s="4" t="s">
        <v>31</v>
      </c>
      <c r="I200" s="4" t="s">
        <v>50</v>
      </c>
      <c r="J200" s="4" t="s">
        <v>33</v>
      </c>
      <c r="K200" s="4" t="s">
        <v>34</v>
      </c>
      <c r="L200" s="4" t="s">
        <v>19</v>
      </c>
      <c r="M200" s="4" t="s">
        <v>20</v>
      </c>
      <c r="N200" s="4" t="s">
        <v>21</v>
      </c>
      <c r="O200" s="5" t="s">
        <v>15</v>
      </c>
    </row>
    <row r="201" spans="1:15" ht="18.75" x14ac:dyDescent="0.3">
      <c r="A201" s="6" t="s">
        <v>8</v>
      </c>
      <c r="B201" s="7">
        <v>8</v>
      </c>
      <c r="C201" s="7">
        <v>1</v>
      </c>
      <c r="D201" s="7"/>
      <c r="E201" s="28">
        <f>Tableau13940717476788182838486[[#This Row],[G.]]+Tableau13940717476788182838486[[#This Row],[VF]]+Tableau13940717476788182838486[[#This Row],[VTV]]</f>
        <v>9</v>
      </c>
      <c r="F201" s="31"/>
      <c r="G201" s="7">
        <v>1</v>
      </c>
      <c r="H201" s="7"/>
      <c r="I201" s="7"/>
      <c r="J201" s="13">
        <f>Tableau13940717476788182838486[[#This Row],[P.]]+Tableau13940717476788182838486[[#This Row],[DF]]+Tableau13940717476788182838486[[#This Row],[DTV]]</f>
        <v>1</v>
      </c>
      <c r="K201" s="19">
        <f>Tableau13940717476788182838486[[#This Row],[Victoires totales]]+Tableau13940717476788182838486[[#This Row],[N.]]+Tableau13940717476788182838486[[#This Row],[Défaites totales]]</f>
        <v>10</v>
      </c>
      <c r="L201" s="7">
        <v>50</v>
      </c>
      <c r="M201" s="7">
        <v>10</v>
      </c>
      <c r="N201" s="16">
        <f>Tableau13940717476788182838486[[#This Row],[BP]]-Tableau13940717476788182838486[[#This Row],[BC]]</f>
        <v>40</v>
      </c>
      <c r="O201" s="10">
        <f>(Tableau13940717476788182838486[[#This Row],[G.]]*2)+(Tableau13940717476788182838486[[#This Row],[VF]]*2)+Tableau13940717476788182838486[[#This Row],[N.]]+(Tableau13940717476788182838486[[#This Row],[VTV]]*2)</f>
        <v>18</v>
      </c>
    </row>
    <row r="202" spans="1:15" ht="18.75" x14ac:dyDescent="0.3">
      <c r="A202" s="6" t="s">
        <v>3</v>
      </c>
      <c r="B202" s="7">
        <v>5</v>
      </c>
      <c r="C202" s="7">
        <v>2</v>
      </c>
      <c r="D202" s="7"/>
      <c r="E202" s="28">
        <f>Tableau13940717476788182838486[[#This Row],[G.]]+Tableau13940717476788182838486[[#This Row],[VF]]+Tableau13940717476788182838486[[#This Row],[VTV]]</f>
        <v>7</v>
      </c>
      <c r="F202" s="31" t="s">
        <v>30</v>
      </c>
      <c r="G202" s="7">
        <v>1</v>
      </c>
      <c r="H202" s="7"/>
      <c r="I202" s="7"/>
      <c r="J202" s="13">
        <f>Tableau13940717476788182838486[[#This Row],[P.]]+Tableau13940717476788182838486[[#This Row],[DF]]+Tableau13940717476788182838486[[#This Row],[DTV]]</f>
        <v>1</v>
      </c>
      <c r="K202" s="19">
        <f>Tableau13940717476788182838486[[#This Row],[Victoires totales]]+Tableau13940717476788182838486[[#This Row],[N.]]+Tableau13940717476788182838486[[#This Row],[Défaites totales]]</f>
        <v>9</v>
      </c>
      <c r="L202" s="7">
        <v>19</v>
      </c>
      <c r="M202" s="7">
        <v>9</v>
      </c>
      <c r="N202" s="16">
        <f>Tableau13940717476788182838486[[#This Row],[BP]]-Tableau13940717476788182838486[[#This Row],[BC]]</f>
        <v>10</v>
      </c>
      <c r="O202" s="10">
        <f>(Tableau13940717476788182838486[[#This Row],[G.]]*2)+(Tableau13940717476788182838486[[#This Row],[VF]]*2)+Tableau13940717476788182838486[[#This Row],[N.]]+(Tableau13940717476788182838486[[#This Row],[VTV]]*2)</f>
        <v>15</v>
      </c>
    </row>
    <row r="203" spans="1:15" ht="18.75" x14ac:dyDescent="0.3">
      <c r="A203" s="6" t="s">
        <v>0</v>
      </c>
      <c r="B203" s="7">
        <v>4</v>
      </c>
      <c r="C203" s="7">
        <v>2</v>
      </c>
      <c r="D203" s="7">
        <v>1</v>
      </c>
      <c r="E203" s="28">
        <f>Tableau13940717476788182838486[[#This Row],[G.]]+Tableau13940717476788182838486[[#This Row],[VF]]+Tableau13940717476788182838486[[#This Row],[VTV]]</f>
        <v>7</v>
      </c>
      <c r="F203" s="31"/>
      <c r="G203" s="7">
        <v>2</v>
      </c>
      <c r="H203" s="7"/>
      <c r="I203" s="7"/>
      <c r="J203" s="13">
        <f>Tableau13940717476788182838486[[#This Row],[P.]]+Tableau13940717476788182838486[[#This Row],[DF]]+Tableau13940717476788182838486[[#This Row],[DTV]]</f>
        <v>2</v>
      </c>
      <c r="K203" s="19">
        <f>Tableau13940717476788182838486[[#This Row],[Victoires totales]]+Tableau13940717476788182838486[[#This Row],[N.]]+Tableau13940717476788182838486[[#This Row],[Défaites totales]]</f>
        <v>9</v>
      </c>
      <c r="L203" s="7">
        <v>19</v>
      </c>
      <c r="M203" s="7">
        <v>11</v>
      </c>
      <c r="N203" s="16">
        <f>Tableau13940717476788182838486[[#This Row],[BP]]-Tableau13940717476788182838486[[#This Row],[BC]]</f>
        <v>8</v>
      </c>
      <c r="O203" s="10">
        <f>(Tableau13940717476788182838486[[#This Row],[G.]]*2)+(Tableau13940717476788182838486[[#This Row],[VF]]*2)+Tableau13940717476788182838486[[#This Row],[N.]]+(Tableau13940717476788182838486[[#This Row],[VTV]]*2)</f>
        <v>14</v>
      </c>
    </row>
    <row r="204" spans="1:15" ht="18.75" x14ac:dyDescent="0.3">
      <c r="A204" s="6" t="s">
        <v>5</v>
      </c>
      <c r="B204" s="7">
        <v>5</v>
      </c>
      <c r="C204" s="7"/>
      <c r="D204" s="7"/>
      <c r="E204" s="28">
        <f>Tableau13940717476788182838486[[#This Row],[G.]]+Tableau13940717476788182838486[[#This Row],[VF]]+Tableau13940717476788182838486[[#This Row],[VTV]]</f>
        <v>5</v>
      </c>
      <c r="F204" s="31"/>
      <c r="G204" s="7">
        <v>4</v>
      </c>
      <c r="H204" s="7">
        <v>1</v>
      </c>
      <c r="I204" s="7"/>
      <c r="J204" s="13">
        <f>Tableau13940717476788182838486[[#This Row],[P.]]+Tableau13940717476788182838486[[#This Row],[DF]]+Tableau13940717476788182838486[[#This Row],[DTV]]</f>
        <v>5</v>
      </c>
      <c r="K204" s="19">
        <f>Tableau13940717476788182838486[[#This Row],[Victoires totales]]+Tableau13940717476788182838486[[#This Row],[N.]]+Tableau13940717476788182838486[[#This Row],[Défaites totales]]</f>
        <v>10</v>
      </c>
      <c r="L204" s="7">
        <v>34</v>
      </c>
      <c r="M204" s="7">
        <v>20</v>
      </c>
      <c r="N204" s="16">
        <f>Tableau13940717476788182838486[[#This Row],[BP]]-Tableau13940717476788182838486[[#This Row],[BC]]</f>
        <v>14</v>
      </c>
      <c r="O204" s="10">
        <f>(Tableau13940717476788182838486[[#This Row],[G.]]*2)+(Tableau13940717476788182838486[[#This Row],[VF]]*2)+Tableau13940717476788182838486[[#This Row],[N.]]+(Tableau13940717476788182838486[[#This Row],[VTV]]*2)</f>
        <v>10</v>
      </c>
    </row>
    <row r="205" spans="1:15" ht="18.75" x14ac:dyDescent="0.3">
      <c r="A205" s="6" t="s">
        <v>2</v>
      </c>
      <c r="B205" s="7">
        <v>4</v>
      </c>
      <c r="C205" s="7"/>
      <c r="D205" s="7"/>
      <c r="E205" s="28">
        <f>Tableau13940717476788182838486[[#This Row],[G.]]+Tableau13940717476788182838486[[#This Row],[VF]]+Tableau13940717476788182838486[[#This Row],[VTV]]</f>
        <v>4</v>
      </c>
      <c r="F205" s="31" t="s">
        <v>30</v>
      </c>
      <c r="G205" s="7">
        <v>3</v>
      </c>
      <c r="H205" s="7"/>
      <c r="I205" s="7">
        <v>1</v>
      </c>
      <c r="J205" s="13">
        <f>Tableau13940717476788182838486[[#This Row],[P.]]+Tableau13940717476788182838486[[#This Row],[DF]]+Tableau13940717476788182838486[[#This Row],[DTV]]</f>
        <v>4</v>
      </c>
      <c r="K205" s="19">
        <f>Tableau13940717476788182838486[[#This Row],[Victoires totales]]+Tableau13940717476788182838486[[#This Row],[N.]]+Tableau13940717476788182838486[[#This Row],[Défaites totales]]</f>
        <v>9</v>
      </c>
      <c r="L205" s="7">
        <v>27</v>
      </c>
      <c r="M205" s="7">
        <v>17</v>
      </c>
      <c r="N205" s="16">
        <f>Tableau13940717476788182838486[[#This Row],[BP]]-Tableau13940717476788182838486[[#This Row],[BC]]</f>
        <v>10</v>
      </c>
      <c r="O205" s="10">
        <f>(Tableau13940717476788182838486[[#This Row],[G.]]*2)+(Tableau13940717476788182838486[[#This Row],[VF]]*2)+Tableau13940717476788182838486[[#This Row],[N.]]+(Tableau13940717476788182838486[[#This Row],[VTV]]*2)</f>
        <v>9</v>
      </c>
    </row>
    <row r="206" spans="1:15" ht="18.75" x14ac:dyDescent="0.3">
      <c r="A206" s="6" t="s">
        <v>7</v>
      </c>
      <c r="B206" s="7">
        <v>4</v>
      </c>
      <c r="C206" s="7"/>
      <c r="D206" s="7"/>
      <c r="E206" s="28">
        <f>Tableau13940717476788182838486[[#This Row],[G.]]+Tableau13940717476788182838486[[#This Row],[VF]]+Tableau13940717476788182838486[[#This Row],[VTV]]</f>
        <v>4</v>
      </c>
      <c r="F206" s="31" t="s">
        <v>30</v>
      </c>
      <c r="G206" s="7">
        <v>4</v>
      </c>
      <c r="H206" s="7">
        <v>1</v>
      </c>
      <c r="I206" s="7"/>
      <c r="J206" s="13">
        <f>Tableau13940717476788182838486[[#This Row],[P.]]+Tableau13940717476788182838486[[#This Row],[DF]]+Tableau13940717476788182838486[[#This Row],[DTV]]</f>
        <v>5</v>
      </c>
      <c r="K206" s="19">
        <f>Tableau13940717476788182838486[[#This Row],[Victoires totales]]+Tableau13940717476788182838486[[#This Row],[N.]]+Tableau13940717476788182838486[[#This Row],[Défaites totales]]</f>
        <v>10</v>
      </c>
      <c r="L206" s="7">
        <v>13</v>
      </c>
      <c r="M206" s="7">
        <v>20</v>
      </c>
      <c r="N206" s="16">
        <f>Tableau13940717476788182838486[[#This Row],[BP]]-Tableau13940717476788182838486[[#This Row],[BC]]</f>
        <v>-7</v>
      </c>
      <c r="O206" s="10">
        <f>(Tableau13940717476788182838486[[#This Row],[G.]]*2)+(Tableau13940717476788182838486[[#This Row],[VF]]*2)+Tableau13940717476788182838486[[#This Row],[N.]]+(Tableau13940717476788182838486[[#This Row],[VTV]]*2)</f>
        <v>9</v>
      </c>
    </row>
    <row r="207" spans="1:15" ht="18.75" x14ac:dyDescent="0.3">
      <c r="A207" s="6" t="s">
        <v>1</v>
      </c>
      <c r="B207" s="7">
        <v>3</v>
      </c>
      <c r="C207" s="7">
        <v>1</v>
      </c>
      <c r="D207" s="7"/>
      <c r="E207" s="28">
        <f>Tableau13940717476788182838486[[#This Row],[G.]]+Tableau13940717476788182838486[[#This Row],[VF]]+Tableau13940717476788182838486[[#This Row],[VTV]]</f>
        <v>4</v>
      </c>
      <c r="F207" s="31"/>
      <c r="G207" s="7">
        <v>5</v>
      </c>
      <c r="H207" s="7"/>
      <c r="I207" s="7"/>
      <c r="J207" s="13">
        <f>Tableau13940717476788182838486[[#This Row],[P.]]+Tableau13940717476788182838486[[#This Row],[DF]]+Tableau13940717476788182838486[[#This Row],[DTV]]</f>
        <v>5</v>
      </c>
      <c r="K207" s="19">
        <f>Tableau13940717476788182838486[[#This Row],[Victoires totales]]+Tableau13940717476788182838486[[#This Row],[N.]]+Tableau13940717476788182838486[[#This Row],[Défaites totales]]</f>
        <v>9</v>
      </c>
      <c r="L207" s="7">
        <v>21</v>
      </c>
      <c r="M207" s="7">
        <v>19</v>
      </c>
      <c r="N207" s="16">
        <f>Tableau13940717476788182838486[[#This Row],[BP]]-Tableau13940717476788182838486[[#This Row],[BC]]</f>
        <v>2</v>
      </c>
      <c r="O207" s="10">
        <f>(Tableau13940717476788182838486[[#This Row],[G.]]*2)+(Tableau13940717476788182838486[[#This Row],[VF]]*2)+Tableau13940717476788182838486[[#This Row],[N.]]+(Tableau13940717476788182838486[[#This Row],[VTV]]*2)</f>
        <v>8</v>
      </c>
    </row>
    <row r="208" spans="1:15" ht="18.75" x14ac:dyDescent="0.3">
      <c r="A208" s="6" t="s">
        <v>6</v>
      </c>
      <c r="B208" s="7">
        <v>2</v>
      </c>
      <c r="C208" s="7"/>
      <c r="D208" s="7"/>
      <c r="E208" s="28">
        <f>Tableau13940717476788182838486[[#This Row],[G.]]+Tableau13940717476788182838486[[#This Row],[VF]]+Tableau13940717476788182838486[[#This Row],[VTV]]</f>
        <v>2</v>
      </c>
      <c r="F208" s="31" t="s">
        <v>30</v>
      </c>
      <c r="G208" s="7">
        <v>5</v>
      </c>
      <c r="H208" s="7"/>
      <c r="I208" s="7"/>
      <c r="J208" s="13">
        <f>Tableau13940717476788182838486[[#This Row],[P.]]+Tableau13940717476788182838486[[#This Row],[DF]]+Tableau13940717476788182838486[[#This Row],[DTV]]</f>
        <v>5</v>
      </c>
      <c r="K208" s="19">
        <f>Tableau13940717476788182838486[[#This Row],[Victoires totales]]+Tableau13940717476788182838486[[#This Row],[N.]]+Tableau13940717476788182838486[[#This Row],[Défaites totales]]</f>
        <v>8</v>
      </c>
      <c r="L208" s="7">
        <v>26</v>
      </c>
      <c r="M208" s="7">
        <v>27</v>
      </c>
      <c r="N208" s="16">
        <f>Tableau13940717476788182838486[[#This Row],[BP]]-Tableau13940717476788182838486[[#This Row],[BC]]</f>
        <v>-1</v>
      </c>
      <c r="O208" s="10">
        <f>(Tableau13940717476788182838486[[#This Row],[G.]]*2)+(Tableau13940717476788182838486[[#This Row],[VF]]*2)+Tableau13940717476788182838486[[#This Row],[N.]]+(Tableau13940717476788182838486[[#This Row],[VTV]]*2)</f>
        <v>5</v>
      </c>
    </row>
    <row r="209" spans="1:15" ht="18.75" x14ac:dyDescent="0.3">
      <c r="A209" s="6" t="s">
        <v>9</v>
      </c>
      <c r="B209" s="7">
        <v>2</v>
      </c>
      <c r="C209" s="7"/>
      <c r="D209" s="7"/>
      <c r="E209" s="28">
        <f>Tableau13940717476788182838486[[#This Row],[G.]]+Tableau13940717476788182838486[[#This Row],[VF]]+Tableau13940717476788182838486[[#This Row],[VTV]]</f>
        <v>2</v>
      </c>
      <c r="F209" s="31"/>
      <c r="G209" s="7">
        <v>6</v>
      </c>
      <c r="H209" s="7">
        <v>2</v>
      </c>
      <c r="I209" s="7"/>
      <c r="J209" s="13">
        <f>Tableau13940717476788182838486[[#This Row],[P.]]+Tableau13940717476788182838486[[#This Row],[DF]]+Tableau13940717476788182838486[[#This Row],[DTV]]</f>
        <v>8</v>
      </c>
      <c r="K209" s="19">
        <f>Tableau13940717476788182838486[[#This Row],[Victoires totales]]+Tableau13940717476788182838486[[#This Row],[N.]]+Tableau13940717476788182838486[[#This Row],[Défaites totales]]</f>
        <v>10</v>
      </c>
      <c r="L209" s="7">
        <v>17</v>
      </c>
      <c r="M209" s="7">
        <v>37</v>
      </c>
      <c r="N209" s="16">
        <f>Tableau13940717476788182838486[[#This Row],[BP]]-Tableau13940717476788182838486[[#This Row],[BC]]</f>
        <v>-20</v>
      </c>
      <c r="O209" s="10">
        <f>(Tableau13940717476788182838486[[#This Row],[G.]]*2)+(Tableau13940717476788182838486[[#This Row],[VF]]*2)+Tableau13940717476788182838486[[#This Row],[N.]]+(Tableau13940717476788182838486[[#This Row],[VTV]]*2)</f>
        <v>4</v>
      </c>
    </row>
    <row r="210" spans="1:15" ht="18.75" x14ac:dyDescent="0.3">
      <c r="A210" s="1" t="s">
        <v>4</v>
      </c>
      <c r="B210" s="2">
        <v>1</v>
      </c>
      <c r="C210" s="2"/>
      <c r="D210" s="2"/>
      <c r="E210" s="29">
        <f>Tableau13940717476788182838486[[#This Row],[G.]]+Tableau13940717476788182838486[[#This Row],[VF]]+Tableau13940717476788182838486[[#This Row],[VTV]]</f>
        <v>1</v>
      </c>
      <c r="F210" s="32"/>
      <c r="G210" s="2">
        <v>7</v>
      </c>
      <c r="H210" s="2">
        <v>2</v>
      </c>
      <c r="I210" s="2"/>
      <c r="J210" s="14">
        <f>Tableau13940717476788182838486[[#This Row],[P.]]+Tableau13940717476788182838486[[#This Row],[DF]]+Tableau13940717476788182838486[[#This Row],[DTV]]</f>
        <v>9</v>
      </c>
      <c r="K210" s="20">
        <f>Tableau13940717476788182838486[[#This Row],[Victoires totales]]+Tableau13940717476788182838486[[#This Row],[N.]]+Tableau13940717476788182838486[[#This Row],[Défaites totales]]</f>
        <v>10</v>
      </c>
      <c r="L210" s="2">
        <v>3</v>
      </c>
      <c r="M210" s="2">
        <v>59</v>
      </c>
      <c r="N210" s="17">
        <f>Tableau13940717476788182838486[[#This Row],[BP]]-Tableau13940717476788182838486[[#This Row],[BC]]</f>
        <v>-56</v>
      </c>
      <c r="O210" s="11">
        <f>(Tableau13940717476788182838486[[#This Row],[G.]]*2)+(Tableau13940717476788182838486[[#This Row],[VF]]*2)+Tableau13940717476788182838486[[#This Row],[N.]]+(Tableau13940717476788182838486[[#This Row],[VTV]]*2)</f>
        <v>2</v>
      </c>
    </row>
    <row r="213" spans="1:15" x14ac:dyDescent="0.25">
      <c r="A213" t="s">
        <v>11</v>
      </c>
      <c r="B213" t="s">
        <v>12</v>
      </c>
      <c r="C213" s="8" t="s">
        <v>13</v>
      </c>
      <c r="D213" s="21" t="s">
        <v>10</v>
      </c>
    </row>
    <row r="214" spans="1:15" x14ac:dyDescent="0.25">
      <c r="A214" t="s">
        <v>6</v>
      </c>
      <c r="B214" t="s">
        <v>5</v>
      </c>
      <c r="C214" s="8" t="s">
        <v>61</v>
      </c>
      <c r="D214" s="22">
        <v>379</v>
      </c>
    </row>
    <row r="215" spans="1:15" x14ac:dyDescent="0.25">
      <c r="A215" t="s">
        <v>0</v>
      </c>
      <c r="B215" t="s">
        <v>4</v>
      </c>
      <c r="C215" s="8" t="s">
        <v>25</v>
      </c>
      <c r="D215" s="22">
        <v>379</v>
      </c>
    </row>
    <row r="216" spans="1:15" x14ac:dyDescent="0.25">
      <c r="A216" t="s">
        <v>8</v>
      </c>
      <c r="B216" t="s">
        <v>3</v>
      </c>
      <c r="C216" s="8" t="s">
        <v>62</v>
      </c>
      <c r="D216" s="22">
        <v>379</v>
      </c>
    </row>
    <row r="217" spans="1:15" x14ac:dyDescent="0.25">
      <c r="A217" s="33" t="s">
        <v>1</v>
      </c>
      <c r="B217" s="33" t="s">
        <v>9</v>
      </c>
      <c r="C217" s="34" t="s">
        <v>68</v>
      </c>
      <c r="D217" s="35">
        <v>379</v>
      </c>
    </row>
    <row r="218" spans="1:15" x14ac:dyDescent="0.25">
      <c r="A218" t="s">
        <v>2</v>
      </c>
      <c r="B218" t="s">
        <v>7</v>
      </c>
      <c r="C218" s="8" t="s">
        <v>67</v>
      </c>
      <c r="D218" s="22" t="s">
        <v>63</v>
      </c>
    </row>
    <row r="221" spans="1:15" x14ac:dyDescent="0.25">
      <c r="A221" s="3" t="s">
        <v>14</v>
      </c>
      <c r="B221" s="4" t="s">
        <v>16</v>
      </c>
      <c r="C221" s="4" t="s">
        <v>25</v>
      </c>
      <c r="D221" s="4" t="s">
        <v>49</v>
      </c>
      <c r="E221" s="26" t="s">
        <v>32</v>
      </c>
      <c r="F221" s="27" t="s">
        <v>17</v>
      </c>
      <c r="G221" s="4" t="s">
        <v>18</v>
      </c>
      <c r="H221" s="4" t="s">
        <v>31</v>
      </c>
      <c r="I221" s="4" t="s">
        <v>50</v>
      </c>
      <c r="J221" s="4" t="s">
        <v>33</v>
      </c>
      <c r="K221" s="4" t="s">
        <v>34</v>
      </c>
      <c r="L221" s="4" t="s">
        <v>19</v>
      </c>
      <c r="M221" s="4" t="s">
        <v>20</v>
      </c>
      <c r="N221" s="4" t="s">
        <v>21</v>
      </c>
      <c r="O221" s="5" t="s">
        <v>15</v>
      </c>
    </row>
    <row r="222" spans="1:15" ht="18.75" x14ac:dyDescent="0.3">
      <c r="A222" s="6" t="s">
        <v>8</v>
      </c>
      <c r="B222" s="7">
        <v>9</v>
      </c>
      <c r="C222" s="7">
        <v>1</v>
      </c>
      <c r="D222" s="7"/>
      <c r="E222" s="28">
        <f>Tableau1394071747678818283848688[[#This Row],[G.]]+Tableau1394071747678818283848688[[#This Row],[VF]]+Tableau1394071747678818283848688[[#This Row],[VTV]]</f>
        <v>10</v>
      </c>
      <c r="F222" s="31"/>
      <c r="G222" s="7">
        <v>1</v>
      </c>
      <c r="H222" s="7"/>
      <c r="I222" s="7"/>
      <c r="J222" s="13">
        <f>Tableau1394071747678818283848688[[#This Row],[P.]]+Tableau1394071747678818283848688[[#This Row],[DF]]+Tableau1394071747678818283848688[[#This Row],[DTV]]</f>
        <v>1</v>
      </c>
      <c r="K222" s="19">
        <f>Tableau1394071747678818283848688[[#This Row],[Victoires totales]]+Tableau1394071747678818283848688[[#This Row],[N.]]+Tableau1394071747678818283848688[[#This Row],[Défaites totales]]</f>
        <v>11</v>
      </c>
      <c r="L222" s="7">
        <v>58</v>
      </c>
      <c r="M222" s="7">
        <v>12</v>
      </c>
      <c r="N222" s="16">
        <f>Tableau1394071747678818283848688[[#This Row],[BP]]-Tableau1394071747678818283848688[[#This Row],[BC]]</f>
        <v>46</v>
      </c>
      <c r="O222" s="10">
        <f>(Tableau1394071747678818283848688[[#This Row],[G.]]*2)+(Tableau1394071747678818283848688[[#This Row],[VF]]*2)+Tableau1394071747678818283848688[[#This Row],[N.]]+(Tableau1394071747678818283848688[[#This Row],[VTV]]*2)</f>
        <v>20</v>
      </c>
    </row>
    <row r="223" spans="1:15" ht="18.75" x14ac:dyDescent="0.3">
      <c r="A223" s="6" t="s">
        <v>0</v>
      </c>
      <c r="B223" s="7">
        <v>4</v>
      </c>
      <c r="C223" s="7">
        <v>3</v>
      </c>
      <c r="D223" s="7">
        <v>1</v>
      </c>
      <c r="E223" s="28">
        <f>Tableau1394071747678818283848688[[#This Row],[G.]]+Tableau1394071747678818283848688[[#This Row],[VF]]+Tableau1394071747678818283848688[[#This Row],[VTV]]</f>
        <v>8</v>
      </c>
      <c r="F223" s="31"/>
      <c r="G223" s="7">
        <v>2</v>
      </c>
      <c r="H223" s="7"/>
      <c r="I223" s="7"/>
      <c r="J223" s="13">
        <f>Tableau1394071747678818283848688[[#This Row],[P.]]+Tableau1394071747678818283848688[[#This Row],[DF]]+Tableau1394071747678818283848688[[#This Row],[DTV]]</f>
        <v>2</v>
      </c>
      <c r="K223" s="19">
        <f>Tableau1394071747678818283848688[[#This Row],[Victoires totales]]+Tableau1394071747678818283848688[[#This Row],[N.]]+Tableau1394071747678818283848688[[#This Row],[Défaites totales]]</f>
        <v>10</v>
      </c>
      <c r="L223" s="7">
        <v>19</v>
      </c>
      <c r="M223" s="7">
        <v>11</v>
      </c>
      <c r="N223" s="16">
        <f>Tableau1394071747678818283848688[[#This Row],[BP]]-Tableau1394071747678818283848688[[#This Row],[BC]]</f>
        <v>8</v>
      </c>
      <c r="O223" s="10">
        <f>(Tableau1394071747678818283848688[[#This Row],[G.]]*2)+(Tableau1394071747678818283848688[[#This Row],[VF]]*2)+Tableau1394071747678818283848688[[#This Row],[N.]]+(Tableau1394071747678818283848688[[#This Row],[VTV]]*2)</f>
        <v>16</v>
      </c>
    </row>
    <row r="224" spans="1:15" ht="18.75" x14ac:dyDescent="0.3">
      <c r="A224" s="6" t="s">
        <v>5</v>
      </c>
      <c r="B224" s="7">
        <v>6</v>
      </c>
      <c r="C224" s="7"/>
      <c r="D224" s="7"/>
      <c r="E224" s="28">
        <f>Tableau1394071747678818283848688[[#This Row],[G.]]+Tableau1394071747678818283848688[[#This Row],[VF]]+Tableau1394071747678818283848688[[#This Row],[VTV]]</f>
        <v>6</v>
      </c>
      <c r="F224" s="31"/>
      <c r="G224" s="7">
        <v>4</v>
      </c>
      <c r="H224" s="7">
        <v>1</v>
      </c>
      <c r="I224" s="7"/>
      <c r="J224" s="13">
        <f>Tableau1394071747678818283848688[[#This Row],[P.]]+Tableau1394071747678818283848688[[#This Row],[DF]]+Tableau1394071747678818283848688[[#This Row],[DTV]]</f>
        <v>5</v>
      </c>
      <c r="K224" s="19">
        <f>Tableau1394071747678818283848688[[#This Row],[Victoires totales]]+Tableau1394071747678818283848688[[#This Row],[N.]]+Tableau1394071747678818283848688[[#This Row],[Défaites totales]]</f>
        <v>11</v>
      </c>
      <c r="L224" s="7">
        <v>35</v>
      </c>
      <c r="M224" s="7">
        <v>20</v>
      </c>
      <c r="N224" s="16">
        <f>Tableau1394071747678818283848688[[#This Row],[BP]]-Tableau1394071747678818283848688[[#This Row],[BC]]</f>
        <v>15</v>
      </c>
      <c r="O224" s="10">
        <f>(Tableau1394071747678818283848688[[#This Row],[G.]]*2)+(Tableau1394071747678818283848688[[#This Row],[VF]]*2)+Tableau1394071747678818283848688[[#This Row],[N.]]+(Tableau1394071747678818283848688[[#This Row],[VTV]]*2)</f>
        <v>12</v>
      </c>
    </row>
    <row r="225" spans="1:15" ht="18.75" x14ac:dyDescent="0.3">
      <c r="A225" s="6" t="s">
        <v>1</v>
      </c>
      <c r="B225" s="7">
        <v>3</v>
      </c>
      <c r="C225" s="7">
        <v>2</v>
      </c>
      <c r="D225" s="7"/>
      <c r="E225" s="28">
        <f>Tableau1394071747678818283848688[[#This Row],[G.]]+Tableau1394071747678818283848688[[#This Row],[VF]]+Tableau1394071747678818283848688[[#This Row],[VTV]]</f>
        <v>5</v>
      </c>
      <c r="F225" s="31"/>
      <c r="G225" s="7">
        <v>5</v>
      </c>
      <c r="H225" s="7"/>
      <c r="I225" s="7"/>
      <c r="J225" s="13">
        <f>Tableau1394071747678818283848688[[#This Row],[P.]]+Tableau1394071747678818283848688[[#This Row],[DF]]+Tableau1394071747678818283848688[[#This Row],[DTV]]</f>
        <v>5</v>
      </c>
      <c r="K225" s="19">
        <f>Tableau1394071747678818283848688[[#This Row],[Victoires totales]]+Tableau1394071747678818283848688[[#This Row],[N.]]+Tableau1394071747678818283848688[[#This Row],[Défaites totales]]</f>
        <v>10</v>
      </c>
      <c r="L225" s="7">
        <v>21</v>
      </c>
      <c r="M225" s="7">
        <v>19</v>
      </c>
      <c r="N225" s="16">
        <f>Tableau1394071747678818283848688[[#This Row],[BP]]-Tableau1394071747678818283848688[[#This Row],[BC]]</f>
        <v>2</v>
      </c>
      <c r="O225" s="10">
        <f>(Tableau1394071747678818283848688[[#This Row],[G.]]*2)+(Tableau1394071747678818283848688[[#This Row],[VF]]*2)+Tableau1394071747678818283848688[[#This Row],[N.]]+(Tableau1394071747678818283848688[[#This Row],[VTV]]*2)</f>
        <v>10</v>
      </c>
    </row>
    <row r="226" spans="1:15" ht="18.75" x14ac:dyDescent="0.3">
      <c r="A226" s="6" t="s">
        <v>3</v>
      </c>
      <c r="B226" s="7">
        <v>5</v>
      </c>
      <c r="C226" s="7">
        <v>2</v>
      </c>
      <c r="D226" s="7"/>
      <c r="E226" s="28">
        <f>Tableau1394071747678818283848688[[#This Row],[G.]]+Tableau1394071747678818283848688[[#This Row],[VF]]+Tableau1394071747678818283848688[[#This Row],[VTV]]</f>
        <v>7</v>
      </c>
      <c r="F226" s="31" t="s">
        <v>30</v>
      </c>
      <c r="G226" s="7">
        <v>2</v>
      </c>
      <c r="H226" s="7"/>
      <c r="I226" s="7"/>
      <c r="J226" s="13">
        <f>Tableau1394071747678818283848688[[#This Row],[P.]]+Tableau1394071747678818283848688[[#This Row],[DF]]+Tableau1394071747678818283848688[[#This Row],[DTV]]</f>
        <v>2</v>
      </c>
      <c r="K226" s="19">
        <f>Tableau1394071747678818283848688[[#This Row],[Victoires totales]]+Tableau1394071747678818283848688[[#This Row],[N.]]+Tableau1394071747678818283848688[[#This Row],[Défaites totales]]</f>
        <v>10</v>
      </c>
      <c r="L226" s="7">
        <v>18</v>
      </c>
      <c r="M226" s="7">
        <v>17</v>
      </c>
      <c r="N226" s="16">
        <f>Tableau1394071747678818283848688[[#This Row],[BP]]-Tableau1394071747678818283848688[[#This Row],[BC]]</f>
        <v>1</v>
      </c>
      <c r="O226" s="10">
        <f>(Tableau1394071747678818283848688[[#This Row],[G.]]*2)+(Tableau1394071747678818283848688[[#This Row],[VF]]*2)+Tableau1394071747678818283848688[[#This Row],[N.]]+(Tableau1394071747678818283848688[[#This Row],[VTV]]*2)</f>
        <v>15</v>
      </c>
    </row>
    <row r="227" spans="1:15" ht="18.75" x14ac:dyDescent="0.3">
      <c r="A227" s="6" t="s">
        <v>2</v>
      </c>
      <c r="B227" s="7">
        <v>4</v>
      </c>
      <c r="C227" s="7"/>
      <c r="D227" s="7"/>
      <c r="E227" s="28">
        <f>Tableau1394071747678818283848688[[#This Row],[G.]]+Tableau1394071747678818283848688[[#This Row],[VF]]+Tableau1394071747678818283848688[[#This Row],[VTV]]</f>
        <v>4</v>
      </c>
      <c r="F227" s="31" t="s">
        <v>30</v>
      </c>
      <c r="G227" s="7">
        <v>3</v>
      </c>
      <c r="H227" s="7"/>
      <c r="I227" s="7">
        <v>1</v>
      </c>
      <c r="J227" s="13">
        <f>Tableau1394071747678818283848688[[#This Row],[P.]]+Tableau1394071747678818283848688[[#This Row],[DF]]+Tableau1394071747678818283848688[[#This Row],[DTV]]</f>
        <v>4</v>
      </c>
      <c r="K227" s="19">
        <f>Tableau1394071747678818283848688[[#This Row],[Victoires totales]]+Tableau1394071747678818283848688[[#This Row],[N.]]+Tableau1394071747678818283848688[[#This Row],[Défaites totales]]</f>
        <v>9</v>
      </c>
      <c r="L227" s="7">
        <v>27</v>
      </c>
      <c r="M227" s="7">
        <v>17</v>
      </c>
      <c r="N227" s="16">
        <f>Tableau1394071747678818283848688[[#This Row],[BP]]-Tableau1394071747678818283848688[[#This Row],[BC]]</f>
        <v>10</v>
      </c>
      <c r="O227" s="10">
        <f>(Tableau1394071747678818283848688[[#This Row],[G.]]*2)+(Tableau1394071747678818283848688[[#This Row],[VF]]*2)+Tableau1394071747678818283848688[[#This Row],[N.]]+(Tableau1394071747678818283848688[[#This Row],[VTV]]*2)</f>
        <v>9</v>
      </c>
    </row>
    <row r="228" spans="1:15" ht="18.75" x14ac:dyDescent="0.3">
      <c r="A228" s="6" t="s">
        <v>7</v>
      </c>
      <c r="B228" s="7">
        <v>4</v>
      </c>
      <c r="C228" s="7"/>
      <c r="D228" s="7"/>
      <c r="E228" s="28">
        <f>Tableau1394071747678818283848688[[#This Row],[G.]]+Tableau1394071747678818283848688[[#This Row],[VF]]+Tableau1394071747678818283848688[[#This Row],[VTV]]</f>
        <v>4</v>
      </c>
      <c r="F228" s="31" t="s">
        <v>30</v>
      </c>
      <c r="G228" s="7">
        <v>3</v>
      </c>
      <c r="H228" s="7">
        <v>1</v>
      </c>
      <c r="I228" s="7"/>
      <c r="J228" s="13">
        <f>Tableau1394071747678818283848688[[#This Row],[P.]]+Tableau1394071747678818283848688[[#This Row],[DF]]+Tableau1394071747678818283848688[[#This Row],[DTV]]</f>
        <v>4</v>
      </c>
      <c r="K228" s="19">
        <f>Tableau1394071747678818283848688[[#This Row],[Victoires totales]]+Tableau1394071747678818283848688[[#This Row],[N.]]+Tableau1394071747678818283848688[[#This Row],[Défaites totales]]</f>
        <v>9</v>
      </c>
      <c r="L228" s="7">
        <v>13</v>
      </c>
      <c r="M228" s="7">
        <v>15</v>
      </c>
      <c r="N228" s="16">
        <f>Tableau1394071747678818283848688[[#This Row],[BP]]-Tableau1394071747678818283848688[[#This Row],[BC]]</f>
        <v>-2</v>
      </c>
      <c r="O228" s="10">
        <f>(Tableau1394071747678818283848688[[#This Row],[G.]]*2)+(Tableau1394071747678818283848688[[#This Row],[VF]]*2)+Tableau1394071747678818283848688[[#This Row],[N.]]+(Tableau1394071747678818283848688[[#This Row],[VTV]]*2)</f>
        <v>9</v>
      </c>
    </row>
    <row r="229" spans="1:15" ht="18.75" x14ac:dyDescent="0.3">
      <c r="A229" s="6" t="s">
        <v>6</v>
      </c>
      <c r="B229" s="7">
        <v>2</v>
      </c>
      <c r="C229" s="7"/>
      <c r="D229" s="7"/>
      <c r="E229" s="28">
        <f>Tableau1394071747678818283848688[[#This Row],[G.]]+Tableau1394071747678818283848688[[#This Row],[VF]]+Tableau1394071747678818283848688[[#This Row],[VTV]]</f>
        <v>2</v>
      </c>
      <c r="F229" s="31" t="s">
        <v>30</v>
      </c>
      <c r="G229" s="7">
        <v>6</v>
      </c>
      <c r="H229" s="7"/>
      <c r="I229" s="7"/>
      <c r="J229" s="13">
        <f>Tableau1394071747678818283848688[[#This Row],[P.]]+Tableau1394071747678818283848688[[#This Row],[DF]]+Tableau1394071747678818283848688[[#This Row],[DTV]]</f>
        <v>6</v>
      </c>
      <c r="K229" s="19">
        <f>Tableau1394071747678818283848688[[#This Row],[Victoires totales]]+Tableau1394071747678818283848688[[#This Row],[N.]]+Tableau1394071747678818283848688[[#This Row],[Défaites totales]]</f>
        <v>9</v>
      </c>
      <c r="L229" s="7">
        <v>26</v>
      </c>
      <c r="M229" s="7">
        <v>28</v>
      </c>
      <c r="N229" s="16">
        <f>Tableau1394071747678818283848688[[#This Row],[BP]]-Tableau1394071747678818283848688[[#This Row],[BC]]</f>
        <v>-2</v>
      </c>
      <c r="O229" s="10">
        <f>(Tableau1394071747678818283848688[[#This Row],[G.]]*2)+(Tableau1394071747678818283848688[[#This Row],[VF]]*2)+Tableau1394071747678818283848688[[#This Row],[N.]]+(Tableau1394071747678818283848688[[#This Row],[VTV]]*2)</f>
        <v>5</v>
      </c>
    </row>
    <row r="230" spans="1:15" ht="18.75" x14ac:dyDescent="0.3">
      <c r="A230" s="6" t="s">
        <v>9</v>
      </c>
      <c r="B230" s="7">
        <v>2</v>
      </c>
      <c r="C230" s="7"/>
      <c r="D230" s="7"/>
      <c r="E230" s="28">
        <f>Tableau1394071747678818283848688[[#This Row],[G.]]+Tableau1394071747678818283848688[[#This Row],[VF]]+Tableau1394071747678818283848688[[#This Row],[VTV]]</f>
        <v>2</v>
      </c>
      <c r="F230" s="31"/>
      <c r="G230" s="7">
        <v>6</v>
      </c>
      <c r="H230" s="7">
        <v>3</v>
      </c>
      <c r="I230" s="7"/>
      <c r="J230" s="13">
        <f>Tableau1394071747678818283848688[[#This Row],[P.]]+Tableau1394071747678818283848688[[#This Row],[DF]]+Tableau1394071747678818283848688[[#This Row],[DTV]]</f>
        <v>9</v>
      </c>
      <c r="K230" s="19">
        <f>Tableau1394071747678818283848688[[#This Row],[Victoires totales]]+Tableau1394071747678818283848688[[#This Row],[N.]]+Tableau1394071747678818283848688[[#This Row],[Défaites totales]]</f>
        <v>11</v>
      </c>
      <c r="L230" s="7">
        <v>17</v>
      </c>
      <c r="M230" s="7">
        <v>37</v>
      </c>
      <c r="N230" s="16">
        <f>Tableau1394071747678818283848688[[#This Row],[BP]]-Tableau1394071747678818283848688[[#This Row],[BC]]</f>
        <v>-20</v>
      </c>
      <c r="O230" s="10">
        <f>(Tableau1394071747678818283848688[[#This Row],[G.]]*2)+(Tableau1394071747678818283848688[[#This Row],[VF]]*2)+Tableau1394071747678818283848688[[#This Row],[N.]]+(Tableau1394071747678818283848688[[#This Row],[VTV]]*2)</f>
        <v>4</v>
      </c>
    </row>
    <row r="231" spans="1:15" ht="18.75" x14ac:dyDescent="0.3">
      <c r="A231" s="1" t="s">
        <v>4</v>
      </c>
      <c r="B231" s="2">
        <v>1</v>
      </c>
      <c r="C231" s="2"/>
      <c r="D231" s="2"/>
      <c r="E231" s="29">
        <f>Tableau1394071747678818283848688[[#This Row],[G.]]+Tableau1394071747678818283848688[[#This Row],[VF]]+Tableau1394071747678818283848688[[#This Row],[VTV]]</f>
        <v>1</v>
      </c>
      <c r="F231" s="32"/>
      <c r="G231" s="2">
        <v>7</v>
      </c>
      <c r="H231" s="2">
        <v>3</v>
      </c>
      <c r="I231" s="2"/>
      <c r="J231" s="14">
        <f>Tableau1394071747678818283848688[[#This Row],[P.]]+Tableau1394071747678818283848688[[#This Row],[DF]]+Tableau1394071747678818283848688[[#This Row],[DTV]]</f>
        <v>10</v>
      </c>
      <c r="K231" s="20">
        <f>Tableau1394071747678818283848688[[#This Row],[Victoires totales]]+Tableau1394071747678818283848688[[#This Row],[N.]]+Tableau1394071747678818283848688[[#This Row],[Défaites totales]]</f>
        <v>11</v>
      </c>
      <c r="L231" s="2">
        <v>3</v>
      </c>
      <c r="M231" s="2">
        <v>59</v>
      </c>
      <c r="N231" s="17">
        <f>Tableau1394071747678818283848688[[#This Row],[BP]]-Tableau1394071747678818283848688[[#This Row],[BC]]</f>
        <v>-56</v>
      </c>
      <c r="O231" s="11">
        <f>(Tableau1394071747678818283848688[[#This Row],[G.]]*2)+(Tableau1394071747678818283848688[[#This Row],[VF]]*2)+Tableau1394071747678818283848688[[#This Row],[N.]]+(Tableau1394071747678818283848688[[#This Row],[VTV]]*2)</f>
        <v>2</v>
      </c>
    </row>
    <row r="234" spans="1:15" x14ac:dyDescent="0.25">
      <c r="A234" t="s">
        <v>11</v>
      </c>
      <c r="B234" t="s">
        <v>12</v>
      </c>
      <c r="C234" s="8" t="s">
        <v>13</v>
      </c>
      <c r="D234" s="21" t="s">
        <v>10</v>
      </c>
    </row>
    <row r="235" spans="1:15" x14ac:dyDescent="0.25">
      <c r="A235" t="s">
        <v>5</v>
      </c>
      <c r="B235" t="s">
        <v>8</v>
      </c>
      <c r="C235" s="8" t="s">
        <v>31</v>
      </c>
      <c r="D235" s="22">
        <v>386</v>
      </c>
    </row>
    <row r="236" spans="1:15" x14ac:dyDescent="0.25">
      <c r="A236" t="s">
        <v>4</v>
      </c>
      <c r="B236" t="s">
        <v>1</v>
      </c>
      <c r="C236" s="8" t="s">
        <v>57</v>
      </c>
      <c r="D236" s="22">
        <v>386</v>
      </c>
    </row>
    <row r="237" spans="1:15" x14ac:dyDescent="0.25">
      <c r="A237" t="s">
        <v>9</v>
      </c>
      <c r="B237" t="s">
        <v>6</v>
      </c>
      <c r="C237" s="8" t="s">
        <v>69</v>
      </c>
      <c r="D237" s="22">
        <v>386</v>
      </c>
    </row>
    <row r="238" spans="1:15" x14ac:dyDescent="0.25">
      <c r="A238" t="s">
        <v>3</v>
      </c>
      <c r="B238" t="s">
        <v>2</v>
      </c>
      <c r="C238" s="8" t="s">
        <v>36</v>
      </c>
      <c r="D238" s="22">
        <v>386</v>
      </c>
    </row>
    <row r="239" spans="1:15" x14ac:dyDescent="0.25">
      <c r="A239" t="s">
        <v>7</v>
      </c>
      <c r="B239" t="s">
        <v>0</v>
      </c>
      <c r="C239" s="8" t="s">
        <v>70</v>
      </c>
      <c r="D239" s="22">
        <v>386</v>
      </c>
    </row>
    <row r="242" spans="1:15" x14ac:dyDescent="0.25">
      <c r="A242" s="3" t="s">
        <v>14</v>
      </c>
      <c r="B242" s="4" t="s">
        <v>16</v>
      </c>
      <c r="C242" s="4" t="s">
        <v>25</v>
      </c>
      <c r="D242" s="4" t="s">
        <v>49</v>
      </c>
      <c r="E242" s="26" t="s">
        <v>32</v>
      </c>
      <c r="F242" s="27" t="s">
        <v>17</v>
      </c>
      <c r="G242" s="4" t="s">
        <v>18</v>
      </c>
      <c r="H242" s="4" t="s">
        <v>31</v>
      </c>
      <c r="I242" s="4" t="s">
        <v>50</v>
      </c>
      <c r="J242" s="4" t="s">
        <v>33</v>
      </c>
      <c r="K242" s="4" t="s">
        <v>34</v>
      </c>
      <c r="L242" s="4" t="s">
        <v>19</v>
      </c>
      <c r="M242" s="4" t="s">
        <v>20</v>
      </c>
      <c r="N242" s="4" t="s">
        <v>21</v>
      </c>
      <c r="O242" s="5" t="s">
        <v>15</v>
      </c>
    </row>
    <row r="243" spans="1:15" ht="18.75" x14ac:dyDescent="0.3">
      <c r="A243" s="6" t="s">
        <v>8</v>
      </c>
      <c r="B243" s="7">
        <v>9</v>
      </c>
      <c r="C243" s="7">
        <v>2</v>
      </c>
      <c r="D243" s="7"/>
      <c r="E243" s="28">
        <f>Tableau139407174767881828384868889[[#This Row],[G.]]+Tableau139407174767881828384868889[[#This Row],[VF]]+Tableau139407174767881828384868889[[#This Row],[VTV]]</f>
        <v>11</v>
      </c>
      <c r="F243" s="31"/>
      <c r="G243" s="7">
        <v>1</v>
      </c>
      <c r="H243" s="7"/>
      <c r="I243" s="7"/>
      <c r="J243" s="13">
        <f>Tableau139407174767881828384868889[[#This Row],[P.]]+Tableau139407174767881828384868889[[#This Row],[DF]]+Tableau139407174767881828384868889[[#This Row],[DTV]]</f>
        <v>1</v>
      </c>
      <c r="K243" s="19">
        <f>Tableau139407174767881828384868889[[#This Row],[Victoires totales]]+Tableau139407174767881828384868889[[#This Row],[N.]]+Tableau139407174767881828384868889[[#This Row],[Défaites totales]]</f>
        <v>12</v>
      </c>
      <c r="L243" s="7">
        <v>58</v>
      </c>
      <c r="M243" s="7">
        <v>12</v>
      </c>
      <c r="N243" s="16">
        <f>Tableau139407174767881828384868889[[#This Row],[BP]]-Tableau139407174767881828384868889[[#This Row],[BC]]</f>
        <v>46</v>
      </c>
      <c r="O243" s="10">
        <f>(Tableau139407174767881828384868889[[#This Row],[G.]]*2)+(Tableau139407174767881828384868889[[#This Row],[VF]]*2)+Tableau139407174767881828384868889[[#This Row],[N.]]+(Tableau139407174767881828384868889[[#This Row],[VTV]]*2)</f>
        <v>22</v>
      </c>
    </row>
    <row r="244" spans="1:15" ht="18.75" x14ac:dyDescent="0.3">
      <c r="A244" s="6" t="s">
        <v>0</v>
      </c>
      <c r="B244" s="7">
        <v>5</v>
      </c>
      <c r="C244" s="7">
        <v>3</v>
      </c>
      <c r="D244" s="7">
        <v>1</v>
      </c>
      <c r="E244" s="28">
        <f>Tableau139407174767881828384868889[[#This Row],[G.]]+Tableau139407174767881828384868889[[#This Row],[VF]]+Tableau139407174767881828384868889[[#This Row],[VTV]]</f>
        <v>9</v>
      </c>
      <c r="F244" s="31"/>
      <c r="G244" s="7">
        <v>2</v>
      </c>
      <c r="H244" s="7"/>
      <c r="I244" s="7"/>
      <c r="J244" s="13">
        <f>Tableau139407174767881828384868889[[#This Row],[P.]]+Tableau139407174767881828384868889[[#This Row],[DF]]+Tableau139407174767881828384868889[[#This Row],[DTV]]</f>
        <v>2</v>
      </c>
      <c r="K244" s="19">
        <f>Tableau139407174767881828384868889[[#This Row],[Victoires totales]]+Tableau139407174767881828384868889[[#This Row],[N.]]+Tableau139407174767881828384868889[[#This Row],[Défaites totales]]</f>
        <v>11</v>
      </c>
      <c r="L244" s="7">
        <v>26</v>
      </c>
      <c r="M244" s="7">
        <v>11</v>
      </c>
      <c r="N244" s="16">
        <f>Tableau139407174767881828384868889[[#This Row],[BP]]-Tableau139407174767881828384868889[[#This Row],[BC]]</f>
        <v>15</v>
      </c>
      <c r="O244" s="10">
        <f>(Tableau139407174767881828384868889[[#This Row],[G.]]*2)+(Tableau139407174767881828384868889[[#This Row],[VF]]*2)+Tableau139407174767881828384868889[[#This Row],[N.]]+(Tableau139407174767881828384868889[[#This Row],[VTV]]*2)</f>
        <v>18</v>
      </c>
    </row>
    <row r="245" spans="1:15" ht="18.75" x14ac:dyDescent="0.3">
      <c r="A245" s="6" t="s">
        <v>5</v>
      </c>
      <c r="B245" s="7">
        <v>6</v>
      </c>
      <c r="C245" s="7"/>
      <c r="D245" s="7"/>
      <c r="E245" s="28">
        <f>Tableau139407174767881828384868889[[#This Row],[G.]]+Tableau139407174767881828384868889[[#This Row],[VF]]+Tableau139407174767881828384868889[[#This Row],[VTV]]</f>
        <v>6</v>
      </c>
      <c r="F245" s="31"/>
      <c r="G245" s="7">
        <v>4</v>
      </c>
      <c r="H245" s="7">
        <v>2</v>
      </c>
      <c r="I245" s="7"/>
      <c r="J245" s="13">
        <f>Tableau139407174767881828384868889[[#This Row],[P.]]+Tableau139407174767881828384868889[[#This Row],[DF]]+Tableau139407174767881828384868889[[#This Row],[DTV]]</f>
        <v>6</v>
      </c>
      <c r="K245" s="19">
        <f>Tableau139407174767881828384868889[[#This Row],[Victoires totales]]+Tableau139407174767881828384868889[[#This Row],[N.]]+Tableau139407174767881828384868889[[#This Row],[Défaites totales]]</f>
        <v>12</v>
      </c>
      <c r="L245" s="7">
        <v>37</v>
      </c>
      <c r="M245" s="7">
        <v>20</v>
      </c>
      <c r="N245" s="16">
        <f>Tableau139407174767881828384868889[[#This Row],[BP]]-Tableau139407174767881828384868889[[#This Row],[BC]]</f>
        <v>17</v>
      </c>
      <c r="O245" s="10">
        <f>(Tableau139407174767881828384868889[[#This Row],[G.]]*2)+(Tableau139407174767881828384868889[[#This Row],[VF]]*2)+Tableau139407174767881828384868889[[#This Row],[N.]]+(Tableau139407174767881828384868889[[#This Row],[VTV]]*2)</f>
        <v>12</v>
      </c>
    </row>
    <row r="246" spans="1:15" ht="18.75" x14ac:dyDescent="0.3">
      <c r="A246" s="6" t="s">
        <v>1</v>
      </c>
      <c r="B246" s="7">
        <v>4</v>
      </c>
      <c r="C246" s="7">
        <v>2</v>
      </c>
      <c r="D246" s="7"/>
      <c r="E246" s="28">
        <f>Tableau139407174767881828384868889[[#This Row],[G.]]+Tableau139407174767881828384868889[[#This Row],[VF]]+Tableau139407174767881828384868889[[#This Row],[VTV]]</f>
        <v>6</v>
      </c>
      <c r="F246" s="31"/>
      <c r="G246" s="7">
        <v>5</v>
      </c>
      <c r="H246" s="7"/>
      <c r="I246" s="7"/>
      <c r="J246" s="13">
        <f>Tableau139407174767881828384868889[[#This Row],[P.]]+Tableau139407174767881828384868889[[#This Row],[DF]]+Tableau139407174767881828384868889[[#This Row],[DTV]]</f>
        <v>5</v>
      </c>
      <c r="K246" s="19">
        <f>Tableau139407174767881828384868889[[#This Row],[Victoires totales]]+Tableau139407174767881828384868889[[#This Row],[N.]]+Tableau139407174767881828384868889[[#This Row],[Défaites totales]]</f>
        <v>11</v>
      </c>
      <c r="L246" s="7">
        <v>23</v>
      </c>
      <c r="M246" s="7">
        <v>19</v>
      </c>
      <c r="N246" s="16">
        <f>Tableau139407174767881828384868889[[#This Row],[BP]]-Tableau139407174767881828384868889[[#This Row],[BC]]</f>
        <v>4</v>
      </c>
      <c r="O246" s="10">
        <f>(Tableau139407174767881828384868889[[#This Row],[G.]]*2)+(Tableau139407174767881828384868889[[#This Row],[VF]]*2)+Tableau139407174767881828384868889[[#This Row],[N.]]+(Tableau139407174767881828384868889[[#This Row],[VTV]]*2)</f>
        <v>12</v>
      </c>
    </row>
    <row r="247" spans="1:15" ht="18.75" x14ac:dyDescent="0.3">
      <c r="A247" s="6" t="s">
        <v>3</v>
      </c>
      <c r="B247" s="7">
        <v>6</v>
      </c>
      <c r="C247" s="7">
        <v>2</v>
      </c>
      <c r="D247" s="7"/>
      <c r="E247" s="28">
        <f>Tableau139407174767881828384868889[[#This Row],[G.]]+Tableau139407174767881828384868889[[#This Row],[VF]]+Tableau139407174767881828384868889[[#This Row],[VTV]]</f>
        <v>8</v>
      </c>
      <c r="F247" s="31" t="s">
        <v>30</v>
      </c>
      <c r="G247" s="7">
        <v>2</v>
      </c>
      <c r="H247" s="7"/>
      <c r="I247" s="7"/>
      <c r="J247" s="13">
        <f>Tableau139407174767881828384868889[[#This Row],[P.]]+Tableau139407174767881828384868889[[#This Row],[DF]]+Tableau139407174767881828384868889[[#This Row],[DTV]]</f>
        <v>2</v>
      </c>
      <c r="K247" s="19">
        <f>Tableau139407174767881828384868889[[#This Row],[Victoires totales]]+Tableau139407174767881828384868889[[#This Row],[N.]]+Tableau139407174767881828384868889[[#This Row],[Défaites totales]]</f>
        <v>11</v>
      </c>
      <c r="L247" s="7">
        <v>19</v>
      </c>
      <c r="M247" s="7">
        <v>17</v>
      </c>
      <c r="N247" s="16">
        <f>Tableau139407174767881828384868889[[#This Row],[BP]]-Tableau139407174767881828384868889[[#This Row],[BC]]</f>
        <v>2</v>
      </c>
      <c r="O247" s="10">
        <f>(Tableau139407174767881828384868889[[#This Row],[G.]]*2)+(Tableau139407174767881828384868889[[#This Row],[VF]]*2)+Tableau139407174767881828384868889[[#This Row],[N.]]+(Tableau139407174767881828384868889[[#This Row],[VTV]]*2)</f>
        <v>17</v>
      </c>
    </row>
    <row r="248" spans="1:15" ht="18.75" x14ac:dyDescent="0.3">
      <c r="A248" s="6" t="s">
        <v>2</v>
      </c>
      <c r="B248" s="7">
        <v>4</v>
      </c>
      <c r="C248" s="7"/>
      <c r="D248" s="7"/>
      <c r="E248" s="28">
        <f>Tableau139407174767881828384868889[[#This Row],[G.]]+Tableau139407174767881828384868889[[#This Row],[VF]]+Tableau139407174767881828384868889[[#This Row],[VTV]]</f>
        <v>4</v>
      </c>
      <c r="F248" s="31" t="s">
        <v>30</v>
      </c>
      <c r="G248" s="7">
        <v>4</v>
      </c>
      <c r="H248" s="7"/>
      <c r="I248" s="7">
        <v>1</v>
      </c>
      <c r="J248" s="13">
        <f>Tableau139407174767881828384868889[[#This Row],[P.]]+Tableau139407174767881828384868889[[#This Row],[DF]]+Tableau139407174767881828384868889[[#This Row],[DTV]]</f>
        <v>5</v>
      </c>
      <c r="K248" s="19">
        <f>Tableau139407174767881828384868889[[#This Row],[Victoires totales]]+Tableau139407174767881828384868889[[#This Row],[N.]]+Tableau139407174767881828384868889[[#This Row],[Défaites totales]]</f>
        <v>10</v>
      </c>
      <c r="L248" s="7">
        <v>27</v>
      </c>
      <c r="M248" s="7">
        <v>18</v>
      </c>
      <c r="N248" s="16">
        <f>Tableau139407174767881828384868889[[#This Row],[BP]]-Tableau139407174767881828384868889[[#This Row],[BC]]</f>
        <v>9</v>
      </c>
      <c r="O248" s="10">
        <f>(Tableau139407174767881828384868889[[#This Row],[G.]]*2)+(Tableau139407174767881828384868889[[#This Row],[VF]]*2)+Tableau139407174767881828384868889[[#This Row],[N.]]+(Tableau139407174767881828384868889[[#This Row],[VTV]]*2)</f>
        <v>9</v>
      </c>
    </row>
    <row r="249" spans="1:15" ht="18.75" x14ac:dyDescent="0.3">
      <c r="A249" s="6" t="s">
        <v>7</v>
      </c>
      <c r="B249" s="7">
        <v>4</v>
      </c>
      <c r="C249" s="7"/>
      <c r="D249" s="7"/>
      <c r="E249" s="28">
        <f>Tableau139407174767881828384868889[[#This Row],[G.]]+Tableau139407174767881828384868889[[#This Row],[VF]]+Tableau139407174767881828384868889[[#This Row],[VTV]]</f>
        <v>4</v>
      </c>
      <c r="F249" s="31" t="s">
        <v>30</v>
      </c>
      <c r="G249" s="7">
        <v>4</v>
      </c>
      <c r="H249" s="7">
        <v>1</v>
      </c>
      <c r="I249" s="7"/>
      <c r="J249" s="13">
        <f>Tableau139407174767881828384868889[[#This Row],[P.]]+Tableau139407174767881828384868889[[#This Row],[DF]]+Tableau139407174767881828384868889[[#This Row],[DTV]]</f>
        <v>5</v>
      </c>
      <c r="K249" s="19">
        <f>Tableau139407174767881828384868889[[#This Row],[Victoires totales]]+Tableau139407174767881828384868889[[#This Row],[N.]]+Tableau139407174767881828384868889[[#This Row],[Défaites totales]]</f>
        <v>10</v>
      </c>
      <c r="L249" s="7">
        <v>13</v>
      </c>
      <c r="M249" s="7">
        <v>22</v>
      </c>
      <c r="N249" s="16">
        <f>Tableau139407174767881828384868889[[#This Row],[BP]]-Tableau139407174767881828384868889[[#This Row],[BC]]</f>
        <v>-9</v>
      </c>
      <c r="O249" s="10">
        <f>(Tableau139407174767881828384868889[[#This Row],[G.]]*2)+(Tableau139407174767881828384868889[[#This Row],[VF]]*2)+Tableau139407174767881828384868889[[#This Row],[N.]]+(Tableau139407174767881828384868889[[#This Row],[VTV]]*2)</f>
        <v>9</v>
      </c>
    </row>
    <row r="250" spans="1:15" ht="18.75" x14ac:dyDescent="0.3">
      <c r="A250" s="6" t="s">
        <v>6</v>
      </c>
      <c r="B250" s="7">
        <v>3</v>
      </c>
      <c r="C250" s="7"/>
      <c r="D250" s="7"/>
      <c r="E250" s="28">
        <f>Tableau139407174767881828384868889[[#This Row],[G.]]+Tableau139407174767881828384868889[[#This Row],[VF]]+Tableau139407174767881828384868889[[#This Row],[VTV]]</f>
        <v>3</v>
      </c>
      <c r="F250" s="31" t="s">
        <v>30</v>
      </c>
      <c r="G250" s="7">
        <v>6</v>
      </c>
      <c r="H250" s="7"/>
      <c r="I250" s="7"/>
      <c r="J250" s="13">
        <f>Tableau139407174767881828384868889[[#This Row],[P.]]+Tableau139407174767881828384868889[[#This Row],[DF]]+Tableau139407174767881828384868889[[#This Row],[DTV]]</f>
        <v>6</v>
      </c>
      <c r="K250" s="19">
        <f>Tableau139407174767881828384868889[[#This Row],[Victoires totales]]+Tableau139407174767881828384868889[[#This Row],[N.]]+Tableau139407174767881828384868889[[#This Row],[Défaites totales]]</f>
        <v>10</v>
      </c>
      <c r="L250" s="7">
        <v>36</v>
      </c>
      <c r="M250" s="7">
        <v>28</v>
      </c>
      <c r="N250" s="16">
        <f>Tableau139407174767881828384868889[[#This Row],[BP]]-Tableau139407174767881828384868889[[#This Row],[BC]]</f>
        <v>8</v>
      </c>
      <c r="O250" s="10">
        <f>(Tableau139407174767881828384868889[[#This Row],[G.]]*2)+(Tableau139407174767881828384868889[[#This Row],[VF]]*2)+Tableau139407174767881828384868889[[#This Row],[N.]]+(Tableau139407174767881828384868889[[#This Row],[VTV]]*2)</f>
        <v>7</v>
      </c>
    </row>
    <row r="251" spans="1:15" ht="18.75" x14ac:dyDescent="0.3">
      <c r="A251" s="6" t="s">
        <v>9</v>
      </c>
      <c r="B251" s="7">
        <v>2</v>
      </c>
      <c r="C251" s="7"/>
      <c r="D251" s="7"/>
      <c r="E251" s="28">
        <f>Tableau139407174767881828384868889[[#This Row],[G.]]+Tableau139407174767881828384868889[[#This Row],[VF]]+Tableau139407174767881828384868889[[#This Row],[VTV]]</f>
        <v>2</v>
      </c>
      <c r="F251" s="31"/>
      <c r="G251" s="7">
        <v>7</v>
      </c>
      <c r="H251" s="7">
        <v>3</v>
      </c>
      <c r="I251" s="7"/>
      <c r="J251" s="13">
        <f>Tableau139407174767881828384868889[[#This Row],[P.]]+Tableau139407174767881828384868889[[#This Row],[DF]]+Tableau139407174767881828384868889[[#This Row],[DTV]]</f>
        <v>10</v>
      </c>
      <c r="K251" s="19">
        <f>Tableau139407174767881828384868889[[#This Row],[Victoires totales]]+Tableau139407174767881828384868889[[#This Row],[N.]]+Tableau139407174767881828384868889[[#This Row],[Défaites totales]]</f>
        <v>12</v>
      </c>
      <c r="L251" s="7">
        <v>17</v>
      </c>
      <c r="M251" s="7">
        <v>47</v>
      </c>
      <c r="N251" s="16">
        <f>Tableau139407174767881828384868889[[#This Row],[BP]]-Tableau139407174767881828384868889[[#This Row],[BC]]</f>
        <v>-30</v>
      </c>
      <c r="O251" s="10">
        <f>(Tableau139407174767881828384868889[[#This Row],[G.]]*2)+(Tableau139407174767881828384868889[[#This Row],[VF]]*2)+Tableau139407174767881828384868889[[#This Row],[N.]]+(Tableau139407174767881828384868889[[#This Row],[VTV]]*2)</f>
        <v>4</v>
      </c>
    </row>
    <row r="252" spans="1:15" ht="18.75" x14ac:dyDescent="0.3">
      <c r="A252" s="1" t="s">
        <v>4</v>
      </c>
      <c r="B252" s="2">
        <v>1</v>
      </c>
      <c r="C252" s="2"/>
      <c r="D252" s="2"/>
      <c r="E252" s="29">
        <f>Tableau139407174767881828384868889[[#This Row],[G.]]+Tableau139407174767881828384868889[[#This Row],[VF]]+Tableau139407174767881828384868889[[#This Row],[VTV]]</f>
        <v>1</v>
      </c>
      <c r="F252" s="32"/>
      <c r="G252" s="2">
        <v>8</v>
      </c>
      <c r="H252" s="2">
        <v>3</v>
      </c>
      <c r="I252" s="2"/>
      <c r="J252" s="14">
        <f>Tableau139407174767881828384868889[[#This Row],[P.]]+Tableau139407174767881828384868889[[#This Row],[DF]]+Tableau139407174767881828384868889[[#This Row],[DTV]]</f>
        <v>11</v>
      </c>
      <c r="K252" s="20">
        <f>Tableau139407174767881828384868889[[#This Row],[Victoires totales]]+Tableau139407174767881828384868889[[#This Row],[N.]]+Tableau139407174767881828384868889[[#This Row],[Défaites totales]]</f>
        <v>12</v>
      </c>
      <c r="L252" s="2">
        <v>3</v>
      </c>
      <c r="M252" s="2">
        <v>61</v>
      </c>
      <c r="N252" s="17">
        <f>Tableau139407174767881828384868889[[#This Row],[BP]]-Tableau139407174767881828384868889[[#This Row],[BC]]</f>
        <v>-58</v>
      </c>
      <c r="O252" s="11">
        <f>(Tableau139407174767881828384868889[[#This Row],[G.]]*2)+(Tableau139407174767881828384868889[[#This Row],[VF]]*2)+Tableau139407174767881828384868889[[#This Row],[N.]]+(Tableau139407174767881828384868889[[#This Row],[VTV]]*2)</f>
        <v>2</v>
      </c>
    </row>
    <row r="255" spans="1:15" x14ac:dyDescent="0.25">
      <c r="A255" t="s">
        <v>11</v>
      </c>
      <c r="B255" t="s">
        <v>12</v>
      </c>
      <c r="C255" s="8" t="s">
        <v>13</v>
      </c>
      <c r="D255" s="21" t="s">
        <v>10</v>
      </c>
    </row>
    <row r="256" spans="1:15" x14ac:dyDescent="0.25">
      <c r="A256" t="s">
        <v>6</v>
      </c>
      <c r="B256" t="s">
        <v>4</v>
      </c>
      <c r="C256" s="8" t="s">
        <v>25</v>
      </c>
      <c r="D256" s="22">
        <v>393</v>
      </c>
    </row>
    <row r="258" spans="1:15" x14ac:dyDescent="0.25">
      <c r="A258" t="s">
        <v>2</v>
      </c>
      <c r="B258" t="s">
        <v>1</v>
      </c>
      <c r="C258" s="8" t="s">
        <v>72</v>
      </c>
      <c r="D258" s="22">
        <v>393</v>
      </c>
    </row>
    <row r="259" spans="1:15" x14ac:dyDescent="0.25">
      <c r="A259" s="33" t="s">
        <v>9</v>
      </c>
      <c r="B259" s="33" t="s">
        <v>3</v>
      </c>
      <c r="C259" s="34" t="s">
        <v>31</v>
      </c>
      <c r="D259" s="35">
        <v>393</v>
      </c>
    </row>
    <row r="260" spans="1:15" x14ac:dyDescent="0.25">
      <c r="A260" t="s">
        <v>7</v>
      </c>
      <c r="B260" t="s">
        <v>8</v>
      </c>
      <c r="C260" s="8" t="s">
        <v>31</v>
      </c>
      <c r="D260" s="22">
        <v>393</v>
      </c>
    </row>
    <row r="263" spans="1:15" x14ac:dyDescent="0.25">
      <c r="A263" s="3" t="s">
        <v>14</v>
      </c>
      <c r="B263" s="4" t="s">
        <v>16</v>
      </c>
      <c r="C263" s="4" t="s">
        <v>25</v>
      </c>
      <c r="D263" s="4" t="s">
        <v>49</v>
      </c>
      <c r="E263" s="26" t="s">
        <v>32</v>
      </c>
      <c r="F263" s="27" t="s">
        <v>17</v>
      </c>
      <c r="G263" s="4" t="s">
        <v>18</v>
      </c>
      <c r="H263" s="4" t="s">
        <v>31</v>
      </c>
      <c r="I263" s="4" t="s">
        <v>50</v>
      </c>
      <c r="J263" s="4" t="s">
        <v>33</v>
      </c>
      <c r="K263" s="4" t="s">
        <v>34</v>
      </c>
      <c r="L263" s="4" t="s">
        <v>19</v>
      </c>
      <c r="M263" s="4" t="s">
        <v>20</v>
      </c>
      <c r="N263" s="4" t="s">
        <v>21</v>
      </c>
      <c r="O263" s="5" t="s">
        <v>15</v>
      </c>
    </row>
    <row r="264" spans="1:15" ht="18.75" x14ac:dyDescent="0.3">
      <c r="A264" s="6" t="s">
        <v>8</v>
      </c>
      <c r="B264" s="7">
        <v>9</v>
      </c>
      <c r="C264" s="7">
        <v>3</v>
      </c>
      <c r="D264" s="7"/>
      <c r="E264" s="28">
        <f>Tableau13940717476788182838486888990[[#This Row],[G.]]+Tableau13940717476788182838486888990[[#This Row],[VF]]+Tableau13940717476788182838486888990[[#This Row],[VTV]]</f>
        <v>12</v>
      </c>
      <c r="F264" s="31"/>
      <c r="G264" s="7">
        <v>1</v>
      </c>
      <c r="H264" s="7"/>
      <c r="I264" s="7"/>
      <c r="J264" s="13">
        <f>Tableau13940717476788182838486888990[[#This Row],[P.]]+Tableau13940717476788182838486888990[[#This Row],[DF]]+Tableau13940717476788182838486888990[[#This Row],[DTV]]</f>
        <v>1</v>
      </c>
      <c r="K264" s="19">
        <f>Tableau13940717476788182838486888990[[#This Row],[Victoires totales]]+Tableau13940717476788182838486888990[[#This Row],[N.]]+Tableau13940717476788182838486888990[[#This Row],[Défaites totales]]</f>
        <v>13</v>
      </c>
      <c r="L264" s="7">
        <v>58</v>
      </c>
      <c r="M264" s="7">
        <v>12</v>
      </c>
      <c r="N264" s="16">
        <f>Tableau13940717476788182838486888990[[#This Row],[BP]]-Tableau13940717476788182838486888990[[#This Row],[BC]]</f>
        <v>46</v>
      </c>
      <c r="O264" s="10">
        <f>(Tableau13940717476788182838486888990[[#This Row],[G.]]*2)+(Tableau13940717476788182838486888990[[#This Row],[VF]]*2)+Tableau13940717476788182838486888990[[#This Row],[N.]]+(Tableau13940717476788182838486888990[[#This Row],[VTV]]*2)</f>
        <v>24</v>
      </c>
    </row>
    <row r="265" spans="1:15" ht="18.75" x14ac:dyDescent="0.3">
      <c r="A265" s="6" t="s">
        <v>0</v>
      </c>
      <c r="B265" s="7">
        <v>5</v>
      </c>
      <c r="C265" s="7">
        <v>3</v>
      </c>
      <c r="D265" s="7">
        <v>1</v>
      </c>
      <c r="E265" s="28">
        <f>Tableau13940717476788182838486888990[[#This Row],[G.]]+Tableau13940717476788182838486888990[[#This Row],[VF]]+Tableau13940717476788182838486888990[[#This Row],[VTV]]</f>
        <v>9</v>
      </c>
      <c r="F265" s="31"/>
      <c r="G265" s="7">
        <v>2</v>
      </c>
      <c r="H265" s="7"/>
      <c r="I265" s="7"/>
      <c r="J265" s="13">
        <f>Tableau13940717476788182838486888990[[#This Row],[P.]]+Tableau13940717476788182838486888990[[#This Row],[DF]]+Tableau13940717476788182838486888990[[#This Row],[DTV]]</f>
        <v>2</v>
      </c>
      <c r="K265" s="19">
        <f>Tableau13940717476788182838486888990[[#This Row],[Victoires totales]]+Tableau13940717476788182838486888990[[#This Row],[N.]]+Tableau13940717476788182838486888990[[#This Row],[Défaites totales]]</f>
        <v>11</v>
      </c>
      <c r="L265" s="7">
        <v>26</v>
      </c>
      <c r="M265" s="7">
        <v>11</v>
      </c>
      <c r="N265" s="16">
        <f>Tableau13940717476788182838486888990[[#This Row],[BP]]-Tableau13940717476788182838486888990[[#This Row],[BC]]</f>
        <v>15</v>
      </c>
      <c r="O265" s="10">
        <f>(Tableau13940717476788182838486888990[[#This Row],[G.]]*2)+(Tableau13940717476788182838486888990[[#This Row],[VF]]*2)+Tableau13940717476788182838486888990[[#This Row],[N.]]+(Tableau13940717476788182838486888990[[#This Row],[VTV]]*2)</f>
        <v>18</v>
      </c>
    </row>
    <row r="266" spans="1:15" ht="18.75" x14ac:dyDescent="0.3">
      <c r="A266" s="6" t="s">
        <v>5</v>
      </c>
      <c r="B266" s="7">
        <v>6</v>
      </c>
      <c r="C266" s="7"/>
      <c r="D266" s="7"/>
      <c r="E266" s="28">
        <f>Tableau13940717476788182838486888990[[#This Row],[G.]]+Tableau13940717476788182838486888990[[#This Row],[VF]]+Tableau13940717476788182838486888990[[#This Row],[VTV]]</f>
        <v>6</v>
      </c>
      <c r="F266" s="31"/>
      <c r="G266" s="7">
        <v>4</v>
      </c>
      <c r="H266" s="7">
        <v>2</v>
      </c>
      <c r="I266" s="7"/>
      <c r="J266" s="13">
        <f>Tableau13940717476788182838486888990[[#This Row],[P.]]+Tableau13940717476788182838486888990[[#This Row],[DF]]+Tableau13940717476788182838486888990[[#This Row],[DTV]]</f>
        <v>6</v>
      </c>
      <c r="K266" s="19">
        <f>Tableau13940717476788182838486888990[[#This Row],[Victoires totales]]+Tableau13940717476788182838486888990[[#This Row],[N.]]+Tableau13940717476788182838486888990[[#This Row],[Défaites totales]]</f>
        <v>12</v>
      </c>
      <c r="L266" s="7">
        <v>37</v>
      </c>
      <c r="M266" s="7">
        <v>20</v>
      </c>
      <c r="N266" s="16">
        <f>Tableau13940717476788182838486888990[[#This Row],[BP]]-Tableau13940717476788182838486888990[[#This Row],[BC]]</f>
        <v>17</v>
      </c>
      <c r="O266" s="10">
        <f>(Tableau13940717476788182838486888990[[#This Row],[G.]]*2)+(Tableau13940717476788182838486888990[[#This Row],[VF]]*2)+Tableau13940717476788182838486888990[[#This Row],[N.]]+(Tableau13940717476788182838486888990[[#This Row],[VTV]]*2)</f>
        <v>12</v>
      </c>
    </row>
    <row r="267" spans="1:15" ht="18.75" x14ac:dyDescent="0.3">
      <c r="A267" s="6" t="s">
        <v>3</v>
      </c>
      <c r="B267" s="7">
        <v>6</v>
      </c>
      <c r="C267" s="7">
        <v>3</v>
      </c>
      <c r="D267" s="7"/>
      <c r="E267" s="28">
        <f>Tableau13940717476788182838486888990[[#This Row],[G.]]+Tableau13940717476788182838486888990[[#This Row],[VF]]+Tableau13940717476788182838486888990[[#This Row],[VTV]]</f>
        <v>9</v>
      </c>
      <c r="F267" s="31" t="s">
        <v>30</v>
      </c>
      <c r="G267" s="7">
        <v>2</v>
      </c>
      <c r="H267" s="7"/>
      <c r="I267" s="7"/>
      <c r="J267" s="13">
        <f>Tableau13940717476788182838486888990[[#This Row],[P.]]+Tableau13940717476788182838486888990[[#This Row],[DF]]+Tableau13940717476788182838486888990[[#This Row],[DTV]]</f>
        <v>2</v>
      </c>
      <c r="K267" s="19">
        <f>Tableau13940717476788182838486888990[[#This Row],[Victoires totales]]+Tableau13940717476788182838486888990[[#This Row],[N.]]+Tableau13940717476788182838486888990[[#This Row],[Défaites totales]]</f>
        <v>12</v>
      </c>
      <c r="L267" s="7">
        <v>19</v>
      </c>
      <c r="M267" s="7">
        <v>17</v>
      </c>
      <c r="N267" s="16">
        <f>Tableau13940717476788182838486888990[[#This Row],[BP]]-Tableau13940717476788182838486888990[[#This Row],[BC]]</f>
        <v>2</v>
      </c>
      <c r="O267" s="10">
        <f>(Tableau13940717476788182838486888990[[#This Row],[G.]]*2)+(Tableau13940717476788182838486888990[[#This Row],[VF]]*2)+Tableau13940717476788182838486888990[[#This Row],[N.]]+(Tableau13940717476788182838486888990[[#This Row],[VTV]]*2)</f>
        <v>19</v>
      </c>
    </row>
    <row r="268" spans="1:15" ht="18.75" x14ac:dyDescent="0.3">
      <c r="A268" s="6" t="s">
        <v>1</v>
      </c>
      <c r="B268" s="7">
        <v>4</v>
      </c>
      <c r="C268" s="7">
        <v>2</v>
      </c>
      <c r="D268" s="7"/>
      <c r="E268" s="28">
        <f>Tableau13940717476788182838486888990[[#This Row],[G.]]+Tableau13940717476788182838486888990[[#This Row],[VF]]+Tableau13940717476788182838486888990[[#This Row],[VTV]]</f>
        <v>6</v>
      </c>
      <c r="F268" s="31"/>
      <c r="G268" s="7">
        <v>5</v>
      </c>
      <c r="H268" s="7"/>
      <c r="I268" s="7"/>
      <c r="J268" s="13">
        <f>Tableau13940717476788182838486888990[[#This Row],[P.]]+Tableau13940717476788182838486888990[[#This Row],[DF]]+Tableau13940717476788182838486888990[[#This Row],[DTV]]</f>
        <v>5</v>
      </c>
      <c r="K268" s="19">
        <f>Tableau13940717476788182838486888990[[#This Row],[Victoires totales]]+Tableau13940717476788182838486888990[[#This Row],[N.]]+Tableau13940717476788182838486888990[[#This Row],[Défaites totales]]</f>
        <v>11</v>
      </c>
      <c r="L268" s="7">
        <v>23</v>
      </c>
      <c r="M268" s="7">
        <v>19</v>
      </c>
      <c r="N268" s="16">
        <f>Tableau13940717476788182838486888990[[#This Row],[BP]]-Tableau13940717476788182838486888990[[#This Row],[BC]]</f>
        <v>4</v>
      </c>
      <c r="O268" s="10">
        <f>(Tableau13940717476788182838486888990[[#This Row],[G.]]*2)+(Tableau13940717476788182838486888990[[#This Row],[VF]]*2)+Tableau13940717476788182838486888990[[#This Row],[N.]]+(Tableau13940717476788182838486888990[[#This Row],[VTV]]*2)</f>
        <v>12</v>
      </c>
    </row>
    <row r="269" spans="1:15" ht="18.75" x14ac:dyDescent="0.3">
      <c r="A269" s="6" t="s">
        <v>2</v>
      </c>
      <c r="B269" s="7">
        <v>4</v>
      </c>
      <c r="C269" s="7"/>
      <c r="D269" s="7"/>
      <c r="E269" s="28">
        <f>Tableau13940717476788182838486888990[[#This Row],[G.]]+Tableau13940717476788182838486888990[[#This Row],[VF]]+Tableau13940717476788182838486888990[[#This Row],[VTV]]</f>
        <v>4</v>
      </c>
      <c r="F269" s="31" t="s">
        <v>30</v>
      </c>
      <c r="G269" s="7">
        <v>4</v>
      </c>
      <c r="H269" s="7"/>
      <c r="I269" s="7">
        <v>1</v>
      </c>
      <c r="J269" s="13">
        <f>Tableau13940717476788182838486888990[[#This Row],[P.]]+Tableau13940717476788182838486888990[[#This Row],[DF]]+Tableau13940717476788182838486888990[[#This Row],[DTV]]</f>
        <v>5</v>
      </c>
      <c r="K269" s="19">
        <f>Tableau13940717476788182838486888990[[#This Row],[Victoires totales]]+Tableau13940717476788182838486888990[[#This Row],[N.]]+Tableau13940717476788182838486888990[[#This Row],[Défaites totales]]</f>
        <v>10</v>
      </c>
      <c r="L269" s="7">
        <v>27</v>
      </c>
      <c r="M269" s="7">
        <v>18</v>
      </c>
      <c r="N269" s="16">
        <f>Tableau13940717476788182838486888990[[#This Row],[BP]]-Tableau13940717476788182838486888990[[#This Row],[BC]]</f>
        <v>9</v>
      </c>
      <c r="O269" s="10">
        <f>(Tableau13940717476788182838486888990[[#This Row],[G.]]*2)+(Tableau13940717476788182838486888990[[#This Row],[VF]]*2)+Tableau13940717476788182838486888990[[#This Row],[N.]]+(Tableau13940717476788182838486888990[[#This Row],[VTV]]*2)</f>
        <v>9</v>
      </c>
    </row>
    <row r="270" spans="1:15" ht="18.75" x14ac:dyDescent="0.3">
      <c r="A270" s="6" t="s">
        <v>7</v>
      </c>
      <c r="B270" s="7">
        <v>4</v>
      </c>
      <c r="C270" s="7"/>
      <c r="D270" s="7"/>
      <c r="E270" s="28">
        <f>Tableau13940717476788182838486888990[[#This Row],[G.]]+Tableau13940717476788182838486888990[[#This Row],[VF]]+Tableau13940717476788182838486888990[[#This Row],[VTV]]</f>
        <v>4</v>
      </c>
      <c r="F270" s="31" t="s">
        <v>30</v>
      </c>
      <c r="G270" s="7">
        <v>4</v>
      </c>
      <c r="H270" s="7">
        <v>2</v>
      </c>
      <c r="I270" s="7"/>
      <c r="J270" s="13">
        <f>Tableau13940717476788182838486888990[[#This Row],[P.]]+Tableau13940717476788182838486888990[[#This Row],[DF]]+Tableau13940717476788182838486888990[[#This Row],[DTV]]</f>
        <v>6</v>
      </c>
      <c r="K270" s="19">
        <f>Tableau13940717476788182838486888990[[#This Row],[Victoires totales]]+Tableau13940717476788182838486888990[[#This Row],[N.]]+Tableau13940717476788182838486888990[[#This Row],[Défaites totales]]</f>
        <v>11</v>
      </c>
      <c r="L270" s="7">
        <v>13</v>
      </c>
      <c r="M270" s="7">
        <v>22</v>
      </c>
      <c r="N270" s="16">
        <f>Tableau13940717476788182838486888990[[#This Row],[BP]]-Tableau13940717476788182838486888990[[#This Row],[BC]]</f>
        <v>-9</v>
      </c>
      <c r="O270" s="10">
        <f>(Tableau13940717476788182838486888990[[#This Row],[G.]]*2)+(Tableau13940717476788182838486888990[[#This Row],[VF]]*2)+Tableau13940717476788182838486888990[[#This Row],[N.]]+(Tableau13940717476788182838486888990[[#This Row],[VTV]]*2)</f>
        <v>9</v>
      </c>
    </row>
    <row r="271" spans="1:15" ht="18.75" x14ac:dyDescent="0.3">
      <c r="A271" s="6" t="s">
        <v>6</v>
      </c>
      <c r="B271" s="7">
        <v>3</v>
      </c>
      <c r="C271" s="7">
        <v>1</v>
      </c>
      <c r="D271" s="7"/>
      <c r="E271" s="28">
        <f>Tableau13940717476788182838486888990[[#This Row],[G.]]+Tableau13940717476788182838486888990[[#This Row],[VF]]+Tableau13940717476788182838486888990[[#This Row],[VTV]]</f>
        <v>4</v>
      </c>
      <c r="F271" s="31" t="s">
        <v>30</v>
      </c>
      <c r="G271" s="7">
        <v>6</v>
      </c>
      <c r="H271" s="7"/>
      <c r="I271" s="7"/>
      <c r="J271" s="13">
        <f>Tableau13940717476788182838486888990[[#This Row],[P.]]+Tableau13940717476788182838486888990[[#This Row],[DF]]+Tableau13940717476788182838486888990[[#This Row],[DTV]]</f>
        <v>6</v>
      </c>
      <c r="K271" s="19">
        <f>Tableau13940717476788182838486888990[[#This Row],[Victoires totales]]+Tableau13940717476788182838486888990[[#This Row],[N.]]+Tableau13940717476788182838486888990[[#This Row],[Défaites totales]]</f>
        <v>11</v>
      </c>
      <c r="L271" s="7">
        <v>36</v>
      </c>
      <c r="M271" s="7">
        <v>28</v>
      </c>
      <c r="N271" s="16">
        <f>Tableau13940717476788182838486888990[[#This Row],[BP]]-Tableau13940717476788182838486888990[[#This Row],[BC]]</f>
        <v>8</v>
      </c>
      <c r="O271" s="10">
        <f>(Tableau13940717476788182838486888990[[#This Row],[G.]]*2)+(Tableau13940717476788182838486888990[[#This Row],[VF]]*2)+Tableau13940717476788182838486888990[[#This Row],[N.]]+(Tableau13940717476788182838486888990[[#This Row],[VTV]]*2)</f>
        <v>9</v>
      </c>
    </row>
    <row r="272" spans="1:15" ht="18.75" x14ac:dyDescent="0.3">
      <c r="A272" s="6" t="s">
        <v>9</v>
      </c>
      <c r="B272" s="7">
        <v>2</v>
      </c>
      <c r="C272" s="7"/>
      <c r="D272" s="7"/>
      <c r="E272" s="28">
        <f>Tableau13940717476788182838486888990[[#This Row],[G.]]+Tableau13940717476788182838486888990[[#This Row],[VF]]+Tableau13940717476788182838486888990[[#This Row],[VTV]]</f>
        <v>2</v>
      </c>
      <c r="F272" s="31"/>
      <c r="G272" s="7">
        <v>7</v>
      </c>
      <c r="H272" s="7">
        <v>4</v>
      </c>
      <c r="I272" s="7"/>
      <c r="J272" s="13">
        <f>Tableau13940717476788182838486888990[[#This Row],[P.]]+Tableau13940717476788182838486888990[[#This Row],[DF]]+Tableau13940717476788182838486888990[[#This Row],[DTV]]</f>
        <v>11</v>
      </c>
      <c r="K272" s="19">
        <f>Tableau13940717476788182838486888990[[#This Row],[Victoires totales]]+Tableau13940717476788182838486888990[[#This Row],[N.]]+Tableau13940717476788182838486888990[[#This Row],[Défaites totales]]</f>
        <v>13</v>
      </c>
      <c r="L272" s="7">
        <v>17</v>
      </c>
      <c r="M272" s="7">
        <v>47</v>
      </c>
      <c r="N272" s="16">
        <f>Tableau13940717476788182838486888990[[#This Row],[BP]]-Tableau13940717476788182838486888990[[#This Row],[BC]]</f>
        <v>-30</v>
      </c>
      <c r="O272" s="10">
        <f>(Tableau13940717476788182838486888990[[#This Row],[G.]]*2)+(Tableau13940717476788182838486888990[[#This Row],[VF]]*2)+Tableau13940717476788182838486888990[[#This Row],[N.]]+(Tableau13940717476788182838486888990[[#This Row],[VTV]]*2)</f>
        <v>4</v>
      </c>
    </row>
    <row r="273" spans="1:15" ht="18.75" x14ac:dyDescent="0.3">
      <c r="A273" s="1" t="s">
        <v>4</v>
      </c>
      <c r="B273" s="2">
        <v>1</v>
      </c>
      <c r="C273" s="2"/>
      <c r="D273" s="2"/>
      <c r="E273" s="29">
        <f>Tableau13940717476788182838486888990[[#This Row],[G.]]+Tableau13940717476788182838486888990[[#This Row],[VF]]+Tableau13940717476788182838486888990[[#This Row],[VTV]]</f>
        <v>1</v>
      </c>
      <c r="F273" s="32"/>
      <c r="G273" s="2">
        <v>8</v>
      </c>
      <c r="H273" s="2">
        <v>4</v>
      </c>
      <c r="I273" s="2"/>
      <c r="J273" s="14">
        <f>Tableau13940717476788182838486888990[[#This Row],[P.]]+Tableau13940717476788182838486888990[[#This Row],[DF]]+Tableau13940717476788182838486888990[[#This Row],[DTV]]</f>
        <v>12</v>
      </c>
      <c r="K273" s="20">
        <f>Tableau13940717476788182838486888990[[#This Row],[Victoires totales]]+Tableau13940717476788182838486888990[[#This Row],[N.]]+Tableau13940717476788182838486888990[[#This Row],[Défaites totales]]</f>
        <v>13</v>
      </c>
      <c r="L273" s="2">
        <v>3</v>
      </c>
      <c r="M273" s="2">
        <v>61</v>
      </c>
      <c r="N273" s="17">
        <f>Tableau13940717476788182838486888990[[#This Row],[BP]]-Tableau13940717476788182838486888990[[#This Row],[BC]]</f>
        <v>-58</v>
      </c>
      <c r="O273" s="11">
        <f>(Tableau13940717476788182838486888990[[#This Row],[G.]]*2)+(Tableau13940717476788182838486888990[[#This Row],[VF]]*2)+Tableau13940717476788182838486888990[[#This Row],[N.]]+(Tableau13940717476788182838486888990[[#This Row],[VTV]]*2)</f>
        <v>2</v>
      </c>
    </row>
    <row r="276" spans="1:15" x14ac:dyDescent="0.25">
      <c r="A276" t="s">
        <v>11</v>
      </c>
      <c r="B276" t="s">
        <v>12</v>
      </c>
      <c r="C276" s="8" t="s">
        <v>13</v>
      </c>
      <c r="D276" s="21" t="s">
        <v>10</v>
      </c>
    </row>
    <row r="277" spans="1:15" x14ac:dyDescent="0.25">
      <c r="A277" t="s">
        <v>1</v>
      </c>
      <c r="B277" t="s">
        <v>7</v>
      </c>
      <c r="D277" s="22">
        <v>400</v>
      </c>
    </row>
    <row r="278" spans="1:15" x14ac:dyDescent="0.25">
      <c r="A278" t="s">
        <v>8</v>
      </c>
      <c r="B278" t="s">
        <v>9</v>
      </c>
      <c r="C278" s="8" t="s">
        <v>25</v>
      </c>
      <c r="D278" s="22">
        <v>400</v>
      </c>
    </row>
    <row r="279" spans="1:15" x14ac:dyDescent="0.25">
      <c r="A279" t="s">
        <v>2</v>
      </c>
      <c r="B279" t="s">
        <v>0</v>
      </c>
      <c r="C279" s="8" t="s">
        <v>36</v>
      </c>
      <c r="D279" s="22">
        <v>400</v>
      </c>
    </row>
    <row r="280" spans="1:15" x14ac:dyDescent="0.25">
      <c r="A280" t="s">
        <v>4</v>
      </c>
      <c r="B280" t="s">
        <v>5</v>
      </c>
      <c r="C280" s="8" t="s">
        <v>31</v>
      </c>
      <c r="D280" s="22">
        <v>400</v>
      </c>
    </row>
    <row r="281" spans="1:15" x14ac:dyDescent="0.25">
      <c r="A281" t="s">
        <v>3</v>
      </c>
      <c r="B281" t="s">
        <v>6</v>
      </c>
      <c r="C281" s="8" t="s">
        <v>74</v>
      </c>
      <c r="D281" s="22">
        <v>400</v>
      </c>
    </row>
    <row r="284" spans="1:15" x14ac:dyDescent="0.25">
      <c r="A284" s="3" t="s">
        <v>14</v>
      </c>
      <c r="B284" s="4" t="s">
        <v>16</v>
      </c>
      <c r="C284" s="4" t="s">
        <v>25</v>
      </c>
      <c r="D284" s="4" t="s">
        <v>49</v>
      </c>
      <c r="E284" s="26" t="s">
        <v>32</v>
      </c>
      <c r="F284" s="27" t="s">
        <v>17</v>
      </c>
      <c r="G284" s="4" t="s">
        <v>18</v>
      </c>
      <c r="H284" s="4" t="s">
        <v>31</v>
      </c>
      <c r="I284" s="4" t="s">
        <v>50</v>
      </c>
      <c r="J284" s="4" t="s">
        <v>33</v>
      </c>
      <c r="K284" s="4" t="s">
        <v>34</v>
      </c>
      <c r="L284" s="4" t="s">
        <v>19</v>
      </c>
      <c r="M284" s="4" t="s">
        <v>20</v>
      </c>
      <c r="N284" s="4" t="s">
        <v>21</v>
      </c>
      <c r="O284" s="5" t="s">
        <v>15</v>
      </c>
    </row>
    <row r="285" spans="1:15" ht="18.75" x14ac:dyDescent="0.3">
      <c r="A285" s="6" t="s">
        <v>8</v>
      </c>
      <c r="B285" s="7">
        <v>9</v>
      </c>
      <c r="C285" s="7">
        <v>4</v>
      </c>
      <c r="D285" s="7"/>
      <c r="E285" s="28">
        <f>Tableau1394071747678818283848688899092[[#This Row],[G.]]+Tableau1394071747678818283848688899092[[#This Row],[VF]]+Tableau1394071747678818283848688899092[[#This Row],[VTV]]</f>
        <v>13</v>
      </c>
      <c r="F285" s="31"/>
      <c r="G285" s="7">
        <v>1</v>
      </c>
      <c r="H285" s="7"/>
      <c r="I285" s="7"/>
      <c r="J285" s="13">
        <f>Tableau1394071747678818283848688899092[[#This Row],[P.]]+Tableau1394071747678818283848688899092[[#This Row],[DF]]+Tableau1394071747678818283848688899092[[#This Row],[DTV]]</f>
        <v>1</v>
      </c>
      <c r="K285" s="19">
        <f>Tableau1394071747678818283848688899092[[#This Row],[Victoires totales]]+Tableau1394071747678818283848688899092[[#This Row],[N.]]+Tableau1394071747678818283848688899092[[#This Row],[Défaites totales]]</f>
        <v>14</v>
      </c>
      <c r="L285" s="7">
        <v>58</v>
      </c>
      <c r="M285" s="7">
        <v>12</v>
      </c>
      <c r="N285" s="16">
        <f>Tableau1394071747678818283848688899092[[#This Row],[BP]]-Tableau1394071747678818283848688899092[[#This Row],[BC]]</f>
        <v>46</v>
      </c>
      <c r="O285" s="10">
        <f>(Tableau1394071747678818283848688899092[[#This Row],[G.]]*2)+(Tableau1394071747678818283848688899092[[#This Row],[VF]]*2)+Tableau1394071747678818283848688899092[[#This Row],[N.]]+(Tableau1394071747678818283848688899092[[#This Row],[VTV]]*2)</f>
        <v>26</v>
      </c>
    </row>
    <row r="286" spans="1:15" ht="18.75" x14ac:dyDescent="0.3">
      <c r="A286" s="6" t="s">
        <v>0</v>
      </c>
      <c r="B286" s="7">
        <v>5</v>
      </c>
      <c r="C286" s="7">
        <v>3</v>
      </c>
      <c r="D286" s="7">
        <v>1</v>
      </c>
      <c r="E286" s="28">
        <f>Tableau1394071747678818283848688899092[[#This Row],[G.]]+Tableau1394071747678818283848688899092[[#This Row],[VF]]+Tableau1394071747678818283848688899092[[#This Row],[VTV]]</f>
        <v>9</v>
      </c>
      <c r="F286" s="31"/>
      <c r="G286" s="7">
        <v>3</v>
      </c>
      <c r="H286" s="7"/>
      <c r="I286" s="7"/>
      <c r="J286" s="13">
        <f>Tableau1394071747678818283848688899092[[#This Row],[P.]]+Tableau1394071747678818283848688899092[[#This Row],[DF]]+Tableau1394071747678818283848688899092[[#This Row],[DTV]]</f>
        <v>3</v>
      </c>
      <c r="K286" s="19">
        <f>Tableau1394071747678818283848688899092[[#This Row],[Victoires totales]]+Tableau1394071747678818283848688899092[[#This Row],[N.]]+Tableau1394071747678818283848688899092[[#This Row],[Défaites totales]]</f>
        <v>12</v>
      </c>
      <c r="L286" s="7">
        <v>26</v>
      </c>
      <c r="M286" s="7">
        <v>12</v>
      </c>
      <c r="N286" s="16">
        <f>Tableau1394071747678818283848688899092[[#This Row],[BP]]-Tableau1394071747678818283848688899092[[#This Row],[BC]]</f>
        <v>14</v>
      </c>
      <c r="O286" s="10">
        <f>(Tableau1394071747678818283848688899092[[#This Row],[G.]]*2)+(Tableau1394071747678818283848688899092[[#This Row],[VF]]*2)+Tableau1394071747678818283848688899092[[#This Row],[N.]]+(Tableau1394071747678818283848688899092[[#This Row],[VTV]]*2)</f>
        <v>18</v>
      </c>
    </row>
    <row r="287" spans="1:15" ht="18.75" x14ac:dyDescent="0.3">
      <c r="A287" s="6" t="s">
        <v>5</v>
      </c>
      <c r="B287" s="7">
        <v>6</v>
      </c>
      <c r="C287" s="7">
        <v>1</v>
      </c>
      <c r="D287" s="7"/>
      <c r="E287" s="28">
        <f>Tableau1394071747678818283848688899092[[#This Row],[G.]]+Tableau1394071747678818283848688899092[[#This Row],[VF]]+Tableau1394071747678818283848688899092[[#This Row],[VTV]]</f>
        <v>7</v>
      </c>
      <c r="F287" s="31"/>
      <c r="G287" s="7">
        <v>4</v>
      </c>
      <c r="H287" s="7">
        <v>2</v>
      </c>
      <c r="I287" s="7"/>
      <c r="J287" s="13">
        <f>Tableau1394071747678818283848688899092[[#This Row],[P.]]+Tableau1394071747678818283848688899092[[#This Row],[DF]]+Tableau1394071747678818283848688899092[[#This Row],[DTV]]</f>
        <v>6</v>
      </c>
      <c r="K287" s="19">
        <f>Tableau1394071747678818283848688899092[[#This Row],[Victoires totales]]+Tableau1394071747678818283848688899092[[#This Row],[N.]]+Tableau1394071747678818283848688899092[[#This Row],[Défaites totales]]</f>
        <v>13</v>
      </c>
      <c r="L287" s="7">
        <v>37</v>
      </c>
      <c r="M287" s="7">
        <v>20</v>
      </c>
      <c r="N287" s="16">
        <f>Tableau1394071747678818283848688899092[[#This Row],[BP]]-Tableau1394071747678818283848688899092[[#This Row],[BC]]</f>
        <v>17</v>
      </c>
      <c r="O287" s="10">
        <f>(Tableau1394071747678818283848688899092[[#This Row],[G.]]*2)+(Tableau1394071747678818283848688899092[[#This Row],[VF]]*2)+Tableau1394071747678818283848688899092[[#This Row],[N.]]+(Tableau1394071747678818283848688899092[[#This Row],[VTV]]*2)</f>
        <v>14</v>
      </c>
    </row>
    <row r="288" spans="1:15" ht="18.75" x14ac:dyDescent="0.3">
      <c r="A288" s="6" t="s">
        <v>3</v>
      </c>
      <c r="B288" s="7">
        <v>6</v>
      </c>
      <c r="C288" s="7">
        <v>3</v>
      </c>
      <c r="D288" s="7"/>
      <c r="E288" s="28">
        <f>Tableau1394071747678818283848688899092[[#This Row],[G.]]+Tableau1394071747678818283848688899092[[#This Row],[VF]]+Tableau1394071747678818283848688899092[[#This Row],[VTV]]</f>
        <v>9</v>
      </c>
      <c r="F288" s="31" t="s">
        <v>30</v>
      </c>
      <c r="G288" s="7">
        <v>3</v>
      </c>
      <c r="H288" s="7"/>
      <c r="I288" s="7"/>
      <c r="J288" s="13">
        <f>Tableau1394071747678818283848688899092[[#This Row],[P.]]+Tableau1394071747678818283848688899092[[#This Row],[DF]]+Tableau1394071747678818283848688899092[[#This Row],[DTV]]</f>
        <v>3</v>
      </c>
      <c r="K288" s="19">
        <f>Tableau1394071747678818283848688899092[[#This Row],[Victoires totales]]+Tableau1394071747678818283848688899092[[#This Row],[N.]]+Tableau1394071747678818283848688899092[[#This Row],[Défaites totales]]</f>
        <v>13</v>
      </c>
      <c r="L288" s="7">
        <v>22</v>
      </c>
      <c r="M288" s="7">
        <v>21</v>
      </c>
      <c r="N288" s="16">
        <f>Tableau1394071747678818283848688899092[[#This Row],[BP]]-Tableau1394071747678818283848688899092[[#This Row],[BC]]</f>
        <v>1</v>
      </c>
      <c r="O288" s="10">
        <f>(Tableau1394071747678818283848688899092[[#This Row],[G.]]*2)+(Tableau1394071747678818283848688899092[[#This Row],[VF]]*2)+Tableau1394071747678818283848688899092[[#This Row],[N.]]+(Tableau1394071747678818283848688899092[[#This Row],[VTV]]*2)</f>
        <v>19</v>
      </c>
    </row>
    <row r="289" spans="1:15" ht="18.75" x14ac:dyDescent="0.3">
      <c r="A289" s="6" t="s">
        <v>2</v>
      </c>
      <c r="B289" s="7">
        <v>5</v>
      </c>
      <c r="C289" s="7"/>
      <c r="D289" s="7"/>
      <c r="E289" s="28">
        <f>Tableau1394071747678818283848688899092[[#This Row],[G.]]+Tableau1394071747678818283848688899092[[#This Row],[VF]]+Tableau1394071747678818283848688899092[[#This Row],[VTV]]</f>
        <v>5</v>
      </c>
      <c r="F289" s="31" t="s">
        <v>30</v>
      </c>
      <c r="G289" s="7">
        <v>4</v>
      </c>
      <c r="H289" s="7"/>
      <c r="I289" s="7">
        <v>1</v>
      </c>
      <c r="J289" s="13">
        <f>Tableau1394071747678818283848688899092[[#This Row],[P.]]+Tableau1394071747678818283848688899092[[#This Row],[DF]]+Tableau1394071747678818283848688899092[[#This Row],[DTV]]</f>
        <v>5</v>
      </c>
      <c r="K289" s="19">
        <f>Tableau1394071747678818283848688899092[[#This Row],[Victoires totales]]+Tableau1394071747678818283848688899092[[#This Row],[N.]]+Tableau1394071747678818283848688899092[[#This Row],[Défaites totales]]</f>
        <v>11</v>
      </c>
      <c r="L289" s="7">
        <v>28</v>
      </c>
      <c r="M289" s="7">
        <v>18</v>
      </c>
      <c r="N289" s="16">
        <f>Tableau1394071747678818283848688899092[[#This Row],[BP]]-Tableau1394071747678818283848688899092[[#This Row],[BC]]</f>
        <v>10</v>
      </c>
      <c r="O289" s="10">
        <f>(Tableau1394071747678818283848688899092[[#This Row],[G.]]*2)+(Tableau1394071747678818283848688899092[[#This Row],[VF]]*2)+Tableau1394071747678818283848688899092[[#This Row],[N.]]+(Tableau1394071747678818283848688899092[[#This Row],[VTV]]*2)</f>
        <v>11</v>
      </c>
    </row>
    <row r="290" spans="1:15" ht="18.75" x14ac:dyDescent="0.3">
      <c r="A290" s="6" t="s">
        <v>6</v>
      </c>
      <c r="B290" s="7">
        <v>4</v>
      </c>
      <c r="C290" s="7">
        <v>1</v>
      </c>
      <c r="D290" s="7"/>
      <c r="E290" s="28">
        <f>Tableau1394071747678818283848688899092[[#This Row],[G.]]+Tableau1394071747678818283848688899092[[#This Row],[VF]]+Tableau1394071747678818283848688899092[[#This Row],[VTV]]</f>
        <v>5</v>
      </c>
      <c r="F290" s="31" t="s">
        <v>30</v>
      </c>
      <c r="G290" s="7">
        <v>6</v>
      </c>
      <c r="H290" s="7"/>
      <c r="I290" s="7"/>
      <c r="J290" s="13">
        <f>Tableau1394071747678818283848688899092[[#This Row],[P.]]+Tableau1394071747678818283848688899092[[#This Row],[DF]]+Tableau1394071747678818283848688899092[[#This Row],[DTV]]</f>
        <v>6</v>
      </c>
      <c r="K290" s="19">
        <f>Tableau1394071747678818283848688899092[[#This Row],[Victoires totales]]+Tableau1394071747678818283848688899092[[#This Row],[N.]]+Tableau1394071747678818283848688899092[[#This Row],[Défaites totales]]</f>
        <v>12</v>
      </c>
      <c r="L290" s="7">
        <v>40</v>
      </c>
      <c r="M290" s="7">
        <v>31</v>
      </c>
      <c r="N290" s="16">
        <f>Tableau1394071747678818283848688899092[[#This Row],[BP]]-Tableau1394071747678818283848688899092[[#This Row],[BC]]</f>
        <v>9</v>
      </c>
      <c r="O290" s="10">
        <f>(Tableau1394071747678818283848688899092[[#This Row],[G.]]*2)+(Tableau1394071747678818283848688899092[[#This Row],[VF]]*2)+Tableau1394071747678818283848688899092[[#This Row],[N.]]+(Tableau1394071747678818283848688899092[[#This Row],[VTV]]*2)</f>
        <v>11</v>
      </c>
    </row>
    <row r="291" spans="1:15" ht="18.75" x14ac:dyDescent="0.3">
      <c r="A291" s="6" t="s">
        <v>1</v>
      </c>
      <c r="B291" s="7">
        <v>4</v>
      </c>
      <c r="C291" s="7">
        <v>2</v>
      </c>
      <c r="D291" s="7"/>
      <c r="E291" s="28">
        <f>Tableau1394071747678818283848688899092[[#This Row],[G.]]+Tableau1394071747678818283848688899092[[#This Row],[VF]]+Tableau1394071747678818283848688899092[[#This Row],[VTV]]</f>
        <v>6</v>
      </c>
      <c r="F291" s="31"/>
      <c r="G291" s="7">
        <v>5</v>
      </c>
      <c r="H291" s="7"/>
      <c r="I291" s="7"/>
      <c r="J291" s="13">
        <f>Tableau1394071747678818283848688899092[[#This Row],[P.]]+Tableau1394071747678818283848688899092[[#This Row],[DF]]+Tableau1394071747678818283848688899092[[#This Row],[DTV]]</f>
        <v>5</v>
      </c>
      <c r="K291" s="19">
        <f>Tableau1394071747678818283848688899092[[#This Row],[Victoires totales]]+Tableau1394071747678818283848688899092[[#This Row],[N.]]+Tableau1394071747678818283848688899092[[#This Row],[Défaites totales]]</f>
        <v>11</v>
      </c>
      <c r="L291" s="7">
        <v>23</v>
      </c>
      <c r="M291" s="7">
        <v>19</v>
      </c>
      <c r="N291" s="16">
        <f>Tableau1394071747678818283848688899092[[#This Row],[BP]]-Tableau1394071747678818283848688899092[[#This Row],[BC]]</f>
        <v>4</v>
      </c>
      <c r="O291" s="10">
        <f>(Tableau1394071747678818283848688899092[[#This Row],[G.]]*2)+(Tableau1394071747678818283848688899092[[#This Row],[VF]]*2)+Tableau1394071747678818283848688899092[[#This Row],[N.]]+(Tableau1394071747678818283848688899092[[#This Row],[VTV]]*2)</f>
        <v>12</v>
      </c>
    </row>
    <row r="292" spans="1:15" ht="18.75" x14ac:dyDescent="0.3">
      <c r="A292" s="6" t="s">
        <v>7</v>
      </c>
      <c r="B292" s="7">
        <v>4</v>
      </c>
      <c r="C292" s="7"/>
      <c r="D292" s="7"/>
      <c r="E292" s="28">
        <f>Tableau1394071747678818283848688899092[[#This Row],[G.]]+Tableau1394071747678818283848688899092[[#This Row],[VF]]+Tableau1394071747678818283848688899092[[#This Row],[VTV]]</f>
        <v>4</v>
      </c>
      <c r="F292" s="31" t="s">
        <v>30</v>
      </c>
      <c r="G292" s="7">
        <v>4</v>
      </c>
      <c r="H292" s="7">
        <v>2</v>
      </c>
      <c r="I292" s="7"/>
      <c r="J292" s="13">
        <f>Tableau1394071747678818283848688899092[[#This Row],[P.]]+Tableau1394071747678818283848688899092[[#This Row],[DF]]+Tableau1394071747678818283848688899092[[#This Row],[DTV]]</f>
        <v>6</v>
      </c>
      <c r="K292" s="19">
        <f>Tableau1394071747678818283848688899092[[#This Row],[Victoires totales]]+Tableau1394071747678818283848688899092[[#This Row],[N.]]+Tableau1394071747678818283848688899092[[#This Row],[Défaites totales]]</f>
        <v>11</v>
      </c>
      <c r="L292" s="7">
        <v>13</v>
      </c>
      <c r="M292" s="7">
        <v>22</v>
      </c>
      <c r="N292" s="16">
        <f>Tableau1394071747678818283848688899092[[#This Row],[BP]]-Tableau1394071747678818283848688899092[[#This Row],[BC]]</f>
        <v>-9</v>
      </c>
      <c r="O292" s="10">
        <f>(Tableau1394071747678818283848688899092[[#This Row],[G.]]*2)+(Tableau1394071747678818283848688899092[[#This Row],[VF]]*2)+Tableau1394071747678818283848688899092[[#This Row],[N.]]+(Tableau1394071747678818283848688899092[[#This Row],[VTV]]*2)</f>
        <v>9</v>
      </c>
    </row>
    <row r="293" spans="1:15" ht="18.75" x14ac:dyDescent="0.3">
      <c r="A293" s="6" t="s">
        <v>9</v>
      </c>
      <c r="B293" s="7">
        <v>2</v>
      </c>
      <c r="C293" s="7"/>
      <c r="D293" s="7"/>
      <c r="E293" s="28">
        <f>Tableau1394071747678818283848688899092[[#This Row],[G.]]+Tableau1394071747678818283848688899092[[#This Row],[VF]]+Tableau1394071747678818283848688899092[[#This Row],[VTV]]</f>
        <v>2</v>
      </c>
      <c r="F293" s="31"/>
      <c r="G293" s="7">
        <v>7</v>
      </c>
      <c r="H293" s="7">
        <v>5</v>
      </c>
      <c r="I293" s="7"/>
      <c r="J293" s="13">
        <f>Tableau1394071747678818283848688899092[[#This Row],[P.]]+Tableau1394071747678818283848688899092[[#This Row],[DF]]+Tableau1394071747678818283848688899092[[#This Row],[DTV]]</f>
        <v>12</v>
      </c>
      <c r="K293" s="19">
        <f>Tableau1394071747678818283848688899092[[#This Row],[Victoires totales]]+Tableau1394071747678818283848688899092[[#This Row],[N.]]+Tableau1394071747678818283848688899092[[#This Row],[Défaites totales]]</f>
        <v>14</v>
      </c>
      <c r="L293" s="7">
        <v>17</v>
      </c>
      <c r="M293" s="7">
        <v>47</v>
      </c>
      <c r="N293" s="16">
        <f>Tableau1394071747678818283848688899092[[#This Row],[BP]]-Tableau1394071747678818283848688899092[[#This Row],[BC]]</f>
        <v>-30</v>
      </c>
      <c r="O293" s="10">
        <f>(Tableau1394071747678818283848688899092[[#This Row],[G.]]*2)+(Tableau1394071747678818283848688899092[[#This Row],[VF]]*2)+Tableau1394071747678818283848688899092[[#This Row],[N.]]+(Tableau1394071747678818283848688899092[[#This Row],[VTV]]*2)</f>
        <v>4</v>
      </c>
    </row>
    <row r="294" spans="1:15" ht="18.75" x14ac:dyDescent="0.3">
      <c r="A294" s="1" t="s">
        <v>4</v>
      </c>
      <c r="B294" s="2">
        <v>1</v>
      </c>
      <c r="C294" s="2"/>
      <c r="D294" s="2"/>
      <c r="E294" s="29">
        <f>Tableau1394071747678818283848688899092[[#This Row],[G.]]+Tableau1394071747678818283848688899092[[#This Row],[VF]]+Tableau1394071747678818283848688899092[[#This Row],[VTV]]</f>
        <v>1</v>
      </c>
      <c r="F294" s="32"/>
      <c r="G294" s="2">
        <v>8</v>
      </c>
      <c r="H294" s="2">
        <v>5</v>
      </c>
      <c r="I294" s="2"/>
      <c r="J294" s="14">
        <f>Tableau1394071747678818283848688899092[[#This Row],[P.]]+Tableau1394071747678818283848688899092[[#This Row],[DF]]+Tableau1394071747678818283848688899092[[#This Row],[DTV]]</f>
        <v>13</v>
      </c>
      <c r="K294" s="20">
        <f>Tableau1394071747678818283848688899092[[#This Row],[Victoires totales]]+Tableau1394071747678818283848688899092[[#This Row],[N.]]+Tableau1394071747678818283848688899092[[#This Row],[Défaites totales]]</f>
        <v>14</v>
      </c>
      <c r="L294" s="2">
        <v>3</v>
      </c>
      <c r="M294" s="2">
        <v>61</v>
      </c>
      <c r="N294" s="17">
        <f>Tableau1394071747678818283848688899092[[#This Row],[BP]]-Tableau1394071747678818283848688899092[[#This Row],[BC]]</f>
        <v>-58</v>
      </c>
      <c r="O294" s="11">
        <f>(Tableau1394071747678818283848688899092[[#This Row],[G.]]*2)+(Tableau1394071747678818283848688899092[[#This Row],[VF]]*2)+Tableau1394071747678818283848688899092[[#This Row],[N.]]+(Tableau1394071747678818283848688899092[[#This Row],[VTV]]*2)</f>
        <v>2</v>
      </c>
    </row>
    <row r="297" spans="1:15" x14ac:dyDescent="0.25">
      <c r="A297" t="s">
        <v>11</v>
      </c>
      <c r="B297" t="s">
        <v>12</v>
      </c>
      <c r="C297" s="8" t="s">
        <v>13</v>
      </c>
      <c r="D297" s="21" t="s">
        <v>10</v>
      </c>
    </row>
    <row r="298" spans="1:15" x14ac:dyDescent="0.25">
      <c r="A298" t="s">
        <v>6</v>
      </c>
      <c r="B298" t="s">
        <v>1</v>
      </c>
      <c r="C298" s="8" t="s">
        <v>25</v>
      </c>
      <c r="D298" s="22">
        <v>407</v>
      </c>
    </row>
    <row r="299" spans="1:15" x14ac:dyDescent="0.25">
      <c r="A299" t="s">
        <v>0</v>
      </c>
      <c r="B299" t="s">
        <v>3</v>
      </c>
      <c r="C299" s="8" t="s">
        <v>40</v>
      </c>
      <c r="D299" s="22">
        <v>407</v>
      </c>
    </row>
    <row r="300" spans="1:15" x14ac:dyDescent="0.25">
      <c r="A300" t="s">
        <v>8</v>
      </c>
      <c r="B300" t="s">
        <v>2</v>
      </c>
      <c r="C300" s="8" t="s">
        <v>75</v>
      </c>
      <c r="D300" s="22">
        <v>407</v>
      </c>
    </row>
    <row r="301" spans="1:15" x14ac:dyDescent="0.25">
      <c r="A301" t="s">
        <v>5</v>
      </c>
      <c r="B301" t="s">
        <v>7</v>
      </c>
      <c r="C301" s="8" t="s">
        <v>54</v>
      </c>
      <c r="D301" s="22">
        <v>407</v>
      </c>
    </row>
    <row r="302" spans="1:15" x14ac:dyDescent="0.25">
      <c r="A302" t="s">
        <v>9</v>
      </c>
      <c r="B302" t="s">
        <v>4</v>
      </c>
      <c r="C302" s="8" t="s">
        <v>31</v>
      </c>
      <c r="D302" s="22">
        <v>407</v>
      </c>
    </row>
    <row r="305" spans="1:15" x14ac:dyDescent="0.25">
      <c r="A305" s="3" t="s">
        <v>14</v>
      </c>
      <c r="B305" s="4" t="s">
        <v>16</v>
      </c>
      <c r="C305" s="4" t="s">
        <v>25</v>
      </c>
      <c r="D305" s="4" t="s">
        <v>49</v>
      </c>
      <c r="E305" s="26" t="s">
        <v>32</v>
      </c>
      <c r="F305" s="27" t="s">
        <v>17</v>
      </c>
      <c r="G305" s="4" t="s">
        <v>18</v>
      </c>
      <c r="H305" s="4" t="s">
        <v>31</v>
      </c>
      <c r="I305" s="4" t="s">
        <v>50</v>
      </c>
      <c r="J305" s="4" t="s">
        <v>33</v>
      </c>
      <c r="K305" s="4" t="s">
        <v>34</v>
      </c>
      <c r="L305" s="4" t="s">
        <v>19</v>
      </c>
      <c r="M305" s="4" t="s">
        <v>20</v>
      </c>
      <c r="N305" s="4" t="s">
        <v>21</v>
      </c>
      <c r="O305" s="5" t="s">
        <v>15</v>
      </c>
    </row>
    <row r="306" spans="1:15" ht="18.75" x14ac:dyDescent="0.3">
      <c r="A306" s="6" t="s">
        <v>8</v>
      </c>
      <c r="B306" s="7">
        <v>10</v>
      </c>
      <c r="C306" s="7">
        <v>4</v>
      </c>
      <c r="D306" s="7"/>
      <c r="E306" s="28">
        <f>Tableau139407174767881828384868889909294[[#This Row],[G.]]+Tableau139407174767881828384868889909294[[#This Row],[VF]]+Tableau139407174767881828384868889909294[[#This Row],[VTV]]</f>
        <v>14</v>
      </c>
      <c r="F306" s="31"/>
      <c r="G306" s="7">
        <v>1</v>
      </c>
      <c r="H306" s="7"/>
      <c r="I306" s="7"/>
      <c r="J306" s="13">
        <f>Tableau139407174767881828384868889909294[[#This Row],[P.]]+Tableau139407174767881828384868889909294[[#This Row],[DF]]+Tableau139407174767881828384868889909294[[#This Row],[DTV]]</f>
        <v>1</v>
      </c>
      <c r="K306" s="19">
        <f>Tableau139407174767881828384868889909294[[#This Row],[Victoires totales]]+Tableau139407174767881828384868889909294[[#This Row],[N.]]+Tableau139407174767881828384868889909294[[#This Row],[Défaites totales]]</f>
        <v>15</v>
      </c>
      <c r="L306" s="7">
        <v>64</v>
      </c>
      <c r="M306" s="7">
        <v>13</v>
      </c>
      <c r="N306" s="16">
        <f>Tableau139407174767881828384868889909294[[#This Row],[BP]]-Tableau139407174767881828384868889909294[[#This Row],[BC]]</f>
        <v>51</v>
      </c>
      <c r="O306" s="10">
        <f>(Tableau139407174767881828384868889909294[[#This Row],[G.]]*2)+(Tableau139407174767881828384868889909294[[#This Row],[VF]]*2)+Tableau139407174767881828384868889909294[[#This Row],[N.]]+(Tableau139407174767881828384868889909294[[#This Row],[VTV]]*2)</f>
        <v>28</v>
      </c>
    </row>
    <row r="307" spans="1:15" ht="18.75" x14ac:dyDescent="0.3">
      <c r="A307" s="6" t="s">
        <v>0</v>
      </c>
      <c r="B307" s="7">
        <v>6</v>
      </c>
      <c r="C307" s="7">
        <v>3</v>
      </c>
      <c r="D307" s="7">
        <v>1</v>
      </c>
      <c r="E307" s="28">
        <f>Tableau139407174767881828384868889909294[[#This Row],[G.]]+Tableau139407174767881828384868889909294[[#This Row],[VF]]+Tableau139407174767881828384868889909294[[#This Row],[VTV]]</f>
        <v>10</v>
      </c>
      <c r="F307" s="31"/>
      <c r="G307" s="7">
        <v>3</v>
      </c>
      <c r="H307" s="7"/>
      <c r="I307" s="7"/>
      <c r="J307" s="13">
        <f>Tableau139407174767881828384868889909294[[#This Row],[P.]]+Tableau139407174767881828384868889909294[[#This Row],[DF]]+Tableau139407174767881828384868889909294[[#This Row],[DTV]]</f>
        <v>3</v>
      </c>
      <c r="K307" s="19">
        <f>Tableau139407174767881828384868889909294[[#This Row],[Victoires totales]]+Tableau139407174767881828384868889909294[[#This Row],[N.]]+Tableau139407174767881828384868889909294[[#This Row],[Défaites totales]]</f>
        <v>13</v>
      </c>
      <c r="L307" s="7">
        <v>29</v>
      </c>
      <c r="M307" s="7">
        <v>12</v>
      </c>
      <c r="N307" s="16">
        <f>Tableau139407174767881828384868889909294[[#This Row],[BP]]-Tableau139407174767881828384868889909294[[#This Row],[BC]]</f>
        <v>17</v>
      </c>
      <c r="O307" s="10">
        <f>(Tableau139407174767881828384868889909294[[#This Row],[G.]]*2)+(Tableau139407174767881828384868889909294[[#This Row],[VF]]*2)+Tableau139407174767881828384868889909294[[#This Row],[N.]]+(Tableau139407174767881828384868889909294[[#This Row],[VTV]]*2)</f>
        <v>20</v>
      </c>
    </row>
    <row r="308" spans="1:15" ht="18.75" x14ac:dyDescent="0.3">
      <c r="A308" s="6" t="s">
        <v>5</v>
      </c>
      <c r="B308" s="7">
        <v>7</v>
      </c>
      <c r="C308" s="7">
        <v>1</v>
      </c>
      <c r="D308" s="7"/>
      <c r="E308" s="28">
        <f>Tableau139407174767881828384868889909294[[#This Row],[G.]]+Tableau139407174767881828384868889909294[[#This Row],[VF]]+Tableau139407174767881828384868889909294[[#This Row],[VTV]]</f>
        <v>8</v>
      </c>
      <c r="F308" s="31"/>
      <c r="G308" s="7">
        <v>4</v>
      </c>
      <c r="H308" s="7">
        <v>2</v>
      </c>
      <c r="I308" s="7"/>
      <c r="J308" s="13">
        <f>Tableau139407174767881828384868889909294[[#This Row],[P.]]+Tableau139407174767881828384868889909294[[#This Row],[DF]]+Tableau139407174767881828384868889909294[[#This Row],[DTV]]</f>
        <v>6</v>
      </c>
      <c r="K308" s="19">
        <f>Tableau139407174767881828384868889909294[[#This Row],[Victoires totales]]+Tableau139407174767881828384868889909294[[#This Row],[N.]]+Tableau139407174767881828384868889909294[[#This Row],[Défaites totales]]</f>
        <v>14</v>
      </c>
      <c r="L308" s="7">
        <v>42</v>
      </c>
      <c r="M308" s="7">
        <v>20</v>
      </c>
      <c r="N308" s="16">
        <f>Tableau139407174767881828384868889909294[[#This Row],[BP]]-Tableau139407174767881828384868889909294[[#This Row],[BC]]</f>
        <v>22</v>
      </c>
      <c r="O308" s="10">
        <f>(Tableau139407174767881828384868889909294[[#This Row],[G.]]*2)+(Tableau139407174767881828384868889909294[[#This Row],[VF]]*2)+Tableau139407174767881828384868889909294[[#This Row],[N.]]+(Tableau139407174767881828384868889909294[[#This Row],[VTV]]*2)</f>
        <v>16</v>
      </c>
    </row>
    <row r="309" spans="1:15" ht="18.75" x14ac:dyDescent="0.3">
      <c r="A309" s="6" t="s">
        <v>3</v>
      </c>
      <c r="B309" s="7">
        <v>6</v>
      </c>
      <c r="C309" s="7">
        <v>3</v>
      </c>
      <c r="D309" s="7"/>
      <c r="E309" s="28">
        <f>Tableau139407174767881828384868889909294[[#This Row],[G.]]+Tableau139407174767881828384868889909294[[#This Row],[VF]]+Tableau139407174767881828384868889909294[[#This Row],[VTV]]</f>
        <v>9</v>
      </c>
      <c r="F309" s="31" t="s">
        <v>30</v>
      </c>
      <c r="G309" s="7">
        <v>4</v>
      </c>
      <c r="H309" s="7"/>
      <c r="I309" s="7"/>
      <c r="J309" s="13">
        <f>Tableau139407174767881828384868889909294[[#This Row],[P.]]+Tableau139407174767881828384868889909294[[#This Row],[DF]]+Tableau139407174767881828384868889909294[[#This Row],[DTV]]</f>
        <v>4</v>
      </c>
      <c r="K309" s="19">
        <f>Tableau139407174767881828384868889909294[[#This Row],[Victoires totales]]+Tableau139407174767881828384868889909294[[#This Row],[N.]]+Tableau139407174767881828384868889909294[[#This Row],[Défaites totales]]</f>
        <v>14</v>
      </c>
      <c r="L309" s="7">
        <v>22</v>
      </c>
      <c r="M309" s="7">
        <v>24</v>
      </c>
      <c r="N309" s="16">
        <f>Tableau139407174767881828384868889909294[[#This Row],[BP]]-Tableau139407174767881828384868889909294[[#This Row],[BC]]</f>
        <v>-2</v>
      </c>
      <c r="O309" s="10">
        <f>(Tableau139407174767881828384868889909294[[#This Row],[G.]]*2)+(Tableau139407174767881828384868889909294[[#This Row],[VF]]*2)+Tableau139407174767881828384868889909294[[#This Row],[N.]]+(Tableau139407174767881828384868889909294[[#This Row],[VTV]]*2)</f>
        <v>19</v>
      </c>
    </row>
    <row r="310" spans="1:15" ht="18.75" x14ac:dyDescent="0.3">
      <c r="A310" s="6" t="s">
        <v>6</v>
      </c>
      <c r="B310" s="7">
        <v>4</v>
      </c>
      <c r="C310" s="7">
        <v>2</v>
      </c>
      <c r="D310" s="7"/>
      <c r="E310" s="28">
        <f>Tableau139407174767881828384868889909294[[#This Row],[G.]]+Tableau139407174767881828384868889909294[[#This Row],[VF]]+Tableau139407174767881828384868889909294[[#This Row],[VTV]]</f>
        <v>6</v>
      </c>
      <c r="F310" s="31" t="s">
        <v>30</v>
      </c>
      <c r="G310" s="7">
        <v>6</v>
      </c>
      <c r="H310" s="7"/>
      <c r="I310" s="7"/>
      <c r="J310" s="13">
        <f>Tableau139407174767881828384868889909294[[#This Row],[P.]]+Tableau139407174767881828384868889909294[[#This Row],[DF]]+Tableau139407174767881828384868889909294[[#This Row],[DTV]]</f>
        <v>6</v>
      </c>
      <c r="K310" s="19">
        <f>Tableau139407174767881828384868889909294[[#This Row],[Victoires totales]]+Tableau139407174767881828384868889909294[[#This Row],[N.]]+Tableau139407174767881828384868889909294[[#This Row],[Défaites totales]]</f>
        <v>13</v>
      </c>
      <c r="L310" s="7">
        <v>40</v>
      </c>
      <c r="M310" s="7">
        <v>31</v>
      </c>
      <c r="N310" s="16">
        <f>Tableau139407174767881828384868889909294[[#This Row],[BP]]-Tableau139407174767881828384868889909294[[#This Row],[BC]]</f>
        <v>9</v>
      </c>
      <c r="O310" s="10">
        <f>(Tableau139407174767881828384868889909294[[#This Row],[G.]]*2)+(Tableau139407174767881828384868889909294[[#This Row],[VF]]*2)+Tableau139407174767881828384868889909294[[#This Row],[N.]]+(Tableau139407174767881828384868889909294[[#This Row],[VTV]]*2)</f>
        <v>13</v>
      </c>
    </row>
    <row r="311" spans="1:15" ht="18.75" x14ac:dyDescent="0.3">
      <c r="A311" s="6" t="s">
        <v>2</v>
      </c>
      <c r="B311" s="7">
        <v>5</v>
      </c>
      <c r="C311" s="7"/>
      <c r="D311" s="7"/>
      <c r="E311" s="28">
        <f>Tableau139407174767881828384868889909294[[#This Row],[G.]]+Tableau139407174767881828384868889909294[[#This Row],[VF]]+Tableau139407174767881828384868889909294[[#This Row],[VTV]]</f>
        <v>5</v>
      </c>
      <c r="F311" s="31" t="s">
        <v>30</v>
      </c>
      <c r="G311" s="7">
        <v>5</v>
      </c>
      <c r="H311" s="7"/>
      <c r="I311" s="7">
        <v>1</v>
      </c>
      <c r="J311" s="13">
        <f>Tableau139407174767881828384868889909294[[#This Row],[P.]]+Tableau139407174767881828384868889909294[[#This Row],[DF]]+Tableau139407174767881828384868889909294[[#This Row],[DTV]]</f>
        <v>6</v>
      </c>
      <c r="K311" s="19">
        <f>Tableau139407174767881828384868889909294[[#This Row],[Victoires totales]]+Tableau139407174767881828384868889909294[[#This Row],[N.]]+Tableau139407174767881828384868889909294[[#This Row],[Défaites totales]]</f>
        <v>12</v>
      </c>
      <c r="L311" s="7">
        <v>29</v>
      </c>
      <c r="M311" s="7">
        <v>24</v>
      </c>
      <c r="N311" s="16">
        <f>Tableau139407174767881828384868889909294[[#This Row],[BP]]-Tableau139407174767881828384868889909294[[#This Row],[BC]]</f>
        <v>5</v>
      </c>
      <c r="O311" s="10">
        <f>(Tableau139407174767881828384868889909294[[#This Row],[G.]]*2)+(Tableau139407174767881828384868889909294[[#This Row],[VF]]*2)+Tableau139407174767881828384868889909294[[#This Row],[N.]]+(Tableau139407174767881828384868889909294[[#This Row],[VTV]]*2)</f>
        <v>11</v>
      </c>
    </row>
    <row r="312" spans="1:15" ht="18.75" x14ac:dyDescent="0.3">
      <c r="A312" s="6" t="s">
        <v>1</v>
      </c>
      <c r="B312" s="7">
        <v>4</v>
      </c>
      <c r="C312" s="7">
        <v>2</v>
      </c>
      <c r="D312" s="7"/>
      <c r="E312" s="28">
        <f>Tableau139407174767881828384868889909294[[#This Row],[G.]]+Tableau139407174767881828384868889909294[[#This Row],[VF]]+Tableau139407174767881828384868889909294[[#This Row],[VTV]]</f>
        <v>6</v>
      </c>
      <c r="F312" s="31"/>
      <c r="G312" s="7">
        <v>5</v>
      </c>
      <c r="H312" s="7">
        <v>1</v>
      </c>
      <c r="I312" s="7"/>
      <c r="J312" s="13">
        <f>Tableau139407174767881828384868889909294[[#This Row],[P.]]+Tableau139407174767881828384868889909294[[#This Row],[DF]]+Tableau139407174767881828384868889909294[[#This Row],[DTV]]</f>
        <v>6</v>
      </c>
      <c r="K312" s="19">
        <f>Tableau139407174767881828384868889909294[[#This Row],[Victoires totales]]+Tableau139407174767881828384868889909294[[#This Row],[N.]]+Tableau139407174767881828384868889909294[[#This Row],[Défaites totales]]</f>
        <v>12</v>
      </c>
      <c r="L312" s="7">
        <v>23</v>
      </c>
      <c r="M312" s="7">
        <v>19</v>
      </c>
      <c r="N312" s="16">
        <f>Tableau139407174767881828384868889909294[[#This Row],[BP]]-Tableau139407174767881828384868889909294[[#This Row],[BC]]</f>
        <v>4</v>
      </c>
      <c r="O312" s="10">
        <f>(Tableau139407174767881828384868889909294[[#This Row],[G.]]*2)+(Tableau139407174767881828384868889909294[[#This Row],[VF]]*2)+Tableau139407174767881828384868889909294[[#This Row],[N.]]+(Tableau139407174767881828384868889909294[[#This Row],[VTV]]*2)</f>
        <v>12</v>
      </c>
    </row>
    <row r="313" spans="1:15" ht="18.75" x14ac:dyDescent="0.3">
      <c r="A313" s="6" t="s">
        <v>7</v>
      </c>
      <c r="B313" s="7">
        <v>4</v>
      </c>
      <c r="C313" s="7"/>
      <c r="D313" s="7"/>
      <c r="E313" s="28">
        <f>Tableau139407174767881828384868889909294[[#This Row],[G.]]+Tableau139407174767881828384868889909294[[#This Row],[VF]]+Tableau139407174767881828384868889909294[[#This Row],[VTV]]</f>
        <v>4</v>
      </c>
      <c r="F313" s="31" t="s">
        <v>30</v>
      </c>
      <c r="G313" s="7">
        <v>5</v>
      </c>
      <c r="H313" s="7">
        <v>2</v>
      </c>
      <c r="I313" s="7"/>
      <c r="J313" s="13">
        <f>Tableau139407174767881828384868889909294[[#This Row],[P.]]+Tableau139407174767881828384868889909294[[#This Row],[DF]]+Tableau139407174767881828384868889909294[[#This Row],[DTV]]</f>
        <v>7</v>
      </c>
      <c r="K313" s="19">
        <f>Tableau139407174767881828384868889909294[[#This Row],[Victoires totales]]+Tableau139407174767881828384868889909294[[#This Row],[N.]]+Tableau139407174767881828384868889909294[[#This Row],[Défaites totales]]</f>
        <v>12</v>
      </c>
      <c r="L313" s="7">
        <v>13</v>
      </c>
      <c r="M313" s="7">
        <v>27</v>
      </c>
      <c r="N313" s="16">
        <f>Tableau139407174767881828384868889909294[[#This Row],[BP]]-Tableau139407174767881828384868889909294[[#This Row],[BC]]</f>
        <v>-14</v>
      </c>
      <c r="O313" s="10">
        <f>(Tableau139407174767881828384868889909294[[#This Row],[G.]]*2)+(Tableau139407174767881828384868889909294[[#This Row],[VF]]*2)+Tableau139407174767881828384868889909294[[#This Row],[N.]]+(Tableau139407174767881828384868889909294[[#This Row],[VTV]]*2)</f>
        <v>9</v>
      </c>
    </row>
    <row r="314" spans="1:15" ht="18.75" x14ac:dyDescent="0.3">
      <c r="A314" s="6" t="s">
        <v>9</v>
      </c>
      <c r="B314" s="7">
        <v>2</v>
      </c>
      <c r="C314" s="7"/>
      <c r="D314" s="7"/>
      <c r="E314" s="28">
        <f>Tableau139407174767881828384868889909294[[#This Row],[G.]]+Tableau139407174767881828384868889909294[[#This Row],[VF]]+Tableau139407174767881828384868889909294[[#This Row],[VTV]]</f>
        <v>2</v>
      </c>
      <c r="F314" s="31"/>
      <c r="G314" s="7">
        <v>7</v>
      </c>
      <c r="H314" s="7">
        <v>6</v>
      </c>
      <c r="I314" s="7"/>
      <c r="J314" s="13">
        <f>Tableau139407174767881828384868889909294[[#This Row],[P.]]+Tableau139407174767881828384868889909294[[#This Row],[DF]]+Tableau139407174767881828384868889909294[[#This Row],[DTV]]</f>
        <v>13</v>
      </c>
      <c r="K314" s="19">
        <f>Tableau139407174767881828384868889909294[[#This Row],[Victoires totales]]+Tableau139407174767881828384868889909294[[#This Row],[N.]]+Tableau139407174767881828384868889909294[[#This Row],[Défaites totales]]</f>
        <v>15</v>
      </c>
      <c r="L314" s="7">
        <v>17</v>
      </c>
      <c r="M314" s="7">
        <v>47</v>
      </c>
      <c r="N314" s="16">
        <f>Tableau139407174767881828384868889909294[[#This Row],[BP]]-Tableau139407174767881828384868889909294[[#This Row],[BC]]</f>
        <v>-30</v>
      </c>
      <c r="O314" s="10">
        <f>(Tableau139407174767881828384868889909294[[#This Row],[G.]]*2)+(Tableau139407174767881828384868889909294[[#This Row],[VF]]*2)+Tableau139407174767881828384868889909294[[#This Row],[N.]]+(Tableau139407174767881828384868889909294[[#This Row],[VTV]]*2)</f>
        <v>4</v>
      </c>
    </row>
    <row r="315" spans="1:15" ht="18.75" x14ac:dyDescent="0.3">
      <c r="A315" s="1" t="s">
        <v>4</v>
      </c>
      <c r="B315" s="2">
        <v>1</v>
      </c>
      <c r="C315" s="2">
        <v>1</v>
      </c>
      <c r="D315" s="2"/>
      <c r="E315" s="29">
        <f>Tableau139407174767881828384868889909294[[#This Row],[G.]]+Tableau139407174767881828384868889909294[[#This Row],[VF]]+Tableau139407174767881828384868889909294[[#This Row],[VTV]]</f>
        <v>2</v>
      </c>
      <c r="F315" s="32"/>
      <c r="G315" s="2">
        <v>8</v>
      </c>
      <c r="H315" s="2">
        <v>6</v>
      </c>
      <c r="I315" s="2"/>
      <c r="J315" s="14">
        <f>Tableau139407174767881828384868889909294[[#This Row],[P.]]+Tableau139407174767881828384868889909294[[#This Row],[DF]]+Tableau139407174767881828384868889909294[[#This Row],[DTV]]</f>
        <v>14</v>
      </c>
      <c r="K315" s="20">
        <f>Tableau139407174767881828384868889909294[[#This Row],[Victoires totales]]+Tableau139407174767881828384868889909294[[#This Row],[N.]]+Tableau139407174767881828384868889909294[[#This Row],[Défaites totales]]</f>
        <v>16</v>
      </c>
      <c r="L315" s="2">
        <v>3</v>
      </c>
      <c r="M315" s="2">
        <v>61</v>
      </c>
      <c r="N315" s="17">
        <f>Tableau139407174767881828384868889909294[[#This Row],[BP]]-Tableau139407174767881828384868889909294[[#This Row],[BC]]</f>
        <v>-58</v>
      </c>
      <c r="O315" s="11">
        <f>(Tableau139407174767881828384868889909294[[#This Row],[G.]]*2)+(Tableau139407174767881828384868889909294[[#This Row],[VF]]*2)+Tableau139407174767881828384868889909294[[#This Row],[N.]]+(Tableau139407174767881828384868889909294[[#This Row],[VTV]]*2)</f>
        <v>4</v>
      </c>
    </row>
    <row r="318" spans="1:15" x14ac:dyDescent="0.25">
      <c r="A318" t="s">
        <v>11</v>
      </c>
      <c r="B318" t="s">
        <v>12</v>
      </c>
      <c r="C318" s="8" t="s">
        <v>13</v>
      </c>
      <c r="D318" s="21" t="s">
        <v>10</v>
      </c>
    </row>
    <row r="319" spans="1:15" x14ac:dyDescent="0.25">
      <c r="A319" s="33" t="s">
        <v>1</v>
      </c>
      <c r="B319" s="33" t="s">
        <v>5</v>
      </c>
      <c r="C319" s="34" t="s">
        <v>49</v>
      </c>
      <c r="D319" s="35">
        <v>414</v>
      </c>
    </row>
    <row r="320" spans="1:15" x14ac:dyDescent="0.25">
      <c r="A320" t="s">
        <v>8</v>
      </c>
      <c r="B320" t="s">
        <v>0</v>
      </c>
      <c r="C320" s="8" t="s">
        <v>38</v>
      </c>
      <c r="D320" s="22">
        <v>414</v>
      </c>
    </row>
    <row r="321" spans="1:15" x14ac:dyDescent="0.25">
      <c r="A321" s="33" t="s">
        <v>3</v>
      </c>
      <c r="B321" s="33" t="s">
        <v>4</v>
      </c>
      <c r="C321" s="34" t="s">
        <v>25</v>
      </c>
      <c r="D321" s="35">
        <v>414</v>
      </c>
    </row>
    <row r="322" spans="1:15" x14ac:dyDescent="0.25">
      <c r="A322" t="s">
        <v>7</v>
      </c>
      <c r="B322" t="s">
        <v>9</v>
      </c>
      <c r="C322" s="8" t="s">
        <v>25</v>
      </c>
      <c r="D322" s="22">
        <v>414</v>
      </c>
    </row>
    <row r="325" spans="1:15" x14ac:dyDescent="0.25">
      <c r="A325" s="3" t="s">
        <v>14</v>
      </c>
      <c r="B325" s="4" t="s">
        <v>16</v>
      </c>
      <c r="C325" s="4" t="s">
        <v>25</v>
      </c>
      <c r="D325" s="4" t="s">
        <v>49</v>
      </c>
      <c r="E325" s="26" t="s">
        <v>32</v>
      </c>
      <c r="F325" s="27" t="s">
        <v>17</v>
      </c>
      <c r="G325" s="4" t="s">
        <v>18</v>
      </c>
      <c r="H325" s="4" t="s">
        <v>31</v>
      </c>
      <c r="I325" s="4" t="s">
        <v>50</v>
      </c>
      <c r="J325" s="4" t="s">
        <v>33</v>
      </c>
      <c r="K325" s="4" t="s">
        <v>34</v>
      </c>
      <c r="L325" s="4" t="s">
        <v>19</v>
      </c>
      <c r="M325" s="4" t="s">
        <v>20</v>
      </c>
      <c r="N325" s="4" t="s">
        <v>21</v>
      </c>
      <c r="O325" s="5" t="s">
        <v>15</v>
      </c>
    </row>
    <row r="326" spans="1:15" ht="18.75" x14ac:dyDescent="0.3">
      <c r="A326" s="6" t="s">
        <v>8</v>
      </c>
      <c r="B326" s="7">
        <v>11</v>
      </c>
      <c r="C326" s="7">
        <v>4</v>
      </c>
      <c r="D326" s="7"/>
      <c r="E326" s="28">
        <f>Tableau13940717476788182838486888990929495[[#This Row],[G.]]+Tableau13940717476788182838486888990929495[[#This Row],[VF]]+Tableau13940717476788182838486888990929495[[#This Row],[VTV]]</f>
        <v>15</v>
      </c>
      <c r="F326" s="31"/>
      <c r="G326" s="7">
        <v>1</v>
      </c>
      <c r="H326" s="7"/>
      <c r="I326" s="7"/>
      <c r="J326" s="13">
        <f>Tableau13940717476788182838486888990929495[[#This Row],[P.]]+Tableau13940717476788182838486888990929495[[#This Row],[DF]]+Tableau13940717476788182838486888990929495[[#This Row],[DTV]]</f>
        <v>1</v>
      </c>
      <c r="K326" s="19">
        <f>Tableau13940717476788182838486888990929495[[#This Row],[Victoires totales]]+Tableau13940717476788182838486888990929495[[#This Row],[N.]]+Tableau13940717476788182838486888990929495[[#This Row],[Défaites totales]]</f>
        <v>16</v>
      </c>
      <c r="L326" s="7">
        <v>69</v>
      </c>
      <c r="M326" s="7">
        <v>14</v>
      </c>
      <c r="N326" s="16">
        <f>Tableau13940717476788182838486888990929495[[#This Row],[BP]]-Tableau13940717476788182838486888990929495[[#This Row],[BC]]</f>
        <v>55</v>
      </c>
      <c r="O326" s="10">
        <f>(Tableau13940717476788182838486888990929495[[#This Row],[G.]]*2)+(Tableau13940717476788182838486888990929495[[#This Row],[VF]]*2)+Tableau13940717476788182838486888990929495[[#This Row],[N.]]+(Tableau13940717476788182838486888990929495[[#This Row],[VTV]]*2)</f>
        <v>30</v>
      </c>
    </row>
    <row r="327" spans="1:15" ht="18.75" x14ac:dyDescent="0.3">
      <c r="A327" s="6" t="s">
        <v>0</v>
      </c>
      <c r="B327" s="7">
        <v>6</v>
      </c>
      <c r="C327" s="7">
        <v>3</v>
      </c>
      <c r="D327" s="7">
        <v>1</v>
      </c>
      <c r="E327" s="28">
        <f>Tableau13940717476788182838486888990929495[[#This Row],[G.]]+Tableau13940717476788182838486888990929495[[#This Row],[VF]]+Tableau13940717476788182838486888990929495[[#This Row],[VTV]]</f>
        <v>10</v>
      </c>
      <c r="F327" s="31"/>
      <c r="G327" s="7">
        <v>4</v>
      </c>
      <c r="H327" s="7"/>
      <c r="I327" s="7"/>
      <c r="J327" s="13">
        <f>Tableau13940717476788182838486888990929495[[#This Row],[P.]]+Tableau13940717476788182838486888990929495[[#This Row],[DF]]+Tableau13940717476788182838486888990929495[[#This Row],[DTV]]</f>
        <v>4</v>
      </c>
      <c r="K327" s="19">
        <f>Tableau13940717476788182838486888990929495[[#This Row],[Victoires totales]]+Tableau13940717476788182838486888990929495[[#This Row],[N.]]+Tableau13940717476788182838486888990929495[[#This Row],[Défaites totales]]</f>
        <v>14</v>
      </c>
      <c r="L327" s="7">
        <v>30</v>
      </c>
      <c r="M327" s="7">
        <v>17</v>
      </c>
      <c r="N327" s="16">
        <f>Tableau13940717476788182838486888990929495[[#This Row],[BP]]-Tableau13940717476788182838486888990929495[[#This Row],[BC]]</f>
        <v>13</v>
      </c>
      <c r="O327" s="10">
        <f>(Tableau13940717476788182838486888990929495[[#This Row],[G.]]*2)+(Tableau13940717476788182838486888990929495[[#This Row],[VF]]*2)+Tableau13940717476788182838486888990929495[[#This Row],[N.]]+(Tableau13940717476788182838486888990929495[[#This Row],[VTV]]*2)</f>
        <v>20</v>
      </c>
    </row>
    <row r="328" spans="1:15" ht="18.75" x14ac:dyDescent="0.3">
      <c r="A328" s="6" t="s">
        <v>5</v>
      </c>
      <c r="B328" s="7">
        <v>7</v>
      </c>
      <c r="C328" s="7">
        <v>1</v>
      </c>
      <c r="D328" s="7"/>
      <c r="E328" s="28">
        <f>Tableau13940717476788182838486888990929495[[#This Row],[G.]]+Tableau13940717476788182838486888990929495[[#This Row],[VF]]+Tableau13940717476788182838486888990929495[[#This Row],[VTV]]</f>
        <v>8</v>
      </c>
      <c r="F328" s="31"/>
      <c r="G328" s="7">
        <v>4</v>
      </c>
      <c r="H328" s="7">
        <v>2</v>
      </c>
      <c r="I328" s="7">
        <v>1</v>
      </c>
      <c r="J328" s="13">
        <f>Tableau13940717476788182838486888990929495[[#This Row],[P.]]+Tableau13940717476788182838486888990929495[[#This Row],[DF]]+Tableau13940717476788182838486888990929495[[#This Row],[DTV]]</f>
        <v>7</v>
      </c>
      <c r="K328" s="19">
        <f>Tableau13940717476788182838486888990929495[[#This Row],[Victoires totales]]+Tableau13940717476788182838486888990929495[[#This Row],[N.]]+Tableau13940717476788182838486888990929495[[#This Row],[Défaites totales]]</f>
        <v>15</v>
      </c>
      <c r="L328" s="7">
        <v>42</v>
      </c>
      <c r="M328" s="7">
        <v>20</v>
      </c>
      <c r="N328" s="16">
        <f>Tableau13940717476788182838486888990929495[[#This Row],[BP]]-Tableau13940717476788182838486888990929495[[#This Row],[BC]]</f>
        <v>22</v>
      </c>
      <c r="O328" s="10">
        <f>(Tableau13940717476788182838486888990929495[[#This Row],[G.]]*2)+(Tableau13940717476788182838486888990929495[[#This Row],[VF]]*2)+Tableau13940717476788182838486888990929495[[#This Row],[N.]]+(Tableau13940717476788182838486888990929495[[#This Row],[VTV]]*2)</f>
        <v>16</v>
      </c>
    </row>
    <row r="329" spans="1:15" ht="18.75" x14ac:dyDescent="0.3">
      <c r="A329" s="6" t="s">
        <v>3</v>
      </c>
      <c r="B329" s="7">
        <v>6</v>
      </c>
      <c r="C329" s="7">
        <v>4</v>
      </c>
      <c r="D329" s="7"/>
      <c r="E329" s="28">
        <f>Tableau13940717476788182838486888990929495[[#This Row],[G.]]+Tableau13940717476788182838486888990929495[[#This Row],[VF]]+Tableau13940717476788182838486888990929495[[#This Row],[VTV]]</f>
        <v>10</v>
      </c>
      <c r="F329" s="31" t="s">
        <v>30</v>
      </c>
      <c r="G329" s="7">
        <v>4</v>
      </c>
      <c r="H329" s="7"/>
      <c r="I329" s="7"/>
      <c r="J329" s="13">
        <f>Tableau13940717476788182838486888990929495[[#This Row],[P.]]+Tableau13940717476788182838486888990929495[[#This Row],[DF]]+Tableau13940717476788182838486888990929495[[#This Row],[DTV]]</f>
        <v>4</v>
      </c>
      <c r="K329" s="19">
        <f>Tableau13940717476788182838486888990929495[[#This Row],[Victoires totales]]+Tableau13940717476788182838486888990929495[[#This Row],[N.]]+Tableau13940717476788182838486888990929495[[#This Row],[Défaites totales]]</f>
        <v>15</v>
      </c>
      <c r="L329" s="7">
        <v>22</v>
      </c>
      <c r="M329" s="7">
        <v>24</v>
      </c>
      <c r="N329" s="16">
        <f>Tableau13940717476788182838486888990929495[[#This Row],[BP]]-Tableau13940717476788182838486888990929495[[#This Row],[BC]]</f>
        <v>-2</v>
      </c>
      <c r="O329" s="10">
        <f>(Tableau13940717476788182838486888990929495[[#This Row],[G.]]*2)+(Tableau13940717476788182838486888990929495[[#This Row],[VF]]*2)+Tableau13940717476788182838486888990929495[[#This Row],[N.]]+(Tableau13940717476788182838486888990929495[[#This Row],[VTV]]*2)</f>
        <v>21</v>
      </c>
    </row>
    <row r="330" spans="1:15" ht="18.75" x14ac:dyDescent="0.3">
      <c r="A330" s="6" t="s">
        <v>6</v>
      </c>
      <c r="B330" s="7">
        <v>4</v>
      </c>
      <c r="C330" s="7">
        <v>2</v>
      </c>
      <c r="D330" s="7"/>
      <c r="E330" s="28">
        <f>Tableau13940717476788182838486888990929495[[#This Row],[G.]]+Tableau13940717476788182838486888990929495[[#This Row],[VF]]+Tableau13940717476788182838486888990929495[[#This Row],[VTV]]</f>
        <v>6</v>
      </c>
      <c r="F330" s="31" t="s">
        <v>30</v>
      </c>
      <c r="G330" s="7">
        <v>6</v>
      </c>
      <c r="H330" s="7"/>
      <c r="I330" s="7"/>
      <c r="J330" s="13">
        <f>Tableau13940717476788182838486888990929495[[#This Row],[P.]]+Tableau13940717476788182838486888990929495[[#This Row],[DF]]+Tableau13940717476788182838486888990929495[[#This Row],[DTV]]</f>
        <v>6</v>
      </c>
      <c r="K330" s="19">
        <f>Tableau13940717476788182838486888990929495[[#This Row],[Victoires totales]]+Tableau13940717476788182838486888990929495[[#This Row],[N.]]+Tableau13940717476788182838486888990929495[[#This Row],[Défaites totales]]</f>
        <v>13</v>
      </c>
      <c r="L330" s="7">
        <v>40</v>
      </c>
      <c r="M330" s="7">
        <v>31</v>
      </c>
      <c r="N330" s="16">
        <f>Tableau13940717476788182838486888990929495[[#This Row],[BP]]-Tableau13940717476788182838486888990929495[[#This Row],[BC]]</f>
        <v>9</v>
      </c>
      <c r="O330" s="10">
        <f>(Tableau13940717476788182838486888990929495[[#This Row],[G.]]*2)+(Tableau13940717476788182838486888990929495[[#This Row],[VF]]*2)+Tableau13940717476788182838486888990929495[[#This Row],[N.]]+(Tableau13940717476788182838486888990929495[[#This Row],[VTV]]*2)</f>
        <v>13</v>
      </c>
    </row>
    <row r="331" spans="1:15" ht="18.75" x14ac:dyDescent="0.3">
      <c r="A331" s="6" t="s">
        <v>2</v>
      </c>
      <c r="B331" s="7">
        <v>5</v>
      </c>
      <c r="C331" s="7"/>
      <c r="D331" s="7"/>
      <c r="E331" s="28">
        <f>Tableau13940717476788182838486888990929495[[#This Row],[G.]]+Tableau13940717476788182838486888990929495[[#This Row],[VF]]+Tableau13940717476788182838486888990929495[[#This Row],[VTV]]</f>
        <v>5</v>
      </c>
      <c r="F331" s="31" t="s">
        <v>30</v>
      </c>
      <c r="G331" s="7">
        <v>5</v>
      </c>
      <c r="H331" s="7"/>
      <c r="I331" s="7">
        <v>1</v>
      </c>
      <c r="J331" s="13">
        <f>Tableau13940717476788182838486888990929495[[#This Row],[P.]]+Tableau13940717476788182838486888990929495[[#This Row],[DF]]+Tableau13940717476788182838486888990929495[[#This Row],[DTV]]</f>
        <v>6</v>
      </c>
      <c r="K331" s="19">
        <f>Tableau13940717476788182838486888990929495[[#This Row],[Victoires totales]]+Tableau13940717476788182838486888990929495[[#This Row],[N.]]+Tableau13940717476788182838486888990929495[[#This Row],[Défaites totales]]</f>
        <v>12</v>
      </c>
      <c r="L331" s="7">
        <v>29</v>
      </c>
      <c r="M331" s="7">
        <v>24</v>
      </c>
      <c r="N331" s="16">
        <f>Tableau13940717476788182838486888990929495[[#This Row],[BP]]-Tableau13940717476788182838486888990929495[[#This Row],[BC]]</f>
        <v>5</v>
      </c>
      <c r="O331" s="10">
        <f>(Tableau13940717476788182838486888990929495[[#This Row],[G.]]*2)+(Tableau13940717476788182838486888990929495[[#This Row],[VF]]*2)+Tableau13940717476788182838486888990929495[[#This Row],[N.]]+(Tableau13940717476788182838486888990929495[[#This Row],[VTV]]*2)</f>
        <v>11</v>
      </c>
    </row>
    <row r="332" spans="1:15" ht="18.75" x14ac:dyDescent="0.3">
      <c r="A332" s="6" t="s">
        <v>1</v>
      </c>
      <c r="B332" s="7">
        <v>4</v>
      </c>
      <c r="C332" s="7">
        <v>2</v>
      </c>
      <c r="D332" s="7">
        <v>1</v>
      </c>
      <c r="E332" s="28">
        <f>Tableau13940717476788182838486888990929495[[#This Row],[G.]]+Tableau13940717476788182838486888990929495[[#This Row],[VF]]+Tableau13940717476788182838486888990929495[[#This Row],[VTV]]</f>
        <v>7</v>
      </c>
      <c r="F332" s="31"/>
      <c r="G332" s="7">
        <v>5</v>
      </c>
      <c r="H332" s="7">
        <v>1</v>
      </c>
      <c r="I332" s="7"/>
      <c r="J332" s="13">
        <f>Tableau13940717476788182838486888990929495[[#This Row],[P.]]+Tableau13940717476788182838486888990929495[[#This Row],[DF]]+Tableau13940717476788182838486888990929495[[#This Row],[DTV]]</f>
        <v>6</v>
      </c>
      <c r="K332" s="19">
        <f>Tableau13940717476788182838486888990929495[[#This Row],[Victoires totales]]+Tableau13940717476788182838486888990929495[[#This Row],[N.]]+Tableau13940717476788182838486888990929495[[#This Row],[Défaites totales]]</f>
        <v>13</v>
      </c>
      <c r="L332" s="7">
        <v>23</v>
      </c>
      <c r="M332" s="7">
        <v>19</v>
      </c>
      <c r="N332" s="16">
        <f>Tableau13940717476788182838486888990929495[[#This Row],[BP]]-Tableau13940717476788182838486888990929495[[#This Row],[BC]]</f>
        <v>4</v>
      </c>
      <c r="O332" s="10">
        <f>(Tableau13940717476788182838486888990929495[[#This Row],[G.]]*2)+(Tableau13940717476788182838486888990929495[[#This Row],[VF]]*2)+Tableau13940717476788182838486888990929495[[#This Row],[N.]]+(Tableau13940717476788182838486888990929495[[#This Row],[VTV]]*2)</f>
        <v>14</v>
      </c>
    </row>
    <row r="333" spans="1:15" ht="18.75" x14ac:dyDescent="0.3">
      <c r="A333" s="6" t="s">
        <v>7</v>
      </c>
      <c r="B333" s="7">
        <v>4</v>
      </c>
      <c r="C333" s="7">
        <v>1</v>
      </c>
      <c r="D333" s="7"/>
      <c r="E333" s="28">
        <f>Tableau13940717476788182838486888990929495[[#This Row],[G.]]+Tableau13940717476788182838486888990929495[[#This Row],[VF]]+Tableau13940717476788182838486888990929495[[#This Row],[VTV]]</f>
        <v>5</v>
      </c>
      <c r="F333" s="31" t="s">
        <v>30</v>
      </c>
      <c r="G333" s="7">
        <v>5</v>
      </c>
      <c r="H333" s="7">
        <v>2</v>
      </c>
      <c r="I333" s="7"/>
      <c r="J333" s="13">
        <f>Tableau13940717476788182838486888990929495[[#This Row],[P.]]+Tableau13940717476788182838486888990929495[[#This Row],[DF]]+Tableau13940717476788182838486888990929495[[#This Row],[DTV]]</f>
        <v>7</v>
      </c>
      <c r="K333" s="19">
        <f>Tableau13940717476788182838486888990929495[[#This Row],[Victoires totales]]+Tableau13940717476788182838486888990929495[[#This Row],[N.]]+Tableau13940717476788182838486888990929495[[#This Row],[Défaites totales]]</f>
        <v>13</v>
      </c>
      <c r="L333" s="7">
        <v>13</v>
      </c>
      <c r="M333" s="7">
        <v>27</v>
      </c>
      <c r="N333" s="16">
        <f>Tableau13940717476788182838486888990929495[[#This Row],[BP]]-Tableau13940717476788182838486888990929495[[#This Row],[BC]]</f>
        <v>-14</v>
      </c>
      <c r="O333" s="10">
        <f>(Tableau13940717476788182838486888990929495[[#This Row],[G.]]*2)+(Tableau13940717476788182838486888990929495[[#This Row],[VF]]*2)+Tableau13940717476788182838486888990929495[[#This Row],[N.]]+(Tableau13940717476788182838486888990929495[[#This Row],[VTV]]*2)</f>
        <v>11</v>
      </c>
    </row>
    <row r="334" spans="1:15" ht="18.75" x14ac:dyDescent="0.3">
      <c r="A334" s="6" t="s">
        <v>9</v>
      </c>
      <c r="B334" s="7">
        <v>2</v>
      </c>
      <c r="C334" s="7"/>
      <c r="D334" s="7"/>
      <c r="E334" s="28">
        <f>Tableau13940717476788182838486888990929495[[#This Row],[G.]]+Tableau13940717476788182838486888990929495[[#This Row],[VF]]+Tableau13940717476788182838486888990929495[[#This Row],[VTV]]</f>
        <v>2</v>
      </c>
      <c r="F334" s="31"/>
      <c r="G334" s="7">
        <v>7</v>
      </c>
      <c r="H334" s="7">
        <v>7</v>
      </c>
      <c r="I334" s="7"/>
      <c r="J334" s="13">
        <f>Tableau13940717476788182838486888990929495[[#This Row],[P.]]+Tableau13940717476788182838486888990929495[[#This Row],[DF]]+Tableau13940717476788182838486888990929495[[#This Row],[DTV]]</f>
        <v>14</v>
      </c>
      <c r="K334" s="19">
        <f>Tableau13940717476788182838486888990929495[[#This Row],[Victoires totales]]+Tableau13940717476788182838486888990929495[[#This Row],[N.]]+Tableau13940717476788182838486888990929495[[#This Row],[Défaites totales]]</f>
        <v>16</v>
      </c>
      <c r="L334" s="7">
        <v>17</v>
      </c>
      <c r="M334" s="7">
        <v>47</v>
      </c>
      <c r="N334" s="16">
        <f>Tableau13940717476788182838486888990929495[[#This Row],[BP]]-Tableau13940717476788182838486888990929495[[#This Row],[BC]]</f>
        <v>-30</v>
      </c>
      <c r="O334" s="10">
        <f>(Tableau13940717476788182838486888990929495[[#This Row],[G.]]*2)+(Tableau13940717476788182838486888990929495[[#This Row],[VF]]*2)+Tableau13940717476788182838486888990929495[[#This Row],[N.]]+(Tableau13940717476788182838486888990929495[[#This Row],[VTV]]*2)</f>
        <v>4</v>
      </c>
    </row>
    <row r="335" spans="1:15" ht="18.75" x14ac:dyDescent="0.3">
      <c r="A335" s="1" t="s">
        <v>4</v>
      </c>
      <c r="B335" s="2">
        <v>1</v>
      </c>
      <c r="C335" s="2">
        <v>1</v>
      </c>
      <c r="D335" s="2"/>
      <c r="E335" s="29">
        <f>Tableau13940717476788182838486888990929495[[#This Row],[G.]]+Tableau13940717476788182838486888990929495[[#This Row],[VF]]+Tableau13940717476788182838486888990929495[[#This Row],[VTV]]</f>
        <v>2</v>
      </c>
      <c r="F335" s="32"/>
      <c r="G335" s="2">
        <v>8</v>
      </c>
      <c r="H335" s="2">
        <v>7</v>
      </c>
      <c r="I335" s="2"/>
      <c r="J335" s="14">
        <f>Tableau13940717476788182838486888990929495[[#This Row],[P.]]+Tableau13940717476788182838486888990929495[[#This Row],[DF]]+Tableau13940717476788182838486888990929495[[#This Row],[DTV]]</f>
        <v>15</v>
      </c>
      <c r="K335" s="20">
        <f>Tableau13940717476788182838486888990929495[[#This Row],[Victoires totales]]+Tableau13940717476788182838486888990929495[[#This Row],[N.]]+Tableau13940717476788182838486888990929495[[#This Row],[Défaites totales]]</f>
        <v>17</v>
      </c>
      <c r="L335" s="2">
        <v>3</v>
      </c>
      <c r="M335" s="2">
        <v>61</v>
      </c>
      <c r="N335" s="17">
        <f>Tableau13940717476788182838486888990929495[[#This Row],[BP]]-Tableau13940717476788182838486888990929495[[#This Row],[BC]]</f>
        <v>-58</v>
      </c>
      <c r="O335" s="11">
        <f>(Tableau13940717476788182838486888990929495[[#This Row],[G.]]*2)+(Tableau13940717476788182838486888990929495[[#This Row],[VF]]*2)+Tableau13940717476788182838486888990929495[[#This Row],[N.]]+(Tableau13940717476788182838486888990929495[[#This Row],[VTV]]*2)</f>
        <v>4</v>
      </c>
    </row>
    <row r="338" spans="1:15" x14ac:dyDescent="0.25">
      <c r="A338" t="s">
        <v>11</v>
      </c>
      <c r="B338" t="s">
        <v>12</v>
      </c>
      <c r="C338" s="8" t="s">
        <v>13</v>
      </c>
      <c r="D338" s="21" t="s">
        <v>10</v>
      </c>
    </row>
    <row r="339" spans="1:15" x14ac:dyDescent="0.25">
      <c r="A339" t="s">
        <v>6</v>
      </c>
      <c r="B339" t="s">
        <v>8</v>
      </c>
      <c r="C339" s="8" t="s">
        <v>76</v>
      </c>
      <c r="D339" s="22">
        <v>421</v>
      </c>
    </row>
    <row r="340" spans="1:15" x14ac:dyDescent="0.25">
      <c r="A340" t="s">
        <v>1</v>
      </c>
      <c r="B340" t="s">
        <v>0</v>
      </c>
      <c r="C340" s="8" t="s">
        <v>42</v>
      </c>
      <c r="D340" s="22">
        <v>421</v>
      </c>
    </row>
    <row r="341" spans="1:15" x14ac:dyDescent="0.25">
      <c r="A341" t="s">
        <v>5</v>
      </c>
      <c r="B341" t="s">
        <v>3</v>
      </c>
      <c r="C341" s="8" t="s">
        <v>31</v>
      </c>
      <c r="D341" s="22">
        <v>421</v>
      </c>
    </row>
    <row r="342" spans="1:15" x14ac:dyDescent="0.25">
      <c r="A342" t="s">
        <v>9</v>
      </c>
      <c r="B342" t="s">
        <v>2</v>
      </c>
      <c r="C342" s="8" t="s">
        <v>31</v>
      </c>
      <c r="D342" s="22">
        <v>421</v>
      </c>
    </row>
    <row r="343" spans="1:15" x14ac:dyDescent="0.25">
      <c r="A343" t="s">
        <v>7</v>
      </c>
      <c r="B343" t="s">
        <v>4</v>
      </c>
      <c r="C343" s="8" t="s">
        <v>40</v>
      </c>
      <c r="D343" s="22">
        <v>421</v>
      </c>
    </row>
    <row r="346" spans="1:15" x14ac:dyDescent="0.25">
      <c r="A346" s="3" t="s">
        <v>14</v>
      </c>
      <c r="B346" s="4" t="s">
        <v>16</v>
      </c>
      <c r="C346" s="4" t="s">
        <v>25</v>
      </c>
      <c r="D346" s="4" t="s">
        <v>49</v>
      </c>
      <c r="E346" s="26" t="s">
        <v>32</v>
      </c>
      <c r="F346" s="27" t="s">
        <v>17</v>
      </c>
      <c r="G346" s="4" t="s">
        <v>18</v>
      </c>
      <c r="H346" s="4" t="s">
        <v>31</v>
      </c>
      <c r="I346" s="4" t="s">
        <v>50</v>
      </c>
      <c r="J346" s="4" t="s">
        <v>33</v>
      </c>
      <c r="K346" s="4" t="s">
        <v>34</v>
      </c>
      <c r="L346" s="4" t="s">
        <v>19</v>
      </c>
      <c r="M346" s="4" t="s">
        <v>20</v>
      </c>
      <c r="N346" s="4" t="s">
        <v>21</v>
      </c>
      <c r="O346" s="5" t="s">
        <v>15</v>
      </c>
    </row>
    <row r="347" spans="1:15" ht="18.75" x14ac:dyDescent="0.3">
      <c r="A347" s="6" t="s">
        <v>8</v>
      </c>
      <c r="B347" s="7">
        <v>12</v>
      </c>
      <c r="C347" s="7">
        <v>4</v>
      </c>
      <c r="D347" s="7"/>
      <c r="E347" s="28">
        <f>Tableau1394071747678818283848688899092949596[[#This Row],[G.]]+Tableau1394071747678818283848688899092949596[[#This Row],[VF]]+Tableau1394071747678818283848688899092949596[[#This Row],[VTV]]</f>
        <v>16</v>
      </c>
      <c r="F347" s="31"/>
      <c r="G347" s="7">
        <v>1</v>
      </c>
      <c r="H347" s="7"/>
      <c r="I347" s="7"/>
      <c r="J347" s="13">
        <f>Tableau1394071747678818283848688899092949596[[#This Row],[P.]]+Tableau1394071747678818283848688899092949596[[#This Row],[DF]]+Tableau1394071747678818283848688899092949596[[#This Row],[DTV]]</f>
        <v>1</v>
      </c>
      <c r="K347" s="19">
        <f>Tableau1394071747678818283848688899092949596[[#This Row],[Victoires totales]]+Tableau1394071747678818283848688899092949596[[#This Row],[N.]]+Tableau1394071747678818283848688899092949596[[#This Row],[Défaites totales]]</f>
        <v>17</v>
      </c>
      <c r="L347" s="7">
        <v>71</v>
      </c>
      <c r="M347" s="7">
        <v>15</v>
      </c>
      <c r="N347" s="16">
        <f>Tableau1394071747678818283848688899092949596[[#This Row],[BP]]-Tableau1394071747678818283848688899092949596[[#This Row],[BC]]</f>
        <v>56</v>
      </c>
      <c r="O347" s="10">
        <f>(Tableau1394071747678818283848688899092949596[[#This Row],[G.]]*2)+(Tableau1394071747678818283848688899092949596[[#This Row],[VF]]*2)+Tableau1394071747678818283848688899092949596[[#This Row],[N.]]+(Tableau1394071747678818283848688899092949596[[#This Row],[VTV]]*2)</f>
        <v>32</v>
      </c>
    </row>
    <row r="348" spans="1:15" ht="18.75" x14ac:dyDescent="0.3">
      <c r="A348" s="6" t="s">
        <v>0</v>
      </c>
      <c r="B348" s="7">
        <v>7</v>
      </c>
      <c r="C348" s="7">
        <v>3</v>
      </c>
      <c r="D348" s="7">
        <v>1</v>
      </c>
      <c r="E348" s="28">
        <f>Tableau1394071747678818283848688899092949596[[#This Row],[G.]]+Tableau1394071747678818283848688899092949596[[#This Row],[VF]]+Tableau1394071747678818283848688899092949596[[#This Row],[VTV]]</f>
        <v>11</v>
      </c>
      <c r="F348" s="31"/>
      <c r="G348" s="7">
        <v>4</v>
      </c>
      <c r="H348" s="7"/>
      <c r="I348" s="7"/>
      <c r="J348" s="13">
        <f>Tableau1394071747678818283848688899092949596[[#This Row],[P.]]+Tableau1394071747678818283848688899092949596[[#This Row],[DF]]+Tableau1394071747678818283848688899092949596[[#This Row],[DTV]]</f>
        <v>4</v>
      </c>
      <c r="K348" s="19">
        <f>Tableau1394071747678818283848688899092949596[[#This Row],[Victoires totales]]+Tableau1394071747678818283848688899092949596[[#This Row],[N.]]+Tableau1394071747678818283848688899092949596[[#This Row],[Défaites totales]]</f>
        <v>15</v>
      </c>
      <c r="L348" s="7">
        <v>33</v>
      </c>
      <c r="M348" s="7">
        <v>18</v>
      </c>
      <c r="N348" s="16">
        <f>Tableau1394071747678818283848688899092949596[[#This Row],[BP]]-Tableau1394071747678818283848688899092949596[[#This Row],[BC]]</f>
        <v>15</v>
      </c>
      <c r="O348" s="10">
        <f>(Tableau1394071747678818283848688899092949596[[#This Row],[G.]]*2)+(Tableau1394071747678818283848688899092949596[[#This Row],[VF]]*2)+Tableau1394071747678818283848688899092949596[[#This Row],[N.]]+(Tableau1394071747678818283848688899092949596[[#This Row],[VTV]]*2)</f>
        <v>22</v>
      </c>
    </row>
    <row r="349" spans="1:15" ht="18.75" x14ac:dyDescent="0.3">
      <c r="A349" s="6" t="s">
        <v>5</v>
      </c>
      <c r="B349" s="7">
        <v>7</v>
      </c>
      <c r="C349" s="7">
        <v>1</v>
      </c>
      <c r="D349" s="7"/>
      <c r="E349" s="28">
        <f>Tableau1394071747678818283848688899092949596[[#This Row],[G.]]+Tableau1394071747678818283848688899092949596[[#This Row],[VF]]+Tableau1394071747678818283848688899092949596[[#This Row],[VTV]]</f>
        <v>8</v>
      </c>
      <c r="F349" s="31"/>
      <c r="G349" s="7">
        <v>4</v>
      </c>
      <c r="H349" s="7">
        <v>3</v>
      </c>
      <c r="I349" s="7">
        <v>1</v>
      </c>
      <c r="J349" s="13">
        <f>Tableau1394071747678818283848688899092949596[[#This Row],[P.]]+Tableau1394071747678818283848688899092949596[[#This Row],[DF]]+Tableau1394071747678818283848688899092949596[[#This Row],[DTV]]</f>
        <v>8</v>
      </c>
      <c r="K349" s="19">
        <f>Tableau1394071747678818283848688899092949596[[#This Row],[Victoires totales]]+Tableau1394071747678818283848688899092949596[[#This Row],[N.]]+Tableau1394071747678818283848688899092949596[[#This Row],[Défaites totales]]</f>
        <v>16</v>
      </c>
      <c r="L349" s="7">
        <v>42</v>
      </c>
      <c r="M349" s="7">
        <v>20</v>
      </c>
      <c r="N349" s="16">
        <f>Tableau1394071747678818283848688899092949596[[#This Row],[BP]]-Tableau1394071747678818283848688899092949596[[#This Row],[BC]]</f>
        <v>22</v>
      </c>
      <c r="O349" s="10">
        <f>(Tableau1394071747678818283848688899092949596[[#This Row],[G.]]*2)+(Tableau1394071747678818283848688899092949596[[#This Row],[VF]]*2)+Tableau1394071747678818283848688899092949596[[#This Row],[N.]]+(Tableau1394071747678818283848688899092949596[[#This Row],[VTV]]*2)</f>
        <v>16</v>
      </c>
    </row>
    <row r="350" spans="1:15" ht="18.75" x14ac:dyDescent="0.3">
      <c r="A350" s="6" t="s">
        <v>3</v>
      </c>
      <c r="B350" s="7">
        <v>6</v>
      </c>
      <c r="C350" s="7">
        <v>5</v>
      </c>
      <c r="D350" s="7"/>
      <c r="E350" s="28">
        <f>Tableau1394071747678818283848688899092949596[[#This Row],[G.]]+Tableau1394071747678818283848688899092949596[[#This Row],[VF]]+Tableau1394071747678818283848688899092949596[[#This Row],[VTV]]</f>
        <v>11</v>
      </c>
      <c r="F350" s="31" t="s">
        <v>30</v>
      </c>
      <c r="G350" s="7">
        <v>4</v>
      </c>
      <c r="H350" s="7"/>
      <c r="I350" s="7"/>
      <c r="J350" s="13">
        <f>Tableau1394071747678818283848688899092949596[[#This Row],[P.]]+Tableau1394071747678818283848688899092949596[[#This Row],[DF]]+Tableau1394071747678818283848688899092949596[[#This Row],[DTV]]</f>
        <v>4</v>
      </c>
      <c r="K350" s="19">
        <f>Tableau1394071747678818283848688899092949596[[#This Row],[Victoires totales]]+Tableau1394071747678818283848688899092949596[[#This Row],[N.]]+Tableau1394071747678818283848688899092949596[[#This Row],[Défaites totales]]</f>
        <v>16</v>
      </c>
      <c r="L350" s="7">
        <v>22</v>
      </c>
      <c r="M350" s="7">
        <v>24</v>
      </c>
      <c r="N350" s="16">
        <f>Tableau1394071747678818283848688899092949596[[#This Row],[BP]]-Tableau1394071747678818283848688899092949596[[#This Row],[BC]]</f>
        <v>-2</v>
      </c>
      <c r="O350" s="10">
        <f>(Tableau1394071747678818283848688899092949596[[#This Row],[G.]]*2)+(Tableau1394071747678818283848688899092949596[[#This Row],[VF]]*2)+Tableau1394071747678818283848688899092949596[[#This Row],[N.]]+(Tableau1394071747678818283848688899092949596[[#This Row],[VTV]]*2)</f>
        <v>23</v>
      </c>
    </row>
    <row r="351" spans="1:15" ht="18.75" x14ac:dyDescent="0.3">
      <c r="A351" s="6" t="s">
        <v>6</v>
      </c>
      <c r="B351" s="7">
        <v>4</v>
      </c>
      <c r="C351" s="7">
        <v>2</v>
      </c>
      <c r="D351" s="7"/>
      <c r="E351" s="28">
        <f>Tableau1394071747678818283848688899092949596[[#This Row],[G.]]+Tableau1394071747678818283848688899092949596[[#This Row],[VF]]+Tableau1394071747678818283848688899092949596[[#This Row],[VTV]]</f>
        <v>6</v>
      </c>
      <c r="F351" s="31" t="s">
        <v>30</v>
      </c>
      <c r="G351" s="7">
        <v>7</v>
      </c>
      <c r="H351" s="7"/>
      <c r="I351" s="7"/>
      <c r="J351" s="13">
        <f>Tableau1394071747678818283848688899092949596[[#This Row],[P.]]+Tableau1394071747678818283848688899092949596[[#This Row],[DF]]+Tableau1394071747678818283848688899092949596[[#This Row],[DTV]]</f>
        <v>7</v>
      </c>
      <c r="K351" s="19">
        <f>Tableau1394071747678818283848688899092949596[[#This Row],[Victoires totales]]+Tableau1394071747678818283848688899092949596[[#This Row],[N.]]+Tableau1394071747678818283848688899092949596[[#This Row],[Défaites totales]]</f>
        <v>14</v>
      </c>
      <c r="L351" s="7">
        <v>41</v>
      </c>
      <c r="M351" s="7">
        <v>33</v>
      </c>
      <c r="N351" s="16">
        <f>Tableau1394071747678818283848688899092949596[[#This Row],[BP]]-Tableau1394071747678818283848688899092949596[[#This Row],[BC]]</f>
        <v>8</v>
      </c>
      <c r="O351" s="10">
        <f>(Tableau1394071747678818283848688899092949596[[#This Row],[G.]]*2)+(Tableau1394071747678818283848688899092949596[[#This Row],[VF]]*2)+Tableau1394071747678818283848688899092949596[[#This Row],[N.]]+(Tableau1394071747678818283848688899092949596[[#This Row],[VTV]]*2)</f>
        <v>13</v>
      </c>
    </row>
    <row r="352" spans="1:15" ht="18.75" x14ac:dyDescent="0.3">
      <c r="A352" s="6" t="s">
        <v>2</v>
      </c>
      <c r="B352" s="7">
        <v>5</v>
      </c>
      <c r="C352" s="7">
        <v>1</v>
      </c>
      <c r="D352" s="7"/>
      <c r="E352" s="28">
        <f>Tableau1394071747678818283848688899092949596[[#This Row],[G.]]+Tableau1394071747678818283848688899092949596[[#This Row],[VF]]+Tableau1394071747678818283848688899092949596[[#This Row],[VTV]]</f>
        <v>6</v>
      </c>
      <c r="F352" s="31" t="s">
        <v>30</v>
      </c>
      <c r="G352" s="7">
        <v>5</v>
      </c>
      <c r="H352" s="7"/>
      <c r="I352" s="7">
        <v>1</v>
      </c>
      <c r="J352" s="13">
        <f>Tableau1394071747678818283848688899092949596[[#This Row],[P.]]+Tableau1394071747678818283848688899092949596[[#This Row],[DF]]+Tableau1394071747678818283848688899092949596[[#This Row],[DTV]]</f>
        <v>6</v>
      </c>
      <c r="K352" s="19">
        <f>Tableau1394071747678818283848688899092949596[[#This Row],[Victoires totales]]+Tableau1394071747678818283848688899092949596[[#This Row],[N.]]+Tableau1394071747678818283848688899092949596[[#This Row],[Défaites totales]]</f>
        <v>13</v>
      </c>
      <c r="L352" s="7">
        <v>29</v>
      </c>
      <c r="M352" s="7">
        <v>24</v>
      </c>
      <c r="N352" s="16">
        <f>Tableau1394071747678818283848688899092949596[[#This Row],[BP]]-Tableau1394071747678818283848688899092949596[[#This Row],[BC]]</f>
        <v>5</v>
      </c>
      <c r="O352" s="10">
        <f>(Tableau1394071747678818283848688899092949596[[#This Row],[G.]]*2)+(Tableau1394071747678818283848688899092949596[[#This Row],[VF]]*2)+Tableau1394071747678818283848688899092949596[[#This Row],[N.]]+(Tableau1394071747678818283848688899092949596[[#This Row],[VTV]]*2)</f>
        <v>13</v>
      </c>
    </row>
    <row r="353" spans="1:15" ht="18.75" x14ac:dyDescent="0.3">
      <c r="A353" s="6" t="s">
        <v>1</v>
      </c>
      <c r="B353" s="7">
        <v>4</v>
      </c>
      <c r="C353" s="7">
        <v>2</v>
      </c>
      <c r="D353" s="7">
        <v>1</v>
      </c>
      <c r="E353" s="28">
        <f>Tableau1394071747678818283848688899092949596[[#This Row],[G.]]+Tableau1394071747678818283848688899092949596[[#This Row],[VF]]+Tableau1394071747678818283848688899092949596[[#This Row],[VTV]]</f>
        <v>7</v>
      </c>
      <c r="F353" s="31"/>
      <c r="G353" s="7">
        <v>6</v>
      </c>
      <c r="H353" s="7">
        <v>1</v>
      </c>
      <c r="I353" s="7"/>
      <c r="J353" s="13">
        <f>Tableau1394071747678818283848688899092949596[[#This Row],[P.]]+Tableau1394071747678818283848688899092949596[[#This Row],[DF]]+Tableau1394071747678818283848688899092949596[[#This Row],[DTV]]</f>
        <v>7</v>
      </c>
      <c r="K353" s="19">
        <f>Tableau1394071747678818283848688899092949596[[#This Row],[Victoires totales]]+Tableau1394071747678818283848688899092949596[[#This Row],[N.]]+Tableau1394071747678818283848688899092949596[[#This Row],[Défaites totales]]</f>
        <v>14</v>
      </c>
      <c r="L353" s="7">
        <v>24</v>
      </c>
      <c r="M353" s="7">
        <v>22</v>
      </c>
      <c r="N353" s="16">
        <f>Tableau1394071747678818283848688899092949596[[#This Row],[BP]]-Tableau1394071747678818283848688899092949596[[#This Row],[BC]]</f>
        <v>2</v>
      </c>
      <c r="O353" s="10">
        <f>(Tableau1394071747678818283848688899092949596[[#This Row],[G.]]*2)+(Tableau1394071747678818283848688899092949596[[#This Row],[VF]]*2)+Tableau1394071747678818283848688899092949596[[#This Row],[N.]]+(Tableau1394071747678818283848688899092949596[[#This Row],[VTV]]*2)</f>
        <v>14</v>
      </c>
    </row>
    <row r="354" spans="1:15" ht="18.75" x14ac:dyDescent="0.3">
      <c r="A354" s="6" t="s">
        <v>7</v>
      </c>
      <c r="B354" s="7">
        <v>5</v>
      </c>
      <c r="C354" s="7">
        <v>1</v>
      </c>
      <c r="D354" s="7"/>
      <c r="E354" s="28">
        <f>Tableau1394071747678818283848688899092949596[[#This Row],[G.]]+Tableau1394071747678818283848688899092949596[[#This Row],[VF]]+Tableau1394071747678818283848688899092949596[[#This Row],[VTV]]</f>
        <v>6</v>
      </c>
      <c r="F354" s="31" t="s">
        <v>30</v>
      </c>
      <c r="G354" s="7">
        <v>5</v>
      </c>
      <c r="H354" s="7">
        <v>2</v>
      </c>
      <c r="I354" s="7"/>
      <c r="J354" s="13">
        <f>Tableau1394071747678818283848688899092949596[[#This Row],[P.]]+Tableau1394071747678818283848688899092949596[[#This Row],[DF]]+Tableau1394071747678818283848688899092949596[[#This Row],[DTV]]</f>
        <v>7</v>
      </c>
      <c r="K354" s="19">
        <f>Tableau1394071747678818283848688899092949596[[#This Row],[Victoires totales]]+Tableau1394071747678818283848688899092949596[[#This Row],[N.]]+Tableau1394071747678818283848688899092949596[[#This Row],[Défaites totales]]</f>
        <v>14</v>
      </c>
      <c r="L354" s="7">
        <v>16</v>
      </c>
      <c r="M354" s="7">
        <v>27</v>
      </c>
      <c r="N354" s="16">
        <f>Tableau1394071747678818283848688899092949596[[#This Row],[BP]]-Tableau1394071747678818283848688899092949596[[#This Row],[BC]]</f>
        <v>-11</v>
      </c>
      <c r="O354" s="10">
        <f>(Tableau1394071747678818283848688899092949596[[#This Row],[G.]]*2)+(Tableau1394071747678818283848688899092949596[[#This Row],[VF]]*2)+Tableau1394071747678818283848688899092949596[[#This Row],[N.]]+(Tableau1394071747678818283848688899092949596[[#This Row],[VTV]]*2)</f>
        <v>13</v>
      </c>
    </row>
    <row r="355" spans="1:15" ht="18.75" x14ac:dyDescent="0.3">
      <c r="A355" s="6" t="s">
        <v>9</v>
      </c>
      <c r="B355" s="7">
        <v>2</v>
      </c>
      <c r="C355" s="7"/>
      <c r="D355" s="7"/>
      <c r="E355" s="28">
        <f>Tableau1394071747678818283848688899092949596[[#This Row],[G.]]+Tableau1394071747678818283848688899092949596[[#This Row],[VF]]+Tableau1394071747678818283848688899092949596[[#This Row],[VTV]]</f>
        <v>2</v>
      </c>
      <c r="F355" s="31"/>
      <c r="G355" s="7">
        <v>7</v>
      </c>
      <c r="H355" s="7">
        <v>8</v>
      </c>
      <c r="I355" s="7"/>
      <c r="J355" s="13">
        <f>Tableau1394071747678818283848688899092949596[[#This Row],[P.]]+Tableau1394071747678818283848688899092949596[[#This Row],[DF]]+Tableau1394071747678818283848688899092949596[[#This Row],[DTV]]</f>
        <v>15</v>
      </c>
      <c r="K355" s="19">
        <f>Tableau1394071747678818283848688899092949596[[#This Row],[Victoires totales]]+Tableau1394071747678818283848688899092949596[[#This Row],[N.]]+Tableau1394071747678818283848688899092949596[[#This Row],[Défaites totales]]</f>
        <v>17</v>
      </c>
      <c r="L355" s="7">
        <v>17</v>
      </c>
      <c r="M355" s="7">
        <v>47</v>
      </c>
      <c r="N355" s="16">
        <f>Tableau1394071747678818283848688899092949596[[#This Row],[BP]]-Tableau1394071747678818283848688899092949596[[#This Row],[BC]]</f>
        <v>-30</v>
      </c>
      <c r="O355" s="10">
        <f>(Tableau1394071747678818283848688899092949596[[#This Row],[G.]]*2)+(Tableau1394071747678818283848688899092949596[[#This Row],[VF]]*2)+Tableau1394071747678818283848688899092949596[[#This Row],[N.]]+(Tableau1394071747678818283848688899092949596[[#This Row],[VTV]]*2)</f>
        <v>4</v>
      </c>
    </row>
    <row r="356" spans="1:15" ht="18.75" x14ac:dyDescent="0.3">
      <c r="A356" s="1" t="s">
        <v>4</v>
      </c>
      <c r="B356" s="2">
        <v>1</v>
      </c>
      <c r="C356" s="2">
        <v>1</v>
      </c>
      <c r="D356" s="2"/>
      <c r="E356" s="29">
        <f>Tableau1394071747678818283848688899092949596[[#This Row],[G.]]+Tableau1394071747678818283848688899092949596[[#This Row],[VF]]+Tableau1394071747678818283848688899092949596[[#This Row],[VTV]]</f>
        <v>2</v>
      </c>
      <c r="F356" s="32"/>
      <c r="G356" s="2">
        <v>9</v>
      </c>
      <c r="H356" s="2">
        <v>6</v>
      </c>
      <c r="I356" s="2"/>
      <c r="J356" s="14">
        <f>Tableau1394071747678818283848688899092949596[[#This Row],[P.]]+Tableau1394071747678818283848688899092949596[[#This Row],[DF]]+Tableau1394071747678818283848688899092949596[[#This Row],[DTV]]</f>
        <v>15</v>
      </c>
      <c r="K356" s="20">
        <f>Tableau1394071747678818283848688899092949596[[#This Row],[Victoires totales]]+Tableau1394071747678818283848688899092949596[[#This Row],[N.]]+Tableau1394071747678818283848688899092949596[[#This Row],[Défaites totales]]</f>
        <v>17</v>
      </c>
      <c r="L356" s="2">
        <v>3</v>
      </c>
      <c r="M356" s="2">
        <v>64</v>
      </c>
      <c r="N356" s="17">
        <f>Tableau1394071747678818283848688899092949596[[#This Row],[BP]]-Tableau1394071747678818283848688899092949596[[#This Row],[BC]]</f>
        <v>-61</v>
      </c>
      <c r="O356" s="11">
        <f>(Tableau1394071747678818283848688899092949596[[#This Row],[G.]]*2)+(Tableau1394071747678818283848688899092949596[[#This Row],[VF]]*2)+Tableau1394071747678818283848688899092949596[[#This Row],[N.]]+(Tableau1394071747678818283848688899092949596[[#This Row],[VTV]]*2)</f>
        <v>4</v>
      </c>
    </row>
    <row r="364" spans="1:15" x14ac:dyDescent="0.25">
      <c r="A364" t="s">
        <v>6</v>
      </c>
      <c r="B364" t="s">
        <v>2</v>
      </c>
      <c r="D364" s="22">
        <v>428</v>
      </c>
      <c r="E364" s="8" t="s">
        <v>87</v>
      </c>
    </row>
    <row r="365" spans="1:15" x14ac:dyDescent="0.25">
      <c r="A365" t="s">
        <v>1</v>
      </c>
      <c r="B365" t="s">
        <v>3</v>
      </c>
      <c r="D365" s="22">
        <v>428</v>
      </c>
    </row>
    <row r="367" spans="1:15" x14ac:dyDescent="0.25">
      <c r="A367" s="3" t="s">
        <v>14</v>
      </c>
      <c r="B367" s="4" t="s">
        <v>16</v>
      </c>
      <c r="C367" s="4" t="s">
        <v>25</v>
      </c>
      <c r="D367" s="4" t="s">
        <v>49</v>
      </c>
      <c r="E367" s="26" t="s">
        <v>32</v>
      </c>
      <c r="F367" s="27" t="s">
        <v>17</v>
      </c>
      <c r="G367" s="4" t="s">
        <v>18</v>
      </c>
      <c r="H367" s="4" t="s">
        <v>31</v>
      </c>
      <c r="I367" s="4" t="s">
        <v>50</v>
      </c>
      <c r="J367" s="4" t="s">
        <v>33</v>
      </c>
      <c r="K367" s="4" t="s">
        <v>34</v>
      </c>
      <c r="L367" s="4" t="s">
        <v>19</v>
      </c>
      <c r="M367" s="4" t="s">
        <v>20</v>
      </c>
      <c r="N367" s="4" t="s">
        <v>21</v>
      </c>
      <c r="O367" s="5" t="s">
        <v>15</v>
      </c>
    </row>
    <row r="368" spans="1:15" ht="18.75" x14ac:dyDescent="0.3">
      <c r="A368" s="6" t="s">
        <v>8</v>
      </c>
      <c r="B368" s="7">
        <v>12</v>
      </c>
      <c r="C368" s="7">
        <v>4</v>
      </c>
      <c r="D368" s="7"/>
      <c r="E368" s="28">
        <f>Tableau139407174767881828384868889909294959699[[#This Row],[G.]]+Tableau139407174767881828384868889909294959699[[#This Row],[VF]]+Tableau139407174767881828384868889909294959699[[#This Row],[VTV]]</f>
        <v>16</v>
      </c>
      <c r="F368" s="31"/>
      <c r="G368" s="7">
        <v>1</v>
      </c>
      <c r="H368" s="7"/>
      <c r="I368" s="7"/>
      <c r="J368" s="13">
        <f>Tableau139407174767881828384868889909294959699[[#This Row],[P.]]+Tableau139407174767881828384868889909294959699[[#This Row],[DF]]+Tableau139407174767881828384868889909294959699[[#This Row],[DTV]]</f>
        <v>1</v>
      </c>
      <c r="K368" s="19">
        <f>Tableau139407174767881828384868889909294959699[[#This Row],[Victoires totales]]+Tableau139407174767881828384868889909294959699[[#This Row],[N.]]+Tableau139407174767881828384868889909294959699[[#This Row],[Défaites totales]]</f>
        <v>17</v>
      </c>
      <c r="L368" s="7">
        <v>71</v>
      </c>
      <c r="M368" s="7">
        <v>15</v>
      </c>
      <c r="N368" s="16">
        <f>Tableau139407174767881828384868889909294959699[[#This Row],[BP]]-Tableau139407174767881828384868889909294959699[[#This Row],[BC]]</f>
        <v>56</v>
      </c>
      <c r="O368" s="10">
        <f>(Tableau139407174767881828384868889909294959699[[#This Row],[G.]]*2)+(Tableau139407174767881828384868889909294959699[[#This Row],[VF]]*2)+Tableau139407174767881828384868889909294959699[[#This Row],[N.]]+(Tableau139407174767881828384868889909294959699[[#This Row],[VTV]]*2)</f>
        <v>32</v>
      </c>
    </row>
    <row r="369" spans="1:15" ht="18.75" x14ac:dyDescent="0.3">
      <c r="A369" s="6" t="s">
        <v>0</v>
      </c>
      <c r="B369" s="7">
        <v>7</v>
      </c>
      <c r="C369" s="7">
        <v>3</v>
      </c>
      <c r="D369" s="7">
        <v>1</v>
      </c>
      <c r="E369" s="28">
        <f>Tableau139407174767881828384868889909294959699[[#This Row],[G.]]+Tableau139407174767881828384868889909294959699[[#This Row],[VF]]+Tableau139407174767881828384868889909294959699[[#This Row],[VTV]]</f>
        <v>11</v>
      </c>
      <c r="F369" s="31"/>
      <c r="G369" s="7">
        <v>4</v>
      </c>
      <c r="H369" s="7"/>
      <c r="I369" s="7"/>
      <c r="J369" s="13">
        <f>Tableau139407174767881828384868889909294959699[[#This Row],[P.]]+Tableau139407174767881828384868889909294959699[[#This Row],[DF]]+Tableau139407174767881828384868889909294959699[[#This Row],[DTV]]</f>
        <v>4</v>
      </c>
      <c r="K369" s="19">
        <f>Tableau139407174767881828384868889909294959699[[#This Row],[Victoires totales]]+Tableau139407174767881828384868889909294959699[[#This Row],[N.]]+Tableau139407174767881828384868889909294959699[[#This Row],[Défaites totales]]</f>
        <v>15</v>
      </c>
      <c r="L369" s="7">
        <v>33</v>
      </c>
      <c r="M369" s="7">
        <v>18</v>
      </c>
      <c r="N369" s="16">
        <f>Tableau139407174767881828384868889909294959699[[#This Row],[BP]]-Tableau139407174767881828384868889909294959699[[#This Row],[BC]]</f>
        <v>15</v>
      </c>
      <c r="O369" s="10">
        <f>(Tableau139407174767881828384868889909294959699[[#This Row],[G.]]*2)+(Tableau139407174767881828384868889909294959699[[#This Row],[VF]]*2)+Tableau139407174767881828384868889909294959699[[#This Row],[N.]]+(Tableau139407174767881828384868889909294959699[[#This Row],[VTV]]*2)</f>
        <v>22</v>
      </c>
    </row>
    <row r="370" spans="1:15" ht="18.75" x14ac:dyDescent="0.3">
      <c r="A370" s="6" t="s">
        <v>5</v>
      </c>
      <c r="B370" s="7">
        <v>7</v>
      </c>
      <c r="C370" s="7">
        <v>1</v>
      </c>
      <c r="D370" s="7"/>
      <c r="E370" s="28">
        <f>Tableau139407174767881828384868889909294959699[[#This Row],[G.]]+Tableau139407174767881828384868889909294959699[[#This Row],[VF]]+Tableau139407174767881828384868889909294959699[[#This Row],[VTV]]</f>
        <v>8</v>
      </c>
      <c r="F370" s="31"/>
      <c r="G370" s="7">
        <v>4</v>
      </c>
      <c r="H370" s="7">
        <v>3</v>
      </c>
      <c r="I370" s="7">
        <v>1</v>
      </c>
      <c r="J370" s="13">
        <f>Tableau139407174767881828384868889909294959699[[#This Row],[P.]]+Tableau139407174767881828384868889909294959699[[#This Row],[DF]]+Tableau139407174767881828384868889909294959699[[#This Row],[DTV]]</f>
        <v>8</v>
      </c>
      <c r="K370" s="19">
        <f>Tableau139407174767881828384868889909294959699[[#This Row],[Victoires totales]]+Tableau139407174767881828384868889909294959699[[#This Row],[N.]]+Tableau139407174767881828384868889909294959699[[#This Row],[Défaites totales]]</f>
        <v>16</v>
      </c>
      <c r="L370" s="7">
        <v>42</v>
      </c>
      <c r="M370" s="7">
        <v>20</v>
      </c>
      <c r="N370" s="16">
        <f>Tableau139407174767881828384868889909294959699[[#This Row],[BP]]-Tableau139407174767881828384868889909294959699[[#This Row],[BC]]</f>
        <v>22</v>
      </c>
      <c r="O370" s="10">
        <f>(Tableau139407174767881828384868889909294959699[[#This Row],[G.]]*2)+(Tableau139407174767881828384868889909294959699[[#This Row],[VF]]*2)+Tableau139407174767881828384868889909294959699[[#This Row],[N.]]+(Tableau139407174767881828384868889909294959699[[#This Row],[VTV]]*2)</f>
        <v>16</v>
      </c>
    </row>
    <row r="371" spans="1:15" ht="18.75" x14ac:dyDescent="0.3">
      <c r="A371" s="6" t="s">
        <v>3</v>
      </c>
      <c r="B371" s="7">
        <v>6</v>
      </c>
      <c r="C371" s="7">
        <v>5</v>
      </c>
      <c r="D371" s="7"/>
      <c r="E371" s="28">
        <f>Tableau139407174767881828384868889909294959699[[#This Row],[G.]]+Tableau139407174767881828384868889909294959699[[#This Row],[VF]]+Tableau139407174767881828384868889909294959699[[#This Row],[VTV]]</f>
        <v>11</v>
      </c>
      <c r="F371" s="31" t="s">
        <v>30</v>
      </c>
      <c r="G371" s="7">
        <v>4</v>
      </c>
      <c r="H371" s="7"/>
      <c r="I371" s="7"/>
      <c r="J371" s="13">
        <f>Tableau139407174767881828384868889909294959699[[#This Row],[P.]]+Tableau139407174767881828384868889909294959699[[#This Row],[DF]]+Tableau139407174767881828384868889909294959699[[#This Row],[DTV]]</f>
        <v>4</v>
      </c>
      <c r="K371" s="19">
        <f>Tableau139407174767881828384868889909294959699[[#This Row],[Victoires totales]]+Tableau139407174767881828384868889909294959699[[#This Row],[N.]]+Tableau139407174767881828384868889909294959699[[#This Row],[Défaites totales]]</f>
        <v>16</v>
      </c>
      <c r="L371" s="7">
        <v>22</v>
      </c>
      <c r="M371" s="7">
        <v>24</v>
      </c>
      <c r="N371" s="16">
        <f>Tableau139407174767881828384868889909294959699[[#This Row],[BP]]-Tableau139407174767881828384868889909294959699[[#This Row],[BC]]</f>
        <v>-2</v>
      </c>
      <c r="O371" s="10">
        <f>(Tableau139407174767881828384868889909294959699[[#This Row],[G.]]*2)+(Tableau139407174767881828384868889909294959699[[#This Row],[VF]]*2)+Tableau139407174767881828384868889909294959699[[#This Row],[N.]]+(Tableau139407174767881828384868889909294959699[[#This Row],[VTV]]*2)</f>
        <v>23</v>
      </c>
    </row>
    <row r="372" spans="1:15" ht="18.75" x14ac:dyDescent="0.3">
      <c r="A372" s="6" t="s">
        <v>6</v>
      </c>
      <c r="B372" s="7">
        <v>4</v>
      </c>
      <c r="C372" s="7">
        <v>2</v>
      </c>
      <c r="D372" s="7"/>
      <c r="E372" s="28">
        <f>Tableau139407174767881828384868889909294959699[[#This Row],[G.]]+Tableau139407174767881828384868889909294959699[[#This Row],[VF]]+Tableau139407174767881828384868889909294959699[[#This Row],[VTV]]</f>
        <v>6</v>
      </c>
      <c r="F372" s="31" t="s">
        <v>30</v>
      </c>
      <c r="G372" s="7">
        <v>7</v>
      </c>
      <c r="H372" s="7"/>
      <c r="I372" s="7"/>
      <c r="J372" s="13">
        <f>Tableau139407174767881828384868889909294959699[[#This Row],[P.]]+Tableau139407174767881828384868889909294959699[[#This Row],[DF]]+Tableau139407174767881828384868889909294959699[[#This Row],[DTV]]</f>
        <v>7</v>
      </c>
      <c r="K372" s="19">
        <f>Tableau139407174767881828384868889909294959699[[#This Row],[Victoires totales]]+Tableau139407174767881828384868889909294959699[[#This Row],[N.]]+Tableau139407174767881828384868889909294959699[[#This Row],[Défaites totales]]</f>
        <v>14</v>
      </c>
      <c r="L372" s="7">
        <v>41</v>
      </c>
      <c r="M372" s="7">
        <v>33</v>
      </c>
      <c r="N372" s="16">
        <f>Tableau139407174767881828384868889909294959699[[#This Row],[BP]]-Tableau139407174767881828384868889909294959699[[#This Row],[BC]]</f>
        <v>8</v>
      </c>
      <c r="O372" s="10">
        <f>(Tableau139407174767881828384868889909294959699[[#This Row],[G.]]*2)+(Tableau139407174767881828384868889909294959699[[#This Row],[VF]]*2)+Tableau139407174767881828384868889909294959699[[#This Row],[N.]]+(Tableau139407174767881828384868889909294959699[[#This Row],[VTV]]*2)</f>
        <v>13</v>
      </c>
    </row>
    <row r="373" spans="1:15" ht="18.75" x14ac:dyDescent="0.3">
      <c r="A373" s="6" t="s">
        <v>2</v>
      </c>
      <c r="B373" s="7">
        <v>5</v>
      </c>
      <c r="C373" s="7">
        <v>1</v>
      </c>
      <c r="D373" s="7"/>
      <c r="E373" s="28">
        <f>Tableau139407174767881828384868889909294959699[[#This Row],[G.]]+Tableau139407174767881828384868889909294959699[[#This Row],[VF]]+Tableau139407174767881828384868889909294959699[[#This Row],[VTV]]</f>
        <v>6</v>
      </c>
      <c r="F373" s="31" t="s">
        <v>30</v>
      </c>
      <c r="G373" s="7">
        <v>5</v>
      </c>
      <c r="H373" s="7"/>
      <c r="I373" s="7">
        <v>1</v>
      </c>
      <c r="J373" s="13">
        <f>Tableau139407174767881828384868889909294959699[[#This Row],[P.]]+Tableau139407174767881828384868889909294959699[[#This Row],[DF]]+Tableau139407174767881828384868889909294959699[[#This Row],[DTV]]</f>
        <v>6</v>
      </c>
      <c r="K373" s="19">
        <f>Tableau139407174767881828384868889909294959699[[#This Row],[Victoires totales]]+Tableau139407174767881828384868889909294959699[[#This Row],[N.]]+Tableau139407174767881828384868889909294959699[[#This Row],[Défaites totales]]</f>
        <v>13</v>
      </c>
      <c r="L373" s="7">
        <v>29</v>
      </c>
      <c r="M373" s="7">
        <v>24</v>
      </c>
      <c r="N373" s="16">
        <f>Tableau139407174767881828384868889909294959699[[#This Row],[BP]]-Tableau139407174767881828384868889909294959699[[#This Row],[BC]]</f>
        <v>5</v>
      </c>
      <c r="O373" s="10">
        <f>(Tableau139407174767881828384868889909294959699[[#This Row],[G.]]*2)+(Tableau139407174767881828384868889909294959699[[#This Row],[VF]]*2)+Tableau139407174767881828384868889909294959699[[#This Row],[N.]]+(Tableau139407174767881828384868889909294959699[[#This Row],[VTV]]*2)</f>
        <v>13</v>
      </c>
    </row>
    <row r="374" spans="1:15" ht="18.75" x14ac:dyDescent="0.3">
      <c r="A374" s="6" t="s">
        <v>1</v>
      </c>
      <c r="B374" s="7">
        <v>4</v>
      </c>
      <c r="C374" s="7">
        <v>2</v>
      </c>
      <c r="D374" s="7">
        <v>1</v>
      </c>
      <c r="E374" s="28">
        <f>Tableau139407174767881828384868889909294959699[[#This Row],[G.]]+Tableau139407174767881828384868889909294959699[[#This Row],[VF]]+Tableau139407174767881828384868889909294959699[[#This Row],[VTV]]</f>
        <v>7</v>
      </c>
      <c r="F374" s="31"/>
      <c r="G374" s="7">
        <v>6</v>
      </c>
      <c r="H374" s="7">
        <v>1</v>
      </c>
      <c r="I374" s="7"/>
      <c r="J374" s="13">
        <f>Tableau139407174767881828384868889909294959699[[#This Row],[P.]]+Tableau139407174767881828384868889909294959699[[#This Row],[DF]]+Tableau139407174767881828384868889909294959699[[#This Row],[DTV]]</f>
        <v>7</v>
      </c>
      <c r="K374" s="19">
        <f>Tableau139407174767881828384868889909294959699[[#This Row],[Victoires totales]]+Tableau139407174767881828384868889909294959699[[#This Row],[N.]]+Tableau139407174767881828384868889909294959699[[#This Row],[Défaites totales]]</f>
        <v>14</v>
      </c>
      <c r="L374" s="7">
        <v>24</v>
      </c>
      <c r="M374" s="7">
        <v>22</v>
      </c>
      <c r="N374" s="16">
        <f>Tableau139407174767881828384868889909294959699[[#This Row],[BP]]-Tableau139407174767881828384868889909294959699[[#This Row],[BC]]</f>
        <v>2</v>
      </c>
      <c r="O374" s="10">
        <f>(Tableau139407174767881828384868889909294959699[[#This Row],[G.]]*2)+(Tableau139407174767881828384868889909294959699[[#This Row],[VF]]*2)+Tableau139407174767881828384868889909294959699[[#This Row],[N.]]+(Tableau139407174767881828384868889909294959699[[#This Row],[VTV]]*2)</f>
        <v>14</v>
      </c>
    </row>
    <row r="375" spans="1:15" ht="18.75" x14ac:dyDescent="0.3">
      <c r="A375" s="6" t="s">
        <v>7</v>
      </c>
      <c r="B375" s="7">
        <v>5</v>
      </c>
      <c r="C375" s="7">
        <v>1</v>
      </c>
      <c r="D375" s="7"/>
      <c r="E375" s="28">
        <f>Tableau139407174767881828384868889909294959699[[#This Row],[G.]]+Tableau139407174767881828384868889909294959699[[#This Row],[VF]]+Tableau139407174767881828384868889909294959699[[#This Row],[VTV]]</f>
        <v>6</v>
      </c>
      <c r="F375" s="31" t="s">
        <v>30</v>
      </c>
      <c r="G375" s="7">
        <v>5</v>
      </c>
      <c r="H375" s="7">
        <v>2</v>
      </c>
      <c r="I375" s="7"/>
      <c r="J375" s="13">
        <f>Tableau139407174767881828384868889909294959699[[#This Row],[P.]]+Tableau139407174767881828384868889909294959699[[#This Row],[DF]]+Tableau139407174767881828384868889909294959699[[#This Row],[DTV]]</f>
        <v>7</v>
      </c>
      <c r="K375" s="19">
        <f>Tableau139407174767881828384868889909294959699[[#This Row],[Victoires totales]]+Tableau139407174767881828384868889909294959699[[#This Row],[N.]]+Tableau139407174767881828384868889909294959699[[#This Row],[Défaites totales]]</f>
        <v>14</v>
      </c>
      <c r="L375" s="7">
        <v>16</v>
      </c>
      <c r="M375" s="7">
        <v>27</v>
      </c>
      <c r="N375" s="16">
        <f>Tableau139407174767881828384868889909294959699[[#This Row],[BP]]-Tableau139407174767881828384868889909294959699[[#This Row],[BC]]</f>
        <v>-11</v>
      </c>
      <c r="O375" s="10">
        <f>(Tableau139407174767881828384868889909294959699[[#This Row],[G.]]*2)+(Tableau139407174767881828384868889909294959699[[#This Row],[VF]]*2)+Tableau139407174767881828384868889909294959699[[#This Row],[N.]]+(Tableau139407174767881828384868889909294959699[[#This Row],[VTV]]*2)</f>
        <v>13</v>
      </c>
    </row>
    <row r="376" spans="1:15" ht="18.75" x14ac:dyDescent="0.3">
      <c r="A376" s="6" t="s">
        <v>9</v>
      </c>
      <c r="B376" s="7">
        <v>2</v>
      </c>
      <c r="C376" s="7"/>
      <c r="D376" s="7"/>
      <c r="E376" s="28">
        <f>Tableau139407174767881828384868889909294959699[[#This Row],[G.]]+Tableau139407174767881828384868889909294959699[[#This Row],[VF]]+Tableau139407174767881828384868889909294959699[[#This Row],[VTV]]</f>
        <v>2</v>
      </c>
      <c r="F376" s="31"/>
      <c r="G376" s="7">
        <v>7</v>
      </c>
      <c r="H376" s="7">
        <v>8</v>
      </c>
      <c r="I376" s="7"/>
      <c r="J376" s="13">
        <f>Tableau139407174767881828384868889909294959699[[#This Row],[P.]]+Tableau139407174767881828384868889909294959699[[#This Row],[DF]]+Tableau139407174767881828384868889909294959699[[#This Row],[DTV]]</f>
        <v>15</v>
      </c>
      <c r="K376" s="19">
        <f>Tableau139407174767881828384868889909294959699[[#This Row],[Victoires totales]]+Tableau139407174767881828384868889909294959699[[#This Row],[N.]]+Tableau139407174767881828384868889909294959699[[#This Row],[Défaites totales]]</f>
        <v>17</v>
      </c>
      <c r="L376" s="7">
        <v>17</v>
      </c>
      <c r="M376" s="7">
        <v>47</v>
      </c>
      <c r="N376" s="16">
        <f>Tableau139407174767881828384868889909294959699[[#This Row],[BP]]-Tableau139407174767881828384868889909294959699[[#This Row],[BC]]</f>
        <v>-30</v>
      </c>
      <c r="O376" s="10">
        <f>(Tableau139407174767881828384868889909294959699[[#This Row],[G.]]*2)+(Tableau139407174767881828384868889909294959699[[#This Row],[VF]]*2)+Tableau139407174767881828384868889909294959699[[#This Row],[N.]]+(Tableau139407174767881828384868889909294959699[[#This Row],[VTV]]*2)</f>
        <v>4</v>
      </c>
    </row>
    <row r="377" spans="1:15" ht="18.75" x14ac:dyDescent="0.3">
      <c r="A377" s="1" t="s">
        <v>4</v>
      </c>
      <c r="B377" s="2">
        <v>1</v>
      </c>
      <c r="C377" s="2">
        <v>1</v>
      </c>
      <c r="D377" s="2"/>
      <c r="E377" s="29">
        <f>Tableau139407174767881828384868889909294959699[[#This Row],[G.]]+Tableau139407174767881828384868889909294959699[[#This Row],[VF]]+Tableau139407174767881828384868889909294959699[[#This Row],[VTV]]</f>
        <v>2</v>
      </c>
      <c r="F377" s="32"/>
      <c r="G377" s="2">
        <v>9</v>
      </c>
      <c r="H377" s="2">
        <v>6</v>
      </c>
      <c r="I377" s="2"/>
      <c r="J377" s="14">
        <f>Tableau139407174767881828384868889909294959699[[#This Row],[P.]]+Tableau139407174767881828384868889909294959699[[#This Row],[DF]]+Tableau139407174767881828384868889909294959699[[#This Row],[DTV]]</f>
        <v>15</v>
      </c>
      <c r="K377" s="20">
        <f>Tableau139407174767881828384868889909294959699[[#This Row],[Victoires totales]]+Tableau139407174767881828384868889909294959699[[#This Row],[N.]]+Tableau139407174767881828384868889909294959699[[#This Row],[Défaites totales]]</f>
        <v>17</v>
      </c>
      <c r="L377" s="2">
        <v>3</v>
      </c>
      <c r="M377" s="2">
        <v>64</v>
      </c>
      <c r="N377" s="17">
        <f>Tableau139407174767881828384868889909294959699[[#This Row],[BP]]-Tableau139407174767881828384868889909294959699[[#This Row],[BC]]</f>
        <v>-61</v>
      </c>
      <c r="O377" s="11">
        <f>(Tableau139407174767881828384868889909294959699[[#This Row],[G.]]*2)+(Tableau139407174767881828384868889909294959699[[#This Row],[VF]]*2)+Tableau139407174767881828384868889909294959699[[#This Row],[N.]]+(Tableau139407174767881828384868889909294959699[[#This Row],[VTV]]*2)</f>
        <v>4</v>
      </c>
    </row>
    <row r="380" spans="1:15" x14ac:dyDescent="0.25">
      <c r="A380" t="s">
        <v>11</v>
      </c>
      <c r="B380" t="s">
        <v>12</v>
      </c>
      <c r="C380" s="8" t="s">
        <v>13</v>
      </c>
      <c r="D380" s="21" t="s">
        <v>10</v>
      </c>
    </row>
    <row r="381" spans="1:15" x14ac:dyDescent="0.25">
      <c r="A381" t="s">
        <v>4</v>
      </c>
      <c r="B381" t="s">
        <v>2</v>
      </c>
      <c r="D381" s="22">
        <v>435</v>
      </c>
    </row>
    <row r="382" spans="1:15" x14ac:dyDescent="0.25">
      <c r="A382" t="s">
        <v>5</v>
      </c>
      <c r="B382" t="s">
        <v>9</v>
      </c>
      <c r="C382" s="8" t="s">
        <v>25</v>
      </c>
      <c r="D382" s="22">
        <v>435</v>
      </c>
    </row>
    <row r="383" spans="1:15" x14ac:dyDescent="0.25">
      <c r="A383" t="s">
        <v>3</v>
      </c>
      <c r="B383" t="s">
        <v>7</v>
      </c>
      <c r="C383" s="8" t="s">
        <v>25</v>
      </c>
      <c r="D383" s="22">
        <v>435</v>
      </c>
    </row>
    <row r="384" spans="1:15" x14ac:dyDescent="0.25">
      <c r="A384" s="33" t="s">
        <v>8</v>
      </c>
      <c r="B384" s="33" t="s">
        <v>1</v>
      </c>
      <c r="C384" s="34" t="s">
        <v>25</v>
      </c>
      <c r="D384" s="35">
        <v>435</v>
      </c>
    </row>
    <row r="385" spans="1:15" x14ac:dyDescent="0.25">
      <c r="A385" t="s">
        <v>0</v>
      </c>
      <c r="B385" t="s">
        <v>5</v>
      </c>
      <c r="C385" s="8" t="s">
        <v>57</v>
      </c>
      <c r="D385" s="22">
        <v>435</v>
      </c>
      <c r="E385" s="21" t="s">
        <v>77</v>
      </c>
    </row>
    <row r="387" spans="1:15" x14ac:dyDescent="0.25">
      <c r="A387" s="3" t="s">
        <v>14</v>
      </c>
      <c r="B387" s="4" t="s">
        <v>16</v>
      </c>
      <c r="C387" s="4" t="s">
        <v>25</v>
      </c>
      <c r="D387" s="4" t="s">
        <v>49</v>
      </c>
      <c r="E387" s="26" t="s">
        <v>32</v>
      </c>
      <c r="F387" s="27" t="s">
        <v>17</v>
      </c>
      <c r="G387" s="4" t="s">
        <v>18</v>
      </c>
      <c r="H387" s="4" t="s">
        <v>31</v>
      </c>
      <c r="I387" s="4" t="s">
        <v>50</v>
      </c>
      <c r="J387" s="4" t="s">
        <v>33</v>
      </c>
      <c r="K387" s="4" t="s">
        <v>34</v>
      </c>
      <c r="L387" s="4" t="s">
        <v>19</v>
      </c>
      <c r="M387" s="4" t="s">
        <v>20</v>
      </c>
      <c r="N387" s="4" t="s">
        <v>21</v>
      </c>
      <c r="O387" s="5" t="s">
        <v>15</v>
      </c>
    </row>
    <row r="388" spans="1:15" ht="18.75" x14ac:dyDescent="0.3">
      <c r="A388" s="6" t="s">
        <v>8</v>
      </c>
      <c r="B388" s="7">
        <v>12</v>
      </c>
      <c r="C388" s="7">
        <v>5</v>
      </c>
      <c r="D388" s="7"/>
      <c r="E388" s="28">
        <f>Tableau139407174767881828384868889909294959699100[[#This Row],[G.]]+Tableau139407174767881828384868889909294959699100[[#This Row],[VF]]+Tableau139407174767881828384868889909294959699100[[#This Row],[VTV]]</f>
        <v>17</v>
      </c>
      <c r="F388" s="31"/>
      <c r="G388" s="7">
        <v>1</v>
      </c>
      <c r="H388" s="7"/>
      <c r="I388" s="7"/>
      <c r="J388" s="13">
        <f>Tableau139407174767881828384868889909294959699100[[#This Row],[P.]]+Tableau139407174767881828384868889909294959699100[[#This Row],[DF]]+Tableau139407174767881828384868889909294959699100[[#This Row],[DTV]]</f>
        <v>1</v>
      </c>
      <c r="K388" s="19">
        <f>Tableau139407174767881828384868889909294959699100[[#This Row],[Victoires totales]]+Tableau139407174767881828384868889909294959699100[[#This Row],[N.]]+Tableau139407174767881828384868889909294959699100[[#This Row],[Défaites totales]]</f>
        <v>18</v>
      </c>
      <c r="L388" s="7">
        <v>71</v>
      </c>
      <c r="M388" s="7">
        <v>15</v>
      </c>
      <c r="N388" s="16">
        <f>Tableau139407174767881828384868889909294959699100[[#This Row],[BP]]-Tableau139407174767881828384868889909294959699100[[#This Row],[BC]]</f>
        <v>56</v>
      </c>
      <c r="O388" s="10">
        <f>(Tableau139407174767881828384868889909294959699100[[#This Row],[G.]]*2)+(Tableau139407174767881828384868889909294959699100[[#This Row],[VF]]*2)+Tableau139407174767881828384868889909294959699100[[#This Row],[N.]]+(Tableau139407174767881828384868889909294959699100[[#This Row],[VTV]]*2)</f>
        <v>34</v>
      </c>
    </row>
    <row r="389" spans="1:15" ht="18.75" x14ac:dyDescent="0.3">
      <c r="A389" s="6" t="s">
        <v>0</v>
      </c>
      <c r="B389" s="7">
        <v>7</v>
      </c>
      <c r="C389" s="7">
        <v>3</v>
      </c>
      <c r="D389" s="7">
        <v>1</v>
      </c>
      <c r="E389" s="28">
        <f>Tableau139407174767881828384868889909294959699100[[#This Row],[G.]]+Tableau139407174767881828384868889909294959699100[[#This Row],[VF]]+Tableau139407174767881828384868889909294959699100[[#This Row],[VTV]]</f>
        <v>11</v>
      </c>
      <c r="F389" s="31"/>
      <c r="G389" s="7">
        <v>5</v>
      </c>
      <c r="H389" s="7"/>
      <c r="I389" s="7"/>
      <c r="J389" s="13">
        <f>Tableau139407174767881828384868889909294959699100[[#This Row],[P.]]+Tableau139407174767881828384868889909294959699100[[#This Row],[DF]]+Tableau139407174767881828384868889909294959699100[[#This Row],[DTV]]</f>
        <v>5</v>
      </c>
      <c r="K389" s="19">
        <f>Tableau139407174767881828384868889909294959699100[[#This Row],[Victoires totales]]+Tableau139407174767881828384868889909294959699100[[#This Row],[N.]]+Tableau139407174767881828384868889909294959699100[[#This Row],[Défaites totales]]</f>
        <v>16</v>
      </c>
      <c r="L389" s="7">
        <v>33</v>
      </c>
      <c r="M389" s="7">
        <v>20</v>
      </c>
      <c r="N389" s="16">
        <f>Tableau139407174767881828384868889909294959699100[[#This Row],[BP]]-Tableau139407174767881828384868889909294959699100[[#This Row],[BC]]</f>
        <v>13</v>
      </c>
      <c r="O389" s="10">
        <f>(Tableau139407174767881828384868889909294959699100[[#This Row],[G.]]*2)+(Tableau139407174767881828384868889909294959699100[[#This Row],[VF]]*2)+Tableau139407174767881828384868889909294959699100[[#This Row],[N.]]+(Tableau139407174767881828384868889909294959699100[[#This Row],[VTV]]*2)</f>
        <v>22</v>
      </c>
    </row>
    <row r="390" spans="1:15" ht="18.75" x14ac:dyDescent="0.3">
      <c r="A390" s="6" t="s">
        <v>5</v>
      </c>
      <c r="B390" s="7">
        <v>7</v>
      </c>
      <c r="C390" s="7">
        <v>3</v>
      </c>
      <c r="D390" s="7"/>
      <c r="E390" s="28">
        <f>Tableau139407174767881828384868889909294959699100[[#This Row],[G.]]+Tableau139407174767881828384868889909294959699100[[#This Row],[VF]]+Tableau139407174767881828384868889909294959699100[[#This Row],[VTV]]</f>
        <v>10</v>
      </c>
      <c r="F390" s="31"/>
      <c r="G390" s="7">
        <v>4</v>
      </c>
      <c r="H390" s="7">
        <v>3</v>
      </c>
      <c r="I390" s="7">
        <v>1</v>
      </c>
      <c r="J390" s="13">
        <f>Tableau139407174767881828384868889909294959699100[[#This Row],[P.]]+Tableau139407174767881828384868889909294959699100[[#This Row],[DF]]+Tableau139407174767881828384868889909294959699100[[#This Row],[DTV]]</f>
        <v>8</v>
      </c>
      <c r="K390" s="19">
        <f>Tableau139407174767881828384868889909294959699100[[#This Row],[Victoires totales]]+Tableau139407174767881828384868889909294959699100[[#This Row],[N.]]+Tableau139407174767881828384868889909294959699100[[#This Row],[Défaites totales]]</f>
        <v>18</v>
      </c>
      <c r="L390" s="7">
        <v>44</v>
      </c>
      <c r="M390" s="7">
        <v>20</v>
      </c>
      <c r="N390" s="16">
        <f>Tableau139407174767881828384868889909294959699100[[#This Row],[BP]]-Tableau139407174767881828384868889909294959699100[[#This Row],[BC]]</f>
        <v>24</v>
      </c>
      <c r="O390" s="10">
        <f>(Tableau139407174767881828384868889909294959699100[[#This Row],[G.]]*2)+(Tableau139407174767881828384868889909294959699100[[#This Row],[VF]]*2)+Tableau139407174767881828384868889909294959699100[[#This Row],[N.]]+(Tableau139407174767881828384868889909294959699100[[#This Row],[VTV]]*2)</f>
        <v>20</v>
      </c>
    </row>
    <row r="391" spans="1:15" ht="18.75" x14ac:dyDescent="0.3">
      <c r="A391" s="6" t="s">
        <v>3</v>
      </c>
      <c r="B391" s="7">
        <v>6</v>
      </c>
      <c r="C391" s="7">
        <v>6</v>
      </c>
      <c r="D391" s="7"/>
      <c r="E391" s="28">
        <f>Tableau139407174767881828384868889909294959699100[[#This Row],[G.]]+Tableau139407174767881828384868889909294959699100[[#This Row],[VF]]+Tableau139407174767881828384868889909294959699100[[#This Row],[VTV]]</f>
        <v>12</v>
      </c>
      <c r="F391" s="31" t="s">
        <v>30</v>
      </c>
      <c r="G391" s="7">
        <v>4</v>
      </c>
      <c r="H391" s="7"/>
      <c r="I391" s="7"/>
      <c r="J391" s="13">
        <f>Tableau139407174767881828384868889909294959699100[[#This Row],[P.]]+Tableau139407174767881828384868889909294959699100[[#This Row],[DF]]+Tableau139407174767881828384868889909294959699100[[#This Row],[DTV]]</f>
        <v>4</v>
      </c>
      <c r="K391" s="19">
        <f>Tableau139407174767881828384868889909294959699100[[#This Row],[Victoires totales]]+Tableau139407174767881828384868889909294959699100[[#This Row],[N.]]+Tableau139407174767881828384868889909294959699100[[#This Row],[Défaites totales]]</f>
        <v>17</v>
      </c>
      <c r="L391" s="7">
        <v>22</v>
      </c>
      <c r="M391" s="7">
        <v>24</v>
      </c>
      <c r="N391" s="16">
        <f>Tableau139407174767881828384868889909294959699100[[#This Row],[BP]]-Tableau139407174767881828384868889909294959699100[[#This Row],[BC]]</f>
        <v>-2</v>
      </c>
      <c r="O391" s="10">
        <f>(Tableau139407174767881828384868889909294959699100[[#This Row],[G.]]*2)+(Tableau139407174767881828384868889909294959699100[[#This Row],[VF]]*2)+Tableau139407174767881828384868889909294959699100[[#This Row],[N.]]+(Tableau139407174767881828384868889909294959699100[[#This Row],[VTV]]*2)</f>
        <v>25</v>
      </c>
    </row>
    <row r="392" spans="1:15" ht="18.75" x14ac:dyDescent="0.3">
      <c r="A392" s="6" t="s">
        <v>6</v>
      </c>
      <c r="B392" s="7">
        <v>4</v>
      </c>
      <c r="C392" s="7">
        <v>2</v>
      </c>
      <c r="D392" s="7"/>
      <c r="E392" s="28">
        <f>Tableau139407174767881828384868889909294959699100[[#This Row],[G.]]+Tableau139407174767881828384868889909294959699100[[#This Row],[VF]]+Tableau139407174767881828384868889909294959699100[[#This Row],[VTV]]</f>
        <v>6</v>
      </c>
      <c r="F392" s="31" t="s">
        <v>30</v>
      </c>
      <c r="G392" s="7">
        <v>7</v>
      </c>
      <c r="H392" s="7"/>
      <c r="I392" s="7"/>
      <c r="J392" s="13">
        <f>Tableau139407174767881828384868889909294959699100[[#This Row],[P.]]+Tableau139407174767881828384868889909294959699100[[#This Row],[DF]]+Tableau139407174767881828384868889909294959699100[[#This Row],[DTV]]</f>
        <v>7</v>
      </c>
      <c r="K392" s="19">
        <f>Tableau139407174767881828384868889909294959699100[[#This Row],[Victoires totales]]+Tableau139407174767881828384868889909294959699100[[#This Row],[N.]]+Tableau139407174767881828384868889909294959699100[[#This Row],[Défaites totales]]</f>
        <v>14</v>
      </c>
      <c r="L392" s="7">
        <v>41</v>
      </c>
      <c r="M392" s="7">
        <v>33</v>
      </c>
      <c r="N392" s="16">
        <f>Tableau139407174767881828384868889909294959699100[[#This Row],[BP]]-Tableau139407174767881828384868889909294959699100[[#This Row],[BC]]</f>
        <v>8</v>
      </c>
      <c r="O392" s="10">
        <f>(Tableau139407174767881828384868889909294959699100[[#This Row],[G.]]*2)+(Tableau139407174767881828384868889909294959699100[[#This Row],[VF]]*2)+Tableau139407174767881828384868889909294959699100[[#This Row],[N.]]+(Tableau139407174767881828384868889909294959699100[[#This Row],[VTV]]*2)</f>
        <v>13</v>
      </c>
    </row>
    <row r="393" spans="1:15" ht="18.75" x14ac:dyDescent="0.3">
      <c r="A393" s="6" t="s">
        <v>2</v>
      </c>
      <c r="B393" s="7">
        <v>5</v>
      </c>
      <c r="C393" s="7">
        <v>1</v>
      </c>
      <c r="D393" s="7"/>
      <c r="E393" s="28">
        <f>Tableau139407174767881828384868889909294959699100[[#This Row],[G.]]+Tableau139407174767881828384868889909294959699100[[#This Row],[VF]]+Tableau139407174767881828384868889909294959699100[[#This Row],[VTV]]</f>
        <v>6</v>
      </c>
      <c r="F393" s="31" t="s">
        <v>30</v>
      </c>
      <c r="G393" s="7">
        <v>5</v>
      </c>
      <c r="H393" s="7"/>
      <c r="I393" s="7">
        <v>1</v>
      </c>
      <c r="J393" s="13">
        <f>Tableau139407174767881828384868889909294959699100[[#This Row],[P.]]+Tableau139407174767881828384868889909294959699100[[#This Row],[DF]]+Tableau139407174767881828384868889909294959699100[[#This Row],[DTV]]</f>
        <v>6</v>
      </c>
      <c r="K393" s="19">
        <f>Tableau139407174767881828384868889909294959699100[[#This Row],[Victoires totales]]+Tableau139407174767881828384868889909294959699100[[#This Row],[N.]]+Tableau139407174767881828384868889909294959699100[[#This Row],[Défaites totales]]</f>
        <v>13</v>
      </c>
      <c r="L393" s="7">
        <v>29</v>
      </c>
      <c r="M393" s="7">
        <v>24</v>
      </c>
      <c r="N393" s="16">
        <f>Tableau139407174767881828384868889909294959699100[[#This Row],[BP]]-Tableau139407174767881828384868889909294959699100[[#This Row],[BC]]</f>
        <v>5</v>
      </c>
      <c r="O393" s="10">
        <f>(Tableau139407174767881828384868889909294959699100[[#This Row],[G.]]*2)+(Tableau139407174767881828384868889909294959699100[[#This Row],[VF]]*2)+Tableau139407174767881828384868889909294959699100[[#This Row],[N.]]+(Tableau139407174767881828384868889909294959699100[[#This Row],[VTV]]*2)</f>
        <v>13</v>
      </c>
    </row>
    <row r="394" spans="1:15" ht="18.75" x14ac:dyDescent="0.3">
      <c r="A394" s="6" t="s">
        <v>1</v>
      </c>
      <c r="B394" s="7">
        <v>4</v>
      </c>
      <c r="C394" s="7">
        <v>2</v>
      </c>
      <c r="D394" s="7">
        <v>1</v>
      </c>
      <c r="E394" s="28">
        <f>Tableau139407174767881828384868889909294959699100[[#This Row],[G.]]+Tableau139407174767881828384868889909294959699100[[#This Row],[VF]]+Tableau139407174767881828384868889909294959699100[[#This Row],[VTV]]</f>
        <v>7</v>
      </c>
      <c r="F394" s="31"/>
      <c r="G394" s="7">
        <v>6</v>
      </c>
      <c r="H394" s="7">
        <v>2</v>
      </c>
      <c r="I394" s="7"/>
      <c r="J394" s="13">
        <f>Tableau139407174767881828384868889909294959699100[[#This Row],[P.]]+Tableau139407174767881828384868889909294959699100[[#This Row],[DF]]+Tableau139407174767881828384868889909294959699100[[#This Row],[DTV]]</f>
        <v>8</v>
      </c>
      <c r="K394" s="19">
        <f>Tableau139407174767881828384868889909294959699100[[#This Row],[Victoires totales]]+Tableau139407174767881828384868889909294959699100[[#This Row],[N.]]+Tableau139407174767881828384868889909294959699100[[#This Row],[Défaites totales]]</f>
        <v>15</v>
      </c>
      <c r="L394" s="7">
        <v>24</v>
      </c>
      <c r="M394" s="7">
        <v>22</v>
      </c>
      <c r="N394" s="16">
        <f>Tableau139407174767881828384868889909294959699100[[#This Row],[BP]]-Tableau139407174767881828384868889909294959699100[[#This Row],[BC]]</f>
        <v>2</v>
      </c>
      <c r="O394" s="10">
        <f>(Tableau139407174767881828384868889909294959699100[[#This Row],[G.]]*2)+(Tableau139407174767881828384868889909294959699100[[#This Row],[VF]]*2)+Tableau139407174767881828384868889909294959699100[[#This Row],[N.]]+(Tableau139407174767881828384868889909294959699100[[#This Row],[VTV]]*2)</f>
        <v>14</v>
      </c>
    </row>
    <row r="395" spans="1:15" ht="18.75" x14ac:dyDescent="0.3">
      <c r="A395" s="6" t="s">
        <v>7</v>
      </c>
      <c r="B395" s="7">
        <v>5</v>
      </c>
      <c r="C395" s="7">
        <v>1</v>
      </c>
      <c r="D395" s="7"/>
      <c r="E395" s="28">
        <f>Tableau139407174767881828384868889909294959699100[[#This Row],[G.]]+Tableau139407174767881828384868889909294959699100[[#This Row],[VF]]+Tableau139407174767881828384868889909294959699100[[#This Row],[VTV]]</f>
        <v>6</v>
      </c>
      <c r="F395" s="31" t="s">
        <v>30</v>
      </c>
      <c r="G395" s="7">
        <v>5</v>
      </c>
      <c r="H395" s="7">
        <v>3</v>
      </c>
      <c r="I395" s="7"/>
      <c r="J395" s="13">
        <f>Tableau139407174767881828384868889909294959699100[[#This Row],[P.]]+Tableau139407174767881828384868889909294959699100[[#This Row],[DF]]+Tableau139407174767881828384868889909294959699100[[#This Row],[DTV]]</f>
        <v>8</v>
      </c>
      <c r="K395" s="19">
        <f>Tableau139407174767881828384868889909294959699100[[#This Row],[Victoires totales]]+Tableau139407174767881828384868889909294959699100[[#This Row],[N.]]+Tableau139407174767881828384868889909294959699100[[#This Row],[Défaites totales]]</f>
        <v>15</v>
      </c>
      <c r="L395" s="7">
        <v>16</v>
      </c>
      <c r="M395" s="7">
        <v>27</v>
      </c>
      <c r="N395" s="16">
        <f>Tableau139407174767881828384868889909294959699100[[#This Row],[BP]]-Tableau139407174767881828384868889909294959699100[[#This Row],[BC]]</f>
        <v>-11</v>
      </c>
      <c r="O395" s="10">
        <f>(Tableau139407174767881828384868889909294959699100[[#This Row],[G.]]*2)+(Tableau139407174767881828384868889909294959699100[[#This Row],[VF]]*2)+Tableau139407174767881828384868889909294959699100[[#This Row],[N.]]+(Tableau139407174767881828384868889909294959699100[[#This Row],[VTV]]*2)</f>
        <v>13</v>
      </c>
    </row>
    <row r="396" spans="1:15" ht="18.75" x14ac:dyDescent="0.3">
      <c r="A396" s="6" t="s">
        <v>9</v>
      </c>
      <c r="B396" s="7">
        <v>2</v>
      </c>
      <c r="C396" s="7"/>
      <c r="D396" s="7"/>
      <c r="E396" s="28">
        <f>Tableau139407174767881828384868889909294959699100[[#This Row],[G.]]+Tableau139407174767881828384868889909294959699100[[#This Row],[VF]]+Tableau139407174767881828384868889909294959699100[[#This Row],[VTV]]</f>
        <v>2</v>
      </c>
      <c r="F396" s="31"/>
      <c r="G396" s="7">
        <v>7</v>
      </c>
      <c r="H396" s="7">
        <v>9</v>
      </c>
      <c r="I396" s="7"/>
      <c r="J396" s="13">
        <f>Tableau139407174767881828384868889909294959699100[[#This Row],[P.]]+Tableau139407174767881828384868889909294959699100[[#This Row],[DF]]+Tableau139407174767881828384868889909294959699100[[#This Row],[DTV]]</f>
        <v>16</v>
      </c>
      <c r="K396" s="19">
        <f>Tableau139407174767881828384868889909294959699100[[#This Row],[Victoires totales]]+Tableau139407174767881828384868889909294959699100[[#This Row],[N.]]+Tableau139407174767881828384868889909294959699100[[#This Row],[Défaites totales]]</f>
        <v>18</v>
      </c>
      <c r="L396" s="7">
        <v>17</v>
      </c>
      <c r="M396" s="7">
        <v>47</v>
      </c>
      <c r="N396" s="16">
        <f>Tableau139407174767881828384868889909294959699100[[#This Row],[BP]]-Tableau139407174767881828384868889909294959699100[[#This Row],[BC]]</f>
        <v>-30</v>
      </c>
      <c r="O396" s="10">
        <f>(Tableau139407174767881828384868889909294959699100[[#This Row],[G.]]*2)+(Tableau139407174767881828384868889909294959699100[[#This Row],[VF]]*2)+Tableau139407174767881828384868889909294959699100[[#This Row],[N.]]+(Tableau139407174767881828384868889909294959699100[[#This Row],[VTV]]*2)</f>
        <v>4</v>
      </c>
    </row>
    <row r="397" spans="1:15" ht="18.75" x14ac:dyDescent="0.3">
      <c r="A397" s="1" t="s">
        <v>4</v>
      </c>
      <c r="B397" s="2">
        <v>1</v>
      </c>
      <c r="C397" s="2">
        <v>1</v>
      </c>
      <c r="D397" s="2"/>
      <c r="E397" s="29">
        <f>Tableau139407174767881828384868889909294959699100[[#This Row],[G.]]+Tableau139407174767881828384868889909294959699100[[#This Row],[VF]]+Tableau139407174767881828384868889909294959699100[[#This Row],[VTV]]</f>
        <v>2</v>
      </c>
      <c r="F397" s="32"/>
      <c r="G397" s="2">
        <v>9</v>
      </c>
      <c r="H397" s="2">
        <v>6</v>
      </c>
      <c r="I397" s="2"/>
      <c r="J397" s="14">
        <f>Tableau139407174767881828384868889909294959699100[[#This Row],[P.]]+Tableau139407174767881828384868889909294959699100[[#This Row],[DF]]+Tableau139407174767881828384868889909294959699100[[#This Row],[DTV]]</f>
        <v>15</v>
      </c>
      <c r="K397" s="20">
        <f>Tableau139407174767881828384868889909294959699100[[#This Row],[Victoires totales]]+Tableau139407174767881828384868889909294959699100[[#This Row],[N.]]+Tableau139407174767881828384868889909294959699100[[#This Row],[Défaites totales]]</f>
        <v>17</v>
      </c>
      <c r="L397" s="2">
        <v>3</v>
      </c>
      <c r="M397" s="2">
        <v>64</v>
      </c>
      <c r="N397" s="17">
        <f>Tableau139407174767881828384868889909294959699100[[#This Row],[BP]]-Tableau139407174767881828384868889909294959699100[[#This Row],[BC]]</f>
        <v>-61</v>
      </c>
      <c r="O397" s="11">
        <f>(Tableau139407174767881828384868889909294959699100[[#This Row],[G.]]*2)+(Tableau139407174767881828384868889909294959699100[[#This Row],[VF]]*2)+Tableau139407174767881828384868889909294959699100[[#This Row],[N.]]+(Tableau139407174767881828384868889909294959699100[[#This Row],[VTV]]*2)</f>
        <v>4</v>
      </c>
    </row>
    <row r="399" spans="1:15" x14ac:dyDescent="0.25">
      <c r="A399" s="33" t="s">
        <v>6</v>
      </c>
      <c r="B399" s="33" t="s">
        <v>0</v>
      </c>
      <c r="C399" s="34" t="s">
        <v>31</v>
      </c>
      <c r="D399" s="35">
        <v>442</v>
      </c>
      <c r="E399" s="36" t="s">
        <v>80</v>
      </c>
    </row>
    <row r="400" spans="1:15" x14ac:dyDescent="0.25">
      <c r="A400" t="s">
        <v>0</v>
      </c>
      <c r="B400" t="s">
        <v>6</v>
      </c>
      <c r="C400" s="8" t="s">
        <v>78</v>
      </c>
      <c r="D400" s="22">
        <v>449</v>
      </c>
      <c r="E400" s="21" t="s">
        <v>79</v>
      </c>
    </row>
    <row r="401" spans="1:15" x14ac:dyDescent="0.25">
      <c r="A401" t="s">
        <v>6</v>
      </c>
      <c r="B401" t="s">
        <v>2</v>
      </c>
      <c r="C401" s="8" t="s">
        <v>31</v>
      </c>
      <c r="D401" s="22">
        <v>45016</v>
      </c>
      <c r="E401" s="21" t="s">
        <v>88</v>
      </c>
    </row>
    <row r="403" spans="1:15" x14ac:dyDescent="0.25">
      <c r="A403" s="3" t="s">
        <v>14</v>
      </c>
      <c r="B403" s="4" t="s">
        <v>16</v>
      </c>
      <c r="C403" s="4" t="s">
        <v>25</v>
      </c>
      <c r="D403" s="4" t="s">
        <v>49</v>
      </c>
      <c r="E403" s="26" t="s">
        <v>32</v>
      </c>
      <c r="F403" s="27" t="s">
        <v>17</v>
      </c>
      <c r="G403" s="4" t="s">
        <v>18</v>
      </c>
      <c r="H403" s="4" t="s">
        <v>31</v>
      </c>
      <c r="I403" s="4" t="s">
        <v>50</v>
      </c>
      <c r="J403" s="4" t="s">
        <v>33</v>
      </c>
      <c r="K403" s="4" t="s">
        <v>34</v>
      </c>
      <c r="L403" s="4" t="s">
        <v>19</v>
      </c>
      <c r="M403" s="4" t="s">
        <v>20</v>
      </c>
      <c r="N403" s="4" t="s">
        <v>21</v>
      </c>
      <c r="O403" s="5" t="s">
        <v>15</v>
      </c>
    </row>
    <row r="404" spans="1:15" ht="18.75" x14ac:dyDescent="0.3">
      <c r="A404" s="6" t="s">
        <v>8</v>
      </c>
      <c r="B404" s="7">
        <v>12</v>
      </c>
      <c r="C404" s="7">
        <v>5</v>
      </c>
      <c r="D404" s="7"/>
      <c r="E404" s="28">
        <f>Tableau139407174767881828384868889909294959699100101[[#This Row],[G.]]+Tableau139407174767881828384868889909294959699100101[[#This Row],[VF]]+Tableau139407174767881828384868889909294959699100101[[#This Row],[VTV]]</f>
        <v>17</v>
      </c>
      <c r="F404" s="31"/>
      <c r="G404" s="7">
        <v>1</v>
      </c>
      <c r="H404" s="7"/>
      <c r="I404" s="7"/>
      <c r="J404" s="13">
        <f>Tableau139407174767881828384868889909294959699100101[[#This Row],[P.]]+Tableau139407174767881828384868889909294959699100101[[#This Row],[DF]]+Tableau139407174767881828384868889909294959699100101[[#This Row],[DTV]]</f>
        <v>1</v>
      </c>
      <c r="K404" s="19">
        <f>Tableau139407174767881828384868889909294959699100101[[#This Row],[Victoires totales]]+Tableau139407174767881828384868889909294959699100101[[#This Row],[N.]]+Tableau139407174767881828384868889909294959699100101[[#This Row],[Défaites totales]]</f>
        <v>18</v>
      </c>
      <c r="L404" s="7">
        <v>71</v>
      </c>
      <c r="M404" s="7">
        <v>15</v>
      </c>
      <c r="N404" s="16">
        <f>Tableau139407174767881828384868889909294959699100101[[#This Row],[BP]]-Tableau139407174767881828384868889909294959699100101[[#This Row],[BC]]</f>
        <v>56</v>
      </c>
      <c r="O404" s="10">
        <f>(Tableau139407174767881828384868889909294959699100101[[#This Row],[G.]]*2)+(Tableau139407174767881828384868889909294959699100101[[#This Row],[VF]]*2)+Tableau139407174767881828384868889909294959699100101[[#This Row],[N.]]+(Tableau139407174767881828384868889909294959699100101[[#This Row],[VTV]]*2)</f>
        <v>34</v>
      </c>
    </row>
    <row r="405" spans="1:15" ht="18.75" x14ac:dyDescent="0.3">
      <c r="A405" s="6" t="s">
        <v>0</v>
      </c>
      <c r="B405" s="7">
        <v>8</v>
      </c>
      <c r="C405" s="7">
        <v>4</v>
      </c>
      <c r="D405" s="7">
        <v>1</v>
      </c>
      <c r="E405" s="28">
        <f>Tableau139407174767881828384868889909294959699100101[[#This Row],[G.]]+Tableau139407174767881828384868889909294959699100101[[#This Row],[VF]]+Tableau139407174767881828384868889909294959699100101[[#This Row],[VTV]]</f>
        <v>13</v>
      </c>
      <c r="F405" s="31"/>
      <c r="G405" s="7">
        <v>5</v>
      </c>
      <c r="H405" s="7"/>
      <c r="I405" s="7"/>
      <c r="J405" s="13">
        <f>Tableau139407174767881828384868889909294959699100101[[#This Row],[P.]]+Tableau139407174767881828384868889909294959699100101[[#This Row],[DF]]+Tableau139407174767881828384868889909294959699100101[[#This Row],[DTV]]</f>
        <v>5</v>
      </c>
      <c r="K405" s="19">
        <f>Tableau139407174767881828384868889909294959699100101[[#This Row],[Victoires totales]]+Tableau139407174767881828384868889909294959699100101[[#This Row],[N.]]+Tableau139407174767881828384868889909294959699100101[[#This Row],[Défaites totales]]</f>
        <v>18</v>
      </c>
      <c r="L405" s="7">
        <v>35</v>
      </c>
      <c r="M405" s="7">
        <v>20</v>
      </c>
      <c r="N405" s="16">
        <f>Tableau139407174767881828384868889909294959699100101[[#This Row],[BP]]-Tableau139407174767881828384868889909294959699100101[[#This Row],[BC]]</f>
        <v>15</v>
      </c>
      <c r="O405" s="10">
        <f>(Tableau139407174767881828384868889909294959699100101[[#This Row],[G.]]*2)+(Tableau139407174767881828384868889909294959699100101[[#This Row],[VF]]*2)+Tableau139407174767881828384868889909294959699100101[[#This Row],[N.]]+(Tableau139407174767881828384868889909294959699100101[[#This Row],[VTV]]*2)</f>
        <v>26</v>
      </c>
    </row>
    <row r="406" spans="1:15" ht="18.75" x14ac:dyDescent="0.3">
      <c r="A406" s="6" t="s">
        <v>5</v>
      </c>
      <c r="B406" s="7">
        <v>9</v>
      </c>
      <c r="C406" s="7">
        <v>2</v>
      </c>
      <c r="D406" s="7"/>
      <c r="E406" s="28">
        <f>Tableau139407174767881828384868889909294959699100101[[#This Row],[G.]]+Tableau139407174767881828384868889909294959699100101[[#This Row],[VF]]+Tableau139407174767881828384868889909294959699100101[[#This Row],[VTV]]</f>
        <v>11</v>
      </c>
      <c r="F406" s="31"/>
      <c r="G406" s="7">
        <v>4</v>
      </c>
      <c r="H406" s="7">
        <v>3</v>
      </c>
      <c r="I406" s="7">
        <v>1</v>
      </c>
      <c r="J406" s="13">
        <f>Tableau139407174767881828384868889909294959699100101[[#This Row],[P.]]+Tableau139407174767881828384868889909294959699100101[[#This Row],[DF]]+Tableau139407174767881828384868889909294959699100101[[#This Row],[DTV]]</f>
        <v>8</v>
      </c>
      <c r="K406" s="19">
        <f>Tableau139407174767881828384868889909294959699100101[[#This Row],[Victoires totales]]+Tableau139407174767881828384868889909294959699100101[[#This Row],[N.]]+Tableau139407174767881828384868889909294959699100101[[#This Row],[Défaites totales]]</f>
        <v>19</v>
      </c>
      <c r="L406" s="7">
        <v>44</v>
      </c>
      <c r="M406" s="7">
        <v>20</v>
      </c>
      <c r="N406" s="16">
        <f>Tableau139407174767881828384868889909294959699100101[[#This Row],[BP]]-Tableau139407174767881828384868889909294959699100101[[#This Row],[BC]]</f>
        <v>24</v>
      </c>
      <c r="O406" s="10">
        <f>(Tableau139407174767881828384868889909294959699100101[[#This Row],[G.]]*2)+(Tableau139407174767881828384868889909294959699100101[[#This Row],[VF]]*2)+Tableau139407174767881828384868889909294959699100101[[#This Row],[N.]]+(Tableau139407174767881828384868889909294959699100101[[#This Row],[VTV]]*2)</f>
        <v>22</v>
      </c>
    </row>
    <row r="407" spans="1:15" ht="18.75" x14ac:dyDescent="0.3">
      <c r="A407" s="6" t="s">
        <v>3</v>
      </c>
      <c r="B407" s="7">
        <v>6</v>
      </c>
      <c r="C407" s="7">
        <v>6</v>
      </c>
      <c r="D407" s="7"/>
      <c r="E407" s="28">
        <f>Tableau139407174767881828384868889909294959699100101[[#This Row],[G.]]+Tableau139407174767881828384868889909294959699100101[[#This Row],[VF]]+Tableau139407174767881828384868889909294959699100101[[#This Row],[VTV]]</f>
        <v>12</v>
      </c>
      <c r="F407" s="31" t="s">
        <v>30</v>
      </c>
      <c r="G407" s="7">
        <v>4</v>
      </c>
      <c r="H407" s="7"/>
      <c r="I407" s="7"/>
      <c r="J407" s="13">
        <f>Tableau139407174767881828384868889909294959699100101[[#This Row],[P.]]+Tableau139407174767881828384868889909294959699100101[[#This Row],[DF]]+Tableau139407174767881828384868889909294959699100101[[#This Row],[DTV]]</f>
        <v>4</v>
      </c>
      <c r="K407" s="19">
        <f>Tableau139407174767881828384868889909294959699100101[[#This Row],[Victoires totales]]+Tableau139407174767881828384868889909294959699100101[[#This Row],[N.]]+Tableau139407174767881828384868889909294959699100101[[#This Row],[Défaites totales]]</f>
        <v>17</v>
      </c>
      <c r="L407" s="7">
        <v>22</v>
      </c>
      <c r="M407" s="7">
        <v>24</v>
      </c>
      <c r="N407" s="16">
        <f>Tableau139407174767881828384868889909294959699100101[[#This Row],[BP]]-Tableau139407174767881828384868889909294959699100101[[#This Row],[BC]]</f>
        <v>-2</v>
      </c>
      <c r="O407" s="10">
        <f>(Tableau139407174767881828384868889909294959699100101[[#This Row],[G.]]*2)+(Tableau139407174767881828384868889909294959699100101[[#This Row],[VF]]*2)+Tableau139407174767881828384868889909294959699100101[[#This Row],[N.]]+(Tableau139407174767881828384868889909294959699100101[[#This Row],[VTV]]*2)</f>
        <v>25</v>
      </c>
    </row>
    <row r="408" spans="1:15" ht="18.75" x14ac:dyDescent="0.3">
      <c r="A408" s="6" t="s">
        <v>6</v>
      </c>
      <c r="B408" s="7">
        <v>4</v>
      </c>
      <c r="C408" s="7">
        <v>2</v>
      </c>
      <c r="D408" s="7"/>
      <c r="E408" s="28">
        <f>Tableau139407174767881828384868889909294959699100101[[#This Row],[G.]]+Tableau139407174767881828384868889909294959699100101[[#This Row],[VF]]+Tableau139407174767881828384868889909294959699100101[[#This Row],[VTV]]</f>
        <v>6</v>
      </c>
      <c r="F408" s="31" t="s">
        <v>30</v>
      </c>
      <c r="G408" s="7">
        <v>9</v>
      </c>
      <c r="H408" s="7">
        <v>1</v>
      </c>
      <c r="I408" s="7"/>
      <c r="J408" s="13">
        <f>Tableau139407174767881828384868889909294959699100101[[#This Row],[P.]]+Tableau139407174767881828384868889909294959699100101[[#This Row],[DF]]+Tableau139407174767881828384868889909294959699100101[[#This Row],[DTV]]</f>
        <v>10</v>
      </c>
      <c r="K408" s="19">
        <f>Tableau139407174767881828384868889909294959699100101[[#This Row],[Victoires totales]]+Tableau139407174767881828384868889909294959699100101[[#This Row],[N.]]+Tableau139407174767881828384868889909294959699100101[[#This Row],[Défaites totales]]</f>
        <v>17</v>
      </c>
      <c r="L408" s="7">
        <v>41</v>
      </c>
      <c r="M408" s="7">
        <v>35</v>
      </c>
      <c r="N408" s="16">
        <f>Tableau139407174767881828384868889909294959699100101[[#This Row],[BP]]-Tableau139407174767881828384868889909294959699100101[[#This Row],[BC]]</f>
        <v>6</v>
      </c>
      <c r="O408" s="10">
        <f>(Tableau139407174767881828384868889909294959699100101[[#This Row],[G.]]*2)+(Tableau139407174767881828384868889909294959699100101[[#This Row],[VF]]*2)+Tableau139407174767881828384868889909294959699100101[[#This Row],[N.]]+(Tableau139407174767881828384868889909294959699100101[[#This Row],[VTV]]*2)</f>
        <v>13</v>
      </c>
    </row>
    <row r="409" spans="1:15" ht="18.75" x14ac:dyDescent="0.3">
      <c r="A409" s="6" t="s">
        <v>2</v>
      </c>
      <c r="B409" s="7">
        <v>5</v>
      </c>
      <c r="C409" s="7">
        <v>2</v>
      </c>
      <c r="D409" s="7"/>
      <c r="E409" s="28">
        <f>Tableau139407174767881828384868889909294959699100101[[#This Row],[G.]]+Tableau139407174767881828384868889909294959699100101[[#This Row],[VF]]+Tableau139407174767881828384868889909294959699100101[[#This Row],[VTV]]</f>
        <v>7</v>
      </c>
      <c r="F409" s="31" t="s">
        <v>30</v>
      </c>
      <c r="G409" s="7">
        <v>5</v>
      </c>
      <c r="H409" s="7"/>
      <c r="I409" s="7">
        <v>1</v>
      </c>
      <c r="J409" s="13">
        <f>Tableau139407174767881828384868889909294959699100101[[#This Row],[P.]]+Tableau139407174767881828384868889909294959699100101[[#This Row],[DF]]+Tableau139407174767881828384868889909294959699100101[[#This Row],[DTV]]</f>
        <v>6</v>
      </c>
      <c r="K409" s="19">
        <f>Tableau139407174767881828384868889909294959699100101[[#This Row],[Victoires totales]]+Tableau139407174767881828384868889909294959699100101[[#This Row],[N.]]+Tableau139407174767881828384868889909294959699100101[[#This Row],[Défaites totales]]</f>
        <v>14</v>
      </c>
      <c r="L409" s="7">
        <v>29</v>
      </c>
      <c r="M409" s="7">
        <v>24</v>
      </c>
      <c r="N409" s="16">
        <f>Tableau139407174767881828384868889909294959699100101[[#This Row],[BP]]-Tableau139407174767881828384868889909294959699100101[[#This Row],[BC]]</f>
        <v>5</v>
      </c>
      <c r="O409" s="10">
        <f>(Tableau139407174767881828384868889909294959699100101[[#This Row],[G.]]*2)+(Tableau139407174767881828384868889909294959699100101[[#This Row],[VF]]*2)+Tableau139407174767881828384868889909294959699100101[[#This Row],[N.]]+(Tableau139407174767881828384868889909294959699100101[[#This Row],[VTV]]*2)</f>
        <v>15</v>
      </c>
    </row>
    <row r="410" spans="1:15" ht="18.75" x14ac:dyDescent="0.3">
      <c r="A410" s="6" t="s">
        <v>1</v>
      </c>
      <c r="B410" s="7">
        <v>4</v>
      </c>
      <c r="C410" s="7">
        <v>2</v>
      </c>
      <c r="D410" s="7">
        <v>1</v>
      </c>
      <c r="E410" s="28">
        <f>Tableau139407174767881828384868889909294959699100101[[#This Row],[G.]]+Tableau139407174767881828384868889909294959699100101[[#This Row],[VF]]+Tableau139407174767881828384868889909294959699100101[[#This Row],[VTV]]</f>
        <v>7</v>
      </c>
      <c r="F410" s="31"/>
      <c r="G410" s="7">
        <v>6</v>
      </c>
      <c r="H410" s="7">
        <v>2</v>
      </c>
      <c r="I410" s="7"/>
      <c r="J410" s="13">
        <f>Tableau139407174767881828384868889909294959699100101[[#This Row],[P.]]+Tableau139407174767881828384868889909294959699100101[[#This Row],[DF]]+Tableau139407174767881828384868889909294959699100101[[#This Row],[DTV]]</f>
        <v>8</v>
      </c>
      <c r="K410" s="19">
        <f>Tableau139407174767881828384868889909294959699100101[[#This Row],[Victoires totales]]+Tableau139407174767881828384868889909294959699100101[[#This Row],[N.]]+Tableau139407174767881828384868889909294959699100101[[#This Row],[Défaites totales]]</f>
        <v>15</v>
      </c>
      <c r="L410" s="7">
        <v>24</v>
      </c>
      <c r="M410" s="7">
        <v>22</v>
      </c>
      <c r="N410" s="16">
        <f>Tableau139407174767881828384868889909294959699100101[[#This Row],[BP]]-Tableau139407174767881828384868889909294959699100101[[#This Row],[BC]]</f>
        <v>2</v>
      </c>
      <c r="O410" s="10">
        <f>(Tableau139407174767881828384868889909294959699100101[[#This Row],[G.]]*2)+(Tableau139407174767881828384868889909294959699100101[[#This Row],[VF]]*2)+Tableau139407174767881828384868889909294959699100101[[#This Row],[N.]]+(Tableau139407174767881828384868889909294959699100101[[#This Row],[VTV]]*2)</f>
        <v>14</v>
      </c>
    </row>
    <row r="411" spans="1:15" ht="18.75" x14ac:dyDescent="0.3">
      <c r="A411" s="6" t="s">
        <v>7</v>
      </c>
      <c r="B411" s="7">
        <v>5</v>
      </c>
      <c r="C411" s="7">
        <v>1</v>
      </c>
      <c r="D411" s="7"/>
      <c r="E411" s="28">
        <f>Tableau139407174767881828384868889909294959699100101[[#This Row],[G.]]+Tableau139407174767881828384868889909294959699100101[[#This Row],[VF]]+Tableau139407174767881828384868889909294959699100101[[#This Row],[VTV]]</f>
        <v>6</v>
      </c>
      <c r="F411" s="31" t="s">
        <v>30</v>
      </c>
      <c r="G411" s="7">
        <v>6</v>
      </c>
      <c r="H411" s="7">
        <v>3</v>
      </c>
      <c r="I411" s="7"/>
      <c r="J411" s="13">
        <f>Tableau139407174767881828384868889909294959699100101[[#This Row],[P.]]+Tableau139407174767881828384868889909294959699100101[[#This Row],[DF]]+Tableau139407174767881828384868889909294959699100101[[#This Row],[DTV]]</f>
        <v>9</v>
      </c>
      <c r="K411" s="19">
        <f>Tableau139407174767881828384868889909294959699100101[[#This Row],[Victoires totales]]+Tableau139407174767881828384868889909294959699100101[[#This Row],[N.]]+Tableau139407174767881828384868889909294959699100101[[#This Row],[Défaites totales]]</f>
        <v>16</v>
      </c>
      <c r="L411" s="7">
        <v>16</v>
      </c>
      <c r="M411" s="7">
        <v>32</v>
      </c>
      <c r="N411" s="16">
        <f>Tableau139407174767881828384868889909294959699100101[[#This Row],[BP]]-Tableau139407174767881828384868889909294959699100101[[#This Row],[BC]]</f>
        <v>-16</v>
      </c>
      <c r="O411" s="10">
        <f>(Tableau139407174767881828384868889909294959699100101[[#This Row],[G.]]*2)+(Tableau139407174767881828384868889909294959699100101[[#This Row],[VF]]*2)+Tableau139407174767881828384868889909294959699100101[[#This Row],[N.]]+(Tableau139407174767881828384868889909294959699100101[[#This Row],[VTV]]*2)</f>
        <v>13</v>
      </c>
    </row>
    <row r="412" spans="1:15" ht="18.75" x14ac:dyDescent="0.3">
      <c r="A412" s="6" t="s">
        <v>9</v>
      </c>
      <c r="B412" s="7">
        <v>2</v>
      </c>
      <c r="C412" s="7"/>
      <c r="D412" s="7"/>
      <c r="E412" s="28">
        <f>Tableau139407174767881828384868889909294959699100101[[#This Row],[G.]]+Tableau139407174767881828384868889909294959699100101[[#This Row],[VF]]+Tableau139407174767881828384868889909294959699100101[[#This Row],[VTV]]</f>
        <v>2</v>
      </c>
      <c r="F412" s="31"/>
      <c r="G412" s="7">
        <v>7</v>
      </c>
      <c r="H412" s="7">
        <v>9</v>
      </c>
      <c r="I412" s="7"/>
      <c r="J412" s="13">
        <f>Tableau139407174767881828384868889909294959699100101[[#This Row],[P.]]+Tableau139407174767881828384868889909294959699100101[[#This Row],[DF]]+Tableau139407174767881828384868889909294959699100101[[#This Row],[DTV]]</f>
        <v>16</v>
      </c>
      <c r="K412" s="19">
        <f>Tableau139407174767881828384868889909294959699100101[[#This Row],[Victoires totales]]+Tableau139407174767881828384868889909294959699100101[[#This Row],[N.]]+Tableau139407174767881828384868889909294959699100101[[#This Row],[Défaites totales]]</f>
        <v>18</v>
      </c>
      <c r="L412" s="7">
        <v>17</v>
      </c>
      <c r="M412" s="7">
        <v>47</v>
      </c>
      <c r="N412" s="16">
        <f>Tableau139407174767881828384868889909294959699100101[[#This Row],[BP]]-Tableau139407174767881828384868889909294959699100101[[#This Row],[BC]]</f>
        <v>-30</v>
      </c>
      <c r="O412" s="10">
        <f>(Tableau139407174767881828384868889909294959699100101[[#This Row],[G.]]*2)+(Tableau139407174767881828384868889909294959699100101[[#This Row],[VF]]*2)+Tableau139407174767881828384868889909294959699100101[[#This Row],[N.]]+(Tableau139407174767881828384868889909294959699100101[[#This Row],[VTV]]*2)</f>
        <v>4</v>
      </c>
    </row>
    <row r="413" spans="1:15" ht="18.75" x14ac:dyDescent="0.3">
      <c r="A413" s="1" t="s">
        <v>4</v>
      </c>
      <c r="B413" s="2">
        <v>1</v>
      </c>
      <c r="C413" s="2">
        <v>1</v>
      </c>
      <c r="D413" s="2"/>
      <c r="E413" s="29">
        <f>Tableau139407174767881828384868889909294959699100101[[#This Row],[G.]]+Tableau139407174767881828384868889909294959699100101[[#This Row],[VF]]+Tableau139407174767881828384868889909294959699100101[[#This Row],[VTV]]</f>
        <v>2</v>
      </c>
      <c r="F413" s="32"/>
      <c r="G413" s="2">
        <v>9</v>
      </c>
      <c r="H413" s="2">
        <v>6</v>
      </c>
      <c r="I413" s="2"/>
      <c r="J413" s="14">
        <f>Tableau139407174767881828384868889909294959699100101[[#This Row],[P.]]+Tableau139407174767881828384868889909294959699100101[[#This Row],[DF]]+Tableau139407174767881828384868889909294959699100101[[#This Row],[DTV]]</f>
        <v>15</v>
      </c>
      <c r="K413" s="20">
        <f>Tableau139407174767881828384868889909294959699100101[[#This Row],[Victoires totales]]+Tableau139407174767881828384868889909294959699100101[[#This Row],[N.]]+Tableau139407174767881828384868889909294959699100101[[#This Row],[Défaites totales]]</f>
        <v>17</v>
      </c>
      <c r="L413" s="2">
        <v>3</v>
      </c>
      <c r="M413" s="2">
        <v>64</v>
      </c>
      <c r="N413" s="17">
        <f>Tableau139407174767881828384868889909294959699100101[[#This Row],[BP]]-Tableau139407174767881828384868889909294959699100101[[#This Row],[BC]]</f>
        <v>-61</v>
      </c>
      <c r="O413" s="11">
        <f>(Tableau139407174767881828384868889909294959699100101[[#This Row],[G.]]*2)+(Tableau139407174767881828384868889909294959699100101[[#This Row],[VF]]*2)+Tableau139407174767881828384868889909294959699100101[[#This Row],[N.]]+(Tableau139407174767881828384868889909294959699100101[[#This Row],[VTV]]*2)</f>
        <v>4</v>
      </c>
    </row>
  </sheetData>
  <dataValidations count="1">
    <dataValidation type="list" allowBlank="1" showInputMessage="1" showErrorMessage="1" sqref="A285:A294 A347:A356 A131:B136 A398:B402 A414:B1209 A404:A413 A258:B262 A256:B256 A378:B379 A306:A315 A381:B386 A180:A189 A368:A377 A357:B366 A336:B337 A316:B317 A295:B296 A274:B275 A253:B254 A232:B233 A211:B212 A190:B191 A169:B170 A148:B149 A128:B129 A107:B108 A86:B87 A65:B66 A44:B45 AF17:AF26 A26:B32 A47:B53 A68:B74 A89:B95 A110:B116 A151:B157 A193:B199 A214:B220 A235:B241 A277:B283 A298:B304 A339:B345 A13:A24 B23:B24 A326:A335 A388:A397 A34:A43 A55:A64 A76:A85 A97:A106 A118:A127 A138:A147 A159:A168 A173:B178 A201:A210 A222:A231 A243:A252 A264:A273 A319:B324 A2:B11" xr:uid="{00000000-0002-0000-0000-000000000000}">
      <formula1>$AE$2:$AE$14</formula1>
    </dataValidation>
  </dataValidations>
  <pageMargins left="0.7" right="0.7" top="0.75" bottom="0.75" header="0.3" footer="0.3"/>
  <pageSetup paperSize="9" orientation="portrait" r:id="rId1"/>
  <tableParts count="22"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  <tablePart r:id="rId15"/>
    <tablePart r:id="rId16"/>
    <tablePart r:id="rId17"/>
    <tablePart r:id="rId18"/>
    <tablePart r:id="rId19"/>
    <tablePart r:id="rId20"/>
    <tablePart r:id="rId21"/>
    <tablePart r:id="rId22"/>
    <tablePart r:id="rId2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ED7533-3E5A-4D1F-BBCF-4073DB301575}">
  <dimension ref="A1:BS91"/>
  <sheetViews>
    <sheetView tabSelected="1" workbookViewId="0">
      <selection activeCell="V2" sqref="V2"/>
    </sheetView>
  </sheetViews>
  <sheetFormatPr defaultColWidth="11.42578125" defaultRowHeight="15" x14ac:dyDescent="0.25"/>
  <cols>
    <col min="1" max="1" width="27.5703125" customWidth="1"/>
    <col min="2" max="2" width="32.7109375" bestFit="1" customWidth="1"/>
    <col min="3" max="3" width="8.42578125" customWidth="1"/>
    <col min="4" max="4" width="12.7109375" style="49" customWidth="1"/>
    <col min="5" max="6" width="5.5703125" hidden="1" customWidth="1"/>
    <col min="7" max="8" width="5.42578125" hidden="1" customWidth="1"/>
    <col min="9" max="9" width="4.42578125" hidden="1" customWidth="1"/>
    <col min="10" max="10" width="4.5703125" hidden="1" customWidth="1"/>
    <col min="11" max="11" width="4.42578125" style="21" hidden="1" customWidth="1"/>
    <col min="12" max="13" width="6.5703125" hidden="1" customWidth="1"/>
    <col min="14" max="15" width="6.42578125" hidden="1" customWidth="1"/>
    <col min="16" max="16" width="5.42578125" hidden="1" customWidth="1"/>
    <col min="17" max="17" width="5.5703125" hidden="1" customWidth="1"/>
    <col min="18" max="18" width="5.42578125" hidden="1" customWidth="1"/>
    <col min="19" max="19" width="36.28515625" style="21" customWidth="1"/>
    <col min="21" max="21" width="32.7109375" bestFit="1" customWidth="1"/>
    <col min="22" max="22" width="10.7109375" bestFit="1" customWidth="1"/>
    <col min="23" max="30" width="6.85546875" customWidth="1"/>
    <col min="32" max="44" width="11.42578125" hidden="1" customWidth="1"/>
    <col min="45" max="46" width="11.42578125" customWidth="1"/>
  </cols>
  <sheetData>
    <row r="1" spans="1:47" x14ac:dyDescent="0.25">
      <c r="A1" t="s">
        <v>103</v>
      </c>
      <c r="B1" t="s">
        <v>104</v>
      </c>
      <c r="C1" t="s">
        <v>13</v>
      </c>
      <c r="D1" s="49" t="s">
        <v>10</v>
      </c>
      <c r="E1" t="s">
        <v>105</v>
      </c>
      <c r="F1" t="s">
        <v>106</v>
      </c>
      <c r="G1" t="s">
        <v>25</v>
      </c>
      <c r="H1" t="s">
        <v>31</v>
      </c>
      <c r="I1" t="s">
        <v>107</v>
      </c>
      <c r="J1" t="s">
        <v>108</v>
      </c>
      <c r="K1" t="s">
        <v>109</v>
      </c>
      <c r="L1" t="s">
        <v>117</v>
      </c>
      <c r="M1" t="s">
        <v>118</v>
      </c>
      <c r="N1" t="s">
        <v>119</v>
      </c>
      <c r="O1" t="s">
        <v>120</v>
      </c>
      <c r="P1" t="s">
        <v>121</v>
      </c>
      <c r="Q1" t="s">
        <v>122</v>
      </c>
      <c r="R1" t="s">
        <v>123</v>
      </c>
      <c r="T1" t="s">
        <v>112</v>
      </c>
      <c r="V1" s="49">
        <v>45016</v>
      </c>
      <c r="AG1" s="49">
        <f>V1</f>
        <v>45016</v>
      </c>
      <c r="AH1" t="s">
        <v>107</v>
      </c>
      <c r="AI1" t="s">
        <v>108</v>
      </c>
      <c r="AJ1" t="s">
        <v>109</v>
      </c>
      <c r="AK1" t="s">
        <v>25</v>
      </c>
      <c r="AL1" t="s">
        <v>31</v>
      </c>
      <c r="AM1" t="s">
        <v>19</v>
      </c>
      <c r="AN1" t="s">
        <v>20</v>
      </c>
      <c r="AO1" t="s">
        <v>21</v>
      </c>
      <c r="AP1" t="s">
        <v>15</v>
      </c>
      <c r="AQ1" t="s">
        <v>110</v>
      </c>
      <c r="AR1" t="s">
        <v>111</v>
      </c>
    </row>
    <row r="2" spans="1:47" x14ac:dyDescent="0.25">
      <c r="A2" t="s">
        <v>0</v>
      </c>
      <c r="B2" t="s">
        <v>9</v>
      </c>
      <c r="C2" t="s">
        <v>25</v>
      </c>
      <c r="D2" s="49">
        <v>302</v>
      </c>
      <c r="E2">
        <f>IFERROR(--LEFT(C2,SEARCH("-",C2)-1),0)</f>
        <v>0</v>
      </c>
      <c r="F2">
        <f>IFERROR(--MID(C2,SEARCH("-",C2)+1,9),0)</f>
        <v>0</v>
      </c>
      <c r="G2">
        <f>IF(C2="VF",1,0)</f>
        <v>1</v>
      </c>
      <c r="H2">
        <f>IF(C2="DF",1,0)</f>
        <v>0</v>
      </c>
      <c r="I2">
        <f>IF(OR(D2&gt;F2,G2=1),1,0)</f>
        <v>1</v>
      </c>
      <c r="J2">
        <f>IF(AND(G2+H2=0,E2=F2),1,0)</f>
        <v>0</v>
      </c>
      <c r="K2">
        <f>IF(I2+J2=0,1,0)</f>
        <v>0</v>
      </c>
      <c r="L2">
        <f>F2</f>
        <v>0</v>
      </c>
      <c r="M2">
        <f>E2</f>
        <v>0</v>
      </c>
      <c r="N2">
        <f>H2</f>
        <v>0</v>
      </c>
      <c r="O2">
        <f>G2</f>
        <v>1</v>
      </c>
      <c r="P2">
        <f>K2</f>
        <v>0</v>
      </c>
      <c r="Q2">
        <f>J2</f>
        <v>0</v>
      </c>
      <c r="R2">
        <f>I2</f>
        <v>1</v>
      </c>
      <c r="T2" s="52" t="s">
        <v>114</v>
      </c>
      <c r="U2" s="53" t="s">
        <v>113</v>
      </c>
      <c r="V2" s="58" t="s">
        <v>116</v>
      </c>
      <c r="W2" s="58" t="s">
        <v>107</v>
      </c>
      <c r="X2" s="58" t="s">
        <v>108</v>
      </c>
      <c r="Y2" s="58" t="s">
        <v>109</v>
      </c>
      <c r="Z2" s="58" t="s">
        <v>25</v>
      </c>
      <c r="AA2" s="58" t="s">
        <v>31</v>
      </c>
      <c r="AB2" s="58" t="s">
        <v>19</v>
      </c>
      <c r="AC2" s="58" t="s">
        <v>20</v>
      </c>
      <c r="AD2" s="58" t="s">
        <v>21</v>
      </c>
      <c r="AE2" s="59" t="s">
        <v>15</v>
      </c>
      <c r="AF2" t="s">
        <v>115</v>
      </c>
      <c r="AG2" t="str" cm="1">
        <f t="array" ref="AG2:AG11">_xlfn.UNIQUE(A2:A91)</f>
        <v>Association sportive internationale</v>
      </c>
      <c r="AH2" cm="1">
        <f t="array" ref="AH2">SUMPRODUCT(Table2[V]*(Table2[Date]&lt;=$V$1)*(Table2[Club concerné]=$AG2))+SUMPRODUCT(Table2[V6]*(Table2[Date]&lt;=$V$1)*(Table2[adversaire]=$AG2))</f>
        <v>9</v>
      </c>
      <c r="AI2" cm="1">
        <f t="array" ref="AI2">SUMPRODUCT(Table2[N]*(Table2[Date]&lt;=$V$1)*(Table2[Club concerné]=$AG2))+SUMPRODUCT(Table2[N7]*(Table2[Date]&lt;=$V$1)*(Table2[adversaire]=$AG2))</f>
        <v>1</v>
      </c>
      <c r="AJ2" cm="1">
        <f t="array" ref="AJ2">SUMPRODUCT(Table2[D]*(Table2[Date]&lt;=$V$1)*(Table2[Club concerné]=$AG2))+SUMPRODUCT(Table2[D8]*(Table2[Date]&lt;=$V$1)*(Table2[adversaire]=$AG2))</f>
        <v>9</v>
      </c>
      <c r="AK2" cm="1">
        <f t="array" ref="AK2">SUMPRODUCT(Table2[VF]*(Table2[Date]&lt;=$V$1)*(Table2[Club concerné]=$AG2))+SUMPRODUCT(Table2[VF4]*(Table2[Date]&lt;=$V$1)*(Table2[adversaire]=$AG2))</f>
        <v>4</v>
      </c>
      <c r="AL2" cm="1">
        <f t="array" ref="AL2">SUMPRODUCT(Table2[DF]*(Table2[Date]&lt;=$V$1)*(Table2[Club concerné]=$AG2))+SUMPRODUCT(Table2[DF5]*(Table2[Date]&lt;=$V$1)*(Table2[adversaire]=$AG2))</f>
        <v>0</v>
      </c>
      <c r="AM2" cm="1">
        <f t="array" ref="AM2">SUMPRODUCT(Table2[GP]*(Table2[Date]&lt;=$V$1)*(Table2[Club concerné]=$AG2))+SUMPRODUCT(Table2[GP2]*(Table2[Date]&lt;=$V$1)*(Table2[adversaire]=$AG2))</f>
        <v>35</v>
      </c>
      <c r="AN2" cm="1">
        <f t="array" ref="AN2">SUMPRODUCT(Table2[GC]*(Table2[Date]&lt;=$V$1)*(Table2[Club concerné]=$AG2))+SUMPRODUCT(Table2[GC3]*(Table2[Date]&lt;=$V$1)*(Table2[adversaire]=$AG2))</f>
        <v>20</v>
      </c>
      <c r="AO2">
        <f>AM2-AN2</f>
        <v>15</v>
      </c>
      <c r="AP2">
        <f>AH2*2+AI2</f>
        <v>19</v>
      </c>
      <c r="AQ2">
        <f>AP2*100000+AO2*100+AM2+(100-ROW()/100)</f>
        <v>1901634.98</v>
      </c>
      <c r="AR2">
        <f t="shared" ref="AR2:AR11" si="0">RANK(AQ2,$AQ$2:$AQ$11)</f>
        <v>6</v>
      </c>
      <c r="AU2" s="49"/>
    </row>
    <row r="3" spans="1:47" x14ac:dyDescent="0.25">
      <c r="A3" t="s">
        <v>2</v>
      </c>
      <c r="B3" t="s">
        <v>5</v>
      </c>
      <c r="C3" t="s">
        <v>24</v>
      </c>
      <c r="D3" s="49">
        <v>302</v>
      </c>
      <c r="E3">
        <f>IFERROR(--LEFT(C3,SEARCH("-",C3)-1),0)</f>
        <v>3</v>
      </c>
      <c r="F3">
        <f>IFERROR(--MID(C3,SEARCH("-",C3)+1,9),0)</f>
        <v>5</v>
      </c>
      <c r="G3">
        <f>IF(C3="VF",1,0)</f>
        <v>0</v>
      </c>
      <c r="H3">
        <f>IF(C3="DF",1,0)</f>
        <v>0</v>
      </c>
      <c r="I3">
        <f>IF(OR(D3&gt;F3,G3=1),1,0)</f>
        <v>1</v>
      </c>
      <c r="J3">
        <f>IF(AND(G3+H3=0,E3=F3),1,0)</f>
        <v>0</v>
      </c>
      <c r="K3">
        <f>IF(I3+J3=0,1,0)</f>
        <v>0</v>
      </c>
      <c r="L3">
        <f>F3</f>
        <v>5</v>
      </c>
      <c r="M3">
        <f>E3</f>
        <v>3</v>
      </c>
      <c r="N3">
        <f>H3</f>
        <v>0</v>
      </c>
      <c r="O3">
        <f>G3</f>
        <v>0</v>
      </c>
      <c r="P3">
        <f>K3</f>
        <v>0</v>
      </c>
      <c r="Q3">
        <f>J3</f>
        <v>0</v>
      </c>
      <c r="R3">
        <f>I3</f>
        <v>1</v>
      </c>
      <c r="S3"/>
      <c r="T3" s="54">
        <v>1</v>
      </c>
      <c r="U3" s="55" t="str" cm="1">
        <f t="array" ref="U3">INDEX($AG$2:$AR$11,MATCH(ROW(A1),$AR$2:$AR$11,0),COLUMN(A1))</f>
        <v>Chantilly football club</v>
      </c>
      <c r="V3" s="60">
        <f>SUM(W3:Y3)</f>
        <v>23</v>
      </c>
      <c r="W3" s="60" cm="1">
        <f t="array" ref="W3">INDEX($AG$2:$AR$11,MATCH(ROW(B1),$AR$2:$AR$11,0),COLUMN(B1))</f>
        <v>9</v>
      </c>
      <c r="X3" s="60" cm="1">
        <f t="array" ref="X3">INDEX($AG$2:$AR$11,MATCH(ROW(C1),$AR$2:$AR$11,0),COLUMN(C1))</f>
        <v>5</v>
      </c>
      <c r="Y3" s="60" cm="1">
        <f t="array" ref="Y3">INDEX($AG$2:$AR$11,MATCH(ROW(D1),$AR$2:$AR$11,0),COLUMN(D1))</f>
        <v>9</v>
      </c>
      <c r="Z3" s="60" cm="1">
        <f t="array" ref="Z3">INDEX($AG$2:$AR$11,MATCH(ROW(E1),$AR$2:$AR$11,0),COLUMN(E1))</f>
        <v>1</v>
      </c>
      <c r="AA3" s="60" cm="1">
        <f t="array" ref="AA3">INDEX($AG$2:$AR$11,MATCH(ROW(F1),$AR$2:$AR$11,0),COLUMN(F1))</f>
        <v>2</v>
      </c>
      <c r="AB3" s="60" cm="1">
        <f t="array" ref="AB3">INDEX($AG$2:$AR$11,MATCH(ROW(G1),$AR$2:$AR$11,0),COLUMN(G1))</f>
        <v>24</v>
      </c>
      <c r="AC3" s="60" cm="1">
        <f t="array" ref="AC3">INDEX($AG$2:$AR$11,MATCH(ROW(H1),$AR$2:$AR$11,0),COLUMN(H1))</f>
        <v>22</v>
      </c>
      <c r="AD3" s="60" cm="1">
        <f t="array" ref="AD3">INDEX($AG$2:$AR$11,MATCH(ROW(I1),$AR$2:$AR$11,0),COLUMN(I1))</f>
        <v>2</v>
      </c>
      <c r="AE3" s="60" cm="1">
        <f t="array" ref="AE3">INDEX($AG$2:$AR$11,MATCH(ROW(J1),$AR$2:$AR$11,0),COLUMN(J1))</f>
        <v>23</v>
      </c>
      <c r="AF3" s="60" cm="1">
        <f t="array" ref="AF3">INDEX($AG$2:$AR$11,MATCH(ROW(K1),$AR$2:$AR$11,0),COLUMN(K1))</f>
        <v>2300323.94</v>
      </c>
      <c r="AG3" t="str">
        <v>Club athlétique français</v>
      </c>
      <c r="AH3" cm="1">
        <f t="array" ref="AH3">SUMPRODUCT(Table2[V]*(Table2[Date]&lt;=$V$1)*(Table2[Club concerné]=$AG3))+SUMPRODUCT(Table2[V6]*(Table2[Date]&lt;=$V$1)*(Table2[adversaire]=$AG3))</f>
        <v>7</v>
      </c>
      <c r="AI3" cm="1">
        <f t="array" ref="AI3">SUMPRODUCT(Table2[N]*(Table2[Date]&lt;=$V$1)*(Table2[Club concerné]=$AG3))+SUMPRODUCT(Table2[N7]*(Table2[Date]&lt;=$V$1)*(Table2[adversaire]=$AG3))</f>
        <v>5</v>
      </c>
      <c r="AJ3" cm="1">
        <f t="array" ref="AJ3">SUMPRODUCT(K$2:K$91*($D$2:$D$91&lt;=$AG$1)*($A$2:$A$91=$AG3))+SUMPRODUCT(R$2:R$91*($D$2:$D$91&lt;=$AG$1)*($B$2:$B$91=$AG3))</f>
        <v>10</v>
      </c>
      <c r="AK3" cm="1">
        <f t="array" ref="AK3">SUMPRODUCT(Table2[VF]*(Table2[Date]&lt;=$V$1)*(Table2[Club concerné]=$AG3))+SUMPRODUCT(Table2[VF4]*(Table2[Date]&lt;=$V$1)*(Table2[adversaire]=$AG3))</f>
        <v>2</v>
      </c>
      <c r="AL3" cm="1">
        <f t="array" ref="AL3">SUMPRODUCT(Table2[DF]*(Table2[Date]&lt;=$V$1)*(Table2[Club concerné]=$AG3))+SUMPRODUCT(Table2[DF5]*(Table2[Date]&lt;=$V$1)*(Table2[adversaire]=$AG3))</f>
        <v>0</v>
      </c>
      <c r="AM3" cm="1">
        <f t="array" ref="AM3">SUMPRODUCT(Table2[GP]*(Table2[Date]&lt;=$V$1)*(Table2[Club concerné]=$AG3))+SUMPRODUCT(Table2[GP2]*(Table2[Date]&lt;=$V$1)*(Table2[adversaire]=$AG3))</f>
        <v>29</v>
      </c>
      <c r="AN3" cm="1">
        <f t="array" ref="AN3">SUMPRODUCT(Table2[GC]*(Table2[Date]&lt;=$V$1)*(Table2[Club concerné]=$AG3))+SUMPRODUCT(Table2[GC3]*(Table2[Date]&lt;=$V$1)*(Table2[adversaire]=$AG3))</f>
        <v>24</v>
      </c>
      <c r="AO3">
        <f t="shared" ref="AO3:AO11" si="1">AM3-AN3</f>
        <v>5</v>
      </c>
      <c r="AP3">
        <f t="shared" ref="AP3:AP11" si="2">AH3*2+AI3</f>
        <v>19</v>
      </c>
      <c r="AQ3">
        <f t="shared" ref="AQ3:AQ11" si="3">AP3*100000+AO3*100+AM3+(100-ROW()/100)</f>
        <v>1900628.97</v>
      </c>
      <c r="AR3">
        <f t="shared" si="0"/>
        <v>7</v>
      </c>
      <c r="AU3" s="49"/>
    </row>
    <row r="4" spans="1:47" x14ac:dyDescent="0.25">
      <c r="A4" t="s">
        <v>6</v>
      </c>
      <c r="B4" t="s">
        <v>7</v>
      </c>
      <c r="C4" t="s">
        <v>22</v>
      </c>
      <c r="D4" s="49">
        <v>302</v>
      </c>
      <c r="E4">
        <f>IFERROR(--LEFT(C4,SEARCH("-",C4)-1),0)</f>
        <v>4</v>
      </c>
      <c r="F4">
        <f>IFERROR(--MID(C4,SEARCH("-",C4)+1,9),0)</f>
        <v>1</v>
      </c>
      <c r="G4">
        <f>IF(C4="VF",1,0)</f>
        <v>0</v>
      </c>
      <c r="H4">
        <f>IF(C4="DF",1,0)</f>
        <v>0</v>
      </c>
      <c r="I4">
        <f>IF(OR(D4&gt;F4,G4=1),1,0)</f>
        <v>1</v>
      </c>
      <c r="J4">
        <f>IF(AND(G4+H4=0,E4=F4),1,0)</f>
        <v>0</v>
      </c>
      <c r="K4">
        <f>IF(I4+J4=0,1,0)</f>
        <v>0</v>
      </c>
      <c r="L4">
        <f>F4</f>
        <v>1</v>
      </c>
      <c r="M4">
        <f>E4</f>
        <v>4</v>
      </c>
      <c r="N4">
        <f>H4</f>
        <v>0</v>
      </c>
      <c r="O4">
        <f>G4</f>
        <v>0</v>
      </c>
      <c r="P4">
        <f>K4</f>
        <v>0</v>
      </c>
      <c r="Q4">
        <f>J4</f>
        <v>0</v>
      </c>
      <c r="R4">
        <f>I4</f>
        <v>1</v>
      </c>
      <c r="S4"/>
      <c r="T4" s="56">
        <f>IF(AF4=AF3,T3,ROW(A2))</f>
        <v>2</v>
      </c>
      <c r="U4" s="57" t="str" cm="1">
        <f t="array" ref="U4">INDEX($AG$2:$AR$11,MATCH(ROW(A2),$AR$2:$AR$11,0),COLUMN(A2))</f>
        <v>Société athlétique de Montrouge</v>
      </c>
      <c r="V4" s="61">
        <f t="shared" ref="V4:V12" si="4">SUM(W4:Y4)</f>
        <v>20</v>
      </c>
      <c r="W4" s="61" cm="1">
        <f t="array" ref="W4">INDEX($AG$2:$AR$11,MATCH(ROW(B2),$AR$2:$AR$11,0),COLUMN(B2))</f>
        <v>10</v>
      </c>
      <c r="X4" s="61" cm="1">
        <f t="array" ref="X4">INDEX($AG$2:$AR$11,MATCH(ROW(C2),$AR$2:$AR$11,0),COLUMN(C2))</f>
        <v>2</v>
      </c>
      <c r="Y4" s="61" cm="1">
        <f t="array" ref="Y4">INDEX($AG$2:$AR$11,MATCH(ROW(D2),$AR$2:$AR$11,0),COLUMN(D2))</f>
        <v>8</v>
      </c>
      <c r="Z4" s="61" cm="1">
        <f t="array" ref="Z4">INDEX($AG$2:$AR$11,MATCH(ROW(E2),$AR$2:$AR$11,0),COLUMN(E2))</f>
        <v>2</v>
      </c>
      <c r="AA4" s="61" cm="1">
        <f t="array" ref="AA4">INDEX($AG$2:$AR$11,MATCH(ROW(F2),$AR$2:$AR$11,0),COLUMN(F2))</f>
        <v>2</v>
      </c>
      <c r="AB4" s="61" cm="1">
        <f t="array" ref="AB4">INDEX($AG$2:$AR$11,MATCH(ROW(G2),$AR$2:$AR$11,0),COLUMN(G2))</f>
        <v>41</v>
      </c>
      <c r="AC4" s="61" cm="1">
        <f t="array" ref="AC4">INDEX($AG$2:$AR$11,MATCH(ROW(H2),$AR$2:$AR$11,0),COLUMN(H2))</f>
        <v>35</v>
      </c>
      <c r="AD4" s="61" cm="1">
        <f t="array" ref="AD4">INDEX($AG$2:$AR$11,MATCH(ROW(I2),$AR$2:$AR$11,0),COLUMN(I2))</f>
        <v>6</v>
      </c>
      <c r="AE4" s="61" cm="1">
        <f t="array" ref="AE4">INDEX($AG$2:$AR$11,MATCH(ROW(J2),$AR$2:$AR$11,0),COLUMN(J2))</f>
        <v>22</v>
      </c>
      <c r="AF4" s="60" cm="1">
        <f t="array" ref="AF4">INDEX($AG$2:$AR$11,MATCH(ROW(K2),$AR$2:$AR$11,0),COLUMN(K2))</f>
        <v>2200740.96</v>
      </c>
      <c r="AG4" t="str">
        <v>Société athlétique de Montrouge</v>
      </c>
      <c r="AH4" cm="1">
        <f t="array" ref="AH4">SUMPRODUCT(Table2[V]*(Table2[Date]&lt;=$V$1)*(Table2[Club concerné]=$AG4))+SUMPRODUCT(Table2[V6]*(Table2[Date]&lt;=$V$1)*(Table2[adversaire]=$AG4))</f>
        <v>10</v>
      </c>
      <c r="AI4" cm="1">
        <f t="array" ref="AI4">SUMPRODUCT(Table2[N]*(Table2[Date]&lt;=$V$1)*(Table2[Club concerné]=$AG4))+SUMPRODUCT(Table2[N7]*(Table2[Date]&lt;=$V$1)*(Table2[adversaire]=$AG4))</f>
        <v>2</v>
      </c>
      <c r="AJ4" cm="1">
        <f t="array" ref="AJ4">SUMPRODUCT(K$2:K$91*($D$2:$D$91&lt;=$AG$1)*($A$2:$A$91=$AG4))+SUMPRODUCT(R$2:R$91*($D$2:$D$91&lt;=$AG$1)*($B$2:$B$91=$AG4))</f>
        <v>8</v>
      </c>
      <c r="AK4" cm="1">
        <f t="array" ref="AK4">SUMPRODUCT(Table2[VF]*(Table2[Date]&lt;=$V$1)*(Table2[Club concerné]=$AG4))+SUMPRODUCT(Table2[VF4]*(Table2[Date]&lt;=$V$1)*(Table2[adversaire]=$AG4))</f>
        <v>2</v>
      </c>
      <c r="AL4" cm="1">
        <f t="array" ref="AL4">SUMPRODUCT(Table2[DF]*(Table2[Date]&lt;=$V$1)*(Table2[Club concerné]=$AG4))+SUMPRODUCT(Table2[DF5]*(Table2[Date]&lt;=$V$1)*(Table2[adversaire]=$AG4))</f>
        <v>2</v>
      </c>
      <c r="AM4" cm="1">
        <f t="array" ref="AM4">SUMPRODUCT(Table2[GP]*(Table2[Date]&lt;=$V$1)*(Table2[Club concerné]=$AG4))+SUMPRODUCT(Table2[GP2]*(Table2[Date]&lt;=$V$1)*(Table2[adversaire]=$AG4))</f>
        <v>41</v>
      </c>
      <c r="AN4" cm="1">
        <f t="array" ref="AN4">SUMPRODUCT(Table2[GC]*(Table2[Date]&lt;=$V$1)*(Table2[Club concerné]=$AG4))+SUMPRODUCT(Table2[GC3]*(Table2[Date]&lt;=$V$1)*(Table2[adversaire]=$AG4))</f>
        <v>35</v>
      </c>
      <c r="AO4">
        <f t="shared" si="1"/>
        <v>6</v>
      </c>
      <c r="AP4">
        <f t="shared" si="2"/>
        <v>22</v>
      </c>
      <c r="AQ4">
        <f t="shared" si="3"/>
        <v>2200740.96</v>
      </c>
      <c r="AR4">
        <f t="shared" si="0"/>
        <v>2</v>
      </c>
      <c r="AU4" s="49"/>
    </row>
    <row r="5" spans="1:47" x14ac:dyDescent="0.25">
      <c r="A5" t="s">
        <v>8</v>
      </c>
      <c r="B5" t="s">
        <v>4</v>
      </c>
      <c r="C5" t="s">
        <v>23</v>
      </c>
      <c r="D5" s="49">
        <v>302</v>
      </c>
      <c r="E5">
        <f>IFERROR(--LEFT(C5,SEARCH("-",C5)-1),0)</f>
        <v>13</v>
      </c>
      <c r="F5">
        <f>IFERROR(--MID(C5,SEARCH("-",C5)+1,9),0)</f>
        <v>0</v>
      </c>
      <c r="G5">
        <f>IF(C5="VF",1,0)</f>
        <v>0</v>
      </c>
      <c r="H5">
        <f>IF(C5="DF",1,0)</f>
        <v>0</v>
      </c>
      <c r="I5">
        <f>IF(OR(D5&gt;F5,G5=1),1,0)</f>
        <v>1</v>
      </c>
      <c r="J5">
        <f>IF(AND(G5+H5=0,E5=F5),1,0)</f>
        <v>0</v>
      </c>
      <c r="K5">
        <f>IF(I5+J5=0,1,0)</f>
        <v>0</v>
      </c>
      <c r="L5">
        <f>F5</f>
        <v>0</v>
      </c>
      <c r="M5">
        <f>E5</f>
        <v>13</v>
      </c>
      <c r="N5">
        <f>H5</f>
        <v>0</v>
      </c>
      <c r="O5">
        <f>G5</f>
        <v>0</v>
      </c>
      <c r="P5">
        <f>K5</f>
        <v>0</v>
      </c>
      <c r="Q5">
        <f>J5</f>
        <v>0</v>
      </c>
      <c r="R5">
        <f>I5</f>
        <v>1</v>
      </c>
      <c r="S5"/>
      <c r="T5" s="54">
        <f>IF(AF5=AF4,T4,ROW(A3))</f>
        <v>3</v>
      </c>
      <c r="U5" s="55" t="str" cm="1">
        <f t="array" ref="U5">INDEX($AG$2:$AR$11,MATCH(ROW(A3),$AR$2:$AR$11,0),COLUMN(A3))</f>
        <v>Club amical sportif de Saint-Mandé</v>
      </c>
      <c r="V5" s="60">
        <f t="shared" si="4"/>
        <v>20</v>
      </c>
      <c r="W5" s="60" cm="1">
        <f t="array" ref="W5">INDEX($AG$2:$AR$11,MATCH(ROW(B3),$AR$2:$AR$11,0),COLUMN(B3))</f>
        <v>9</v>
      </c>
      <c r="X5" s="60" cm="1">
        <f t="array" ref="X5">INDEX($AG$2:$AR$11,MATCH(ROW(C3),$AR$2:$AR$11,0),COLUMN(C3))</f>
        <v>2</v>
      </c>
      <c r="Y5" s="60" cm="1">
        <f t="array" ref="Y5">INDEX($AG$2:$AR$11,MATCH(ROW(D3),$AR$2:$AR$11,0),COLUMN(D3))</f>
        <v>9</v>
      </c>
      <c r="Z5" s="60" cm="1">
        <f t="array" ref="Z5">INDEX($AG$2:$AR$11,MATCH(ROW(E3),$AR$2:$AR$11,0),COLUMN(E3))</f>
        <v>6</v>
      </c>
      <c r="AA5" s="60" cm="1">
        <f t="array" ref="AA5">INDEX($AG$2:$AR$11,MATCH(ROW(F3),$AR$2:$AR$11,0),COLUMN(F3))</f>
        <v>0</v>
      </c>
      <c r="AB5" s="60" cm="1">
        <f t="array" ref="AB5">INDEX($AG$2:$AR$11,MATCH(ROW(G3),$AR$2:$AR$11,0),COLUMN(G3))</f>
        <v>25</v>
      </c>
      <c r="AC5" s="60" cm="1">
        <f t="array" ref="AC5">INDEX($AG$2:$AR$11,MATCH(ROW(H3),$AR$2:$AR$11,0),COLUMN(H3))</f>
        <v>24</v>
      </c>
      <c r="AD5" s="60" cm="1">
        <f t="array" ref="AD5">INDEX($AG$2:$AR$11,MATCH(ROW(I3),$AR$2:$AR$11,0),COLUMN(I3))</f>
        <v>1</v>
      </c>
      <c r="AE5" s="60" cm="1">
        <f t="array" ref="AE5">INDEX($AG$2:$AR$11,MATCH(ROW(J3),$AR$2:$AR$11,0),COLUMN(J3))</f>
        <v>20</v>
      </c>
      <c r="AF5" s="60" cm="1">
        <f t="array" ref="AF5">INDEX($AG$2:$AR$11,MATCH(ROW(K3),$AR$2:$AR$11,0),COLUMN(K3))</f>
        <v>2000224.91</v>
      </c>
      <c r="AG5" t="str">
        <v>Union sportive parisienne</v>
      </c>
      <c r="AH5" cm="1">
        <f t="array" ref="AH5">SUMPRODUCT(Table2[V]*(Table2[Date]&lt;=$V$1)*(Table2[Club concerné]=$AG5))+SUMPRODUCT(Table2[V6]*(Table2[Date]&lt;=$V$1)*(Table2[adversaire]=$AG5))</f>
        <v>9</v>
      </c>
      <c r="AI5" cm="1">
        <f t="array" ref="AI5">SUMPRODUCT(Table2[N]*(Table2[Date]&lt;=$V$1)*(Table2[Club concerné]=$AG5))+SUMPRODUCT(Table2[N7]*(Table2[Date]&lt;=$V$1)*(Table2[adversaire]=$AG5))</f>
        <v>0</v>
      </c>
      <c r="AJ5" cm="1">
        <f t="array" ref="AJ5">SUMPRODUCT(K$2:K$91*($D$2:$D$91&lt;=$AG$1)*($A$2:$A$91=$AG5))+SUMPRODUCT(R$2:R$91*($D$2:$D$91&lt;=$AG$1)*($B$2:$B$91=$AG5))</f>
        <v>9</v>
      </c>
      <c r="AK5" cm="1">
        <f t="array" ref="AK5">SUMPRODUCT(Table2[VF]*(Table2[Date]&lt;=$V$1)*(Table2[Club concerné]=$AG5))+SUMPRODUCT(Table2[VF4]*(Table2[Date]&lt;=$V$1)*(Table2[adversaire]=$AG5))</f>
        <v>5</v>
      </c>
      <c r="AL5" cm="1">
        <f t="array" ref="AL5">SUMPRODUCT(Table2[DF]*(Table2[Date]&lt;=$V$1)*(Table2[Club concerné]=$AG5))+SUMPRODUCT(Table2[DF5]*(Table2[Date]&lt;=$V$1)*(Table2[adversaire]=$AG5))</f>
        <v>0</v>
      </c>
      <c r="AM5" cm="1">
        <f t="array" ref="AM5">SUMPRODUCT(Table2[GP]*(Table2[Date]&lt;=$V$1)*(Table2[Club concerné]=$AG5))+SUMPRODUCT(Table2[GP2]*(Table2[Date]&lt;=$V$1)*(Table2[adversaire]=$AG5))</f>
        <v>71</v>
      </c>
      <c r="AN5" cm="1">
        <f t="array" ref="AN5">SUMPRODUCT(Table2[GC]*(Table2[Date]&lt;=$V$1)*(Table2[Club concerné]=$AG5))+SUMPRODUCT(Table2[GC3]*(Table2[Date]&lt;=$V$1)*(Table2[adversaire]=$AG5))</f>
        <v>15</v>
      </c>
      <c r="AO5">
        <f t="shared" si="1"/>
        <v>56</v>
      </c>
      <c r="AP5">
        <f t="shared" si="2"/>
        <v>18</v>
      </c>
      <c r="AQ5">
        <f t="shared" si="3"/>
        <v>1805770.95</v>
      </c>
      <c r="AR5">
        <f t="shared" si="0"/>
        <v>10</v>
      </c>
      <c r="AU5" s="49"/>
    </row>
    <row r="6" spans="1:47" x14ac:dyDescent="0.25">
      <c r="A6" t="s">
        <v>6</v>
      </c>
      <c r="B6" t="s">
        <v>9</v>
      </c>
      <c r="C6" t="s">
        <v>35</v>
      </c>
      <c r="D6" s="49">
        <v>316</v>
      </c>
      <c r="E6">
        <f>IFERROR(--LEFT(C6,SEARCH("-",C6)-1),0)</f>
        <v>5</v>
      </c>
      <c r="F6">
        <f>IFERROR(--MID(C6,SEARCH("-",C6)+1,9),0)</f>
        <v>9</v>
      </c>
      <c r="G6">
        <f>IF(C6="VF",1,0)</f>
        <v>0</v>
      </c>
      <c r="H6">
        <f>IF(C6="DF",1,0)</f>
        <v>0</v>
      </c>
      <c r="I6">
        <f>IF(OR(D6&gt;F6,G6=1),1,0)</f>
        <v>1</v>
      </c>
      <c r="J6">
        <f>IF(AND(G6+H6=0,E6=F6),1,0)</f>
        <v>0</v>
      </c>
      <c r="K6">
        <f>IF(I6+J6=0,1,0)</f>
        <v>0</v>
      </c>
      <c r="L6">
        <f>F6</f>
        <v>9</v>
      </c>
      <c r="M6">
        <f>E6</f>
        <v>5</v>
      </c>
      <c r="N6">
        <f>H6</f>
        <v>0</v>
      </c>
      <c r="O6">
        <f>G6</f>
        <v>0</v>
      </c>
      <c r="P6">
        <f>K6</f>
        <v>0</v>
      </c>
      <c r="Q6">
        <f>J6</f>
        <v>0</v>
      </c>
      <c r="R6">
        <f>I6</f>
        <v>1</v>
      </c>
      <c r="T6" s="56">
        <f>IF(AF6=AF5,T5,ROW(A4))</f>
        <v>4</v>
      </c>
      <c r="U6" s="57" t="str" cm="1">
        <f t="array" ref="U6">INDEX($AG$2:$AR$11,MATCH(ROW(A4),$AR$2:$AR$11,0),COLUMN(A4))</f>
        <v xml:space="preserve">Stade français </v>
      </c>
      <c r="V6" s="61">
        <f t="shared" si="4"/>
        <v>19</v>
      </c>
      <c r="W6" s="61" cm="1">
        <f t="array" ref="W6">INDEX($AG$2:$AR$11,MATCH(ROW(B4),$AR$2:$AR$11,0),COLUMN(B4))</f>
        <v>9</v>
      </c>
      <c r="X6" s="61" cm="1">
        <f t="array" ref="X6">INDEX($AG$2:$AR$11,MATCH(ROW(C4),$AR$2:$AR$11,0),COLUMN(C4))</f>
        <v>2</v>
      </c>
      <c r="Y6" s="61" cm="1">
        <f t="array" ref="Y6">INDEX($AG$2:$AR$11,MATCH(ROW(D4),$AR$2:$AR$11,0),COLUMN(D4))</f>
        <v>8</v>
      </c>
      <c r="Z6" s="61" cm="1">
        <f t="array" ref="Z6">INDEX($AG$2:$AR$11,MATCH(ROW(E4),$AR$2:$AR$11,0),COLUMN(E4))</f>
        <v>1</v>
      </c>
      <c r="AA6" s="61" cm="1">
        <f t="array" ref="AA6">INDEX($AG$2:$AR$11,MATCH(ROW(F4),$AR$2:$AR$11,0),COLUMN(F4))</f>
        <v>3</v>
      </c>
      <c r="AB6" s="61" cm="1">
        <f t="array" ref="AB6">INDEX($AG$2:$AR$11,MATCH(ROW(G4),$AR$2:$AR$11,0),COLUMN(G4))</f>
        <v>16</v>
      </c>
      <c r="AC6" s="61" cm="1">
        <f t="array" ref="AC6">INDEX($AG$2:$AR$11,MATCH(ROW(H4),$AR$2:$AR$11,0),COLUMN(H4))</f>
        <v>32</v>
      </c>
      <c r="AD6" s="61" cm="1">
        <f t="array" ref="AD6">INDEX($AG$2:$AR$11,MATCH(ROW(I4),$AR$2:$AR$11,0),COLUMN(I4))</f>
        <v>-16</v>
      </c>
      <c r="AE6" s="61" cm="1">
        <f t="array" ref="AE6">INDEX($AG$2:$AR$11,MATCH(ROW(J4),$AR$2:$AR$11,0),COLUMN(J4))</f>
        <v>20</v>
      </c>
      <c r="AF6" s="60" cm="1">
        <f t="array" ref="AF6">INDEX($AG$2:$AR$11,MATCH(ROW(K4),$AR$2:$AR$11,0),COLUMN(K4))</f>
        <v>1998515.89</v>
      </c>
      <c r="AG6" t="str">
        <v>Chantilly football club</v>
      </c>
      <c r="AH6" cm="1">
        <f t="array" ref="AH6">SUMPRODUCT(Table2[V]*(Table2[Date]&lt;=$V$1)*(Table2[Club concerné]=$AG6))+SUMPRODUCT(Table2[V6]*(Table2[Date]&lt;=$V$1)*(Table2[adversaire]=$AG6))</f>
        <v>9</v>
      </c>
      <c r="AI6" cm="1">
        <f t="array" ref="AI6">SUMPRODUCT(Table2[N]*(Table2[Date]&lt;=$V$1)*(Table2[Club concerné]=$AG6))+SUMPRODUCT(Table2[N7]*(Table2[Date]&lt;=$V$1)*(Table2[adversaire]=$AG6))</f>
        <v>5</v>
      </c>
      <c r="AJ6" cm="1">
        <f t="array" ref="AJ6">SUMPRODUCT(K$2:K$91*($D$2:$D$91&lt;=$AG$1)*($A$2:$A$91=$AG6))+SUMPRODUCT(R$2:R$91*($D$2:$D$91&lt;=$AG$1)*($B$2:$B$91=$AG6))</f>
        <v>9</v>
      </c>
      <c r="AK6" cm="1">
        <f t="array" ref="AK6">SUMPRODUCT(Table2[VF]*(Table2[Date]&lt;=$V$1)*(Table2[Club concerné]=$AG6))+SUMPRODUCT(Table2[VF4]*(Table2[Date]&lt;=$V$1)*(Table2[adversaire]=$AG6))</f>
        <v>1</v>
      </c>
      <c r="AL6" cm="1">
        <f t="array" ref="AL6">SUMPRODUCT(Table2[DF]*(Table2[Date]&lt;=$V$1)*(Table2[Club concerné]=$AG6))+SUMPRODUCT(Table2[DF5]*(Table2[Date]&lt;=$V$1)*(Table2[adversaire]=$AG6))</f>
        <v>2</v>
      </c>
      <c r="AM6" cm="1">
        <f t="array" ref="AM6">SUMPRODUCT(Table2[GP]*(Table2[Date]&lt;=$V$1)*(Table2[Club concerné]=$AG6))+SUMPRODUCT(Table2[GP2]*(Table2[Date]&lt;=$V$1)*(Table2[adversaire]=$AG6))</f>
        <v>24</v>
      </c>
      <c r="AN6" cm="1">
        <f t="array" ref="AN6">SUMPRODUCT(Table2[GC]*(Table2[Date]&lt;=$V$1)*(Table2[Club concerné]=$AG6))+SUMPRODUCT(Table2[GC3]*(Table2[Date]&lt;=$V$1)*(Table2[adversaire]=$AG6))</f>
        <v>22</v>
      </c>
      <c r="AO6">
        <f t="shared" si="1"/>
        <v>2</v>
      </c>
      <c r="AP6">
        <f t="shared" si="2"/>
        <v>23</v>
      </c>
      <c r="AQ6">
        <f t="shared" si="3"/>
        <v>2300323.94</v>
      </c>
      <c r="AR6">
        <f t="shared" si="0"/>
        <v>1</v>
      </c>
      <c r="AU6" s="49"/>
    </row>
    <row r="7" spans="1:47" x14ac:dyDescent="0.25">
      <c r="A7" t="s">
        <v>0</v>
      </c>
      <c r="B7" t="s">
        <v>7</v>
      </c>
      <c r="C7" t="s">
        <v>36</v>
      </c>
      <c r="D7" s="49">
        <v>316</v>
      </c>
      <c r="E7">
        <f>IFERROR(--LEFT(C7,SEARCH("-",C7)-1),0)</f>
        <v>1</v>
      </c>
      <c r="F7">
        <f>IFERROR(--MID(C7,SEARCH("-",C7)+1,9),0)</f>
        <v>0</v>
      </c>
      <c r="G7">
        <f>IF(C7="VF",1,0)</f>
        <v>0</v>
      </c>
      <c r="H7">
        <f>IF(C7="DF",1,0)</f>
        <v>0</v>
      </c>
      <c r="I7">
        <f>IF(OR(D7&gt;F7,G7=1),1,0)</f>
        <v>1</v>
      </c>
      <c r="J7">
        <f>IF(AND(G7+H7=0,E7=F7),1,0)</f>
        <v>0</v>
      </c>
      <c r="K7">
        <f>IF(I7+J7=0,1,0)</f>
        <v>0</v>
      </c>
      <c r="L7">
        <f>F7</f>
        <v>0</v>
      </c>
      <c r="M7">
        <f>E7</f>
        <v>1</v>
      </c>
      <c r="N7">
        <f>H7</f>
        <v>0</v>
      </c>
      <c r="O7">
        <f>G7</f>
        <v>0</v>
      </c>
      <c r="P7">
        <f>K7</f>
        <v>0</v>
      </c>
      <c r="Q7">
        <f>J7</f>
        <v>0</v>
      </c>
      <c r="R7">
        <f>I7</f>
        <v>1</v>
      </c>
      <c r="T7" s="54">
        <f>IF(AF7=AF6,T6,ROW(A5))</f>
        <v>5</v>
      </c>
      <c r="U7" s="55" t="str" cm="1">
        <f t="array" ref="U7">INDEX($AG$2:$AR$11,MATCH(ROW(A5),$AR$2:$AR$11,0),COLUMN(A5))</f>
        <v>Gallia club</v>
      </c>
      <c r="V7" s="60">
        <f t="shared" si="4"/>
        <v>19</v>
      </c>
      <c r="W7" s="60" cm="1">
        <f t="array" ref="W7">INDEX($AG$2:$AR$11,MATCH(ROW(B5),$AR$2:$AR$11,0),COLUMN(B5))</f>
        <v>9</v>
      </c>
      <c r="X7" s="60" cm="1">
        <f t="array" ref="X7">INDEX($AG$2:$AR$11,MATCH(ROW(C5),$AR$2:$AR$11,0),COLUMN(C5))</f>
        <v>1</v>
      </c>
      <c r="Y7" s="60" cm="1">
        <f t="array" ref="Y7">INDEX($AG$2:$AR$11,MATCH(ROW(D5),$AR$2:$AR$11,0),COLUMN(D5))</f>
        <v>9</v>
      </c>
      <c r="Z7" s="60" cm="1">
        <f t="array" ref="Z7">INDEX($AG$2:$AR$11,MATCH(ROW(E5),$AR$2:$AR$11,0),COLUMN(E5))</f>
        <v>2</v>
      </c>
      <c r="AA7" s="60" cm="1">
        <f t="array" ref="AA7">INDEX($AG$2:$AR$11,MATCH(ROW(F5),$AR$2:$AR$11,0),COLUMN(F5))</f>
        <v>3</v>
      </c>
      <c r="AB7" s="60" cm="1">
        <f t="array" ref="AB7">INDEX($AG$2:$AR$11,MATCH(ROW(G5),$AR$2:$AR$11,0),COLUMN(G5))</f>
        <v>42</v>
      </c>
      <c r="AC7" s="60" cm="1">
        <f t="array" ref="AC7">INDEX($AG$2:$AR$11,MATCH(ROW(H5),$AR$2:$AR$11,0),COLUMN(H5))</f>
        <v>20</v>
      </c>
      <c r="AD7" s="60" cm="1">
        <f t="array" ref="AD7">INDEX($AG$2:$AR$11,MATCH(ROW(I5),$AR$2:$AR$11,0),COLUMN(I5))</f>
        <v>22</v>
      </c>
      <c r="AE7" s="60" cm="1">
        <f t="array" ref="AE7">INDEX($AG$2:$AR$11,MATCH(ROW(J5),$AR$2:$AR$11,0),COLUMN(J5))</f>
        <v>19</v>
      </c>
      <c r="AF7" s="60" cm="1">
        <f t="array" ref="AF7">INDEX($AG$2:$AR$11,MATCH(ROW(K5),$AR$2:$AR$11,0),COLUMN(K5))</f>
        <v>1902341.93</v>
      </c>
      <c r="AG7" t="str">
        <v>Gallia club</v>
      </c>
      <c r="AH7" cm="1">
        <f t="array" ref="AH7">SUMPRODUCT(Table2[V]*(Table2[Date]&lt;=$V$1)*(Table2[Club concerné]=$AG7))+SUMPRODUCT(Table2[V6]*(Table2[Date]&lt;=$V$1)*(Table2[adversaire]=$AG7))</f>
        <v>9</v>
      </c>
      <c r="AI7" cm="1">
        <f t="array" ref="AI7">SUMPRODUCT(Table2[N]*(Table2[Date]&lt;=$V$1)*(Table2[Club concerné]=$AG7))+SUMPRODUCT(Table2[N7]*(Table2[Date]&lt;=$V$1)*(Table2[adversaire]=$AG7))</f>
        <v>1</v>
      </c>
      <c r="AJ7" cm="1">
        <f t="array" ref="AJ7">SUMPRODUCT(K$2:K$91*($D$2:$D$91&lt;=$AG$1)*($A$2:$A$91=$AG7))+SUMPRODUCT(R$2:R$91*($D$2:$D$91&lt;=$AG$1)*($B$2:$B$91=$AG7))</f>
        <v>9</v>
      </c>
      <c r="AK7" cm="1">
        <f t="array" ref="AK7">SUMPRODUCT(Table2[VF]*(Table2[Date]&lt;=$V$1)*(Table2[Club concerné]=$AG7))+SUMPRODUCT(Table2[VF4]*(Table2[Date]&lt;=$V$1)*(Table2[adversaire]=$AG7))</f>
        <v>2</v>
      </c>
      <c r="AL7" cm="1">
        <f t="array" ref="AL7">SUMPRODUCT(Table2[DF]*(Table2[Date]&lt;=$V$1)*(Table2[Club concerné]=$AG7))+SUMPRODUCT(Table2[DF5]*(Table2[Date]&lt;=$V$1)*(Table2[adversaire]=$AG7))</f>
        <v>3</v>
      </c>
      <c r="AM7" cm="1">
        <f t="array" ref="AM7">SUMPRODUCT(Table2[GP]*(Table2[Date]&lt;=$V$1)*(Table2[Club concerné]=$AG7))+SUMPRODUCT(Table2[GP2]*(Table2[Date]&lt;=$V$1)*(Table2[adversaire]=$AG7))</f>
        <v>42</v>
      </c>
      <c r="AN7" cm="1">
        <f t="array" ref="AN7">SUMPRODUCT(Table2[GC]*(Table2[Date]&lt;=$V$1)*(Table2[Club concerné]=$AG7))+SUMPRODUCT(Table2[GC3]*(Table2[Date]&lt;=$V$1)*(Table2[adversaire]=$AG7))</f>
        <v>20</v>
      </c>
      <c r="AO7">
        <f t="shared" si="1"/>
        <v>22</v>
      </c>
      <c r="AP7">
        <f t="shared" si="2"/>
        <v>19</v>
      </c>
      <c r="AQ7">
        <f t="shared" si="3"/>
        <v>1902341.93</v>
      </c>
      <c r="AR7">
        <f t="shared" si="0"/>
        <v>5</v>
      </c>
      <c r="AU7" s="49"/>
    </row>
    <row r="8" spans="1:47" x14ac:dyDescent="0.25">
      <c r="A8" t="s">
        <v>1</v>
      </c>
      <c r="B8" t="s">
        <v>4</v>
      </c>
      <c r="C8" t="s">
        <v>37</v>
      </c>
      <c r="D8" s="49">
        <v>316</v>
      </c>
      <c r="E8">
        <f>IFERROR(--LEFT(C8,SEARCH("-",C8)-1),0)</f>
        <v>7</v>
      </c>
      <c r="F8">
        <f>IFERROR(--MID(C8,SEARCH("-",C8)+1,9),0)</f>
        <v>1</v>
      </c>
      <c r="G8">
        <f>IF(C8="VF",1,0)</f>
        <v>0</v>
      </c>
      <c r="H8">
        <f>IF(C8="DF",1,0)</f>
        <v>0</v>
      </c>
      <c r="I8">
        <f>IF(OR(D8&gt;F8,G8=1),1,0)</f>
        <v>1</v>
      </c>
      <c r="J8">
        <f>IF(AND(G8+H8=0,E8=F8),1,0)</f>
        <v>0</v>
      </c>
      <c r="K8">
        <f>IF(I8+J8=0,1,0)</f>
        <v>0</v>
      </c>
      <c r="L8">
        <f>F8</f>
        <v>1</v>
      </c>
      <c r="M8">
        <f>E8</f>
        <v>7</v>
      </c>
      <c r="N8">
        <f>H8</f>
        <v>0</v>
      </c>
      <c r="O8">
        <f>G8</f>
        <v>0</v>
      </c>
      <c r="P8">
        <f>K8</f>
        <v>0</v>
      </c>
      <c r="Q8">
        <f>J8</f>
        <v>0</v>
      </c>
      <c r="R8">
        <f>I8</f>
        <v>1</v>
      </c>
      <c r="T8" s="56">
        <f>IF(AF8=AF7,T7,ROW(A6))</f>
        <v>6</v>
      </c>
      <c r="U8" s="57" t="str" cm="1">
        <f t="array" ref="U8">INDEX($AG$2:$AR$11,MATCH(ROW(A6),$AR$2:$AR$11,0),COLUMN(A6))</f>
        <v>Association sportive internationale</v>
      </c>
      <c r="V8" s="61">
        <f t="shared" si="4"/>
        <v>19</v>
      </c>
      <c r="W8" s="61" cm="1">
        <f t="array" ref="W8">INDEX($AG$2:$AR$11,MATCH(ROW(B6),$AR$2:$AR$11,0),COLUMN(B6))</f>
        <v>9</v>
      </c>
      <c r="X8" s="61" cm="1">
        <f t="array" ref="X8">INDEX($AG$2:$AR$11,MATCH(ROW(C6),$AR$2:$AR$11,0),COLUMN(C6))</f>
        <v>1</v>
      </c>
      <c r="Y8" s="61" cm="1">
        <f t="array" ref="Y8">INDEX($AG$2:$AR$11,MATCH(ROW(D6),$AR$2:$AR$11,0),COLUMN(D6))</f>
        <v>9</v>
      </c>
      <c r="Z8" s="61" cm="1">
        <f t="array" ref="Z8">INDEX($AG$2:$AR$11,MATCH(ROW(E6),$AR$2:$AR$11,0),COLUMN(E6))</f>
        <v>4</v>
      </c>
      <c r="AA8" s="61" cm="1">
        <f t="array" ref="AA8">INDEX($AG$2:$AR$11,MATCH(ROW(F6),$AR$2:$AR$11,0),COLUMN(F6))</f>
        <v>0</v>
      </c>
      <c r="AB8" s="61" cm="1">
        <f t="array" ref="AB8">INDEX($AG$2:$AR$11,MATCH(ROW(G6),$AR$2:$AR$11,0),COLUMN(G6))</f>
        <v>35</v>
      </c>
      <c r="AC8" s="61" cm="1">
        <f t="array" ref="AC8">INDEX($AG$2:$AR$11,MATCH(ROW(H6),$AR$2:$AR$11,0),COLUMN(H6))</f>
        <v>20</v>
      </c>
      <c r="AD8" s="61" cm="1">
        <f t="array" ref="AD8">INDEX($AG$2:$AR$11,MATCH(ROW(I6),$AR$2:$AR$11,0),COLUMN(I6))</f>
        <v>15</v>
      </c>
      <c r="AE8" s="61" cm="1">
        <f t="array" ref="AE8">INDEX($AG$2:$AR$11,MATCH(ROW(J6),$AR$2:$AR$11,0),COLUMN(J6))</f>
        <v>19</v>
      </c>
      <c r="AF8" s="60" cm="1">
        <f t="array" ref="AF8">INDEX($AG$2:$AR$11,MATCH(ROW(K6),$AR$2:$AR$11,0),COLUMN(K6))</f>
        <v>1901634.98</v>
      </c>
      <c r="AG8" t="str">
        <v>Football club de Puteaux</v>
      </c>
      <c r="AH8" cm="1">
        <f t="array" ref="AH8">SUMPRODUCT(Table2[V]*(Table2[Date]&lt;=$V$1)*(Table2[Club concerné]=$AG8))+SUMPRODUCT(Table2[V6]*(Table2[Date]&lt;=$V$1)*(Table2[adversaire]=$AG8))</f>
        <v>9</v>
      </c>
      <c r="AI8" cm="1">
        <f t="array" ref="AI8">SUMPRODUCT(Table2[N]*(Table2[Date]&lt;=$V$1)*(Table2[Club concerné]=$AG8))+SUMPRODUCT(Table2[N7]*(Table2[Date]&lt;=$V$1)*(Table2[adversaire]=$AG8))</f>
        <v>1</v>
      </c>
      <c r="AJ8" cm="1">
        <f t="array" ref="AJ8">SUMPRODUCT(K$2:K$91*($D$2:$D$91&lt;=$AG$1)*($A$2:$A$91=$AG8))+SUMPRODUCT(R$2:R$91*($D$2:$D$91&lt;=$AG$1)*($B$2:$B$91=$AG8))</f>
        <v>9</v>
      </c>
      <c r="AK8" cm="1">
        <f t="array" ref="AK8">SUMPRODUCT(Table2[VF]*(Table2[Date]&lt;=$V$1)*(Table2[Club concerné]=$AG8))+SUMPRODUCT(Table2[VF4]*(Table2[Date]&lt;=$V$1)*(Table2[adversaire]=$AG8))</f>
        <v>1</v>
      </c>
      <c r="AL8" cm="1">
        <f t="array" ref="AL8">SUMPRODUCT(Table2[DF]*(Table2[Date]&lt;=$V$1)*(Table2[Club concerné]=$AG8))+SUMPRODUCT(Table2[DF5]*(Table2[Date]&lt;=$V$1)*(Table2[adversaire]=$AG8))</f>
        <v>6</v>
      </c>
      <c r="AM8" cm="1">
        <f t="array" ref="AM8">SUMPRODUCT(Table2[GP]*(Table2[Date]&lt;=$V$1)*(Table2[Club concerné]=$AG8))+SUMPRODUCT(Table2[GP2]*(Table2[Date]&lt;=$V$1)*(Table2[adversaire]=$AG8))</f>
        <v>3</v>
      </c>
      <c r="AN8" cm="1">
        <f t="array" ref="AN8">SUMPRODUCT(Table2[GC]*(Table2[Date]&lt;=$V$1)*(Table2[Club concerné]=$AG8))+SUMPRODUCT(Table2[GC3]*(Table2[Date]&lt;=$V$1)*(Table2[adversaire]=$AG8))</f>
        <v>64</v>
      </c>
      <c r="AO8">
        <f t="shared" si="1"/>
        <v>-61</v>
      </c>
      <c r="AP8">
        <f t="shared" si="2"/>
        <v>19</v>
      </c>
      <c r="AQ8">
        <f t="shared" si="3"/>
        <v>1894002.92</v>
      </c>
      <c r="AR8">
        <f t="shared" si="0"/>
        <v>9</v>
      </c>
      <c r="AU8" s="49"/>
    </row>
    <row r="9" spans="1:47" x14ac:dyDescent="0.25">
      <c r="A9" t="s">
        <v>8</v>
      </c>
      <c r="B9" t="s">
        <v>5</v>
      </c>
      <c r="C9" t="s">
        <v>38</v>
      </c>
      <c r="D9" s="49">
        <v>316</v>
      </c>
      <c r="E9">
        <f>IFERROR(--LEFT(C9,SEARCH("-",C9)-1),0)</f>
        <v>5</v>
      </c>
      <c r="F9">
        <f>IFERROR(--MID(C9,SEARCH("-",C9)+1,9),0)</f>
        <v>1</v>
      </c>
      <c r="G9">
        <f>IF(C9="VF",1,0)</f>
        <v>0</v>
      </c>
      <c r="H9">
        <f>IF(C9="DF",1,0)</f>
        <v>0</v>
      </c>
      <c r="I9">
        <f>IF(OR(D9&gt;F9,G9=1),1,0)</f>
        <v>1</v>
      </c>
      <c r="J9">
        <f>IF(AND(G9+H9=0,E9=F9),1,0)</f>
        <v>0</v>
      </c>
      <c r="K9">
        <f>IF(I9+J9=0,1,0)</f>
        <v>0</v>
      </c>
      <c r="L9">
        <f>F9</f>
        <v>1</v>
      </c>
      <c r="M9">
        <f>E9</f>
        <v>5</v>
      </c>
      <c r="N9">
        <f>H9</f>
        <v>0</v>
      </c>
      <c r="O9">
        <f>G9</f>
        <v>0</v>
      </c>
      <c r="P9">
        <f>K9</f>
        <v>0</v>
      </c>
      <c r="Q9">
        <f>J9</f>
        <v>0</v>
      </c>
      <c r="R9">
        <f>I9</f>
        <v>1</v>
      </c>
      <c r="T9" s="54">
        <f>IF(AF9=AF8,T8,ROW(A7))</f>
        <v>7</v>
      </c>
      <c r="U9" s="55" t="str" cm="1">
        <f t="array" ref="U9">INDEX($AG$2:$AR$11,MATCH(ROW(A7),$AR$2:$AR$11,0),COLUMN(A7))</f>
        <v>Club athlétique français</v>
      </c>
      <c r="V9" s="60">
        <f t="shared" si="4"/>
        <v>22</v>
      </c>
      <c r="W9" s="60" cm="1">
        <f t="array" ref="W9">INDEX($AG$2:$AR$11,MATCH(ROW(B7),$AR$2:$AR$11,0),COLUMN(B7))</f>
        <v>7</v>
      </c>
      <c r="X9" s="60" cm="1">
        <f t="array" ref="X9">INDEX($AG$2:$AR$11,MATCH(ROW(C7),$AR$2:$AR$11,0),COLUMN(C7))</f>
        <v>5</v>
      </c>
      <c r="Y9" s="60" cm="1">
        <f t="array" ref="Y9">INDEX($AG$2:$AR$11,MATCH(ROW(D7),$AR$2:$AR$11,0),COLUMN(D7))</f>
        <v>10</v>
      </c>
      <c r="Z9" s="60" cm="1">
        <f t="array" ref="Z9">INDEX($AG$2:$AR$11,MATCH(ROW(E7),$AR$2:$AR$11,0),COLUMN(E7))</f>
        <v>2</v>
      </c>
      <c r="AA9" s="60" cm="1">
        <f t="array" ref="AA9">INDEX($AG$2:$AR$11,MATCH(ROW(F7),$AR$2:$AR$11,0),COLUMN(F7))</f>
        <v>0</v>
      </c>
      <c r="AB9" s="60" cm="1">
        <f t="array" ref="AB9">INDEX($AG$2:$AR$11,MATCH(ROW(G7),$AR$2:$AR$11,0),COLUMN(G7))</f>
        <v>29</v>
      </c>
      <c r="AC9" s="60" cm="1">
        <f t="array" ref="AC9">INDEX($AG$2:$AR$11,MATCH(ROW(H7),$AR$2:$AR$11,0),COLUMN(H7))</f>
        <v>24</v>
      </c>
      <c r="AD9" s="60" cm="1">
        <f t="array" ref="AD9">INDEX($AG$2:$AR$11,MATCH(ROW(I7),$AR$2:$AR$11,0),COLUMN(I7))</f>
        <v>5</v>
      </c>
      <c r="AE9" s="60" cm="1">
        <f t="array" ref="AE9">INDEX($AG$2:$AR$11,MATCH(ROW(J7),$AR$2:$AR$11,0),COLUMN(J7))</f>
        <v>19</v>
      </c>
      <c r="AF9" s="60" cm="1">
        <f t="array" ref="AF9">INDEX($AG$2:$AR$11,MATCH(ROW(K7),$AR$2:$AR$11,0),COLUMN(K7))</f>
        <v>1900628.97</v>
      </c>
      <c r="AG9" t="str">
        <v>Club amical sportif de Saint-Mandé</v>
      </c>
      <c r="AH9" cm="1">
        <f t="array" ref="AH9">SUMPRODUCT(Table2[V]*(Table2[Date]&lt;=$V$1)*(Table2[Club concerné]=$AG9))+SUMPRODUCT(Table2[V6]*(Table2[Date]&lt;=$V$1)*(Table2[adversaire]=$AG9))</f>
        <v>9</v>
      </c>
      <c r="AI9" cm="1">
        <f t="array" ref="AI9">SUMPRODUCT(Table2[N]*(Table2[Date]&lt;=$V$1)*(Table2[Club concerné]=$AG9))+SUMPRODUCT(Table2[N7]*(Table2[Date]&lt;=$V$1)*(Table2[adversaire]=$AG9))</f>
        <v>2</v>
      </c>
      <c r="AJ9" cm="1">
        <f t="array" ref="AJ9">SUMPRODUCT(K$2:K$91*($D$2:$D$91&lt;=$AG$1)*($A$2:$A$91=$AG9))+SUMPRODUCT(R$2:R$91*($D$2:$D$91&lt;=$AG$1)*($B$2:$B$91=$AG9))</f>
        <v>9</v>
      </c>
      <c r="AK9" cm="1">
        <f t="array" ref="AK9">SUMPRODUCT(Table2[VF]*(Table2[Date]&lt;=$V$1)*(Table2[Club concerné]=$AG9))+SUMPRODUCT(Table2[VF4]*(Table2[Date]&lt;=$V$1)*(Table2[adversaire]=$AG9))</f>
        <v>6</v>
      </c>
      <c r="AL9" cm="1">
        <f t="array" ref="AL9">SUMPRODUCT(Table2[DF]*(Table2[Date]&lt;=$V$1)*(Table2[Club concerné]=$AG9))+SUMPRODUCT(Table2[DF5]*(Table2[Date]&lt;=$V$1)*(Table2[adversaire]=$AG9))</f>
        <v>0</v>
      </c>
      <c r="AM9" cm="1">
        <f t="array" ref="AM9">SUMPRODUCT(Table2[GP]*(Table2[Date]&lt;=$V$1)*(Table2[Club concerné]=$AG9))+SUMPRODUCT(Table2[GP2]*(Table2[Date]&lt;=$V$1)*(Table2[adversaire]=$AG9))</f>
        <v>25</v>
      </c>
      <c r="AN9" cm="1">
        <f t="array" ref="AN9">SUMPRODUCT(Table2[GC]*(Table2[Date]&lt;=$V$1)*(Table2[Club concerné]=$AG9))+SUMPRODUCT(Table2[GC3]*(Table2[Date]&lt;=$V$1)*(Table2[adversaire]=$AG9))</f>
        <v>24</v>
      </c>
      <c r="AO9">
        <f t="shared" si="1"/>
        <v>1</v>
      </c>
      <c r="AP9">
        <f t="shared" si="2"/>
        <v>20</v>
      </c>
      <c r="AQ9">
        <f t="shared" si="3"/>
        <v>2000224.91</v>
      </c>
      <c r="AR9">
        <f t="shared" si="0"/>
        <v>3</v>
      </c>
      <c r="AU9" s="49"/>
    </row>
    <row r="10" spans="1:47" x14ac:dyDescent="0.25">
      <c r="A10" t="s">
        <v>2</v>
      </c>
      <c r="B10" t="s">
        <v>3</v>
      </c>
      <c r="C10" t="s">
        <v>39</v>
      </c>
      <c r="D10" s="49">
        <v>316</v>
      </c>
      <c r="E10">
        <f>IFERROR(--LEFT(C10,SEARCH("-",C10)-1),0)</f>
        <v>2</v>
      </c>
      <c r="F10">
        <f>IFERROR(--MID(C10,SEARCH("-",C10)+1,9),0)</f>
        <v>1</v>
      </c>
      <c r="G10">
        <f>IF(C10="VF",1,0)</f>
        <v>0</v>
      </c>
      <c r="H10">
        <f>IF(C10="DF",1,0)</f>
        <v>0</v>
      </c>
      <c r="I10">
        <f>IF(OR(D10&gt;F10,G10=1),1,0)</f>
        <v>1</v>
      </c>
      <c r="J10">
        <f>IF(AND(G10+H10=0,E10=F10),1,0)</f>
        <v>0</v>
      </c>
      <c r="K10">
        <f>IF(I10+J10=0,1,0)</f>
        <v>0</v>
      </c>
      <c r="L10">
        <f>F10</f>
        <v>1</v>
      </c>
      <c r="M10">
        <f>E10</f>
        <v>2</v>
      </c>
      <c r="N10">
        <f>H10</f>
        <v>0</v>
      </c>
      <c r="O10">
        <f>G10</f>
        <v>0</v>
      </c>
      <c r="P10">
        <f>K10</f>
        <v>0</v>
      </c>
      <c r="Q10">
        <f>J10</f>
        <v>0</v>
      </c>
      <c r="R10">
        <f>I10</f>
        <v>1</v>
      </c>
      <c r="T10" s="56">
        <f>IF(AF10=AF9,T9,ROW(A8))</f>
        <v>8</v>
      </c>
      <c r="U10" s="57" t="str" cm="1">
        <f t="array" ref="U10">INDEX($AG$2:$AR$11,MATCH(ROW(A8),$AR$2:$AR$11,0),COLUMN(A8))</f>
        <v>Union sportive de Puteaux</v>
      </c>
      <c r="V10" s="61">
        <f t="shared" si="4"/>
        <v>19</v>
      </c>
      <c r="W10" s="61" cm="1">
        <f t="array" ref="W10">INDEX($AG$2:$AR$11,MATCH(ROW(B8),$AR$2:$AR$11,0),COLUMN(B8))</f>
        <v>9</v>
      </c>
      <c r="X10" s="61" cm="1">
        <f t="array" ref="X10">INDEX($AG$2:$AR$11,MATCH(ROW(C8),$AR$2:$AR$11,0),COLUMN(C8))</f>
        <v>1</v>
      </c>
      <c r="Y10" s="61" cm="1">
        <f t="array" ref="Y10">INDEX($AG$2:$AR$11,MATCH(ROW(D8),$AR$2:$AR$11,0),COLUMN(D8))</f>
        <v>9</v>
      </c>
      <c r="Z10" s="61" cm="1">
        <f t="array" ref="Z10">INDEX($AG$2:$AR$11,MATCH(ROW(E8),$AR$2:$AR$11,0),COLUMN(E8))</f>
        <v>0</v>
      </c>
      <c r="AA10" s="61" cm="1">
        <f t="array" ref="AA10">INDEX($AG$2:$AR$11,MATCH(ROW(F8),$AR$2:$AR$11,0),COLUMN(F8))</f>
        <v>8</v>
      </c>
      <c r="AB10" s="61" cm="1">
        <f t="array" ref="AB10">INDEX($AG$2:$AR$11,MATCH(ROW(G8),$AR$2:$AR$11,0),COLUMN(G8))</f>
        <v>17</v>
      </c>
      <c r="AC10" s="61" cm="1">
        <f t="array" ref="AC10">INDEX($AG$2:$AR$11,MATCH(ROW(H8),$AR$2:$AR$11,0),COLUMN(H8))</f>
        <v>47</v>
      </c>
      <c r="AD10" s="61" cm="1">
        <f t="array" ref="AD10">INDEX($AG$2:$AR$11,MATCH(ROW(I8),$AR$2:$AR$11,0),COLUMN(I8))</f>
        <v>-30</v>
      </c>
      <c r="AE10" s="61" cm="1">
        <f t="array" ref="AE10">INDEX($AG$2:$AR$11,MATCH(ROW(J8),$AR$2:$AR$11,0),COLUMN(J8))</f>
        <v>19</v>
      </c>
      <c r="AF10" s="60" cm="1">
        <f t="array" ref="AF10">INDEX($AG$2:$AR$11,MATCH(ROW(K8),$AR$2:$AR$11,0),COLUMN(K8))</f>
        <v>1897116.9</v>
      </c>
      <c r="AG10" t="str">
        <v>Union sportive de Puteaux</v>
      </c>
      <c r="AH10" cm="1">
        <f t="array" ref="AH10">SUMPRODUCT(Table2[V]*(Table2[Date]&lt;=$V$1)*(Table2[Club concerné]=$AG10))+SUMPRODUCT(Table2[V6]*(Table2[Date]&lt;=$V$1)*(Table2[adversaire]=$AG10))</f>
        <v>9</v>
      </c>
      <c r="AI10" cm="1">
        <f t="array" ref="AI10">SUMPRODUCT(Table2[N]*(Table2[Date]&lt;=$V$1)*(Table2[Club concerné]=$AG10))+SUMPRODUCT(Table2[N7]*(Table2[Date]&lt;=$V$1)*(Table2[adversaire]=$AG10))</f>
        <v>1</v>
      </c>
      <c r="AJ10" cm="1">
        <f t="array" ref="AJ10">SUMPRODUCT(K$2:K$91*($D$2:$D$91&lt;=$AG$1)*($A$2:$A$91=$AG10))+SUMPRODUCT(R$2:R$91*($D$2:$D$91&lt;=$AG$1)*($B$2:$B$91=$AG10))</f>
        <v>9</v>
      </c>
      <c r="AK10" cm="1">
        <f t="array" ref="AK10">SUMPRODUCT(Table2[VF]*(Table2[Date]&lt;=$V$1)*(Table2[Club concerné]=$AG10))+SUMPRODUCT(Table2[VF4]*(Table2[Date]&lt;=$V$1)*(Table2[adversaire]=$AG10))</f>
        <v>0</v>
      </c>
      <c r="AL10" cm="1">
        <f t="array" ref="AL10">SUMPRODUCT(Table2[DF]*(Table2[Date]&lt;=$V$1)*(Table2[Club concerné]=$AG10))+SUMPRODUCT(Table2[DF5]*(Table2[Date]&lt;=$V$1)*(Table2[adversaire]=$AG10))</f>
        <v>8</v>
      </c>
      <c r="AM10" cm="1">
        <f t="array" ref="AM10">SUMPRODUCT(Table2[GP]*(Table2[Date]&lt;=$V$1)*(Table2[Club concerné]=$AG10))+SUMPRODUCT(Table2[GP2]*(Table2[Date]&lt;=$V$1)*(Table2[adversaire]=$AG10))</f>
        <v>17</v>
      </c>
      <c r="AN10" cm="1">
        <f t="array" ref="AN10">SUMPRODUCT(Table2[GC]*(Table2[Date]&lt;=$V$1)*(Table2[Club concerné]=$AG10))+SUMPRODUCT(Table2[GC3]*(Table2[Date]&lt;=$V$1)*(Table2[adversaire]=$AG10))</f>
        <v>47</v>
      </c>
      <c r="AO10">
        <f t="shared" si="1"/>
        <v>-30</v>
      </c>
      <c r="AP10">
        <f t="shared" si="2"/>
        <v>19</v>
      </c>
      <c r="AQ10">
        <f t="shared" si="3"/>
        <v>1897116.9</v>
      </c>
      <c r="AR10">
        <f t="shared" si="0"/>
        <v>8</v>
      </c>
      <c r="AU10" s="49"/>
    </row>
    <row r="11" spans="1:47" x14ac:dyDescent="0.25">
      <c r="A11" t="s">
        <v>1</v>
      </c>
      <c r="B11" t="s">
        <v>2</v>
      </c>
      <c r="C11" t="s">
        <v>40</v>
      </c>
      <c r="D11" s="49">
        <v>323</v>
      </c>
      <c r="E11">
        <f>IFERROR(--LEFT(C11,SEARCH("-",C11)-1),0)</f>
        <v>3</v>
      </c>
      <c r="F11">
        <f>IFERROR(--MID(C11,SEARCH("-",C11)+1,9),0)</f>
        <v>0</v>
      </c>
      <c r="G11">
        <f>IF(C11="VF",1,0)</f>
        <v>0</v>
      </c>
      <c r="H11">
        <f>IF(C11="DF",1,0)</f>
        <v>0</v>
      </c>
      <c r="I11">
        <f>IF(OR(D11&gt;F11,G11=1),1,0)</f>
        <v>1</v>
      </c>
      <c r="J11">
        <f>IF(AND(G11+H11=0,E11=F11),1,0)</f>
        <v>0</v>
      </c>
      <c r="K11">
        <f>IF(I11+J11=0,1,0)</f>
        <v>0</v>
      </c>
      <c r="L11">
        <f>F11</f>
        <v>0</v>
      </c>
      <c r="M11">
        <f>E11</f>
        <v>3</v>
      </c>
      <c r="N11">
        <f>H11</f>
        <v>0</v>
      </c>
      <c r="O11">
        <f>G11</f>
        <v>0</v>
      </c>
      <c r="P11">
        <f>K11</f>
        <v>0</v>
      </c>
      <c r="Q11">
        <f>J11</f>
        <v>0</v>
      </c>
      <c r="R11">
        <f>I11</f>
        <v>1</v>
      </c>
      <c r="T11" s="54">
        <f>IF(AF11=AF10,T10,ROW(A9))</f>
        <v>9</v>
      </c>
      <c r="U11" s="55" t="str" cm="1">
        <f t="array" ref="U11">INDEX($AG$2:$AR$11,MATCH(ROW(A9),$AR$2:$AR$11,0),COLUMN(A9))</f>
        <v>Football club de Puteaux</v>
      </c>
      <c r="V11" s="60">
        <f t="shared" si="4"/>
        <v>19</v>
      </c>
      <c r="W11" s="60" cm="1">
        <f t="array" ref="W11">INDEX($AG$2:$AR$11,MATCH(ROW(B9),$AR$2:$AR$11,0),COLUMN(B9))</f>
        <v>9</v>
      </c>
      <c r="X11" s="60" cm="1">
        <f t="array" ref="X11">INDEX($AG$2:$AR$11,MATCH(ROW(C9),$AR$2:$AR$11,0),COLUMN(C9))</f>
        <v>1</v>
      </c>
      <c r="Y11" s="60" cm="1">
        <f t="array" ref="Y11">INDEX($AG$2:$AR$11,MATCH(ROW(D9),$AR$2:$AR$11,0),COLUMN(D9))</f>
        <v>9</v>
      </c>
      <c r="Z11" s="60" cm="1">
        <f t="array" ref="Z11">INDEX($AG$2:$AR$11,MATCH(ROW(E9),$AR$2:$AR$11,0),COLUMN(E9))</f>
        <v>1</v>
      </c>
      <c r="AA11" s="60" cm="1">
        <f t="array" ref="AA11">INDEX($AG$2:$AR$11,MATCH(ROW(F9),$AR$2:$AR$11,0),COLUMN(F9))</f>
        <v>6</v>
      </c>
      <c r="AB11" s="60" cm="1">
        <f t="array" ref="AB11">INDEX($AG$2:$AR$11,MATCH(ROW(G9),$AR$2:$AR$11,0),COLUMN(G9))</f>
        <v>3</v>
      </c>
      <c r="AC11" s="60" cm="1">
        <f t="array" ref="AC11">INDEX($AG$2:$AR$11,MATCH(ROW(H9),$AR$2:$AR$11,0),COLUMN(H9))</f>
        <v>64</v>
      </c>
      <c r="AD11" s="60" cm="1">
        <f t="array" ref="AD11">INDEX($AG$2:$AR$11,MATCH(ROW(I9),$AR$2:$AR$11,0),COLUMN(I9))</f>
        <v>-61</v>
      </c>
      <c r="AE11" s="60" cm="1">
        <f t="array" ref="AE11">INDEX($AG$2:$AR$11,MATCH(ROW(J9),$AR$2:$AR$11,0),COLUMN(J9))</f>
        <v>19</v>
      </c>
      <c r="AF11" s="60" cm="1">
        <f t="array" ref="AF11">INDEX($AG$2:$AR$11,MATCH(ROW(K9),$AR$2:$AR$11,0),COLUMN(K9))</f>
        <v>1894002.92</v>
      </c>
      <c r="AG11" t="str">
        <v xml:space="preserve">Stade français </v>
      </c>
      <c r="AH11" cm="1">
        <f t="array" ref="AH11">SUMPRODUCT(Table2[V]*(Table2[Date]&lt;=$V$1)*(Table2[Club concerné]=$AG11))+SUMPRODUCT(Table2[V6]*(Table2[Date]&lt;=$V$1)*(Table2[adversaire]=$AG11))</f>
        <v>9</v>
      </c>
      <c r="AI11" cm="1">
        <f t="array" ref="AI11">SUMPRODUCT(Table2[N]*(Table2[Date]&lt;=$V$1)*(Table2[Club concerné]=$AG11))+SUMPRODUCT(Table2[N7]*(Table2[Date]&lt;=$V$1)*(Table2[adversaire]=$AG11))</f>
        <v>2</v>
      </c>
      <c r="AJ11" cm="1">
        <f t="array" ref="AJ11">SUMPRODUCT(K$2:K$91*($D$2:$D$91&lt;=$AG$1)*($A$2:$A$91=$AG11))+SUMPRODUCT(R$2:R$91*($D$2:$D$91&lt;=$AG$1)*($B$2:$B$91=$AG11))</f>
        <v>8</v>
      </c>
      <c r="AK11" cm="1">
        <f t="array" ref="AK11">SUMPRODUCT(Table2[VF]*(Table2[Date]&lt;=$V$1)*(Table2[Club concerné]=$AG11))+SUMPRODUCT(Table2[VF4]*(Table2[Date]&lt;=$V$1)*(Table2[adversaire]=$AG11))</f>
        <v>1</v>
      </c>
      <c r="AL11" cm="1">
        <f t="array" ref="AL11">SUMPRODUCT(Table2[DF]*(Table2[Date]&lt;=$V$1)*(Table2[Club concerné]=$AG11))+SUMPRODUCT(Table2[DF5]*(Table2[Date]&lt;=$V$1)*(Table2[adversaire]=$AG11))</f>
        <v>3</v>
      </c>
      <c r="AM11" cm="1">
        <f t="array" ref="AM11">SUMPRODUCT(Table2[GP]*(Table2[Date]&lt;=$V$1)*(Table2[Club concerné]=$AG11))+SUMPRODUCT(Table2[GP2]*(Table2[Date]&lt;=$V$1)*(Table2[adversaire]=$AG11))</f>
        <v>16</v>
      </c>
      <c r="AN11" cm="1">
        <f t="array" ref="AN11">SUMPRODUCT(Table2[GC]*(Table2[Date]&lt;=$V$1)*(Table2[Club concerné]=$AG11))+SUMPRODUCT(Table2[GC3]*(Table2[Date]&lt;=$V$1)*(Table2[adversaire]=$AG11))</f>
        <v>32</v>
      </c>
      <c r="AO11">
        <f t="shared" si="1"/>
        <v>-16</v>
      </c>
      <c r="AP11">
        <f t="shared" si="2"/>
        <v>20</v>
      </c>
      <c r="AQ11">
        <f t="shared" si="3"/>
        <v>1998515.89</v>
      </c>
      <c r="AR11">
        <f t="shared" si="0"/>
        <v>4</v>
      </c>
      <c r="AU11" s="49"/>
    </row>
    <row r="12" spans="1:47" x14ac:dyDescent="0.25">
      <c r="A12" t="s">
        <v>8</v>
      </c>
      <c r="B12" t="s">
        <v>7</v>
      </c>
      <c r="C12" t="s">
        <v>41</v>
      </c>
      <c r="D12" s="49">
        <v>323</v>
      </c>
      <c r="E12">
        <f>IFERROR(--LEFT(C12,SEARCH("-",C12)-1),0)</f>
        <v>7</v>
      </c>
      <c r="F12">
        <f>IFERROR(--MID(C12,SEARCH("-",C12)+1,9),0)</f>
        <v>0</v>
      </c>
      <c r="G12">
        <f>IF(C12="VF",1,0)</f>
        <v>0</v>
      </c>
      <c r="H12">
        <f>IF(C12="DF",1,0)</f>
        <v>0</v>
      </c>
      <c r="I12">
        <f>IF(OR(D12&gt;F12,G12=1),1,0)</f>
        <v>1</v>
      </c>
      <c r="J12">
        <f>IF(AND(G12+H12=0,E12=F12),1,0)</f>
        <v>0</v>
      </c>
      <c r="K12">
        <f>IF(I12+J12=0,1,0)</f>
        <v>0</v>
      </c>
      <c r="L12">
        <f>F12</f>
        <v>0</v>
      </c>
      <c r="M12">
        <f>E12</f>
        <v>7</v>
      </c>
      <c r="N12">
        <f>H12</f>
        <v>0</v>
      </c>
      <c r="O12">
        <f>G12</f>
        <v>0</v>
      </c>
      <c r="P12">
        <f>K12</f>
        <v>0</v>
      </c>
      <c r="Q12">
        <f>J12</f>
        <v>0</v>
      </c>
      <c r="R12">
        <f>I12</f>
        <v>1</v>
      </c>
      <c r="T12" s="50">
        <f>IF(AF12=AF11,T11,ROW(A10))</f>
        <v>10</v>
      </c>
      <c r="U12" s="51" t="str" cm="1">
        <f t="array" ref="U12">INDEX($AG$2:$AR$11,MATCH(ROW(A10),$AR$2:$AR$11,0),COLUMN(A10))</f>
        <v>Union sportive parisienne</v>
      </c>
      <c r="V12" s="62">
        <f t="shared" si="4"/>
        <v>18</v>
      </c>
      <c r="W12" s="62" cm="1">
        <f t="array" ref="W12">INDEX($AG$2:$AR$11,MATCH(ROW(B10),$AR$2:$AR$11,0),COLUMN(B10))</f>
        <v>9</v>
      </c>
      <c r="X12" s="62" cm="1">
        <f t="array" ref="X12">INDEX($AG$2:$AR$11,MATCH(ROW(C10),$AR$2:$AR$11,0),COLUMN(C10))</f>
        <v>0</v>
      </c>
      <c r="Y12" s="62" cm="1">
        <f t="array" ref="Y12">INDEX($AG$2:$AR$11,MATCH(ROW(D10),$AR$2:$AR$11,0),COLUMN(D10))</f>
        <v>9</v>
      </c>
      <c r="Z12" s="62" cm="1">
        <f t="array" ref="Z12">INDEX($AG$2:$AR$11,MATCH(ROW(E10),$AR$2:$AR$11,0),COLUMN(E10))</f>
        <v>5</v>
      </c>
      <c r="AA12" s="62" cm="1">
        <f t="array" ref="AA12">INDEX($AG$2:$AR$11,MATCH(ROW(F10),$AR$2:$AR$11,0),COLUMN(F10))</f>
        <v>0</v>
      </c>
      <c r="AB12" s="62" cm="1">
        <f t="array" ref="AB12">INDEX($AG$2:$AR$11,MATCH(ROW(G10),$AR$2:$AR$11,0),COLUMN(G10))</f>
        <v>71</v>
      </c>
      <c r="AC12" s="62" cm="1">
        <f t="array" ref="AC12">INDEX($AG$2:$AR$11,MATCH(ROW(H10),$AR$2:$AR$11,0),COLUMN(H10))</f>
        <v>15</v>
      </c>
      <c r="AD12" s="62" cm="1">
        <f t="array" ref="AD12">INDEX($AG$2:$AR$11,MATCH(ROW(I10),$AR$2:$AR$11,0),COLUMN(I10))</f>
        <v>56</v>
      </c>
      <c r="AE12" s="62" cm="1">
        <f t="array" ref="AE12">INDEX($AG$2:$AR$11,MATCH(ROW(J10),$AR$2:$AR$11,0),COLUMN(J10))</f>
        <v>18</v>
      </c>
      <c r="AF12" s="60" cm="1">
        <f t="array" ref="AF12">INDEX($AG$2:$AR$11,MATCH(ROW(K10),$AR$2:$AR$11,0),COLUMN(K10))</f>
        <v>1805770.95</v>
      </c>
      <c r="AU12" s="49"/>
    </row>
    <row r="13" spans="1:47" x14ac:dyDescent="0.25">
      <c r="A13" t="s">
        <v>5</v>
      </c>
      <c r="B13" t="s">
        <v>0</v>
      </c>
      <c r="C13" t="s">
        <v>42</v>
      </c>
      <c r="D13" s="49">
        <v>323</v>
      </c>
      <c r="E13">
        <f>IFERROR(--LEFT(C13,SEARCH("-",C13)-1),0)</f>
        <v>1</v>
      </c>
      <c r="F13">
        <f>IFERROR(--MID(C13,SEARCH("-",C13)+1,9),0)</f>
        <v>3</v>
      </c>
      <c r="G13">
        <f>IF(C13="VF",1,0)</f>
        <v>0</v>
      </c>
      <c r="H13">
        <f>IF(C13="DF",1,0)</f>
        <v>0</v>
      </c>
      <c r="I13">
        <f>IF(OR(D13&gt;F13,G13=1),1,0)</f>
        <v>1</v>
      </c>
      <c r="J13">
        <f>IF(AND(G13+H13=0,E13=F13),1,0)</f>
        <v>0</v>
      </c>
      <c r="K13">
        <f>IF(I13+J13=0,1,0)</f>
        <v>0</v>
      </c>
      <c r="L13">
        <f>F13</f>
        <v>3</v>
      </c>
      <c r="M13">
        <f>E13</f>
        <v>1</v>
      </c>
      <c r="N13">
        <f>H13</f>
        <v>0</v>
      </c>
      <c r="O13">
        <f>G13</f>
        <v>0</v>
      </c>
      <c r="P13">
        <f>K13</f>
        <v>0</v>
      </c>
      <c r="Q13">
        <f>J13</f>
        <v>0</v>
      </c>
      <c r="R13">
        <f>I13</f>
        <v>1</v>
      </c>
      <c r="AU13" s="49"/>
    </row>
    <row r="14" spans="1:47" x14ac:dyDescent="0.25">
      <c r="A14" t="s">
        <v>4</v>
      </c>
      <c r="B14" t="s">
        <v>6</v>
      </c>
      <c r="C14" t="s">
        <v>43</v>
      </c>
      <c r="D14" s="49">
        <v>323</v>
      </c>
      <c r="E14">
        <f>IFERROR(--LEFT(C14,SEARCH("-",C14)-1),0)</f>
        <v>0</v>
      </c>
      <c r="F14">
        <f>IFERROR(--MID(C14,SEARCH("-",C14)+1,9),0)</f>
        <v>9</v>
      </c>
      <c r="G14">
        <f>IF(C14="VF",1,0)</f>
        <v>0</v>
      </c>
      <c r="H14">
        <f>IF(C14="DF",1,0)</f>
        <v>0</v>
      </c>
      <c r="I14">
        <f>IF(OR(D14&gt;F14,G14=1),1,0)</f>
        <v>1</v>
      </c>
      <c r="J14">
        <f>IF(AND(G14+H14=0,E14=F14),1,0)</f>
        <v>0</v>
      </c>
      <c r="K14">
        <f>IF(I14+J14=0,1,0)</f>
        <v>0</v>
      </c>
      <c r="L14">
        <f>F14</f>
        <v>9</v>
      </c>
      <c r="M14">
        <f>E14</f>
        <v>0</v>
      </c>
      <c r="N14">
        <f>H14</f>
        <v>0</v>
      </c>
      <c r="O14">
        <f>G14</f>
        <v>0</v>
      </c>
      <c r="P14">
        <f>K14</f>
        <v>0</v>
      </c>
      <c r="Q14">
        <f>J14</f>
        <v>0</v>
      </c>
      <c r="R14">
        <f>I14</f>
        <v>1</v>
      </c>
      <c r="AU14" s="49"/>
    </row>
    <row r="15" spans="1:47" x14ac:dyDescent="0.25">
      <c r="A15" t="s">
        <v>3</v>
      </c>
      <c r="B15" t="s">
        <v>9</v>
      </c>
      <c r="C15" t="s">
        <v>39</v>
      </c>
      <c r="D15" s="49">
        <v>323</v>
      </c>
      <c r="E15">
        <f>IFERROR(--LEFT(C15,SEARCH("-",C15)-1),0)</f>
        <v>2</v>
      </c>
      <c r="F15">
        <f>IFERROR(--MID(C15,SEARCH("-",C15)+1,9),0)</f>
        <v>1</v>
      </c>
      <c r="G15">
        <f>IF(C15="VF",1,0)</f>
        <v>0</v>
      </c>
      <c r="H15">
        <f>IF(C15="DF",1,0)</f>
        <v>0</v>
      </c>
      <c r="I15">
        <f>IF(OR(D15&gt;F15,G15=1),1,0)</f>
        <v>1</v>
      </c>
      <c r="J15">
        <f>IF(AND(G15+H15=0,E15=F15),1,0)</f>
        <v>0</v>
      </c>
      <c r="K15">
        <f>IF(I15+J15=0,1,0)</f>
        <v>0</v>
      </c>
      <c r="L15">
        <f>F15</f>
        <v>1</v>
      </c>
      <c r="M15">
        <f>E15</f>
        <v>2</v>
      </c>
      <c r="N15">
        <f>H15</f>
        <v>0</v>
      </c>
      <c r="O15">
        <f>G15</f>
        <v>0</v>
      </c>
      <c r="P15">
        <f>K15</f>
        <v>0</v>
      </c>
      <c r="Q15">
        <f>J15</f>
        <v>0</v>
      </c>
      <c r="R15">
        <f>I15</f>
        <v>1</v>
      </c>
      <c r="AU15" s="49"/>
    </row>
    <row r="16" spans="1:47" x14ac:dyDescent="0.25">
      <c r="A16" t="s">
        <v>6</v>
      </c>
      <c r="B16" t="s">
        <v>3</v>
      </c>
      <c r="C16" t="s">
        <v>44</v>
      </c>
      <c r="D16" s="49">
        <v>330</v>
      </c>
      <c r="E16">
        <f>IFERROR(--LEFT(C16,SEARCH("-",C16)-1),0)</f>
        <v>2</v>
      </c>
      <c r="F16">
        <f>IFERROR(--MID(C16,SEARCH("-",C16)+1,9),0)</f>
        <v>2</v>
      </c>
      <c r="G16">
        <f>IF(C16="VF",1,0)</f>
        <v>0</v>
      </c>
      <c r="H16">
        <f>IF(C16="DF",1,0)</f>
        <v>0</v>
      </c>
      <c r="I16">
        <f>IF(OR(D16&gt;F16,G16=1),1,0)</f>
        <v>1</v>
      </c>
      <c r="J16">
        <f>IF(AND(G16+H16=0,E16=F16),1,0)</f>
        <v>1</v>
      </c>
      <c r="K16">
        <f>IF(I16+J16=0,1,0)</f>
        <v>0</v>
      </c>
      <c r="L16">
        <f>F16</f>
        <v>2</v>
      </c>
      <c r="M16">
        <f>E16</f>
        <v>2</v>
      </c>
      <c r="N16">
        <f>H16</f>
        <v>0</v>
      </c>
      <c r="O16">
        <f>G16</f>
        <v>0</v>
      </c>
      <c r="P16">
        <f>K16</f>
        <v>0</v>
      </c>
      <c r="Q16">
        <f>J16</f>
        <v>1</v>
      </c>
      <c r="R16">
        <f>I16</f>
        <v>1</v>
      </c>
      <c r="AU16" s="49"/>
    </row>
    <row r="17" spans="1:47" x14ac:dyDescent="0.25">
      <c r="A17" t="s">
        <v>0</v>
      </c>
      <c r="B17" t="s">
        <v>2</v>
      </c>
      <c r="C17" t="s">
        <v>45</v>
      </c>
      <c r="D17" s="49">
        <v>330</v>
      </c>
      <c r="E17">
        <f>IFERROR(--LEFT(C17,SEARCH("-",C17)-1),0)</f>
        <v>1</v>
      </c>
      <c r="F17">
        <f>IFERROR(--MID(C17,SEARCH("-",C17)+1,9),0)</f>
        <v>1</v>
      </c>
      <c r="G17">
        <f>IF(C17="VF",1,0)</f>
        <v>0</v>
      </c>
      <c r="H17">
        <f>IF(C17="DF",1,0)</f>
        <v>0</v>
      </c>
      <c r="I17">
        <f>IF(OR(D17&gt;F17,G17=1),1,0)</f>
        <v>1</v>
      </c>
      <c r="J17">
        <f>IF(AND(G17+H17=0,E17=F17),1,0)</f>
        <v>1</v>
      </c>
      <c r="K17">
        <f>IF(I17+J17=0,1,0)</f>
        <v>0</v>
      </c>
      <c r="L17">
        <f>F17</f>
        <v>1</v>
      </c>
      <c r="M17">
        <f>E17</f>
        <v>1</v>
      </c>
      <c r="N17">
        <f>H17</f>
        <v>0</v>
      </c>
      <c r="O17">
        <f>G17</f>
        <v>0</v>
      </c>
      <c r="P17">
        <f>K17</f>
        <v>0</v>
      </c>
      <c r="Q17">
        <f>J17</f>
        <v>1</v>
      </c>
      <c r="R17">
        <f>I17</f>
        <v>1</v>
      </c>
      <c r="AU17" s="49"/>
    </row>
    <row r="18" spans="1:47" x14ac:dyDescent="0.25">
      <c r="A18" t="s">
        <v>5</v>
      </c>
      <c r="B18" t="s">
        <v>4</v>
      </c>
      <c r="C18" t="s">
        <v>46</v>
      </c>
      <c r="D18" s="49">
        <v>330</v>
      </c>
      <c r="E18">
        <f>IFERROR(--LEFT(C18,SEARCH("-",C18)-1),0)</f>
        <v>9</v>
      </c>
      <c r="F18">
        <f>IFERROR(--MID(C18,SEARCH("-",C18)+1,9),0)</f>
        <v>0</v>
      </c>
      <c r="G18">
        <f>IF(C18="VF",1,0)</f>
        <v>0</v>
      </c>
      <c r="H18">
        <f>IF(C18="DF",1,0)</f>
        <v>0</v>
      </c>
      <c r="I18">
        <f>IF(OR(D18&gt;F18,G18=1),1,0)</f>
        <v>1</v>
      </c>
      <c r="J18">
        <f>IF(AND(G18+H18=0,E18=F18),1,0)</f>
        <v>0</v>
      </c>
      <c r="K18">
        <f>IF(I18+J18=0,1,0)</f>
        <v>0</v>
      </c>
      <c r="L18">
        <f>F18</f>
        <v>0</v>
      </c>
      <c r="M18">
        <f>E18</f>
        <v>9</v>
      </c>
      <c r="N18">
        <f>H18</f>
        <v>0</v>
      </c>
      <c r="O18">
        <f>G18</f>
        <v>0</v>
      </c>
      <c r="P18">
        <f>K18</f>
        <v>0</v>
      </c>
      <c r="Q18">
        <f>J18</f>
        <v>0</v>
      </c>
      <c r="R18">
        <f>I18</f>
        <v>1</v>
      </c>
      <c r="AU18" s="49"/>
    </row>
    <row r="19" spans="1:47" x14ac:dyDescent="0.25">
      <c r="A19" t="s">
        <v>9</v>
      </c>
      <c r="B19" t="s">
        <v>8</v>
      </c>
      <c r="C19" t="s">
        <v>47</v>
      </c>
      <c r="D19" s="49">
        <v>330</v>
      </c>
      <c r="E19">
        <f>IFERROR(--LEFT(C19,SEARCH("-",C19)-1),0)</f>
        <v>0</v>
      </c>
      <c r="F19">
        <f>IFERROR(--MID(C19,SEARCH("-",C19)+1,9),0)</f>
        <v>6</v>
      </c>
      <c r="G19">
        <f>IF(C19="VF",1,0)</f>
        <v>0</v>
      </c>
      <c r="H19">
        <f>IF(C19="DF",1,0)</f>
        <v>0</v>
      </c>
      <c r="I19">
        <f>IF(OR(D19&gt;F19,G19=1),1,0)</f>
        <v>1</v>
      </c>
      <c r="J19">
        <f>IF(AND(G19+H19=0,E19=F19),1,0)</f>
        <v>0</v>
      </c>
      <c r="K19">
        <f>IF(I19+J19=0,1,0)</f>
        <v>0</v>
      </c>
      <c r="L19">
        <f>F19</f>
        <v>6</v>
      </c>
      <c r="M19">
        <f>E19</f>
        <v>0</v>
      </c>
      <c r="N19">
        <f>H19</f>
        <v>0</v>
      </c>
      <c r="O19">
        <f>G19</f>
        <v>0</v>
      </c>
      <c r="P19">
        <f>K19</f>
        <v>0</v>
      </c>
      <c r="Q19">
        <f>J19</f>
        <v>0</v>
      </c>
      <c r="R19">
        <f>I19</f>
        <v>1</v>
      </c>
      <c r="AU19" s="49"/>
    </row>
    <row r="20" spans="1:47" x14ac:dyDescent="0.25">
      <c r="A20" t="s">
        <v>7</v>
      </c>
      <c r="B20" t="s">
        <v>1</v>
      </c>
      <c r="C20" t="s">
        <v>31</v>
      </c>
      <c r="D20" s="49">
        <v>330</v>
      </c>
      <c r="E20">
        <f>IFERROR(--LEFT(C20,SEARCH("-",C20)-1),0)</f>
        <v>0</v>
      </c>
      <c r="F20">
        <f>IFERROR(--MID(C20,SEARCH("-",C20)+1,9),0)</f>
        <v>0</v>
      </c>
      <c r="G20">
        <f>IF(C20="VF",1,0)</f>
        <v>0</v>
      </c>
      <c r="H20">
        <f>IF(C20="DF",1,0)</f>
        <v>1</v>
      </c>
      <c r="I20">
        <f>IF(OR(D20&gt;F20,G20=1),1,0)</f>
        <v>1</v>
      </c>
      <c r="J20">
        <f>IF(AND(G20+H20=0,E20=F20),1,0)</f>
        <v>0</v>
      </c>
      <c r="K20">
        <f>IF(I20+J20=0,1,0)</f>
        <v>0</v>
      </c>
      <c r="L20">
        <f>F20</f>
        <v>0</v>
      </c>
      <c r="M20">
        <f>E20</f>
        <v>0</v>
      </c>
      <c r="N20">
        <f>H20</f>
        <v>1</v>
      </c>
      <c r="O20">
        <f>G20</f>
        <v>0</v>
      </c>
      <c r="P20">
        <f>K20</f>
        <v>0</v>
      </c>
      <c r="Q20">
        <f>J20</f>
        <v>0</v>
      </c>
      <c r="R20">
        <f>I20</f>
        <v>1</v>
      </c>
      <c r="AU20" s="49"/>
    </row>
    <row r="21" spans="1:47" x14ac:dyDescent="0.25">
      <c r="A21" t="s">
        <v>7</v>
      </c>
      <c r="B21" t="s">
        <v>5</v>
      </c>
      <c r="C21" t="s">
        <v>39</v>
      </c>
      <c r="D21" s="49">
        <v>337</v>
      </c>
      <c r="E21">
        <f>IFERROR(--LEFT(C21,SEARCH("-",C21)-1),0)</f>
        <v>2</v>
      </c>
      <c r="F21">
        <f>IFERROR(--MID(C21,SEARCH("-",C21)+1,9),0)</f>
        <v>1</v>
      </c>
      <c r="G21">
        <f>IF(C21="VF",1,0)</f>
        <v>0</v>
      </c>
      <c r="H21">
        <f>IF(C21="DF",1,0)</f>
        <v>0</v>
      </c>
      <c r="I21">
        <f>IF(OR(D21&gt;F21,G21=1),1,0)</f>
        <v>1</v>
      </c>
      <c r="J21">
        <f>IF(AND(G21+H21=0,E21=F21),1,0)</f>
        <v>0</v>
      </c>
      <c r="K21">
        <f>IF(I21+J21=0,1,0)</f>
        <v>0</v>
      </c>
      <c r="L21">
        <f>F21</f>
        <v>1</v>
      </c>
      <c r="M21">
        <f>E21</f>
        <v>2</v>
      </c>
      <c r="N21">
        <f>H21</f>
        <v>0</v>
      </c>
      <c r="O21">
        <f>G21</f>
        <v>0</v>
      </c>
      <c r="P21">
        <f>K21</f>
        <v>0</v>
      </c>
      <c r="Q21">
        <f>J21</f>
        <v>0</v>
      </c>
      <c r="R21">
        <f>I21</f>
        <v>1</v>
      </c>
      <c r="AU21" s="49"/>
    </row>
    <row r="22" spans="1:47" x14ac:dyDescent="0.25">
      <c r="A22" t="s">
        <v>1</v>
      </c>
      <c r="B22" t="s">
        <v>6</v>
      </c>
      <c r="C22" t="s">
        <v>51</v>
      </c>
      <c r="D22" s="49">
        <v>337</v>
      </c>
      <c r="E22">
        <f>IFERROR(--LEFT(C22,SEARCH("-",C22)-1),0)</f>
        <v>4</v>
      </c>
      <c r="F22">
        <f>IFERROR(--MID(C22,SEARCH("-",C22)+1,9),0)</f>
        <v>2</v>
      </c>
      <c r="G22">
        <f>IF(C22="VF",1,0)</f>
        <v>0</v>
      </c>
      <c r="H22">
        <f>IF(C22="DF",1,0)</f>
        <v>0</v>
      </c>
      <c r="I22">
        <f>IF(OR(D22&gt;F22,G22=1),1,0)</f>
        <v>1</v>
      </c>
      <c r="J22">
        <f>IF(AND(G22+H22=0,E22=F22),1,0)</f>
        <v>0</v>
      </c>
      <c r="K22">
        <f>IF(I22+J22=0,1,0)</f>
        <v>0</v>
      </c>
      <c r="L22">
        <f>F22</f>
        <v>2</v>
      </c>
      <c r="M22">
        <f>E22</f>
        <v>4</v>
      </c>
      <c r="N22">
        <f>H22</f>
        <v>0</v>
      </c>
      <c r="O22">
        <f>G22</f>
        <v>0</v>
      </c>
      <c r="P22">
        <f>K22</f>
        <v>0</v>
      </c>
      <c r="Q22">
        <f>J22</f>
        <v>0</v>
      </c>
      <c r="R22">
        <f>I22</f>
        <v>1</v>
      </c>
      <c r="S22" s="21" t="s">
        <v>48</v>
      </c>
      <c r="AU22" s="49"/>
    </row>
    <row r="23" spans="1:47" x14ac:dyDescent="0.25">
      <c r="A23" t="s">
        <v>3</v>
      </c>
      <c r="B23" t="s">
        <v>0</v>
      </c>
      <c r="C23" t="s">
        <v>39</v>
      </c>
      <c r="D23" s="49">
        <v>337</v>
      </c>
      <c r="E23">
        <f>IFERROR(--LEFT(C23,SEARCH("-",C23)-1),0)</f>
        <v>2</v>
      </c>
      <c r="F23">
        <f>IFERROR(--MID(C23,SEARCH("-",C23)+1,9),0)</f>
        <v>1</v>
      </c>
      <c r="G23">
        <f>IF(C23="VF",1,0)</f>
        <v>0</v>
      </c>
      <c r="H23">
        <f>IF(C23="DF",1,0)</f>
        <v>0</v>
      </c>
      <c r="I23">
        <f>IF(OR(D23&gt;F23,G23=1),1,0)</f>
        <v>1</v>
      </c>
      <c r="J23">
        <f>IF(AND(G23+H23=0,E23=F23),1,0)</f>
        <v>0</v>
      </c>
      <c r="K23">
        <f>IF(I23+J23=0,1,0)</f>
        <v>0</v>
      </c>
      <c r="L23">
        <f>F23</f>
        <v>1</v>
      </c>
      <c r="M23">
        <f>E23</f>
        <v>2</v>
      </c>
      <c r="N23">
        <f>H23</f>
        <v>0</v>
      </c>
      <c r="O23">
        <f>G23</f>
        <v>0</v>
      </c>
      <c r="P23">
        <f>K23</f>
        <v>0</v>
      </c>
      <c r="Q23">
        <f>J23</f>
        <v>0</v>
      </c>
      <c r="R23">
        <f>I23</f>
        <v>1</v>
      </c>
      <c r="AU23" s="49"/>
    </row>
    <row r="24" spans="1:47" x14ac:dyDescent="0.25">
      <c r="A24" t="s">
        <v>2</v>
      </c>
      <c r="B24" t="s">
        <v>8</v>
      </c>
      <c r="C24" t="s">
        <v>42</v>
      </c>
      <c r="D24" s="49">
        <v>337</v>
      </c>
      <c r="E24">
        <f>IFERROR(--LEFT(C24,SEARCH("-",C24)-1),0)</f>
        <v>1</v>
      </c>
      <c r="F24">
        <f>IFERROR(--MID(C24,SEARCH("-",C24)+1,9),0)</f>
        <v>3</v>
      </c>
      <c r="G24">
        <f>IF(C24="VF",1,0)</f>
        <v>0</v>
      </c>
      <c r="H24">
        <f>IF(C24="DF",1,0)</f>
        <v>0</v>
      </c>
      <c r="I24">
        <f>IF(OR(D24&gt;F24,G24=1),1,0)</f>
        <v>1</v>
      </c>
      <c r="J24">
        <f>IF(AND(G24+H24=0,E24=F24),1,0)</f>
        <v>0</v>
      </c>
      <c r="K24">
        <f>IF(I24+J24=0,1,0)</f>
        <v>0</v>
      </c>
      <c r="L24">
        <f>F24</f>
        <v>3</v>
      </c>
      <c r="M24">
        <f>E24</f>
        <v>1</v>
      </c>
      <c r="N24">
        <f>H24</f>
        <v>0</v>
      </c>
      <c r="O24">
        <f>G24</f>
        <v>0</v>
      </c>
      <c r="P24">
        <f>K24</f>
        <v>0</v>
      </c>
      <c r="Q24">
        <f>J24</f>
        <v>0</v>
      </c>
      <c r="R24">
        <f>I24</f>
        <v>1</v>
      </c>
      <c r="AU24" s="49"/>
    </row>
    <row r="25" spans="1:47" x14ac:dyDescent="0.25">
      <c r="A25" t="s">
        <v>4</v>
      </c>
      <c r="B25" t="s">
        <v>9</v>
      </c>
      <c r="C25" t="s">
        <v>39</v>
      </c>
      <c r="D25" s="49">
        <v>337</v>
      </c>
      <c r="E25">
        <f>IFERROR(--LEFT(C25,SEARCH("-",C25)-1),0)</f>
        <v>2</v>
      </c>
      <c r="F25">
        <f>IFERROR(--MID(C25,SEARCH("-",C25)+1,9),0)</f>
        <v>1</v>
      </c>
      <c r="G25">
        <f>IF(C25="VF",1,0)</f>
        <v>0</v>
      </c>
      <c r="H25">
        <f>IF(C25="DF",1,0)</f>
        <v>0</v>
      </c>
      <c r="I25">
        <f>IF(OR(D25&gt;F25,G25=1),1,0)</f>
        <v>1</v>
      </c>
      <c r="J25">
        <f>IF(AND(G25+H25=0,E25=F25),1,0)</f>
        <v>0</v>
      </c>
      <c r="K25">
        <f>IF(I25+J25=0,1,0)</f>
        <v>0</v>
      </c>
      <c r="L25">
        <f>F25</f>
        <v>1</v>
      </c>
      <c r="M25">
        <f>E25</f>
        <v>2</v>
      </c>
      <c r="N25">
        <f>H25</f>
        <v>0</v>
      </c>
      <c r="O25">
        <f>G25</f>
        <v>0</v>
      </c>
      <c r="P25">
        <f>K25</f>
        <v>0</v>
      </c>
      <c r="Q25">
        <f>J25</f>
        <v>0</v>
      </c>
      <c r="R25">
        <f>I25</f>
        <v>1</v>
      </c>
    </row>
    <row r="26" spans="1:47" x14ac:dyDescent="0.25">
      <c r="A26" t="s">
        <v>0</v>
      </c>
      <c r="B26" t="s">
        <v>8</v>
      </c>
      <c r="C26" t="s">
        <v>53</v>
      </c>
      <c r="D26" s="49">
        <v>344</v>
      </c>
      <c r="E26">
        <f>IFERROR(--LEFT(C26,SEARCH("-",C26)-1),0)</f>
        <v>2</v>
      </c>
      <c r="F26">
        <f>IFERROR(--MID(C26,SEARCH("-",C26)+1,9),0)</f>
        <v>5</v>
      </c>
      <c r="G26">
        <f>IF(C26="VF",1,0)</f>
        <v>0</v>
      </c>
      <c r="H26">
        <f>IF(C26="DF",1,0)</f>
        <v>0</v>
      </c>
      <c r="I26">
        <f>IF(OR(D26&gt;F26,G26=1),1,0)</f>
        <v>1</v>
      </c>
      <c r="J26">
        <f>IF(AND(G26+H26=0,E26=F26),1,0)</f>
        <v>0</v>
      </c>
      <c r="K26">
        <f>IF(I26+J26=0,1,0)</f>
        <v>0</v>
      </c>
      <c r="L26">
        <f>F26</f>
        <v>5</v>
      </c>
      <c r="M26">
        <f>E26</f>
        <v>2</v>
      </c>
      <c r="N26">
        <f>H26</f>
        <v>0</v>
      </c>
      <c r="O26">
        <f>G26</f>
        <v>0</v>
      </c>
      <c r="P26">
        <f>K26</f>
        <v>0</v>
      </c>
      <c r="Q26">
        <f>J26</f>
        <v>0</v>
      </c>
      <c r="R26">
        <f>I26</f>
        <v>1</v>
      </c>
    </row>
    <row r="27" spans="1:47" x14ac:dyDescent="0.25">
      <c r="A27" t="s">
        <v>5</v>
      </c>
      <c r="B27" t="s">
        <v>1</v>
      </c>
      <c r="C27" t="s">
        <v>22</v>
      </c>
      <c r="D27" s="49">
        <v>344</v>
      </c>
      <c r="E27">
        <f>IFERROR(--LEFT(C27,SEARCH("-",C27)-1),0)</f>
        <v>4</v>
      </c>
      <c r="F27">
        <f>IFERROR(--MID(C27,SEARCH("-",C27)+1,9),0)</f>
        <v>1</v>
      </c>
      <c r="G27">
        <f>IF(C27="VF",1,0)</f>
        <v>0</v>
      </c>
      <c r="H27">
        <f>IF(C27="DF",1,0)</f>
        <v>0</v>
      </c>
      <c r="I27">
        <f>IF(OR(D27&gt;F27,G27=1),1,0)</f>
        <v>1</v>
      </c>
      <c r="J27">
        <f>IF(AND(G27+H27=0,E27=F27),1,0)</f>
        <v>0</v>
      </c>
      <c r="K27">
        <f>IF(I27+J27=0,1,0)</f>
        <v>0</v>
      </c>
      <c r="L27">
        <f>F27</f>
        <v>1</v>
      </c>
      <c r="M27">
        <f>E27</f>
        <v>4</v>
      </c>
      <c r="N27">
        <f>H27</f>
        <v>0</v>
      </c>
      <c r="O27">
        <f>G27</f>
        <v>0</v>
      </c>
      <c r="P27">
        <f>K27</f>
        <v>0</v>
      </c>
      <c r="Q27">
        <f>J27</f>
        <v>0</v>
      </c>
      <c r="R27">
        <f>I27</f>
        <v>1</v>
      </c>
    </row>
    <row r="28" spans="1:47" x14ac:dyDescent="0.25">
      <c r="A28" t="s">
        <v>4</v>
      </c>
      <c r="B28" t="s">
        <v>3</v>
      </c>
      <c r="C28" t="s">
        <v>31</v>
      </c>
      <c r="D28" s="49">
        <v>344</v>
      </c>
      <c r="E28">
        <f>IFERROR(--LEFT(C28,SEARCH("-",C28)-1),0)</f>
        <v>0</v>
      </c>
      <c r="F28">
        <f>IFERROR(--MID(C28,SEARCH("-",C28)+1,9),0)</f>
        <v>0</v>
      </c>
      <c r="G28">
        <f>IF(C28="VF",1,0)</f>
        <v>0</v>
      </c>
      <c r="H28">
        <f>IF(C28="DF",1,0)</f>
        <v>1</v>
      </c>
      <c r="I28">
        <f>IF(OR(D28&gt;F28,G28=1),1,0)</f>
        <v>1</v>
      </c>
      <c r="J28">
        <f>IF(AND(G28+H28=0,E28=F28),1,0)</f>
        <v>0</v>
      </c>
      <c r="K28">
        <f>IF(I28+J28=0,1,0)</f>
        <v>0</v>
      </c>
      <c r="L28">
        <f>F28</f>
        <v>0</v>
      </c>
      <c r="M28">
        <f>E28</f>
        <v>0</v>
      </c>
      <c r="N28">
        <f>H28</f>
        <v>1</v>
      </c>
      <c r="O28">
        <f>G28</f>
        <v>0</v>
      </c>
      <c r="P28">
        <f>K28</f>
        <v>0</v>
      </c>
      <c r="Q28">
        <f>J28</f>
        <v>0</v>
      </c>
      <c r="R28">
        <f>I28</f>
        <v>1</v>
      </c>
    </row>
    <row r="29" spans="1:47" x14ac:dyDescent="0.25">
      <c r="A29" t="s">
        <v>9</v>
      </c>
      <c r="B29" t="s">
        <v>7</v>
      </c>
      <c r="C29" t="s">
        <v>52</v>
      </c>
      <c r="D29" s="49">
        <v>344</v>
      </c>
      <c r="E29">
        <f>IFERROR(--LEFT(C29,SEARCH("-",C29)-1),0)</f>
        <v>0</v>
      </c>
      <c r="F29">
        <f>IFERROR(--MID(C29,SEARCH("-",C29)+1,9),0)</f>
        <v>3</v>
      </c>
      <c r="G29">
        <f>IF(C29="VF",1,0)</f>
        <v>0</v>
      </c>
      <c r="H29">
        <f>IF(C29="DF",1,0)</f>
        <v>0</v>
      </c>
      <c r="I29">
        <f>IF(OR(D29&gt;F29,G29=1),1,0)</f>
        <v>1</v>
      </c>
      <c r="J29">
        <f>IF(AND(G29+H29=0,E29=F29),1,0)</f>
        <v>0</v>
      </c>
      <c r="K29">
        <f>IF(I29+J29=0,1,0)</f>
        <v>0</v>
      </c>
      <c r="L29">
        <f>F29</f>
        <v>3</v>
      </c>
      <c r="M29">
        <f>E29</f>
        <v>0</v>
      </c>
      <c r="N29">
        <f>H29</f>
        <v>0</v>
      </c>
      <c r="O29">
        <f>G29</f>
        <v>0</v>
      </c>
      <c r="P29">
        <f>K29</f>
        <v>0</v>
      </c>
      <c r="Q29">
        <f>J29</f>
        <v>0</v>
      </c>
      <c r="R29">
        <f>I29</f>
        <v>1</v>
      </c>
    </row>
    <row r="30" spans="1:47" x14ac:dyDescent="0.25">
      <c r="A30" t="s">
        <v>0</v>
      </c>
      <c r="B30" t="s">
        <v>1</v>
      </c>
      <c r="C30" t="s">
        <v>26</v>
      </c>
      <c r="D30" s="49">
        <v>351</v>
      </c>
      <c r="E30">
        <f>IFERROR(--LEFT(C30,SEARCH("-",C30)-1),0)</f>
        <v>3</v>
      </c>
      <c r="F30">
        <f>IFERROR(--MID(C30,SEARCH("-",C30)+1,9),0)</f>
        <v>2</v>
      </c>
      <c r="G30">
        <f>IF(C30="VF",1,0)</f>
        <v>0</v>
      </c>
      <c r="H30">
        <f>IF(C30="DF",1,0)</f>
        <v>0</v>
      </c>
      <c r="I30">
        <f>IF(OR(D30&gt;F30,G30=1),1,0)</f>
        <v>1</v>
      </c>
      <c r="J30">
        <f>IF(AND(G30+H30=0,E30=F30),1,0)</f>
        <v>0</v>
      </c>
      <c r="K30">
        <f>IF(I30+J30=0,1,0)</f>
        <v>0</v>
      </c>
      <c r="L30">
        <f>F30</f>
        <v>2</v>
      </c>
      <c r="M30">
        <f>E30</f>
        <v>3</v>
      </c>
      <c r="N30">
        <f>H30</f>
        <v>0</v>
      </c>
      <c r="O30">
        <f>G30</f>
        <v>0</v>
      </c>
      <c r="P30">
        <f>K30</f>
        <v>0</v>
      </c>
      <c r="Q30">
        <f>J30</f>
        <v>0</v>
      </c>
      <c r="R30">
        <f>I30</f>
        <v>1</v>
      </c>
    </row>
    <row r="31" spans="1:47" x14ac:dyDescent="0.25">
      <c r="A31" t="s">
        <v>8</v>
      </c>
      <c r="B31" t="s">
        <v>6</v>
      </c>
      <c r="C31" t="s">
        <v>54</v>
      </c>
      <c r="D31" s="49">
        <v>351</v>
      </c>
      <c r="E31">
        <f>IFERROR(--LEFT(C31,SEARCH("-",C31)-1),0)</f>
        <v>5</v>
      </c>
      <c r="F31">
        <f>IFERROR(--MID(C31,SEARCH("-",C31)+1,9),0)</f>
        <v>0</v>
      </c>
      <c r="G31">
        <f>IF(C31="VF",1,0)</f>
        <v>0</v>
      </c>
      <c r="H31">
        <f>IF(C31="DF",1,0)</f>
        <v>0</v>
      </c>
      <c r="I31">
        <f>IF(OR(D31&gt;F31,G31=1),1,0)</f>
        <v>1</v>
      </c>
      <c r="J31">
        <f>IF(AND(G31+H31=0,E31=F31),1,0)</f>
        <v>0</v>
      </c>
      <c r="K31">
        <f>IF(I31+J31=0,1,0)</f>
        <v>0</v>
      </c>
      <c r="L31">
        <f>F31</f>
        <v>0</v>
      </c>
      <c r="M31">
        <f>E31</f>
        <v>5</v>
      </c>
      <c r="N31">
        <f>H31</f>
        <v>0</v>
      </c>
      <c r="O31">
        <f>G31</f>
        <v>0</v>
      </c>
      <c r="P31">
        <f>K31</f>
        <v>0</v>
      </c>
      <c r="Q31">
        <f>J31</f>
        <v>0</v>
      </c>
      <c r="R31">
        <f>I31</f>
        <v>1</v>
      </c>
    </row>
    <row r="32" spans="1:47" x14ac:dyDescent="0.25">
      <c r="A32" t="s">
        <v>2</v>
      </c>
      <c r="B32" t="s">
        <v>9</v>
      </c>
      <c r="C32" t="s">
        <v>55</v>
      </c>
      <c r="D32" s="49">
        <v>351</v>
      </c>
      <c r="E32">
        <f>IFERROR(--LEFT(C32,SEARCH("-",C32)-1),0)</f>
        <v>9</v>
      </c>
      <c r="F32">
        <f>IFERROR(--MID(C32,SEARCH("-",C32)+1,9),0)</f>
        <v>2</v>
      </c>
      <c r="G32">
        <f>IF(C32="VF",1,0)</f>
        <v>0</v>
      </c>
      <c r="H32">
        <f>IF(C32="DF",1,0)</f>
        <v>0</v>
      </c>
      <c r="I32">
        <f>IF(OR(D32&gt;F32,G32=1),1,0)</f>
        <v>1</v>
      </c>
      <c r="J32">
        <f>IF(AND(G32+H32=0,E32=F32),1,0)</f>
        <v>0</v>
      </c>
      <c r="K32">
        <f>IF(I32+J32=0,1,0)</f>
        <v>0</v>
      </c>
      <c r="L32">
        <f>F32</f>
        <v>2</v>
      </c>
      <c r="M32">
        <f>E32</f>
        <v>9</v>
      </c>
      <c r="N32">
        <f>H32</f>
        <v>0</v>
      </c>
      <c r="O32">
        <f>G32</f>
        <v>0</v>
      </c>
      <c r="P32">
        <f>K32</f>
        <v>0</v>
      </c>
      <c r="Q32">
        <f>J32</f>
        <v>0</v>
      </c>
      <c r="R32">
        <f>I32</f>
        <v>1</v>
      </c>
    </row>
    <row r="33" spans="1:18" x14ac:dyDescent="0.25">
      <c r="A33" t="s">
        <v>4</v>
      </c>
      <c r="B33" t="s">
        <v>7</v>
      </c>
      <c r="C33" t="s">
        <v>56</v>
      </c>
      <c r="D33" s="49">
        <v>351</v>
      </c>
      <c r="E33">
        <f>IFERROR(--LEFT(C33,SEARCH("-",C33)-1),0)</f>
        <v>0</v>
      </c>
      <c r="F33">
        <f>IFERROR(--MID(C33,SEARCH("-",C33)+1,9),0)</f>
        <v>4</v>
      </c>
      <c r="G33">
        <f>IF(C33="VF",1,0)</f>
        <v>0</v>
      </c>
      <c r="H33">
        <f>IF(C33="DF",1,0)</f>
        <v>0</v>
      </c>
      <c r="I33">
        <f>IF(OR(D33&gt;F33,G33=1),1,0)</f>
        <v>1</v>
      </c>
      <c r="J33">
        <f>IF(AND(G33+H33=0,E33=F33),1,0)</f>
        <v>0</v>
      </c>
      <c r="K33">
        <f>IF(I33+J33=0,1,0)</f>
        <v>0</v>
      </c>
      <c r="L33">
        <f>F33</f>
        <v>4</v>
      </c>
      <c r="M33">
        <f>E33</f>
        <v>0</v>
      </c>
      <c r="N33">
        <f>H33</f>
        <v>0</v>
      </c>
      <c r="O33">
        <f>G33</f>
        <v>0</v>
      </c>
      <c r="P33">
        <f>K33</f>
        <v>0</v>
      </c>
      <c r="Q33">
        <f>J33</f>
        <v>0</v>
      </c>
      <c r="R33">
        <f>I33</f>
        <v>1</v>
      </c>
    </row>
    <row r="34" spans="1:18" x14ac:dyDescent="0.25">
      <c r="A34" t="s">
        <v>3</v>
      </c>
      <c r="B34" t="s">
        <v>5</v>
      </c>
      <c r="C34" t="s">
        <v>25</v>
      </c>
      <c r="D34" s="49">
        <v>351</v>
      </c>
      <c r="E34">
        <f>IFERROR(--LEFT(C34,SEARCH("-",C34)-1),0)</f>
        <v>0</v>
      </c>
      <c r="F34">
        <f>IFERROR(--MID(C34,SEARCH("-",C34)+1,9),0)</f>
        <v>0</v>
      </c>
      <c r="G34">
        <f>IF(C34="VF",1,0)</f>
        <v>1</v>
      </c>
      <c r="H34">
        <f>IF(C34="DF",1,0)</f>
        <v>0</v>
      </c>
      <c r="I34">
        <f>IF(OR(D34&gt;F34,G34=1),1,0)</f>
        <v>1</v>
      </c>
      <c r="J34">
        <f>IF(AND(G34+H34=0,E34=F34),1,0)</f>
        <v>0</v>
      </c>
      <c r="K34">
        <f>IF(I34+J34=0,1,0)</f>
        <v>0</v>
      </c>
      <c r="L34">
        <f>F34</f>
        <v>0</v>
      </c>
      <c r="M34">
        <f>E34</f>
        <v>0</v>
      </c>
      <c r="N34">
        <f>H34</f>
        <v>0</v>
      </c>
      <c r="O34">
        <f>G34</f>
        <v>1</v>
      </c>
      <c r="P34">
        <f>K34</f>
        <v>0</v>
      </c>
      <c r="Q34">
        <f>J34</f>
        <v>0</v>
      </c>
      <c r="R34">
        <f>I34</f>
        <v>1</v>
      </c>
    </row>
    <row r="35" spans="1:18" x14ac:dyDescent="0.25">
      <c r="A35" t="s">
        <v>1</v>
      </c>
      <c r="B35" t="s">
        <v>8</v>
      </c>
      <c r="C35" t="s">
        <v>58</v>
      </c>
      <c r="D35" s="49">
        <v>358</v>
      </c>
      <c r="E35">
        <f>IFERROR(--LEFT(C35,SEARCH("-",C35)-1),0)</f>
        <v>2</v>
      </c>
      <c r="F35">
        <f>IFERROR(--MID(C35,SEARCH("-",C35)+1,9),0)</f>
        <v>3</v>
      </c>
      <c r="G35">
        <f>IF(C35="VF",1,0)</f>
        <v>0</v>
      </c>
      <c r="H35">
        <f>IF(C35="DF",1,0)</f>
        <v>0</v>
      </c>
      <c r="I35">
        <f>IF(OR(D35&gt;F35,G35=1),1,0)</f>
        <v>1</v>
      </c>
      <c r="J35">
        <f>IF(AND(G35+H35=0,E35=F35),1,0)</f>
        <v>0</v>
      </c>
      <c r="K35">
        <f>IF(I35+J35=0,1,0)</f>
        <v>0</v>
      </c>
      <c r="L35">
        <f>F35</f>
        <v>3</v>
      </c>
      <c r="M35">
        <f>E35</f>
        <v>2</v>
      </c>
      <c r="N35">
        <f>H35</f>
        <v>0</v>
      </c>
      <c r="O35">
        <f>G35</f>
        <v>0</v>
      </c>
      <c r="P35">
        <f>K35</f>
        <v>0</v>
      </c>
      <c r="Q35">
        <f>J35</f>
        <v>0</v>
      </c>
      <c r="R35">
        <f>I35</f>
        <v>1</v>
      </c>
    </row>
    <row r="36" spans="1:18" x14ac:dyDescent="0.25">
      <c r="A36" t="s">
        <v>2</v>
      </c>
      <c r="B36" t="s">
        <v>4</v>
      </c>
      <c r="C36" t="s">
        <v>59</v>
      </c>
      <c r="D36" s="49">
        <v>358</v>
      </c>
      <c r="E36">
        <f>IFERROR(--LEFT(C36,SEARCH("-",C36)-1),0)</f>
        <v>8</v>
      </c>
      <c r="F36">
        <f>IFERROR(--MID(C36,SEARCH("-",C36)+1,9),0)</f>
        <v>0</v>
      </c>
      <c r="G36">
        <f>IF(C36="VF",1,0)</f>
        <v>0</v>
      </c>
      <c r="H36">
        <f>IF(C36="DF",1,0)</f>
        <v>0</v>
      </c>
      <c r="I36">
        <f>IF(OR(D36&gt;F36,G36=1),1,0)</f>
        <v>1</v>
      </c>
      <c r="J36">
        <f>IF(AND(G36+H36=0,E36=F36),1,0)</f>
        <v>0</v>
      </c>
      <c r="K36">
        <f>IF(I36+J36=0,1,0)</f>
        <v>0</v>
      </c>
      <c r="L36">
        <f>F36</f>
        <v>0</v>
      </c>
      <c r="M36">
        <f>E36</f>
        <v>8</v>
      </c>
      <c r="N36">
        <f>H36</f>
        <v>0</v>
      </c>
      <c r="O36">
        <f>G36</f>
        <v>0</v>
      </c>
      <c r="P36">
        <f>K36</f>
        <v>0</v>
      </c>
      <c r="Q36">
        <f>J36</f>
        <v>0</v>
      </c>
      <c r="R36">
        <f>I36</f>
        <v>1</v>
      </c>
    </row>
    <row r="37" spans="1:18" x14ac:dyDescent="0.25">
      <c r="A37" t="s">
        <v>9</v>
      </c>
      <c r="B37" t="s">
        <v>5</v>
      </c>
      <c r="C37" t="s">
        <v>60</v>
      </c>
      <c r="D37" s="49">
        <v>358</v>
      </c>
      <c r="E37">
        <f>IFERROR(--LEFT(C37,SEARCH("-",C37)-1),0)</f>
        <v>1</v>
      </c>
      <c r="F37">
        <f>IFERROR(--MID(C37,SEARCH("-",C37)+1,9),0)</f>
        <v>8</v>
      </c>
      <c r="G37">
        <f>IF(C37="VF",1,0)</f>
        <v>0</v>
      </c>
      <c r="H37">
        <f>IF(C37="DF",1,0)</f>
        <v>0</v>
      </c>
      <c r="I37">
        <f>IF(OR(D37&gt;F37,G37=1),1,0)</f>
        <v>1</v>
      </c>
      <c r="J37">
        <f>IF(AND(G37+H37=0,E37=F37),1,0)</f>
        <v>0</v>
      </c>
      <c r="K37">
        <f>IF(I37+J37=0,1,0)</f>
        <v>0</v>
      </c>
      <c r="L37">
        <f>F37</f>
        <v>8</v>
      </c>
      <c r="M37">
        <f>E37</f>
        <v>1</v>
      </c>
      <c r="N37">
        <f>H37</f>
        <v>0</v>
      </c>
      <c r="O37">
        <f>G37</f>
        <v>0</v>
      </c>
      <c r="P37">
        <f>K37</f>
        <v>0</v>
      </c>
      <c r="Q37">
        <f>J37</f>
        <v>0</v>
      </c>
      <c r="R37">
        <f>I37</f>
        <v>1</v>
      </c>
    </row>
    <row r="38" spans="1:18" x14ac:dyDescent="0.25">
      <c r="A38" t="s">
        <v>7</v>
      </c>
      <c r="B38" t="s">
        <v>3</v>
      </c>
      <c r="C38" t="s">
        <v>65</v>
      </c>
      <c r="D38" s="49">
        <v>358</v>
      </c>
      <c r="E38">
        <f>IFERROR(--LEFT(C38,SEARCH("-",C38)-1),0)</f>
        <v>0</v>
      </c>
      <c r="F38">
        <f>IFERROR(--MID(C38,SEARCH("-",C38)+1,9),0)</f>
        <v>5</v>
      </c>
      <c r="G38">
        <f>IF(C38="VF",1,0)</f>
        <v>0</v>
      </c>
      <c r="H38">
        <f>IF(C38="DF",1,0)</f>
        <v>0</v>
      </c>
      <c r="I38">
        <f>IF(OR(D38&gt;F38,G38=1),1,0)</f>
        <v>1</v>
      </c>
      <c r="J38">
        <f>IF(AND(G38+H38=0,E38=F38),1,0)</f>
        <v>0</v>
      </c>
      <c r="K38">
        <f>IF(I38+J38=0,1,0)</f>
        <v>0</v>
      </c>
      <c r="L38">
        <f>F38</f>
        <v>5</v>
      </c>
      <c r="M38">
        <f>E38</f>
        <v>0</v>
      </c>
      <c r="N38">
        <f>H38</f>
        <v>0</v>
      </c>
      <c r="O38">
        <f>G38</f>
        <v>0</v>
      </c>
      <c r="P38">
        <f>K38</f>
        <v>0</v>
      </c>
      <c r="Q38">
        <f>J38</f>
        <v>0</v>
      </c>
      <c r="R38">
        <f>I38</f>
        <v>1</v>
      </c>
    </row>
    <row r="39" spans="1:18" x14ac:dyDescent="0.25">
      <c r="A39" t="s">
        <v>5</v>
      </c>
      <c r="B39" t="s">
        <v>2</v>
      </c>
      <c r="C39" t="s">
        <v>58</v>
      </c>
      <c r="D39" s="49">
        <v>372</v>
      </c>
      <c r="E39">
        <f>IFERROR(--LEFT(C39,SEARCH("-",C39)-1),0)</f>
        <v>2</v>
      </c>
      <c r="F39">
        <f>IFERROR(--MID(C39,SEARCH("-",C39)+1,9),0)</f>
        <v>3</v>
      </c>
      <c r="G39">
        <f>IF(C39="VF",1,0)</f>
        <v>0</v>
      </c>
      <c r="H39">
        <f>IF(C39="DF",1,0)</f>
        <v>0</v>
      </c>
      <c r="I39">
        <f>IF(OR(D39&gt;F39,G39=1),1,0)</f>
        <v>1</v>
      </c>
      <c r="J39">
        <f>IF(AND(G39+H39=0,E39=F39),1,0)</f>
        <v>0</v>
      </c>
      <c r="K39">
        <f>IF(I39+J39=0,1,0)</f>
        <v>0</v>
      </c>
      <c r="L39">
        <f>F39</f>
        <v>3</v>
      </c>
      <c r="M39">
        <f>E39</f>
        <v>2</v>
      </c>
      <c r="N39">
        <f>H39</f>
        <v>0</v>
      </c>
      <c r="O39">
        <f>G39</f>
        <v>0</v>
      </c>
      <c r="P39">
        <f>K39</f>
        <v>0</v>
      </c>
      <c r="Q39">
        <f>J39</f>
        <v>0</v>
      </c>
      <c r="R39">
        <f>I39</f>
        <v>1</v>
      </c>
    </row>
    <row r="40" spans="1:18" x14ac:dyDescent="0.25">
      <c r="A40" t="s">
        <v>4</v>
      </c>
      <c r="B40" t="s">
        <v>8</v>
      </c>
      <c r="C40" t="s">
        <v>31</v>
      </c>
      <c r="D40" s="49">
        <v>372</v>
      </c>
      <c r="E40">
        <f>IFERROR(--LEFT(C40,SEARCH("-",C40)-1),0)</f>
        <v>0</v>
      </c>
      <c r="F40">
        <f>IFERROR(--MID(C40,SEARCH("-",C40)+1,9),0)</f>
        <v>0</v>
      </c>
      <c r="G40">
        <f>IF(C40="VF",1,0)</f>
        <v>0</v>
      </c>
      <c r="H40">
        <f>IF(C40="DF",1,0)</f>
        <v>1</v>
      </c>
      <c r="I40">
        <f>IF(OR(D40&gt;F40,G40=1),1,0)</f>
        <v>1</v>
      </c>
      <c r="J40">
        <f>IF(AND(G40+H40=0,E40=F40),1,0)</f>
        <v>0</v>
      </c>
      <c r="K40">
        <f>IF(I40+J40=0,1,0)</f>
        <v>0</v>
      </c>
      <c r="L40">
        <f>F40</f>
        <v>0</v>
      </c>
      <c r="M40">
        <f>E40</f>
        <v>0</v>
      </c>
      <c r="N40">
        <f>H40</f>
        <v>1</v>
      </c>
      <c r="O40">
        <f>G40</f>
        <v>0</v>
      </c>
      <c r="P40">
        <f>K40</f>
        <v>0</v>
      </c>
      <c r="Q40">
        <f>J40</f>
        <v>0</v>
      </c>
      <c r="R40">
        <f>I40</f>
        <v>1</v>
      </c>
    </row>
    <row r="41" spans="1:18" x14ac:dyDescent="0.25">
      <c r="A41" t="s">
        <v>3</v>
      </c>
      <c r="B41" t="s">
        <v>1</v>
      </c>
      <c r="C41" t="s">
        <v>40</v>
      </c>
      <c r="D41" s="49">
        <v>372</v>
      </c>
      <c r="E41">
        <f>IFERROR(--LEFT(C41,SEARCH("-",C41)-1),0)</f>
        <v>3</v>
      </c>
      <c r="F41">
        <f>IFERROR(--MID(C41,SEARCH("-",C41)+1,9),0)</f>
        <v>0</v>
      </c>
      <c r="G41">
        <f>IF(C41="VF",1,0)</f>
        <v>0</v>
      </c>
      <c r="H41">
        <f>IF(C41="DF",1,0)</f>
        <v>0</v>
      </c>
      <c r="I41">
        <f>IF(OR(D41&gt;F41,G41=1),1,0)</f>
        <v>1</v>
      </c>
      <c r="J41">
        <f>IF(AND(G41+H41=0,E41=F41),1,0)</f>
        <v>0</v>
      </c>
      <c r="K41">
        <f>IF(I41+J41=0,1,0)</f>
        <v>0</v>
      </c>
      <c r="L41">
        <f>F41</f>
        <v>0</v>
      </c>
      <c r="M41">
        <f>E41</f>
        <v>3</v>
      </c>
      <c r="N41">
        <f>H41</f>
        <v>0</v>
      </c>
      <c r="O41">
        <f>G41</f>
        <v>0</v>
      </c>
      <c r="P41">
        <f>K41</f>
        <v>0</v>
      </c>
      <c r="Q41">
        <f>J41</f>
        <v>0</v>
      </c>
      <c r="R41">
        <f>I41</f>
        <v>1</v>
      </c>
    </row>
    <row r="42" spans="1:18" x14ac:dyDescent="0.25">
      <c r="A42" t="s">
        <v>9</v>
      </c>
      <c r="B42" t="s">
        <v>0</v>
      </c>
      <c r="C42" t="s">
        <v>31</v>
      </c>
      <c r="D42" s="49">
        <v>372</v>
      </c>
      <c r="E42">
        <f>IFERROR(--LEFT(C42,SEARCH("-",C42)-1),0)</f>
        <v>0</v>
      </c>
      <c r="F42">
        <f>IFERROR(--MID(C42,SEARCH("-",C42)+1,9),0)</f>
        <v>0</v>
      </c>
      <c r="G42">
        <f>IF(C42="VF",1,0)</f>
        <v>0</v>
      </c>
      <c r="H42">
        <f>IF(C42="DF",1,0)</f>
        <v>1</v>
      </c>
      <c r="I42">
        <f>IF(OR(D42&gt;F42,G42=1),1,0)</f>
        <v>1</v>
      </c>
      <c r="J42">
        <f>IF(AND(G42+H42=0,E42=F42),1,0)</f>
        <v>0</v>
      </c>
      <c r="K42">
        <f>IF(I42+J42=0,1,0)</f>
        <v>0</v>
      </c>
      <c r="L42">
        <f>F42</f>
        <v>0</v>
      </c>
      <c r="M42">
        <f>E42</f>
        <v>0</v>
      </c>
      <c r="N42">
        <f>H42</f>
        <v>1</v>
      </c>
      <c r="O42">
        <f>G42</f>
        <v>0</v>
      </c>
      <c r="P42">
        <f>K42</f>
        <v>0</v>
      </c>
      <c r="Q42">
        <f>J42</f>
        <v>0</v>
      </c>
      <c r="R42">
        <f>I42</f>
        <v>1</v>
      </c>
    </row>
    <row r="43" spans="1:18" x14ac:dyDescent="0.25">
      <c r="A43" t="s">
        <v>7</v>
      </c>
      <c r="B43" t="s">
        <v>6</v>
      </c>
      <c r="C43" t="s">
        <v>26</v>
      </c>
      <c r="D43" s="49">
        <v>372</v>
      </c>
      <c r="E43">
        <f>IFERROR(--LEFT(C43,SEARCH("-",C43)-1),0)</f>
        <v>3</v>
      </c>
      <c r="F43">
        <f>IFERROR(--MID(C43,SEARCH("-",C43)+1,9),0)</f>
        <v>2</v>
      </c>
      <c r="G43">
        <f>IF(C43="VF",1,0)</f>
        <v>0</v>
      </c>
      <c r="H43">
        <f>IF(C43="DF",1,0)</f>
        <v>0</v>
      </c>
      <c r="I43">
        <f>IF(OR(D43&gt;F43,G43=1),1,0)</f>
        <v>1</v>
      </c>
      <c r="J43">
        <f>IF(AND(G43+H43=0,E43=F43),1,0)</f>
        <v>0</v>
      </c>
      <c r="K43">
        <f>IF(I43+J43=0,1,0)</f>
        <v>0</v>
      </c>
      <c r="L43">
        <f>F43</f>
        <v>2</v>
      </c>
      <c r="M43">
        <f>E43</f>
        <v>3</v>
      </c>
      <c r="N43">
        <f>H43</f>
        <v>0</v>
      </c>
      <c r="O43">
        <f>G43</f>
        <v>0</v>
      </c>
      <c r="P43">
        <f>K43</f>
        <v>0</v>
      </c>
      <c r="Q43">
        <f>J43</f>
        <v>0</v>
      </c>
      <c r="R43">
        <f>I43</f>
        <v>1</v>
      </c>
    </row>
    <row r="44" spans="1:18" x14ac:dyDescent="0.25">
      <c r="A44" t="s">
        <v>6</v>
      </c>
      <c r="B44" t="s">
        <v>5</v>
      </c>
      <c r="C44" t="s">
        <v>61</v>
      </c>
      <c r="D44" s="49">
        <v>379</v>
      </c>
      <c r="E44">
        <f>IFERROR(--LEFT(C44,SEARCH("-",C44)-1),0)</f>
        <v>0</v>
      </c>
      <c r="F44">
        <f>IFERROR(--MID(C44,SEARCH("-",C44)+1,9),0)</f>
        <v>1</v>
      </c>
      <c r="G44">
        <f>IF(C44="VF",1,0)</f>
        <v>0</v>
      </c>
      <c r="H44">
        <f>IF(C44="DF",1,0)</f>
        <v>0</v>
      </c>
      <c r="I44">
        <f>IF(OR(D44&gt;F44,G44=1),1,0)</f>
        <v>1</v>
      </c>
      <c r="J44">
        <f>IF(AND(G44+H44=0,E44=F44),1,0)</f>
        <v>0</v>
      </c>
      <c r="K44">
        <f>IF(I44+J44=0,1,0)</f>
        <v>0</v>
      </c>
      <c r="L44">
        <f>F44</f>
        <v>1</v>
      </c>
      <c r="M44">
        <f>E44</f>
        <v>0</v>
      </c>
      <c r="N44">
        <f>H44</f>
        <v>0</v>
      </c>
      <c r="O44">
        <f>G44</f>
        <v>0</v>
      </c>
      <c r="P44">
        <f>K44</f>
        <v>0</v>
      </c>
      <c r="Q44">
        <f>J44</f>
        <v>0</v>
      </c>
      <c r="R44">
        <f>I44</f>
        <v>1</v>
      </c>
    </row>
    <row r="45" spans="1:18" x14ac:dyDescent="0.25">
      <c r="A45" t="s">
        <v>0</v>
      </c>
      <c r="B45" t="s">
        <v>4</v>
      </c>
      <c r="C45" t="s">
        <v>25</v>
      </c>
      <c r="D45" s="49">
        <v>379</v>
      </c>
      <c r="E45">
        <f>IFERROR(--LEFT(C45,SEARCH("-",C45)-1),0)</f>
        <v>0</v>
      </c>
      <c r="F45">
        <f>IFERROR(--MID(C45,SEARCH("-",C45)+1,9),0)</f>
        <v>0</v>
      </c>
      <c r="G45">
        <f>IF(C45="VF",1,0)</f>
        <v>1</v>
      </c>
      <c r="H45">
        <f>IF(C45="DF",1,0)</f>
        <v>0</v>
      </c>
      <c r="I45">
        <f>IF(OR(D45&gt;F45,G45=1),1,0)</f>
        <v>1</v>
      </c>
      <c r="J45">
        <f>IF(AND(G45+H45=0,E45=F45),1,0)</f>
        <v>0</v>
      </c>
      <c r="K45">
        <f>IF(I45+J45=0,1,0)</f>
        <v>0</v>
      </c>
      <c r="L45">
        <f>F45</f>
        <v>0</v>
      </c>
      <c r="M45">
        <f>E45</f>
        <v>0</v>
      </c>
      <c r="N45">
        <f>H45</f>
        <v>0</v>
      </c>
      <c r="O45">
        <f>G45</f>
        <v>1</v>
      </c>
      <c r="P45">
        <f>K45</f>
        <v>0</v>
      </c>
      <c r="Q45">
        <f>J45</f>
        <v>0</v>
      </c>
      <c r="R45">
        <f>I45</f>
        <v>1</v>
      </c>
    </row>
    <row r="46" spans="1:18" x14ac:dyDescent="0.25">
      <c r="A46" t="s">
        <v>8</v>
      </c>
      <c r="B46" t="s">
        <v>3</v>
      </c>
      <c r="C46" t="s">
        <v>62</v>
      </c>
      <c r="D46" s="49">
        <v>379</v>
      </c>
      <c r="E46">
        <f>IFERROR(--LEFT(C46,SEARCH("-",C46)-1),0)</f>
        <v>8</v>
      </c>
      <c r="F46">
        <f>IFERROR(--MID(C46,SEARCH("-",C46)+1,9),0)</f>
        <v>2</v>
      </c>
      <c r="G46">
        <f>IF(C46="VF",1,0)</f>
        <v>0</v>
      </c>
      <c r="H46">
        <f>IF(C46="DF",1,0)</f>
        <v>0</v>
      </c>
      <c r="I46">
        <f>IF(OR(D46&gt;F46,G46=1),1,0)</f>
        <v>1</v>
      </c>
      <c r="J46">
        <f>IF(AND(G46+H46=0,E46=F46),1,0)</f>
        <v>0</v>
      </c>
      <c r="K46">
        <f>IF(I46+J46=0,1,0)</f>
        <v>0</v>
      </c>
      <c r="L46">
        <f>F46</f>
        <v>2</v>
      </c>
      <c r="M46">
        <f>E46</f>
        <v>8</v>
      </c>
      <c r="N46">
        <f>H46</f>
        <v>0</v>
      </c>
      <c r="O46">
        <f>G46</f>
        <v>0</v>
      </c>
      <c r="P46">
        <f>K46</f>
        <v>0</v>
      </c>
      <c r="Q46">
        <f>J46</f>
        <v>0</v>
      </c>
      <c r="R46">
        <f>I46</f>
        <v>1</v>
      </c>
    </row>
    <row r="47" spans="1:18" x14ac:dyDescent="0.25">
      <c r="A47" t="s">
        <v>1</v>
      </c>
      <c r="B47" t="s">
        <v>9</v>
      </c>
      <c r="C47" t="s">
        <v>68</v>
      </c>
      <c r="D47" s="49">
        <v>379</v>
      </c>
      <c r="E47">
        <f>IFERROR(--LEFT(C47,SEARCH("-",C47)-1),0)</f>
        <v>0</v>
      </c>
      <c r="F47">
        <f>IFERROR(--MID(C47,SEARCH("-",C47)+1,9),0)</f>
        <v>0</v>
      </c>
      <c r="G47">
        <f>IF(C47="VF",1,0)</f>
        <v>0</v>
      </c>
      <c r="H47">
        <f>IF(C47="DF",1,0)</f>
        <v>0</v>
      </c>
      <c r="I47">
        <f>IF(OR(D47&gt;F47,G47=1),1,0)</f>
        <v>1</v>
      </c>
      <c r="J47">
        <f>IF(AND(G47+H47=0,E47=F47),1,0)</f>
        <v>1</v>
      </c>
      <c r="K47">
        <f>IF(I47+J47=0,1,0)</f>
        <v>0</v>
      </c>
      <c r="L47">
        <f>F47</f>
        <v>0</v>
      </c>
      <c r="M47">
        <f>E47</f>
        <v>0</v>
      </c>
      <c r="N47">
        <f>H47</f>
        <v>0</v>
      </c>
      <c r="O47">
        <f>G47</f>
        <v>0</v>
      </c>
      <c r="P47">
        <f>K47</f>
        <v>0</v>
      </c>
      <c r="Q47">
        <f>J47</f>
        <v>1</v>
      </c>
      <c r="R47">
        <f>I47</f>
        <v>1</v>
      </c>
    </row>
    <row r="48" spans="1:18" x14ac:dyDescent="0.25">
      <c r="A48" t="s">
        <v>5</v>
      </c>
      <c r="B48" t="s">
        <v>8</v>
      </c>
      <c r="C48" t="s">
        <v>31</v>
      </c>
      <c r="D48" s="49">
        <v>386</v>
      </c>
      <c r="E48">
        <f>IFERROR(--LEFT(C48,SEARCH("-",C48)-1),0)</f>
        <v>0</v>
      </c>
      <c r="F48">
        <f>IFERROR(--MID(C48,SEARCH("-",C48)+1,9),0)</f>
        <v>0</v>
      </c>
      <c r="G48">
        <f>IF(C48="VF",1,0)</f>
        <v>0</v>
      </c>
      <c r="H48">
        <f>IF(C48="DF",1,0)</f>
        <v>1</v>
      </c>
      <c r="I48">
        <f>IF(OR(D48&gt;F48,G48=1),1,0)</f>
        <v>1</v>
      </c>
      <c r="J48">
        <f>IF(AND(G48+H48=0,E48=F48),1,0)</f>
        <v>0</v>
      </c>
      <c r="K48">
        <f>IF(I48+J48=0,1,0)</f>
        <v>0</v>
      </c>
      <c r="L48">
        <f>F48</f>
        <v>0</v>
      </c>
      <c r="M48">
        <f>E48</f>
        <v>0</v>
      </c>
      <c r="N48">
        <f>H48</f>
        <v>1</v>
      </c>
      <c r="O48">
        <f>G48</f>
        <v>0</v>
      </c>
      <c r="P48">
        <f>K48</f>
        <v>0</v>
      </c>
      <c r="Q48">
        <f>J48</f>
        <v>0</v>
      </c>
      <c r="R48">
        <f>I48</f>
        <v>1</v>
      </c>
    </row>
    <row r="49" spans="1:18" x14ac:dyDescent="0.25">
      <c r="A49" t="s">
        <v>4</v>
      </c>
      <c r="B49" t="s">
        <v>1</v>
      </c>
      <c r="C49" t="s">
        <v>57</v>
      </c>
      <c r="D49" s="49">
        <v>386</v>
      </c>
      <c r="E49">
        <f>IFERROR(--LEFT(C49,SEARCH("-",C49)-1),0)</f>
        <v>0</v>
      </c>
      <c r="F49">
        <f>IFERROR(--MID(C49,SEARCH("-",C49)+1,9),0)</f>
        <v>2</v>
      </c>
      <c r="G49">
        <f>IF(C49="VF",1,0)</f>
        <v>0</v>
      </c>
      <c r="H49">
        <f>IF(C49="DF",1,0)</f>
        <v>0</v>
      </c>
      <c r="I49">
        <f>IF(OR(D49&gt;F49,G49=1),1,0)</f>
        <v>1</v>
      </c>
      <c r="J49">
        <f>IF(AND(G49+H49=0,E49=F49),1,0)</f>
        <v>0</v>
      </c>
      <c r="K49">
        <f>IF(I49+J49=0,1,0)</f>
        <v>0</v>
      </c>
      <c r="L49">
        <f>F49</f>
        <v>2</v>
      </c>
      <c r="M49">
        <f>E49</f>
        <v>0</v>
      </c>
      <c r="N49">
        <f>H49</f>
        <v>0</v>
      </c>
      <c r="O49">
        <f>G49</f>
        <v>0</v>
      </c>
      <c r="P49">
        <f>K49</f>
        <v>0</v>
      </c>
      <c r="Q49">
        <f>J49</f>
        <v>0</v>
      </c>
      <c r="R49">
        <f>I49</f>
        <v>1</v>
      </c>
    </row>
    <row r="50" spans="1:18" x14ac:dyDescent="0.25">
      <c r="A50" t="s">
        <v>9</v>
      </c>
      <c r="B50" t="s">
        <v>6</v>
      </c>
      <c r="C50" t="s">
        <v>69</v>
      </c>
      <c r="D50" s="49">
        <v>386</v>
      </c>
      <c r="E50">
        <f>IFERROR(--LEFT(C50,SEARCH("-",C50)-1),0)</f>
        <v>0</v>
      </c>
      <c r="F50">
        <f>IFERROR(--MID(C50,SEARCH("-",C50)+1,9),0)</f>
        <v>10</v>
      </c>
      <c r="G50">
        <f>IF(C50="VF",1,0)</f>
        <v>0</v>
      </c>
      <c r="H50">
        <f>IF(C50="DF",1,0)</f>
        <v>0</v>
      </c>
      <c r="I50">
        <f>IF(OR(D50&gt;F50,G50=1),1,0)</f>
        <v>1</v>
      </c>
      <c r="J50">
        <f>IF(AND(G50+H50=0,E50=F50),1,0)</f>
        <v>0</v>
      </c>
      <c r="K50">
        <f>IF(I50+J50=0,1,0)</f>
        <v>0</v>
      </c>
      <c r="L50">
        <f>F50</f>
        <v>10</v>
      </c>
      <c r="M50">
        <f>E50</f>
        <v>0</v>
      </c>
      <c r="N50">
        <f>H50</f>
        <v>0</v>
      </c>
      <c r="O50">
        <f>G50</f>
        <v>0</v>
      </c>
      <c r="P50">
        <f>K50</f>
        <v>0</v>
      </c>
      <c r="Q50">
        <f>J50</f>
        <v>0</v>
      </c>
      <c r="R50">
        <f>I50</f>
        <v>1</v>
      </c>
    </row>
    <row r="51" spans="1:18" x14ac:dyDescent="0.25">
      <c r="A51" t="s">
        <v>3</v>
      </c>
      <c r="B51" t="s">
        <v>2</v>
      </c>
      <c r="C51" t="s">
        <v>36</v>
      </c>
      <c r="D51" s="49">
        <v>386</v>
      </c>
      <c r="E51">
        <f>IFERROR(--LEFT(C51,SEARCH("-",C51)-1),0)</f>
        <v>1</v>
      </c>
      <c r="F51">
        <f>IFERROR(--MID(C51,SEARCH("-",C51)+1,9),0)</f>
        <v>0</v>
      </c>
      <c r="G51">
        <f>IF(C51="VF",1,0)</f>
        <v>0</v>
      </c>
      <c r="H51">
        <f>IF(C51="DF",1,0)</f>
        <v>0</v>
      </c>
      <c r="I51">
        <f>IF(OR(D51&gt;F51,G51=1),1,0)</f>
        <v>1</v>
      </c>
      <c r="J51">
        <f>IF(AND(G51+H51=0,E51=F51),1,0)</f>
        <v>0</v>
      </c>
      <c r="K51">
        <f>IF(I51+J51=0,1,0)</f>
        <v>0</v>
      </c>
      <c r="L51">
        <f>F51</f>
        <v>0</v>
      </c>
      <c r="M51">
        <f>E51</f>
        <v>1</v>
      </c>
      <c r="N51">
        <f>H51</f>
        <v>0</v>
      </c>
      <c r="O51">
        <f>G51</f>
        <v>0</v>
      </c>
      <c r="P51">
        <f>K51</f>
        <v>0</v>
      </c>
      <c r="Q51">
        <f>J51</f>
        <v>0</v>
      </c>
      <c r="R51">
        <f>I51</f>
        <v>1</v>
      </c>
    </row>
    <row r="52" spans="1:18" x14ac:dyDescent="0.25">
      <c r="A52" t="s">
        <v>7</v>
      </c>
      <c r="B52" t="s">
        <v>0</v>
      </c>
      <c r="C52" t="s">
        <v>70</v>
      </c>
      <c r="D52" s="49">
        <v>386</v>
      </c>
      <c r="E52">
        <f>IFERROR(--LEFT(C52,SEARCH("-",C52)-1),0)</f>
        <v>0</v>
      </c>
      <c r="F52">
        <f>IFERROR(--MID(C52,SEARCH("-",C52)+1,9),0)</f>
        <v>7</v>
      </c>
      <c r="G52">
        <f>IF(C52="VF",1,0)</f>
        <v>0</v>
      </c>
      <c r="H52">
        <f>IF(C52="DF",1,0)</f>
        <v>0</v>
      </c>
      <c r="I52">
        <f>IF(OR(D52&gt;F52,G52=1),1,0)</f>
        <v>1</v>
      </c>
      <c r="J52">
        <f>IF(AND(G52+H52=0,E52=F52),1,0)</f>
        <v>0</v>
      </c>
      <c r="K52">
        <f>IF(I52+J52=0,1,0)</f>
        <v>0</v>
      </c>
      <c r="L52">
        <f>F52</f>
        <v>7</v>
      </c>
      <c r="M52">
        <f>E52</f>
        <v>0</v>
      </c>
      <c r="N52">
        <f>H52</f>
        <v>0</v>
      </c>
      <c r="O52">
        <f>G52</f>
        <v>0</v>
      </c>
      <c r="P52">
        <f>K52</f>
        <v>0</v>
      </c>
      <c r="Q52">
        <f>J52</f>
        <v>0</v>
      </c>
      <c r="R52">
        <f>I52</f>
        <v>1</v>
      </c>
    </row>
    <row r="53" spans="1:18" x14ac:dyDescent="0.25">
      <c r="A53" t="s">
        <v>6</v>
      </c>
      <c r="B53" t="s">
        <v>4</v>
      </c>
      <c r="C53" t="s">
        <v>25</v>
      </c>
      <c r="D53" s="49">
        <v>393</v>
      </c>
      <c r="E53">
        <f>IFERROR(--LEFT(C53,SEARCH("-",C53)-1),0)</f>
        <v>0</v>
      </c>
      <c r="F53">
        <f>IFERROR(--MID(C53,SEARCH("-",C53)+1,9),0)</f>
        <v>0</v>
      </c>
      <c r="G53">
        <f>IF(C53="VF",1,0)</f>
        <v>1</v>
      </c>
      <c r="H53">
        <f>IF(C53="DF",1,0)</f>
        <v>0</v>
      </c>
      <c r="I53">
        <f>IF(OR(D53&gt;F53,G53=1),1,0)</f>
        <v>1</v>
      </c>
      <c r="J53">
        <f>IF(AND(G53+H53=0,E53=F53),1,0)</f>
        <v>0</v>
      </c>
      <c r="K53">
        <f>IF(I53+J53=0,1,0)</f>
        <v>0</v>
      </c>
      <c r="L53">
        <f>F53</f>
        <v>0</v>
      </c>
      <c r="M53">
        <f>E53</f>
        <v>0</v>
      </c>
      <c r="N53">
        <f>H53</f>
        <v>0</v>
      </c>
      <c r="O53">
        <f>G53</f>
        <v>1</v>
      </c>
      <c r="P53">
        <f>K53</f>
        <v>0</v>
      </c>
      <c r="Q53">
        <f>J53</f>
        <v>0</v>
      </c>
      <c r="R53">
        <f>I53</f>
        <v>1</v>
      </c>
    </row>
    <row r="54" spans="1:18" x14ac:dyDescent="0.25">
      <c r="A54" t="s">
        <v>2</v>
      </c>
      <c r="B54" t="s">
        <v>1</v>
      </c>
      <c r="C54" t="s">
        <v>72</v>
      </c>
      <c r="D54" s="49">
        <v>393</v>
      </c>
      <c r="E54">
        <f>IFERROR(--LEFT(C54,SEARCH("-",C54)-1),0)</f>
        <v>0</v>
      </c>
      <c r="F54">
        <f>IFERROR(--MID(C54,SEARCH("-",C54)+1,9),0)</f>
        <v>0</v>
      </c>
      <c r="G54">
        <f>IF(C54="VF",1,0)</f>
        <v>0</v>
      </c>
      <c r="H54">
        <f>IF(C54="DF",1,0)</f>
        <v>0</v>
      </c>
      <c r="I54">
        <f>IF(OR(D54&gt;F54,G54=1),1,0)</f>
        <v>1</v>
      </c>
      <c r="J54">
        <f>IF(AND(G54+H54=0,E54=F54),1,0)</f>
        <v>1</v>
      </c>
      <c r="K54">
        <f>IF(I54+J54=0,1,0)</f>
        <v>0</v>
      </c>
      <c r="L54">
        <f>F54</f>
        <v>0</v>
      </c>
      <c r="M54">
        <f>E54</f>
        <v>0</v>
      </c>
      <c r="N54">
        <f>H54</f>
        <v>0</v>
      </c>
      <c r="O54">
        <f>G54</f>
        <v>0</v>
      </c>
      <c r="P54">
        <f>K54</f>
        <v>0</v>
      </c>
      <c r="Q54">
        <f>J54</f>
        <v>1</v>
      </c>
      <c r="R54">
        <f>I54</f>
        <v>1</v>
      </c>
    </row>
    <row r="55" spans="1:18" x14ac:dyDescent="0.25">
      <c r="A55" t="s">
        <v>9</v>
      </c>
      <c r="B55" t="s">
        <v>3</v>
      </c>
      <c r="C55" t="s">
        <v>31</v>
      </c>
      <c r="D55" s="49">
        <v>393</v>
      </c>
      <c r="E55">
        <f>IFERROR(--LEFT(C55,SEARCH("-",C55)-1),0)</f>
        <v>0</v>
      </c>
      <c r="F55">
        <f>IFERROR(--MID(C55,SEARCH("-",C55)+1,9),0)</f>
        <v>0</v>
      </c>
      <c r="G55">
        <f>IF(C55="VF",1,0)</f>
        <v>0</v>
      </c>
      <c r="H55">
        <f>IF(C55="DF",1,0)</f>
        <v>1</v>
      </c>
      <c r="I55">
        <f>IF(OR(D55&gt;F55,G55=1),1,0)</f>
        <v>1</v>
      </c>
      <c r="J55">
        <f>IF(AND(G55+H55=0,E55=F55),1,0)</f>
        <v>0</v>
      </c>
      <c r="K55">
        <f>IF(I55+J55=0,1,0)</f>
        <v>0</v>
      </c>
      <c r="L55">
        <f>F55</f>
        <v>0</v>
      </c>
      <c r="M55">
        <f>E55</f>
        <v>0</v>
      </c>
      <c r="N55">
        <f>H55</f>
        <v>1</v>
      </c>
      <c r="O55">
        <f>G55</f>
        <v>0</v>
      </c>
      <c r="P55">
        <f>K55</f>
        <v>0</v>
      </c>
      <c r="Q55">
        <f>J55</f>
        <v>0</v>
      </c>
      <c r="R55">
        <f>I55</f>
        <v>1</v>
      </c>
    </row>
    <row r="56" spans="1:18" x14ac:dyDescent="0.25">
      <c r="A56" t="s">
        <v>7</v>
      </c>
      <c r="B56" t="s">
        <v>8</v>
      </c>
      <c r="C56" t="s">
        <v>31</v>
      </c>
      <c r="D56" s="49">
        <v>393</v>
      </c>
      <c r="E56">
        <f>IFERROR(--LEFT(C56,SEARCH("-",C56)-1),0)</f>
        <v>0</v>
      </c>
      <c r="F56">
        <f>IFERROR(--MID(C56,SEARCH("-",C56)+1,9),0)</f>
        <v>0</v>
      </c>
      <c r="G56">
        <f>IF(C56="VF",1,0)</f>
        <v>0</v>
      </c>
      <c r="H56">
        <f>IF(C56="DF",1,0)</f>
        <v>1</v>
      </c>
      <c r="I56">
        <f>IF(OR(D56&gt;F56,G56=1),1,0)</f>
        <v>1</v>
      </c>
      <c r="J56">
        <f>IF(AND(G56+H56=0,E56=F56),1,0)</f>
        <v>0</v>
      </c>
      <c r="K56">
        <f>IF(I56+J56=0,1,0)</f>
        <v>0</v>
      </c>
      <c r="L56">
        <f>F56</f>
        <v>0</v>
      </c>
      <c r="M56">
        <f>E56</f>
        <v>0</v>
      </c>
      <c r="N56">
        <f>H56</f>
        <v>1</v>
      </c>
      <c r="O56">
        <f>G56</f>
        <v>0</v>
      </c>
      <c r="P56">
        <f>K56</f>
        <v>0</v>
      </c>
      <c r="Q56">
        <f>J56</f>
        <v>0</v>
      </c>
      <c r="R56">
        <f>I56</f>
        <v>1</v>
      </c>
    </row>
    <row r="57" spans="1:18" x14ac:dyDescent="0.25">
      <c r="A57" t="s">
        <v>1</v>
      </c>
      <c r="B57" t="s">
        <v>7</v>
      </c>
      <c r="D57" s="49">
        <v>400</v>
      </c>
      <c r="E57">
        <f>IFERROR(--LEFT(C57,SEARCH("-",C57)-1),0)</f>
        <v>0</v>
      </c>
      <c r="F57">
        <f>IFERROR(--MID(C57,SEARCH("-",C57)+1,9),0)</f>
        <v>0</v>
      </c>
      <c r="G57">
        <f>IF(C57="VF",1,0)</f>
        <v>0</v>
      </c>
      <c r="H57">
        <f>IF(C57="DF",1,0)</f>
        <v>0</v>
      </c>
      <c r="I57">
        <f>IF(OR(D57&gt;F57,G57=1),1,0)</f>
        <v>1</v>
      </c>
      <c r="J57">
        <f>IF(AND(G57+H57=0,E57=F57),1,0)</f>
        <v>1</v>
      </c>
      <c r="K57">
        <f>IF(I57+J57=0,1,0)</f>
        <v>0</v>
      </c>
      <c r="L57">
        <f>F57</f>
        <v>0</v>
      </c>
      <c r="M57">
        <f>E57</f>
        <v>0</v>
      </c>
      <c r="N57">
        <f>H57</f>
        <v>0</v>
      </c>
      <c r="O57">
        <f>G57</f>
        <v>0</v>
      </c>
      <c r="P57">
        <f>K57</f>
        <v>0</v>
      </c>
      <c r="Q57">
        <f>J57</f>
        <v>1</v>
      </c>
      <c r="R57">
        <f>I57</f>
        <v>1</v>
      </c>
    </row>
    <row r="58" spans="1:18" x14ac:dyDescent="0.25">
      <c r="A58" t="s">
        <v>8</v>
      </c>
      <c r="B58" t="s">
        <v>9</v>
      </c>
      <c r="C58" t="s">
        <v>25</v>
      </c>
      <c r="D58" s="49">
        <v>400</v>
      </c>
      <c r="E58">
        <f>IFERROR(--LEFT(C58,SEARCH("-",C58)-1),0)</f>
        <v>0</v>
      </c>
      <c r="F58">
        <f>IFERROR(--MID(C58,SEARCH("-",C58)+1,9),0)</f>
        <v>0</v>
      </c>
      <c r="G58">
        <f>IF(C58="VF",1,0)</f>
        <v>1</v>
      </c>
      <c r="H58">
        <f>IF(C58="DF",1,0)</f>
        <v>0</v>
      </c>
      <c r="I58">
        <f>IF(OR(D58&gt;F58,G58=1),1,0)</f>
        <v>1</v>
      </c>
      <c r="J58">
        <f>IF(AND(G58+H58=0,E58=F58),1,0)</f>
        <v>0</v>
      </c>
      <c r="K58">
        <f>IF(I58+J58=0,1,0)</f>
        <v>0</v>
      </c>
      <c r="L58">
        <f>F58</f>
        <v>0</v>
      </c>
      <c r="M58">
        <f>E58</f>
        <v>0</v>
      </c>
      <c r="N58">
        <f>H58</f>
        <v>0</v>
      </c>
      <c r="O58">
        <f>G58</f>
        <v>1</v>
      </c>
      <c r="P58">
        <f>K58</f>
        <v>0</v>
      </c>
      <c r="Q58">
        <f>J58</f>
        <v>0</v>
      </c>
      <c r="R58">
        <f>I58</f>
        <v>1</v>
      </c>
    </row>
    <row r="59" spans="1:18" x14ac:dyDescent="0.25">
      <c r="A59" t="s">
        <v>2</v>
      </c>
      <c r="B59" t="s">
        <v>0</v>
      </c>
      <c r="C59" t="s">
        <v>36</v>
      </c>
      <c r="D59" s="49">
        <v>400</v>
      </c>
      <c r="E59">
        <f>IFERROR(--LEFT(C59,SEARCH("-",C59)-1),0)</f>
        <v>1</v>
      </c>
      <c r="F59">
        <f>IFERROR(--MID(C59,SEARCH("-",C59)+1,9),0)</f>
        <v>0</v>
      </c>
      <c r="G59">
        <f>IF(C59="VF",1,0)</f>
        <v>0</v>
      </c>
      <c r="H59">
        <f>IF(C59="DF",1,0)</f>
        <v>0</v>
      </c>
      <c r="I59">
        <f>IF(OR(D59&gt;F59,G59=1),1,0)</f>
        <v>1</v>
      </c>
      <c r="J59">
        <f>IF(AND(G59+H59=0,E59=F59),1,0)</f>
        <v>0</v>
      </c>
      <c r="K59">
        <f>IF(I59+J59=0,1,0)</f>
        <v>0</v>
      </c>
      <c r="L59">
        <f>F59</f>
        <v>0</v>
      </c>
      <c r="M59">
        <f>E59</f>
        <v>1</v>
      </c>
      <c r="N59">
        <f>H59</f>
        <v>0</v>
      </c>
      <c r="O59">
        <f>G59</f>
        <v>0</v>
      </c>
      <c r="P59">
        <f>K59</f>
        <v>0</v>
      </c>
      <c r="Q59">
        <f>J59</f>
        <v>0</v>
      </c>
      <c r="R59">
        <f>I59</f>
        <v>1</v>
      </c>
    </row>
    <row r="60" spans="1:18" x14ac:dyDescent="0.25">
      <c r="A60" t="s">
        <v>4</v>
      </c>
      <c r="B60" t="s">
        <v>5</v>
      </c>
      <c r="C60" t="s">
        <v>31</v>
      </c>
      <c r="D60" s="49">
        <v>400</v>
      </c>
      <c r="E60">
        <f>IFERROR(--LEFT(C60,SEARCH("-",C60)-1),0)</f>
        <v>0</v>
      </c>
      <c r="F60">
        <f>IFERROR(--MID(C60,SEARCH("-",C60)+1,9),0)</f>
        <v>0</v>
      </c>
      <c r="G60">
        <f>IF(C60="VF",1,0)</f>
        <v>0</v>
      </c>
      <c r="H60">
        <f>IF(C60="DF",1,0)</f>
        <v>1</v>
      </c>
      <c r="I60">
        <f>IF(OR(D60&gt;F60,G60=1),1,0)</f>
        <v>1</v>
      </c>
      <c r="J60">
        <f>IF(AND(G60+H60=0,E60=F60),1,0)</f>
        <v>0</v>
      </c>
      <c r="K60">
        <f>IF(I60+J60=0,1,0)</f>
        <v>0</v>
      </c>
      <c r="L60">
        <f>F60</f>
        <v>0</v>
      </c>
      <c r="M60">
        <f>E60</f>
        <v>0</v>
      </c>
      <c r="N60">
        <f>H60</f>
        <v>1</v>
      </c>
      <c r="O60">
        <f>G60</f>
        <v>0</v>
      </c>
      <c r="P60">
        <f>K60</f>
        <v>0</v>
      </c>
      <c r="Q60">
        <f>J60</f>
        <v>0</v>
      </c>
      <c r="R60">
        <f>I60</f>
        <v>1</v>
      </c>
    </row>
    <row r="61" spans="1:18" x14ac:dyDescent="0.25">
      <c r="A61" t="s">
        <v>3</v>
      </c>
      <c r="B61" t="s">
        <v>6</v>
      </c>
      <c r="C61" t="s">
        <v>74</v>
      </c>
      <c r="D61" s="49">
        <v>400</v>
      </c>
      <c r="E61">
        <f>IFERROR(--LEFT(C61,SEARCH("-",C61)-1),0)</f>
        <v>3</v>
      </c>
      <c r="F61">
        <f>IFERROR(--MID(C61,SEARCH("-",C61)+1,9),0)</f>
        <v>4</v>
      </c>
      <c r="G61">
        <f>IF(C61="VF",1,0)</f>
        <v>0</v>
      </c>
      <c r="H61">
        <f>IF(C61="DF",1,0)</f>
        <v>0</v>
      </c>
      <c r="I61">
        <f>IF(OR(D61&gt;F61,G61=1),1,0)</f>
        <v>1</v>
      </c>
      <c r="J61">
        <f>IF(AND(G61+H61=0,E61=F61),1,0)</f>
        <v>0</v>
      </c>
      <c r="K61">
        <f>IF(I61+J61=0,1,0)</f>
        <v>0</v>
      </c>
      <c r="L61">
        <f>F61</f>
        <v>4</v>
      </c>
      <c r="M61">
        <f>E61</f>
        <v>3</v>
      </c>
      <c r="N61">
        <f>H61</f>
        <v>0</v>
      </c>
      <c r="O61">
        <f>G61</f>
        <v>0</v>
      </c>
      <c r="P61">
        <f>K61</f>
        <v>0</v>
      </c>
      <c r="Q61">
        <f>J61</f>
        <v>0</v>
      </c>
      <c r="R61">
        <f>I61</f>
        <v>1</v>
      </c>
    </row>
    <row r="62" spans="1:18" x14ac:dyDescent="0.25">
      <c r="A62" t="s">
        <v>6</v>
      </c>
      <c r="B62" t="s">
        <v>1</v>
      </c>
      <c r="C62" t="s">
        <v>25</v>
      </c>
      <c r="D62" s="49">
        <v>407</v>
      </c>
      <c r="E62">
        <f>IFERROR(--LEFT(C62,SEARCH("-",C62)-1),0)</f>
        <v>0</v>
      </c>
      <c r="F62">
        <f>IFERROR(--MID(C62,SEARCH("-",C62)+1,9),0)</f>
        <v>0</v>
      </c>
      <c r="G62">
        <f>IF(C62="VF",1,0)</f>
        <v>1</v>
      </c>
      <c r="H62">
        <f>IF(C62="DF",1,0)</f>
        <v>0</v>
      </c>
      <c r="I62">
        <f>IF(OR(D62&gt;F62,G62=1),1,0)</f>
        <v>1</v>
      </c>
      <c r="J62">
        <f>IF(AND(G62+H62=0,E62=F62),1,0)</f>
        <v>0</v>
      </c>
      <c r="K62">
        <f>IF(I62+J62=0,1,0)</f>
        <v>0</v>
      </c>
      <c r="L62">
        <f>F62</f>
        <v>0</v>
      </c>
      <c r="M62">
        <f>E62</f>
        <v>0</v>
      </c>
      <c r="N62">
        <f>H62</f>
        <v>0</v>
      </c>
      <c r="O62">
        <f>G62</f>
        <v>1</v>
      </c>
      <c r="P62">
        <f>K62</f>
        <v>0</v>
      </c>
      <c r="Q62">
        <f>J62</f>
        <v>0</v>
      </c>
      <c r="R62">
        <f>I62</f>
        <v>1</v>
      </c>
    </row>
    <row r="63" spans="1:18" x14ac:dyDescent="0.25">
      <c r="A63" t="s">
        <v>0</v>
      </c>
      <c r="B63" t="s">
        <v>3</v>
      </c>
      <c r="C63" t="s">
        <v>40</v>
      </c>
      <c r="D63" s="49">
        <v>407</v>
      </c>
      <c r="E63">
        <f>IFERROR(--LEFT(C63,SEARCH("-",C63)-1),0)</f>
        <v>3</v>
      </c>
      <c r="F63">
        <f>IFERROR(--MID(C63,SEARCH("-",C63)+1,9),0)</f>
        <v>0</v>
      </c>
      <c r="G63">
        <f>IF(C63="VF",1,0)</f>
        <v>0</v>
      </c>
      <c r="H63">
        <f>IF(C63="DF",1,0)</f>
        <v>0</v>
      </c>
      <c r="I63">
        <f>IF(OR(D63&gt;F63,G63=1),1,0)</f>
        <v>1</v>
      </c>
      <c r="J63">
        <f>IF(AND(G63+H63=0,E63=F63),1,0)</f>
        <v>0</v>
      </c>
      <c r="K63">
        <f>IF(I63+J63=0,1,0)</f>
        <v>0</v>
      </c>
      <c r="L63">
        <f>F63</f>
        <v>0</v>
      </c>
      <c r="M63">
        <f>E63</f>
        <v>3</v>
      </c>
      <c r="N63">
        <f>H63</f>
        <v>0</v>
      </c>
      <c r="O63">
        <f>G63</f>
        <v>0</v>
      </c>
      <c r="P63">
        <f>K63</f>
        <v>0</v>
      </c>
      <c r="Q63">
        <f>J63</f>
        <v>0</v>
      </c>
      <c r="R63">
        <f>I63</f>
        <v>1</v>
      </c>
    </row>
    <row r="64" spans="1:18" x14ac:dyDescent="0.25">
      <c r="A64" t="s">
        <v>8</v>
      </c>
      <c r="B64" t="s">
        <v>2</v>
      </c>
      <c r="C64" t="s">
        <v>75</v>
      </c>
      <c r="D64" s="49">
        <v>407</v>
      </c>
      <c r="E64">
        <f>IFERROR(--LEFT(C64,SEARCH("-",C64)-1),0)</f>
        <v>6</v>
      </c>
      <c r="F64">
        <f>IFERROR(--MID(C64,SEARCH("-",C64)+1,9),0)</f>
        <v>1</v>
      </c>
      <c r="G64">
        <f>IF(C64="VF",1,0)</f>
        <v>0</v>
      </c>
      <c r="H64">
        <f>IF(C64="DF",1,0)</f>
        <v>0</v>
      </c>
      <c r="I64">
        <f>IF(OR(D64&gt;F64,G64=1),1,0)</f>
        <v>1</v>
      </c>
      <c r="J64">
        <f>IF(AND(G64+H64=0,E64=F64),1,0)</f>
        <v>0</v>
      </c>
      <c r="K64">
        <f>IF(I64+J64=0,1,0)</f>
        <v>0</v>
      </c>
      <c r="L64">
        <f>F64</f>
        <v>1</v>
      </c>
      <c r="M64">
        <f>E64</f>
        <v>6</v>
      </c>
      <c r="N64">
        <f>H64</f>
        <v>0</v>
      </c>
      <c r="O64">
        <f>G64</f>
        <v>0</v>
      </c>
      <c r="P64">
        <f>K64</f>
        <v>0</v>
      </c>
      <c r="Q64">
        <f>J64</f>
        <v>0</v>
      </c>
      <c r="R64">
        <f>I64</f>
        <v>1</v>
      </c>
    </row>
    <row r="65" spans="1:18" x14ac:dyDescent="0.25">
      <c r="A65" t="s">
        <v>5</v>
      </c>
      <c r="B65" t="s">
        <v>7</v>
      </c>
      <c r="C65" t="s">
        <v>54</v>
      </c>
      <c r="D65" s="49">
        <v>407</v>
      </c>
      <c r="E65">
        <f>IFERROR(--LEFT(C65,SEARCH("-",C65)-1),0)</f>
        <v>5</v>
      </c>
      <c r="F65">
        <f>IFERROR(--MID(C65,SEARCH("-",C65)+1,9),0)</f>
        <v>0</v>
      </c>
      <c r="G65">
        <f>IF(C65="VF",1,0)</f>
        <v>0</v>
      </c>
      <c r="H65">
        <f>IF(C65="DF",1,0)</f>
        <v>0</v>
      </c>
      <c r="I65">
        <f>IF(OR(D65&gt;F65,G65=1),1,0)</f>
        <v>1</v>
      </c>
      <c r="J65">
        <f>IF(AND(G65+H65=0,E65=F65),1,0)</f>
        <v>0</v>
      </c>
      <c r="K65">
        <f>IF(I65+J65=0,1,0)</f>
        <v>0</v>
      </c>
      <c r="L65">
        <f>F65</f>
        <v>0</v>
      </c>
      <c r="M65">
        <f>E65</f>
        <v>5</v>
      </c>
      <c r="N65">
        <f>H65</f>
        <v>0</v>
      </c>
      <c r="O65">
        <f>G65</f>
        <v>0</v>
      </c>
      <c r="P65">
        <f>K65</f>
        <v>0</v>
      </c>
      <c r="Q65">
        <f>J65</f>
        <v>0</v>
      </c>
      <c r="R65">
        <f>I65</f>
        <v>1</v>
      </c>
    </row>
    <row r="66" spans="1:18" x14ac:dyDescent="0.25">
      <c r="A66" t="s">
        <v>9</v>
      </c>
      <c r="B66" t="s">
        <v>4</v>
      </c>
      <c r="C66" t="s">
        <v>31</v>
      </c>
      <c r="D66" s="49">
        <v>407</v>
      </c>
      <c r="E66">
        <f>IFERROR(--LEFT(C66,SEARCH("-",C66)-1),0)</f>
        <v>0</v>
      </c>
      <c r="F66">
        <f>IFERROR(--MID(C66,SEARCH("-",C66)+1,9),0)</f>
        <v>0</v>
      </c>
      <c r="G66">
        <f>IF(C66="VF",1,0)</f>
        <v>0</v>
      </c>
      <c r="H66">
        <f>IF(C66="DF",1,0)</f>
        <v>1</v>
      </c>
      <c r="I66">
        <f>IF(OR(D66&gt;F66,G66=1),1,0)</f>
        <v>1</v>
      </c>
      <c r="J66">
        <f>IF(AND(G66+H66=0,E66=F66),1,0)</f>
        <v>0</v>
      </c>
      <c r="K66">
        <f>IF(I66+J66=0,1,0)</f>
        <v>0</v>
      </c>
      <c r="L66">
        <f>F66</f>
        <v>0</v>
      </c>
      <c r="M66">
        <f>E66</f>
        <v>0</v>
      </c>
      <c r="N66">
        <f>H66</f>
        <v>1</v>
      </c>
      <c r="O66">
        <f>G66</f>
        <v>0</v>
      </c>
      <c r="P66">
        <f>K66</f>
        <v>0</v>
      </c>
      <c r="Q66">
        <f>J66</f>
        <v>0</v>
      </c>
      <c r="R66">
        <f>I66</f>
        <v>1</v>
      </c>
    </row>
    <row r="67" spans="1:18" x14ac:dyDescent="0.25">
      <c r="A67" t="s">
        <v>1</v>
      </c>
      <c r="B67" t="s">
        <v>5</v>
      </c>
      <c r="C67" t="s">
        <v>49</v>
      </c>
      <c r="D67" s="49">
        <v>414</v>
      </c>
      <c r="E67">
        <f>IFERROR(--LEFT(C67,SEARCH("-",C67)-1),0)</f>
        <v>0</v>
      </c>
      <c r="F67">
        <f>IFERROR(--MID(C67,SEARCH("-",C67)+1,9),0)</f>
        <v>0</v>
      </c>
      <c r="G67">
        <f>IF(C67="VF",1,0)</f>
        <v>0</v>
      </c>
      <c r="H67">
        <f>IF(C67="DF",1,0)</f>
        <v>0</v>
      </c>
      <c r="I67">
        <f>IF(OR(D67&gt;F67,G67=1),1,0)</f>
        <v>1</v>
      </c>
      <c r="J67">
        <f>IF(AND(G67+H67=0,E67=F67),1,0)</f>
        <v>1</v>
      </c>
      <c r="K67">
        <f>IF(I67+J67=0,1,0)</f>
        <v>0</v>
      </c>
      <c r="L67">
        <f>F67</f>
        <v>0</v>
      </c>
      <c r="M67">
        <f>E67</f>
        <v>0</v>
      </c>
      <c r="N67">
        <f>H67</f>
        <v>0</v>
      </c>
      <c r="O67">
        <f>G67</f>
        <v>0</v>
      </c>
      <c r="P67">
        <f>K67</f>
        <v>0</v>
      </c>
      <c r="Q67">
        <f>J67</f>
        <v>1</v>
      </c>
      <c r="R67">
        <f>I67</f>
        <v>1</v>
      </c>
    </row>
    <row r="68" spans="1:18" x14ac:dyDescent="0.25">
      <c r="A68" t="s">
        <v>8</v>
      </c>
      <c r="B68" t="s">
        <v>0</v>
      </c>
      <c r="C68" t="s">
        <v>38</v>
      </c>
      <c r="D68" s="49">
        <v>414</v>
      </c>
      <c r="E68">
        <f>IFERROR(--LEFT(C68,SEARCH("-",C68)-1),0)</f>
        <v>5</v>
      </c>
      <c r="F68">
        <f>IFERROR(--MID(C68,SEARCH("-",C68)+1,9),0)</f>
        <v>1</v>
      </c>
      <c r="G68">
        <f>IF(C68="VF",1,0)</f>
        <v>0</v>
      </c>
      <c r="H68">
        <f>IF(C68="DF",1,0)</f>
        <v>0</v>
      </c>
      <c r="I68">
        <f>IF(OR(D68&gt;F68,G68=1),1,0)</f>
        <v>1</v>
      </c>
      <c r="J68">
        <f>IF(AND(G68+H68=0,E68=F68),1,0)</f>
        <v>0</v>
      </c>
      <c r="K68">
        <f>IF(I68+J68=0,1,0)</f>
        <v>0</v>
      </c>
      <c r="L68">
        <f>F68</f>
        <v>1</v>
      </c>
      <c r="M68">
        <f>E68</f>
        <v>5</v>
      </c>
      <c r="N68">
        <f>H68</f>
        <v>0</v>
      </c>
      <c r="O68">
        <f>G68</f>
        <v>0</v>
      </c>
      <c r="P68">
        <f>K68</f>
        <v>0</v>
      </c>
      <c r="Q68">
        <f>J68</f>
        <v>0</v>
      </c>
      <c r="R68">
        <f>I68</f>
        <v>1</v>
      </c>
    </row>
    <row r="69" spans="1:18" x14ac:dyDescent="0.25">
      <c r="A69" t="s">
        <v>3</v>
      </c>
      <c r="B69" t="s">
        <v>4</v>
      </c>
      <c r="C69" t="s">
        <v>25</v>
      </c>
      <c r="D69" s="49">
        <v>414</v>
      </c>
      <c r="E69">
        <f>IFERROR(--LEFT(C69,SEARCH("-",C69)-1),0)</f>
        <v>0</v>
      </c>
      <c r="F69">
        <f>IFERROR(--MID(C69,SEARCH("-",C69)+1,9),0)</f>
        <v>0</v>
      </c>
      <c r="G69">
        <f>IF(C69="VF",1,0)</f>
        <v>1</v>
      </c>
      <c r="H69">
        <f>IF(C69="DF",1,0)</f>
        <v>0</v>
      </c>
      <c r="I69">
        <f>IF(OR(D69&gt;F69,G69=1),1,0)</f>
        <v>1</v>
      </c>
      <c r="J69">
        <f>IF(AND(G69+H69=0,E69=F69),1,0)</f>
        <v>0</v>
      </c>
      <c r="K69">
        <f>IF(I69+J69=0,1,0)</f>
        <v>0</v>
      </c>
      <c r="L69">
        <f>F69</f>
        <v>0</v>
      </c>
      <c r="M69">
        <f>E69</f>
        <v>0</v>
      </c>
      <c r="N69">
        <f>H69</f>
        <v>0</v>
      </c>
      <c r="O69">
        <f>G69</f>
        <v>1</v>
      </c>
      <c r="P69">
        <f>K69</f>
        <v>0</v>
      </c>
      <c r="Q69">
        <f>J69</f>
        <v>0</v>
      </c>
      <c r="R69">
        <f>I69</f>
        <v>1</v>
      </c>
    </row>
    <row r="70" spans="1:18" x14ac:dyDescent="0.25">
      <c r="A70" t="s">
        <v>7</v>
      </c>
      <c r="B70" t="s">
        <v>9</v>
      </c>
      <c r="C70" t="s">
        <v>25</v>
      </c>
      <c r="D70" s="49">
        <v>414</v>
      </c>
      <c r="E70">
        <f>IFERROR(--LEFT(C70,SEARCH("-",C70)-1),0)</f>
        <v>0</v>
      </c>
      <c r="F70">
        <f>IFERROR(--MID(C70,SEARCH("-",C70)+1,9),0)</f>
        <v>0</v>
      </c>
      <c r="G70">
        <f>IF(C70="VF",1,0)</f>
        <v>1</v>
      </c>
      <c r="H70">
        <f>IF(C70="DF",1,0)</f>
        <v>0</v>
      </c>
      <c r="I70">
        <f>IF(OR(D70&gt;F70,G70=1),1,0)</f>
        <v>1</v>
      </c>
      <c r="J70">
        <f>IF(AND(G70+H70=0,E70=F70),1,0)</f>
        <v>0</v>
      </c>
      <c r="K70">
        <f>IF(I70+J70=0,1,0)</f>
        <v>0</v>
      </c>
      <c r="L70">
        <f>F70</f>
        <v>0</v>
      </c>
      <c r="M70">
        <f>E70</f>
        <v>0</v>
      </c>
      <c r="N70">
        <f>H70</f>
        <v>0</v>
      </c>
      <c r="O70">
        <f>G70</f>
        <v>1</v>
      </c>
      <c r="P70">
        <f>K70</f>
        <v>0</v>
      </c>
      <c r="Q70">
        <f>J70</f>
        <v>0</v>
      </c>
      <c r="R70">
        <f>I70</f>
        <v>1</v>
      </c>
    </row>
    <row r="71" spans="1:18" x14ac:dyDescent="0.25">
      <c r="A71" t="s">
        <v>6</v>
      </c>
      <c r="B71" t="s">
        <v>8</v>
      </c>
      <c r="C71" t="s">
        <v>76</v>
      </c>
      <c r="D71" s="49">
        <v>421</v>
      </c>
      <c r="E71">
        <f>IFERROR(--LEFT(C71,SEARCH("-",C71)-1),0)</f>
        <v>1</v>
      </c>
      <c r="F71">
        <f>IFERROR(--MID(C71,SEARCH("-",C71)+1,9),0)</f>
        <v>2</v>
      </c>
      <c r="G71">
        <f>IF(C71="VF",1,0)</f>
        <v>0</v>
      </c>
      <c r="H71">
        <f>IF(C71="DF",1,0)</f>
        <v>0</v>
      </c>
      <c r="I71">
        <f>IF(OR(D71&gt;F71,G71=1),1,0)</f>
        <v>1</v>
      </c>
      <c r="J71">
        <f>IF(AND(G71+H71=0,E71=F71),1,0)</f>
        <v>0</v>
      </c>
      <c r="K71">
        <f>IF(I71+J71=0,1,0)</f>
        <v>0</v>
      </c>
      <c r="L71">
        <f>F71</f>
        <v>2</v>
      </c>
      <c r="M71">
        <f>E71</f>
        <v>1</v>
      </c>
      <c r="N71">
        <f>H71</f>
        <v>0</v>
      </c>
      <c r="O71">
        <f>G71</f>
        <v>0</v>
      </c>
      <c r="P71">
        <f>K71</f>
        <v>0</v>
      </c>
      <c r="Q71">
        <f>J71</f>
        <v>0</v>
      </c>
      <c r="R71">
        <f>I71</f>
        <v>1</v>
      </c>
    </row>
    <row r="72" spans="1:18" x14ac:dyDescent="0.25">
      <c r="A72" t="s">
        <v>1</v>
      </c>
      <c r="B72" t="s">
        <v>0</v>
      </c>
      <c r="C72" t="s">
        <v>42</v>
      </c>
      <c r="D72" s="49">
        <v>421</v>
      </c>
      <c r="E72">
        <f>IFERROR(--LEFT(C72,SEARCH("-",C72)-1),0)</f>
        <v>1</v>
      </c>
      <c r="F72">
        <f>IFERROR(--MID(C72,SEARCH("-",C72)+1,9),0)</f>
        <v>3</v>
      </c>
      <c r="G72">
        <f>IF(C72="VF",1,0)</f>
        <v>0</v>
      </c>
      <c r="H72">
        <f>IF(C72="DF",1,0)</f>
        <v>0</v>
      </c>
      <c r="I72">
        <f>IF(OR(D72&gt;F72,G72=1),1,0)</f>
        <v>1</v>
      </c>
      <c r="J72">
        <f>IF(AND(G72+H72=0,E72=F72),1,0)</f>
        <v>0</v>
      </c>
      <c r="K72">
        <f>IF(I72+J72=0,1,0)</f>
        <v>0</v>
      </c>
      <c r="L72">
        <f>F72</f>
        <v>3</v>
      </c>
      <c r="M72">
        <f>E72</f>
        <v>1</v>
      </c>
      <c r="N72">
        <f>H72</f>
        <v>0</v>
      </c>
      <c r="O72">
        <f>G72</f>
        <v>0</v>
      </c>
      <c r="P72">
        <f>K72</f>
        <v>0</v>
      </c>
      <c r="Q72">
        <f>J72</f>
        <v>0</v>
      </c>
      <c r="R72">
        <f>I72</f>
        <v>1</v>
      </c>
    </row>
    <row r="73" spans="1:18" x14ac:dyDescent="0.25">
      <c r="A73" t="s">
        <v>5</v>
      </c>
      <c r="B73" t="s">
        <v>3</v>
      </c>
      <c r="C73" t="s">
        <v>31</v>
      </c>
      <c r="D73" s="49">
        <v>421</v>
      </c>
      <c r="E73">
        <f>IFERROR(--LEFT(C73,SEARCH("-",C73)-1),0)</f>
        <v>0</v>
      </c>
      <c r="F73">
        <f>IFERROR(--MID(C73,SEARCH("-",C73)+1,9),0)</f>
        <v>0</v>
      </c>
      <c r="G73">
        <f>IF(C73="VF",1,0)</f>
        <v>0</v>
      </c>
      <c r="H73">
        <f>IF(C73="DF",1,0)</f>
        <v>1</v>
      </c>
      <c r="I73">
        <f>IF(OR(D73&gt;F73,G73=1),1,0)</f>
        <v>1</v>
      </c>
      <c r="J73">
        <f>IF(AND(G73+H73=0,E73=F73),1,0)</f>
        <v>0</v>
      </c>
      <c r="K73">
        <f>IF(I73+J73=0,1,0)</f>
        <v>0</v>
      </c>
      <c r="L73">
        <f>F73</f>
        <v>0</v>
      </c>
      <c r="M73">
        <f>E73</f>
        <v>0</v>
      </c>
      <c r="N73">
        <f>H73</f>
        <v>1</v>
      </c>
      <c r="O73">
        <f>G73</f>
        <v>0</v>
      </c>
      <c r="P73">
        <f>K73</f>
        <v>0</v>
      </c>
      <c r="Q73">
        <f>J73</f>
        <v>0</v>
      </c>
      <c r="R73">
        <f>I73</f>
        <v>1</v>
      </c>
    </row>
    <row r="74" spans="1:18" x14ac:dyDescent="0.25">
      <c r="A74" t="s">
        <v>9</v>
      </c>
      <c r="B74" t="s">
        <v>2</v>
      </c>
      <c r="C74" t="s">
        <v>31</v>
      </c>
      <c r="D74" s="49">
        <v>421</v>
      </c>
      <c r="E74">
        <f>IFERROR(--LEFT(C74,SEARCH("-",C74)-1),0)</f>
        <v>0</v>
      </c>
      <c r="F74">
        <f>IFERROR(--MID(C74,SEARCH("-",C74)+1,9),0)</f>
        <v>0</v>
      </c>
      <c r="G74">
        <f>IF(C74="VF",1,0)</f>
        <v>0</v>
      </c>
      <c r="H74">
        <f>IF(C74="DF",1,0)</f>
        <v>1</v>
      </c>
      <c r="I74">
        <f>IF(OR(D74&gt;F74,G74=1),1,0)</f>
        <v>1</v>
      </c>
      <c r="J74">
        <f>IF(AND(G74+H74=0,E74=F74),1,0)</f>
        <v>0</v>
      </c>
      <c r="K74">
        <f>IF(I74+J74=0,1,0)</f>
        <v>0</v>
      </c>
      <c r="L74">
        <f>F74</f>
        <v>0</v>
      </c>
      <c r="M74">
        <f>E74</f>
        <v>0</v>
      </c>
      <c r="N74">
        <f>H74</f>
        <v>1</v>
      </c>
      <c r="O74">
        <f>G74</f>
        <v>0</v>
      </c>
      <c r="P74">
        <f>K74</f>
        <v>0</v>
      </c>
      <c r="Q74">
        <f>J74</f>
        <v>0</v>
      </c>
      <c r="R74">
        <f>I74</f>
        <v>1</v>
      </c>
    </row>
    <row r="75" spans="1:18" x14ac:dyDescent="0.25">
      <c r="A75" t="s">
        <v>7</v>
      </c>
      <c r="B75" t="s">
        <v>4</v>
      </c>
      <c r="C75" t="s">
        <v>40</v>
      </c>
      <c r="D75" s="49">
        <v>421</v>
      </c>
      <c r="E75">
        <f>IFERROR(--LEFT(C75,SEARCH("-",C75)-1),0)</f>
        <v>3</v>
      </c>
      <c r="F75">
        <f>IFERROR(--MID(C75,SEARCH("-",C75)+1,9),0)</f>
        <v>0</v>
      </c>
      <c r="G75">
        <f>IF(C75="VF",1,0)</f>
        <v>0</v>
      </c>
      <c r="H75">
        <f>IF(C75="DF",1,0)</f>
        <v>0</v>
      </c>
      <c r="I75">
        <f>IF(OR(D75&gt;F75,G75=1),1,0)</f>
        <v>1</v>
      </c>
      <c r="J75">
        <f>IF(AND(G75+H75=0,E75=F75),1,0)</f>
        <v>0</v>
      </c>
      <c r="K75">
        <f>IF(I75+J75=0,1,0)</f>
        <v>0</v>
      </c>
      <c r="L75">
        <f>F75</f>
        <v>0</v>
      </c>
      <c r="M75">
        <f>E75</f>
        <v>3</v>
      </c>
      <c r="N75">
        <f>H75</f>
        <v>0</v>
      </c>
      <c r="O75">
        <f>G75</f>
        <v>0</v>
      </c>
      <c r="P75">
        <f>K75</f>
        <v>0</v>
      </c>
      <c r="Q75">
        <f>J75</f>
        <v>0</v>
      </c>
      <c r="R75">
        <f>I75</f>
        <v>1</v>
      </c>
    </row>
    <row r="76" spans="1:18" x14ac:dyDescent="0.25">
      <c r="A76" t="s">
        <v>6</v>
      </c>
      <c r="B76" t="s">
        <v>2</v>
      </c>
      <c r="D76" s="49">
        <v>428</v>
      </c>
      <c r="E76">
        <f>IFERROR(--LEFT(C76,SEARCH("-",C76)-1),0)</f>
        <v>0</v>
      </c>
      <c r="F76">
        <f>IFERROR(--MID(C76,SEARCH("-",C76)+1,9),0)</f>
        <v>0</v>
      </c>
      <c r="G76">
        <f>IF(C76="VF",1,0)</f>
        <v>0</v>
      </c>
      <c r="H76">
        <f>IF(C76="DF",1,0)</f>
        <v>0</v>
      </c>
      <c r="I76">
        <f>IF(OR(D76&gt;F76,G76=1),1,0)</f>
        <v>1</v>
      </c>
      <c r="J76">
        <f>IF(AND(G76+H76=0,E76=F76),1,0)</f>
        <v>1</v>
      </c>
      <c r="K76">
        <f>IF(I76+J76=0,1,0)</f>
        <v>0</v>
      </c>
      <c r="L76">
        <f>F76</f>
        <v>0</v>
      </c>
      <c r="M76">
        <f>E76</f>
        <v>0</v>
      </c>
      <c r="N76">
        <f>H76</f>
        <v>0</v>
      </c>
      <c r="O76">
        <f>G76</f>
        <v>0</v>
      </c>
      <c r="P76">
        <f>K76</f>
        <v>0</v>
      </c>
      <c r="Q76">
        <f>J76</f>
        <v>1</v>
      </c>
      <c r="R76">
        <f>I76</f>
        <v>1</v>
      </c>
    </row>
    <row r="77" spans="1:18" x14ac:dyDescent="0.25">
      <c r="A77" t="s">
        <v>1</v>
      </c>
      <c r="B77" t="s">
        <v>3</v>
      </c>
      <c r="D77" s="49">
        <v>428</v>
      </c>
      <c r="E77">
        <f>IFERROR(--LEFT(C77,SEARCH("-",C77)-1),0)</f>
        <v>0</v>
      </c>
      <c r="F77">
        <f>IFERROR(--MID(C77,SEARCH("-",C77)+1,9),0)</f>
        <v>0</v>
      </c>
      <c r="G77">
        <f>IF(C77="VF",1,0)</f>
        <v>0</v>
      </c>
      <c r="H77">
        <f>IF(C77="DF",1,0)</f>
        <v>0</v>
      </c>
      <c r="I77">
        <f>IF(OR(D77&gt;F77,G77=1),1,0)</f>
        <v>1</v>
      </c>
      <c r="J77">
        <f>IF(AND(G77+H77=0,E77=F77),1,0)</f>
        <v>1</v>
      </c>
      <c r="K77">
        <f>IF(I77+J77=0,1,0)</f>
        <v>0</v>
      </c>
      <c r="L77">
        <f>F77</f>
        <v>0</v>
      </c>
      <c r="M77">
        <f>E77</f>
        <v>0</v>
      </c>
      <c r="N77">
        <f>H77</f>
        <v>0</v>
      </c>
      <c r="O77">
        <f>G77</f>
        <v>0</v>
      </c>
      <c r="P77">
        <f>K77</f>
        <v>0</v>
      </c>
      <c r="Q77">
        <f>J77</f>
        <v>1</v>
      </c>
      <c r="R77">
        <f>I77</f>
        <v>1</v>
      </c>
    </row>
    <row r="78" spans="1:18" x14ac:dyDescent="0.25">
      <c r="A78" t="s">
        <v>4</v>
      </c>
      <c r="B78" t="s">
        <v>2</v>
      </c>
      <c r="D78" s="49">
        <v>435</v>
      </c>
      <c r="E78">
        <f>IFERROR(--LEFT(C78,SEARCH("-",C78)-1),0)</f>
        <v>0</v>
      </c>
      <c r="F78">
        <f>IFERROR(--MID(C78,SEARCH("-",C78)+1,9),0)</f>
        <v>0</v>
      </c>
      <c r="G78">
        <f>IF(C78="VF",1,0)</f>
        <v>0</v>
      </c>
      <c r="H78">
        <f>IF(C78="DF",1,0)</f>
        <v>0</v>
      </c>
      <c r="I78">
        <f>IF(OR(D78&gt;F78,G78=1),1,0)</f>
        <v>1</v>
      </c>
      <c r="J78">
        <f>IF(AND(G78+H78=0,E78=F78),1,0)</f>
        <v>1</v>
      </c>
      <c r="K78">
        <f>IF(I78+J78=0,1,0)</f>
        <v>0</v>
      </c>
      <c r="L78">
        <f>F78</f>
        <v>0</v>
      </c>
      <c r="M78">
        <f>E78</f>
        <v>0</v>
      </c>
      <c r="N78">
        <f>H78</f>
        <v>0</v>
      </c>
      <c r="O78">
        <f>G78</f>
        <v>0</v>
      </c>
      <c r="P78">
        <f>K78</f>
        <v>0</v>
      </c>
      <c r="Q78">
        <f>J78</f>
        <v>1</v>
      </c>
      <c r="R78">
        <f>I78</f>
        <v>1</v>
      </c>
    </row>
    <row r="79" spans="1:18" x14ac:dyDescent="0.25">
      <c r="A79" t="s">
        <v>5</v>
      </c>
      <c r="B79" t="s">
        <v>9</v>
      </c>
      <c r="C79" t="s">
        <v>25</v>
      </c>
      <c r="D79" s="49">
        <v>435</v>
      </c>
      <c r="E79">
        <f>IFERROR(--LEFT(C79,SEARCH("-",C79)-1),0)</f>
        <v>0</v>
      </c>
      <c r="F79">
        <f>IFERROR(--MID(C79,SEARCH("-",C79)+1,9),0)</f>
        <v>0</v>
      </c>
      <c r="G79">
        <f>IF(C79="VF",1,0)</f>
        <v>1</v>
      </c>
      <c r="H79">
        <f>IF(C79="DF",1,0)</f>
        <v>0</v>
      </c>
      <c r="I79">
        <f>IF(OR(D79&gt;F79,G79=1),1,0)</f>
        <v>1</v>
      </c>
      <c r="J79">
        <f>IF(AND(G79+H79=0,E79=F79),1,0)</f>
        <v>0</v>
      </c>
      <c r="K79">
        <f>IF(I79+J79=0,1,0)</f>
        <v>0</v>
      </c>
      <c r="L79">
        <f>F79</f>
        <v>0</v>
      </c>
      <c r="M79">
        <f>E79</f>
        <v>0</v>
      </c>
      <c r="N79">
        <f>H79</f>
        <v>0</v>
      </c>
      <c r="O79">
        <f>G79</f>
        <v>1</v>
      </c>
      <c r="P79">
        <f>K79</f>
        <v>0</v>
      </c>
      <c r="Q79">
        <f>J79</f>
        <v>0</v>
      </c>
      <c r="R79">
        <f>I79</f>
        <v>1</v>
      </c>
    </row>
    <row r="80" spans="1:18" x14ac:dyDescent="0.25">
      <c r="A80" t="s">
        <v>3</v>
      </c>
      <c r="B80" t="s">
        <v>7</v>
      </c>
      <c r="C80" t="s">
        <v>25</v>
      </c>
      <c r="D80" s="49">
        <v>435</v>
      </c>
      <c r="E80">
        <f>IFERROR(--LEFT(C80,SEARCH("-",C80)-1),0)</f>
        <v>0</v>
      </c>
      <c r="F80">
        <f>IFERROR(--MID(C80,SEARCH("-",C80)+1,9),0)</f>
        <v>0</v>
      </c>
      <c r="G80">
        <f>IF(C80="VF",1,0)</f>
        <v>1</v>
      </c>
      <c r="H80">
        <f>IF(C80="DF",1,0)</f>
        <v>0</v>
      </c>
      <c r="I80">
        <f>IF(OR(D80&gt;F80,G80=1),1,0)</f>
        <v>1</v>
      </c>
      <c r="J80">
        <f>IF(AND(G80+H80=0,E80=F80),1,0)</f>
        <v>0</v>
      </c>
      <c r="K80">
        <f>IF(I80+J80=0,1,0)</f>
        <v>0</v>
      </c>
      <c r="L80">
        <f>F80</f>
        <v>0</v>
      </c>
      <c r="M80">
        <f>E80</f>
        <v>0</v>
      </c>
      <c r="N80">
        <f>H80</f>
        <v>0</v>
      </c>
      <c r="O80">
        <f>G80</f>
        <v>1</v>
      </c>
      <c r="P80">
        <f>K80</f>
        <v>0</v>
      </c>
      <c r="Q80">
        <f>J80</f>
        <v>0</v>
      </c>
      <c r="R80">
        <f>I80</f>
        <v>1</v>
      </c>
    </row>
    <row r="81" spans="1:19" x14ac:dyDescent="0.25">
      <c r="A81" t="s">
        <v>8</v>
      </c>
      <c r="B81" t="s">
        <v>1</v>
      </c>
      <c r="C81" t="s">
        <v>25</v>
      </c>
      <c r="D81" s="49">
        <v>435</v>
      </c>
      <c r="E81">
        <f>IFERROR(--LEFT(C81,SEARCH("-",C81)-1),0)</f>
        <v>0</v>
      </c>
      <c r="F81">
        <f>IFERROR(--MID(C81,SEARCH("-",C81)+1,9),0)</f>
        <v>0</v>
      </c>
      <c r="G81">
        <f>IF(C81="VF",1,0)</f>
        <v>1</v>
      </c>
      <c r="H81">
        <f>IF(C81="DF",1,0)</f>
        <v>0</v>
      </c>
      <c r="I81">
        <f>IF(OR(D81&gt;F81,G81=1),1,0)</f>
        <v>1</v>
      </c>
      <c r="J81">
        <f>IF(AND(G81+H81=0,E81=F81),1,0)</f>
        <v>0</v>
      </c>
      <c r="K81">
        <f>IF(I81+J81=0,1,0)</f>
        <v>0</v>
      </c>
      <c r="L81">
        <f>F81</f>
        <v>0</v>
      </c>
      <c r="M81">
        <f>E81</f>
        <v>0</v>
      </c>
      <c r="N81">
        <f>H81</f>
        <v>0</v>
      </c>
      <c r="O81">
        <f>G81</f>
        <v>1</v>
      </c>
      <c r="P81">
        <f>K81</f>
        <v>0</v>
      </c>
      <c r="Q81">
        <f>J81</f>
        <v>0</v>
      </c>
      <c r="R81">
        <f>I81</f>
        <v>1</v>
      </c>
    </row>
    <row r="82" spans="1:19" x14ac:dyDescent="0.25">
      <c r="A82" t="s">
        <v>0</v>
      </c>
      <c r="B82" t="s">
        <v>5</v>
      </c>
      <c r="C82" t="s">
        <v>57</v>
      </c>
      <c r="D82" s="49">
        <v>435</v>
      </c>
      <c r="E82">
        <f>IFERROR(--LEFT(C82,SEARCH("-",C82)-1),0)</f>
        <v>0</v>
      </c>
      <c r="F82">
        <f>IFERROR(--MID(C82,SEARCH("-",C82)+1,9),0)</f>
        <v>2</v>
      </c>
      <c r="G82">
        <f>IF(C82="VF",1,0)</f>
        <v>0</v>
      </c>
      <c r="H82">
        <f>IF(C82="DF",1,0)</f>
        <v>0</v>
      </c>
      <c r="I82">
        <f>IF(OR(D82&gt;F82,G82=1),1,0)</f>
        <v>1</v>
      </c>
      <c r="J82">
        <f>IF(AND(G82+H82=0,E82=F82),1,0)</f>
        <v>0</v>
      </c>
      <c r="K82">
        <f>IF(I82+J82=0,1,0)</f>
        <v>0</v>
      </c>
      <c r="L82">
        <f>F82</f>
        <v>2</v>
      </c>
      <c r="M82">
        <f>E82</f>
        <v>0</v>
      </c>
      <c r="N82">
        <f>H82</f>
        <v>0</v>
      </c>
      <c r="O82">
        <f>G82</f>
        <v>0</v>
      </c>
      <c r="P82">
        <f>K82</f>
        <v>0</v>
      </c>
      <c r="Q82">
        <f>J82</f>
        <v>0</v>
      </c>
      <c r="R82">
        <f>I82</f>
        <v>1</v>
      </c>
      <c r="S82" s="8" t="s">
        <v>87</v>
      </c>
    </row>
    <row r="83" spans="1:19" x14ac:dyDescent="0.25">
      <c r="A83" t="s">
        <v>6</v>
      </c>
      <c r="B83" t="s">
        <v>0</v>
      </c>
      <c r="C83" t="s">
        <v>31</v>
      </c>
      <c r="D83" s="49">
        <v>442</v>
      </c>
      <c r="E83">
        <f>IFERROR(--LEFT(C83,SEARCH("-",C83)-1),0)</f>
        <v>0</v>
      </c>
      <c r="F83">
        <f>IFERROR(--MID(C83,SEARCH("-",C83)+1,9),0)</f>
        <v>0</v>
      </c>
      <c r="G83">
        <f>IF(C83="VF",1,0)</f>
        <v>0</v>
      </c>
      <c r="H83">
        <f>IF(C83="DF",1,0)</f>
        <v>1</v>
      </c>
      <c r="I83">
        <f>IF(OR(D83&gt;F83,G83=1),1,0)</f>
        <v>1</v>
      </c>
      <c r="J83">
        <f>IF(AND(G83+H83=0,E83=F83),1,0)</f>
        <v>0</v>
      </c>
      <c r="K83">
        <f>IF(I83+J83=0,1,0)</f>
        <v>0</v>
      </c>
      <c r="L83">
        <f>F83</f>
        <v>0</v>
      </c>
      <c r="M83">
        <f>E83</f>
        <v>0</v>
      </c>
      <c r="N83">
        <f>H83</f>
        <v>1</v>
      </c>
      <c r="O83">
        <f>G83</f>
        <v>0</v>
      </c>
      <c r="P83">
        <f>K83</f>
        <v>0</v>
      </c>
      <c r="Q83">
        <f>J83</f>
        <v>0</v>
      </c>
      <c r="R83">
        <f>I83</f>
        <v>1</v>
      </c>
    </row>
    <row r="84" spans="1:19" x14ac:dyDescent="0.25">
      <c r="A84" t="s">
        <v>0</v>
      </c>
      <c r="B84" t="s">
        <v>6</v>
      </c>
      <c r="C84" t="s">
        <v>78</v>
      </c>
      <c r="D84" s="49">
        <v>449</v>
      </c>
      <c r="E84">
        <f>IFERROR(--LEFT(C84,SEARCH("-",C84)-1),0)</f>
        <v>2</v>
      </c>
      <c r="F84">
        <f>IFERROR(--MID(C84,SEARCH("-",C84)+1,9),0)</f>
        <v>0</v>
      </c>
      <c r="G84">
        <f>IF(C84="VF",1,0)</f>
        <v>0</v>
      </c>
      <c r="H84">
        <f>IF(C84="DF",1,0)</f>
        <v>0</v>
      </c>
      <c r="I84">
        <f>IF(OR(D84&gt;F84,G84=1),1,0)</f>
        <v>1</v>
      </c>
      <c r="J84">
        <f>IF(AND(G84+H84=0,E84=F84),1,0)</f>
        <v>0</v>
      </c>
      <c r="K84">
        <f>IF(I84+J84=0,1,0)</f>
        <v>0</v>
      </c>
      <c r="L84">
        <f>F84</f>
        <v>0</v>
      </c>
      <c r="M84">
        <f>E84</f>
        <v>2</v>
      </c>
      <c r="N84">
        <f>H84</f>
        <v>0</v>
      </c>
      <c r="O84">
        <f>G84</f>
        <v>0</v>
      </c>
      <c r="P84">
        <f>K84</f>
        <v>0</v>
      </c>
      <c r="Q84">
        <f>J84</f>
        <v>0</v>
      </c>
      <c r="R84">
        <f>I84</f>
        <v>1</v>
      </c>
    </row>
    <row r="85" spans="1:19" x14ac:dyDescent="0.25">
      <c r="A85" t="s">
        <v>5</v>
      </c>
      <c r="B85" t="s">
        <v>6</v>
      </c>
      <c r="C85" t="s">
        <v>26</v>
      </c>
      <c r="D85" s="49">
        <v>674</v>
      </c>
      <c r="E85">
        <f>IFERROR(--LEFT(C85,SEARCH("-",C85)-1),0)</f>
        <v>3</v>
      </c>
      <c r="F85">
        <f>IFERROR(--MID(C85,SEARCH("-",C85)+1,9),0)</f>
        <v>2</v>
      </c>
      <c r="G85">
        <f>IF(C85="VF",1,0)</f>
        <v>0</v>
      </c>
      <c r="H85">
        <f>IF(C85="DF",1,0)</f>
        <v>0</v>
      </c>
      <c r="I85">
        <f>IF(OR(D85&gt;F85,G85=1),1,0)</f>
        <v>1</v>
      </c>
      <c r="J85">
        <f>IF(AND(G85+H85=0,E85=F85),1,0)</f>
        <v>0</v>
      </c>
      <c r="K85">
        <f>IF(I85+J85=0,1,0)</f>
        <v>0</v>
      </c>
      <c r="L85">
        <f>F85</f>
        <v>2</v>
      </c>
      <c r="M85">
        <f>E85</f>
        <v>3</v>
      </c>
      <c r="N85">
        <f>H85</f>
        <v>0</v>
      </c>
      <c r="O85">
        <f>G85</f>
        <v>0</v>
      </c>
      <c r="P85">
        <f>K85</f>
        <v>0</v>
      </c>
      <c r="Q85">
        <f>J85</f>
        <v>0</v>
      </c>
      <c r="R85">
        <f>I85</f>
        <v>1</v>
      </c>
    </row>
    <row r="86" spans="1:19" x14ac:dyDescent="0.25">
      <c r="A86" t="s">
        <v>4</v>
      </c>
      <c r="B86" t="s">
        <v>0</v>
      </c>
      <c r="C86" t="s">
        <v>27</v>
      </c>
      <c r="D86" s="49">
        <v>674</v>
      </c>
      <c r="E86">
        <f>IFERROR(--LEFT(C86,SEARCH("-",C86)-1),0)</f>
        <v>0</v>
      </c>
      <c r="F86">
        <f>IFERROR(--MID(C86,SEARCH("-",C86)+1,9),0)</f>
        <v>8</v>
      </c>
      <c r="G86">
        <f>IF(C86="VF",1,0)</f>
        <v>0</v>
      </c>
      <c r="H86">
        <f>IF(C86="DF",1,0)</f>
        <v>0</v>
      </c>
      <c r="I86">
        <f>IF(OR(D86&gt;F86,G86=1),1,0)</f>
        <v>1</v>
      </c>
      <c r="J86">
        <f>IF(AND(G86+H86=0,E86=F86),1,0)</f>
        <v>0</v>
      </c>
      <c r="K86">
        <f>IF(I86+J86=0,1,0)</f>
        <v>0</v>
      </c>
      <c r="L86">
        <f>F86</f>
        <v>8</v>
      </c>
      <c r="M86">
        <f>E86</f>
        <v>0</v>
      </c>
      <c r="N86">
        <f>H86</f>
        <v>0</v>
      </c>
      <c r="O86">
        <f>G86</f>
        <v>0</v>
      </c>
      <c r="P86">
        <f>K86</f>
        <v>0</v>
      </c>
      <c r="Q86">
        <f>J86</f>
        <v>0</v>
      </c>
      <c r="R86">
        <f>I86</f>
        <v>1</v>
      </c>
    </row>
    <row r="87" spans="1:19" x14ac:dyDescent="0.25">
      <c r="A87" t="s">
        <v>3</v>
      </c>
      <c r="B87" t="s">
        <v>8</v>
      </c>
      <c r="C87" t="s">
        <v>28</v>
      </c>
      <c r="D87" s="49">
        <v>674</v>
      </c>
      <c r="E87">
        <f>IFERROR(--LEFT(C87,SEARCH("-",C87)-1),0)</f>
        <v>4</v>
      </c>
      <c r="F87">
        <f>IFERROR(--MID(C87,SEARCH("-",C87)+1,9),0)</f>
        <v>3</v>
      </c>
      <c r="G87">
        <f>IF(C87="VF",1,0)</f>
        <v>0</v>
      </c>
      <c r="H87">
        <f>IF(C87="DF",1,0)</f>
        <v>0</v>
      </c>
      <c r="I87">
        <f>IF(OR(D87&gt;F87,G87=1),1,0)</f>
        <v>1</v>
      </c>
      <c r="J87">
        <f>IF(AND(G87+H87=0,E87=F87),1,0)</f>
        <v>0</v>
      </c>
      <c r="K87">
        <f>IF(I87+J87=0,1,0)</f>
        <v>0</v>
      </c>
      <c r="L87">
        <f>F87</f>
        <v>3</v>
      </c>
      <c r="M87">
        <f>E87</f>
        <v>4</v>
      </c>
      <c r="N87">
        <f>H87</f>
        <v>0</v>
      </c>
      <c r="O87">
        <f>G87</f>
        <v>0</v>
      </c>
      <c r="P87">
        <f>K87</f>
        <v>0</v>
      </c>
      <c r="Q87">
        <f>J87</f>
        <v>0</v>
      </c>
      <c r="R87">
        <f>I87</f>
        <v>1</v>
      </c>
    </row>
    <row r="88" spans="1:19" x14ac:dyDescent="0.25">
      <c r="A88" t="s">
        <v>9</v>
      </c>
      <c r="B88" t="s">
        <v>1</v>
      </c>
      <c r="C88" t="s">
        <v>26</v>
      </c>
      <c r="D88" s="49">
        <v>674</v>
      </c>
      <c r="E88">
        <f>IFERROR(--LEFT(C88,SEARCH("-",C88)-1),0)</f>
        <v>3</v>
      </c>
      <c r="F88">
        <f>IFERROR(--MID(C88,SEARCH("-",C88)+1,9),0)</f>
        <v>2</v>
      </c>
      <c r="G88">
        <f>IF(C88="VF",1,0)</f>
        <v>0</v>
      </c>
      <c r="H88">
        <f>IF(C88="DF",1,0)</f>
        <v>0</v>
      </c>
      <c r="I88">
        <f>IF(OR(D88&gt;F88,G88=1),1,0)</f>
        <v>1</v>
      </c>
      <c r="J88">
        <f>IF(AND(G88+H88=0,E88=F88),1,0)</f>
        <v>0</v>
      </c>
      <c r="K88">
        <f>IF(I88+J88=0,1,0)</f>
        <v>0</v>
      </c>
      <c r="L88">
        <f>F88</f>
        <v>2</v>
      </c>
      <c r="M88">
        <f>E88</f>
        <v>3</v>
      </c>
      <c r="N88">
        <f>H88</f>
        <v>0</v>
      </c>
      <c r="O88">
        <f>G88</f>
        <v>0</v>
      </c>
      <c r="P88">
        <f>K88</f>
        <v>0</v>
      </c>
      <c r="Q88">
        <f>J88</f>
        <v>0</v>
      </c>
      <c r="R88">
        <f>I88</f>
        <v>1</v>
      </c>
      <c r="S88" s="21" t="s">
        <v>77</v>
      </c>
    </row>
    <row r="89" spans="1:19" x14ac:dyDescent="0.25">
      <c r="A89" t="s">
        <v>7</v>
      </c>
      <c r="B89" t="s">
        <v>2</v>
      </c>
      <c r="C89" t="s">
        <v>29</v>
      </c>
      <c r="D89" s="49">
        <v>674</v>
      </c>
      <c r="E89">
        <f>IFERROR(--LEFT(C89,SEARCH("-",C89)-1),0)</f>
        <v>0</v>
      </c>
      <c r="F89">
        <f>IFERROR(--MID(C89,SEARCH("-",C89)+1,9),0)</f>
        <v>0</v>
      </c>
      <c r="G89">
        <f>IF(C89="VF",1,0)</f>
        <v>0</v>
      </c>
      <c r="H89">
        <f>IF(C89="DF",1,0)</f>
        <v>0</v>
      </c>
      <c r="I89">
        <f>IF(OR(D89&gt;F89,G89=1),1,0)</f>
        <v>1</v>
      </c>
      <c r="J89">
        <f>IF(AND(G89+H89=0,E89=F89),1,0)</f>
        <v>1</v>
      </c>
      <c r="K89">
        <f>IF(I89+J89=0,1,0)</f>
        <v>0</v>
      </c>
      <c r="L89">
        <f>F89</f>
        <v>0</v>
      </c>
      <c r="M89">
        <f>E89</f>
        <v>0</v>
      </c>
      <c r="N89">
        <f>H89</f>
        <v>0</v>
      </c>
      <c r="O89">
        <f>G89</f>
        <v>0</v>
      </c>
      <c r="P89">
        <f>K89</f>
        <v>0</v>
      </c>
      <c r="Q89">
        <f>J89</f>
        <v>1</v>
      </c>
      <c r="R89">
        <f>I89</f>
        <v>1</v>
      </c>
      <c r="S89" s="36" t="s">
        <v>80</v>
      </c>
    </row>
    <row r="90" spans="1:19" x14ac:dyDescent="0.25">
      <c r="A90" t="s">
        <v>6</v>
      </c>
      <c r="B90" t="s">
        <v>2</v>
      </c>
      <c r="C90" t="s">
        <v>31</v>
      </c>
      <c r="D90" s="49">
        <v>45016</v>
      </c>
      <c r="E90">
        <f>IFERROR(--LEFT(C90,SEARCH("-",C90)-1),0)</f>
        <v>0</v>
      </c>
      <c r="F90">
        <f>IFERROR(--MID(C90,SEARCH("-",C90)+1,9),0)</f>
        <v>0</v>
      </c>
      <c r="G90">
        <f>IF(C90="VF",1,0)</f>
        <v>0</v>
      </c>
      <c r="H90">
        <f>IF(C90="DF",1,0)</f>
        <v>1</v>
      </c>
      <c r="I90">
        <f>IF(OR(D90&gt;F90,G90=1),1,0)</f>
        <v>1</v>
      </c>
      <c r="J90">
        <f>IF(AND(G90+H90=0,E90=F90),1,0)</f>
        <v>0</v>
      </c>
      <c r="K90">
        <f>IF(I90+J90=0,1,0)</f>
        <v>0</v>
      </c>
      <c r="L90">
        <f>F90</f>
        <v>0</v>
      </c>
      <c r="M90">
        <f>E90</f>
        <v>0</v>
      </c>
      <c r="N90">
        <f>H90</f>
        <v>1</v>
      </c>
      <c r="O90">
        <f>G90</f>
        <v>0</v>
      </c>
      <c r="P90">
        <f>K90</f>
        <v>0</v>
      </c>
      <c r="Q90">
        <f>J90</f>
        <v>0</v>
      </c>
      <c r="R90">
        <f>I90</f>
        <v>1</v>
      </c>
      <c r="S90" s="21" t="s">
        <v>79</v>
      </c>
    </row>
    <row r="91" spans="1:19" x14ac:dyDescent="0.25">
      <c r="A91" t="s">
        <v>2</v>
      </c>
      <c r="B91" t="s">
        <v>7</v>
      </c>
      <c r="C91" t="s">
        <v>67</v>
      </c>
      <c r="D91" s="49" t="s">
        <v>63</v>
      </c>
      <c r="E91">
        <f>IFERROR(--LEFT(C91,SEARCH("-",C91)-1),0)</f>
        <v>0</v>
      </c>
      <c r="F91">
        <f>IFERROR(--MID(C91,SEARCH("-",C91)+1,9),0)</f>
        <v>0</v>
      </c>
      <c r="G91">
        <f>IF(C91="VF",1,0)</f>
        <v>0</v>
      </c>
      <c r="H91">
        <f>IF(C91="DF",1,0)</f>
        <v>0</v>
      </c>
      <c r="I91">
        <f>IF(OR(D91&gt;F91,G91=1),1,0)</f>
        <v>1</v>
      </c>
      <c r="J91">
        <f>IF(AND(G91+H91=0,E91=F91),1,0)</f>
        <v>1</v>
      </c>
      <c r="K91">
        <f>IF(I91+J91=0,1,0)</f>
        <v>0</v>
      </c>
      <c r="L91">
        <f>F91</f>
        <v>0</v>
      </c>
      <c r="M91">
        <f>E91</f>
        <v>0</v>
      </c>
      <c r="N91">
        <f>H91</f>
        <v>0</v>
      </c>
      <c r="O91">
        <f>G91</f>
        <v>0</v>
      </c>
      <c r="P91">
        <f>K91</f>
        <v>0</v>
      </c>
      <c r="Q91">
        <f>J91</f>
        <v>1</v>
      </c>
      <c r="R91">
        <f>I91</f>
        <v>1</v>
      </c>
      <c r="S91" s="21" t="s">
        <v>88</v>
      </c>
    </row>
  </sheetData>
  <dataValidations count="1">
    <dataValidation type="list" allowBlank="1" showInputMessage="1" showErrorMessage="1" sqref="A2:B91" xr:uid="{CB27FADD-5ACA-464A-B530-5BB9FA53EFD0}">
      <formula1>#REF!</formula1>
    </dataValidation>
  </dataValidations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20"/>
  <sheetViews>
    <sheetView workbookViewId="0">
      <selection activeCell="B14" sqref="B14"/>
    </sheetView>
  </sheetViews>
  <sheetFormatPr defaultColWidth="11.42578125" defaultRowHeight="15" x14ac:dyDescent="0.25"/>
  <cols>
    <col min="1" max="1" width="40.42578125" customWidth="1"/>
    <col min="2" max="2" width="39" customWidth="1"/>
  </cols>
  <sheetData>
    <row r="1" spans="1:7" x14ac:dyDescent="0.25">
      <c r="E1" t="s">
        <v>19</v>
      </c>
      <c r="F1" t="s">
        <v>20</v>
      </c>
      <c r="G1" t="s">
        <v>94</v>
      </c>
    </row>
    <row r="2" spans="1:7" x14ac:dyDescent="0.25">
      <c r="A2" t="s">
        <v>0</v>
      </c>
      <c r="B2" t="s">
        <v>9</v>
      </c>
      <c r="C2" s="8" t="s">
        <v>25</v>
      </c>
      <c r="D2" s="22">
        <v>302</v>
      </c>
      <c r="E2">
        <v>0</v>
      </c>
      <c r="F2">
        <v>0</v>
      </c>
      <c r="G2">
        <v>2</v>
      </c>
    </row>
    <row r="3" spans="1:7" x14ac:dyDescent="0.25">
      <c r="A3" t="s">
        <v>4</v>
      </c>
      <c r="B3" t="s">
        <v>0</v>
      </c>
      <c r="C3" s="8" t="s">
        <v>27</v>
      </c>
      <c r="D3" s="22">
        <v>674</v>
      </c>
      <c r="E3">
        <v>8</v>
      </c>
      <c r="F3">
        <v>0</v>
      </c>
      <c r="G3">
        <v>2</v>
      </c>
    </row>
    <row r="4" spans="1:7" x14ac:dyDescent="0.25">
      <c r="A4" t="s">
        <v>0</v>
      </c>
      <c r="B4" t="s">
        <v>7</v>
      </c>
      <c r="C4" s="8" t="s">
        <v>36</v>
      </c>
      <c r="D4" s="22">
        <v>316</v>
      </c>
      <c r="E4">
        <v>1</v>
      </c>
      <c r="F4">
        <v>0</v>
      </c>
      <c r="G4">
        <v>2</v>
      </c>
    </row>
    <row r="5" spans="1:7" x14ac:dyDescent="0.25">
      <c r="A5" t="s">
        <v>5</v>
      </c>
      <c r="B5" t="s">
        <v>0</v>
      </c>
      <c r="C5" s="8" t="s">
        <v>42</v>
      </c>
      <c r="D5" s="22">
        <v>323</v>
      </c>
      <c r="E5">
        <v>3</v>
      </c>
      <c r="F5">
        <v>1</v>
      </c>
      <c r="G5">
        <v>2</v>
      </c>
    </row>
    <row r="6" spans="1:7" x14ac:dyDescent="0.25">
      <c r="A6" t="s">
        <v>0</v>
      </c>
      <c r="B6" t="s">
        <v>2</v>
      </c>
      <c r="C6" s="8" t="s">
        <v>45</v>
      </c>
      <c r="D6" s="22">
        <v>330</v>
      </c>
      <c r="E6">
        <v>1</v>
      </c>
      <c r="F6">
        <v>1</v>
      </c>
      <c r="G6">
        <v>2</v>
      </c>
    </row>
    <row r="7" spans="1:7" x14ac:dyDescent="0.25">
      <c r="A7" t="s">
        <v>3</v>
      </c>
      <c r="B7" t="s">
        <v>0</v>
      </c>
      <c r="C7" s="8" t="s">
        <v>39</v>
      </c>
      <c r="D7" s="22">
        <v>337</v>
      </c>
      <c r="E7">
        <v>1</v>
      </c>
      <c r="F7">
        <v>2</v>
      </c>
      <c r="G7">
        <v>0</v>
      </c>
    </row>
    <row r="8" spans="1:7" x14ac:dyDescent="0.25">
      <c r="A8" t="s">
        <v>0</v>
      </c>
      <c r="B8" t="s">
        <v>8</v>
      </c>
      <c r="C8" s="8" t="s">
        <v>53</v>
      </c>
      <c r="D8" s="22">
        <v>344</v>
      </c>
      <c r="E8">
        <v>2</v>
      </c>
      <c r="F8">
        <v>5</v>
      </c>
      <c r="G8">
        <v>0</v>
      </c>
    </row>
    <row r="9" spans="1:7" x14ac:dyDescent="0.25">
      <c r="A9" t="s">
        <v>0</v>
      </c>
      <c r="B9" t="s">
        <v>1</v>
      </c>
      <c r="C9" s="8" t="s">
        <v>26</v>
      </c>
      <c r="D9" s="22">
        <v>351</v>
      </c>
      <c r="E9">
        <v>3</v>
      </c>
      <c r="F9">
        <v>2</v>
      </c>
      <c r="G9">
        <v>2</v>
      </c>
    </row>
    <row r="10" spans="1:7" x14ac:dyDescent="0.25">
      <c r="A10" t="s">
        <v>9</v>
      </c>
      <c r="B10" t="s">
        <v>0</v>
      </c>
      <c r="C10" s="8" t="s">
        <v>31</v>
      </c>
      <c r="D10" s="22">
        <v>372</v>
      </c>
      <c r="E10">
        <v>0</v>
      </c>
      <c r="F10">
        <v>0</v>
      </c>
      <c r="G10">
        <v>2</v>
      </c>
    </row>
    <row r="11" spans="1:7" x14ac:dyDescent="0.25">
      <c r="A11" t="s">
        <v>0</v>
      </c>
      <c r="B11" t="s">
        <v>4</v>
      </c>
      <c r="C11" s="8" t="s">
        <v>25</v>
      </c>
      <c r="D11" s="22">
        <v>379</v>
      </c>
      <c r="E11">
        <v>0</v>
      </c>
      <c r="F11">
        <v>0</v>
      </c>
      <c r="G11">
        <v>2</v>
      </c>
    </row>
    <row r="12" spans="1:7" x14ac:dyDescent="0.25">
      <c r="A12" t="s">
        <v>7</v>
      </c>
      <c r="B12" t="s">
        <v>0</v>
      </c>
      <c r="C12" s="8" t="s">
        <v>70</v>
      </c>
      <c r="D12" s="22">
        <v>386</v>
      </c>
      <c r="E12">
        <v>7</v>
      </c>
      <c r="F12">
        <v>0</v>
      </c>
      <c r="G12">
        <v>2</v>
      </c>
    </row>
    <row r="13" spans="1:7" x14ac:dyDescent="0.25">
      <c r="A13" t="s">
        <v>2</v>
      </c>
      <c r="B13" t="s">
        <v>0</v>
      </c>
      <c r="C13" s="8" t="s">
        <v>36</v>
      </c>
      <c r="D13" s="22">
        <v>400</v>
      </c>
      <c r="E13">
        <v>0</v>
      </c>
      <c r="F13">
        <v>1</v>
      </c>
      <c r="G13">
        <v>0</v>
      </c>
    </row>
    <row r="14" spans="1:7" x14ac:dyDescent="0.25">
      <c r="A14" t="s">
        <v>0</v>
      </c>
      <c r="B14" t="s">
        <v>3</v>
      </c>
      <c r="C14" s="8" t="s">
        <v>40</v>
      </c>
      <c r="D14" s="22">
        <v>407</v>
      </c>
      <c r="E14">
        <v>3</v>
      </c>
      <c r="F14">
        <v>0</v>
      </c>
      <c r="G14">
        <v>2</v>
      </c>
    </row>
    <row r="15" spans="1:7" x14ac:dyDescent="0.25">
      <c r="A15" t="s">
        <v>8</v>
      </c>
      <c r="B15" t="s">
        <v>0</v>
      </c>
      <c r="C15" s="8" t="s">
        <v>38</v>
      </c>
      <c r="D15" s="22">
        <v>414</v>
      </c>
      <c r="E15">
        <v>1</v>
      </c>
      <c r="F15">
        <v>5</v>
      </c>
      <c r="G15">
        <v>0</v>
      </c>
    </row>
    <row r="16" spans="1:7" x14ac:dyDescent="0.25">
      <c r="A16" t="s">
        <v>1</v>
      </c>
      <c r="B16" t="s">
        <v>0</v>
      </c>
      <c r="C16" s="8" t="s">
        <v>42</v>
      </c>
      <c r="D16" s="22">
        <v>421</v>
      </c>
      <c r="E16">
        <v>3</v>
      </c>
      <c r="F16">
        <v>1</v>
      </c>
      <c r="G16">
        <v>2</v>
      </c>
    </row>
    <row r="17" spans="1:7" x14ac:dyDescent="0.25">
      <c r="A17" t="s">
        <v>0</v>
      </c>
      <c r="B17" t="s">
        <v>5</v>
      </c>
      <c r="C17" s="8" t="s">
        <v>57</v>
      </c>
      <c r="D17" s="22">
        <v>435</v>
      </c>
      <c r="E17">
        <v>0</v>
      </c>
      <c r="F17">
        <v>2</v>
      </c>
      <c r="G17">
        <v>0</v>
      </c>
    </row>
    <row r="18" spans="1:7" x14ac:dyDescent="0.25">
      <c r="A18" s="33" t="s">
        <v>6</v>
      </c>
      <c r="B18" s="33" t="s">
        <v>0</v>
      </c>
      <c r="C18" s="34" t="s">
        <v>31</v>
      </c>
      <c r="D18" s="35">
        <v>442</v>
      </c>
      <c r="E18">
        <v>0</v>
      </c>
      <c r="F18">
        <v>0</v>
      </c>
      <c r="G18">
        <v>2</v>
      </c>
    </row>
    <row r="19" spans="1:7" x14ac:dyDescent="0.25">
      <c r="A19" t="s">
        <v>0</v>
      </c>
      <c r="B19" t="s">
        <v>6</v>
      </c>
      <c r="C19" s="8" t="s">
        <v>78</v>
      </c>
      <c r="D19" s="22">
        <v>449</v>
      </c>
      <c r="E19">
        <v>2</v>
      </c>
      <c r="F19">
        <v>0</v>
      </c>
      <c r="G19">
        <v>2</v>
      </c>
    </row>
    <row r="20" spans="1:7" x14ac:dyDescent="0.25">
      <c r="E20">
        <f>SUM(E2:E19)</f>
        <v>35</v>
      </c>
      <c r="F20">
        <f>SUM(F2:F19)</f>
        <v>20</v>
      </c>
      <c r="G20">
        <f>SUM(G2:G19)</f>
        <v>26</v>
      </c>
    </row>
  </sheetData>
  <dataValidations count="1">
    <dataValidation type="list" allowBlank="1" showInputMessage="1" showErrorMessage="1" sqref="A2:B19" xr:uid="{00000000-0002-0000-0100-000000000000}">
      <formula1>$AE$2:$AE$11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XFD20"/>
  <sheetViews>
    <sheetView workbookViewId="0">
      <selection activeCell="B16" sqref="B16"/>
    </sheetView>
  </sheetViews>
  <sheetFormatPr defaultColWidth="11.42578125" defaultRowHeight="15" x14ac:dyDescent="0.25"/>
  <cols>
    <col min="1" max="2" width="35.85546875" customWidth="1"/>
  </cols>
  <sheetData>
    <row r="1" spans="1:16384" x14ac:dyDescent="0.25">
      <c r="E1" t="s">
        <v>19</v>
      </c>
      <c r="F1" t="s">
        <v>20</v>
      </c>
      <c r="G1" t="s">
        <v>94</v>
      </c>
    </row>
    <row r="2" spans="1:16384" x14ac:dyDescent="0.25">
      <c r="A2" t="s">
        <v>8</v>
      </c>
      <c r="B2" t="s">
        <v>4</v>
      </c>
      <c r="C2" s="8" t="s">
        <v>23</v>
      </c>
      <c r="D2" s="22">
        <v>302</v>
      </c>
      <c r="E2">
        <v>13</v>
      </c>
      <c r="F2">
        <v>0</v>
      </c>
      <c r="G2">
        <v>2</v>
      </c>
    </row>
    <row r="3" spans="1:16384" x14ac:dyDescent="0.25">
      <c r="A3" t="s">
        <v>3</v>
      </c>
      <c r="B3" t="s">
        <v>8</v>
      </c>
      <c r="C3" s="8" t="s">
        <v>28</v>
      </c>
      <c r="D3" s="22">
        <v>674</v>
      </c>
      <c r="E3">
        <v>3</v>
      </c>
      <c r="F3">
        <v>4</v>
      </c>
      <c r="G3">
        <v>0</v>
      </c>
    </row>
    <row r="4" spans="1:16384" x14ac:dyDescent="0.25">
      <c r="A4" t="s">
        <v>8</v>
      </c>
      <c r="B4" t="s">
        <v>5</v>
      </c>
      <c r="C4" s="8" t="s">
        <v>38</v>
      </c>
      <c r="D4" s="22">
        <v>316</v>
      </c>
      <c r="E4">
        <v>5</v>
      </c>
      <c r="F4">
        <v>1</v>
      </c>
      <c r="G4">
        <v>2</v>
      </c>
    </row>
    <row r="5" spans="1:16384" x14ac:dyDescent="0.25">
      <c r="A5" t="s">
        <v>8</v>
      </c>
      <c r="B5" t="s">
        <v>7</v>
      </c>
      <c r="C5" s="8" t="s">
        <v>41</v>
      </c>
      <c r="D5" s="22">
        <v>323</v>
      </c>
      <c r="E5">
        <v>7</v>
      </c>
      <c r="F5">
        <v>0</v>
      </c>
      <c r="G5">
        <v>2</v>
      </c>
    </row>
    <row r="6" spans="1:16384" x14ac:dyDescent="0.25">
      <c r="A6" t="s">
        <v>9</v>
      </c>
      <c r="B6" t="s">
        <v>8</v>
      </c>
      <c r="C6" s="8" t="s">
        <v>47</v>
      </c>
      <c r="D6" s="22">
        <v>330</v>
      </c>
      <c r="E6">
        <v>6</v>
      </c>
      <c r="F6">
        <v>0</v>
      </c>
      <c r="G6">
        <v>2</v>
      </c>
    </row>
    <row r="7" spans="1:16384" x14ac:dyDescent="0.25">
      <c r="A7" t="s">
        <v>2</v>
      </c>
      <c r="B7" t="s">
        <v>8</v>
      </c>
      <c r="C7" s="8" t="s">
        <v>42</v>
      </c>
      <c r="D7" s="22">
        <v>337</v>
      </c>
      <c r="E7">
        <v>3</v>
      </c>
      <c r="F7">
        <v>1</v>
      </c>
      <c r="G7">
        <v>2</v>
      </c>
    </row>
    <row r="8" spans="1:16384" x14ac:dyDescent="0.25">
      <c r="A8" t="s">
        <v>0</v>
      </c>
      <c r="B8" t="s">
        <v>8</v>
      </c>
      <c r="C8" s="8" t="s">
        <v>53</v>
      </c>
      <c r="D8" s="22">
        <v>344</v>
      </c>
      <c r="E8">
        <v>5</v>
      </c>
      <c r="F8">
        <v>2</v>
      </c>
      <c r="G8">
        <v>2</v>
      </c>
    </row>
    <row r="9" spans="1:16384" x14ac:dyDescent="0.25">
      <c r="A9" t="s">
        <v>8</v>
      </c>
      <c r="B9" t="s">
        <v>6</v>
      </c>
      <c r="C9" s="8" t="s">
        <v>54</v>
      </c>
      <c r="D9" s="22">
        <v>351</v>
      </c>
      <c r="E9">
        <v>5</v>
      </c>
      <c r="F9">
        <v>0</v>
      </c>
      <c r="G9">
        <v>2</v>
      </c>
    </row>
    <row r="10" spans="1:16384" x14ac:dyDescent="0.25">
      <c r="A10" t="s">
        <v>1</v>
      </c>
      <c r="B10" t="s">
        <v>8</v>
      </c>
      <c r="C10" s="8" t="s">
        <v>58</v>
      </c>
      <c r="D10" s="22">
        <v>358</v>
      </c>
      <c r="E10">
        <v>3</v>
      </c>
      <c r="F10">
        <v>2</v>
      </c>
      <c r="G10">
        <v>2</v>
      </c>
    </row>
    <row r="11" spans="1:16384" x14ac:dyDescent="0.25">
      <c r="A11" t="s">
        <v>4</v>
      </c>
      <c r="B11" t="s">
        <v>8</v>
      </c>
      <c r="C11" s="8" t="s">
        <v>31</v>
      </c>
      <c r="D11" s="22">
        <v>372</v>
      </c>
      <c r="E11">
        <v>0</v>
      </c>
      <c r="F11">
        <v>0</v>
      </c>
      <c r="G11">
        <v>2</v>
      </c>
    </row>
    <row r="12" spans="1:16384" x14ac:dyDescent="0.25">
      <c r="A12" t="s">
        <v>8</v>
      </c>
      <c r="B12" t="s">
        <v>3</v>
      </c>
      <c r="C12" s="8" t="s">
        <v>62</v>
      </c>
      <c r="D12" s="22">
        <v>379</v>
      </c>
      <c r="E12">
        <v>8</v>
      </c>
      <c r="F12">
        <v>2</v>
      </c>
      <c r="G12">
        <v>2</v>
      </c>
    </row>
    <row r="13" spans="1:16384" x14ac:dyDescent="0.25">
      <c r="A13" t="s">
        <v>5</v>
      </c>
      <c r="B13" t="s">
        <v>8</v>
      </c>
      <c r="C13" s="8" t="s">
        <v>31</v>
      </c>
      <c r="D13" s="22">
        <v>386</v>
      </c>
      <c r="E13">
        <v>0</v>
      </c>
      <c r="F13">
        <v>0</v>
      </c>
      <c r="G13">
        <v>2</v>
      </c>
    </row>
    <row r="14" spans="1:16384" x14ac:dyDescent="0.25">
      <c r="A14" t="s">
        <v>7</v>
      </c>
      <c r="B14" t="s">
        <v>8</v>
      </c>
      <c r="C14" s="8" t="s">
        <v>31</v>
      </c>
      <c r="D14" s="22">
        <v>393</v>
      </c>
      <c r="E14">
        <v>0</v>
      </c>
      <c r="F14">
        <v>0</v>
      </c>
      <c r="G14">
        <v>2</v>
      </c>
      <c r="H14" s="22"/>
      <c r="K14" s="8"/>
      <c r="L14" s="22"/>
      <c r="O14" s="8"/>
      <c r="P14" s="22"/>
      <c r="S14" s="8"/>
      <c r="T14" s="22"/>
      <c r="W14" s="8"/>
      <c r="X14" s="22"/>
      <c r="AA14" s="8"/>
      <c r="AB14" s="22"/>
      <c r="AE14" s="8"/>
      <c r="AF14" s="22"/>
      <c r="AI14" s="8"/>
      <c r="AJ14" s="22"/>
      <c r="AM14" s="8"/>
      <c r="AN14" s="22"/>
      <c r="AQ14" s="8"/>
      <c r="AR14" s="22"/>
      <c r="AU14" s="8"/>
      <c r="AV14" s="22"/>
      <c r="AY14" s="8"/>
      <c r="AZ14" s="22"/>
      <c r="BC14" s="8"/>
      <c r="BD14" s="22"/>
      <c r="BG14" s="8"/>
      <c r="BH14" s="22"/>
      <c r="BK14" s="8"/>
      <c r="BL14" s="22"/>
      <c r="BO14" s="8"/>
      <c r="BP14" s="22"/>
      <c r="BS14" s="8"/>
      <c r="BT14" s="22"/>
      <c r="BW14" s="8"/>
      <c r="BX14" s="22"/>
      <c r="CA14" s="8"/>
      <c r="CB14" s="22"/>
      <c r="CE14" s="8"/>
      <c r="CF14" s="22"/>
      <c r="CI14" s="8"/>
      <c r="CJ14" s="22"/>
      <c r="CM14" s="8"/>
      <c r="CN14" s="22"/>
      <c r="CQ14" s="8"/>
      <c r="CR14" s="22"/>
      <c r="CU14" s="8"/>
      <c r="CV14" s="22"/>
      <c r="CY14" s="8"/>
      <c r="CZ14" s="22"/>
      <c r="DC14" s="8"/>
      <c r="DD14" s="22"/>
      <c r="DG14" s="8"/>
      <c r="DH14" s="22"/>
      <c r="DK14" s="8"/>
      <c r="DL14" s="22"/>
      <c r="DM14" t="s">
        <v>7</v>
      </c>
      <c r="DN14" t="s">
        <v>8</v>
      </c>
      <c r="DO14" s="8" t="s">
        <v>31</v>
      </c>
      <c r="DP14" s="22">
        <v>393</v>
      </c>
      <c r="DQ14" t="s">
        <v>7</v>
      </c>
      <c r="DR14" t="s">
        <v>8</v>
      </c>
      <c r="DS14" s="8" t="s">
        <v>31</v>
      </c>
      <c r="DT14" s="22">
        <v>393</v>
      </c>
      <c r="DU14" t="s">
        <v>7</v>
      </c>
      <c r="DV14" t="s">
        <v>8</v>
      </c>
      <c r="DW14" s="8" t="s">
        <v>31</v>
      </c>
      <c r="DX14" s="22">
        <v>393</v>
      </c>
      <c r="DY14" t="s">
        <v>7</v>
      </c>
      <c r="DZ14" t="s">
        <v>8</v>
      </c>
      <c r="EA14" s="8" t="s">
        <v>31</v>
      </c>
      <c r="EB14" s="22">
        <v>393</v>
      </c>
      <c r="EC14" t="s">
        <v>7</v>
      </c>
      <c r="ED14" t="s">
        <v>8</v>
      </c>
      <c r="EE14" s="8" t="s">
        <v>31</v>
      </c>
      <c r="EF14" s="22">
        <v>393</v>
      </c>
      <c r="EG14" t="s">
        <v>7</v>
      </c>
      <c r="EH14" t="s">
        <v>8</v>
      </c>
      <c r="EI14" s="8" t="s">
        <v>31</v>
      </c>
      <c r="EJ14" s="22">
        <v>393</v>
      </c>
      <c r="EK14" t="s">
        <v>7</v>
      </c>
      <c r="EL14" t="s">
        <v>8</v>
      </c>
      <c r="EM14" s="8" t="s">
        <v>31</v>
      </c>
      <c r="EN14" s="22">
        <v>393</v>
      </c>
      <c r="EO14" t="s">
        <v>7</v>
      </c>
      <c r="EP14" t="s">
        <v>8</v>
      </c>
      <c r="EQ14" s="8" t="s">
        <v>31</v>
      </c>
      <c r="ER14" s="22">
        <v>393</v>
      </c>
      <c r="ES14" t="s">
        <v>7</v>
      </c>
      <c r="ET14" t="s">
        <v>8</v>
      </c>
      <c r="EU14" s="8" t="s">
        <v>31</v>
      </c>
      <c r="EV14" s="22">
        <v>393</v>
      </c>
      <c r="EW14" t="s">
        <v>7</v>
      </c>
      <c r="EX14" t="s">
        <v>8</v>
      </c>
      <c r="EY14" s="8" t="s">
        <v>31</v>
      </c>
      <c r="EZ14" s="22">
        <v>393</v>
      </c>
      <c r="FA14" t="s">
        <v>7</v>
      </c>
      <c r="FB14" t="s">
        <v>8</v>
      </c>
      <c r="FC14" s="8" t="s">
        <v>31</v>
      </c>
      <c r="FD14" s="22">
        <v>393</v>
      </c>
      <c r="FE14" t="s">
        <v>7</v>
      </c>
      <c r="FF14" t="s">
        <v>8</v>
      </c>
      <c r="FG14" s="8" t="s">
        <v>31</v>
      </c>
      <c r="FH14" s="22">
        <v>393</v>
      </c>
      <c r="FI14" t="s">
        <v>7</v>
      </c>
      <c r="FJ14" t="s">
        <v>8</v>
      </c>
      <c r="FK14" s="8" t="s">
        <v>31</v>
      </c>
      <c r="FL14" s="22">
        <v>393</v>
      </c>
      <c r="FM14" t="s">
        <v>7</v>
      </c>
      <c r="FN14" t="s">
        <v>8</v>
      </c>
      <c r="FO14" s="8" t="s">
        <v>31</v>
      </c>
      <c r="FP14" s="22">
        <v>393</v>
      </c>
      <c r="FQ14" t="s">
        <v>7</v>
      </c>
      <c r="FR14" t="s">
        <v>8</v>
      </c>
      <c r="FS14" s="8" t="s">
        <v>31</v>
      </c>
      <c r="FT14" s="22">
        <v>393</v>
      </c>
      <c r="FU14" t="s">
        <v>7</v>
      </c>
      <c r="FV14" t="s">
        <v>8</v>
      </c>
      <c r="FW14" s="8" t="s">
        <v>31</v>
      </c>
      <c r="FX14" s="22">
        <v>393</v>
      </c>
      <c r="FY14" t="s">
        <v>7</v>
      </c>
      <c r="FZ14" t="s">
        <v>8</v>
      </c>
      <c r="GA14" s="8" t="s">
        <v>31</v>
      </c>
      <c r="GB14" s="22">
        <v>393</v>
      </c>
      <c r="GC14" t="s">
        <v>7</v>
      </c>
      <c r="GD14" t="s">
        <v>8</v>
      </c>
      <c r="GE14" s="8" t="s">
        <v>31</v>
      </c>
      <c r="GF14" s="22">
        <v>393</v>
      </c>
      <c r="GG14" t="s">
        <v>7</v>
      </c>
      <c r="GH14" t="s">
        <v>8</v>
      </c>
      <c r="GI14" s="8" t="s">
        <v>31</v>
      </c>
      <c r="GJ14" s="22">
        <v>393</v>
      </c>
      <c r="GK14" t="s">
        <v>7</v>
      </c>
      <c r="GL14" t="s">
        <v>8</v>
      </c>
      <c r="GM14" s="8" t="s">
        <v>31</v>
      </c>
      <c r="GN14" s="22">
        <v>393</v>
      </c>
      <c r="GO14" t="s">
        <v>7</v>
      </c>
      <c r="GP14" t="s">
        <v>8</v>
      </c>
      <c r="GQ14" s="8" t="s">
        <v>31</v>
      </c>
      <c r="GR14" s="22">
        <v>393</v>
      </c>
      <c r="GS14" t="s">
        <v>7</v>
      </c>
      <c r="GT14" t="s">
        <v>8</v>
      </c>
      <c r="GU14" s="8" t="s">
        <v>31</v>
      </c>
      <c r="GV14" s="22">
        <v>393</v>
      </c>
      <c r="GW14" t="s">
        <v>7</v>
      </c>
      <c r="GX14" t="s">
        <v>8</v>
      </c>
      <c r="GY14" s="8" t="s">
        <v>31</v>
      </c>
      <c r="GZ14" s="22">
        <v>393</v>
      </c>
      <c r="HA14" t="s">
        <v>7</v>
      </c>
      <c r="HB14" t="s">
        <v>8</v>
      </c>
      <c r="HC14" s="8" t="s">
        <v>31</v>
      </c>
      <c r="HD14" s="22">
        <v>393</v>
      </c>
      <c r="HE14" t="s">
        <v>7</v>
      </c>
      <c r="HF14" t="s">
        <v>8</v>
      </c>
      <c r="HG14" s="8" t="s">
        <v>31</v>
      </c>
      <c r="HH14" s="22">
        <v>393</v>
      </c>
      <c r="HI14" t="s">
        <v>7</v>
      </c>
      <c r="HJ14" t="s">
        <v>8</v>
      </c>
      <c r="HK14" s="8" t="s">
        <v>31</v>
      </c>
      <c r="HL14" s="22">
        <v>393</v>
      </c>
      <c r="HM14" t="s">
        <v>7</v>
      </c>
      <c r="HN14" t="s">
        <v>8</v>
      </c>
      <c r="HO14" s="8" t="s">
        <v>31</v>
      </c>
      <c r="HP14" s="22">
        <v>393</v>
      </c>
      <c r="HQ14" t="s">
        <v>7</v>
      </c>
      <c r="HR14" t="s">
        <v>8</v>
      </c>
      <c r="HS14" s="8" t="s">
        <v>31</v>
      </c>
      <c r="HT14" s="22">
        <v>393</v>
      </c>
      <c r="HU14" t="s">
        <v>7</v>
      </c>
      <c r="HV14" t="s">
        <v>8</v>
      </c>
      <c r="HW14" s="8" t="s">
        <v>31</v>
      </c>
      <c r="HX14" s="22">
        <v>393</v>
      </c>
      <c r="HY14" t="s">
        <v>7</v>
      </c>
      <c r="HZ14" t="s">
        <v>8</v>
      </c>
      <c r="IA14" s="8" t="s">
        <v>31</v>
      </c>
      <c r="IB14" s="22">
        <v>393</v>
      </c>
      <c r="IC14" t="s">
        <v>7</v>
      </c>
      <c r="ID14" t="s">
        <v>8</v>
      </c>
      <c r="IE14" s="8" t="s">
        <v>31</v>
      </c>
      <c r="IF14" s="22">
        <v>393</v>
      </c>
      <c r="IG14" t="s">
        <v>7</v>
      </c>
      <c r="IH14" t="s">
        <v>8</v>
      </c>
      <c r="II14" s="8" t="s">
        <v>31</v>
      </c>
      <c r="IJ14" s="22">
        <v>393</v>
      </c>
      <c r="IK14" t="s">
        <v>7</v>
      </c>
      <c r="IL14" t="s">
        <v>8</v>
      </c>
      <c r="IM14" s="8" t="s">
        <v>31</v>
      </c>
      <c r="IN14" s="22">
        <v>393</v>
      </c>
      <c r="IO14" t="s">
        <v>7</v>
      </c>
      <c r="IP14" t="s">
        <v>8</v>
      </c>
      <c r="IQ14" s="8" t="s">
        <v>31</v>
      </c>
      <c r="IR14" s="22">
        <v>393</v>
      </c>
      <c r="IS14" t="s">
        <v>7</v>
      </c>
      <c r="IT14" t="s">
        <v>8</v>
      </c>
      <c r="IU14" s="8" t="s">
        <v>31</v>
      </c>
      <c r="IV14" s="22">
        <v>393</v>
      </c>
      <c r="IW14" t="s">
        <v>7</v>
      </c>
      <c r="IX14" t="s">
        <v>8</v>
      </c>
      <c r="IY14" s="8" t="s">
        <v>31</v>
      </c>
      <c r="IZ14" s="22">
        <v>393</v>
      </c>
      <c r="JA14" t="s">
        <v>7</v>
      </c>
      <c r="JB14" t="s">
        <v>8</v>
      </c>
      <c r="JC14" s="8" t="s">
        <v>31</v>
      </c>
      <c r="JD14" s="22">
        <v>393</v>
      </c>
      <c r="JE14" t="s">
        <v>7</v>
      </c>
      <c r="JF14" t="s">
        <v>8</v>
      </c>
      <c r="JG14" s="8" t="s">
        <v>31</v>
      </c>
      <c r="JH14" s="22">
        <v>393</v>
      </c>
      <c r="JI14" t="s">
        <v>7</v>
      </c>
      <c r="JJ14" t="s">
        <v>8</v>
      </c>
      <c r="JK14" s="8" t="s">
        <v>31</v>
      </c>
      <c r="JL14" s="22">
        <v>393</v>
      </c>
      <c r="JM14" t="s">
        <v>7</v>
      </c>
      <c r="JN14" t="s">
        <v>8</v>
      </c>
      <c r="JO14" s="8" t="s">
        <v>31</v>
      </c>
      <c r="JP14" s="22">
        <v>393</v>
      </c>
      <c r="JQ14" t="s">
        <v>7</v>
      </c>
      <c r="JR14" t="s">
        <v>8</v>
      </c>
      <c r="JS14" s="8" t="s">
        <v>31</v>
      </c>
      <c r="JT14" s="22">
        <v>393</v>
      </c>
      <c r="JU14" t="s">
        <v>7</v>
      </c>
      <c r="JV14" t="s">
        <v>8</v>
      </c>
      <c r="JW14" s="8" t="s">
        <v>31</v>
      </c>
      <c r="JX14" s="22">
        <v>393</v>
      </c>
      <c r="JY14" t="s">
        <v>7</v>
      </c>
      <c r="JZ14" t="s">
        <v>8</v>
      </c>
      <c r="KA14" s="8" t="s">
        <v>31</v>
      </c>
      <c r="KB14" s="22">
        <v>393</v>
      </c>
      <c r="KC14" t="s">
        <v>7</v>
      </c>
      <c r="KD14" t="s">
        <v>8</v>
      </c>
      <c r="KE14" s="8" t="s">
        <v>31</v>
      </c>
      <c r="KF14" s="22">
        <v>393</v>
      </c>
      <c r="KG14" t="s">
        <v>7</v>
      </c>
      <c r="KH14" t="s">
        <v>8</v>
      </c>
      <c r="KI14" s="8" t="s">
        <v>31</v>
      </c>
      <c r="KJ14" s="22">
        <v>393</v>
      </c>
      <c r="KK14" t="s">
        <v>7</v>
      </c>
      <c r="KL14" t="s">
        <v>8</v>
      </c>
      <c r="KM14" s="8" t="s">
        <v>31</v>
      </c>
      <c r="KN14" s="22">
        <v>393</v>
      </c>
      <c r="KO14" t="s">
        <v>7</v>
      </c>
      <c r="KP14" t="s">
        <v>8</v>
      </c>
      <c r="KQ14" s="8" t="s">
        <v>31</v>
      </c>
      <c r="KR14" s="22">
        <v>393</v>
      </c>
      <c r="KS14" t="s">
        <v>7</v>
      </c>
      <c r="KT14" t="s">
        <v>8</v>
      </c>
      <c r="KU14" s="8" t="s">
        <v>31</v>
      </c>
      <c r="KV14" s="22">
        <v>393</v>
      </c>
      <c r="KW14" t="s">
        <v>7</v>
      </c>
      <c r="KX14" t="s">
        <v>8</v>
      </c>
      <c r="KY14" s="8" t="s">
        <v>31</v>
      </c>
      <c r="KZ14" s="22">
        <v>393</v>
      </c>
      <c r="LA14" t="s">
        <v>7</v>
      </c>
      <c r="LB14" t="s">
        <v>8</v>
      </c>
      <c r="LC14" s="8" t="s">
        <v>31</v>
      </c>
      <c r="LD14" s="22">
        <v>393</v>
      </c>
      <c r="LE14" t="s">
        <v>7</v>
      </c>
      <c r="LF14" t="s">
        <v>8</v>
      </c>
      <c r="LG14" s="8" t="s">
        <v>31</v>
      </c>
      <c r="LH14" s="22">
        <v>393</v>
      </c>
      <c r="LI14" t="s">
        <v>7</v>
      </c>
      <c r="LJ14" t="s">
        <v>8</v>
      </c>
      <c r="LK14" s="8" t="s">
        <v>31</v>
      </c>
      <c r="LL14" s="22">
        <v>393</v>
      </c>
      <c r="LM14" t="s">
        <v>7</v>
      </c>
      <c r="LN14" t="s">
        <v>8</v>
      </c>
      <c r="LO14" s="8" t="s">
        <v>31</v>
      </c>
      <c r="LP14" s="22">
        <v>393</v>
      </c>
      <c r="LQ14" t="s">
        <v>7</v>
      </c>
      <c r="LR14" t="s">
        <v>8</v>
      </c>
      <c r="LS14" s="8" t="s">
        <v>31</v>
      </c>
      <c r="LT14" s="22">
        <v>393</v>
      </c>
      <c r="LU14" t="s">
        <v>7</v>
      </c>
      <c r="LV14" t="s">
        <v>8</v>
      </c>
      <c r="LW14" s="8" t="s">
        <v>31</v>
      </c>
      <c r="LX14" s="22">
        <v>393</v>
      </c>
      <c r="LY14" t="s">
        <v>7</v>
      </c>
      <c r="LZ14" t="s">
        <v>8</v>
      </c>
      <c r="MA14" s="8" t="s">
        <v>31</v>
      </c>
      <c r="MB14" s="22">
        <v>393</v>
      </c>
      <c r="MC14" t="s">
        <v>7</v>
      </c>
      <c r="MD14" t="s">
        <v>8</v>
      </c>
      <c r="ME14" s="8" t="s">
        <v>31</v>
      </c>
      <c r="MF14" s="22">
        <v>393</v>
      </c>
      <c r="MG14" t="s">
        <v>7</v>
      </c>
      <c r="MH14" t="s">
        <v>8</v>
      </c>
      <c r="MI14" s="8" t="s">
        <v>31</v>
      </c>
      <c r="MJ14" s="22">
        <v>393</v>
      </c>
      <c r="MK14" t="s">
        <v>7</v>
      </c>
      <c r="ML14" t="s">
        <v>8</v>
      </c>
      <c r="MM14" s="8" t="s">
        <v>31</v>
      </c>
      <c r="MN14" s="22">
        <v>393</v>
      </c>
      <c r="MO14" t="s">
        <v>7</v>
      </c>
      <c r="MP14" t="s">
        <v>8</v>
      </c>
      <c r="MQ14" s="8" t="s">
        <v>31</v>
      </c>
      <c r="MR14" s="22">
        <v>393</v>
      </c>
      <c r="MS14" t="s">
        <v>7</v>
      </c>
      <c r="MT14" t="s">
        <v>8</v>
      </c>
      <c r="MU14" s="8" t="s">
        <v>31</v>
      </c>
      <c r="MV14" s="22">
        <v>393</v>
      </c>
      <c r="MW14" t="s">
        <v>7</v>
      </c>
      <c r="MX14" t="s">
        <v>8</v>
      </c>
      <c r="MY14" s="8" t="s">
        <v>31</v>
      </c>
      <c r="MZ14" s="22">
        <v>393</v>
      </c>
      <c r="NA14" t="s">
        <v>7</v>
      </c>
      <c r="NB14" t="s">
        <v>8</v>
      </c>
      <c r="NC14" s="8" t="s">
        <v>31</v>
      </c>
      <c r="ND14" s="22">
        <v>393</v>
      </c>
      <c r="NE14" t="s">
        <v>7</v>
      </c>
      <c r="NF14" t="s">
        <v>8</v>
      </c>
      <c r="NG14" s="8" t="s">
        <v>31</v>
      </c>
      <c r="NH14" s="22">
        <v>393</v>
      </c>
      <c r="NI14" t="s">
        <v>7</v>
      </c>
      <c r="NJ14" t="s">
        <v>8</v>
      </c>
      <c r="NK14" s="8" t="s">
        <v>31</v>
      </c>
      <c r="NL14" s="22">
        <v>393</v>
      </c>
      <c r="NM14" t="s">
        <v>7</v>
      </c>
      <c r="NN14" t="s">
        <v>8</v>
      </c>
      <c r="NO14" s="8" t="s">
        <v>31</v>
      </c>
      <c r="NP14" s="22">
        <v>393</v>
      </c>
      <c r="NQ14" t="s">
        <v>7</v>
      </c>
      <c r="NR14" t="s">
        <v>8</v>
      </c>
      <c r="NS14" s="8" t="s">
        <v>31</v>
      </c>
      <c r="NT14" s="22">
        <v>393</v>
      </c>
      <c r="NU14" t="s">
        <v>7</v>
      </c>
      <c r="NV14" t="s">
        <v>8</v>
      </c>
      <c r="NW14" s="8" t="s">
        <v>31</v>
      </c>
      <c r="NX14" s="22">
        <v>393</v>
      </c>
      <c r="NY14" t="s">
        <v>7</v>
      </c>
      <c r="NZ14" t="s">
        <v>8</v>
      </c>
      <c r="OA14" s="8" t="s">
        <v>31</v>
      </c>
      <c r="OB14" s="22">
        <v>393</v>
      </c>
      <c r="OC14" t="s">
        <v>7</v>
      </c>
      <c r="OD14" t="s">
        <v>8</v>
      </c>
      <c r="OE14" s="8" t="s">
        <v>31</v>
      </c>
      <c r="OF14" s="22">
        <v>393</v>
      </c>
      <c r="OG14" t="s">
        <v>7</v>
      </c>
      <c r="OH14" t="s">
        <v>8</v>
      </c>
      <c r="OI14" s="8" t="s">
        <v>31</v>
      </c>
      <c r="OJ14" s="22">
        <v>393</v>
      </c>
      <c r="OK14" t="s">
        <v>7</v>
      </c>
      <c r="OL14" t="s">
        <v>8</v>
      </c>
      <c r="OM14" s="8" t="s">
        <v>31</v>
      </c>
      <c r="ON14" s="22">
        <v>393</v>
      </c>
      <c r="OO14" t="s">
        <v>7</v>
      </c>
      <c r="OP14" t="s">
        <v>8</v>
      </c>
      <c r="OQ14" s="8" t="s">
        <v>31</v>
      </c>
      <c r="OR14" s="22">
        <v>393</v>
      </c>
      <c r="OS14" t="s">
        <v>7</v>
      </c>
      <c r="OT14" t="s">
        <v>8</v>
      </c>
      <c r="OU14" s="8" t="s">
        <v>31</v>
      </c>
      <c r="OV14" s="22">
        <v>393</v>
      </c>
      <c r="OW14" t="s">
        <v>7</v>
      </c>
      <c r="OX14" t="s">
        <v>8</v>
      </c>
      <c r="OY14" s="8" t="s">
        <v>31</v>
      </c>
      <c r="OZ14" s="22">
        <v>393</v>
      </c>
      <c r="PA14" t="s">
        <v>7</v>
      </c>
      <c r="PB14" t="s">
        <v>8</v>
      </c>
      <c r="PC14" s="8" t="s">
        <v>31</v>
      </c>
      <c r="PD14" s="22">
        <v>393</v>
      </c>
      <c r="PE14" t="s">
        <v>7</v>
      </c>
      <c r="PF14" t="s">
        <v>8</v>
      </c>
      <c r="PG14" s="8" t="s">
        <v>31</v>
      </c>
      <c r="PH14" s="22">
        <v>393</v>
      </c>
      <c r="PI14" t="s">
        <v>7</v>
      </c>
      <c r="PJ14" t="s">
        <v>8</v>
      </c>
      <c r="PK14" s="8" t="s">
        <v>31</v>
      </c>
      <c r="PL14" s="22">
        <v>393</v>
      </c>
      <c r="PM14" t="s">
        <v>7</v>
      </c>
      <c r="PN14" t="s">
        <v>8</v>
      </c>
      <c r="PO14" s="8" t="s">
        <v>31</v>
      </c>
      <c r="PP14" s="22">
        <v>393</v>
      </c>
      <c r="PQ14" t="s">
        <v>7</v>
      </c>
      <c r="PR14" t="s">
        <v>8</v>
      </c>
      <c r="PS14" s="8" t="s">
        <v>31</v>
      </c>
      <c r="PT14" s="22">
        <v>393</v>
      </c>
      <c r="PU14" t="s">
        <v>7</v>
      </c>
      <c r="PV14" t="s">
        <v>8</v>
      </c>
      <c r="PW14" s="8" t="s">
        <v>31</v>
      </c>
      <c r="PX14" s="22">
        <v>393</v>
      </c>
      <c r="PY14" t="s">
        <v>7</v>
      </c>
      <c r="PZ14" t="s">
        <v>8</v>
      </c>
      <c r="QA14" s="8" t="s">
        <v>31</v>
      </c>
      <c r="QB14" s="22">
        <v>393</v>
      </c>
      <c r="QC14" t="s">
        <v>7</v>
      </c>
      <c r="QD14" t="s">
        <v>8</v>
      </c>
      <c r="QE14" s="8" t="s">
        <v>31</v>
      </c>
      <c r="QF14" s="22">
        <v>393</v>
      </c>
      <c r="QG14" t="s">
        <v>7</v>
      </c>
      <c r="QH14" t="s">
        <v>8</v>
      </c>
      <c r="QI14" s="8" t="s">
        <v>31</v>
      </c>
      <c r="QJ14" s="22">
        <v>393</v>
      </c>
      <c r="QK14" t="s">
        <v>7</v>
      </c>
      <c r="QL14" t="s">
        <v>8</v>
      </c>
      <c r="QM14" s="8" t="s">
        <v>31</v>
      </c>
      <c r="QN14" s="22">
        <v>393</v>
      </c>
      <c r="QO14" t="s">
        <v>7</v>
      </c>
      <c r="QP14" t="s">
        <v>8</v>
      </c>
      <c r="QQ14" s="8" t="s">
        <v>31</v>
      </c>
      <c r="QR14" s="22">
        <v>393</v>
      </c>
      <c r="QS14" t="s">
        <v>7</v>
      </c>
      <c r="QT14" t="s">
        <v>8</v>
      </c>
      <c r="QU14" s="8" t="s">
        <v>31</v>
      </c>
      <c r="QV14" s="22">
        <v>393</v>
      </c>
      <c r="QW14" t="s">
        <v>7</v>
      </c>
      <c r="QX14" t="s">
        <v>8</v>
      </c>
      <c r="QY14" s="8" t="s">
        <v>31</v>
      </c>
      <c r="QZ14" s="22">
        <v>393</v>
      </c>
      <c r="RA14" t="s">
        <v>7</v>
      </c>
      <c r="RB14" t="s">
        <v>8</v>
      </c>
      <c r="RC14" s="8" t="s">
        <v>31</v>
      </c>
      <c r="RD14" s="22">
        <v>393</v>
      </c>
      <c r="RE14" t="s">
        <v>7</v>
      </c>
      <c r="RF14" t="s">
        <v>8</v>
      </c>
      <c r="RG14" s="8" t="s">
        <v>31</v>
      </c>
      <c r="RH14" s="22">
        <v>393</v>
      </c>
      <c r="RI14" t="s">
        <v>7</v>
      </c>
      <c r="RJ14" t="s">
        <v>8</v>
      </c>
      <c r="RK14" s="8" t="s">
        <v>31</v>
      </c>
      <c r="RL14" s="22">
        <v>393</v>
      </c>
      <c r="RM14" t="s">
        <v>7</v>
      </c>
      <c r="RN14" t="s">
        <v>8</v>
      </c>
      <c r="RO14" s="8" t="s">
        <v>31</v>
      </c>
      <c r="RP14" s="22">
        <v>393</v>
      </c>
      <c r="RQ14" t="s">
        <v>7</v>
      </c>
      <c r="RR14" t="s">
        <v>8</v>
      </c>
      <c r="RS14" s="8" t="s">
        <v>31</v>
      </c>
      <c r="RT14" s="22">
        <v>393</v>
      </c>
      <c r="RU14" t="s">
        <v>7</v>
      </c>
      <c r="RV14" t="s">
        <v>8</v>
      </c>
      <c r="RW14" s="8" t="s">
        <v>31</v>
      </c>
      <c r="RX14" s="22">
        <v>393</v>
      </c>
      <c r="RY14" t="s">
        <v>7</v>
      </c>
      <c r="RZ14" t="s">
        <v>8</v>
      </c>
      <c r="SA14" s="8" t="s">
        <v>31</v>
      </c>
      <c r="SB14" s="22">
        <v>393</v>
      </c>
      <c r="SC14" t="s">
        <v>7</v>
      </c>
      <c r="SD14" t="s">
        <v>8</v>
      </c>
      <c r="SE14" s="8" t="s">
        <v>31</v>
      </c>
      <c r="SF14" s="22">
        <v>393</v>
      </c>
      <c r="SG14" t="s">
        <v>7</v>
      </c>
      <c r="SH14" t="s">
        <v>8</v>
      </c>
      <c r="SI14" s="8" t="s">
        <v>31</v>
      </c>
      <c r="SJ14" s="22">
        <v>393</v>
      </c>
      <c r="SK14" t="s">
        <v>7</v>
      </c>
      <c r="SL14" t="s">
        <v>8</v>
      </c>
      <c r="SM14" s="8" t="s">
        <v>31</v>
      </c>
      <c r="SN14" s="22">
        <v>393</v>
      </c>
      <c r="SO14" t="s">
        <v>7</v>
      </c>
      <c r="SP14" t="s">
        <v>8</v>
      </c>
      <c r="SQ14" s="8" t="s">
        <v>31</v>
      </c>
      <c r="SR14" s="22">
        <v>393</v>
      </c>
      <c r="SS14" t="s">
        <v>7</v>
      </c>
      <c r="ST14" t="s">
        <v>8</v>
      </c>
      <c r="SU14" s="8" t="s">
        <v>31</v>
      </c>
      <c r="SV14" s="22">
        <v>393</v>
      </c>
      <c r="SW14" t="s">
        <v>7</v>
      </c>
      <c r="SX14" t="s">
        <v>8</v>
      </c>
      <c r="SY14" s="8" t="s">
        <v>31</v>
      </c>
      <c r="SZ14" s="22">
        <v>393</v>
      </c>
      <c r="TA14" t="s">
        <v>7</v>
      </c>
      <c r="TB14" t="s">
        <v>8</v>
      </c>
      <c r="TC14" s="8" t="s">
        <v>31</v>
      </c>
      <c r="TD14" s="22">
        <v>393</v>
      </c>
      <c r="TE14" t="s">
        <v>7</v>
      </c>
      <c r="TF14" t="s">
        <v>8</v>
      </c>
      <c r="TG14" s="8" t="s">
        <v>31</v>
      </c>
      <c r="TH14" s="22">
        <v>393</v>
      </c>
      <c r="TI14" t="s">
        <v>7</v>
      </c>
      <c r="TJ14" t="s">
        <v>8</v>
      </c>
      <c r="TK14" s="8" t="s">
        <v>31</v>
      </c>
      <c r="TL14" s="22">
        <v>393</v>
      </c>
      <c r="TM14" t="s">
        <v>7</v>
      </c>
      <c r="TN14" t="s">
        <v>8</v>
      </c>
      <c r="TO14" s="8" t="s">
        <v>31</v>
      </c>
      <c r="TP14" s="22">
        <v>393</v>
      </c>
      <c r="TQ14" t="s">
        <v>7</v>
      </c>
      <c r="TR14" t="s">
        <v>8</v>
      </c>
      <c r="TS14" s="8" t="s">
        <v>31</v>
      </c>
      <c r="TT14" s="22">
        <v>393</v>
      </c>
      <c r="TU14" t="s">
        <v>7</v>
      </c>
      <c r="TV14" t="s">
        <v>8</v>
      </c>
      <c r="TW14" s="8" t="s">
        <v>31</v>
      </c>
      <c r="TX14" s="22">
        <v>393</v>
      </c>
      <c r="TY14" t="s">
        <v>7</v>
      </c>
      <c r="TZ14" t="s">
        <v>8</v>
      </c>
      <c r="UA14" s="8" t="s">
        <v>31</v>
      </c>
      <c r="UB14" s="22">
        <v>393</v>
      </c>
      <c r="UC14" t="s">
        <v>7</v>
      </c>
      <c r="UD14" t="s">
        <v>8</v>
      </c>
      <c r="UE14" s="8" t="s">
        <v>31</v>
      </c>
      <c r="UF14" s="22">
        <v>393</v>
      </c>
      <c r="UG14" t="s">
        <v>7</v>
      </c>
      <c r="UH14" t="s">
        <v>8</v>
      </c>
      <c r="UI14" s="8" t="s">
        <v>31</v>
      </c>
      <c r="UJ14" s="22">
        <v>393</v>
      </c>
      <c r="UK14" t="s">
        <v>7</v>
      </c>
      <c r="UL14" t="s">
        <v>8</v>
      </c>
      <c r="UM14" s="8" t="s">
        <v>31</v>
      </c>
      <c r="UN14" s="22">
        <v>393</v>
      </c>
      <c r="UO14" t="s">
        <v>7</v>
      </c>
      <c r="UP14" t="s">
        <v>8</v>
      </c>
      <c r="UQ14" s="8" t="s">
        <v>31</v>
      </c>
      <c r="UR14" s="22">
        <v>393</v>
      </c>
      <c r="US14" t="s">
        <v>7</v>
      </c>
      <c r="UT14" t="s">
        <v>8</v>
      </c>
      <c r="UU14" s="8" t="s">
        <v>31</v>
      </c>
      <c r="UV14" s="22">
        <v>393</v>
      </c>
      <c r="UW14" t="s">
        <v>7</v>
      </c>
      <c r="UX14" t="s">
        <v>8</v>
      </c>
      <c r="UY14" s="8" t="s">
        <v>31</v>
      </c>
      <c r="UZ14" s="22">
        <v>393</v>
      </c>
      <c r="VA14" t="s">
        <v>7</v>
      </c>
      <c r="VB14" t="s">
        <v>8</v>
      </c>
      <c r="VC14" s="8" t="s">
        <v>31</v>
      </c>
      <c r="VD14" s="22">
        <v>393</v>
      </c>
      <c r="VE14" t="s">
        <v>7</v>
      </c>
      <c r="VF14" t="s">
        <v>8</v>
      </c>
      <c r="VG14" s="8" t="s">
        <v>31</v>
      </c>
      <c r="VH14" s="22">
        <v>393</v>
      </c>
      <c r="VI14" t="s">
        <v>7</v>
      </c>
      <c r="VJ14" t="s">
        <v>8</v>
      </c>
      <c r="VK14" s="8" t="s">
        <v>31</v>
      </c>
      <c r="VL14" s="22">
        <v>393</v>
      </c>
      <c r="VM14" t="s">
        <v>7</v>
      </c>
      <c r="VN14" t="s">
        <v>8</v>
      </c>
      <c r="VO14" s="8" t="s">
        <v>31</v>
      </c>
      <c r="VP14" s="22">
        <v>393</v>
      </c>
      <c r="VQ14" t="s">
        <v>7</v>
      </c>
      <c r="VR14" t="s">
        <v>8</v>
      </c>
      <c r="VS14" s="8" t="s">
        <v>31</v>
      </c>
      <c r="VT14" s="22">
        <v>393</v>
      </c>
      <c r="VU14" t="s">
        <v>7</v>
      </c>
      <c r="VV14" t="s">
        <v>8</v>
      </c>
      <c r="VW14" s="8" t="s">
        <v>31</v>
      </c>
      <c r="VX14" s="22">
        <v>393</v>
      </c>
      <c r="VY14" t="s">
        <v>7</v>
      </c>
      <c r="VZ14" t="s">
        <v>8</v>
      </c>
      <c r="WA14" s="8" t="s">
        <v>31</v>
      </c>
      <c r="WB14" s="22">
        <v>393</v>
      </c>
      <c r="WC14" t="s">
        <v>7</v>
      </c>
      <c r="WD14" t="s">
        <v>8</v>
      </c>
      <c r="WE14" s="8" t="s">
        <v>31</v>
      </c>
      <c r="WF14" s="22">
        <v>393</v>
      </c>
      <c r="WG14" t="s">
        <v>7</v>
      </c>
      <c r="WH14" t="s">
        <v>8</v>
      </c>
      <c r="WI14" s="8" t="s">
        <v>31</v>
      </c>
      <c r="WJ14" s="22">
        <v>393</v>
      </c>
      <c r="WK14" t="s">
        <v>7</v>
      </c>
      <c r="WL14" t="s">
        <v>8</v>
      </c>
      <c r="WM14" s="8" t="s">
        <v>31</v>
      </c>
      <c r="WN14" s="22">
        <v>393</v>
      </c>
      <c r="WO14" t="s">
        <v>7</v>
      </c>
      <c r="WP14" t="s">
        <v>8</v>
      </c>
      <c r="WQ14" s="8" t="s">
        <v>31</v>
      </c>
      <c r="WR14" s="22">
        <v>393</v>
      </c>
      <c r="WS14" t="s">
        <v>7</v>
      </c>
      <c r="WT14" t="s">
        <v>8</v>
      </c>
      <c r="WU14" s="8" t="s">
        <v>31</v>
      </c>
      <c r="WV14" s="22">
        <v>393</v>
      </c>
      <c r="WW14" t="s">
        <v>7</v>
      </c>
      <c r="WX14" t="s">
        <v>8</v>
      </c>
      <c r="WY14" s="8" t="s">
        <v>31</v>
      </c>
      <c r="WZ14" s="22">
        <v>393</v>
      </c>
      <c r="XA14" t="s">
        <v>7</v>
      </c>
      <c r="XB14" t="s">
        <v>8</v>
      </c>
      <c r="XC14" s="8" t="s">
        <v>31</v>
      </c>
      <c r="XD14" s="22">
        <v>393</v>
      </c>
      <c r="XE14" t="s">
        <v>7</v>
      </c>
      <c r="XF14" t="s">
        <v>8</v>
      </c>
      <c r="XG14" s="8" t="s">
        <v>31</v>
      </c>
      <c r="XH14" s="22">
        <v>393</v>
      </c>
      <c r="XI14" t="s">
        <v>7</v>
      </c>
      <c r="XJ14" t="s">
        <v>8</v>
      </c>
      <c r="XK14" s="8" t="s">
        <v>31</v>
      </c>
      <c r="XL14" s="22">
        <v>393</v>
      </c>
      <c r="XM14" t="s">
        <v>7</v>
      </c>
      <c r="XN14" t="s">
        <v>8</v>
      </c>
      <c r="XO14" s="8" t="s">
        <v>31</v>
      </c>
      <c r="XP14" s="22">
        <v>393</v>
      </c>
      <c r="XQ14" t="s">
        <v>7</v>
      </c>
      <c r="XR14" t="s">
        <v>8</v>
      </c>
      <c r="XS14" s="8" t="s">
        <v>31</v>
      </c>
      <c r="XT14" s="22">
        <v>393</v>
      </c>
      <c r="XU14" t="s">
        <v>7</v>
      </c>
      <c r="XV14" t="s">
        <v>8</v>
      </c>
      <c r="XW14" s="8" t="s">
        <v>31</v>
      </c>
      <c r="XX14" s="22">
        <v>393</v>
      </c>
      <c r="XY14" t="s">
        <v>7</v>
      </c>
      <c r="XZ14" t="s">
        <v>8</v>
      </c>
      <c r="YA14" s="8" t="s">
        <v>31</v>
      </c>
      <c r="YB14" s="22">
        <v>393</v>
      </c>
      <c r="YC14" t="s">
        <v>7</v>
      </c>
      <c r="YD14" t="s">
        <v>8</v>
      </c>
      <c r="YE14" s="8" t="s">
        <v>31</v>
      </c>
      <c r="YF14" s="22">
        <v>393</v>
      </c>
      <c r="YG14" t="s">
        <v>7</v>
      </c>
      <c r="YH14" t="s">
        <v>8</v>
      </c>
      <c r="YI14" s="8" t="s">
        <v>31</v>
      </c>
      <c r="YJ14" s="22">
        <v>393</v>
      </c>
      <c r="YK14" t="s">
        <v>7</v>
      </c>
      <c r="YL14" t="s">
        <v>8</v>
      </c>
      <c r="YM14" s="8" t="s">
        <v>31</v>
      </c>
      <c r="YN14" s="22">
        <v>393</v>
      </c>
      <c r="YO14" t="s">
        <v>7</v>
      </c>
      <c r="YP14" t="s">
        <v>8</v>
      </c>
      <c r="YQ14" s="8" t="s">
        <v>31</v>
      </c>
      <c r="YR14" s="22">
        <v>393</v>
      </c>
      <c r="YS14" t="s">
        <v>7</v>
      </c>
      <c r="YT14" t="s">
        <v>8</v>
      </c>
      <c r="YU14" s="8" t="s">
        <v>31</v>
      </c>
      <c r="YV14" s="22">
        <v>393</v>
      </c>
      <c r="YW14" t="s">
        <v>7</v>
      </c>
      <c r="YX14" t="s">
        <v>8</v>
      </c>
      <c r="YY14" s="8" t="s">
        <v>31</v>
      </c>
      <c r="YZ14" s="22">
        <v>393</v>
      </c>
      <c r="ZA14" t="s">
        <v>7</v>
      </c>
      <c r="ZB14" t="s">
        <v>8</v>
      </c>
      <c r="ZC14" s="8" t="s">
        <v>31</v>
      </c>
      <c r="ZD14" s="22">
        <v>393</v>
      </c>
      <c r="ZE14" t="s">
        <v>7</v>
      </c>
      <c r="ZF14" t="s">
        <v>8</v>
      </c>
      <c r="ZG14" s="8" t="s">
        <v>31</v>
      </c>
      <c r="ZH14" s="22">
        <v>393</v>
      </c>
      <c r="ZI14" t="s">
        <v>7</v>
      </c>
      <c r="ZJ14" t="s">
        <v>8</v>
      </c>
      <c r="ZK14" s="8" t="s">
        <v>31</v>
      </c>
      <c r="ZL14" s="22">
        <v>393</v>
      </c>
      <c r="ZM14" t="s">
        <v>7</v>
      </c>
      <c r="ZN14" t="s">
        <v>8</v>
      </c>
      <c r="ZO14" s="8" t="s">
        <v>31</v>
      </c>
      <c r="ZP14" s="22">
        <v>393</v>
      </c>
      <c r="ZQ14" t="s">
        <v>7</v>
      </c>
      <c r="ZR14" t="s">
        <v>8</v>
      </c>
      <c r="ZS14" s="8" t="s">
        <v>31</v>
      </c>
      <c r="ZT14" s="22">
        <v>393</v>
      </c>
      <c r="ZU14" t="s">
        <v>7</v>
      </c>
      <c r="ZV14" t="s">
        <v>8</v>
      </c>
      <c r="ZW14" s="8" t="s">
        <v>31</v>
      </c>
      <c r="ZX14" s="22">
        <v>393</v>
      </c>
      <c r="ZY14" t="s">
        <v>7</v>
      </c>
      <c r="ZZ14" t="s">
        <v>8</v>
      </c>
      <c r="AAA14" s="8" t="s">
        <v>31</v>
      </c>
      <c r="AAB14" s="22">
        <v>393</v>
      </c>
      <c r="AAC14" t="s">
        <v>7</v>
      </c>
      <c r="AAD14" t="s">
        <v>8</v>
      </c>
      <c r="AAE14" s="8" t="s">
        <v>31</v>
      </c>
      <c r="AAF14" s="22">
        <v>393</v>
      </c>
      <c r="AAG14" t="s">
        <v>7</v>
      </c>
      <c r="AAH14" t="s">
        <v>8</v>
      </c>
      <c r="AAI14" s="8" t="s">
        <v>31</v>
      </c>
      <c r="AAJ14" s="22">
        <v>393</v>
      </c>
      <c r="AAK14" t="s">
        <v>7</v>
      </c>
      <c r="AAL14" t="s">
        <v>8</v>
      </c>
      <c r="AAM14" s="8" t="s">
        <v>31</v>
      </c>
      <c r="AAN14" s="22">
        <v>393</v>
      </c>
      <c r="AAO14" t="s">
        <v>7</v>
      </c>
      <c r="AAP14" t="s">
        <v>8</v>
      </c>
      <c r="AAQ14" s="8" t="s">
        <v>31</v>
      </c>
      <c r="AAR14" s="22">
        <v>393</v>
      </c>
      <c r="AAS14" t="s">
        <v>7</v>
      </c>
      <c r="AAT14" t="s">
        <v>8</v>
      </c>
      <c r="AAU14" s="8" t="s">
        <v>31</v>
      </c>
      <c r="AAV14" s="22">
        <v>393</v>
      </c>
      <c r="AAW14" t="s">
        <v>7</v>
      </c>
      <c r="AAX14" t="s">
        <v>8</v>
      </c>
      <c r="AAY14" s="8" t="s">
        <v>31</v>
      </c>
      <c r="AAZ14" s="22">
        <v>393</v>
      </c>
      <c r="ABA14" t="s">
        <v>7</v>
      </c>
      <c r="ABB14" t="s">
        <v>8</v>
      </c>
      <c r="ABC14" s="8" t="s">
        <v>31</v>
      </c>
      <c r="ABD14" s="22">
        <v>393</v>
      </c>
      <c r="ABE14" t="s">
        <v>7</v>
      </c>
      <c r="ABF14" t="s">
        <v>8</v>
      </c>
      <c r="ABG14" s="8" t="s">
        <v>31</v>
      </c>
      <c r="ABH14" s="22">
        <v>393</v>
      </c>
      <c r="ABI14" t="s">
        <v>7</v>
      </c>
      <c r="ABJ14" t="s">
        <v>8</v>
      </c>
      <c r="ABK14" s="8" t="s">
        <v>31</v>
      </c>
      <c r="ABL14" s="22">
        <v>393</v>
      </c>
      <c r="ABM14" t="s">
        <v>7</v>
      </c>
      <c r="ABN14" t="s">
        <v>8</v>
      </c>
      <c r="ABO14" s="8" t="s">
        <v>31</v>
      </c>
      <c r="ABP14" s="22">
        <v>393</v>
      </c>
      <c r="ABQ14" t="s">
        <v>7</v>
      </c>
      <c r="ABR14" t="s">
        <v>8</v>
      </c>
      <c r="ABS14" s="8" t="s">
        <v>31</v>
      </c>
      <c r="ABT14" s="22">
        <v>393</v>
      </c>
      <c r="ABU14" t="s">
        <v>7</v>
      </c>
      <c r="ABV14" t="s">
        <v>8</v>
      </c>
      <c r="ABW14" s="8" t="s">
        <v>31</v>
      </c>
      <c r="ABX14" s="22">
        <v>393</v>
      </c>
      <c r="ABY14" t="s">
        <v>7</v>
      </c>
      <c r="ABZ14" t="s">
        <v>8</v>
      </c>
      <c r="ACA14" s="8" t="s">
        <v>31</v>
      </c>
      <c r="ACB14" s="22">
        <v>393</v>
      </c>
      <c r="ACC14" t="s">
        <v>7</v>
      </c>
      <c r="ACD14" t="s">
        <v>8</v>
      </c>
      <c r="ACE14" s="8" t="s">
        <v>31</v>
      </c>
      <c r="ACF14" s="22">
        <v>393</v>
      </c>
      <c r="ACG14" t="s">
        <v>7</v>
      </c>
      <c r="ACH14" t="s">
        <v>8</v>
      </c>
      <c r="ACI14" s="8" t="s">
        <v>31</v>
      </c>
      <c r="ACJ14" s="22">
        <v>393</v>
      </c>
      <c r="ACK14" t="s">
        <v>7</v>
      </c>
      <c r="ACL14" t="s">
        <v>8</v>
      </c>
      <c r="ACM14" s="8" t="s">
        <v>31</v>
      </c>
      <c r="ACN14" s="22">
        <v>393</v>
      </c>
      <c r="ACO14" t="s">
        <v>7</v>
      </c>
      <c r="ACP14" t="s">
        <v>8</v>
      </c>
      <c r="ACQ14" s="8" t="s">
        <v>31</v>
      </c>
      <c r="ACR14" s="22">
        <v>393</v>
      </c>
      <c r="ACS14" t="s">
        <v>7</v>
      </c>
      <c r="ACT14" t="s">
        <v>8</v>
      </c>
      <c r="ACU14" s="8" t="s">
        <v>31</v>
      </c>
      <c r="ACV14" s="22">
        <v>393</v>
      </c>
      <c r="ACW14" t="s">
        <v>7</v>
      </c>
      <c r="ACX14" t="s">
        <v>8</v>
      </c>
      <c r="ACY14" s="8" t="s">
        <v>31</v>
      </c>
      <c r="ACZ14" s="22">
        <v>393</v>
      </c>
      <c r="ADA14" t="s">
        <v>7</v>
      </c>
      <c r="ADB14" t="s">
        <v>8</v>
      </c>
      <c r="ADC14" s="8" t="s">
        <v>31</v>
      </c>
      <c r="ADD14" s="22">
        <v>393</v>
      </c>
      <c r="ADE14" t="s">
        <v>7</v>
      </c>
      <c r="ADF14" t="s">
        <v>8</v>
      </c>
      <c r="ADG14" s="8" t="s">
        <v>31</v>
      </c>
      <c r="ADH14" s="22">
        <v>393</v>
      </c>
      <c r="ADI14" t="s">
        <v>7</v>
      </c>
      <c r="ADJ14" t="s">
        <v>8</v>
      </c>
      <c r="ADK14" s="8" t="s">
        <v>31</v>
      </c>
      <c r="ADL14" s="22">
        <v>393</v>
      </c>
      <c r="ADM14" t="s">
        <v>7</v>
      </c>
      <c r="ADN14" t="s">
        <v>8</v>
      </c>
      <c r="ADO14" s="8" t="s">
        <v>31</v>
      </c>
      <c r="ADP14" s="22">
        <v>393</v>
      </c>
      <c r="ADQ14" t="s">
        <v>7</v>
      </c>
      <c r="ADR14" t="s">
        <v>8</v>
      </c>
      <c r="ADS14" s="8" t="s">
        <v>31</v>
      </c>
      <c r="ADT14" s="22">
        <v>393</v>
      </c>
      <c r="ADU14" t="s">
        <v>7</v>
      </c>
      <c r="ADV14" t="s">
        <v>8</v>
      </c>
      <c r="ADW14" s="8" t="s">
        <v>31</v>
      </c>
      <c r="ADX14" s="22">
        <v>393</v>
      </c>
      <c r="ADY14" t="s">
        <v>7</v>
      </c>
      <c r="ADZ14" t="s">
        <v>8</v>
      </c>
      <c r="AEA14" s="8" t="s">
        <v>31</v>
      </c>
      <c r="AEB14" s="22">
        <v>393</v>
      </c>
      <c r="AEC14" t="s">
        <v>7</v>
      </c>
      <c r="AED14" t="s">
        <v>8</v>
      </c>
      <c r="AEE14" s="8" t="s">
        <v>31</v>
      </c>
      <c r="AEF14" s="22">
        <v>393</v>
      </c>
      <c r="AEG14" t="s">
        <v>7</v>
      </c>
      <c r="AEH14" t="s">
        <v>8</v>
      </c>
      <c r="AEI14" s="8" t="s">
        <v>31</v>
      </c>
      <c r="AEJ14" s="22">
        <v>393</v>
      </c>
      <c r="AEK14" t="s">
        <v>7</v>
      </c>
      <c r="AEL14" t="s">
        <v>8</v>
      </c>
      <c r="AEM14" s="8" t="s">
        <v>31</v>
      </c>
      <c r="AEN14" s="22">
        <v>393</v>
      </c>
      <c r="AEO14" t="s">
        <v>7</v>
      </c>
      <c r="AEP14" t="s">
        <v>8</v>
      </c>
      <c r="AEQ14" s="8" t="s">
        <v>31</v>
      </c>
      <c r="AER14" s="22">
        <v>393</v>
      </c>
      <c r="AES14" t="s">
        <v>7</v>
      </c>
      <c r="AET14" t="s">
        <v>8</v>
      </c>
      <c r="AEU14" s="8" t="s">
        <v>31</v>
      </c>
      <c r="AEV14" s="22">
        <v>393</v>
      </c>
      <c r="AEW14" t="s">
        <v>7</v>
      </c>
      <c r="AEX14" t="s">
        <v>8</v>
      </c>
      <c r="AEY14" s="8" t="s">
        <v>31</v>
      </c>
      <c r="AEZ14" s="22">
        <v>393</v>
      </c>
      <c r="AFA14" t="s">
        <v>7</v>
      </c>
      <c r="AFB14" t="s">
        <v>8</v>
      </c>
      <c r="AFC14" s="8" t="s">
        <v>31</v>
      </c>
      <c r="AFD14" s="22">
        <v>393</v>
      </c>
      <c r="AFE14" t="s">
        <v>7</v>
      </c>
      <c r="AFF14" t="s">
        <v>8</v>
      </c>
      <c r="AFG14" s="8" t="s">
        <v>31</v>
      </c>
      <c r="AFH14" s="22">
        <v>393</v>
      </c>
      <c r="AFI14" t="s">
        <v>7</v>
      </c>
      <c r="AFJ14" t="s">
        <v>8</v>
      </c>
      <c r="AFK14" s="8" t="s">
        <v>31</v>
      </c>
      <c r="AFL14" s="22">
        <v>393</v>
      </c>
      <c r="AFM14" t="s">
        <v>7</v>
      </c>
      <c r="AFN14" t="s">
        <v>8</v>
      </c>
      <c r="AFO14" s="8" t="s">
        <v>31</v>
      </c>
      <c r="AFP14" s="22">
        <v>393</v>
      </c>
      <c r="AFQ14" t="s">
        <v>7</v>
      </c>
      <c r="AFR14" t="s">
        <v>8</v>
      </c>
      <c r="AFS14" s="8" t="s">
        <v>31</v>
      </c>
      <c r="AFT14" s="22">
        <v>393</v>
      </c>
      <c r="AFU14" t="s">
        <v>7</v>
      </c>
      <c r="AFV14" t="s">
        <v>8</v>
      </c>
      <c r="AFW14" s="8" t="s">
        <v>31</v>
      </c>
      <c r="AFX14" s="22">
        <v>393</v>
      </c>
      <c r="AFY14" t="s">
        <v>7</v>
      </c>
      <c r="AFZ14" t="s">
        <v>8</v>
      </c>
      <c r="AGA14" s="8" t="s">
        <v>31</v>
      </c>
      <c r="AGB14" s="22">
        <v>393</v>
      </c>
      <c r="AGC14" t="s">
        <v>7</v>
      </c>
      <c r="AGD14" t="s">
        <v>8</v>
      </c>
      <c r="AGE14" s="8" t="s">
        <v>31</v>
      </c>
      <c r="AGF14" s="22">
        <v>393</v>
      </c>
      <c r="AGG14" t="s">
        <v>7</v>
      </c>
      <c r="AGH14" t="s">
        <v>8</v>
      </c>
      <c r="AGI14" s="8" t="s">
        <v>31</v>
      </c>
      <c r="AGJ14" s="22">
        <v>393</v>
      </c>
      <c r="AGK14" t="s">
        <v>7</v>
      </c>
      <c r="AGL14" t="s">
        <v>8</v>
      </c>
      <c r="AGM14" s="8" t="s">
        <v>31</v>
      </c>
      <c r="AGN14" s="22">
        <v>393</v>
      </c>
      <c r="AGO14" t="s">
        <v>7</v>
      </c>
      <c r="AGP14" t="s">
        <v>8</v>
      </c>
      <c r="AGQ14" s="8" t="s">
        <v>31</v>
      </c>
      <c r="AGR14" s="22">
        <v>393</v>
      </c>
      <c r="AGS14" t="s">
        <v>7</v>
      </c>
      <c r="AGT14" t="s">
        <v>8</v>
      </c>
      <c r="AGU14" s="8" t="s">
        <v>31</v>
      </c>
      <c r="AGV14" s="22">
        <v>393</v>
      </c>
      <c r="AGW14" t="s">
        <v>7</v>
      </c>
      <c r="AGX14" t="s">
        <v>8</v>
      </c>
      <c r="AGY14" s="8" t="s">
        <v>31</v>
      </c>
      <c r="AGZ14" s="22">
        <v>393</v>
      </c>
      <c r="AHA14" t="s">
        <v>7</v>
      </c>
      <c r="AHB14" t="s">
        <v>8</v>
      </c>
      <c r="AHC14" s="8" t="s">
        <v>31</v>
      </c>
      <c r="AHD14" s="22">
        <v>393</v>
      </c>
      <c r="AHE14" t="s">
        <v>7</v>
      </c>
      <c r="AHF14" t="s">
        <v>8</v>
      </c>
      <c r="AHG14" s="8" t="s">
        <v>31</v>
      </c>
      <c r="AHH14" s="22">
        <v>393</v>
      </c>
      <c r="AHI14" t="s">
        <v>7</v>
      </c>
      <c r="AHJ14" t="s">
        <v>8</v>
      </c>
      <c r="AHK14" s="8" t="s">
        <v>31</v>
      </c>
      <c r="AHL14" s="22">
        <v>393</v>
      </c>
      <c r="AHM14" t="s">
        <v>7</v>
      </c>
      <c r="AHN14" t="s">
        <v>8</v>
      </c>
      <c r="AHO14" s="8" t="s">
        <v>31</v>
      </c>
      <c r="AHP14" s="22">
        <v>393</v>
      </c>
      <c r="AHQ14" t="s">
        <v>7</v>
      </c>
      <c r="AHR14" t="s">
        <v>8</v>
      </c>
      <c r="AHS14" s="8" t="s">
        <v>31</v>
      </c>
      <c r="AHT14" s="22">
        <v>393</v>
      </c>
      <c r="AHU14" t="s">
        <v>7</v>
      </c>
      <c r="AHV14" t="s">
        <v>8</v>
      </c>
      <c r="AHW14" s="8" t="s">
        <v>31</v>
      </c>
      <c r="AHX14" s="22">
        <v>393</v>
      </c>
      <c r="AHY14" t="s">
        <v>7</v>
      </c>
      <c r="AHZ14" t="s">
        <v>8</v>
      </c>
      <c r="AIA14" s="8" t="s">
        <v>31</v>
      </c>
      <c r="AIB14" s="22">
        <v>393</v>
      </c>
      <c r="AIC14" t="s">
        <v>7</v>
      </c>
      <c r="AID14" t="s">
        <v>8</v>
      </c>
      <c r="AIE14" s="8" t="s">
        <v>31</v>
      </c>
      <c r="AIF14" s="22">
        <v>393</v>
      </c>
      <c r="AIG14" t="s">
        <v>7</v>
      </c>
      <c r="AIH14" t="s">
        <v>8</v>
      </c>
      <c r="AII14" s="8" t="s">
        <v>31</v>
      </c>
      <c r="AIJ14" s="22">
        <v>393</v>
      </c>
      <c r="AIK14" t="s">
        <v>7</v>
      </c>
      <c r="AIL14" t="s">
        <v>8</v>
      </c>
      <c r="AIM14" s="8" t="s">
        <v>31</v>
      </c>
      <c r="AIN14" s="22">
        <v>393</v>
      </c>
      <c r="AIO14" t="s">
        <v>7</v>
      </c>
      <c r="AIP14" t="s">
        <v>8</v>
      </c>
      <c r="AIQ14" s="8" t="s">
        <v>31</v>
      </c>
      <c r="AIR14" s="22">
        <v>393</v>
      </c>
      <c r="AIS14" t="s">
        <v>7</v>
      </c>
      <c r="AIT14" t="s">
        <v>8</v>
      </c>
      <c r="AIU14" s="8" t="s">
        <v>31</v>
      </c>
      <c r="AIV14" s="22">
        <v>393</v>
      </c>
      <c r="AIW14" t="s">
        <v>7</v>
      </c>
      <c r="AIX14" t="s">
        <v>8</v>
      </c>
      <c r="AIY14" s="8" t="s">
        <v>31</v>
      </c>
      <c r="AIZ14" s="22">
        <v>393</v>
      </c>
      <c r="AJA14" t="s">
        <v>7</v>
      </c>
      <c r="AJB14" t="s">
        <v>8</v>
      </c>
      <c r="AJC14" s="8" t="s">
        <v>31</v>
      </c>
      <c r="AJD14" s="22">
        <v>393</v>
      </c>
      <c r="AJE14" t="s">
        <v>7</v>
      </c>
      <c r="AJF14" t="s">
        <v>8</v>
      </c>
      <c r="AJG14" s="8" t="s">
        <v>31</v>
      </c>
      <c r="AJH14" s="22">
        <v>393</v>
      </c>
      <c r="AJI14" t="s">
        <v>7</v>
      </c>
      <c r="AJJ14" t="s">
        <v>8</v>
      </c>
      <c r="AJK14" s="8" t="s">
        <v>31</v>
      </c>
      <c r="AJL14" s="22">
        <v>393</v>
      </c>
      <c r="AJM14" t="s">
        <v>7</v>
      </c>
      <c r="AJN14" t="s">
        <v>8</v>
      </c>
      <c r="AJO14" s="8" t="s">
        <v>31</v>
      </c>
      <c r="AJP14" s="22">
        <v>393</v>
      </c>
      <c r="AJQ14" t="s">
        <v>7</v>
      </c>
      <c r="AJR14" t="s">
        <v>8</v>
      </c>
      <c r="AJS14" s="8" t="s">
        <v>31</v>
      </c>
      <c r="AJT14" s="22">
        <v>393</v>
      </c>
      <c r="AJU14" t="s">
        <v>7</v>
      </c>
      <c r="AJV14" t="s">
        <v>8</v>
      </c>
      <c r="AJW14" s="8" t="s">
        <v>31</v>
      </c>
      <c r="AJX14" s="22">
        <v>393</v>
      </c>
      <c r="AJY14" t="s">
        <v>7</v>
      </c>
      <c r="AJZ14" t="s">
        <v>8</v>
      </c>
      <c r="AKA14" s="8" t="s">
        <v>31</v>
      </c>
      <c r="AKB14" s="22">
        <v>393</v>
      </c>
      <c r="AKC14" t="s">
        <v>7</v>
      </c>
      <c r="AKD14" t="s">
        <v>8</v>
      </c>
      <c r="AKE14" s="8" t="s">
        <v>31</v>
      </c>
      <c r="AKF14" s="22">
        <v>393</v>
      </c>
      <c r="AKG14" t="s">
        <v>7</v>
      </c>
      <c r="AKH14" t="s">
        <v>8</v>
      </c>
      <c r="AKI14" s="8" t="s">
        <v>31</v>
      </c>
      <c r="AKJ14" s="22">
        <v>393</v>
      </c>
      <c r="AKK14" t="s">
        <v>7</v>
      </c>
      <c r="AKL14" t="s">
        <v>8</v>
      </c>
      <c r="AKM14" s="8" t="s">
        <v>31</v>
      </c>
      <c r="AKN14" s="22">
        <v>393</v>
      </c>
      <c r="AKO14" t="s">
        <v>7</v>
      </c>
      <c r="AKP14" t="s">
        <v>8</v>
      </c>
      <c r="AKQ14" s="8" t="s">
        <v>31</v>
      </c>
      <c r="AKR14" s="22">
        <v>393</v>
      </c>
      <c r="AKS14" t="s">
        <v>7</v>
      </c>
      <c r="AKT14" t="s">
        <v>8</v>
      </c>
      <c r="AKU14" s="8" t="s">
        <v>31</v>
      </c>
      <c r="AKV14" s="22">
        <v>393</v>
      </c>
      <c r="AKW14" t="s">
        <v>7</v>
      </c>
      <c r="AKX14" t="s">
        <v>8</v>
      </c>
      <c r="AKY14" s="8" t="s">
        <v>31</v>
      </c>
      <c r="AKZ14" s="22">
        <v>393</v>
      </c>
      <c r="ALA14" t="s">
        <v>7</v>
      </c>
      <c r="ALB14" t="s">
        <v>8</v>
      </c>
      <c r="ALC14" s="8" t="s">
        <v>31</v>
      </c>
      <c r="ALD14" s="22">
        <v>393</v>
      </c>
      <c r="ALE14" t="s">
        <v>7</v>
      </c>
      <c r="ALF14" t="s">
        <v>8</v>
      </c>
      <c r="ALG14" s="8" t="s">
        <v>31</v>
      </c>
      <c r="ALH14" s="22">
        <v>393</v>
      </c>
      <c r="ALI14" t="s">
        <v>7</v>
      </c>
      <c r="ALJ14" t="s">
        <v>8</v>
      </c>
      <c r="ALK14" s="8" t="s">
        <v>31</v>
      </c>
      <c r="ALL14" s="22">
        <v>393</v>
      </c>
      <c r="ALM14" t="s">
        <v>7</v>
      </c>
      <c r="ALN14" t="s">
        <v>8</v>
      </c>
      <c r="ALO14" s="8" t="s">
        <v>31</v>
      </c>
      <c r="ALP14" s="22">
        <v>393</v>
      </c>
      <c r="ALQ14" t="s">
        <v>7</v>
      </c>
      <c r="ALR14" t="s">
        <v>8</v>
      </c>
      <c r="ALS14" s="8" t="s">
        <v>31</v>
      </c>
      <c r="ALT14" s="22">
        <v>393</v>
      </c>
      <c r="ALU14" t="s">
        <v>7</v>
      </c>
      <c r="ALV14" t="s">
        <v>8</v>
      </c>
      <c r="ALW14" s="8" t="s">
        <v>31</v>
      </c>
      <c r="ALX14" s="22">
        <v>393</v>
      </c>
      <c r="ALY14" t="s">
        <v>7</v>
      </c>
      <c r="ALZ14" t="s">
        <v>8</v>
      </c>
      <c r="AMA14" s="8" t="s">
        <v>31</v>
      </c>
      <c r="AMB14" s="22">
        <v>393</v>
      </c>
      <c r="AMC14" t="s">
        <v>7</v>
      </c>
      <c r="AMD14" t="s">
        <v>8</v>
      </c>
      <c r="AME14" s="8" t="s">
        <v>31</v>
      </c>
      <c r="AMF14" s="22">
        <v>393</v>
      </c>
      <c r="AMG14" t="s">
        <v>7</v>
      </c>
      <c r="AMH14" t="s">
        <v>8</v>
      </c>
      <c r="AMI14" s="8" t="s">
        <v>31</v>
      </c>
      <c r="AMJ14" s="22">
        <v>393</v>
      </c>
      <c r="AMK14" t="s">
        <v>7</v>
      </c>
      <c r="AML14" t="s">
        <v>8</v>
      </c>
      <c r="AMM14" s="8" t="s">
        <v>31</v>
      </c>
      <c r="AMN14" s="22">
        <v>393</v>
      </c>
      <c r="AMO14" t="s">
        <v>7</v>
      </c>
      <c r="AMP14" t="s">
        <v>8</v>
      </c>
      <c r="AMQ14" s="8" t="s">
        <v>31</v>
      </c>
      <c r="AMR14" s="22">
        <v>393</v>
      </c>
      <c r="AMS14" t="s">
        <v>7</v>
      </c>
      <c r="AMT14" t="s">
        <v>8</v>
      </c>
      <c r="AMU14" s="8" t="s">
        <v>31</v>
      </c>
      <c r="AMV14" s="22">
        <v>393</v>
      </c>
      <c r="AMW14" t="s">
        <v>7</v>
      </c>
      <c r="AMX14" t="s">
        <v>8</v>
      </c>
      <c r="AMY14" s="8" t="s">
        <v>31</v>
      </c>
      <c r="AMZ14" s="22">
        <v>393</v>
      </c>
      <c r="ANA14" t="s">
        <v>7</v>
      </c>
      <c r="ANB14" t="s">
        <v>8</v>
      </c>
      <c r="ANC14" s="8" t="s">
        <v>31</v>
      </c>
      <c r="AND14" s="22">
        <v>393</v>
      </c>
      <c r="ANE14" t="s">
        <v>7</v>
      </c>
      <c r="ANF14" t="s">
        <v>8</v>
      </c>
      <c r="ANG14" s="8" t="s">
        <v>31</v>
      </c>
      <c r="ANH14" s="22">
        <v>393</v>
      </c>
      <c r="ANI14" t="s">
        <v>7</v>
      </c>
      <c r="ANJ14" t="s">
        <v>8</v>
      </c>
      <c r="ANK14" s="8" t="s">
        <v>31</v>
      </c>
      <c r="ANL14" s="22">
        <v>393</v>
      </c>
      <c r="ANM14" t="s">
        <v>7</v>
      </c>
      <c r="ANN14" t="s">
        <v>8</v>
      </c>
      <c r="ANO14" s="8" t="s">
        <v>31</v>
      </c>
      <c r="ANP14" s="22">
        <v>393</v>
      </c>
      <c r="ANQ14" t="s">
        <v>7</v>
      </c>
      <c r="ANR14" t="s">
        <v>8</v>
      </c>
      <c r="ANS14" s="8" t="s">
        <v>31</v>
      </c>
      <c r="ANT14" s="22">
        <v>393</v>
      </c>
      <c r="ANU14" t="s">
        <v>7</v>
      </c>
      <c r="ANV14" t="s">
        <v>8</v>
      </c>
      <c r="ANW14" s="8" t="s">
        <v>31</v>
      </c>
      <c r="ANX14" s="22">
        <v>393</v>
      </c>
      <c r="ANY14" t="s">
        <v>7</v>
      </c>
      <c r="ANZ14" t="s">
        <v>8</v>
      </c>
      <c r="AOA14" s="8" t="s">
        <v>31</v>
      </c>
      <c r="AOB14" s="22">
        <v>393</v>
      </c>
      <c r="AOC14" t="s">
        <v>7</v>
      </c>
      <c r="AOD14" t="s">
        <v>8</v>
      </c>
      <c r="AOE14" s="8" t="s">
        <v>31</v>
      </c>
      <c r="AOF14" s="22">
        <v>393</v>
      </c>
      <c r="AOG14" t="s">
        <v>7</v>
      </c>
      <c r="AOH14" t="s">
        <v>8</v>
      </c>
      <c r="AOI14" s="8" t="s">
        <v>31</v>
      </c>
      <c r="AOJ14" s="22">
        <v>393</v>
      </c>
      <c r="AOK14" t="s">
        <v>7</v>
      </c>
      <c r="AOL14" t="s">
        <v>8</v>
      </c>
      <c r="AOM14" s="8" t="s">
        <v>31</v>
      </c>
      <c r="AON14" s="22">
        <v>393</v>
      </c>
      <c r="AOO14" t="s">
        <v>7</v>
      </c>
      <c r="AOP14" t="s">
        <v>8</v>
      </c>
      <c r="AOQ14" s="8" t="s">
        <v>31</v>
      </c>
      <c r="AOR14" s="22">
        <v>393</v>
      </c>
      <c r="AOS14" t="s">
        <v>7</v>
      </c>
      <c r="AOT14" t="s">
        <v>8</v>
      </c>
      <c r="AOU14" s="8" t="s">
        <v>31</v>
      </c>
      <c r="AOV14" s="22">
        <v>393</v>
      </c>
      <c r="AOW14" t="s">
        <v>7</v>
      </c>
      <c r="AOX14" t="s">
        <v>8</v>
      </c>
      <c r="AOY14" s="8" t="s">
        <v>31</v>
      </c>
      <c r="AOZ14" s="22">
        <v>393</v>
      </c>
      <c r="APA14" t="s">
        <v>7</v>
      </c>
      <c r="APB14" t="s">
        <v>8</v>
      </c>
      <c r="APC14" s="8" t="s">
        <v>31</v>
      </c>
      <c r="APD14" s="22">
        <v>393</v>
      </c>
      <c r="APE14" t="s">
        <v>7</v>
      </c>
      <c r="APF14" t="s">
        <v>8</v>
      </c>
      <c r="APG14" s="8" t="s">
        <v>31</v>
      </c>
      <c r="APH14" s="22">
        <v>393</v>
      </c>
      <c r="API14" t="s">
        <v>7</v>
      </c>
      <c r="APJ14" t="s">
        <v>8</v>
      </c>
      <c r="APK14" s="8" t="s">
        <v>31</v>
      </c>
      <c r="APL14" s="22">
        <v>393</v>
      </c>
      <c r="APM14" t="s">
        <v>7</v>
      </c>
      <c r="APN14" t="s">
        <v>8</v>
      </c>
      <c r="APO14" s="8" t="s">
        <v>31</v>
      </c>
      <c r="APP14" s="22">
        <v>393</v>
      </c>
      <c r="APQ14" t="s">
        <v>7</v>
      </c>
      <c r="APR14" t="s">
        <v>8</v>
      </c>
      <c r="APS14" s="8" t="s">
        <v>31</v>
      </c>
      <c r="APT14" s="22">
        <v>393</v>
      </c>
      <c r="APU14" t="s">
        <v>7</v>
      </c>
      <c r="APV14" t="s">
        <v>8</v>
      </c>
      <c r="APW14" s="8" t="s">
        <v>31</v>
      </c>
      <c r="APX14" s="22">
        <v>393</v>
      </c>
      <c r="APY14" t="s">
        <v>7</v>
      </c>
      <c r="APZ14" t="s">
        <v>8</v>
      </c>
      <c r="AQA14" s="8" t="s">
        <v>31</v>
      </c>
      <c r="AQB14" s="22">
        <v>393</v>
      </c>
      <c r="AQC14" t="s">
        <v>7</v>
      </c>
      <c r="AQD14" t="s">
        <v>8</v>
      </c>
      <c r="AQE14" s="8" t="s">
        <v>31</v>
      </c>
      <c r="AQF14" s="22">
        <v>393</v>
      </c>
      <c r="AQG14" t="s">
        <v>7</v>
      </c>
      <c r="AQH14" t="s">
        <v>8</v>
      </c>
      <c r="AQI14" s="8" t="s">
        <v>31</v>
      </c>
      <c r="AQJ14" s="22">
        <v>393</v>
      </c>
      <c r="AQK14" t="s">
        <v>7</v>
      </c>
      <c r="AQL14" t="s">
        <v>8</v>
      </c>
      <c r="AQM14" s="8" t="s">
        <v>31</v>
      </c>
      <c r="AQN14" s="22">
        <v>393</v>
      </c>
      <c r="AQO14" t="s">
        <v>7</v>
      </c>
      <c r="AQP14" t="s">
        <v>8</v>
      </c>
      <c r="AQQ14" s="8" t="s">
        <v>31</v>
      </c>
      <c r="AQR14" s="22">
        <v>393</v>
      </c>
      <c r="AQS14" t="s">
        <v>7</v>
      </c>
      <c r="AQT14" t="s">
        <v>8</v>
      </c>
      <c r="AQU14" s="8" t="s">
        <v>31</v>
      </c>
      <c r="AQV14" s="22">
        <v>393</v>
      </c>
      <c r="AQW14" t="s">
        <v>7</v>
      </c>
      <c r="AQX14" t="s">
        <v>8</v>
      </c>
      <c r="AQY14" s="8" t="s">
        <v>31</v>
      </c>
      <c r="AQZ14" s="22">
        <v>393</v>
      </c>
      <c r="ARA14" t="s">
        <v>7</v>
      </c>
      <c r="ARB14" t="s">
        <v>8</v>
      </c>
      <c r="ARC14" s="8" t="s">
        <v>31</v>
      </c>
      <c r="ARD14" s="22">
        <v>393</v>
      </c>
      <c r="ARE14" t="s">
        <v>7</v>
      </c>
      <c r="ARF14" t="s">
        <v>8</v>
      </c>
      <c r="ARG14" s="8" t="s">
        <v>31</v>
      </c>
      <c r="ARH14" s="22">
        <v>393</v>
      </c>
      <c r="ARI14" t="s">
        <v>7</v>
      </c>
      <c r="ARJ14" t="s">
        <v>8</v>
      </c>
      <c r="ARK14" s="8" t="s">
        <v>31</v>
      </c>
      <c r="ARL14" s="22">
        <v>393</v>
      </c>
      <c r="ARM14" t="s">
        <v>7</v>
      </c>
      <c r="ARN14" t="s">
        <v>8</v>
      </c>
      <c r="ARO14" s="8" t="s">
        <v>31</v>
      </c>
      <c r="ARP14" s="22">
        <v>393</v>
      </c>
      <c r="ARQ14" t="s">
        <v>7</v>
      </c>
      <c r="ARR14" t="s">
        <v>8</v>
      </c>
      <c r="ARS14" s="8" t="s">
        <v>31</v>
      </c>
      <c r="ART14" s="22">
        <v>393</v>
      </c>
      <c r="ARU14" t="s">
        <v>7</v>
      </c>
      <c r="ARV14" t="s">
        <v>8</v>
      </c>
      <c r="ARW14" s="8" t="s">
        <v>31</v>
      </c>
      <c r="ARX14" s="22">
        <v>393</v>
      </c>
      <c r="ARY14" t="s">
        <v>7</v>
      </c>
      <c r="ARZ14" t="s">
        <v>8</v>
      </c>
      <c r="ASA14" s="8" t="s">
        <v>31</v>
      </c>
      <c r="ASB14" s="22">
        <v>393</v>
      </c>
      <c r="ASC14" t="s">
        <v>7</v>
      </c>
      <c r="ASD14" t="s">
        <v>8</v>
      </c>
      <c r="ASE14" s="8" t="s">
        <v>31</v>
      </c>
      <c r="ASF14" s="22">
        <v>393</v>
      </c>
      <c r="ASG14" t="s">
        <v>7</v>
      </c>
      <c r="ASH14" t="s">
        <v>8</v>
      </c>
      <c r="ASI14" s="8" t="s">
        <v>31</v>
      </c>
      <c r="ASJ14" s="22">
        <v>393</v>
      </c>
      <c r="ASK14" t="s">
        <v>7</v>
      </c>
      <c r="ASL14" t="s">
        <v>8</v>
      </c>
      <c r="ASM14" s="8" t="s">
        <v>31</v>
      </c>
      <c r="ASN14" s="22">
        <v>393</v>
      </c>
      <c r="ASO14" t="s">
        <v>7</v>
      </c>
      <c r="ASP14" t="s">
        <v>8</v>
      </c>
      <c r="ASQ14" s="8" t="s">
        <v>31</v>
      </c>
      <c r="ASR14" s="22">
        <v>393</v>
      </c>
      <c r="ASS14" t="s">
        <v>7</v>
      </c>
      <c r="AST14" t="s">
        <v>8</v>
      </c>
      <c r="ASU14" s="8" t="s">
        <v>31</v>
      </c>
      <c r="ASV14" s="22">
        <v>393</v>
      </c>
      <c r="ASW14" t="s">
        <v>7</v>
      </c>
      <c r="ASX14" t="s">
        <v>8</v>
      </c>
      <c r="ASY14" s="8" t="s">
        <v>31</v>
      </c>
      <c r="ASZ14" s="22">
        <v>393</v>
      </c>
      <c r="ATA14" t="s">
        <v>7</v>
      </c>
      <c r="ATB14" t="s">
        <v>8</v>
      </c>
      <c r="ATC14" s="8" t="s">
        <v>31</v>
      </c>
      <c r="ATD14" s="22">
        <v>393</v>
      </c>
      <c r="ATE14" t="s">
        <v>7</v>
      </c>
      <c r="ATF14" t="s">
        <v>8</v>
      </c>
      <c r="ATG14" s="8" t="s">
        <v>31</v>
      </c>
      <c r="ATH14" s="22">
        <v>393</v>
      </c>
      <c r="ATI14" t="s">
        <v>7</v>
      </c>
      <c r="ATJ14" t="s">
        <v>8</v>
      </c>
      <c r="ATK14" s="8" t="s">
        <v>31</v>
      </c>
      <c r="ATL14" s="22">
        <v>393</v>
      </c>
      <c r="ATM14" t="s">
        <v>7</v>
      </c>
      <c r="ATN14" t="s">
        <v>8</v>
      </c>
      <c r="ATO14" s="8" t="s">
        <v>31</v>
      </c>
      <c r="ATP14" s="22">
        <v>393</v>
      </c>
      <c r="ATQ14" t="s">
        <v>7</v>
      </c>
      <c r="ATR14" t="s">
        <v>8</v>
      </c>
      <c r="ATS14" s="8" t="s">
        <v>31</v>
      </c>
      <c r="ATT14" s="22">
        <v>393</v>
      </c>
      <c r="ATU14" t="s">
        <v>7</v>
      </c>
      <c r="ATV14" t="s">
        <v>8</v>
      </c>
      <c r="ATW14" s="8" t="s">
        <v>31</v>
      </c>
      <c r="ATX14" s="22">
        <v>393</v>
      </c>
      <c r="ATY14" t="s">
        <v>7</v>
      </c>
      <c r="ATZ14" t="s">
        <v>8</v>
      </c>
      <c r="AUA14" s="8" t="s">
        <v>31</v>
      </c>
      <c r="AUB14" s="22">
        <v>393</v>
      </c>
      <c r="AUC14" t="s">
        <v>7</v>
      </c>
      <c r="AUD14" t="s">
        <v>8</v>
      </c>
      <c r="AUE14" s="8" t="s">
        <v>31</v>
      </c>
      <c r="AUF14" s="22">
        <v>393</v>
      </c>
      <c r="AUG14" t="s">
        <v>7</v>
      </c>
      <c r="AUH14" t="s">
        <v>8</v>
      </c>
      <c r="AUI14" s="8" t="s">
        <v>31</v>
      </c>
      <c r="AUJ14" s="22">
        <v>393</v>
      </c>
      <c r="AUK14" t="s">
        <v>7</v>
      </c>
      <c r="AUL14" t="s">
        <v>8</v>
      </c>
      <c r="AUM14" s="8" t="s">
        <v>31</v>
      </c>
      <c r="AUN14" s="22">
        <v>393</v>
      </c>
      <c r="AUO14" t="s">
        <v>7</v>
      </c>
      <c r="AUP14" t="s">
        <v>8</v>
      </c>
      <c r="AUQ14" s="8" t="s">
        <v>31</v>
      </c>
      <c r="AUR14" s="22">
        <v>393</v>
      </c>
      <c r="AUS14" t="s">
        <v>7</v>
      </c>
      <c r="AUT14" t="s">
        <v>8</v>
      </c>
      <c r="AUU14" s="8" t="s">
        <v>31</v>
      </c>
      <c r="AUV14" s="22">
        <v>393</v>
      </c>
      <c r="AUW14" t="s">
        <v>7</v>
      </c>
      <c r="AUX14" t="s">
        <v>8</v>
      </c>
      <c r="AUY14" s="8" t="s">
        <v>31</v>
      </c>
      <c r="AUZ14" s="22">
        <v>393</v>
      </c>
      <c r="AVA14" t="s">
        <v>7</v>
      </c>
      <c r="AVB14" t="s">
        <v>8</v>
      </c>
      <c r="AVC14" s="8" t="s">
        <v>31</v>
      </c>
      <c r="AVD14" s="22">
        <v>393</v>
      </c>
      <c r="AVE14" t="s">
        <v>7</v>
      </c>
      <c r="AVF14" t="s">
        <v>8</v>
      </c>
      <c r="AVG14" s="8" t="s">
        <v>31</v>
      </c>
      <c r="AVH14" s="22">
        <v>393</v>
      </c>
      <c r="AVI14" t="s">
        <v>7</v>
      </c>
      <c r="AVJ14" t="s">
        <v>8</v>
      </c>
      <c r="AVK14" s="8" t="s">
        <v>31</v>
      </c>
      <c r="AVL14" s="22">
        <v>393</v>
      </c>
      <c r="AVM14" t="s">
        <v>7</v>
      </c>
      <c r="AVN14" t="s">
        <v>8</v>
      </c>
      <c r="AVO14" s="8" t="s">
        <v>31</v>
      </c>
      <c r="AVP14" s="22">
        <v>393</v>
      </c>
      <c r="AVQ14" t="s">
        <v>7</v>
      </c>
      <c r="AVR14" t="s">
        <v>8</v>
      </c>
      <c r="AVS14" s="8" t="s">
        <v>31</v>
      </c>
      <c r="AVT14" s="22">
        <v>393</v>
      </c>
      <c r="AVU14" t="s">
        <v>7</v>
      </c>
      <c r="AVV14" t="s">
        <v>8</v>
      </c>
      <c r="AVW14" s="8" t="s">
        <v>31</v>
      </c>
      <c r="AVX14" s="22">
        <v>393</v>
      </c>
      <c r="AVY14" t="s">
        <v>7</v>
      </c>
      <c r="AVZ14" t="s">
        <v>8</v>
      </c>
      <c r="AWA14" s="8" t="s">
        <v>31</v>
      </c>
      <c r="AWB14" s="22">
        <v>393</v>
      </c>
      <c r="AWC14" t="s">
        <v>7</v>
      </c>
      <c r="AWD14" t="s">
        <v>8</v>
      </c>
      <c r="AWE14" s="8" t="s">
        <v>31</v>
      </c>
      <c r="AWF14" s="22">
        <v>393</v>
      </c>
      <c r="AWG14" t="s">
        <v>7</v>
      </c>
      <c r="AWH14" t="s">
        <v>8</v>
      </c>
      <c r="AWI14" s="8" t="s">
        <v>31</v>
      </c>
      <c r="AWJ14" s="22">
        <v>393</v>
      </c>
      <c r="AWK14" t="s">
        <v>7</v>
      </c>
      <c r="AWL14" t="s">
        <v>8</v>
      </c>
      <c r="AWM14" s="8" t="s">
        <v>31</v>
      </c>
      <c r="AWN14" s="22">
        <v>393</v>
      </c>
      <c r="AWO14" t="s">
        <v>7</v>
      </c>
      <c r="AWP14" t="s">
        <v>8</v>
      </c>
      <c r="AWQ14" s="8" t="s">
        <v>31</v>
      </c>
      <c r="AWR14" s="22">
        <v>393</v>
      </c>
      <c r="AWS14" t="s">
        <v>7</v>
      </c>
      <c r="AWT14" t="s">
        <v>8</v>
      </c>
      <c r="AWU14" s="8" t="s">
        <v>31</v>
      </c>
      <c r="AWV14" s="22">
        <v>393</v>
      </c>
      <c r="AWW14" t="s">
        <v>7</v>
      </c>
      <c r="AWX14" t="s">
        <v>8</v>
      </c>
      <c r="AWY14" s="8" t="s">
        <v>31</v>
      </c>
      <c r="AWZ14" s="22">
        <v>393</v>
      </c>
      <c r="AXA14" t="s">
        <v>7</v>
      </c>
      <c r="AXB14" t="s">
        <v>8</v>
      </c>
      <c r="AXC14" s="8" t="s">
        <v>31</v>
      </c>
      <c r="AXD14" s="22">
        <v>393</v>
      </c>
      <c r="AXE14" t="s">
        <v>7</v>
      </c>
      <c r="AXF14" t="s">
        <v>8</v>
      </c>
      <c r="AXG14" s="8" t="s">
        <v>31</v>
      </c>
      <c r="AXH14" s="22">
        <v>393</v>
      </c>
      <c r="AXI14" t="s">
        <v>7</v>
      </c>
      <c r="AXJ14" t="s">
        <v>8</v>
      </c>
      <c r="AXK14" s="8" t="s">
        <v>31</v>
      </c>
      <c r="AXL14" s="22">
        <v>393</v>
      </c>
      <c r="AXM14" t="s">
        <v>7</v>
      </c>
      <c r="AXN14" t="s">
        <v>8</v>
      </c>
      <c r="AXO14" s="8" t="s">
        <v>31</v>
      </c>
      <c r="AXP14" s="22">
        <v>393</v>
      </c>
      <c r="AXQ14" t="s">
        <v>7</v>
      </c>
      <c r="AXR14" t="s">
        <v>8</v>
      </c>
      <c r="AXS14" s="8" t="s">
        <v>31</v>
      </c>
      <c r="AXT14" s="22">
        <v>393</v>
      </c>
      <c r="AXU14" t="s">
        <v>7</v>
      </c>
      <c r="AXV14" t="s">
        <v>8</v>
      </c>
      <c r="AXW14" s="8" t="s">
        <v>31</v>
      </c>
      <c r="AXX14" s="22">
        <v>393</v>
      </c>
      <c r="AXY14" t="s">
        <v>7</v>
      </c>
      <c r="AXZ14" t="s">
        <v>8</v>
      </c>
      <c r="AYA14" s="8" t="s">
        <v>31</v>
      </c>
      <c r="AYB14" s="22">
        <v>393</v>
      </c>
      <c r="AYC14" t="s">
        <v>7</v>
      </c>
      <c r="AYD14" t="s">
        <v>8</v>
      </c>
      <c r="AYE14" s="8" t="s">
        <v>31</v>
      </c>
      <c r="AYF14" s="22">
        <v>393</v>
      </c>
      <c r="AYG14" t="s">
        <v>7</v>
      </c>
      <c r="AYH14" t="s">
        <v>8</v>
      </c>
      <c r="AYI14" s="8" t="s">
        <v>31</v>
      </c>
      <c r="AYJ14" s="22">
        <v>393</v>
      </c>
      <c r="AYK14" t="s">
        <v>7</v>
      </c>
      <c r="AYL14" t="s">
        <v>8</v>
      </c>
      <c r="AYM14" s="8" t="s">
        <v>31</v>
      </c>
      <c r="AYN14" s="22">
        <v>393</v>
      </c>
      <c r="AYO14" t="s">
        <v>7</v>
      </c>
      <c r="AYP14" t="s">
        <v>8</v>
      </c>
      <c r="AYQ14" s="8" t="s">
        <v>31</v>
      </c>
      <c r="AYR14" s="22">
        <v>393</v>
      </c>
      <c r="AYS14" t="s">
        <v>7</v>
      </c>
      <c r="AYT14" t="s">
        <v>8</v>
      </c>
      <c r="AYU14" s="8" t="s">
        <v>31</v>
      </c>
      <c r="AYV14" s="22">
        <v>393</v>
      </c>
      <c r="AYW14" t="s">
        <v>7</v>
      </c>
      <c r="AYX14" t="s">
        <v>8</v>
      </c>
      <c r="AYY14" s="8" t="s">
        <v>31</v>
      </c>
      <c r="AYZ14" s="22">
        <v>393</v>
      </c>
      <c r="AZA14" t="s">
        <v>7</v>
      </c>
      <c r="AZB14" t="s">
        <v>8</v>
      </c>
      <c r="AZC14" s="8" t="s">
        <v>31</v>
      </c>
      <c r="AZD14" s="22">
        <v>393</v>
      </c>
      <c r="AZE14" t="s">
        <v>7</v>
      </c>
      <c r="AZF14" t="s">
        <v>8</v>
      </c>
      <c r="AZG14" s="8" t="s">
        <v>31</v>
      </c>
      <c r="AZH14" s="22">
        <v>393</v>
      </c>
      <c r="AZI14" t="s">
        <v>7</v>
      </c>
      <c r="AZJ14" t="s">
        <v>8</v>
      </c>
      <c r="AZK14" s="8" t="s">
        <v>31</v>
      </c>
      <c r="AZL14" s="22">
        <v>393</v>
      </c>
      <c r="AZM14" t="s">
        <v>7</v>
      </c>
      <c r="AZN14" t="s">
        <v>8</v>
      </c>
      <c r="AZO14" s="8" t="s">
        <v>31</v>
      </c>
      <c r="AZP14" s="22">
        <v>393</v>
      </c>
      <c r="AZQ14" t="s">
        <v>7</v>
      </c>
      <c r="AZR14" t="s">
        <v>8</v>
      </c>
      <c r="AZS14" s="8" t="s">
        <v>31</v>
      </c>
      <c r="AZT14" s="22">
        <v>393</v>
      </c>
      <c r="AZU14" t="s">
        <v>7</v>
      </c>
      <c r="AZV14" t="s">
        <v>8</v>
      </c>
      <c r="AZW14" s="8" t="s">
        <v>31</v>
      </c>
      <c r="AZX14" s="22">
        <v>393</v>
      </c>
      <c r="AZY14" t="s">
        <v>7</v>
      </c>
      <c r="AZZ14" t="s">
        <v>8</v>
      </c>
      <c r="BAA14" s="8" t="s">
        <v>31</v>
      </c>
      <c r="BAB14" s="22">
        <v>393</v>
      </c>
      <c r="BAC14" t="s">
        <v>7</v>
      </c>
      <c r="BAD14" t="s">
        <v>8</v>
      </c>
      <c r="BAE14" s="8" t="s">
        <v>31</v>
      </c>
      <c r="BAF14" s="22">
        <v>393</v>
      </c>
      <c r="BAG14" t="s">
        <v>7</v>
      </c>
      <c r="BAH14" t="s">
        <v>8</v>
      </c>
      <c r="BAI14" s="8" t="s">
        <v>31</v>
      </c>
      <c r="BAJ14" s="22">
        <v>393</v>
      </c>
      <c r="BAK14" t="s">
        <v>7</v>
      </c>
      <c r="BAL14" t="s">
        <v>8</v>
      </c>
      <c r="BAM14" s="8" t="s">
        <v>31</v>
      </c>
      <c r="BAN14" s="22">
        <v>393</v>
      </c>
      <c r="BAO14" t="s">
        <v>7</v>
      </c>
      <c r="BAP14" t="s">
        <v>8</v>
      </c>
      <c r="BAQ14" s="8" t="s">
        <v>31</v>
      </c>
      <c r="BAR14" s="22">
        <v>393</v>
      </c>
      <c r="BAS14" t="s">
        <v>7</v>
      </c>
      <c r="BAT14" t="s">
        <v>8</v>
      </c>
      <c r="BAU14" s="8" t="s">
        <v>31</v>
      </c>
      <c r="BAV14" s="22">
        <v>393</v>
      </c>
      <c r="BAW14" t="s">
        <v>7</v>
      </c>
      <c r="BAX14" t="s">
        <v>8</v>
      </c>
      <c r="BAY14" s="8" t="s">
        <v>31</v>
      </c>
      <c r="BAZ14" s="22">
        <v>393</v>
      </c>
      <c r="BBA14" t="s">
        <v>7</v>
      </c>
      <c r="BBB14" t="s">
        <v>8</v>
      </c>
      <c r="BBC14" s="8" t="s">
        <v>31</v>
      </c>
      <c r="BBD14" s="22">
        <v>393</v>
      </c>
      <c r="BBE14" t="s">
        <v>7</v>
      </c>
      <c r="BBF14" t="s">
        <v>8</v>
      </c>
      <c r="BBG14" s="8" t="s">
        <v>31</v>
      </c>
      <c r="BBH14" s="22">
        <v>393</v>
      </c>
      <c r="BBI14" t="s">
        <v>7</v>
      </c>
      <c r="BBJ14" t="s">
        <v>8</v>
      </c>
      <c r="BBK14" s="8" t="s">
        <v>31</v>
      </c>
      <c r="BBL14" s="22">
        <v>393</v>
      </c>
      <c r="BBM14" t="s">
        <v>7</v>
      </c>
      <c r="BBN14" t="s">
        <v>8</v>
      </c>
      <c r="BBO14" s="8" t="s">
        <v>31</v>
      </c>
      <c r="BBP14" s="22">
        <v>393</v>
      </c>
      <c r="BBQ14" t="s">
        <v>7</v>
      </c>
      <c r="BBR14" t="s">
        <v>8</v>
      </c>
      <c r="BBS14" s="8" t="s">
        <v>31</v>
      </c>
      <c r="BBT14" s="22">
        <v>393</v>
      </c>
      <c r="BBU14" t="s">
        <v>7</v>
      </c>
      <c r="BBV14" t="s">
        <v>8</v>
      </c>
      <c r="BBW14" s="8" t="s">
        <v>31</v>
      </c>
      <c r="BBX14" s="22">
        <v>393</v>
      </c>
      <c r="BBY14" t="s">
        <v>7</v>
      </c>
      <c r="BBZ14" t="s">
        <v>8</v>
      </c>
      <c r="BCA14" s="8" t="s">
        <v>31</v>
      </c>
      <c r="BCB14" s="22">
        <v>393</v>
      </c>
      <c r="BCC14" t="s">
        <v>7</v>
      </c>
      <c r="BCD14" t="s">
        <v>8</v>
      </c>
      <c r="BCE14" s="8" t="s">
        <v>31</v>
      </c>
      <c r="BCF14" s="22">
        <v>393</v>
      </c>
      <c r="BCG14" t="s">
        <v>7</v>
      </c>
      <c r="BCH14" t="s">
        <v>8</v>
      </c>
      <c r="BCI14" s="8" t="s">
        <v>31</v>
      </c>
      <c r="BCJ14" s="22">
        <v>393</v>
      </c>
      <c r="BCK14" t="s">
        <v>7</v>
      </c>
      <c r="BCL14" t="s">
        <v>8</v>
      </c>
      <c r="BCM14" s="8" t="s">
        <v>31</v>
      </c>
      <c r="BCN14" s="22">
        <v>393</v>
      </c>
      <c r="BCO14" t="s">
        <v>7</v>
      </c>
      <c r="BCP14" t="s">
        <v>8</v>
      </c>
      <c r="BCQ14" s="8" t="s">
        <v>31</v>
      </c>
      <c r="BCR14" s="22">
        <v>393</v>
      </c>
      <c r="BCS14" t="s">
        <v>7</v>
      </c>
      <c r="BCT14" t="s">
        <v>8</v>
      </c>
      <c r="BCU14" s="8" t="s">
        <v>31</v>
      </c>
      <c r="BCV14" s="22">
        <v>393</v>
      </c>
      <c r="BCW14" t="s">
        <v>7</v>
      </c>
      <c r="BCX14" t="s">
        <v>8</v>
      </c>
      <c r="BCY14" s="8" t="s">
        <v>31</v>
      </c>
      <c r="BCZ14" s="22">
        <v>393</v>
      </c>
      <c r="BDA14" t="s">
        <v>7</v>
      </c>
      <c r="BDB14" t="s">
        <v>8</v>
      </c>
      <c r="BDC14" s="8" t="s">
        <v>31</v>
      </c>
      <c r="BDD14" s="22">
        <v>393</v>
      </c>
      <c r="BDE14" t="s">
        <v>7</v>
      </c>
      <c r="BDF14" t="s">
        <v>8</v>
      </c>
      <c r="BDG14" s="8" t="s">
        <v>31</v>
      </c>
      <c r="BDH14" s="22">
        <v>393</v>
      </c>
      <c r="BDI14" t="s">
        <v>7</v>
      </c>
      <c r="BDJ14" t="s">
        <v>8</v>
      </c>
      <c r="BDK14" s="8" t="s">
        <v>31</v>
      </c>
      <c r="BDL14" s="22">
        <v>393</v>
      </c>
      <c r="BDM14" t="s">
        <v>7</v>
      </c>
      <c r="BDN14" t="s">
        <v>8</v>
      </c>
      <c r="BDO14" s="8" t="s">
        <v>31</v>
      </c>
      <c r="BDP14" s="22">
        <v>393</v>
      </c>
      <c r="BDQ14" t="s">
        <v>7</v>
      </c>
      <c r="BDR14" t="s">
        <v>8</v>
      </c>
      <c r="BDS14" s="8" t="s">
        <v>31</v>
      </c>
      <c r="BDT14" s="22">
        <v>393</v>
      </c>
      <c r="BDU14" t="s">
        <v>7</v>
      </c>
      <c r="BDV14" t="s">
        <v>8</v>
      </c>
      <c r="BDW14" s="8" t="s">
        <v>31</v>
      </c>
      <c r="BDX14" s="22">
        <v>393</v>
      </c>
      <c r="BDY14" t="s">
        <v>7</v>
      </c>
      <c r="BDZ14" t="s">
        <v>8</v>
      </c>
      <c r="BEA14" s="8" t="s">
        <v>31</v>
      </c>
      <c r="BEB14" s="22">
        <v>393</v>
      </c>
      <c r="BEC14" t="s">
        <v>7</v>
      </c>
      <c r="BED14" t="s">
        <v>8</v>
      </c>
      <c r="BEE14" s="8" t="s">
        <v>31</v>
      </c>
      <c r="BEF14" s="22">
        <v>393</v>
      </c>
      <c r="BEG14" t="s">
        <v>7</v>
      </c>
      <c r="BEH14" t="s">
        <v>8</v>
      </c>
      <c r="BEI14" s="8" t="s">
        <v>31</v>
      </c>
      <c r="BEJ14" s="22">
        <v>393</v>
      </c>
      <c r="BEK14" t="s">
        <v>7</v>
      </c>
      <c r="BEL14" t="s">
        <v>8</v>
      </c>
      <c r="BEM14" s="8" t="s">
        <v>31</v>
      </c>
      <c r="BEN14" s="22">
        <v>393</v>
      </c>
      <c r="BEO14" t="s">
        <v>7</v>
      </c>
      <c r="BEP14" t="s">
        <v>8</v>
      </c>
      <c r="BEQ14" s="8" t="s">
        <v>31</v>
      </c>
      <c r="BER14" s="22">
        <v>393</v>
      </c>
      <c r="BES14" t="s">
        <v>7</v>
      </c>
      <c r="BET14" t="s">
        <v>8</v>
      </c>
      <c r="BEU14" s="8" t="s">
        <v>31</v>
      </c>
      <c r="BEV14" s="22">
        <v>393</v>
      </c>
      <c r="BEW14" t="s">
        <v>7</v>
      </c>
      <c r="BEX14" t="s">
        <v>8</v>
      </c>
      <c r="BEY14" s="8" t="s">
        <v>31</v>
      </c>
      <c r="BEZ14" s="22">
        <v>393</v>
      </c>
      <c r="BFA14" t="s">
        <v>7</v>
      </c>
      <c r="BFB14" t="s">
        <v>8</v>
      </c>
      <c r="BFC14" s="8" t="s">
        <v>31</v>
      </c>
      <c r="BFD14" s="22">
        <v>393</v>
      </c>
      <c r="BFE14" t="s">
        <v>7</v>
      </c>
      <c r="BFF14" t="s">
        <v>8</v>
      </c>
      <c r="BFG14" s="8" t="s">
        <v>31</v>
      </c>
      <c r="BFH14" s="22">
        <v>393</v>
      </c>
      <c r="BFI14" t="s">
        <v>7</v>
      </c>
      <c r="BFJ14" t="s">
        <v>8</v>
      </c>
      <c r="BFK14" s="8" t="s">
        <v>31</v>
      </c>
      <c r="BFL14" s="22">
        <v>393</v>
      </c>
      <c r="BFM14" t="s">
        <v>7</v>
      </c>
      <c r="BFN14" t="s">
        <v>8</v>
      </c>
      <c r="BFO14" s="8" t="s">
        <v>31</v>
      </c>
      <c r="BFP14" s="22">
        <v>393</v>
      </c>
      <c r="BFQ14" t="s">
        <v>7</v>
      </c>
      <c r="BFR14" t="s">
        <v>8</v>
      </c>
      <c r="BFS14" s="8" t="s">
        <v>31</v>
      </c>
      <c r="BFT14" s="22">
        <v>393</v>
      </c>
      <c r="BFU14" t="s">
        <v>7</v>
      </c>
      <c r="BFV14" t="s">
        <v>8</v>
      </c>
      <c r="BFW14" s="8" t="s">
        <v>31</v>
      </c>
      <c r="BFX14" s="22">
        <v>393</v>
      </c>
      <c r="BFY14" t="s">
        <v>7</v>
      </c>
      <c r="BFZ14" t="s">
        <v>8</v>
      </c>
      <c r="BGA14" s="8" t="s">
        <v>31</v>
      </c>
      <c r="BGB14" s="22">
        <v>393</v>
      </c>
      <c r="BGC14" t="s">
        <v>7</v>
      </c>
      <c r="BGD14" t="s">
        <v>8</v>
      </c>
      <c r="BGE14" s="8" t="s">
        <v>31</v>
      </c>
      <c r="BGF14" s="22">
        <v>393</v>
      </c>
      <c r="BGG14" t="s">
        <v>7</v>
      </c>
      <c r="BGH14" t="s">
        <v>8</v>
      </c>
      <c r="BGI14" s="8" t="s">
        <v>31</v>
      </c>
      <c r="BGJ14" s="22">
        <v>393</v>
      </c>
      <c r="BGK14" t="s">
        <v>7</v>
      </c>
      <c r="BGL14" t="s">
        <v>8</v>
      </c>
      <c r="BGM14" s="8" t="s">
        <v>31</v>
      </c>
      <c r="BGN14" s="22">
        <v>393</v>
      </c>
      <c r="BGO14" t="s">
        <v>7</v>
      </c>
      <c r="BGP14" t="s">
        <v>8</v>
      </c>
      <c r="BGQ14" s="8" t="s">
        <v>31</v>
      </c>
      <c r="BGR14" s="22">
        <v>393</v>
      </c>
      <c r="BGS14" t="s">
        <v>7</v>
      </c>
      <c r="BGT14" t="s">
        <v>8</v>
      </c>
      <c r="BGU14" s="8" t="s">
        <v>31</v>
      </c>
      <c r="BGV14" s="22">
        <v>393</v>
      </c>
      <c r="BGW14" t="s">
        <v>7</v>
      </c>
      <c r="BGX14" t="s">
        <v>8</v>
      </c>
      <c r="BGY14" s="8" t="s">
        <v>31</v>
      </c>
      <c r="BGZ14" s="22">
        <v>393</v>
      </c>
      <c r="BHA14" t="s">
        <v>7</v>
      </c>
      <c r="BHB14" t="s">
        <v>8</v>
      </c>
      <c r="BHC14" s="8" t="s">
        <v>31</v>
      </c>
      <c r="BHD14" s="22">
        <v>393</v>
      </c>
      <c r="BHE14" t="s">
        <v>7</v>
      </c>
      <c r="BHF14" t="s">
        <v>8</v>
      </c>
      <c r="BHG14" s="8" t="s">
        <v>31</v>
      </c>
      <c r="BHH14" s="22">
        <v>393</v>
      </c>
      <c r="BHI14" t="s">
        <v>7</v>
      </c>
      <c r="BHJ14" t="s">
        <v>8</v>
      </c>
      <c r="BHK14" s="8" t="s">
        <v>31</v>
      </c>
      <c r="BHL14" s="22">
        <v>393</v>
      </c>
      <c r="BHM14" t="s">
        <v>7</v>
      </c>
      <c r="BHN14" t="s">
        <v>8</v>
      </c>
      <c r="BHO14" s="8" t="s">
        <v>31</v>
      </c>
      <c r="BHP14" s="22">
        <v>393</v>
      </c>
      <c r="BHQ14" t="s">
        <v>7</v>
      </c>
      <c r="BHR14" t="s">
        <v>8</v>
      </c>
      <c r="BHS14" s="8" t="s">
        <v>31</v>
      </c>
      <c r="BHT14" s="22">
        <v>393</v>
      </c>
      <c r="BHU14" t="s">
        <v>7</v>
      </c>
      <c r="BHV14" t="s">
        <v>8</v>
      </c>
      <c r="BHW14" s="8" t="s">
        <v>31</v>
      </c>
      <c r="BHX14" s="22">
        <v>393</v>
      </c>
      <c r="BHY14" t="s">
        <v>7</v>
      </c>
      <c r="BHZ14" t="s">
        <v>8</v>
      </c>
      <c r="BIA14" s="8" t="s">
        <v>31</v>
      </c>
      <c r="BIB14" s="22">
        <v>393</v>
      </c>
      <c r="BIC14" t="s">
        <v>7</v>
      </c>
      <c r="BID14" t="s">
        <v>8</v>
      </c>
      <c r="BIE14" s="8" t="s">
        <v>31</v>
      </c>
      <c r="BIF14" s="22">
        <v>393</v>
      </c>
      <c r="BIG14" t="s">
        <v>7</v>
      </c>
      <c r="BIH14" t="s">
        <v>8</v>
      </c>
      <c r="BII14" s="8" t="s">
        <v>31</v>
      </c>
      <c r="BIJ14" s="22">
        <v>393</v>
      </c>
      <c r="BIK14" t="s">
        <v>7</v>
      </c>
      <c r="BIL14" t="s">
        <v>8</v>
      </c>
      <c r="BIM14" s="8" t="s">
        <v>31</v>
      </c>
      <c r="BIN14" s="22">
        <v>393</v>
      </c>
      <c r="BIO14" t="s">
        <v>7</v>
      </c>
      <c r="BIP14" t="s">
        <v>8</v>
      </c>
      <c r="BIQ14" s="8" t="s">
        <v>31</v>
      </c>
      <c r="BIR14" s="22">
        <v>393</v>
      </c>
      <c r="BIS14" t="s">
        <v>7</v>
      </c>
      <c r="BIT14" t="s">
        <v>8</v>
      </c>
      <c r="BIU14" s="8" t="s">
        <v>31</v>
      </c>
      <c r="BIV14" s="22">
        <v>393</v>
      </c>
      <c r="BIW14" t="s">
        <v>7</v>
      </c>
      <c r="BIX14" t="s">
        <v>8</v>
      </c>
      <c r="BIY14" s="8" t="s">
        <v>31</v>
      </c>
      <c r="BIZ14" s="22">
        <v>393</v>
      </c>
      <c r="BJA14" t="s">
        <v>7</v>
      </c>
      <c r="BJB14" t="s">
        <v>8</v>
      </c>
      <c r="BJC14" s="8" t="s">
        <v>31</v>
      </c>
      <c r="BJD14" s="22">
        <v>393</v>
      </c>
      <c r="BJE14" t="s">
        <v>7</v>
      </c>
      <c r="BJF14" t="s">
        <v>8</v>
      </c>
      <c r="BJG14" s="8" t="s">
        <v>31</v>
      </c>
      <c r="BJH14" s="22">
        <v>393</v>
      </c>
      <c r="BJI14" t="s">
        <v>7</v>
      </c>
      <c r="BJJ14" t="s">
        <v>8</v>
      </c>
      <c r="BJK14" s="8" t="s">
        <v>31</v>
      </c>
      <c r="BJL14" s="22">
        <v>393</v>
      </c>
      <c r="BJM14" t="s">
        <v>7</v>
      </c>
      <c r="BJN14" t="s">
        <v>8</v>
      </c>
      <c r="BJO14" s="8" t="s">
        <v>31</v>
      </c>
      <c r="BJP14" s="22">
        <v>393</v>
      </c>
      <c r="BJQ14" t="s">
        <v>7</v>
      </c>
      <c r="BJR14" t="s">
        <v>8</v>
      </c>
      <c r="BJS14" s="8" t="s">
        <v>31</v>
      </c>
      <c r="BJT14" s="22">
        <v>393</v>
      </c>
      <c r="BJU14" t="s">
        <v>7</v>
      </c>
      <c r="BJV14" t="s">
        <v>8</v>
      </c>
      <c r="BJW14" s="8" t="s">
        <v>31</v>
      </c>
      <c r="BJX14" s="22">
        <v>393</v>
      </c>
      <c r="BJY14" t="s">
        <v>7</v>
      </c>
      <c r="BJZ14" t="s">
        <v>8</v>
      </c>
      <c r="BKA14" s="8" t="s">
        <v>31</v>
      </c>
      <c r="BKB14" s="22">
        <v>393</v>
      </c>
      <c r="BKC14" t="s">
        <v>7</v>
      </c>
      <c r="BKD14" t="s">
        <v>8</v>
      </c>
      <c r="BKE14" s="8" t="s">
        <v>31</v>
      </c>
      <c r="BKF14" s="22">
        <v>393</v>
      </c>
      <c r="BKG14" t="s">
        <v>7</v>
      </c>
      <c r="BKH14" t="s">
        <v>8</v>
      </c>
      <c r="BKI14" s="8" t="s">
        <v>31</v>
      </c>
      <c r="BKJ14" s="22">
        <v>393</v>
      </c>
      <c r="BKK14" t="s">
        <v>7</v>
      </c>
      <c r="BKL14" t="s">
        <v>8</v>
      </c>
      <c r="BKM14" s="8" t="s">
        <v>31</v>
      </c>
      <c r="BKN14" s="22">
        <v>393</v>
      </c>
      <c r="BKO14" t="s">
        <v>7</v>
      </c>
      <c r="BKP14" t="s">
        <v>8</v>
      </c>
      <c r="BKQ14" s="8" t="s">
        <v>31</v>
      </c>
      <c r="BKR14" s="22">
        <v>393</v>
      </c>
      <c r="BKS14" t="s">
        <v>7</v>
      </c>
      <c r="BKT14" t="s">
        <v>8</v>
      </c>
      <c r="BKU14" s="8" t="s">
        <v>31</v>
      </c>
      <c r="BKV14" s="22">
        <v>393</v>
      </c>
      <c r="BKW14" t="s">
        <v>7</v>
      </c>
      <c r="BKX14" t="s">
        <v>8</v>
      </c>
      <c r="BKY14" s="8" t="s">
        <v>31</v>
      </c>
      <c r="BKZ14" s="22">
        <v>393</v>
      </c>
      <c r="BLA14" t="s">
        <v>7</v>
      </c>
      <c r="BLB14" t="s">
        <v>8</v>
      </c>
      <c r="BLC14" s="8" t="s">
        <v>31</v>
      </c>
      <c r="BLD14" s="22">
        <v>393</v>
      </c>
      <c r="BLE14" t="s">
        <v>7</v>
      </c>
      <c r="BLF14" t="s">
        <v>8</v>
      </c>
      <c r="BLG14" s="8" t="s">
        <v>31</v>
      </c>
      <c r="BLH14" s="22">
        <v>393</v>
      </c>
      <c r="BLI14" t="s">
        <v>7</v>
      </c>
      <c r="BLJ14" t="s">
        <v>8</v>
      </c>
      <c r="BLK14" s="8" t="s">
        <v>31</v>
      </c>
      <c r="BLL14" s="22">
        <v>393</v>
      </c>
      <c r="BLM14" t="s">
        <v>7</v>
      </c>
      <c r="BLN14" t="s">
        <v>8</v>
      </c>
      <c r="BLO14" s="8" t="s">
        <v>31</v>
      </c>
      <c r="BLP14" s="22">
        <v>393</v>
      </c>
      <c r="BLQ14" t="s">
        <v>7</v>
      </c>
      <c r="BLR14" t="s">
        <v>8</v>
      </c>
      <c r="BLS14" s="8" t="s">
        <v>31</v>
      </c>
      <c r="BLT14" s="22">
        <v>393</v>
      </c>
      <c r="BLU14" t="s">
        <v>7</v>
      </c>
      <c r="BLV14" t="s">
        <v>8</v>
      </c>
      <c r="BLW14" s="8" t="s">
        <v>31</v>
      </c>
      <c r="BLX14" s="22">
        <v>393</v>
      </c>
      <c r="BLY14" t="s">
        <v>7</v>
      </c>
      <c r="BLZ14" t="s">
        <v>8</v>
      </c>
      <c r="BMA14" s="8" t="s">
        <v>31</v>
      </c>
      <c r="BMB14" s="22">
        <v>393</v>
      </c>
      <c r="BMC14" t="s">
        <v>7</v>
      </c>
      <c r="BMD14" t="s">
        <v>8</v>
      </c>
      <c r="BME14" s="8" t="s">
        <v>31</v>
      </c>
      <c r="BMF14" s="22">
        <v>393</v>
      </c>
      <c r="BMG14" t="s">
        <v>7</v>
      </c>
      <c r="BMH14" t="s">
        <v>8</v>
      </c>
      <c r="BMI14" s="8" t="s">
        <v>31</v>
      </c>
      <c r="BMJ14" s="22">
        <v>393</v>
      </c>
      <c r="BMK14" t="s">
        <v>7</v>
      </c>
      <c r="BML14" t="s">
        <v>8</v>
      </c>
      <c r="BMM14" s="8" t="s">
        <v>31</v>
      </c>
      <c r="BMN14" s="22">
        <v>393</v>
      </c>
      <c r="BMO14" t="s">
        <v>7</v>
      </c>
      <c r="BMP14" t="s">
        <v>8</v>
      </c>
      <c r="BMQ14" s="8" t="s">
        <v>31</v>
      </c>
      <c r="BMR14" s="22">
        <v>393</v>
      </c>
      <c r="BMS14" t="s">
        <v>7</v>
      </c>
      <c r="BMT14" t="s">
        <v>8</v>
      </c>
      <c r="BMU14" s="8" t="s">
        <v>31</v>
      </c>
      <c r="BMV14" s="22">
        <v>393</v>
      </c>
      <c r="BMW14" t="s">
        <v>7</v>
      </c>
      <c r="BMX14" t="s">
        <v>8</v>
      </c>
      <c r="BMY14" s="8" t="s">
        <v>31</v>
      </c>
      <c r="BMZ14" s="22">
        <v>393</v>
      </c>
      <c r="BNA14" t="s">
        <v>7</v>
      </c>
      <c r="BNB14" t="s">
        <v>8</v>
      </c>
      <c r="BNC14" s="8" t="s">
        <v>31</v>
      </c>
      <c r="BND14" s="22">
        <v>393</v>
      </c>
      <c r="BNE14" t="s">
        <v>7</v>
      </c>
      <c r="BNF14" t="s">
        <v>8</v>
      </c>
      <c r="BNG14" s="8" t="s">
        <v>31</v>
      </c>
      <c r="BNH14" s="22">
        <v>393</v>
      </c>
      <c r="BNI14" t="s">
        <v>7</v>
      </c>
      <c r="BNJ14" t="s">
        <v>8</v>
      </c>
      <c r="BNK14" s="8" t="s">
        <v>31</v>
      </c>
      <c r="BNL14" s="22">
        <v>393</v>
      </c>
      <c r="BNM14" t="s">
        <v>7</v>
      </c>
      <c r="BNN14" t="s">
        <v>8</v>
      </c>
      <c r="BNO14" s="8" t="s">
        <v>31</v>
      </c>
      <c r="BNP14" s="22">
        <v>393</v>
      </c>
      <c r="BNQ14" t="s">
        <v>7</v>
      </c>
      <c r="BNR14" t="s">
        <v>8</v>
      </c>
      <c r="BNS14" s="8" t="s">
        <v>31</v>
      </c>
      <c r="BNT14" s="22">
        <v>393</v>
      </c>
      <c r="BNU14" t="s">
        <v>7</v>
      </c>
      <c r="BNV14" t="s">
        <v>8</v>
      </c>
      <c r="BNW14" s="8" t="s">
        <v>31</v>
      </c>
      <c r="BNX14" s="22">
        <v>393</v>
      </c>
      <c r="BNY14" t="s">
        <v>7</v>
      </c>
      <c r="BNZ14" t="s">
        <v>8</v>
      </c>
      <c r="BOA14" s="8" t="s">
        <v>31</v>
      </c>
      <c r="BOB14" s="22">
        <v>393</v>
      </c>
      <c r="BOC14" t="s">
        <v>7</v>
      </c>
      <c r="BOD14" t="s">
        <v>8</v>
      </c>
      <c r="BOE14" s="8" t="s">
        <v>31</v>
      </c>
      <c r="BOF14" s="22">
        <v>393</v>
      </c>
      <c r="BOG14" t="s">
        <v>7</v>
      </c>
      <c r="BOH14" t="s">
        <v>8</v>
      </c>
      <c r="BOI14" s="8" t="s">
        <v>31</v>
      </c>
      <c r="BOJ14" s="22">
        <v>393</v>
      </c>
      <c r="BOK14" t="s">
        <v>7</v>
      </c>
      <c r="BOL14" t="s">
        <v>8</v>
      </c>
      <c r="BOM14" s="8" t="s">
        <v>31</v>
      </c>
      <c r="BON14" s="22">
        <v>393</v>
      </c>
      <c r="BOO14" t="s">
        <v>7</v>
      </c>
      <c r="BOP14" t="s">
        <v>8</v>
      </c>
      <c r="BOQ14" s="8" t="s">
        <v>31</v>
      </c>
      <c r="BOR14" s="22">
        <v>393</v>
      </c>
      <c r="BOS14" t="s">
        <v>7</v>
      </c>
      <c r="BOT14" t="s">
        <v>8</v>
      </c>
      <c r="BOU14" s="8" t="s">
        <v>31</v>
      </c>
      <c r="BOV14" s="22">
        <v>393</v>
      </c>
      <c r="BOW14" t="s">
        <v>7</v>
      </c>
      <c r="BOX14" t="s">
        <v>8</v>
      </c>
      <c r="BOY14" s="8" t="s">
        <v>31</v>
      </c>
      <c r="BOZ14" s="22">
        <v>393</v>
      </c>
      <c r="BPA14" t="s">
        <v>7</v>
      </c>
      <c r="BPB14" t="s">
        <v>8</v>
      </c>
      <c r="BPC14" s="8" t="s">
        <v>31</v>
      </c>
      <c r="BPD14" s="22">
        <v>393</v>
      </c>
      <c r="BPE14" t="s">
        <v>7</v>
      </c>
      <c r="BPF14" t="s">
        <v>8</v>
      </c>
      <c r="BPG14" s="8" t="s">
        <v>31</v>
      </c>
      <c r="BPH14" s="22">
        <v>393</v>
      </c>
      <c r="BPI14" t="s">
        <v>7</v>
      </c>
      <c r="BPJ14" t="s">
        <v>8</v>
      </c>
      <c r="BPK14" s="8" t="s">
        <v>31</v>
      </c>
      <c r="BPL14" s="22">
        <v>393</v>
      </c>
      <c r="BPM14" t="s">
        <v>7</v>
      </c>
      <c r="BPN14" t="s">
        <v>8</v>
      </c>
      <c r="BPO14" s="8" t="s">
        <v>31</v>
      </c>
      <c r="BPP14" s="22">
        <v>393</v>
      </c>
      <c r="BPQ14" t="s">
        <v>7</v>
      </c>
      <c r="BPR14" t="s">
        <v>8</v>
      </c>
      <c r="BPS14" s="8" t="s">
        <v>31</v>
      </c>
      <c r="BPT14" s="22">
        <v>393</v>
      </c>
      <c r="BPU14" t="s">
        <v>7</v>
      </c>
      <c r="BPV14" t="s">
        <v>8</v>
      </c>
      <c r="BPW14" s="8" t="s">
        <v>31</v>
      </c>
      <c r="BPX14" s="22">
        <v>393</v>
      </c>
      <c r="BPY14" t="s">
        <v>7</v>
      </c>
      <c r="BPZ14" t="s">
        <v>8</v>
      </c>
      <c r="BQA14" s="8" t="s">
        <v>31</v>
      </c>
      <c r="BQB14" s="22">
        <v>393</v>
      </c>
      <c r="BQC14" t="s">
        <v>7</v>
      </c>
      <c r="BQD14" t="s">
        <v>8</v>
      </c>
      <c r="BQE14" s="8" t="s">
        <v>31</v>
      </c>
      <c r="BQF14" s="22">
        <v>393</v>
      </c>
      <c r="BQG14" t="s">
        <v>7</v>
      </c>
      <c r="BQH14" t="s">
        <v>8</v>
      </c>
      <c r="BQI14" s="8" t="s">
        <v>31</v>
      </c>
      <c r="BQJ14" s="22">
        <v>393</v>
      </c>
      <c r="BQK14" t="s">
        <v>7</v>
      </c>
      <c r="BQL14" t="s">
        <v>8</v>
      </c>
      <c r="BQM14" s="8" t="s">
        <v>31</v>
      </c>
      <c r="BQN14" s="22">
        <v>393</v>
      </c>
      <c r="BQO14" t="s">
        <v>7</v>
      </c>
      <c r="BQP14" t="s">
        <v>8</v>
      </c>
      <c r="BQQ14" s="8" t="s">
        <v>31</v>
      </c>
      <c r="BQR14" s="22">
        <v>393</v>
      </c>
      <c r="BQS14" t="s">
        <v>7</v>
      </c>
      <c r="BQT14" t="s">
        <v>8</v>
      </c>
      <c r="BQU14" s="8" t="s">
        <v>31</v>
      </c>
      <c r="BQV14" s="22">
        <v>393</v>
      </c>
      <c r="BQW14" t="s">
        <v>7</v>
      </c>
      <c r="BQX14" t="s">
        <v>8</v>
      </c>
      <c r="BQY14" s="8" t="s">
        <v>31</v>
      </c>
      <c r="BQZ14" s="22">
        <v>393</v>
      </c>
      <c r="BRA14" t="s">
        <v>7</v>
      </c>
      <c r="BRB14" t="s">
        <v>8</v>
      </c>
      <c r="BRC14" s="8" t="s">
        <v>31</v>
      </c>
      <c r="BRD14" s="22">
        <v>393</v>
      </c>
      <c r="BRE14" t="s">
        <v>7</v>
      </c>
      <c r="BRF14" t="s">
        <v>8</v>
      </c>
      <c r="BRG14" s="8" t="s">
        <v>31</v>
      </c>
      <c r="BRH14" s="22">
        <v>393</v>
      </c>
      <c r="BRI14" t="s">
        <v>7</v>
      </c>
      <c r="BRJ14" t="s">
        <v>8</v>
      </c>
      <c r="BRK14" s="8" t="s">
        <v>31</v>
      </c>
      <c r="BRL14" s="22">
        <v>393</v>
      </c>
      <c r="BRM14" t="s">
        <v>7</v>
      </c>
      <c r="BRN14" t="s">
        <v>8</v>
      </c>
      <c r="BRO14" s="8" t="s">
        <v>31</v>
      </c>
      <c r="BRP14" s="22">
        <v>393</v>
      </c>
      <c r="BRQ14" t="s">
        <v>7</v>
      </c>
      <c r="BRR14" t="s">
        <v>8</v>
      </c>
      <c r="BRS14" s="8" t="s">
        <v>31</v>
      </c>
      <c r="BRT14" s="22">
        <v>393</v>
      </c>
      <c r="BRU14" t="s">
        <v>7</v>
      </c>
      <c r="BRV14" t="s">
        <v>8</v>
      </c>
      <c r="BRW14" s="8" t="s">
        <v>31</v>
      </c>
      <c r="BRX14" s="22">
        <v>393</v>
      </c>
      <c r="BRY14" t="s">
        <v>7</v>
      </c>
      <c r="BRZ14" t="s">
        <v>8</v>
      </c>
      <c r="BSA14" s="8" t="s">
        <v>31</v>
      </c>
      <c r="BSB14" s="22">
        <v>393</v>
      </c>
      <c r="BSC14" t="s">
        <v>7</v>
      </c>
      <c r="BSD14" t="s">
        <v>8</v>
      </c>
      <c r="BSE14" s="8" t="s">
        <v>31</v>
      </c>
      <c r="BSF14" s="22">
        <v>393</v>
      </c>
      <c r="BSG14" t="s">
        <v>7</v>
      </c>
      <c r="BSH14" t="s">
        <v>8</v>
      </c>
      <c r="BSI14" s="8" t="s">
        <v>31</v>
      </c>
      <c r="BSJ14" s="22">
        <v>393</v>
      </c>
      <c r="BSK14" t="s">
        <v>7</v>
      </c>
      <c r="BSL14" t="s">
        <v>8</v>
      </c>
      <c r="BSM14" s="8" t="s">
        <v>31</v>
      </c>
      <c r="BSN14" s="22">
        <v>393</v>
      </c>
      <c r="BSO14" t="s">
        <v>7</v>
      </c>
      <c r="BSP14" t="s">
        <v>8</v>
      </c>
      <c r="BSQ14" s="8" t="s">
        <v>31</v>
      </c>
      <c r="BSR14" s="22">
        <v>393</v>
      </c>
      <c r="BSS14" t="s">
        <v>7</v>
      </c>
      <c r="BST14" t="s">
        <v>8</v>
      </c>
      <c r="BSU14" s="8" t="s">
        <v>31</v>
      </c>
      <c r="BSV14" s="22">
        <v>393</v>
      </c>
      <c r="BSW14" t="s">
        <v>7</v>
      </c>
      <c r="BSX14" t="s">
        <v>8</v>
      </c>
      <c r="BSY14" s="8" t="s">
        <v>31</v>
      </c>
      <c r="BSZ14" s="22">
        <v>393</v>
      </c>
      <c r="BTA14" t="s">
        <v>7</v>
      </c>
      <c r="BTB14" t="s">
        <v>8</v>
      </c>
      <c r="BTC14" s="8" t="s">
        <v>31</v>
      </c>
      <c r="BTD14" s="22">
        <v>393</v>
      </c>
      <c r="BTE14" t="s">
        <v>7</v>
      </c>
      <c r="BTF14" t="s">
        <v>8</v>
      </c>
      <c r="BTG14" s="8" t="s">
        <v>31</v>
      </c>
      <c r="BTH14" s="22">
        <v>393</v>
      </c>
      <c r="BTI14" t="s">
        <v>7</v>
      </c>
      <c r="BTJ14" t="s">
        <v>8</v>
      </c>
      <c r="BTK14" s="8" t="s">
        <v>31</v>
      </c>
      <c r="BTL14" s="22">
        <v>393</v>
      </c>
      <c r="BTM14" t="s">
        <v>7</v>
      </c>
      <c r="BTN14" t="s">
        <v>8</v>
      </c>
      <c r="BTO14" s="8" t="s">
        <v>31</v>
      </c>
      <c r="BTP14" s="22">
        <v>393</v>
      </c>
      <c r="BTQ14" t="s">
        <v>7</v>
      </c>
      <c r="BTR14" t="s">
        <v>8</v>
      </c>
      <c r="BTS14" s="8" t="s">
        <v>31</v>
      </c>
      <c r="BTT14" s="22">
        <v>393</v>
      </c>
      <c r="BTU14" t="s">
        <v>7</v>
      </c>
      <c r="BTV14" t="s">
        <v>8</v>
      </c>
      <c r="BTW14" s="8" t="s">
        <v>31</v>
      </c>
      <c r="BTX14" s="22">
        <v>393</v>
      </c>
      <c r="BTY14" t="s">
        <v>7</v>
      </c>
      <c r="BTZ14" t="s">
        <v>8</v>
      </c>
      <c r="BUA14" s="8" t="s">
        <v>31</v>
      </c>
      <c r="BUB14" s="22">
        <v>393</v>
      </c>
      <c r="BUC14" t="s">
        <v>7</v>
      </c>
      <c r="BUD14" t="s">
        <v>8</v>
      </c>
      <c r="BUE14" s="8" t="s">
        <v>31</v>
      </c>
      <c r="BUF14" s="22">
        <v>393</v>
      </c>
      <c r="BUG14" t="s">
        <v>7</v>
      </c>
      <c r="BUH14" t="s">
        <v>8</v>
      </c>
      <c r="BUI14" s="8" t="s">
        <v>31</v>
      </c>
      <c r="BUJ14" s="22">
        <v>393</v>
      </c>
      <c r="BUK14" t="s">
        <v>7</v>
      </c>
      <c r="BUL14" t="s">
        <v>8</v>
      </c>
      <c r="BUM14" s="8" t="s">
        <v>31</v>
      </c>
      <c r="BUN14" s="22">
        <v>393</v>
      </c>
      <c r="BUO14" t="s">
        <v>7</v>
      </c>
      <c r="BUP14" t="s">
        <v>8</v>
      </c>
      <c r="BUQ14" s="8" t="s">
        <v>31</v>
      </c>
      <c r="BUR14" s="22">
        <v>393</v>
      </c>
      <c r="BUS14" t="s">
        <v>7</v>
      </c>
      <c r="BUT14" t="s">
        <v>8</v>
      </c>
      <c r="BUU14" s="8" t="s">
        <v>31</v>
      </c>
      <c r="BUV14" s="22">
        <v>393</v>
      </c>
      <c r="BUW14" t="s">
        <v>7</v>
      </c>
      <c r="BUX14" t="s">
        <v>8</v>
      </c>
      <c r="BUY14" s="8" t="s">
        <v>31</v>
      </c>
      <c r="BUZ14" s="22">
        <v>393</v>
      </c>
      <c r="BVA14" t="s">
        <v>7</v>
      </c>
      <c r="BVB14" t="s">
        <v>8</v>
      </c>
      <c r="BVC14" s="8" t="s">
        <v>31</v>
      </c>
      <c r="BVD14" s="22">
        <v>393</v>
      </c>
      <c r="BVE14" t="s">
        <v>7</v>
      </c>
      <c r="BVF14" t="s">
        <v>8</v>
      </c>
      <c r="BVG14" s="8" t="s">
        <v>31</v>
      </c>
      <c r="BVH14" s="22">
        <v>393</v>
      </c>
      <c r="BVI14" t="s">
        <v>7</v>
      </c>
      <c r="BVJ14" t="s">
        <v>8</v>
      </c>
      <c r="BVK14" s="8" t="s">
        <v>31</v>
      </c>
      <c r="BVL14" s="22">
        <v>393</v>
      </c>
      <c r="BVM14" t="s">
        <v>7</v>
      </c>
      <c r="BVN14" t="s">
        <v>8</v>
      </c>
      <c r="BVO14" s="8" t="s">
        <v>31</v>
      </c>
      <c r="BVP14" s="22">
        <v>393</v>
      </c>
      <c r="BVQ14" t="s">
        <v>7</v>
      </c>
      <c r="BVR14" t="s">
        <v>8</v>
      </c>
      <c r="BVS14" s="8" t="s">
        <v>31</v>
      </c>
      <c r="BVT14" s="22">
        <v>393</v>
      </c>
      <c r="BVU14" t="s">
        <v>7</v>
      </c>
      <c r="BVV14" t="s">
        <v>8</v>
      </c>
      <c r="BVW14" s="8" t="s">
        <v>31</v>
      </c>
      <c r="BVX14" s="22">
        <v>393</v>
      </c>
      <c r="BVY14" t="s">
        <v>7</v>
      </c>
      <c r="BVZ14" t="s">
        <v>8</v>
      </c>
      <c r="BWA14" s="8" t="s">
        <v>31</v>
      </c>
      <c r="BWB14" s="22">
        <v>393</v>
      </c>
      <c r="BWC14" t="s">
        <v>7</v>
      </c>
      <c r="BWD14" t="s">
        <v>8</v>
      </c>
      <c r="BWE14" s="8" t="s">
        <v>31</v>
      </c>
      <c r="BWF14" s="22">
        <v>393</v>
      </c>
      <c r="BWG14" t="s">
        <v>7</v>
      </c>
      <c r="BWH14" t="s">
        <v>8</v>
      </c>
      <c r="BWI14" s="8" t="s">
        <v>31</v>
      </c>
      <c r="BWJ14" s="22">
        <v>393</v>
      </c>
      <c r="BWK14" t="s">
        <v>7</v>
      </c>
      <c r="BWL14" t="s">
        <v>8</v>
      </c>
      <c r="BWM14" s="8" t="s">
        <v>31</v>
      </c>
      <c r="BWN14" s="22">
        <v>393</v>
      </c>
      <c r="BWO14" t="s">
        <v>7</v>
      </c>
      <c r="BWP14" t="s">
        <v>8</v>
      </c>
      <c r="BWQ14" s="8" t="s">
        <v>31</v>
      </c>
      <c r="BWR14" s="22">
        <v>393</v>
      </c>
      <c r="BWS14" t="s">
        <v>7</v>
      </c>
      <c r="BWT14" t="s">
        <v>8</v>
      </c>
      <c r="BWU14" s="8" t="s">
        <v>31</v>
      </c>
      <c r="BWV14" s="22">
        <v>393</v>
      </c>
      <c r="BWW14" t="s">
        <v>7</v>
      </c>
      <c r="BWX14" t="s">
        <v>8</v>
      </c>
      <c r="BWY14" s="8" t="s">
        <v>31</v>
      </c>
      <c r="BWZ14" s="22">
        <v>393</v>
      </c>
      <c r="BXA14" t="s">
        <v>7</v>
      </c>
      <c r="BXB14" t="s">
        <v>8</v>
      </c>
      <c r="BXC14" s="8" t="s">
        <v>31</v>
      </c>
      <c r="BXD14" s="22">
        <v>393</v>
      </c>
      <c r="BXE14" t="s">
        <v>7</v>
      </c>
      <c r="BXF14" t="s">
        <v>8</v>
      </c>
      <c r="BXG14" s="8" t="s">
        <v>31</v>
      </c>
      <c r="BXH14" s="22">
        <v>393</v>
      </c>
      <c r="BXI14" t="s">
        <v>7</v>
      </c>
      <c r="BXJ14" t="s">
        <v>8</v>
      </c>
      <c r="BXK14" s="8" t="s">
        <v>31</v>
      </c>
      <c r="BXL14" s="22">
        <v>393</v>
      </c>
      <c r="BXM14" t="s">
        <v>7</v>
      </c>
      <c r="BXN14" t="s">
        <v>8</v>
      </c>
      <c r="BXO14" s="8" t="s">
        <v>31</v>
      </c>
      <c r="BXP14" s="22">
        <v>393</v>
      </c>
      <c r="BXQ14" t="s">
        <v>7</v>
      </c>
      <c r="BXR14" t="s">
        <v>8</v>
      </c>
      <c r="BXS14" s="8" t="s">
        <v>31</v>
      </c>
      <c r="BXT14" s="22">
        <v>393</v>
      </c>
      <c r="BXU14" t="s">
        <v>7</v>
      </c>
      <c r="BXV14" t="s">
        <v>8</v>
      </c>
      <c r="BXW14" s="8" t="s">
        <v>31</v>
      </c>
      <c r="BXX14" s="22">
        <v>393</v>
      </c>
      <c r="BXY14" t="s">
        <v>7</v>
      </c>
      <c r="BXZ14" t="s">
        <v>8</v>
      </c>
      <c r="BYA14" s="8" t="s">
        <v>31</v>
      </c>
      <c r="BYB14" s="22">
        <v>393</v>
      </c>
      <c r="BYC14" t="s">
        <v>7</v>
      </c>
      <c r="BYD14" t="s">
        <v>8</v>
      </c>
      <c r="BYE14" s="8" t="s">
        <v>31</v>
      </c>
      <c r="BYF14" s="22">
        <v>393</v>
      </c>
      <c r="BYG14" t="s">
        <v>7</v>
      </c>
      <c r="BYH14" t="s">
        <v>8</v>
      </c>
      <c r="BYI14" s="8" t="s">
        <v>31</v>
      </c>
      <c r="BYJ14" s="22">
        <v>393</v>
      </c>
      <c r="BYK14" t="s">
        <v>7</v>
      </c>
      <c r="BYL14" t="s">
        <v>8</v>
      </c>
      <c r="BYM14" s="8" t="s">
        <v>31</v>
      </c>
      <c r="BYN14" s="22">
        <v>393</v>
      </c>
      <c r="BYO14" t="s">
        <v>7</v>
      </c>
      <c r="BYP14" t="s">
        <v>8</v>
      </c>
      <c r="BYQ14" s="8" t="s">
        <v>31</v>
      </c>
      <c r="BYR14" s="22">
        <v>393</v>
      </c>
      <c r="BYS14" t="s">
        <v>7</v>
      </c>
      <c r="BYT14" t="s">
        <v>8</v>
      </c>
      <c r="BYU14" s="8" t="s">
        <v>31</v>
      </c>
      <c r="BYV14" s="22">
        <v>393</v>
      </c>
      <c r="BYW14" t="s">
        <v>7</v>
      </c>
      <c r="BYX14" t="s">
        <v>8</v>
      </c>
      <c r="BYY14" s="8" t="s">
        <v>31</v>
      </c>
      <c r="BYZ14" s="22">
        <v>393</v>
      </c>
      <c r="BZA14" t="s">
        <v>7</v>
      </c>
      <c r="BZB14" t="s">
        <v>8</v>
      </c>
      <c r="BZC14" s="8" t="s">
        <v>31</v>
      </c>
      <c r="BZD14" s="22">
        <v>393</v>
      </c>
      <c r="BZE14" t="s">
        <v>7</v>
      </c>
      <c r="BZF14" t="s">
        <v>8</v>
      </c>
      <c r="BZG14" s="8" t="s">
        <v>31</v>
      </c>
      <c r="BZH14" s="22">
        <v>393</v>
      </c>
      <c r="BZI14" t="s">
        <v>7</v>
      </c>
      <c r="BZJ14" t="s">
        <v>8</v>
      </c>
      <c r="BZK14" s="8" t="s">
        <v>31</v>
      </c>
      <c r="BZL14" s="22">
        <v>393</v>
      </c>
      <c r="BZM14" t="s">
        <v>7</v>
      </c>
      <c r="BZN14" t="s">
        <v>8</v>
      </c>
      <c r="BZO14" s="8" t="s">
        <v>31</v>
      </c>
      <c r="BZP14" s="22">
        <v>393</v>
      </c>
      <c r="BZQ14" t="s">
        <v>7</v>
      </c>
      <c r="BZR14" t="s">
        <v>8</v>
      </c>
      <c r="BZS14" s="8" t="s">
        <v>31</v>
      </c>
      <c r="BZT14" s="22">
        <v>393</v>
      </c>
      <c r="BZU14" t="s">
        <v>7</v>
      </c>
      <c r="BZV14" t="s">
        <v>8</v>
      </c>
      <c r="BZW14" s="8" t="s">
        <v>31</v>
      </c>
      <c r="BZX14" s="22">
        <v>393</v>
      </c>
      <c r="BZY14" t="s">
        <v>7</v>
      </c>
      <c r="BZZ14" t="s">
        <v>8</v>
      </c>
      <c r="CAA14" s="8" t="s">
        <v>31</v>
      </c>
      <c r="CAB14" s="22">
        <v>393</v>
      </c>
      <c r="CAC14" t="s">
        <v>7</v>
      </c>
      <c r="CAD14" t="s">
        <v>8</v>
      </c>
      <c r="CAE14" s="8" t="s">
        <v>31</v>
      </c>
      <c r="CAF14" s="22">
        <v>393</v>
      </c>
      <c r="CAG14" t="s">
        <v>7</v>
      </c>
      <c r="CAH14" t="s">
        <v>8</v>
      </c>
      <c r="CAI14" s="8" t="s">
        <v>31</v>
      </c>
      <c r="CAJ14" s="22">
        <v>393</v>
      </c>
      <c r="CAK14" t="s">
        <v>7</v>
      </c>
      <c r="CAL14" t="s">
        <v>8</v>
      </c>
      <c r="CAM14" s="8" t="s">
        <v>31</v>
      </c>
      <c r="CAN14" s="22">
        <v>393</v>
      </c>
      <c r="CAO14" t="s">
        <v>7</v>
      </c>
      <c r="CAP14" t="s">
        <v>8</v>
      </c>
      <c r="CAQ14" s="8" t="s">
        <v>31</v>
      </c>
      <c r="CAR14" s="22">
        <v>393</v>
      </c>
      <c r="CAS14" t="s">
        <v>7</v>
      </c>
      <c r="CAT14" t="s">
        <v>8</v>
      </c>
      <c r="CAU14" s="8" t="s">
        <v>31</v>
      </c>
      <c r="CAV14" s="22">
        <v>393</v>
      </c>
      <c r="CAW14" t="s">
        <v>7</v>
      </c>
      <c r="CAX14" t="s">
        <v>8</v>
      </c>
      <c r="CAY14" s="8" t="s">
        <v>31</v>
      </c>
      <c r="CAZ14" s="22">
        <v>393</v>
      </c>
      <c r="CBA14" t="s">
        <v>7</v>
      </c>
      <c r="CBB14" t="s">
        <v>8</v>
      </c>
      <c r="CBC14" s="8" t="s">
        <v>31</v>
      </c>
      <c r="CBD14" s="22">
        <v>393</v>
      </c>
      <c r="CBE14" t="s">
        <v>7</v>
      </c>
      <c r="CBF14" t="s">
        <v>8</v>
      </c>
      <c r="CBG14" s="8" t="s">
        <v>31</v>
      </c>
      <c r="CBH14" s="22">
        <v>393</v>
      </c>
      <c r="CBI14" t="s">
        <v>7</v>
      </c>
      <c r="CBJ14" t="s">
        <v>8</v>
      </c>
      <c r="CBK14" s="8" t="s">
        <v>31</v>
      </c>
      <c r="CBL14" s="22">
        <v>393</v>
      </c>
      <c r="CBM14" t="s">
        <v>7</v>
      </c>
      <c r="CBN14" t="s">
        <v>8</v>
      </c>
      <c r="CBO14" s="8" t="s">
        <v>31</v>
      </c>
      <c r="CBP14" s="22">
        <v>393</v>
      </c>
      <c r="CBQ14" t="s">
        <v>7</v>
      </c>
      <c r="CBR14" t="s">
        <v>8</v>
      </c>
      <c r="CBS14" s="8" t="s">
        <v>31</v>
      </c>
      <c r="CBT14" s="22">
        <v>393</v>
      </c>
      <c r="CBU14" t="s">
        <v>7</v>
      </c>
      <c r="CBV14" t="s">
        <v>8</v>
      </c>
      <c r="CBW14" s="8" t="s">
        <v>31</v>
      </c>
      <c r="CBX14" s="22">
        <v>393</v>
      </c>
      <c r="CBY14" t="s">
        <v>7</v>
      </c>
      <c r="CBZ14" t="s">
        <v>8</v>
      </c>
      <c r="CCA14" s="8" t="s">
        <v>31</v>
      </c>
      <c r="CCB14" s="22">
        <v>393</v>
      </c>
      <c r="CCC14" t="s">
        <v>7</v>
      </c>
      <c r="CCD14" t="s">
        <v>8</v>
      </c>
      <c r="CCE14" s="8" t="s">
        <v>31</v>
      </c>
      <c r="CCF14" s="22">
        <v>393</v>
      </c>
      <c r="CCG14" t="s">
        <v>7</v>
      </c>
      <c r="CCH14" t="s">
        <v>8</v>
      </c>
      <c r="CCI14" s="8" t="s">
        <v>31</v>
      </c>
      <c r="CCJ14" s="22">
        <v>393</v>
      </c>
      <c r="CCK14" t="s">
        <v>7</v>
      </c>
      <c r="CCL14" t="s">
        <v>8</v>
      </c>
      <c r="CCM14" s="8" t="s">
        <v>31</v>
      </c>
      <c r="CCN14" s="22">
        <v>393</v>
      </c>
      <c r="CCO14" t="s">
        <v>7</v>
      </c>
      <c r="CCP14" t="s">
        <v>8</v>
      </c>
      <c r="CCQ14" s="8" t="s">
        <v>31</v>
      </c>
      <c r="CCR14" s="22">
        <v>393</v>
      </c>
      <c r="CCS14" t="s">
        <v>7</v>
      </c>
      <c r="CCT14" t="s">
        <v>8</v>
      </c>
      <c r="CCU14" s="8" t="s">
        <v>31</v>
      </c>
      <c r="CCV14" s="22">
        <v>393</v>
      </c>
      <c r="CCW14" t="s">
        <v>7</v>
      </c>
      <c r="CCX14" t="s">
        <v>8</v>
      </c>
      <c r="CCY14" s="8" t="s">
        <v>31</v>
      </c>
      <c r="CCZ14" s="22">
        <v>393</v>
      </c>
      <c r="CDA14" t="s">
        <v>7</v>
      </c>
      <c r="CDB14" t="s">
        <v>8</v>
      </c>
      <c r="CDC14" s="8" t="s">
        <v>31</v>
      </c>
      <c r="CDD14" s="22">
        <v>393</v>
      </c>
      <c r="CDE14" t="s">
        <v>7</v>
      </c>
      <c r="CDF14" t="s">
        <v>8</v>
      </c>
      <c r="CDG14" s="8" t="s">
        <v>31</v>
      </c>
      <c r="CDH14" s="22">
        <v>393</v>
      </c>
      <c r="CDI14" t="s">
        <v>7</v>
      </c>
      <c r="CDJ14" t="s">
        <v>8</v>
      </c>
      <c r="CDK14" s="8" t="s">
        <v>31</v>
      </c>
      <c r="CDL14" s="22">
        <v>393</v>
      </c>
      <c r="CDM14" t="s">
        <v>7</v>
      </c>
      <c r="CDN14" t="s">
        <v>8</v>
      </c>
      <c r="CDO14" s="8" t="s">
        <v>31</v>
      </c>
      <c r="CDP14" s="22">
        <v>393</v>
      </c>
      <c r="CDQ14" t="s">
        <v>7</v>
      </c>
      <c r="CDR14" t="s">
        <v>8</v>
      </c>
      <c r="CDS14" s="8" t="s">
        <v>31</v>
      </c>
      <c r="CDT14" s="22">
        <v>393</v>
      </c>
      <c r="CDU14" t="s">
        <v>7</v>
      </c>
      <c r="CDV14" t="s">
        <v>8</v>
      </c>
      <c r="CDW14" s="8" t="s">
        <v>31</v>
      </c>
      <c r="CDX14" s="22">
        <v>393</v>
      </c>
      <c r="CDY14" t="s">
        <v>7</v>
      </c>
      <c r="CDZ14" t="s">
        <v>8</v>
      </c>
      <c r="CEA14" s="8" t="s">
        <v>31</v>
      </c>
      <c r="CEB14" s="22">
        <v>393</v>
      </c>
      <c r="CEC14" t="s">
        <v>7</v>
      </c>
      <c r="CED14" t="s">
        <v>8</v>
      </c>
      <c r="CEE14" s="8" t="s">
        <v>31</v>
      </c>
      <c r="CEF14" s="22">
        <v>393</v>
      </c>
      <c r="CEG14" t="s">
        <v>7</v>
      </c>
      <c r="CEH14" t="s">
        <v>8</v>
      </c>
      <c r="CEI14" s="8" t="s">
        <v>31</v>
      </c>
      <c r="CEJ14" s="22">
        <v>393</v>
      </c>
      <c r="CEK14" t="s">
        <v>7</v>
      </c>
      <c r="CEL14" t="s">
        <v>8</v>
      </c>
      <c r="CEM14" s="8" t="s">
        <v>31</v>
      </c>
      <c r="CEN14" s="22">
        <v>393</v>
      </c>
      <c r="CEO14" t="s">
        <v>7</v>
      </c>
      <c r="CEP14" t="s">
        <v>8</v>
      </c>
      <c r="CEQ14" s="8" t="s">
        <v>31</v>
      </c>
      <c r="CER14" s="22">
        <v>393</v>
      </c>
      <c r="CES14" t="s">
        <v>7</v>
      </c>
      <c r="CET14" t="s">
        <v>8</v>
      </c>
      <c r="CEU14" s="8" t="s">
        <v>31</v>
      </c>
      <c r="CEV14" s="22">
        <v>393</v>
      </c>
      <c r="CEW14" t="s">
        <v>7</v>
      </c>
      <c r="CEX14" t="s">
        <v>8</v>
      </c>
      <c r="CEY14" s="8" t="s">
        <v>31</v>
      </c>
      <c r="CEZ14" s="22">
        <v>393</v>
      </c>
      <c r="CFA14" t="s">
        <v>7</v>
      </c>
      <c r="CFB14" t="s">
        <v>8</v>
      </c>
      <c r="CFC14" s="8" t="s">
        <v>31</v>
      </c>
      <c r="CFD14" s="22">
        <v>393</v>
      </c>
      <c r="CFE14" t="s">
        <v>7</v>
      </c>
      <c r="CFF14" t="s">
        <v>8</v>
      </c>
      <c r="CFG14" s="8" t="s">
        <v>31</v>
      </c>
      <c r="CFH14" s="22">
        <v>393</v>
      </c>
      <c r="CFI14" t="s">
        <v>7</v>
      </c>
      <c r="CFJ14" t="s">
        <v>8</v>
      </c>
      <c r="CFK14" s="8" t="s">
        <v>31</v>
      </c>
      <c r="CFL14" s="22">
        <v>393</v>
      </c>
      <c r="CFM14" t="s">
        <v>7</v>
      </c>
      <c r="CFN14" t="s">
        <v>8</v>
      </c>
      <c r="CFO14" s="8" t="s">
        <v>31</v>
      </c>
      <c r="CFP14" s="22">
        <v>393</v>
      </c>
      <c r="CFQ14" t="s">
        <v>7</v>
      </c>
      <c r="CFR14" t="s">
        <v>8</v>
      </c>
      <c r="CFS14" s="8" t="s">
        <v>31</v>
      </c>
      <c r="CFT14" s="22">
        <v>393</v>
      </c>
      <c r="CFU14" t="s">
        <v>7</v>
      </c>
      <c r="CFV14" t="s">
        <v>8</v>
      </c>
      <c r="CFW14" s="8" t="s">
        <v>31</v>
      </c>
      <c r="CFX14" s="22">
        <v>393</v>
      </c>
      <c r="CFY14" t="s">
        <v>7</v>
      </c>
      <c r="CFZ14" t="s">
        <v>8</v>
      </c>
      <c r="CGA14" s="8" t="s">
        <v>31</v>
      </c>
      <c r="CGB14" s="22">
        <v>393</v>
      </c>
      <c r="CGC14" t="s">
        <v>7</v>
      </c>
      <c r="CGD14" t="s">
        <v>8</v>
      </c>
      <c r="CGE14" s="8" t="s">
        <v>31</v>
      </c>
      <c r="CGF14" s="22">
        <v>393</v>
      </c>
      <c r="CGG14" t="s">
        <v>7</v>
      </c>
      <c r="CGH14" t="s">
        <v>8</v>
      </c>
      <c r="CGI14" s="8" t="s">
        <v>31</v>
      </c>
      <c r="CGJ14" s="22">
        <v>393</v>
      </c>
      <c r="CGK14" t="s">
        <v>7</v>
      </c>
      <c r="CGL14" t="s">
        <v>8</v>
      </c>
      <c r="CGM14" s="8" t="s">
        <v>31</v>
      </c>
      <c r="CGN14" s="22">
        <v>393</v>
      </c>
      <c r="CGO14" t="s">
        <v>7</v>
      </c>
      <c r="CGP14" t="s">
        <v>8</v>
      </c>
      <c r="CGQ14" s="8" t="s">
        <v>31</v>
      </c>
      <c r="CGR14" s="22">
        <v>393</v>
      </c>
      <c r="CGS14" t="s">
        <v>7</v>
      </c>
      <c r="CGT14" t="s">
        <v>8</v>
      </c>
      <c r="CGU14" s="8" t="s">
        <v>31</v>
      </c>
      <c r="CGV14" s="22">
        <v>393</v>
      </c>
      <c r="CGW14" t="s">
        <v>7</v>
      </c>
      <c r="CGX14" t="s">
        <v>8</v>
      </c>
      <c r="CGY14" s="8" t="s">
        <v>31</v>
      </c>
      <c r="CGZ14" s="22">
        <v>393</v>
      </c>
      <c r="CHA14" t="s">
        <v>7</v>
      </c>
      <c r="CHB14" t="s">
        <v>8</v>
      </c>
      <c r="CHC14" s="8" t="s">
        <v>31</v>
      </c>
      <c r="CHD14" s="22">
        <v>393</v>
      </c>
      <c r="CHE14" t="s">
        <v>7</v>
      </c>
      <c r="CHF14" t="s">
        <v>8</v>
      </c>
      <c r="CHG14" s="8" t="s">
        <v>31</v>
      </c>
      <c r="CHH14" s="22">
        <v>393</v>
      </c>
      <c r="CHI14" t="s">
        <v>7</v>
      </c>
      <c r="CHJ14" t="s">
        <v>8</v>
      </c>
      <c r="CHK14" s="8" t="s">
        <v>31</v>
      </c>
      <c r="CHL14" s="22">
        <v>393</v>
      </c>
      <c r="CHM14" t="s">
        <v>7</v>
      </c>
      <c r="CHN14" t="s">
        <v>8</v>
      </c>
      <c r="CHO14" s="8" t="s">
        <v>31</v>
      </c>
      <c r="CHP14" s="22">
        <v>393</v>
      </c>
      <c r="CHQ14" t="s">
        <v>7</v>
      </c>
      <c r="CHR14" t="s">
        <v>8</v>
      </c>
      <c r="CHS14" s="8" t="s">
        <v>31</v>
      </c>
      <c r="CHT14" s="22">
        <v>393</v>
      </c>
      <c r="CHU14" t="s">
        <v>7</v>
      </c>
      <c r="CHV14" t="s">
        <v>8</v>
      </c>
      <c r="CHW14" s="8" t="s">
        <v>31</v>
      </c>
      <c r="CHX14" s="22">
        <v>393</v>
      </c>
      <c r="CHY14" t="s">
        <v>7</v>
      </c>
      <c r="CHZ14" t="s">
        <v>8</v>
      </c>
      <c r="CIA14" s="8" t="s">
        <v>31</v>
      </c>
      <c r="CIB14" s="22">
        <v>393</v>
      </c>
      <c r="CIC14" t="s">
        <v>7</v>
      </c>
      <c r="CID14" t="s">
        <v>8</v>
      </c>
      <c r="CIE14" s="8" t="s">
        <v>31</v>
      </c>
      <c r="CIF14" s="22">
        <v>393</v>
      </c>
      <c r="CIG14" t="s">
        <v>7</v>
      </c>
      <c r="CIH14" t="s">
        <v>8</v>
      </c>
      <c r="CII14" s="8" t="s">
        <v>31</v>
      </c>
      <c r="CIJ14" s="22">
        <v>393</v>
      </c>
      <c r="CIK14" t="s">
        <v>7</v>
      </c>
      <c r="CIL14" t="s">
        <v>8</v>
      </c>
      <c r="CIM14" s="8" t="s">
        <v>31</v>
      </c>
      <c r="CIN14" s="22">
        <v>393</v>
      </c>
      <c r="CIO14" t="s">
        <v>7</v>
      </c>
      <c r="CIP14" t="s">
        <v>8</v>
      </c>
      <c r="CIQ14" s="8" t="s">
        <v>31</v>
      </c>
      <c r="CIR14" s="22">
        <v>393</v>
      </c>
      <c r="CIS14" t="s">
        <v>7</v>
      </c>
      <c r="CIT14" t="s">
        <v>8</v>
      </c>
      <c r="CIU14" s="8" t="s">
        <v>31</v>
      </c>
      <c r="CIV14" s="22">
        <v>393</v>
      </c>
      <c r="CIW14" t="s">
        <v>7</v>
      </c>
      <c r="CIX14" t="s">
        <v>8</v>
      </c>
      <c r="CIY14" s="8" t="s">
        <v>31</v>
      </c>
      <c r="CIZ14" s="22">
        <v>393</v>
      </c>
      <c r="CJA14" t="s">
        <v>7</v>
      </c>
      <c r="CJB14" t="s">
        <v>8</v>
      </c>
      <c r="CJC14" s="8" t="s">
        <v>31</v>
      </c>
      <c r="CJD14" s="22">
        <v>393</v>
      </c>
      <c r="CJE14" t="s">
        <v>7</v>
      </c>
      <c r="CJF14" t="s">
        <v>8</v>
      </c>
      <c r="CJG14" s="8" t="s">
        <v>31</v>
      </c>
      <c r="CJH14" s="22">
        <v>393</v>
      </c>
      <c r="CJI14" t="s">
        <v>7</v>
      </c>
      <c r="CJJ14" t="s">
        <v>8</v>
      </c>
      <c r="CJK14" s="8" t="s">
        <v>31</v>
      </c>
      <c r="CJL14" s="22">
        <v>393</v>
      </c>
      <c r="CJM14" t="s">
        <v>7</v>
      </c>
      <c r="CJN14" t="s">
        <v>8</v>
      </c>
      <c r="CJO14" s="8" t="s">
        <v>31</v>
      </c>
      <c r="CJP14" s="22">
        <v>393</v>
      </c>
      <c r="CJQ14" t="s">
        <v>7</v>
      </c>
      <c r="CJR14" t="s">
        <v>8</v>
      </c>
      <c r="CJS14" s="8" t="s">
        <v>31</v>
      </c>
      <c r="CJT14" s="22">
        <v>393</v>
      </c>
      <c r="CJU14" t="s">
        <v>7</v>
      </c>
      <c r="CJV14" t="s">
        <v>8</v>
      </c>
      <c r="CJW14" s="8" t="s">
        <v>31</v>
      </c>
      <c r="CJX14" s="22">
        <v>393</v>
      </c>
      <c r="CJY14" t="s">
        <v>7</v>
      </c>
      <c r="CJZ14" t="s">
        <v>8</v>
      </c>
      <c r="CKA14" s="8" t="s">
        <v>31</v>
      </c>
      <c r="CKB14" s="22">
        <v>393</v>
      </c>
      <c r="CKC14" t="s">
        <v>7</v>
      </c>
      <c r="CKD14" t="s">
        <v>8</v>
      </c>
      <c r="CKE14" s="8" t="s">
        <v>31</v>
      </c>
      <c r="CKF14" s="22">
        <v>393</v>
      </c>
      <c r="CKG14" t="s">
        <v>7</v>
      </c>
      <c r="CKH14" t="s">
        <v>8</v>
      </c>
      <c r="CKI14" s="8" t="s">
        <v>31</v>
      </c>
      <c r="CKJ14" s="22">
        <v>393</v>
      </c>
      <c r="CKK14" t="s">
        <v>7</v>
      </c>
      <c r="CKL14" t="s">
        <v>8</v>
      </c>
      <c r="CKM14" s="8" t="s">
        <v>31</v>
      </c>
      <c r="CKN14" s="22">
        <v>393</v>
      </c>
      <c r="CKO14" t="s">
        <v>7</v>
      </c>
      <c r="CKP14" t="s">
        <v>8</v>
      </c>
      <c r="CKQ14" s="8" t="s">
        <v>31</v>
      </c>
      <c r="CKR14" s="22">
        <v>393</v>
      </c>
      <c r="CKS14" t="s">
        <v>7</v>
      </c>
      <c r="CKT14" t="s">
        <v>8</v>
      </c>
      <c r="CKU14" s="8" t="s">
        <v>31</v>
      </c>
      <c r="CKV14" s="22">
        <v>393</v>
      </c>
      <c r="CKW14" t="s">
        <v>7</v>
      </c>
      <c r="CKX14" t="s">
        <v>8</v>
      </c>
      <c r="CKY14" s="8" t="s">
        <v>31</v>
      </c>
      <c r="CKZ14" s="22">
        <v>393</v>
      </c>
      <c r="CLA14" t="s">
        <v>7</v>
      </c>
      <c r="CLB14" t="s">
        <v>8</v>
      </c>
      <c r="CLC14" s="8" t="s">
        <v>31</v>
      </c>
      <c r="CLD14" s="22">
        <v>393</v>
      </c>
      <c r="CLE14" t="s">
        <v>7</v>
      </c>
      <c r="CLF14" t="s">
        <v>8</v>
      </c>
      <c r="CLG14" s="8" t="s">
        <v>31</v>
      </c>
      <c r="CLH14" s="22">
        <v>393</v>
      </c>
      <c r="CLI14" t="s">
        <v>7</v>
      </c>
      <c r="CLJ14" t="s">
        <v>8</v>
      </c>
      <c r="CLK14" s="8" t="s">
        <v>31</v>
      </c>
      <c r="CLL14" s="22">
        <v>393</v>
      </c>
      <c r="CLM14" t="s">
        <v>7</v>
      </c>
      <c r="CLN14" t="s">
        <v>8</v>
      </c>
      <c r="CLO14" s="8" t="s">
        <v>31</v>
      </c>
      <c r="CLP14" s="22">
        <v>393</v>
      </c>
      <c r="CLQ14" t="s">
        <v>7</v>
      </c>
      <c r="CLR14" t="s">
        <v>8</v>
      </c>
      <c r="CLS14" s="8" t="s">
        <v>31</v>
      </c>
      <c r="CLT14" s="22">
        <v>393</v>
      </c>
      <c r="CLU14" t="s">
        <v>7</v>
      </c>
      <c r="CLV14" t="s">
        <v>8</v>
      </c>
      <c r="CLW14" s="8" t="s">
        <v>31</v>
      </c>
      <c r="CLX14" s="22">
        <v>393</v>
      </c>
      <c r="CLY14" t="s">
        <v>7</v>
      </c>
      <c r="CLZ14" t="s">
        <v>8</v>
      </c>
      <c r="CMA14" s="8" t="s">
        <v>31</v>
      </c>
      <c r="CMB14" s="22">
        <v>393</v>
      </c>
      <c r="CMC14" t="s">
        <v>7</v>
      </c>
      <c r="CMD14" t="s">
        <v>8</v>
      </c>
      <c r="CME14" s="8" t="s">
        <v>31</v>
      </c>
      <c r="CMF14" s="22">
        <v>393</v>
      </c>
      <c r="CMG14" t="s">
        <v>7</v>
      </c>
      <c r="CMH14" t="s">
        <v>8</v>
      </c>
      <c r="CMI14" s="8" t="s">
        <v>31</v>
      </c>
      <c r="CMJ14" s="22">
        <v>393</v>
      </c>
      <c r="CMK14" t="s">
        <v>7</v>
      </c>
      <c r="CML14" t="s">
        <v>8</v>
      </c>
      <c r="CMM14" s="8" t="s">
        <v>31</v>
      </c>
      <c r="CMN14" s="22">
        <v>393</v>
      </c>
      <c r="CMO14" t="s">
        <v>7</v>
      </c>
      <c r="CMP14" t="s">
        <v>8</v>
      </c>
      <c r="CMQ14" s="8" t="s">
        <v>31</v>
      </c>
      <c r="CMR14" s="22">
        <v>393</v>
      </c>
      <c r="CMS14" t="s">
        <v>7</v>
      </c>
      <c r="CMT14" t="s">
        <v>8</v>
      </c>
      <c r="CMU14" s="8" t="s">
        <v>31</v>
      </c>
      <c r="CMV14" s="22">
        <v>393</v>
      </c>
      <c r="CMW14" t="s">
        <v>7</v>
      </c>
      <c r="CMX14" t="s">
        <v>8</v>
      </c>
      <c r="CMY14" s="8" t="s">
        <v>31</v>
      </c>
      <c r="CMZ14" s="22">
        <v>393</v>
      </c>
      <c r="CNA14" t="s">
        <v>7</v>
      </c>
      <c r="CNB14" t="s">
        <v>8</v>
      </c>
      <c r="CNC14" s="8" t="s">
        <v>31</v>
      </c>
      <c r="CND14" s="22">
        <v>393</v>
      </c>
      <c r="CNE14" t="s">
        <v>7</v>
      </c>
      <c r="CNF14" t="s">
        <v>8</v>
      </c>
      <c r="CNG14" s="8" t="s">
        <v>31</v>
      </c>
      <c r="CNH14" s="22">
        <v>393</v>
      </c>
      <c r="CNI14" t="s">
        <v>7</v>
      </c>
      <c r="CNJ14" t="s">
        <v>8</v>
      </c>
      <c r="CNK14" s="8" t="s">
        <v>31</v>
      </c>
      <c r="CNL14" s="22">
        <v>393</v>
      </c>
      <c r="CNM14" t="s">
        <v>7</v>
      </c>
      <c r="CNN14" t="s">
        <v>8</v>
      </c>
      <c r="CNO14" s="8" t="s">
        <v>31</v>
      </c>
      <c r="CNP14" s="22">
        <v>393</v>
      </c>
      <c r="CNQ14" t="s">
        <v>7</v>
      </c>
      <c r="CNR14" t="s">
        <v>8</v>
      </c>
      <c r="CNS14" s="8" t="s">
        <v>31</v>
      </c>
      <c r="CNT14" s="22">
        <v>393</v>
      </c>
      <c r="CNU14" t="s">
        <v>7</v>
      </c>
      <c r="CNV14" t="s">
        <v>8</v>
      </c>
      <c r="CNW14" s="8" t="s">
        <v>31</v>
      </c>
      <c r="CNX14" s="22">
        <v>393</v>
      </c>
      <c r="CNY14" t="s">
        <v>7</v>
      </c>
      <c r="CNZ14" t="s">
        <v>8</v>
      </c>
      <c r="COA14" s="8" t="s">
        <v>31</v>
      </c>
      <c r="COB14" s="22">
        <v>393</v>
      </c>
      <c r="COC14" t="s">
        <v>7</v>
      </c>
      <c r="COD14" t="s">
        <v>8</v>
      </c>
      <c r="COE14" s="8" t="s">
        <v>31</v>
      </c>
      <c r="COF14" s="22">
        <v>393</v>
      </c>
      <c r="COG14" t="s">
        <v>7</v>
      </c>
      <c r="COH14" t="s">
        <v>8</v>
      </c>
      <c r="COI14" s="8" t="s">
        <v>31</v>
      </c>
      <c r="COJ14" s="22">
        <v>393</v>
      </c>
      <c r="COK14" t="s">
        <v>7</v>
      </c>
      <c r="COL14" t="s">
        <v>8</v>
      </c>
      <c r="COM14" s="8" t="s">
        <v>31</v>
      </c>
      <c r="CON14" s="22">
        <v>393</v>
      </c>
      <c r="COO14" t="s">
        <v>7</v>
      </c>
      <c r="COP14" t="s">
        <v>8</v>
      </c>
      <c r="COQ14" s="8" t="s">
        <v>31</v>
      </c>
      <c r="COR14" s="22">
        <v>393</v>
      </c>
      <c r="COS14" t="s">
        <v>7</v>
      </c>
      <c r="COT14" t="s">
        <v>8</v>
      </c>
      <c r="COU14" s="8" t="s">
        <v>31</v>
      </c>
      <c r="COV14" s="22">
        <v>393</v>
      </c>
      <c r="COW14" t="s">
        <v>7</v>
      </c>
      <c r="COX14" t="s">
        <v>8</v>
      </c>
      <c r="COY14" s="8" t="s">
        <v>31</v>
      </c>
      <c r="COZ14" s="22">
        <v>393</v>
      </c>
      <c r="CPA14" t="s">
        <v>7</v>
      </c>
      <c r="CPB14" t="s">
        <v>8</v>
      </c>
      <c r="CPC14" s="8" t="s">
        <v>31</v>
      </c>
      <c r="CPD14" s="22">
        <v>393</v>
      </c>
      <c r="CPE14" t="s">
        <v>7</v>
      </c>
      <c r="CPF14" t="s">
        <v>8</v>
      </c>
      <c r="CPG14" s="8" t="s">
        <v>31</v>
      </c>
      <c r="CPH14" s="22">
        <v>393</v>
      </c>
      <c r="CPI14" t="s">
        <v>7</v>
      </c>
      <c r="CPJ14" t="s">
        <v>8</v>
      </c>
      <c r="CPK14" s="8" t="s">
        <v>31</v>
      </c>
      <c r="CPL14" s="22">
        <v>393</v>
      </c>
      <c r="CPM14" t="s">
        <v>7</v>
      </c>
      <c r="CPN14" t="s">
        <v>8</v>
      </c>
      <c r="CPO14" s="8" t="s">
        <v>31</v>
      </c>
      <c r="CPP14" s="22">
        <v>393</v>
      </c>
      <c r="CPQ14" t="s">
        <v>7</v>
      </c>
      <c r="CPR14" t="s">
        <v>8</v>
      </c>
      <c r="CPS14" s="8" t="s">
        <v>31</v>
      </c>
      <c r="CPT14" s="22">
        <v>393</v>
      </c>
      <c r="CPU14" t="s">
        <v>7</v>
      </c>
      <c r="CPV14" t="s">
        <v>8</v>
      </c>
      <c r="CPW14" s="8" t="s">
        <v>31</v>
      </c>
      <c r="CPX14" s="22">
        <v>393</v>
      </c>
      <c r="CPY14" t="s">
        <v>7</v>
      </c>
      <c r="CPZ14" t="s">
        <v>8</v>
      </c>
      <c r="CQA14" s="8" t="s">
        <v>31</v>
      </c>
      <c r="CQB14" s="22">
        <v>393</v>
      </c>
      <c r="CQC14" t="s">
        <v>7</v>
      </c>
      <c r="CQD14" t="s">
        <v>8</v>
      </c>
      <c r="CQE14" s="8" t="s">
        <v>31</v>
      </c>
      <c r="CQF14" s="22">
        <v>393</v>
      </c>
      <c r="CQG14" t="s">
        <v>7</v>
      </c>
      <c r="CQH14" t="s">
        <v>8</v>
      </c>
      <c r="CQI14" s="8" t="s">
        <v>31</v>
      </c>
      <c r="CQJ14" s="22">
        <v>393</v>
      </c>
      <c r="CQK14" t="s">
        <v>7</v>
      </c>
      <c r="CQL14" t="s">
        <v>8</v>
      </c>
      <c r="CQM14" s="8" t="s">
        <v>31</v>
      </c>
      <c r="CQN14" s="22">
        <v>393</v>
      </c>
      <c r="CQO14" t="s">
        <v>7</v>
      </c>
      <c r="CQP14" t="s">
        <v>8</v>
      </c>
      <c r="CQQ14" s="8" t="s">
        <v>31</v>
      </c>
      <c r="CQR14" s="22">
        <v>393</v>
      </c>
      <c r="CQS14" t="s">
        <v>7</v>
      </c>
      <c r="CQT14" t="s">
        <v>8</v>
      </c>
      <c r="CQU14" s="8" t="s">
        <v>31</v>
      </c>
      <c r="CQV14" s="22">
        <v>393</v>
      </c>
      <c r="CQW14" t="s">
        <v>7</v>
      </c>
      <c r="CQX14" t="s">
        <v>8</v>
      </c>
      <c r="CQY14" s="8" t="s">
        <v>31</v>
      </c>
      <c r="CQZ14" s="22">
        <v>393</v>
      </c>
      <c r="CRA14" t="s">
        <v>7</v>
      </c>
      <c r="CRB14" t="s">
        <v>8</v>
      </c>
      <c r="CRC14" s="8" t="s">
        <v>31</v>
      </c>
      <c r="CRD14" s="22">
        <v>393</v>
      </c>
      <c r="CRE14" t="s">
        <v>7</v>
      </c>
      <c r="CRF14" t="s">
        <v>8</v>
      </c>
      <c r="CRG14" s="8" t="s">
        <v>31</v>
      </c>
      <c r="CRH14" s="22">
        <v>393</v>
      </c>
      <c r="CRI14" t="s">
        <v>7</v>
      </c>
      <c r="CRJ14" t="s">
        <v>8</v>
      </c>
      <c r="CRK14" s="8" t="s">
        <v>31</v>
      </c>
      <c r="CRL14" s="22">
        <v>393</v>
      </c>
      <c r="CRM14" t="s">
        <v>7</v>
      </c>
      <c r="CRN14" t="s">
        <v>8</v>
      </c>
      <c r="CRO14" s="8" t="s">
        <v>31</v>
      </c>
      <c r="CRP14" s="22">
        <v>393</v>
      </c>
      <c r="CRQ14" t="s">
        <v>7</v>
      </c>
      <c r="CRR14" t="s">
        <v>8</v>
      </c>
      <c r="CRS14" s="8" t="s">
        <v>31</v>
      </c>
      <c r="CRT14" s="22">
        <v>393</v>
      </c>
      <c r="CRU14" t="s">
        <v>7</v>
      </c>
      <c r="CRV14" t="s">
        <v>8</v>
      </c>
      <c r="CRW14" s="8" t="s">
        <v>31</v>
      </c>
      <c r="CRX14" s="22">
        <v>393</v>
      </c>
      <c r="CRY14" t="s">
        <v>7</v>
      </c>
      <c r="CRZ14" t="s">
        <v>8</v>
      </c>
      <c r="CSA14" s="8" t="s">
        <v>31</v>
      </c>
      <c r="CSB14" s="22">
        <v>393</v>
      </c>
      <c r="CSC14" t="s">
        <v>7</v>
      </c>
      <c r="CSD14" t="s">
        <v>8</v>
      </c>
      <c r="CSE14" s="8" t="s">
        <v>31</v>
      </c>
      <c r="CSF14" s="22">
        <v>393</v>
      </c>
      <c r="CSG14" t="s">
        <v>7</v>
      </c>
      <c r="CSH14" t="s">
        <v>8</v>
      </c>
      <c r="CSI14" s="8" t="s">
        <v>31</v>
      </c>
      <c r="CSJ14" s="22">
        <v>393</v>
      </c>
      <c r="CSK14" t="s">
        <v>7</v>
      </c>
      <c r="CSL14" t="s">
        <v>8</v>
      </c>
      <c r="CSM14" s="8" t="s">
        <v>31</v>
      </c>
      <c r="CSN14" s="22">
        <v>393</v>
      </c>
      <c r="CSO14" t="s">
        <v>7</v>
      </c>
      <c r="CSP14" t="s">
        <v>8</v>
      </c>
      <c r="CSQ14" s="8" t="s">
        <v>31</v>
      </c>
      <c r="CSR14" s="22">
        <v>393</v>
      </c>
      <c r="CSS14" t="s">
        <v>7</v>
      </c>
      <c r="CST14" t="s">
        <v>8</v>
      </c>
      <c r="CSU14" s="8" t="s">
        <v>31</v>
      </c>
      <c r="CSV14" s="22">
        <v>393</v>
      </c>
      <c r="CSW14" t="s">
        <v>7</v>
      </c>
      <c r="CSX14" t="s">
        <v>8</v>
      </c>
      <c r="CSY14" s="8" t="s">
        <v>31</v>
      </c>
      <c r="CSZ14" s="22">
        <v>393</v>
      </c>
      <c r="CTA14" t="s">
        <v>7</v>
      </c>
      <c r="CTB14" t="s">
        <v>8</v>
      </c>
      <c r="CTC14" s="8" t="s">
        <v>31</v>
      </c>
      <c r="CTD14" s="22">
        <v>393</v>
      </c>
      <c r="CTE14" t="s">
        <v>7</v>
      </c>
      <c r="CTF14" t="s">
        <v>8</v>
      </c>
      <c r="CTG14" s="8" t="s">
        <v>31</v>
      </c>
      <c r="CTH14" s="22">
        <v>393</v>
      </c>
      <c r="CTI14" t="s">
        <v>7</v>
      </c>
      <c r="CTJ14" t="s">
        <v>8</v>
      </c>
      <c r="CTK14" s="8" t="s">
        <v>31</v>
      </c>
      <c r="CTL14" s="22">
        <v>393</v>
      </c>
      <c r="CTM14" t="s">
        <v>7</v>
      </c>
      <c r="CTN14" t="s">
        <v>8</v>
      </c>
      <c r="CTO14" s="8" t="s">
        <v>31</v>
      </c>
      <c r="CTP14" s="22">
        <v>393</v>
      </c>
      <c r="CTQ14" t="s">
        <v>7</v>
      </c>
      <c r="CTR14" t="s">
        <v>8</v>
      </c>
      <c r="CTS14" s="8" t="s">
        <v>31</v>
      </c>
      <c r="CTT14" s="22">
        <v>393</v>
      </c>
      <c r="CTU14" t="s">
        <v>7</v>
      </c>
      <c r="CTV14" t="s">
        <v>8</v>
      </c>
      <c r="CTW14" s="8" t="s">
        <v>31</v>
      </c>
      <c r="CTX14" s="22">
        <v>393</v>
      </c>
      <c r="CTY14" t="s">
        <v>7</v>
      </c>
      <c r="CTZ14" t="s">
        <v>8</v>
      </c>
      <c r="CUA14" s="8" t="s">
        <v>31</v>
      </c>
      <c r="CUB14" s="22">
        <v>393</v>
      </c>
      <c r="CUC14" t="s">
        <v>7</v>
      </c>
      <c r="CUD14" t="s">
        <v>8</v>
      </c>
      <c r="CUE14" s="8" t="s">
        <v>31</v>
      </c>
      <c r="CUF14" s="22">
        <v>393</v>
      </c>
      <c r="CUG14" t="s">
        <v>7</v>
      </c>
      <c r="CUH14" t="s">
        <v>8</v>
      </c>
      <c r="CUI14" s="8" t="s">
        <v>31</v>
      </c>
      <c r="CUJ14" s="22">
        <v>393</v>
      </c>
      <c r="CUK14" t="s">
        <v>7</v>
      </c>
      <c r="CUL14" t="s">
        <v>8</v>
      </c>
      <c r="CUM14" s="8" t="s">
        <v>31</v>
      </c>
      <c r="CUN14" s="22">
        <v>393</v>
      </c>
      <c r="CUO14" t="s">
        <v>7</v>
      </c>
      <c r="CUP14" t="s">
        <v>8</v>
      </c>
      <c r="CUQ14" s="8" t="s">
        <v>31</v>
      </c>
      <c r="CUR14" s="22">
        <v>393</v>
      </c>
      <c r="CUS14" t="s">
        <v>7</v>
      </c>
      <c r="CUT14" t="s">
        <v>8</v>
      </c>
      <c r="CUU14" s="8" t="s">
        <v>31</v>
      </c>
      <c r="CUV14" s="22">
        <v>393</v>
      </c>
      <c r="CUW14" t="s">
        <v>7</v>
      </c>
      <c r="CUX14" t="s">
        <v>8</v>
      </c>
      <c r="CUY14" s="8" t="s">
        <v>31</v>
      </c>
      <c r="CUZ14" s="22">
        <v>393</v>
      </c>
      <c r="CVA14" t="s">
        <v>7</v>
      </c>
      <c r="CVB14" t="s">
        <v>8</v>
      </c>
      <c r="CVC14" s="8" t="s">
        <v>31</v>
      </c>
      <c r="CVD14" s="22">
        <v>393</v>
      </c>
      <c r="CVE14" t="s">
        <v>7</v>
      </c>
      <c r="CVF14" t="s">
        <v>8</v>
      </c>
      <c r="CVG14" s="8" t="s">
        <v>31</v>
      </c>
      <c r="CVH14" s="22">
        <v>393</v>
      </c>
      <c r="CVI14" t="s">
        <v>7</v>
      </c>
      <c r="CVJ14" t="s">
        <v>8</v>
      </c>
      <c r="CVK14" s="8" t="s">
        <v>31</v>
      </c>
      <c r="CVL14" s="22">
        <v>393</v>
      </c>
      <c r="CVM14" t="s">
        <v>7</v>
      </c>
      <c r="CVN14" t="s">
        <v>8</v>
      </c>
      <c r="CVO14" s="8" t="s">
        <v>31</v>
      </c>
      <c r="CVP14" s="22">
        <v>393</v>
      </c>
      <c r="CVQ14" t="s">
        <v>7</v>
      </c>
      <c r="CVR14" t="s">
        <v>8</v>
      </c>
      <c r="CVS14" s="8" t="s">
        <v>31</v>
      </c>
      <c r="CVT14" s="22">
        <v>393</v>
      </c>
      <c r="CVU14" t="s">
        <v>7</v>
      </c>
      <c r="CVV14" t="s">
        <v>8</v>
      </c>
      <c r="CVW14" s="8" t="s">
        <v>31</v>
      </c>
      <c r="CVX14" s="22">
        <v>393</v>
      </c>
      <c r="CVY14" t="s">
        <v>7</v>
      </c>
      <c r="CVZ14" t="s">
        <v>8</v>
      </c>
      <c r="CWA14" s="8" t="s">
        <v>31</v>
      </c>
      <c r="CWB14" s="22">
        <v>393</v>
      </c>
      <c r="CWC14" t="s">
        <v>7</v>
      </c>
      <c r="CWD14" t="s">
        <v>8</v>
      </c>
      <c r="CWE14" s="8" t="s">
        <v>31</v>
      </c>
      <c r="CWF14" s="22">
        <v>393</v>
      </c>
      <c r="CWG14" t="s">
        <v>7</v>
      </c>
      <c r="CWH14" t="s">
        <v>8</v>
      </c>
      <c r="CWI14" s="8" t="s">
        <v>31</v>
      </c>
      <c r="CWJ14" s="22">
        <v>393</v>
      </c>
      <c r="CWK14" t="s">
        <v>7</v>
      </c>
      <c r="CWL14" t="s">
        <v>8</v>
      </c>
      <c r="CWM14" s="8" t="s">
        <v>31</v>
      </c>
      <c r="CWN14" s="22">
        <v>393</v>
      </c>
      <c r="CWO14" t="s">
        <v>7</v>
      </c>
      <c r="CWP14" t="s">
        <v>8</v>
      </c>
      <c r="CWQ14" s="8" t="s">
        <v>31</v>
      </c>
      <c r="CWR14" s="22">
        <v>393</v>
      </c>
      <c r="CWS14" t="s">
        <v>7</v>
      </c>
      <c r="CWT14" t="s">
        <v>8</v>
      </c>
      <c r="CWU14" s="8" t="s">
        <v>31</v>
      </c>
      <c r="CWV14" s="22">
        <v>393</v>
      </c>
      <c r="CWW14" t="s">
        <v>7</v>
      </c>
      <c r="CWX14" t="s">
        <v>8</v>
      </c>
      <c r="CWY14" s="8" t="s">
        <v>31</v>
      </c>
      <c r="CWZ14" s="22">
        <v>393</v>
      </c>
      <c r="CXA14" t="s">
        <v>7</v>
      </c>
      <c r="CXB14" t="s">
        <v>8</v>
      </c>
      <c r="CXC14" s="8" t="s">
        <v>31</v>
      </c>
      <c r="CXD14" s="22">
        <v>393</v>
      </c>
      <c r="CXE14" t="s">
        <v>7</v>
      </c>
      <c r="CXF14" t="s">
        <v>8</v>
      </c>
      <c r="CXG14" s="8" t="s">
        <v>31</v>
      </c>
      <c r="CXH14" s="22">
        <v>393</v>
      </c>
      <c r="CXI14" t="s">
        <v>7</v>
      </c>
      <c r="CXJ14" t="s">
        <v>8</v>
      </c>
      <c r="CXK14" s="8" t="s">
        <v>31</v>
      </c>
      <c r="CXL14" s="22">
        <v>393</v>
      </c>
      <c r="CXM14" t="s">
        <v>7</v>
      </c>
      <c r="CXN14" t="s">
        <v>8</v>
      </c>
      <c r="CXO14" s="8" t="s">
        <v>31</v>
      </c>
      <c r="CXP14" s="22">
        <v>393</v>
      </c>
      <c r="CXQ14" t="s">
        <v>7</v>
      </c>
      <c r="CXR14" t="s">
        <v>8</v>
      </c>
      <c r="CXS14" s="8" t="s">
        <v>31</v>
      </c>
      <c r="CXT14" s="22">
        <v>393</v>
      </c>
      <c r="CXU14" t="s">
        <v>7</v>
      </c>
      <c r="CXV14" t="s">
        <v>8</v>
      </c>
      <c r="CXW14" s="8" t="s">
        <v>31</v>
      </c>
      <c r="CXX14" s="22">
        <v>393</v>
      </c>
      <c r="CXY14" t="s">
        <v>7</v>
      </c>
      <c r="CXZ14" t="s">
        <v>8</v>
      </c>
      <c r="CYA14" s="8" t="s">
        <v>31</v>
      </c>
      <c r="CYB14" s="22">
        <v>393</v>
      </c>
      <c r="CYC14" t="s">
        <v>7</v>
      </c>
      <c r="CYD14" t="s">
        <v>8</v>
      </c>
      <c r="CYE14" s="8" t="s">
        <v>31</v>
      </c>
      <c r="CYF14" s="22">
        <v>393</v>
      </c>
      <c r="CYG14" t="s">
        <v>7</v>
      </c>
      <c r="CYH14" t="s">
        <v>8</v>
      </c>
      <c r="CYI14" s="8" t="s">
        <v>31</v>
      </c>
      <c r="CYJ14" s="22">
        <v>393</v>
      </c>
      <c r="CYK14" t="s">
        <v>7</v>
      </c>
      <c r="CYL14" t="s">
        <v>8</v>
      </c>
      <c r="CYM14" s="8" t="s">
        <v>31</v>
      </c>
      <c r="CYN14" s="22">
        <v>393</v>
      </c>
      <c r="CYO14" t="s">
        <v>7</v>
      </c>
      <c r="CYP14" t="s">
        <v>8</v>
      </c>
      <c r="CYQ14" s="8" t="s">
        <v>31</v>
      </c>
      <c r="CYR14" s="22">
        <v>393</v>
      </c>
      <c r="CYS14" t="s">
        <v>7</v>
      </c>
      <c r="CYT14" t="s">
        <v>8</v>
      </c>
      <c r="CYU14" s="8" t="s">
        <v>31</v>
      </c>
      <c r="CYV14" s="22">
        <v>393</v>
      </c>
      <c r="CYW14" t="s">
        <v>7</v>
      </c>
      <c r="CYX14" t="s">
        <v>8</v>
      </c>
      <c r="CYY14" s="8" t="s">
        <v>31</v>
      </c>
      <c r="CYZ14" s="22">
        <v>393</v>
      </c>
      <c r="CZA14" t="s">
        <v>7</v>
      </c>
      <c r="CZB14" t="s">
        <v>8</v>
      </c>
      <c r="CZC14" s="8" t="s">
        <v>31</v>
      </c>
      <c r="CZD14" s="22">
        <v>393</v>
      </c>
      <c r="CZE14" t="s">
        <v>7</v>
      </c>
      <c r="CZF14" t="s">
        <v>8</v>
      </c>
      <c r="CZG14" s="8" t="s">
        <v>31</v>
      </c>
      <c r="CZH14" s="22">
        <v>393</v>
      </c>
      <c r="CZI14" t="s">
        <v>7</v>
      </c>
      <c r="CZJ14" t="s">
        <v>8</v>
      </c>
      <c r="CZK14" s="8" t="s">
        <v>31</v>
      </c>
      <c r="CZL14" s="22">
        <v>393</v>
      </c>
      <c r="CZM14" t="s">
        <v>7</v>
      </c>
      <c r="CZN14" t="s">
        <v>8</v>
      </c>
      <c r="CZO14" s="8" t="s">
        <v>31</v>
      </c>
      <c r="CZP14" s="22">
        <v>393</v>
      </c>
      <c r="CZQ14" t="s">
        <v>7</v>
      </c>
      <c r="CZR14" t="s">
        <v>8</v>
      </c>
      <c r="CZS14" s="8" t="s">
        <v>31</v>
      </c>
      <c r="CZT14" s="22">
        <v>393</v>
      </c>
      <c r="CZU14" t="s">
        <v>7</v>
      </c>
      <c r="CZV14" t="s">
        <v>8</v>
      </c>
      <c r="CZW14" s="8" t="s">
        <v>31</v>
      </c>
      <c r="CZX14" s="22">
        <v>393</v>
      </c>
      <c r="CZY14" t="s">
        <v>7</v>
      </c>
      <c r="CZZ14" t="s">
        <v>8</v>
      </c>
      <c r="DAA14" s="8" t="s">
        <v>31</v>
      </c>
      <c r="DAB14" s="22">
        <v>393</v>
      </c>
      <c r="DAC14" t="s">
        <v>7</v>
      </c>
      <c r="DAD14" t="s">
        <v>8</v>
      </c>
      <c r="DAE14" s="8" t="s">
        <v>31</v>
      </c>
      <c r="DAF14" s="22">
        <v>393</v>
      </c>
      <c r="DAG14" t="s">
        <v>7</v>
      </c>
      <c r="DAH14" t="s">
        <v>8</v>
      </c>
      <c r="DAI14" s="8" t="s">
        <v>31</v>
      </c>
      <c r="DAJ14" s="22">
        <v>393</v>
      </c>
      <c r="DAK14" t="s">
        <v>7</v>
      </c>
      <c r="DAL14" t="s">
        <v>8</v>
      </c>
      <c r="DAM14" s="8" t="s">
        <v>31</v>
      </c>
      <c r="DAN14" s="22">
        <v>393</v>
      </c>
      <c r="DAO14" t="s">
        <v>7</v>
      </c>
      <c r="DAP14" t="s">
        <v>8</v>
      </c>
      <c r="DAQ14" s="8" t="s">
        <v>31</v>
      </c>
      <c r="DAR14" s="22">
        <v>393</v>
      </c>
      <c r="DAS14" t="s">
        <v>7</v>
      </c>
      <c r="DAT14" t="s">
        <v>8</v>
      </c>
      <c r="DAU14" s="8" t="s">
        <v>31</v>
      </c>
      <c r="DAV14" s="22">
        <v>393</v>
      </c>
      <c r="DAW14" t="s">
        <v>7</v>
      </c>
      <c r="DAX14" t="s">
        <v>8</v>
      </c>
      <c r="DAY14" s="8" t="s">
        <v>31</v>
      </c>
      <c r="DAZ14" s="22">
        <v>393</v>
      </c>
      <c r="DBA14" t="s">
        <v>7</v>
      </c>
      <c r="DBB14" t="s">
        <v>8</v>
      </c>
      <c r="DBC14" s="8" t="s">
        <v>31</v>
      </c>
      <c r="DBD14" s="22">
        <v>393</v>
      </c>
      <c r="DBE14" t="s">
        <v>7</v>
      </c>
      <c r="DBF14" t="s">
        <v>8</v>
      </c>
      <c r="DBG14" s="8" t="s">
        <v>31</v>
      </c>
      <c r="DBH14" s="22">
        <v>393</v>
      </c>
      <c r="DBI14" t="s">
        <v>7</v>
      </c>
      <c r="DBJ14" t="s">
        <v>8</v>
      </c>
      <c r="DBK14" s="8" t="s">
        <v>31</v>
      </c>
      <c r="DBL14" s="22">
        <v>393</v>
      </c>
      <c r="DBM14" t="s">
        <v>7</v>
      </c>
      <c r="DBN14" t="s">
        <v>8</v>
      </c>
      <c r="DBO14" s="8" t="s">
        <v>31</v>
      </c>
      <c r="DBP14" s="22">
        <v>393</v>
      </c>
      <c r="DBQ14" t="s">
        <v>7</v>
      </c>
      <c r="DBR14" t="s">
        <v>8</v>
      </c>
      <c r="DBS14" s="8" t="s">
        <v>31</v>
      </c>
      <c r="DBT14" s="22">
        <v>393</v>
      </c>
      <c r="DBU14" t="s">
        <v>7</v>
      </c>
      <c r="DBV14" t="s">
        <v>8</v>
      </c>
      <c r="DBW14" s="8" t="s">
        <v>31</v>
      </c>
      <c r="DBX14" s="22">
        <v>393</v>
      </c>
      <c r="DBY14" t="s">
        <v>7</v>
      </c>
      <c r="DBZ14" t="s">
        <v>8</v>
      </c>
      <c r="DCA14" s="8" t="s">
        <v>31</v>
      </c>
      <c r="DCB14" s="22">
        <v>393</v>
      </c>
      <c r="DCC14" t="s">
        <v>7</v>
      </c>
      <c r="DCD14" t="s">
        <v>8</v>
      </c>
      <c r="DCE14" s="8" t="s">
        <v>31</v>
      </c>
      <c r="DCF14" s="22">
        <v>393</v>
      </c>
      <c r="DCG14" t="s">
        <v>7</v>
      </c>
      <c r="DCH14" t="s">
        <v>8</v>
      </c>
      <c r="DCI14" s="8" t="s">
        <v>31</v>
      </c>
      <c r="DCJ14" s="22">
        <v>393</v>
      </c>
      <c r="DCK14" t="s">
        <v>7</v>
      </c>
      <c r="DCL14" t="s">
        <v>8</v>
      </c>
      <c r="DCM14" s="8" t="s">
        <v>31</v>
      </c>
      <c r="DCN14" s="22">
        <v>393</v>
      </c>
      <c r="DCO14" t="s">
        <v>7</v>
      </c>
      <c r="DCP14" t="s">
        <v>8</v>
      </c>
      <c r="DCQ14" s="8" t="s">
        <v>31</v>
      </c>
      <c r="DCR14" s="22">
        <v>393</v>
      </c>
      <c r="DCS14" t="s">
        <v>7</v>
      </c>
      <c r="DCT14" t="s">
        <v>8</v>
      </c>
      <c r="DCU14" s="8" t="s">
        <v>31</v>
      </c>
      <c r="DCV14" s="22">
        <v>393</v>
      </c>
      <c r="DCW14" t="s">
        <v>7</v>
      </c>
      <c r="DCX14" t="s">
        <v>8</v>
      </c>
      <c r="DCY14" s="8" t="s">
        <v>31</v>
      </c>
      <c r="DCZ14" s="22">
        <v>393</v>
      </c>
      <c r="DDA14" t="s">
        <v>7</v>
      </c>
      <c r="DDB14" t="s">
        <v>8</v>
      </c>
      <c r="DDC14" s="8" t="s">
        <v>31</v>
      </c>
      <c r="DDD14" s="22">
        <v>393</v>
      </c>
      <c r="DDE14" t="s">
        <v>7</v>
      </c>
      <c r="DDF14" t="s">
        <v>8</v>
      </c>
      <c r="DDG14" s="8" t="s">
        <v>31</v>
      </c>
      <c r="DDH14" s="22">
        <v>393</v>
      </c>
      <c r="DDI14" t="s">
        <v>7</v>
      </c>
      <c r="DDJ14" t="s">
        <v>8</v>
      </c>
      <c r="DDK14" s="8" t="s">
        <v>31</v>
      </c>
      <c r="DDL14" s="22">
        <v>393</v>
      </c>
      <c r="DDM14" t="s">
        <v>7</v>
      </c>
      <c r="DDN14" t="s">
        <v>8</v>
      </c>
      <c r="DDO14" s="8" t="s">
        <v>31</v>
      </c>
      <c r="DDP14" s="22">
        <v>393</v>
      </c>
      <c r="DDQ14" t="s">
        <v>7</v>
      </c>
      <c r="DDR14" t="s">
        <v>8</v>
      </c>
      <c r="DDS14" s="8" t="s">
        <v>31</v>
      </c>
      <c r="DDT14" s="22">
        <v>393</v>
      </c>
      <c r="DDU14" t="s">
        <v>7</v>
      </c>
      <c r="DDV14" t="s">
        <v>8</v>
      </c>
      <c r="DDW14" s="8" t="s">
        <v>31</v>
      </c>
      <c r="DDX14" s="22">
        <v>393</v>
      </c>
      <c r="DDY14" t="s">
        <v>7</v>
      </c>
      <c r="DDZ14" t="s">
        <v>8</v>
      </c>
      <c r="DEA14" s="8" t="s">
        <v>31</v>
      </c>
      <c r="DEB14" s="22">
        <v>393</v>
      </c>
      <c r="DEC14" t="s">
        <v>7</v>
      </c>
      <c r="DED14" t="s">
        <v>8</v>
      </c>
      <c r="DEE14" s="8" t="s">
        <v>31</v>
      </c>
      <c r="DEF14" s="22">
        <v>393</v>
      </c>
      <c r="DEG14" t="s">
        <v>7</v>
      </c>
      <c r="DEH14" t="s">
        <v>8</v>
      </c>
      <c r="DEI14" s="8" t="s">
        <v>31</v>
      </c>
      <c r="DEJ14" s="22">
        <v>393</v>
      </c>
      <c r="DEK14" t="s">
        <v>7</v>
      </c>
      <c r="DEL14" t="s">
        <v>8</v>
      </c>
      <c r="DEM14" s="8" t="s">
        <v>31</v>
      </c>
      <c r="DEN14" s="22">
        <v>393</v>
      </c>
      <c r="DEO14" t="s">
        <v>7</v>
      </c>
      <c r="DEP14" t="s">
        <v>8</v>
      </c>
      <c r="DEQ14" s="8" t="s">
        <v>31</v>
      </c>
      <c r="DER14" s="22">
        <v>393</v>
      </c>
      <c r="DES14" t="s">
        <v>7</v>
      </c>
      <c r="DET14" t="s">
        <v>8</v>
      </c>
      <c r="DEU14" s="8" t="s">
        <v>31</v>
      </c>
      <c r="DEV14" s="22">
        <v>393</v>
      </c>
      <c r="DEW14" t="s">
        <v>7</v>
      </c>
      <c r="DEX14" t="s">
        <v>8</v>
      </c>
      <c r="DEY14" s="8" t="s">
        <v>31</v>
      </c>
      <c r="DEZ14" s="22">
        <v>393</v>
      </c>
      <c r="DFA14" t="s">
        <v>7</v>
      </c>
      <c r="DFB14" t="s">
        <v>8</v>
      </c>
      <c r="DFC14" s="8" t="s">
        <v>31</v>
      </c>
      <c r="DFD14" s="22">
        <v>393</v>
      </c>
      <c r="DFE14" t="s">
        <v>7</v>
      </c>
      <c r="DFF14" t="s">
        <v>8</v>
      </c>
      <c r="DFG14" s="8" t="s">
        <v>31</v>
      </c>
      <c r="DFH14" s="22">
        <v>393</v>
      </c>
      <c r="DFI14" t="s">
        <v>7</v>
      </c>
      <c r="DFJ14" t="s">
        <v>8</v>
      </c>
      <c r="DFK14" s="8" t="s">
        <v>31</v>
      </c>
      <c r="DFL14" s="22">
        <v>393</v>
      </c>
      <c r="DFM14" t="s">
        <v>7</v>
      </c>
      <c r="DFN14" t="s">
        <v>8</v>
      </c>
      <c r="DFO14" s="8" t="s">
        <v>31</v>
      </c>
      <c r="DFP14" s="22">
        <v>393</v>
      </c>
      <c r="DFQ14" t="s">
        <v>7</v>
      </c>
      <c r="DFR14" t="s">
        <v>8</v>
      </c>
      <c r="DFS14" s="8" t="s">
        <v>31</v>
      </c>
      <c r="DFT14" s="22">
        <v>393</v>
      </c>
      <c r="DFU14" t="s">
        <v>7</v>
      </c>
      <c r="DFV14" t="s">
        <v>8</v>
      </c>
      <c r="DFW14" s="8" t="s">
        <v>31</v>
      </c>
      <c r="DFX14" s="22">
        <v>393</v>
      </c>
      <c r="DFY14" t="s">
        <v>7</v>
      </c>
      <c r="DFZ14" t="s">
        <v>8</v>
      </c>
      <c r="DGA14" s="8" t="s">
        <v>31</v>
      </c>
      <c r="DGB14" s="22">
        <v>393</v>
      </c>
      <c r="DGC14" t="s">
        <v>7</v>
      </c>
      <c r="DGD14" t="s">
        <v>8</v>
      </c>
      <c r="DGE14" s="8" t="s">
        <v>31</v>
      </c>
      <c r="DGF14" s="22">
        <v>393</v>
      </c>
      <c r="DGG14" t="s">
        <v>7</v>
      </c>
      <c r="DGH14" t="s">
        <v>8</v>
      </c>
      <c r="DGI14" s="8" t="s">
        <v>31</v>
      </c>
      <c r="DGJ14" s="22">
        <v>393</v>
      </c>
      <c r="DGK14" t="s">
        <v>7</v>
      </c>
      <c r="DGL14" t="s">
        <v>8</v>
      </c>
      <c r="DGM14" s="8" t="s">
        <v>31</v>
      </c>
      <c r="DGN14" s="22">
        <v>393</v>
      </c>
      <c r="DGO14" t="s">
        <v>7</v>
      </c>
      <c r="DGP14" t="s">
        <v>8</v>
      </c>
      <c r="DGQ14" s="8" t="s">
        <v>31</v>
      </c>
      <c r="DGR14" s="22">
        <v>393</v>
      </c>
      <c r="DGS14" t="s">
        <v>7</v>
      </c>
      <c r="DGT14" t="s">
        <v>8</v>
      </c>
      <c r="DGU14" s="8" t="s">
        <v>31</v>
      </c>
      <c r="DGV14" s="22">
        <v>393</v>
      </c>
      <c r="DGW14" t="s">
        <v>7</v>
      </c>
      <c r="DGX14" t="s">
        <v>8</v>
      </c>
      <c r="DGY14" s="8" t="s">
        <v>31</v>
      </c>
      <c r="DGZ14" s="22">
        <v>393</v>
      </c>
      <c r="DHA14" t="s">
        <v>7</v>
      </c>
      <c r="DHB14" t="s">
        <v>8</v>
      </c>
      <c r="DHC14" s="8" t="s">
        <v>31</v>
      </c>
      <c r="DHD14" s="22">
        <v>393</v>
      </c>
      <c r="DHE14" t="s">
        <v>7</v>
      </c>
      <c r="DHF14" t="s">
        <v>8</v>
      </c>
      <c r="DHG14" s="8" t="s">
        <v>31</v>
      </c>
      <c r="DHH14" s="22">
        <v>393</v>
      </c>
      <c r="DHI14" t="s">
        <v>7</v>
      </c>
      <c r="DHJ14" t="s">
        <v>8</v>
      </c>
      <c r="DHK14" s="8" t="s">
        <v>31</v>
      </c>
      <c r="DHL14" s="22">
        <v>393</v>
      </c>
      <c r="DHM14" t="s">
        <v>7</v>
      </c>
      <c r="DHN14" t="s">
        <v>8</v>
      </c>
      <c r="DHO14" s="8" t="s">
        <v>31</v>
      </c>
      <c r="DHP14" s="22">
        <v>393</v>
      </c>
      <c r="DHQ14" t="s">
        <v>7</v>
      </c>
      <c r="DHR14" t="s">
        <v>8</v>
      </c>
      <c r="DHS14" s="8" t="s">
        <v>31</v>
      </c>
      <c r="DHT14" s="22">
        <v>393</v>
      </c>
      <c r="DHU14" t="s">
        <v>7</v>
      </c>
      <c r="DHV14" t="s">
        <v>8</v>
      </c>
      <c r="DHW14" s="8" t="s">
        <v>31</v>
      </c>
      <c r="DHX14" s="22">
        <v>393</v>
      </c>
      <c r="DHY14" t="s">
        <v>7</v>
      </c>
      <c r="DHZ14" t="s">
        <v>8</v>
      </c>
      <c r="DIA14" s="8" t="s">
        <v>31</v>
      </c>
      <c r="DIB14" s="22">
        <v>393</v>
      </c>
      <c r="DIC14" t="s">
        <v>7</v>
      </c>
      <c r="DID14" t="s">
        <v>8</v>
      </c>
      <c r="DIE14" s="8" t="s">
        <v>31</v>
      </c>
      <c r="DIF14" s="22">
        <v>393</v>
      </c>
      <c r="DIG14" t="s">
        <v>7</v>
      </c>
      <c r="DIH14" t="s">
        <v>8</v>
      </c>
      <c r="DII14" s="8" t="s">
        <v>31</v>
      </c>
      <c r="DIJ14" s="22">
        <v>393</v>
      </c>
      <c r="DIK14" t="s">
        <v>7</v>
      </c>
      <c r="DIL14" t="s">
        <v>8</v>
      </c>
      <c r="DIM14" s="8" t="s">
        <v>31</v>
      </c>
      <c r="DIN14" s="22">
        <v>393</v>
      </c>
      <c r="DIO14" t="s">
        <v>7</v>
      </c>
      <c r="DIP14" t="s">
        <v>8</v>
      </c>
      <c r="DIQ14" s="8" t="s">
        <v>31</v>
      </c>
      <c r="DIR14" s="22">
        <v>393</v>
      </c>
      <c r="DIS14" t="s">
        <v>7</v>
      </c>
      <c r="DIT14" t="s">
        <v>8</v>
      </c>
      <c r="DIU14" s="8" t="s">
        <v>31</v>
      </c>
      <c r="DIV14" s="22">
        <v>393</v>
      </c>
      <c r="DIW14" t="s">
        <v>7</v>
      </c>
      <c r="DIX14" t="s">
        <v>8</v>
      </c>
      <c r="DIY14" s="8" t="s">
        <v>31</v>
      </c>
      <c r="DIZ14" s="22">
        <v>393</v>
      </c>
      <c r="DJA14" t="s">
        <v>7</v>
      </c>
      <c r="DJB14" t="s">
        <v>8</v>
      </c>
      <c r="DJC14" s="8" t="s">
        <v>31</v>
      </c>
      <c r="DJD14" s="22">
        <v>393</v>
      </c>
      <c r="DJE14" t="s">
        <v>7</v>
      </c>
      <c r="DJF14" t="s">
        <v>8</v>
      </c>
      <c r="DJG14" s="8" t="s">
        <v>31</v>
      </c>
      <c r="DJH14" s="22">
        <v>393</v>
      </c>
      <c r="DJI14" t="s">
        <v>7</v>
      </c>
      <c r="DJJ14" t="s">
        <v>8</v>
      </c>
      <c r="DJK14" s="8" t="s">
        <v>31</v>
      </c>
      <c r="DJL14" s="22">
        <v>393</v>
      </c>
      <c r="DJM14" t="s">
        <v>7</v>
      </c>
      <c r="DJN14" t="s">
        <v>8</v>
      </c>
      <c r="DJO14" s="8" t="s">
        <v>31</v>
      </c>
      <c r="DJP14" s="22">
        <v>393</v>
      </c>
      <c r="DJQ14" t="s">
        <v>7</v>
      </c>
      <c r="DJR14" t="s">
        <v>8</v>
      </c>
      <c r="DJS14" s="8" t="s">
        <v>31</v>
      </c>
      <c r="DJT14" s="22">
        <v>393</v>
      </c>
      <c r="DJU14" t="s">
        <v>7</v>
      </c>
      <c r="DJV14" t="s">
        <v>8</v>
      </c>
      <c r="DJW14" s="8" t="s">
        <v>31</v>
      </c>
      <c r="DJX14" s="22">
        <v>393</v>
      </c>
      <c r="DJY14" t="s">
        <v>7</v>
      </c>
      <c r="DJZ14" t="s">
        <v>8</v>
      </c>
      <c r="DKA14" s="8" t="s">
        <v>31</v>
      </c>
      <c r="DKB14" s="22">
        <v>393</v>
      </c>
      <c r="DKC14" t="s">
        <v>7</v>
      </c>
      <c r="DKD14" t="s">
        <v>8</v>
      </c>
      <c r="DKE14" s="8" t="s">
        <v>31</v>
      </c>
      <c r="DKF14" s="22">
        <v>393</v>
      </c>
      <c r="DKG14" t="s">
        <v>7</v>
      </c>
      <c r="DKH14" t="s">
        <v>8</v>
      </c>
      <c r="DKI14" s="8" t="s">
        <v>31</v>
      </c>
      <c r="DKJ14" s="22">
        <v>393</v>
      </c>
      <c r="DKK14" t="s">
        <v>7</v>
      </c>
      <c r="DKL14" t="s">
        <v>8</v>
      </c>
      <c r="DKM14" s="8" t="s">
        <v>31</v>
      </c>
      <c r="DKN14" s="22">
        <v>393</v>
      </c>
      <c r="DKO14" t="s">
        <v>7</v>
      </c>
      <c r="DKP14" t="s">
        <v>8</v>
      </c>
      <c r="DKQ14" s="8" t="s">
        <v>31</v>
      </c>
      <c r="DKR14" s="22">
        <v>393</v>
      </c>
      <c r="DKS14" t="s">
        <v>7</v>
      </c>
      <c r="DKT14" t="s">
        <v>8</v>
      </c>
      <c r="DKU14" s="8" t="s">
        <v>31</v>
      </c>
      <c r="DKV14" s="22">
        <v>393</v>
      </c>
      <c r="DKW14" t="s">
        <v>7</v>
      </c>
      <c r="DKX14" t="s">
        <v>8</v>
      </c>
      <c r="DKY14" s="8" t="s">
        <v>31</v>
      </c>
      <c r="DKZ14" s="22">
        <v>393</v>
      </c>
      <c r="DLA14" t="s">
        <v>7</v>
      </c>
      <c r="DLB14" t="s">
        <v>8</v>
      </c>
      <c r="DLC14" s="8" t="s">
        <v>31</v>
      </c>
      <c r="DLD14" s="22">
        <v>393</v>
      </c>
      <c r="DLE14" t="s">
        <v>7</v>
      </c>
      <c r="DLF14" t="s">
        <v>8</v>
      </c>
      <c r="DLG14" s="8" t="s">
        <v>31</v>
      </c>
      <c r="DLH14" s="22">
        <v>393</v>
      </c>
      <c r="DLI14" t="s">
        <v>7</v>
      </c>
      <c r="DLJ14" t="s">
        <v>8</v>
      </c>
      <c r="DLK14" s="8" t="s">
        <v>31</v>
      </c>
      <c r="DLL14" s="22">
        <v>393</v>
      </c>
      <c r="DLM14" t="s">
        <v>7</v>
      </c>
      <c r="DLN14" t="s">
        <v>8</v>
      </c>
      <c r="DLO14" s="8" t="s">
        <v>31</v>
      </c>
      <c r="DLP14" s="22">
        <v>393</v>
      </c>
      <c r="DLQ14" t="s">
        <v>7</v>
      </c>
      <c r="DLR14" t="s">
        <v>8</v>
      </c>
      <c r="DLS14" s="8" t="s">
        <v>31</v>
      </c>
      <c r="DLT14" s="22">
        <v>393</v>
      </c>
      <c r="DLU14" t="s">
        <v>7</v>
      </c>
      <c r="DLV14" t="s">
        <v>8</v>
      </c>
      <c r="DLW14" s="8" t="s">
        <v>31</v>
      </c>
      <c r="DLX14" s="22">
        <v>393</v>
      </c>
      <c r="DLY14" t="s">
        <v>7</v>
      </c>
      <c r="DLZ14" t="s">
        <v>8</v>
      </c>
      <c r="DMA14" s="8" t="s">
        <v>31</v>
      </c>
      <c r="DMB14" s="22">
        <v>393</v>
      </c>
      <c r="DMC14" t="s">
        <v>7</v>
      </c>
      <c r="DMD14" t="s">
        <v>8</v>
      </c>
      <c r="DME14" s="8" t="s">
        <v>31</v>
      </c>
      <c r="DMF14" s="22">
        <v>393</v>
      </c>
      <c r="DMG14" t="s">
        <v>7</v>
      </c>
      <c r="DMH14" t="s">
        <v>8</v>
      </c>
      <c r="DMI14" s="8" t="s">
        <v>31</v>
      </c>
      <c r="DMJ14" s="22">
        <v>393</v>
      </c>
      <c r="DMK14" t="s">
        <v>7</v>
      </c>
      <c r="DML14" t="s">
        <v>8</v>
      </c>
      <c r="DMM14" s="8" t="s">
        <v>31</v>
      </c>
      <c r="DMN14" s="22">
        <v>393</v>
      </c>
      <c r="DMO14" t="s">
        <v>7</v>
      </c>
      <c r="DMP14" t="s">
        <v>8</v>
      </c>
      <c r="DMQ14" s="8" t="s">
        <v>31</v>
      </c>
      <c r="DMR14" s="22">
        <v>393</v>
      </c>
      <c r="DMS14" t="s">
        <v>7</v>
      </c>
      <c r="DMT14" t="s">
        <v>8</v>
      </c>
      <c r="DMU14" s="8" t="s">
        <v>31</v>
      </c>
      <c r="DMV14" s="22">
        <v>393</v>
      </c>
      <c r="DMW14" t="s">
        <v>7</v>
      </c>
      <c r="DMX14" t="s">
        <v>8</v>
      </c>
      <c r="DMY14" s="8" t="s">
        <v>31</v>
      </c>
      <c r="DMZ14" s="22">
        <v>393</v>
      </c>
      <c r="DNA14" t="s">
        <v>7</v>
      </c>
      <c r="DNB14" t="s">
        <v>8</v>
      </c>
      <c r="DNC14" s="8" t="s">
        <v>31</v>
      </c>
      <c r="DND14" s="22">
        <v>393</v>
      </c>
      <c r="DNE14" t="s">
        <v>7</v>
      </c>
      <c r="DNF14" t="s">
        <v>8</v>
      </c>
      <c r="DNG14" s="8" t="s">
        <v>31</v>
      </c>
      <c r="DNH14" s="22">
        <v>393</v>
      </c>
      <c r="DNI14" t="s">
        <v>7</v>
      </c>
      <c r="DNJ14" t="s">
        <v>8</v>
      </c>
      <c r="DNK14" s="8" t="s">
        <v>31</v>
      </c>
      <c r="DNL14" s="22">
        <v>393</v>
      </c>
      <c r="DNM14" t="s">
        <v>7</v>
      </c>
      <c r="DNN14" t="s">
        <v>8</v>
      </c>
      <c r="DNO14" s="8" t="s">
        <v>31</v>
      </c>
      <c r="DNP14" s="22">
        <v>393</v>
      </c>
      <c r="DNQ14" t="s">
        <v>7</v>
      </c>
      <c r="DNR14" t="s">
        <v>8</v>
      </c>
      <c r="DNS14" s="8" t="s">
        <v>31</v>
      </c>
      <c r="DNT14" s="22">
        <v>393</v>
      </c>
      <c r="DNU14" t="s">
        <v>7</v>
      </c>
      <c r="DNV14" t="s">
        <v>8</v>
      </c>
      <c r="DNW14" s="8" t="s">
        <v>31</v>
      </c>
      <c r="DNX14" s="22">
        <v>393</v>
      </c>
      <c r="DNY14" t="s">
        <v>7</v>
      </c>
      <c r="DNZ14" t="s">
        <v>8</v>
      </c>
      <c r="DOA14" s="8" t="s">
        <v>31</v>
      </c>
      <c r="DOB14" s="22">
        <v>393</v>
      </c>
      <c r="DOC14" t="s">
        <v>7</v>
      </c>
      <c r="DOD14" t="s">
        <v>8</v>
      </c>
      <c r="DOE14" s="8" t="s">
        <v>31</v>
      </c>
      <c r="DOF14" s="22">
        <v>393</v>
      </c>
      <c r="DOG14" t="s">
        <v>7</v>
      </c>
      <c r="DOH14" t="s">
        <v>8</v>
      </c>
      <c r="DOI14" s="8" t="s">
        <v>31</v>
      </c>
      <c r="DOJ14" s="22">
        <v>393</v>
      </c>
      <c r="DOK14" t="s">
        <v>7</v>
      </c>
      <c r="DOL14" t="s">
        <v>8</v>
      </c>
      <c r="DOM14" s="8" t="s">
        <v>31</v>
      </c>
      <c r="DON14" s="22">
        <v>393</v>
      </c>
      <c r="DOO14" t="s">
        <v>7</v>
      </c>
      <c r="DOP14" t="s">
        <v>8</v>
      </c>
      <c r="DOQ14" s="8" t="s">
        <v>31</v>
      </c>
      <c r="DOR14" s="22">
        <v>393</v>
      </c>
      <c r="DOS14" t="s">
        <v>7</v>
      </c>
      <c r="DOT14" t="s">
        <v>8</v>
      </c>
      <c r="DOU14" s="8" t="s">
        <v>31</v>
      </c>
      <c r="DOV14" s="22">
        <v>393</v>
      </c>
      <c r="DOW14" t="s">
        <v>7</v>
      </c>
      <c r="DOX14" t="s">
        <v>8</v>
      </c>
      <c r="DOY14" s="8" t="s">
        <v>31</v>
      </c>
      <c r="DOZ14" s="22">
        <v>393</v>
      </c>
      <c r="DPA14" t="s">
        <v>7</v>
      </c>
      <c r="DPB14" t="s">
        <v>8</v>
      </c>
      <c r="DPC14" s="8" t="s">
        <v>31</v>
      </c>
      <c r="DPD14" s="22">
        <v>393</v>
      </c>
      <c r="DPE14" t="s">
        <v>7</v>
      </c>
      <c r="DPF14" t="s">
        <v>8</v>
      </c>
      <c r="DPG14" s="8" t="s">
        <v>31</v>
      </c>
      <c r="DPH14" s="22">
        <v>393</v>
      </c>
      <c r="DPI14" t="s">
        <v>7</v>
      </c>
      <c r="DPJ14" t="s">
        <v>8</v>
      </c>
      <c r="DPK14" s="8" t="s">
        <v>31</v>
      </c>
      <c r="DPL14" s="22">
        <v>393</v>
      </c>
      <c r="DPM14" t="s">
        <v>7</v>
      </c>
      <c r="DPN14" t="s">
        <v>8</v>
      </c>
      <c r="DPO14" s="8" t="s">
        <v>31</v>
      </c>
      <c r="DPP14" s="22">
        <v>393</v>
      </c>
      <c r="DPQ14" t="s">
        <v>7</v>
      </c>
      <c r="DPR14" t="s">
        <v>8</v>
      </c>
      <c r="DPS14" s="8" t="s">
        <v>31</v>
      </c>
      <c r="DPT14" s="22">
        <v>393</v>
      </c>
      <c r="DPU14" t="s">
        <v>7</v>
      </c>
      <c r="DPV14" t="s">
        <v>8</v>
      </c>
      <c r="DPW14" s="8" t="s">
        <v>31</v>
      </c>
      <c r="DPX14" s="22">
        <v>393</v>
      </c>
      <c r="DPY14" t="s">
        <v>7</v>
      </c>
      <c r="DPZ14" t="s">
        <v>8</v>
      </c>
      <c r="DQA14" s="8" t="s">
        <v>31</v>
      </c>
      <c r="DQB14" s="22">
        <v>393</v>
      </c>
      <c r="DQC14" t="s">
        <v>7</v>
      </c>
      <c r="DQD14" t="s">
        <v>8</v>
      </c>
      <c r="DQE14" s="8" t="s">
        <v>31</v>
      </c>
      <c r="DQF14" s="22">
        <v>393</v>
      </c>
      <c r="DQG14" t="s">
        <v>7</v>
      </c>
      <c r="DQH14" t="s">
        <v>8</v>
      </c>
      <c r="DQI14" s="8" t="s">
        <v>31</v>
      </c>
      <c r="DQJ14" s="22">
        <v>393</v>
      </c>
      <c r="DQK14" t="s">
        <v>7</v>
      </c>
      <c r="DQL14" t="s">
        <v>8</v>
      </c>
      <c r="DQM14" s="8" t="s">
        <v>31</v>
      </c>
      <c r="DQN14" s="22">
        <v>393</v>
      </c>
      <c r="DQO14" t="s">
        <v>7</v>
      </c>
      <c r="DQP14" t="s">
        <v>8</v>
      </c>
      <c r="DQQ14" s="8" t="s">
        <v>31</v>
      </c>
      <c r="DQR14" s="22">
        <v>393</v>
      </c>
      <c r="DQS14" t="s">
        <v>7</v>
      </c>
      <c r="DQT14" t="s">
        <v>8</v>
      </c>
      <c r="DQU14" s="8" t="s">
        <v>31</v>
      </c>
      <c r="DQV14" s="22">
        <v>393</v>
      </c>
      <c r="DQW14" t="s">
        <v>7</v>
      </c>
      <c r="DQX14" t="s">
        <v>8</v>
      </c>
      <c r="DQY14" s="8" t="s">
        <v>31</v>
      </c>
      <c r="DQZ14" s="22">
        <v>393</v>
      </c>
      <c r="DRA14" t="s">
        <v>7</v>
      </c>
      <c r="DRB14" t="s">
        <v>8</v>
      </c>
      <c r="DRC14" s="8" t="s">
        <v>31</v>
      </c>
      <c r="DRD14" s="22">
        <v>393</v>
      </c>
      <c r="DRE14" t="s">
        <v>7</v>
      </c>
      <c r="DRF14" t="s">
        <v>8</v>
      </c>
      <c r="DRG14" s="8" t="s">
        <v>31</v>
      </c>
      <c r="DRH14" s="22">
        <v>393</v>
      </c>
      <c r="DRI14" t="s">
        <v>7</v>
      </c>
      <c r="DRJ14" t="s">
        <v>8</v>
      </c>
      <c r="DRK14" s="8" t="s">
        <v>31</v>
      </c>
      <c r="DRL14" s="22">
        <v>393</v>
      </c>
      <c r="DRM14" t="s">
        <v>7</v>
      </c>
      <c r="DRN14" t="s">
        <v>8</v>
      </c>
      <c r="DRO14" s="8" t="s">
        <v>31</v>
      </c>
      <c r="DRP14" s="22">
        <v>393</v>
      </c>
      <c r="DRQ14" t="s">
        <v>7</v>
      </c>
      <c r="DRR14" t="s">
        <v>8</v>
      </c>
      <c r="DRS14" s="8" t="s">
        <v>31</v>
      </c>
      <c r="DRT14" s="22">
        <v>393</v>
      </c>
      <c r="DRU14" t="s">
        <v>7</v>
      </c>
      <c r="DRV14" t="s">
        <v>8</v>
      </c>
      <c r="DRW14" s="8" t="s">
        <v>31</v>
      </c>
      <c r="DRX14" s="22">
        <v>393</v>
      </c>
      <c r="DRY14" t="s">
        <v>7</v>
      </c>
      <c r="DRZ14" t="s">
        <v>8</v>
      </c>
      <c r="DSA14" s="8" t="s">
        <v>31</v>
      </c>
      <c r="DSB14" s="22">
        <v>393</v>
      </c>
      <c r="DSC14" t="s">
        <v>7</v>
      </c>
      <c r="DSD14" t="s">
        <v>8</v>
      </c>
      <c r="DSE14" s="8" t="s">
        <v>31</v>
      </c>
      <c r="DSF14" s="22">
        <v>393</v>
      </c>
      <c r="DSG14" t="s">
        <v>7</v>
      </c>
      <c r="DSH14" t="s">
        <v>8</v>
      </c>
      <c r="DSI14" s="8" t="s">
        <v>31</v>
      </c>
      <c r="DSJ14" s="22">
        <v>393</v>
      </c>
      <c r="DSK14" t="s">
        <v>7</v>
      </c>
      <c r="DSL14" t="s">
        <v>8</v>
      </c>
      <c r="DSM14" s="8" t="s">
        <v>31</v>
      </c>
      <c r="DSN14" s="22">
        <v>393</v>
      </c>
      <c r="DSO14" t="s">
        <v>7</v>
      </c>
      <c r="DSP14" t="s">
        <v>8</v>
      </c>
      <c r="DSQ14" s="8" t="s">
        <v>31</v>
      </c>
      <c r="DSR14" s="22">
        <v>393</v>
      </c>
      <c r="DSS14" t="s">
        <v>7</v>
      </c>
      <c r="DST14" t="s">
        <v>8</v>
      </c>
      <c r="DSU14" s="8" t="s">
        <v>31</v>
      </c>
      <c r="DSV14" s="22">
        <v>393</v>
      </c>
      <c r="DSW14" t="s">
        <v>7</v>
      </c>
      <c r="DSX14" t="s">
        <v>8</v>
      </c>
      <c r="DSY14" s="8" t="s">
        <v>31</v>
      </c>
      <c r="DSZ14" s="22">
        <v>393</v>
      </c>
      <c r="DTA14" t="s">
        <v>7</v>
      </c>
      <c r="DTB14" t="s">
        <v>8</v>
      </c>
      <c r="DTC14" s="8" t="s">
        <v>31</v>
      </c>
      <c r="DTD14" s="22">
        <v>393</v>
      </c>
      <c r="DTE14" t="s">
        <v>7</v>
      </c>
      <c r="DTF14" t="s">
        <v>8</v>
      </c>
      <c r="DTG14" s="8" t="s">
        <v>31</v>
      </c>
      <c r="DTH14" s="22">
        <v>393</v>
      </c>
      <c r="DTI14" t="s">
        <v>7</v>
      </c>
      <c r="DTJ14" t="s">
        <v>8</v>
      </c>
      <c r="DTK14" s="8" t="s">
        <v>31</v>
      </c>
      <c r="DTL14" s="22">
        <v>393</v>
      </c>
      <c r="DTM14" t="s">
        <v>7</v>
      </c>
      <c r="DTN14" t="s">
        <v>8</v>
      </c>
      <c r="DTO14" s="8" t="s">
        <v>31</v>
      </c>
      <c r="DTP14" s="22">
        <v>393</v>
      </c>
      <c r="DTQ14" t="s">
        <v>7</v>
      </c>
      <c r="DTR14" t="s">
        <v>8</v>
      </c>
      <c r="DTS14" s="8" t="s">
        <v>31</v>
      </c>
      <c r="DTT14" s="22">
        <v>393</v>
      </c>
      <c r="DTU14" t="s">
        <v>7</v>
      </c>
      <c r="DTV14" t="s">
        <v>8</v>
      </c>
      <c r="DTW14" s="8" t="s">
        <v>31</v>
      </c>
      <c r="DTX14" s="22">
        <v>393</v>
      </c>
      <c r="DTY14" t="s">
        <v>7</v>
      </c>
      <c r="DTZ14" t="s">
        <v>8</v>
      </c>
      <c r="DUA14" s="8" t="s">
        <v>31</v>
      </c>
      <c r="DUB14" s="22">
        <v>393</v>
      </c>
      <c r="DUC14" t="s">
        <v>7</v>
      </c>
      <c r="DUD14" t="s">
        <v>8</v>
      </c>
      <c r="DUE14" s="8" t="s">
        <v>31</v>
      </c>
      <c r="DUF14" s="22">
        <v>393</v>
      </c>
      <c r="DUG14" t="s">
        <v>7</v>
      </c>
      <c r="DUH14" t="s">
        <v>8</v>
      </c>
      <c r="DUI14" s="8" t="s">
        <v>31</v>
      </c>
      <c r="DUJ14" s="22">
        <v>393</v>
      </c>
      <c r="DUK14" t="s">
        <v>7</v>
      </c>
      <c r="DUL14" t="s">
        <v>8</v>
      </c>
      <c r="DUM14" s="8" t="s">
        <v>31</v>
      </c>
      <c r="DUN14" s="22">
        <v>393</v>
      </c>
      <c r="DUO14" t="s">
        <v>7</v>
      </c>
      <c r="DUP14" t="s">
        <v>8</v>
      </c>
      <c r="DUQ14" s="8" t="s">
        <v>31</v>
      </c>
      <c r="DUR14" s="22">
        <v>393</v>
      </c>
      <c r="DUS14" t="s">
        <v>7</v>
      </c>
      <c r="DUT14" t="s">
        <v>8</v>
      </c>
      <c r="DUU14" s="8" t="s">
        <v>31</v>
      </c>
      <c r="DUV14" s="22">
        <v>393</v>
      </c>
      <c r="DUW14" t="s">
        <v>7</v>
      </c>
      <c r="DUX14" t="s">
        <v>8</v>
      </c>
      <c r="DUY14" s="8" t="s">
        <v>31</v>
      </c>
      <c r="DUZ14" s="22">
        <v>393</v>
      </c>
      <c r="DVA14" t="s">
        <v>7</v>
      </c>
      <c r="DVB14" t="s">
        <v>8</v>
      </c>
      <c r="DVC14" s="8" t="s">
        <v>31</v>
      </c>
      <c r="DVD14" s="22">
        <v>393</v>
      </c>
      <c r="DVE14" t="s">
        <v>7</v>
      </c>
      <c r="DVF14" t="s">
        <v>8</v>
      </c>
      <c r="DVG14" s="8" t="s">
        <v>31</v>
      </c>
      <c r="DVH14" s="22">
        <v>393</v>
      </c>
      <c r="DVI14" t="s">
        <v>7</v>
      </c>
      <c r="DVJ14" t="s">
        <v>8</v>
      </c>
      <c r="DVK14" s="8" t="s">
        <v>31</v>
      </c>
      <c r="DVL14" s="22">
        <v>393</v>
      </c>
      <c r="DVM14" t="s">
        <v>7</v>
      </c>
      <c r="DVN14" t="s">
        <v>8</v>
      </c>
      <c r="DVO14" s="8" t="s">
        <v>31</v>
      </c>
      <c r="DVP14" s="22">
        <v>393</v>
      </c>
      <c r="DVQ14" t="s">
        <v>7</v>
      </c>
      <c r="DVR14" t="s">
        <v>8</v>
      </c>
      <c r="DVS14" s="8" t="s">
        <v>31</v>
      </c>
      <c r="DVT14" s="22">
        <v>393</v>
      </c>
      <c r="DVU14" t="s">
        <v>7</v>
      </c>
      <c r="DVV14" t="s">
        <v>8</v>
      </c>
      <c r="DVW14" s="8" t="s">
        <v>31</v>
      </c>
      <c r="DVX14" s="22">
        <v>393</v>
      </c>
      <c r="DVY14" t="s">
        <v>7</v>
      </c>
      <c r="DVZ14" t="s">
        <v>8</v>
      </c>
      <c r="DWA14" s="8" t="s">
        <v>31</v>
      </c>
      <c r="DWB14" s="22">
        <v>393</v>
      </c>
      <c r="DWC14" t="s">
        <v>7</v>
      </c>
      <c r="DWD14" t="s">
        <v>8</v>
      </c>
      <c r="DWE14" s="8" t="s">
        <v>31</v>
      </c>
      <c r="DWF14" s="22">
        <v>393</v>
      </c>
      <c r="DWG14" t="s">
        <v>7</v>
      </c>
      <c r="DWH14" t="s">
        <v>8</v>
      </c>
      <c r="DWI14" s="8" t="s">
        <v>31</v>
      </c>
      <c r="DWJ14" s="22">
        <v>393</v>
      </c>
      <c r="DWK14" t="s">
        <v>7</v>
      </c>
      <c r="DWL14" t="s">
        <v>8</v>
      </c>
      <c r="DWM14" s="8" t="s">
        <v>31</v>
      </c>
      <c r="DWN14" s="22">
        <v>393</v>
      </c>
      <c r="DWO14" t="s">
        <v>7</v>
      </c>
      <c r="DWP14" t="s">
        <v>8</v>
      </c>
      <c r="DWQ14" s="8" t="s">
        <v>31</v>
      </c>
      <c r="DWR14" s="22">
        <v>393</v>
      </c>
      <c r="DWS14" t="s">
        <v>7</v>
      </c>
      <c r="DWT14" t="s">
        <v>8</v>
      </c>
      <c r="DWU14" s="8" t="s">
        <v>31</v>
      </c>
      <c r="DWV14" s="22">
        <v>393</v>
      </c>
      <c r="DWW14" t="s">
        <v>7</v>
      </c>
      <c r="DWX14" t="s">
        <v>8</v>
      </c>
      <c r="DWY14" s="8" t="s">
        <v>31</v>
      </c>
      <c r="DWZ14" s="22">
        <v>393</v>
      </c>
      <c r="DXA14" t="s">
        <v>7</v>
      </c>
      <c r="DXB14" t="s">
        <v>8</v>
      </c>
      <c r="DXC14" s="8" t="s">
        <v>31</v>
      </c>
      <c r="DXD14" s="22">
        <v>393</v>
      </c>
      <c r="DXE14" t="s">
        <v>7</v>
      </c>
      <c r="DXF14" t="s">
        <v>8</v>
      </c>
      <c r="DXG14" s="8" t="s">
        <v>31</v>
      </c>
      <c r="DXH14" s="22">
        <v>393</v>
      </c>
      <c r="DXI14" t="s">
        <v>7</v>
      </c>
      <c r="DXJ14" t="s">
        <v>8</v>
      </c>
      <c r="DXK14" s="8" t="s">
        <v>31</v>
      </c>
      <c r="DXL14" s="22">
        <v>393</v>
      </c>
      <c r="DXM14" t="s">
        <v>7</v>
      </c>
      <c r="DXN14" t="s">
        <v>8</v>
      </c>
      <c r="DXO14" s="8" t="s">
        <v>31</v>
      </c>
      <c r="DXP14" s="22">
        <v>393</v>
      </c>
      <c r="DXQ14" t="s">
        <v>7</v>
      </c>
      <c r="DXR14" t="s">
        <v>8</v>
      </c>
      <c r="DXS14" s="8" t="s">
        <v>31</v>
      </c>
      <c r="DXT14" s="22">
        <v>393</v>
      </c>
      <c r="DXU14" t="s">
        <v>7</v>
      </c>
      <c r="DXV14" t="s">
        <v>8</v>
      </c>
      <c r="DXW14" s="8" t="s">
        <v>31</v>
      </c>
      <c r="DXX14" s="22">
        <v>393</v>
      </c>
      <c r="DXY14" t="s">
        <v>7</v>
      </c>
      <c r="DXZ14" t="s">
        <v>8</v>
      </c>
      <c r="DYA14" s="8" t="s">
        <v>31</v>
      </c>
      <c r="DYB14" s="22">
        <v>393</v>
      </c>
      <c r="DYC14" t="s">
        <v>7</v>
      </c>
      <c r="DYD14" t="s">
        <v>8</v>
      </c>
      <c r="DYE14" s="8" t="s">
        <v>31</v>
      </c>
      <c r="DYF14" s="22">
        <v>393</v>
      </c>
      <c r="DYG14" t="s">
        <v>7</v>
      </c>
      <c r="DYH14" t="s">
        <v>8</v>
      </c>
      <c r="DYI14" s="8" t="s">
        <v>31</v>
      </c>
      <c r="DYJ14" s="22">
        <v>393</v>
      </c>
      <c r="DYK14" t="s">
        <v>7</v>
      </c>
      <c r="DYL14" t="s">
        <v>8</v>
      </c>
      <c r="DYM14" s="8" t="s">
        <v>31</v>
      </c>
      <c r="DYN14" s="22">
        <v>393</v>
      </c>
      <c r="DYO14" t="s">
        <v>7</v>
      </c>
      <c r="DYP14" t="s">
        <v>8</v>
      </c>
      <c r="DYQ14" s="8" t="s">
        <v>31</v>
      </c>
      <c r="DYR14" s="22">
        <v>393</v>
      </c>
      <c r="DYS14" t="s">
        <v>7</v>
      </c>
      <c r="DYT14" t="s">
        <v>8</v>
      </c>
      <c r="DYU14" s="8" t="s">
        <v>31</v>
      </c>
      <c r="DYV14" s="22">
        <v>393</v>
      </c>
      <c r="DYW14" t="s">
        <v>7</v>
      </c>
      <c r="DYX14" t="s">
        <v>8</v>
      </c>
      <c r="DYY14" s="8" t="s">
        <v>31</v>
      </c>
      <c r="DYZ14" s="22">
        <v>393</v>
      </c>
      <c r="DZA14" t="s">
        <v>7</v>
      </c>
      <c r="DZB14" t="s">
        <v>8</v>
      </c>
      <c r="DZC14" s="8" t="s">
        <v>31</v>
      </c>
      <c r="DZD14" s="22">
        <v>393</v>
      </c>
      <c r="DZE14" t="s">
        <v>7</v>
      </c>
      <c r="DZF14" t="s">
        <v>8</v>
      </c>
      <c r="DZG14" s="8" t="s">
        <v>31</v>
      </c>
      <c r="DZH14" s="22">
        <v>393</v>
      </c>
      <c r="DZI14" t="s">
        <v>7</v>
      </c>
      <c r="DZJ14" t="s">
        <v>8</v>
      </c>
      <c r="DZK14" s="8" t="s">
        <v>31</v>
      </c>
      <c r="DZL14" s="22">
        <v>393</v>
      </c>
      <c r="DZM14" t="s">
        <v>7</v>
      </c>
      <c r="DZN14" t="s">
        <v>8</v>
      </c>
      <c r="DZO14" s="8" t="s">
        <v>31</v>
      </c>
      <c r="DZP14" s="22">
        <v>393</v>
      </c>
      <c r="DZQ14" t="s">
        <v>7</v>
      </c>
      <c r="DZR14" t="s">
        <v>8</v>
      </c>
      <c r="DZS14" s="8" t="s">
        <v>31</v>
      </c>
      <c r="DZT14" s="22">
        <v>393</v>
      </c>
      <c r="DZU14" t="s">
        <v>7</v>
      </c>
      <c r="DZV14" t="s">
        <v>8</v>
      </c>
      <c r="DZW14" s="8" t="s">
        <v>31</v>
      </c>
      <c r="DZX14" s="22">
        <v>393</v>
      </c>
      <c r="DZY14" t="s">
        <v>7</v>
      </c>
      <c r="DZZ14" t="s">
        <v>8</v>
      </c>
      <c r="EAA14" s="8" t="s">
        <v>31</v>
      </c>
      <c r="EAB14" s="22">
        <v>393</v>
      </c>
      <c r="EAC14" t="s">
        <v>7</v>
      </c>
      <c r="EAD14" t="s">
        <v>8</v>
      </c>
      <c r="EAE14" s="8" t="s">
        <v>31</v>
      </c>
      <c r="EAF14" s="22">
        <v>393</v>
      </c>
      <c r="EAG14" t="s">
        <v>7</v>
      </c>
      <c r="EAH14" t="s">
        <v>8</v>
      </c>
      <c r="EAI14" s="8" t="s">
        <v>31</v>
      </c>
      <c r="EAJ14" s="22">
        <v>393</v>
      </c>
      <c r="EAK14" t="s">
        <v>7</v>
      </c>
      <c r="EAL14" t="s">
        <v>8</v>
      </c>
      <c r="EAM14" s="8" t="s">
        <v>31</v>
      </c>
      <c r="EAN14" s="22">
        <v>393</v>
      </c>
      <c r="EAO14" t="s">
        <v>7</v>
      </c>
      <c r="EAP14" t="s">
        <v>8</v>
      </c>
      <c r="EAQ14" s="8" t="s">
        <v>31</v>
      </c>
      <c r="EAR14" s="22">
        <v>393</v>
      </c>
      <c r="EAS14" t="s">
        <v>7</v>
      </c>
      <c r="EAT14" t="s">
        <v>8</v>
      </c>
      <c r="EAU14" s="8" t="s">
        <v>31</v>
      </c>
      <c r="EAV14" s="22">
        <v>393</v>
      </c>
      <c r="EAW14" t="s">
        <v>7</v>
      </c>
      <c r="EAX14" t="s">
        <v>8</v>
      </c>
      <c r="EAY14" s="8" t="s">
        <v>31</v>
      </c>
      <c r="EAZ14" s="22">
        <v>393</v>
      </c>
      <c r="EBA14" t="s">
        <v>7</v>
      </c>
      <c r="EBB14" t="s">
        <v>8</v>
      </c>
      <c r="EBC14" s="8" t="s">
        <v>31</v>
      </c>
      <c r="EBD14" s="22">
        <v>393</v>
      </c>
      <c r="EBE14" t="s">
        <v>7</v>
      </c>
      <c r="EBF14" t="s">
        <v>8</v>
      </c>
      <c r="EBG14" s="8" t="s">
        <v>31</v>
      </c>
      <c r="EBH14" s="22">
        <v>393</v>
      </c>
      <c r="EBI14" t="s">
        <v>7</v>
      </c>
      <c r="EBJ14" t="s">
        <v>8</v>
      </c>
      <c r="EBK14" s="8" t="s">
        <v>31</v>
      </c>
      <c r="EBL14" s="22">
        <v>393</v>
      </c>
      <c r="EBM14" t="s">
        <v>7</v>
      </c>
      <c r="EBN14" t="s">
        <v>8</v>
      </c>
      <c r="EBO14" s="8" t="s">
        <v>31</v>
      </c>
      <c r="EBP14" s="22">
        <v>393</v>
      </c>
      <c r="EBQ14" t="s">
        <v>7</v>
      </c>
      <c r="EBR14" t="s">
        <v>8</v>
      </c>
      <c r="EBS14" s="8" t="s">
        <v>31</v>
      </c>
      <c r="EBT14" s="22">
        <v>393</v>
      </c>
      <c r="EBU14" t="s">
        <v>7</v>
      </c>
      <c r="EBV14" t="s">
        <v>8</v>
      </c>
      <c r="EBW14" s="8" t="s">
        <v>31</v>
      </c>
      <c r="EBX14" s="22">
        <v>393</v>
      </c>
      <c r="EBY14" t="s">
        <v>7</v>
      </c>
      <c r="EBZ14" t="s">
        <v>8</v>
      </c>
      <c r="ECA14" s="8" t="s">
        <v>31</v>
      </c>
      <c r="ECB14" s="22">
        <v>393</v>
      </c>
      <c r="ECC14" t="s">
        <v>7</v>
      </c>
      <c r="ECD14" t="s">
        <v>8</v>
      </c>
      <c r="ECE14" s="8" t="s">
        <v>31</v>
      </c>
      <c r="ECF14" s="22">
        <v>393</v>
      </c>
      <c r="ECG14" t="s">
        <v>7</v>
      </c>
      <c r="ECH14" t="s">
        <v>8</v>
      </c>
      <c r="ECI14" s="8" t="s">
        <v>31</v>
      </c>
      <c r="ECJ14" s="22">
        <v>393</v>
      </c>
      <c r="ECK14" t="s">
        <v>7</v>
      </c>
      <c r="ECL14" t="s">
        <v>8</v>
      </c>
      <c r="ECM14" s="8" t="s">
        <v>31</v>
      </c>
      <c r="ECN14" s="22">
        <v>393</v>
      </c>
      <c r="ECO14" t="s">
        <v>7</v>
      </c>
      <c r="ECP14" t="s">
        <v>8</v>
      </c>
      <c r="ECQ14" s="8" t="s">
        <v>31</v>
      </c>
      <c r="ECR14" s="22">
        <v>393</v>
      </c>
      <c r="ECS14" t="s">
        <v>7</v>
      </c>
      <c r="ECT14" t="s">
        <v>8</v>
      </c>
      <c r="ECU14" s="8" t="s">
        <v>31</v>
      </c>
      <c r="ECV14" s="22">
        <v>393</v>
      </c>
      <c r="ECW14" t="s">
        <v>7</v>
      </c>
      <c r="ECX14" t="s">
        <v>8</v>
      </c>
      <c r="ECY14" s="8" t="s">
        <v>31</v>
      </c>
      <c r="ECZ14" s="22">
        <v>393</v>
      </c>
      <c r="EDA14" t="s">
        <v>7</v>
      </c>
      <c r="EDB14" t="s">
        <v>8</v>
      </c>
      <c r="EDC14" s="8" t="s">
        <v>31</v>
      </c>
      <c r="EDD14" s="22">
        <v>393</v>
      </c>
      <c r="EDE14" t="s">
        <v>7</v>
      </c>
      <c r="EDF14" t="s">
        <v>8</v>
      </c>
      <c r="EDG14" s="8" t="s">
        <v>31</v>
      </c>
      <c r="EDH14" s="22">
        <v>393</v>
      </c>
      <c r="EDI14" t="s">
        <v>7</v>
      </c>
      <c r="EDJ14" t="s">
        <v>8</v>
      </c>
      <c r="EDK14" s="8" t="s">
        <v>31</v>
      </c>
      <c r="EDL14" s="22">
        <v>393</v>
      </c>
      <c r="EDM14" t="s">
        <v>7</v>
      </c>
      <c r="EDN14" t="s">
        <v>8</v>
      </c>
      <c r="EDO14" s="8" t="s">
        <v>31</v>
      </c>
      <c r="EDP14" s="22">
        <v>393</v>
      </c>
      <c r="EDQ14" t="s">
        <v>7</v>
      </c>
      <c r="EDR14" t="s">
        <v>8</v>
      </c>
      <c r="EDS14" s="8" t="s">
        <v>31</v>
      </c>
      <c r="EDT14" s="22">
        <v>393</v>
      </c>
      <c r="EDU14" t="s">
        <v>7</v>
      </c>
      <c r="EDV14" t="s">
        <v>8</v>
      </c>
      <c r="EDW14" s="8" t="s">
        <v>31</v>
      </c>
      <c r="EDX14" s="22">
        <v>393</v>
      </c>
      <c r="EDY14" t="s">
        <v>7</v>
      </c>
      <c r="EDZ14" t="s">
        <v>8</v>
      </c>
      <c r="EEA14" s="8" t="s">
        <v>31</v>
      </c>
      <c r="EEB14" s="22">
        <v>393</v>
      </c>
      <c r="EEC14" t="s">
        <v>7</v>
      </c>
      <c r="EED14" t="s">
        <v>8</v>
      </c>
      <c r="EEE14" s="8" t="s">
        <v>31</v>
      </c>
      <c r="EEF14" s="22">
        <v>393</v>
      </c>
      <c r="EEG14" t="s">
        <v>7</v>
      </c>
      <c r="EEH14" t="s">
        <v>8</v>
      </c>
      <c r="EEI14" s="8" t="s">
        <v>31</v>
      </c>
      <c r="EEJ14" s="22">
        <v>393</v>
      </c>
      <c r="EEK14" t="s">
        <v>7</v>
      </c>
      <c r="EEL14" t="s">
        <v>8</v>
      </c>
      <c r="EEM14" s="8" t="s">
        <v>31</v>
      </c>
      <c r="EEN14" s="22">
        <v>393</v>
      </c>
      <c r="EEO14" t="s">
        <v>7</v>
      </c>
      <c r="EEP14" t="s">
        <v>8</v>
      </c>
      <c r="EEQ14" s="8" t="s">
        <v>31</v>
      </c>
      <c r="EER14" s="22">
        <v>393</v>
      </c>
      <c r="EES14" t="s">
        <v>7</v>
      </c>
      <c r="EET14" t="s">
        <v>8</v>
      </c>
      <c r="EEU14" s="8" t="s">
        <v>31</v>
      </c>
      <c r="EEV14" s="22">
        <v>393</v>
      </c>
      <c r="EEW14" t="s">
        <v>7</v>
      </c>
      <c r="EEX14" t="s">
        <v>8</v>
      </c>
      <c r="EEY14" s="8" t="s">
        <v>31</v>
      </c>
      <c r="EEZ14" s="22">
        <v>393</v>
      </c>
      <c r="EFA14" t="s">
        <v>7</v>
      </c>
      <c r="EFB14" t="s">
        <v>8</v>
      </c>
      <c r="EFC14" s="8" t="s">
        <v>31</v>
      </c>
      <c r="EFD14" s="22">
        <v>393</v>
      </c>
      <c r="EFE14" t="s">
        <v>7</v>
      </c>
      <c r="EFF14" t="s">
        <v>8</v>
      </c>
      <c r="EFG14" s="8" t="s">
        <v>31</v>
      </c>
      <c r="EFH14" s="22">
        <v>393</v>
      </c>
      <c r="EFI14" t="s">
        <v>7</v>
      </c>
      <c r="EFJ14" t="s">
        <v>8</v>
      </c>
      <c r="EFK14" s="8" t="s">
        <v>31</v>
      </c>
      <c r="EFL14" s="22">
        <v>393</v>
      </c>
      <c r="EFM14" t="s">
        <v>7</v>
      </c>
      <c r="EFN14" t="s">
        <v>8</v>
      </c>
      <c r="EFO14" s="8" t="s">
        <v>31</v>
      </c>
      <c r="EFP14" s="22">
        <v>393</v>
      </c>
      <c r="EFQ14" t="s">
        <v>7</v>
      </c>
      <c r="EFR14" t="s">
        <v>8</v>
      </c>
      <c r="EFS14" s="8" t="s">
        <v>31</v>
      </c>
      <c r="EFT14" s="22">
        <v>393</v>
      </c>
      <c r="EFU14" t="s">
        <v>7</v>
      </c>
      <c r="EFV14" t="s">
        <v>8</v>
      </c>
      <c r="EFW14" s="8" t="s">
        <v>31</v>
      </c>
      <c r="EFX14" s="22">
        <v>393</v>
      </c>
      <c r="EFY14" t="s">
        <v>7</v>
      </c>
      <c r="EFZ14" t="s">
        <v>8</v>
      </c>
      <c r="EGA14" s="8" t="s">
        <v>31</v>
      </c>
      <c r="EGB14" s="22">
        <v>393</v>
      </c>
      <c r="EGC14" t="s">
        <v>7</v>
      </c>
      <c r="EGD14" t="s">
        <v>8</v>
      </c>
      <c r="EGE14" s="8" t="s">
        <v>31</v>
      </c>
      <c r="EGF14" s="22">
        <v>393</v>
      </c>
      <c r="EGG14" t="s">
        <v>7</v>
      </c>
      <c r="EGH14" t="s">
        <v>8</v>
      </c>
      <c r="EGI14" s="8" t="s">
        <v>31</v>
      </c>
      <c r="EGJ14" s="22">
        <v>393</v>
      </c>
      <c r="EGK14" t="s">
        <v>7</v>
      </c>
      <c r="EGL14" t="s">
        <v>8</v>
      </c>
      <c r="EGM14" s="8" t="s">
        <v>31</v>
      </c>
      <c r="EGN14" s="22">
        <v>393</v>
      </c>
      <c r="EGO14" t="s">
        <v>7</v>
      </c>
      <c r="EGP14" t="s">
        <v>8</v>
      </c>
      <c r="EGQ14" s="8" t="s">
        <v>31</v>
      </c>
      <c r="EGR14" s="22">
        <v>393</v>
      </c>
      <c r="EGS14" t="s">
        <v>7</v>
      </c>
      <c r="EGT14" t="s">
        <v>8</v>
      </c>
      <c r="EGU14" s="8" t="s">
        <v>31</v>
      </c>
      <c r="EGV14" s="22">
        <v>393</v>
      </c>
      <c r="EGW14" t="s">
        <v>7</v>
      </c>
      <c r="EGX14" t="s">
        <v>8</v>
      </c>
      <c r="EGY14" s="8" t="s">
        <v>31</v>
      </c>
      <c r="EGZ14" s="22">
        <v>393</v>
      </c>
      <c r="EHA14" t="s">
        <v>7</v>
      </c>
      <c r="EHB14" t="s">
        <v>8</v>
      </c>
      <c r="EHC14" s="8" t="s">
        <v>31</v>
      </c>
      <c r="EHD14" s="22">
        <v>393</v>
      </c>
      <c r="EHE14" t="s">
        <v>7</v>
      </c>
      <c r="EHF14" t="s">
        <v>8</v>
      </c>
      <c r="EHG14" s="8" t="s">
        <v>31</v>
      </c>
      <c r="EHH14" s="22">
        <v>393</v>
      </c>
      <c r="EHI14" t="s">
        <v>7</v>
      </c>
      <c r="EHJ14" t="s">
        <v>8</v>
      </c>
      <c r="EHK14" s="8" t="s">
        <v>31</v>
      </c>
      <c r="EHL14" s="22">
        <v>393</v>
      </c>
      <c r="EHM14" t="s">
        <v>7</v>
      </c>
      <c r="EHN14" t="s">
        <v>8</v>
      </c>
      <c r="EHO14" s="8" t="s">
        <v>31</v>
      </c>
      <c r="EHP14" s="22">
        <v>393</v>
      </c>
      <c r="EHQ14" t="s">
        <v>7</v>
      </c>
      <c r="EHR14" t="s">
        <v>8</v>
      </c>
      <c r="EHS14" s="8" t="s">
        <v>31</v>
      </c>
      <c r="EHT14" s="22">
        <v>393</v>
      </c>
      <c r="EHU14" t="s">
        <v>7</v>
      </c>
      <c r="EHV14" t="s">
        <v>8</v>
      </c>
      <c r="EHW14" s="8" t="s">
        <v>31</v>
      </c>
      <c r="EHX14" s="22">
        <v>393</v>
      </c>
      <c r="EHY14" t="s">
        <v>7</v>
      </c>
      <c r="EHZ14" t="s">
        <v>8</v>
      </c>
      <c r="EIA14" s="8" t="s">
        <v>31</v>
      </c>
      <c r="EIB14" s="22">
        <v>393</v>
      </c>
      <c r="EIC14" t="s">
        <v>7</v>
      </c>
      <c r="EID14" t="s">
        <v>8</v>
      </c>
      <c r="EIE14" s="8" t="s">
        <v>31</v>
      </c>
      <c r="EIF14" s="22">
        <v>393</v>
      </c>
      <c r="EIG14" t="s">
        <v>7</v>
      </c>
      <c r="EIH14" t="s">
        <v>8</v>
      </c>
      <c r="EII14" s="8" t="s">
        <v>31</v>
      </c>
      <c r="EIJ14" s="22">
        <v>393</v>
      </c>
      <c r="EIK14" t="s">
        <v>7</v>
      </c>
      <c r="EIL14" t="s">
        <v>8</v>
      </c>
      <c r="EIM14" s="8" t="s">
        <v>31</v>
      </c>
      <c r="EIN14" s="22">
        <v>393</v>
      </c>
      <c r="EIO14" t="s">
        <v>7</v>
      </c>
      <c r="EIP14" t="s">
        <v>8</v>
      </c>
      <c r="EIQ14" s="8" t="s">
        <v>31</v>
      </c>
      <c r="EIR14" s="22">
        <v>393</v>
      </c>
      <c r="EIS14" t="s">
        <v>7</v>
      </c>
      <c r="EIT14" t="s">
        <v>8</v>
      </c>
      <c r="EIU14" s="8" t="s">
        <v>31</v>
      </c>
      <c r="EIV14" s="22">
        <v>393</v>
      </c>
      <c r="EIW14" t="s">
        <v>7</v>
      </c>
      <c r="EIX14" t="s">
        <v>8</v>
      </c>
      <c r="EIY14" s="8" t="s">
        <v>31</v>
      </c>
      <c r="EIZ14" s="22">
        <v>393</v>
      </c>
      <c r="EJA14" t="s">
        <v>7</v>
      </c>
      <c r="EJB14" t="s">
        <v>8</v>
      </c>
      <c r="EJC14" s="8" t="s">
        <v>31</v>
      </c>
      <c r="EJD14" s="22">
        <v>393</v>
      </c>
      <c r="EJE14" t="s">
        <v>7</v>
      </c>
      <c r="EJF14" t="s">
        <v>8</v>
      </c>
      <c r="EJG14" s="8" t="s">
        <v>31</v>
      </c>
      <c r="EJH14" s="22">
        <v>393</v>
      </c>
      <c r="EJI14" t="s">
        <v>7</v>
      </c>
      <c r="EJJ14" t="s">
        <v>8</v>
      </c>
      <c r="EJK14" s="8" t="s">
        <v>31</v>
      </c>
      <c r="EJL14" s="22">
        <v>393</v>
      </c>
      <c r="EJM14" t="s">
        <v>7</v>
      </c>
      <c r="EJN14" t="s">
        <v>8</v>
      </c>
      <c r="EJO14" s="8" t="s">
        <v>31</v>
      </c>
      <c r="EJP14" s="22">
        <v>393</v>
      </c>
      <c r="EJQ14" t="s">
        <v>7</v>
      </c>
      <c r="EJR14" t="s">
        <v>8</v>
      </c>
      <c r="EJS14" s="8" t="s">
        <v>31</v>
      </c>
      <c r="EJT14" s="22">
        <v>393</v>
      </c>
      <c r="EJU14" t="s">
        <v>7</v>
      </c>
      <c r="EJV14" t="s">
        <v>8</v>
      </c>
      <c r="EJW14" s="8" t="s">
        <v>31</v>
      </c>
      <c r="EJX14" s="22">
        <v>393</v>
      </c>
      <c r="EJY14" t="s">
        <v>7</v>
      </c>
      <c r="EJZ14" t="s">
        <v>8</v>
      </c>
      <c r="EKA14" s="8" t="s">
        <v>31</v>
      </c>
      <c r="EKB14" s="22">
        <v>393</v>
      </c>
      <c r="EKC14" t="s">
        <v>7</v>
      </c>
      <c r="EKD14" t="s">
        <v>8</v>
      </c>
      <c r="EKE14" s="8" t="s">
        <v>31</v>
      </c>
      <c r="EKF14" s="22">
        <v>393</v>
      </c>
      <c r="EKG14" t="s">
        <v>7</v>
      </c>
      <c r="EKH14" t="s">
        <v>8</v>
      </c>
      <c r="EKI14" s="8" t="s">
        <v>31</v>
      </c>
      <c r="EKJ14" s="22">
        <v>393</v>
      </c>
      <c r="EKK14" t="s">
        <v>7</v>
      </c>
      <c r="EKL14" t="s">
        <v>8</v>
      </c>
      <c r="EKM14" s="8" t="s">
        <v>31</v>
      </c>
      <c r="EKN14" s="22">
        <v>393</v>
      </c>
      <c r="EKO14" t="s">
        <v>7</v>
      </c>
      <c r="EKP14" t="s">
        <v>8</v>
      </c>
      <c r="EKQ14" s="8" t="s">
        <v>31</v>
      </c>
      <c r="EKR14" s="22">
        <v>393</v>
      </c>
      <c r="EKS14" t="s">
        <v>7</v>
      </c>
      <c r="EKT14" t="s">
        <v>8</v>
      </c>
      <c r="EKU14" s="8" t="s">
        <v>31</v>
      </c>
      <c r="EKV14" s="22">
        <v>393</v>
      </c>
      <c r="EKW14" t="s">
        <v>7</v>
      </c>
      <c r="EKX14" t="s">
        <v>8</v>
      </c>
      <c r="EKY14" s="8" t="s">
        <v>31</v>
      </c>
      <c r="EKZ14" s="22">
        <v>393</v>
      </c>
      <c r="ELA14" t="s">
        <v>7</v>
      </c>
      <c r="ELB14" t="s">
        <v>8</v>
      </c>
      <c r="ELC14" s="8" t="s">
        <v>31</v>
      </c>
      <c r="ELD14" s="22">
        <v>393</v>
      </c>
      <c r="ELE14" t="s">
        <v>7</v>
      </c>
      <c r="ELF14" t="s">
        <v>8</v>
      </c>
      <c r="ELG14" s="8" t="s">
        <v>31</v>
      </c>
      <c r="ELH14" s="22">
        <v>393</v>
      </c>
      <c r="ELI14" t="s">
        <v>7</v>
      </c>
      <c r="ELJ14" t="s">
        <v>8</v>
      </c>
      <c r="ELK14" s="8" t="s">
        <v>31</v>
      </c>
      <c r="ELL14" s="22">
        <v>393</v>
      </c>
      <c r="ELM14" t="s">
        <v>7</v>
      </c>
      <c r="ELN14" t="s">
        <v>8</v>
      </c>
      <c r="ELO14" s="8" t="s">
        <v>31</v>
      </c>
      <c r="ELP14" s="22">
        <v>393</v>
      </c>
      <c r="ELQ14" t="s">
        <v>7</v>
      </c>
      <c r="ELR14" t="s">
        <v>8</v>
      </c>
      <c r="ELS14" s="8" t="s">
        <v>31</v>
      </c>
      <c r="ELT14" s="22">
        <v>393</v>
      </c>
      <c r="ELU14" t="s">
        <v>7</v>
      </c>
      <c r="ELV14" t="s">
        <v>8</v>
      </c>
      <c r="ELW14" s="8" t="s">
        <v>31</v>
      </c>
      <c r="ELX14" s="22">
        <v>393</v>
      </c>
      <c r="ELY14" t="s">
        <v>7</v>
      </c>
      <c r="ELZ14" t="s">
        <v>8</v>
      </c>
      <c r="EMA14" s="8" t="s">
        <v>31</v>
      </c>
      <c r="EMB14" s="22">
        <v>393</v>
      </c>
      <c r="EMC14" t="s">
        <v>7</v>
      </c>
      <c r="EMD14" t="s">
        <v>8</v>
      </c>
      <c r="EME14" s="8" t="s">
        <v>31</v>
      </c>
      <c r="EMF14" s="22">
        <v>393</v>
      </c>
      <c r="EMG14" t="s">
        <v>7</v>
      </c>
      <c r="EMH14" t="s">
        <v>8</v>
      </c>
      <c r="EMI14" s="8" t="s">
        <v>31</v>
      </c>
      <c r="EMJ14" s="22">
        <v>393</v>
      </c>
      <c r="EMK14" t="s">
        <v>7</v>
      </c>
      <c r="EML14" t="s">
        <v>8</v>
      </c>
      <c r="EMM14" s="8" t="s">
        <v>31</v>
      </c>
      <c r="EMN14" s="22">
        <v>393</v>
      </c>
      <c r="EMO14" t="s">
        <v>7</v>
      </c>
      <c r="EMP14" t="s">
        <v>8</v>
      </c>
      <c r="EMQ14" s="8" t="s">
        <v>31</v>
      </c>
      <c r="EMR14" s="22">
        <v>393</v>
      </c>
      <c r="EMS14" t="s">
        <v>7</v>
      </c>
      <c r="EMT14" t="s">
        <v>8</v>
      </c>
      <c r="EMU14" s="8" t="s">
        <v>31</v>
      </c>
      <c r="EMV14" s="22">
        <v>393</v>
      </c>
      <c r="EMW14" t="s">
        <v>7</v>
      </c>
      <c r="EMX14" t="s">
        <v>8</v>
      </c>
      <c r="EMY14" s="8" t="s">
        <v>31</v>
      </c>
      <c r="EMZ14" s="22">
        <v>393</v>
      </c>
      <c r="ENA14" t="s">
        <v>7</v>
      </c>
      <c r="ENB14" t="s">
        <v>8</v>
      </c>
      <c r="ENC14" s="8" t="s">
        <v>31</v>
      </c>
      <c r="END14" s="22">
        <v>393</v>
      </c>
      <c r="ENE14" t="s">
        <v>7</v>
      </c>
      <c r="ENF14" t="s">
        <v>8</v>
      </c>
      <c r="ENG14" s="8" t="s">
        <v>31</v>
      </c>
      <c r="ENH14" s="22">
        <v>393</v>
      </c>
      <c r="ENI14" t="s">
        <v>7</v>
      </c>
      <c r="ENJ14" t="s">
        <v>8</v>
      </c>
      <c r="ENK14" s="8" t="s">
        <v>31</v>
      </c>
      <c r="ENL14" s="22">
        <v>393</v>
      </c>
      <c r="ENM14" t="s">
        <v>7</v>
      </c>
      <c r="ENN14" t="s">
        <v>8</v>
      </c>
      <c r="ENO14" s="8" t="s">
        <v>31</v>
      </c>
      <c r="ENP14" s="22">
        <v>393</v>
      </c>
      <c r="ENQ14" t="s">
        <v>7</v>
      </c>
      <c r="ENR14" t="s">
        <v>8</v>
      </c>
      <c r="ENS14" s="8" t="s">
        <v>31</v>
      </c>
      <c r="ENT14" s="22">
        <v>393</v>
      </c>
      <c r="ENU14" t="s">
        <v>7</v>
      </c>
      <c r="ENV14" t="s">
        <v>8</v>
      </c>
      <c r="ENW14" s="8" t="s">
        <v>31</v>
      </c>
      <c r="ENX14" s="22">
        <v>393</v>
      </c>
      <c r="ENY14" t="s">
        <v>7</v>
      </c>
      <c r="ENZ14" t="s">
        <v>8</v>
      </c>
      <c r="EOA14" s="8" t="s">
        <v>31</v>
      </c>
      <c r="EOB14" s="22">
        <v>393</v>
      </c>
      <c r="EOC14" t="s">
        <v>7</v>
      </c>
      <c r="EOD14" t="s">
        <v>8</v>
      </c>
      <c r="EOE14" s="8" t="s">
        <v>31</v>
      </c>
      <c r="EOF14" s="22">
        <v>393</v>
      </c>
      <c r="EOG14" t="s">
        <v>7</v>
      </c>
      <c r="EOH14" t="s">
        <v>8</v>
      </c>
      <c r="EOI14" s="8" t="s">
        <v>31</v>
      </c>
      <c r="EOJ14" s="22">
        <v>393</v>
      </c>
      <c r="EOK14" t="s">
        <v>7</v>
      </c>
      <c r="EOL14" t="s">
        <v>8</v>
      </c>
      <c r="EOM14" s="8" t="s">
        <v>31</v>
      </c>
      <c r="EON14" s="22">
        <v>393</v>
      </c>
      <c r="EOO14" t="s">
        <v>7</v>
      </c>
      <c r="EOP14" t="s">
        <v>8</v>
      </c>
      <c r="EOQ14" s="8" t="s">
        <v>31</v>
      </c>
      <c r="EOR14" s="22">
        <v>393</v>
      </c>
      <c r="EOS14" t="s">
        <v>7</v>
      </c>
      <c r="EOT14" t="s">
        <v>8</v>
      </c>
      <c r="EOU14" s="8" t="s">
        <v>31</v>
      </c>
      <c r="EOV14" s="22">
        <v>393</v>
      </c>
      <c r="EOW14" t="s">
        <v>7</v>
      </c>
      <c r="EOX14" t="s">
        <v>8</v>
      </c>
      <c r="EOY14" s="8" t="s">
        <v>31</v>
      </c>
      <c r="EOZ14" s="22">
        <v>393</v>
      </c>
      <c r="EPA14" t="s">
        <v>7</v>
      </c>
      <c r="EPB14" t="s">
        <v>8</v>
      </c>
      <c r="EPC14" s="8" t="s">
        <v>31</v>
      </c>
      <c r="EPD14" s="22">
        <v>393</v>
      </c>
      <c r="EPE14" t="s">
        <v>7</v>
      </c>
      <c r="EPF14" t="s">
        <v>8</v>
      </c>
      <c r="EPG14" s="8" t="s">
        <v>31</v>
      </c>
      <c r="EPH14" s="22">
        <v>393</v>
      </c>
      <c r="EPI14" t="s">
        <v>7</v>
      </c>
      <c r="EPJ14" t="s">
        <v>8</v>
      </c>
      <c r="EPK14" s="8" t="s">
        <v>31</v>
      </c>
      <c r="EPL14" s="22">
        <v>393</v>
      </c>
      <c r="EPM14" t="s">
        <v>7</v>
      </c>
      <c r="EPN14" t="s">
        <v>8</v>
      </c>
      <c r="EPO14" s="8" t="s">
        <v>31</v>
      </c>
      <c r="EPP14" s="22">
        <v>393</v>
      </c>
      <c r="EPQ14" t="s">
        <v>7</v>
      </c>
      <c r="EPR14" t="s">
        <v>8</v>
      </c>
      <c r="EPS14" s="8" t="s">
        <v>31</v>
      </c>
      <c r="EPT14" s="22">
        <v>393</v>
      </c>
      <c r="EPU14" t="s">
        <v>7</v>
      </c>
      <c r="EPV14" t="s">
        <v>8</v>
      </c>
      <c r="EPW14" s="8" t="s">
        <v>31</v>
      </c>
      <c r="EPX14" s="22">
        <v>393</v>
      </c>
      <c r="EPY14" t="s">
        <v>7</v>
      </c>
      <c r="EPZ14" t="s">
        <v>8</v>
      </c>
      <c r="EQA14" s="8" t="s">
        <v>31</v>
      </c>
      <c r="EQB14" s="22">
        <v>393</v>
      </c>
      <c r="EQC14" t="s">
        <v>7</v>
      </c>
      <c r="EQD14" t="s">
        <v>8</v>
      </c>
      <c r="EQE14" s="8" t="s">
        <v>31</v>
      </c>
      <c r="EQF14" s="22">
        <v>393</v>
      </c>
      <c r="EQG14" t="s">
        <v>7</v>
      </c>
      <c r="EQH14" t="s">
        <v>8</v>
      </c>
      <c r="EQI14" s="8" t="s">
        <v>31</v>
      </c>
      <c r="EQJ14" s="22">
        <v>393</v>
      </c>
      <c r="EQK14" t="s">
        <v>7</v>
      </c>
      <c r="EQL14" t="s">
        <v>8</v>
      </c>
      <c r="EQM14" s="8" t="s">
        <v>31</v>
      </c>
      <c r="EQN14" s="22">
        <v>393</v>
      </c>
      <c r="EQO14" t="s">
        <v>7</v>
      </c>
      <c r="EQP14" t="s">
        <v>8</v>
      </c>
      <c r="EQQ14" s="8" t="s">
        <v>31</v>
      </c>
      <c r="EQR14" s="22">
        <v>393</v>
      </c>
      <c r="EQS14" t="s">
        <v>7</v>
      </c>
      <c r="EQT14" t="s">
        <v>8</v>
      </c>
      <c r="EQU14" s="8" t="s">
        <v>31</v>
      </c>
      <c r="EQV14" s="22">
        <v>393</v>
      </c>
      <c r="EQW14" t="s">
        <v>7</v>
      </c>
      <c r="EQX14" t="s">
        <v>8</v>
      </c>
      <c r="EQY14" s="8" t="s">
        <v>31</v>
      </c>
      <c r="EQZ14" s="22">
        <v>393</v>
      </c>
      <c r="ERA14" t="s">
        <v>7</v>
      </c>
      <c r="ERB14" t="s">
        <v>8</v>
      </c>
      <c r="ERC14" s="8" t="s">
        <v>31</v>
      </c>
      <c r="ERD14" s="22">
        <v>393</v>
      </c>
      <c r="ERE14" t="s">
        <v>7</v>
      </c>
      <c r="ERF14" t="s">
        <v>8</v>
      </c>
      <c r="ERG14" s="8" t="s">
        <v>31</v>
      </c>
      <c r="ERH14" s="22">
        <v>393</v>
      </c>
      <c r="ERI14" t="s">
        <v>7</v>
      </c>
      <c r="ERJ14" t="s">
        <v>8</v>
      </c>
      <c r="ERK14" s="8" t="s">
        <v>31</v>
      </c>
      <c r="ERL14" s="22">
        <v>393</v>
      </c>
      <c r="ERM14" t="s">
        <v>7</v>
      </c>
      <c r="ERN14" t="s">
        <v>8</v>
      </c>
      <c r="ERO14" s="8" t="s">
        <v>31</v>
      </c>
      <c r="ERP14" s="22">
        <v>393</v>
      </c>
      <c r="ERQ14" t="s">
        <v>7</v>
      </c>
      <c r="ERR14" t="s">
        <v>8</v>
      </c>
      <c r="ERS14" s="8" t="s">
        <v>31</v>
      </c>
      <c r="ERT14" s="22">
        <v>393</v>
      </c>
      <c r="ERU14" t="s">
        <v>7</v>
      </c>
      <c r="ERV14" t="s">
        <v>8</v>
      </c>
      <c r="ERW14" s="8" t="s">
        <v>31</v>
      </c>
      <c r="ERX14" s="22">
        <v>393</v>
      </c>
      <c r="ERY14" t="s">
        <v>7</v>
      </c>
      <c r="ERZ14" t="s">
        <v>8</v>
      </c>
      <c r="ESA14" s="8" t="s">
        <v>31</v>
      </c>
      <c r="ESB14" s="22">
        <v>393</v>
      </c>
      <c r="ESC14" t="s">
        <v>7</v>
      </c>
      <c r="ESD14" t="s">
        <v>8</v>
      </c>
      <c r="ESE14" s="8" t="s">
        <v>31</v>
      </c>
      <c r="ESF14" s="22">
        <v>393</v>
      </c>
      <c r="ESG14" t="s">
        <v>7</v>
      </c>
      <c r="ESH14" t="s">
        <v>8</v>
      </c>
      <c r="ESI14" s="8" t="s">
        <v>31</v>
      </c>
      <c r="ESJ14" s="22">
        <v>393</v>
      </c>
      <c r="ESK14" t="s">
        <v>7</v>
      </c>
      <c r="ESL14" t="s">
        <v>8</v>
      </c>
      <c r="ESM14" s="8" t="s">
        <v>31</v>
      </c>
      <c r="ESN14" s="22">
        <v>393</v>
      </c>
      <c r="ESO14" t="s">
        <v>7</v>
      </c>
      <c r="ESP14" t="s">
        <v>8</v>
      </c>
      <c r="ESQ14" s="8" t="s">
        <v>31</v>
      </c>
      <c r="ESR14" s="22">
        <v>393</v>
      </c>
      <c r="ESS14" t="s">
        <v>7</v>
      </c>
      <c r="EST14" t="s">
        <v>8</v>
      </c>
      <c r="ESU14" s="8" t="s">
        <v>31</v>
      </c>
      <c r="ESV14" s="22">
        <v>393</v>
      </c>
      <c r="ESW14" t="s">
        <v>7</v>
      </c>
      <c r="ESX14" t="s">
        <v>8</v>
      </c>
      <c r="ESY14" s="8" t="s">
        <v>31</v>
      </c>
      <c r="ESZ14" s="22">
        <v>393</v>
      </c>
      <c r="ETA14" t="s">
        <v>7</v>
      </c>
      <c r="ETB14" t="s">
        <v>8</v>
      </c>
      <c r="ETC14" s="8" t="s">
        <v>31</v>
      </c>
      <c r="ETD14" s="22">
        <v>393</v>
      </c>
      <c r="ETE14" t="s">
        <v>7</v>
      </c>
      <c r="ETF14" t="s">
        <v>8</v>
      </c>
      <c r="ETG14" s="8" t="s">
        <v>31</v>
      </c>
      <c r="ETH14" s="22">
        <v>393</v>
      </c>
      <c r="ETI14" t="s">
        <v>7</v>
      </c>
      <c r="ETJ14" t="s">
        <v>8</v>
      </c>
      <c r="ETK14" s="8" t="s">
        <v>31</v>
      </c>
      <c r="ETL14" s="22">
        <v>393</v>
      </c>
      <c r="ETM14" t="s">
        <v>7</v>
      </c>
      <c r="ETN14" t="s">
        <v>8</v>
      </c>
      <c r="ETO14" s="8" t="s">
        <v>31</v>
      </c>
      <c r="ETP14" s="22">
        <v>393</v>
      </c>
      <c r="ETQ14" t="s">
        <v>7</v>
      </c>
      <c r="ETR14" t="s">
        <v>8</v>
      </c>
      <c r="ETS14" s="8" t="s">
        <v>31</v>
      </c>
      <c r="ETT14" s="22">
        <v>393</v>
      </c>
      <c r="ETU14" t="s">
        <v>7</v>
      </c>
      <c r="ETV14" t="s">
        <v>8</v>
      </c>
      <c r="ETW14" s="8" t="s">
        <v>31</v>
      </c>
      <c r="ETX14" s="22">
        <v>393</v>
      </c>
      <c r="ETY14" t="s">
        <v>7</v>
      </c>
      <c r="ETZ14" t="s">
        <v>8</v>
      </c>
      <c r="EUA14" s="8" t="s">
        <v>31</v>
      </c>
      <c r="EUB14" s="22">
        <v>393</v>
      </c>
      <c r="EUC14" t="s">
        <v>7</v>
      </c>
      <c r="EUD14" t="s">
        <v>8</v>
      </c>
      <c r="EUE14" s="8" t="s">
        <v>31</v>
      </c>
      <c r="EUF14" s="22">
        <v>393</v>
      </c>
      <c r="EUG14" t="s">
        <v>7</v>
      </c>
      <c r="EUH14" t="s">
        <v>8</v>
      </c>
      <c r="EUI14" s="8" t="s">
        <v>31</v>
      </c>
      <c r="EUJ14" s="22">
        <v>393</v>
      </c>
      <c r="EUK14" t="s">
        <v>7</v>
      </c>
      <c r="EUL14" t="s">
        <v>8</v>
      </c>
      <c r="EUM14" s="8" t="s">
        <v>31</v>
      </c>
      <c r="EUN14" s="22">
        <v>393</v>
      </c>
      <c r="EUO14" t="s">
        <v>7</v>
      </c>
      <c r="EUP14" t="s">
        <v>8</v>
      </c>
      <c r="EUQ14" s="8" t="s">
        <v>31</v>
      </c>
      <c r="EUR14" s="22">
        <v>393</v>
      </c>
      <c r="EUS14" t="s">
        <v>7</v>
      </c>
      <c r="EUT14" t="s">
        <v>8</v>
      </c>
      <c r="EUU14" s="8" t="s">
        <v>31</v>
      </c>
      <c r="EUV14" s="22">
        <v>393</v>
      </c>
      <c r="EUW14" t="s">
        <v>7</v>
      </c>
      <c r="EUX14" t="s">
        <v>8</v>
      </c>
      <c r="EUY14" s="8" t="s">
        <v>31</v>
      </c>
      <c r="EUZ14" s="22">
        <v>393</v>
      </c>
      <c r="EVA14" t="s">
        <v>7</v>
      </c>
      <c r="EVB14" t="s">
        <v>8</v>
      </c>
      <c r="EVC14" s="8" t="s">
        <v>31</v>
      </c>
      <c r="EVD14" s="22">
        <v>393</v>
      </c>
      <c r="EVE14" t="s">
        <v>7</v>
      </c>
      <c r="EVF14" t="s">
        <v>8</v>
      </c>
      <c r="EVG14" s="8" t="s">
        <v>31</v>
      </c>
      <c r="EVH14" s="22">
        <v>393</v>
      </c>
      <c r="EVI14" t="s">
        <v>7</v>
      </c>
      <c r="EVJ14" t="s">
        <v>8</v>
      </c>
      <c r="EVK14" s="8" t="s">
        <v>31</v>
      </c>
      <c r="EVL14" s="22">
        <v>393</v>
      </c>
      <c r="EVM14" t="s">
        <v>7</v>
      </c>
      <c r="EVN14" t="s">
        <v>8</v>
      </c>
      <c r="EVO14" s="8" t="s">
        <v>31</v>
      </c>
      <c r="EVP14" s="22">
        <v>393</v>
      </c>
      <c r="EVQ14" t="s">
        <v>7</v>
      </c>
      <c r="EVR14" t="s">
        <v>8</v>
      </c>
      <c r="EVS14" s="8" t="s">
        <v>31</v>
      </c>
      <c r="EVT14" s="22">
        <v>393</v>
      </c>
      <c r="EVU14" t="s">
        <v>7</v>
      </c>
      <c r="EVV14" t="s">
        <v>8</v>
      </c>
      <c r="EVW14" s="8" t="s">
        <v>31</v>
      </c>
      <c r="EVX14" s="22">
        <v>393</v>
      </c>
      <c r="EVY14" t="s">
        <v>7</v>
      </c>
      <c r="EVZ14" t="s">
        <v>8</v>
      </c>
      <c r="EWA14" s="8" t="s">
        <v>31</v>
      </c>
      <c r="EWB14" s="22">
        <v>393</v>
      </c>
      <c r="EWC14" t="s">
        <v>7</v>
      </c>
      <c r="EWD14" t="s">
        <v>8</v>
      </c>
      <c r="EWE14" s="8" t="s">
        <v>31</v>
      </c>
      <c r="EWF14" s="22">
        <v>393</v>
      </c>
      <c r="EWG14" t="s">
        <v>7</v>
      </c>
      <c r="EWH14" t="s">
        <v>8</v>
      </c>
      <c r="EWI14" s="8" t="s">
        <v>31</v>
      </c>
      <c r="EWJ14" s="22">
        <v>393</v>
      </c>
      <c r="EWK14" t="s">
        <v>7</v>
      </c>
      <c r="EWL14" t="s">
        <v>8</v>
      </c>
      <c r="EWM14" s="8" t="s">
        <v>31</v>
      </c>
      <c r="EWN14" s="22">
        <v>393</v>
      </c>
      <c r="EWO14" t="s">
        <v>7</v>
      </c>
      <c r="EWP14" t="s">
        <v>8</v>
      </c>
      <c r="EWQ14" s="8" t="s">
        <v>31</v>
      </c>
      <c r="EWR14" s="22">
        <v>393</v>
      </c>
      <c r="EWS14" t="s">
        <v>7</v>
      </c>
      <c r="EWT14" t="s">
        <v>8</v>
      </c>
      <c r="EWU14" s="8" t="s">
        <v>31</v>
      </c>
      <c r="EWV14" s="22">
        <v>393</v>
      </c>
      <c r="EWW14" t="s">
        <v>7</v>
      </c>
      <c r="EWX14" t="s">
        <v>8</v>
      </c>
      <c r="EWY14" s="8" t="s">
        <v>31</v>
      </c>
      <c r="EWZ14" s="22">
        <v>393</v>
      </c>
      <c r="EXA14" t="s">
        <v>7</v>
      </c>
      <c r="EXB14" t="s">
        <v>8</v>
      </c>
      <c r="EXC14" s="8" t="s">
        <v>31</v>
      </c>
      <c r="EXD14" s="22">
        <v>393</v>
      </c>
      <c r="EXE14" t="s">
        <v>7</v>
      </c>
      <c r="EXF14" t="s">
        <v>8</v>
      </c>
      <c r="EXG14" s="8" t="s">
        <v>31</v>
      </c>
      <c r="EXH14" s="22">
        <v>393</v>
      </c>
      <c r="EXI14" t="s">
        <v>7</v>
      </c>
      <c r="EXJ14" t="s">
        <v>8</v>
      </c>
      <c r="EXK14" s="8" t="s">
        <v>31</v>
      </c>
      <c r="EXL14" s="22">
        <v>393</v>
      </c>
      <c r="EXM14" t="s">
        <v>7</v>
      </c>
      <c r="EXN14" t="s">
        <v>8</v>
      </c>
      <c r="EXO14" s="8" t="s">
        <v>31</v>
      </c>
      <c r="EXP14" s="22">
        <v>393</v>
      </c>
      <c r="EXQ14" t="s">
        <v>7</v>
      </c>
      <c r="EXR14" t="s">
        <v>8</v>
      </c>
      <c r="EXS14" s="8" t="s">
        <v>31</v>
      </c>
      <c r="EXT14" s="22">
        <v>393</v>
      </c>
      <c r="EXU14" t="s">
        <v>7</v>
      </c>
      <c r="EXV14" t="s">
        <v>8</v>
      </c>
      <c r="EXW14" s="8" t="s">
        <v>31</v>
      </c>
      <c r="EXX14" s="22">
        <v>393</v>
      </c>
      <c r="EXY14" t="s">
        <v>7</v>
      </c>
      <c r="EXZ14" t="s">
        <v>8</v>
      </c>
      <c r="EYA14" s="8" t="s">
        <v>31</v>
      </c>
      <c r="EYB14" s="22">
        <v>393</v>
      </c>
      <c r="EYC14" t="s">
        <v>7</v>
      </c>
      <c r="EYD14" t="s">
        <v>8</v>
      </c>
      <c r="EYE14" s="8" t="s">
        <v>31</v>
      </c>
      <c r="EYF14" s="22">
        <v>393</v>
      </c>
      <c r="EYG14" t="s">
        <v>7</v>
      </c>
      <c r="EYH14" t="s">
        <v>8</v>
      </c>
      <c r="EYI14" s="8" t="s">
        <v>31</v>
      </c>
      <c r="EYJ14" s="22">
        <v>393</v>
      </c>
      <c r="EYK14" t="s">
        <v>7</v>
      </c>
      <c r="EYL14" t="s">
        <v>8</v>
      </c>
      <c r="EYM14" s="8" t="s">
        <v>31</v>
      </c>
      <c r="EYN14" s="22">
        <v>393</v>
      </c>
      <c r="EYO14" t="s">
        <v>7</v>
      </c>
      <c r="EYP14" t="s">
        <v>8</v>
      </c>
      <c r="EYQ14" s="8" t="s">
        <v>31</v>
      </c>
      <c r="EYR14" s="22">
        <v>393</v>
      </c>
      <c r="EYS14" t="s">
        <v>7</v>
      </c>
      <c r="EYT14" t="s">
        <v>8</v>
      </c>
      <c r="EYU14" s="8" t="s">
        <v>31</v>
      </c>
      <c r="EYV14" s="22">
        <v>393</v>
      </c>
      <c r="EYW14" t="s">
        <v>7</v>
      </c>
      <c r="EYX14" t="s">
        <v>8</v>
      </c>
      <c r="EYY14" s="8" t="s">
        <v>31</v>
      </c>
      <c r="EYZ14" s="22">
        <v>393</v>
      </c>
      <c r="EZA14" t="s">
        <v>7</v>
      </c>
      <c r="EZB14" t="s">
        <v>8</v>
      </c>
      <c r="EZC14" s="8" t="s">
        <v>31</v>
      </c>
      <c r="EZD14" s="22">
        <v>393</v>
      </c>
      <c r="EZE14" t="s">
        <v>7</v>
      </c>
      <c r="EZF14" t="s">
        <v>8</v>
      </c>
      <c r="EZG14" s="8" t="s">
        <v>31</v>
      </c>
      <c r="EZH14" s="22">
        <v>393</v>
      </c>
      <c r="EZI14" t="s">
        <v>7</v>
      </c>
      <c r="EZJ14" t="s">
        <v>8</v>
      </c>
      <c r="EZK14" s="8" t="s">
        <v>31</v>
      </c>
      <c r="EZL14" s="22">
        <v>393</v>
      </c>
      <c r="EZM14" t="s">
        <v>7</v>
      </c>
      <c r="EZN14" t="s">
        <v>8</v>
      </c>
      <c r="EZO14" s="8" t="s">
        <v>31</v>
      </c>
      <c r="EZP14" s="22">
        <v>393</v>
      </c>
      <c r="EZQ14" t="s">
        <v>7</v>
      </c>
      <c r="EZR14" t="s">
        <v>8</v>
      </c>
      <c r="EZS14" s="8" t="s">
        <v>31</v>
      </c>
      <c r="EZT14" s="22">
        <v>393</v>
      </c>
      <c r="EZU14" t="s">
        <v>7</v>
      </c>
      <c r="EZV14" t="s">
        <v>8</v>
      </c>
      <c r="EZW14" s="8" t="s">
        <v>31</v>
      </c>
      <c r="EZX14" s="22">
        <v>393</v>
      </c>
      <c r="EZY14" t="s">
        <v>7</v>
      </c>
      <c r="EZZ14" t="s">
        <v>8</v>
      </c>
      <c r="FAA14" s="8" t="s">
        <v>31</v>
      </c>
      <c r="FAB14" s="22">
        <v>393</v>
      </c>
      <c r="FAC14" t="s">
        <v>7</v>
      </c>
      <c r="FAD14" t="s">
        <v>8</v>
      </c>
      <c r="FAE14" s="8" t="s">
        <v>31</v>
      </c>
      <c r="FAF14" s="22">
        <v>393</v>
      </c>
      <c r="FAG14" t="s">
        <v>7</v>
      </c>
      <c r="FAH14" t="s">
        <v>8</v>
      </c>
      <c r="FAI14" s="8" t="s">
        <v>31</v>
      </c>
      <c r="FAJ14" s="22">
        <v>393</v>
      </c>
      <c r="FAK14" t="s">
        <v>7</v>
      </c>
      <c r="FAL14" t="s">
        <v>8</v>
      </c>
      <c r="FAM14" s="8" t="s">
        <v>31</v>
      </c>
      <c r="FAN14" s="22">
        <v>393</v>
      </c>
      <c r="FAO14" t="s">
        <v>7</v>
      </c>
      <c r="FAP14" t="s">
        <v>8</v>
      </c>
      <c r="FAQ14" s="8" t="s">
        <v>31</v>
      </c>
      <c r="FAR14" s="22">
        <v>393</v>
      </c>
      <c r="FAS14" t="s">
        <v>7</v>
      </c>
      <c r="FAT14" t="s">
        <v>8</v>
      </c>
      <c r="FAU14" s="8" t="s">
        <v>31</v>
      </c>
      <c r="FAV14" s="22">
        <v>393</v>
      </c>
      <c r="FAW14" t="s">
        <v>7</v>
      </c>
      <c r="FAX14" t="s">
        <v>8</v>
      </c>
      <c r="FAY14" s="8" t="s">
        <v>31</v>
      </c>
      <c r="FAZ14" s="22">
        <v>393</v>
      </c>
      <c r="FBA14" t="s">
        <v>7</v>
      </c>
      <c r="FBB14" t="s">
        <v>8</v>
      </c>
      <c r="FBC14" s="8" t="s">
        <v>31</v>
      </c>
      <c r="FBD14" s="22">
        <v>393</v>
      </c>
      <c r="FBE14" t="s">
        <v>7</v>
      </c>
      <c r="FBF14" t="s">
        <v>8</v>
      </c>
      <c r="FBG14" s="8" t="s">
        <v>31</v>
      </c>
      <c r="FBH14" s="22">
        <v>393</v>
      </c>
      <c r="FBI14" t="s">
        <v>7</v>
      </c>
      <c r="FBJ14" t="s">
        <v>8</v>
      </c>
      <c r="FBK14" s="8" t="s">
        <v>31</v>
      </c>
      <c r="FBL14" s="22">
        <v>393</v>
      </c>
      <c r="FBM14" t="s">
        <v>7</v>
      </c>
      <c r="FBN14" t="s">
        <v>8</v>
      </c>
      <c r="FBO14" s="8" t="s">
        <v>31</v>
      </c>
      <c r="FBP14" s="22">
        <v>393</v>
      </c>
      <c r="FBQ14" t="s">
        <v>7</v>
      </c>
      <c r="FBR14" t="s">
        <v>8</v>
      </c>
      <c r="FBS14" s="8" t="s">
        <v>31</v>
      </c>
      <c r="FBT14" s="22">
        <v>393</v>
      </c>
      <c r="FBU14" t="s">
        <v>7</v>
      </c>
      <c r="FBV14" t="s">
        <v>8</v>
      </c>
      <c r="FBW14" s="8" t="s">
        <v>31</v>
      </c>
      <c r="FBX14" s="22">
        <v>393</v>
      </c>
      <c r="FBY14" t="s">
        <v>7</v>
      </c>
      <c r="FBZ14" t="s">
        <v>8</v>
      </c>
      <c r="FCA14" s="8" t="s">
        <v>31</v>
      </c>
      <c r="FCB14" s="22">
        <v>393</v>
      </c>
      <c r="FCC14" t="s">
        <v>7</v>
      </c>
      <c r="FCD14" t="s">
        <v>8</v>
      </c>
      <c r="FCE14" s="8" t="s">
        <v>31</v>
      </c>
      <c r="FCF14" s="22">
        <v>393</v>
      </c>
      <c r="FCG14" t="s">
        <v>7</v>
      </c>
      <c r="FCH14" t="s">
        <v>8</v>
      </c>
      <c r="FCI14" s="8" t="s">
        <v>31</v>
      </c>
      <c r="FCJ14" s="22">
        <v>393</v>
      </c>
      <c r="FCK14" t="s">
        <v>7</v>
      </c>
      <c r="FCL14" t="s">
        <v>8</v>
      </c>
      <c r="FCM14" s="8" t="s">
        <v>31</v>
      </c>
      <c r="FCN14" s="22">
        <v>393</v>
      </c>
      <c r="FCO14" t="s">
        <v>7</v>
      </c>
      <c r="FCP14" t="s">
        <v>8</v>
      </c>
      <c r="FCQ14" s="8" t="s">
        <v>31</v>
      </c>
      <c r="FCR14" s="22">
        <v>393</v>
      </c>
      <c r="FCS14" t="s">
        <v>7</v>
      </c>
      <c r="FCT14" t="s">
        <v>8</v>
      </c>
      <c r="FCU14" s="8" t="s">
        <v>31</v>
      </c>
      <c r="FCV14" s="22">
        <v>393</v>
      </c>
      <c r="FCW14" t="s">
        <v>7</v>
      </c>
      <c r="FCX14" t="s">
        <v>8</v>
      </c>
      <c r="FCY14" s="8" t="s">
        <v>31</v>
      </c>
      <c r="FCZ14" s="22">
        <v>393</v>
      </c>
      <c r="FDA14" t="s">
        <v>7</v>
      </c>
      <c r="FDB14" t="s">
        <v>8</v>
      </c>
      <c r="FDC14" s="8" t="s">
        <v>31</v>
      </c>
      <c r="FDD14" s="22">
        <v>393</v>
      </c>
      <c r="FDE14" t="s">
        <v>7</v>
      </c>
      <c r="FDF14" t="s">
        <v>8</v>
      </c>
      <c r="FDG14" s="8" t="s">
        <v>31</v>
      </c>
      <c r="FDH14" s="22">
        <v>393</v>
      </c>
      <c r="FDI14" t="s">
        <v>7</v>
      </c>
      <c r="FDJ14" t="s">
        <v>8</v>
      </c>
      <c r="FDK14" s="8" t="s">
        <v>31</v>
      </c>
      <c r="FDL14" s="22">
        <v>393</v>
      </c>
      <c r="FDM14" t="s">
        <v>7</v>
      </c>
      <c r="FDN14" t="s">
        <v>8</v>
      </c>
      <c r="FDO14" s="8" t="s">
        <v>31</v>
      </c>
      <c r="FDP14" s="22">
        <v>393</v>
      </c>
      <c r="FDQ14" t="s">
        <v>7</v>
      </c>
      <c r="FDR14" t="s">
        <v>8</v>
      </c>
      <c r="FDS14" s="8" t="s">
        <v>31</v>
      </c>
      <c r="FDT14" s="22">
        <v>393</v>
      </c>
      <c r="FDU14" t="s">
        <v>7</v>
      </c>
      <c r="FDV14" t="s">
        <v>8</v>
      </c>
      <c r="FDW14" s="8" t="s">
        <v>31</v>
      </c>
      <c r="FDX14" s="22">
        <v>393</v>
      </c>
      <c r="FDY14" t="s">
        <v>7</v>
      </c>
      <c r="FDZ14" t="s">
        <v>8</v>
      </c>
      <c r="FEA14" s="8" t="s">
        <v>31</v>
      </c>
      <c r="FEB14" s="22">
        <v>393</v>
      </c>
      <c r="FEC14" t="s">
        <v>7</v>
      </c>
      <c r="FED14" t="s">
        <v>8</v>
      </c>
      <c r="FEE14" s="8" t="s">
        <v>31</v>
      </c>
      <c r="FEF14" s="22">
        <v>393</v>
      </c>
      <c r="FEG14" t="s">
        <v>7</v>
      </c>
      <c r="FEH14" t="s">
        <v>8</v>
      </c>
      <c r="FEI14" s="8" t="s">
        <v>31</v>
      </c>
      <c r="FEJ14" s="22">
        <v>393</v>
      </c>
      <c r="FEK14" t="s">
        <v>7</v>
      </c>
      <c r="FEL14" t="s">
        <v>8</v>
      </c>
      <c r="FEM14" s="8" t="s">
        <v>31</v>
      </c>
      <c r="FEN14" s="22">
        <v>393</v>
      </c>
      <c r="FEO14" t="s">
        <v>7</v>
      </c>
      <c r="FEP14" t="s">
        <v>8</v>
      </c>
      <c r="FEQ14" s="8" t="s">
        <v>31</v>
      </c>
      <c r="FER14" s="22">
        <v>393</v>
      </c>
      <c r="FES14" t="s">
        <v>7</v>
      </c>
      <c r="FET14" t="s">
        <v>8</v>
      </c>
      <c r="FEU14" s="8" t="s">
        <v>31</v>
      </c>
      <c r="FEV14" s="22">
        <v>393</v>
      </c>
      <c r="FEW14" t="s">
        <v>7</v>
      </c>
      <c r="FEX14" t="s">
        <v>8</v>
      </c>
      <c r="FEY14" s="8" t="s">
        <v>31</v>
      </c>
      <c r="FEZ14" s="22">
        <v>393</v>
      </c>
      <c r="FFA14" t="s">
        <v>7</v>
      </c>
      <c r="FFB14" t="s">
        <v>8</v>
      </c>
      <c r="FFC14" s="8" t="s">
        <v>31</v>
      </c>
      <c r="FFD14" s="22">
        <v>393</v>
      </c>
      <c r="FFE14" t="s">
        <v>7</v>
      </c>
      <c r="FFF14" t="s">
        <v>8</v>
      </c>
      <c r="FFG14" s="8" t="s">
        <v>31</v>
      </c>
      <c r="FFH14" s="22">
        <v>393</v>
      </c>
      <c r="FFI14" t="s">
        <v>7</v>
      </c>
      <c r="FFJ14" t="s">
        <v>8</v>
      </c>
      <c r="FFK14" s="8" t="s">
        <v>31</v>
      </c>
      <c r="FFL14" s="22">
        <v>393</v>
      </c>
      <c r="FFM14" t="s">
        <v>7</v>
      </c>
      <c r="FFN14" t="s">
        <v>8</v>
      </c>
      <c r="FFO14" s="8" t="s">
        <v>31</v>
      </c>
      <c r="FFP14" s="22">
        <v>393</v>
      </c>
      <c r="FFQ14" t="s">
        <v>7</v>
      </c>
      <c r="FFR14" t="s">
        <v>8</v>
      </c>
      <c r="FFS14" s="8" t="s">
        <v>31</v>
      </c>
      <c r="FFT14" s="22">
        <v>393</v>
      </c>
      <c r="FFU14" t="s">
        <v>7</v>
      </c>
      <c r="FFV14" t="s">
        <v>8</v>
      </c>
      <c r="FFW14" s="8" t="s">
        <v>31</v>
      </c>
      <c r="FFX14" s="22">
        <v>393</v>
      </c>
      <c r="FFY14" t="s">
        <v>7</v>
      </c>
      <c r="FFZ14" t="s">
        <v>8</v>
      </c>
      <c r="FGA14" s="8" t="s">
        <v>31</v>
      </c>
      <c r="FGB14" s="22">
        <v>393</v>
      </c>
      <c r="FGC14" t="s">
        <v>7</v>
      </c>
      <c r="FGD14" t="s">
        <v>8</v>
      </c>
      <c r="FGE14" s="8" t="s">
        <v>31</v>
      </c>
      <c r="FGF14" s="22">
        <v>393</v>
      </c>
      <c r="FGG14" t="s">
        <v>7</v>
      </c>
      <c r="FGH14" t="s">
        <v>8</v>
      </c>
      <c r="FGI14" s="8" t="s">
        <v>31</v>
      </c>
      <c r="FGJ14" s="22">
        <v>393</v>
      </c>
      <c r="FGK14" t="s">
        <v>7</v>
      </c>
      <c r="FGL14" t="s">
        <v>8</v>
      </c>
      <c r="FGM14" s="8" t="s">
        <v>31</v>
      </c>
      <c r="FGN14" s="22">
        <v>393</v>
      </c>
      <c r="FGO14" t="s">
        <v>7</v>
      </c>
      <c r="FGP14" t="s">
        <v>8</v>
      </c>
      <c r="FGQ14" s="8" t="s">
        <v>31</v>
      </c>
      <c r="FGR14" s="22">
        <v>393</v>
      </c>
      <c r="FGS14" t="s">
        <v>7</v>
      </c>
      <c r="FGT14" t="s">
        <v>8</v>
      </c>
      <c r="FGU14" s="8" t="s">
        <v>31</v>
      </c>
      <c r="FGV14" s="22">
        <v>393</v>
      </c>
      <c r="FGW14" t="s">
        <v>7</v>
      </c>
      <c r="FGX14" t="s">
        <v>8</v>
      </c>
      <c r="FGY14" s="8" t="s">
        <v>31</v>
      </c>
      <c r="FGZ14" s="22">
        <v>393</v>
      </c>
      <c r="FHA14" t="s">
        <v>7</v>
      </c>
      <c r="FHB14" t="s">
        <v>8</v>
      </c>
      <c r="FHC14" s="8" t="s">
        <v>31</v>
      </c>
      <c r="FHD14" s="22">
        <v>393</v>
      </c>
      <c r="FHE14" t="s">
        <v>7</v>
      </c>
      <c r="FHF14" t="s">
        <v>8</v>
      </c>
      <c r="FHG14" s="8" t="s">
        <v>31</v>
      </c>
      <c r="FHH14" s="22">
        <v>393</v>
      </c>
      <c r="FHI14" t="s">
        <v>7</v>
      </c>
      <c r="FHJ14" t="s">
        <v>8</v>
      </c>
      <c r="FHK14" s="8" t="s">
        <v>31</v>
      </c>
      <c r="FHL14" s="22">
        <v>393</v>
      </c>
      <c r="FHM14" t="s">
        <v>7</v>
      </c>
      <c r="FHN14" t="s">
        <v>8</v>
      </c>
      <c r="FHO14" s="8" t="s">
        <v>31</v>
      </c>
      <c r="FHP14" s="22">
        <v>393</v>
      </c>
      <c r="FHQ14" t="s">
        <v>7</v>
      </c>
      <c r="FHR14" t="s">
        <v>8</v>
      </c>
      <c r="FHS14" s="8" t="s">
        <v>31</v>
      </c>
      <c r="FHT14" s="22">
        <v>393</v>
      </c>
      <c r="FHU14" t="s">
        <v>7</v>
      </c>
      <c r="FHV14" t="s">
        <v>8</v>
      </c>
      <c r="FHW14" s="8" t="s">
        <v>31</v>
      </c>
      <c r="FHX14" s="22">
        <v>393</v>
      </c>
      <c r="FHY14" t="s">
        <v>7</v>
      </c>
      <c r="FHZ14" t="s">
        <v>8</v>
      </c>
      <c r="FIA14" s="8" t="s">
        <v>31</v>
      </c>
      <c r="FIB14" s="22">
        <v>393</v>
      </c>
      <c r="FIC14" t="s">
        <v>7</v>
      </c>
      <c r="FID14" t="s">
        <v>8</v>
      </c>
      <c r="FIE14" s="8" t="s">
        <v>31</v>
      </c>
      <c r="FIF14" s="22">
        <v>393</v>
      </c>
      <c r="FIG14" t="s">
        <v>7</v>
      </c>
      <c r="FIH14" t="s">
        <v>8</v>
      </c>
      <c r="FII14" s="8" t="s">
        <v>31</v>
      </c>
      <c r="FIJ14" s="22">
        <v>393</v>
      </c>
      <c r="FIK14" t="s">
        <v>7</v>
      </c>
      <c r="FIL14" t="s">
        <v>8</v>
      </c>
      <c r="FIM14" s="8" t="s">
        <v>31</v>
      </c>
      <c r="FIN14" s="22">
        <v>393</v>
      </c>
      <c r="FIO14" t="s">
        <v>7</v>
      </c>
      <c r="FIP14" t="s">
        <v>8</v>
      </c>
      <c r="FIQ14" s="8" t="s">
        <v>31</v>
      </c>
      <c r="FIR14" s="22">
        <v>393</v>
      </c>
      <c r="FIS14" t="s">
        <v>7</v>
      </c>
      <c r="FIT14" t="s">
        <v>8</v>
      </c>
      <c r="FIU14" s="8" t="s">
        <v>31</v>
      </c>
      <c r="FIV14" s="22">
        <v>393</v>
      </c>
      <c r="FIW14" t="s">
        <v>7</v>
      </c>
      <c r="FIX14" t="s">
        <v>8</v>
      </c>
      <c r="FIY14" s="8" t="s">
        <v>31</v>
      </c>
      <c r="FIZ14" s="22">
        <v>393</v>
      </c>
      <c r="FJA14" t="s">
        <v>7</v>
      </c>
      <c r="FJB14" t="s">
        <v>8</v>
      </c>
      <c r="FJC14" s="8" t="s">
        <v>31</v>
      </c>
      <c r="FJD14" s="22">
        <v>393</v>
      </c>
      <c r="FJE14" t="s">
        <v>7</v>
      </c>
      <c r="FJF14" t="s">
        <v>8</v>
      </c>
      <c r="FJG14" s="8" t="s">
        <v>31</v>
      </c>
      <c r="FJH14" s="22">
        <v>393</v>
      </c>
      <c r="FJI14" t="s">
        <v>7</v>
      </c>
      <c r="FJJ14" t="s">
        <v>8</v>
      </c>
      <c r="FJK14" s="8" t="s">
        <v>31</v>
      </c>
      <c r="FJL14" s="22">
        <v>393</v>
      </c>
      <c r="FJM14" t="s">
        <v>7</v>
      </c>
      <c r="FJN14" t="s">
        <v>8</v>
      </c>
      <c r="FJO14" s="8" t="s">
        <v>31</v>
      </c>
      <c r="FJP14" s="22">
        <v>393</v>
      </c>
      <c r="FJQ14" t="s">
        <v>7</v>
      </c>
      <c r="FJR14" t="s">
        <v>8</v>
      </c>
      <c r="FJS14" s="8" t="s">
        <v>31</v>
      </c>
      <c r="FJT14" s="22">
        <v>393</v>
      </c>
      <c r="FJU14" t="s">
        <v>7</v>
      </c>
      <c r="FJV14" t="s">
        <v>8</v>
      </c>
      <c r="FJW14" s="8" t="s">
        <v>31</v>
      </c>
      <c r="FJX14" s="22">
        <v>393</v>
      </c>
      <c r="FJY14" t="s">
        <v>7</v>
      </c>
      <c r="FJZ14" t="s">
        <v>8</v>
      </c>
      <c r="FKA14" s="8" t="s">
        <v>31</v>
      </c>
      <c r="FKB14" s="22">
        <v>393</v>
      </c>
      <c r="FKC14" t="s">
        <v>7</v>
      </c>
      <c r="FKD14" t="s">
        <v>8</v>
      </c>
      <c r="FKE14" s="8" t="s">
        <v>31</v>
      </c>
      <c r="FKF14" s="22">
        <v>393</v>
      </c>
      <c r="FKG14" t="s">
        <v>7</v>
      </c>
      <c r="FKH14" t="s">
        <v>8</v>
      </c>
      <c r="FKI14" s="8" t="s">
        <v>31</v>
      </c>
      <c r="FKJ14" s="22">
        <v>393</v>
      </c>
      <c r="FKK14" t="s">
        <v>7</v>
      </c>
      <c r="FKL14" t="s">
        <v>8</v>
      </c>
      <c r="FKM14" s="8" t="s">
        <v>31</v>
      </c>
      <c r="FKN14" s="22">
        <v>393</v>
      </c>
      <c r="FKO14" t="s">
        <v>7</v>
      </c>
      <c r="FKP14" t="s">
        <v>8</v>
      </c>
      <c r="FKQ14" s="8" t="s">
        <v>31</v>
      </c>
      <c r="FKR14" s="22">
        <v>393</v>
      </c>
      <c r="FKS14" t="s">
        <v>7</v>
      </c>
      <c r="FKT14" t="s">
        <v>8</v>
      </c>
      <c r="FKU14" s="8" t="s">
        <v>31</v>
      </c>
      <c r="FKV14" s="22">
        <v>393</v>
      </c>
      <c r="FKW14" t="s">
        <v>7</v>
      </c>
      <c r="FKX14" t="s">
        <v>8</v>
      </c>
      <c r="FKY14" s="8" t="s">
        <v>31</v>
      </c>
      <c r="FKZ14" s="22">
        <v>393</v>
      </c>
      <c r="FLA14" t="s">
        <v>7</v>
      </c>
      <c r="FLB14" t="s">
        <v>8</v>
      </c>
      <c r="FLC14" s="8" t="s">
        <v>31</v>
      </c>
      <c r="FLD14" s="22">
        <v>393</v>
      </c>
      <c r="FLE14" t="s">
        <v>7</v>
      </c>
      <c r="FLF14" t="s">
        <v>8</v>
      </c>
      <c r="FLG14" s="8" t="s">
        <v>31</v>
      </c>
      <c r="FLH14" s="22">
        <v>393</v>
      </c>
      <c r="FLI14" t="s">
        <v>7</v>
      </c>
      <c r="FLJ14" t="s">
        <v>8</v>
      </c>
      <c r="FLK14" s="8" t="s">
        <v>31</v>
      </c>
      <c r="FLL14" s="22">
        <v>393</v>
      </c>
      <c r="FLM14" t="s">
        <v>7</v>
      </c>
      <c r="FLN14" t="s">
        <v>8</v>
      </c>
      <c r="FLO14" s="8" t="s">
        <v>31</v>
      </c>
      <c r="FLP14" s="22">
        <v>393</v>
      </c>
      <c r="FLQ14" t="s">
        <v>7</v>
      </c>
      <c r="FLR14" t="s">
        <v>8</v>
      </c>
      <c r="FLS14" s="8" t="s">
        <v>31</v>
      </c>
      <c r="FLT14" s="22">
        <v>393</v>
      </c>
      <c r="FLU14" t="s">
        <v>7</v>
      </c>
      <c r="FLV14" t="s">
        <v>8</v>
      </c>
      <c r="FLW14" s="8" t="s">
        <v>31</v>
      </c>
      <c r="FLX14" s="22">
        <v>393</v>
      </c>
      <c r="FLY14" t="s">
        <v>7</v>
      </c>
      <c r="FLZ14" t="s">
        <v>8</v>
      </c>
      <c r="FMA14" s="8" t="s">
        <v>31</v>
      </c>
      <c r="FMB14" s="22">
        <v>393</v>
      </c>
      <c r="FMC14" t="s">
        <v>7</v>
      </c>
      <c r="FMD14" t="s">
        <v>8</v>
      </c>
      <c r="FME14" s="8" t="s">
        <v>31</v>
      </c>
      <c r="FMF14" s="22">
        <v>393</v>
      </c>
      <c r="FMG14" t="s">
        <v>7</v>
      </c>
      <c r="FMH14" t="s">
        <v>8</v>
      </c>
      <c r="FMI14" s="8" t="s">
        <v>31</v>
      </c>
      <c r="FMJ14" s="22">
        <v>393</v>
      </c>
      <c r="FMK14" t="s">
        <v>7</v>
      </c>
      <c r="FML14" t="s">
        <v>8</v>
      </c>
      <c r="FMM14" s="8" t="s">
        <v>31</v>
      </c>
      <c r="FMN14" s="22">
        <v>393</v>
      </c>
      <c r="FMO14" t="s">
        <v>7</v>
      </c>
      <c r="FMP14" t="s">
        <v>8</v>
      </c>
      <c r="FMQ14" s="8" t="s">
        <v>31</v>
      </c>
      <c r="FMR14" s="22">
        <v>393</v>
      </c>
      <c r="FMS14" t="s">
        <v>7</v>
      </c>
      <c r="FMT14" t="s">
        <v>8</v>
      </c>
      <c r="FMU14" s="8" t="s">
        <v>31</v>
      </c>
      <c r="FMV14" s="22">
        <v>393</v>
      </c>
      <c r="FMW14" t="s">
        <v>7</v>
      </c>
      <c r="FMX14" t="s">
        <v>8</v>
      </c>
      <c r="FMY14" s="8" t="s">
        <v>31</v>
      </c>
      <c r="FMZ14" s="22">
        <v>393</v>
      </c>
      <c r="FNA14" t="s">
        <v>7</v>
      </c>
      <c r="FNB14" t="s">
        <v>8</v>
      </c>
      <c r="FNC14" s="8" t="s">
        <v>31</v>
      </c>
      <c r="FND14" s="22">
        <v>393</v>
      </c>
      <c r="FNE14" t="s">
        <v>7</v>
      </c>
      <c r="FNF14" t="s">
        <v>8</v>
      </c>
      <c r="FNG14" s="8" t="s">
        <v>31</v>
      </c>
      <c r="FNH14" s="22">
        <v>393</v>
      </c>
      <c r="FNI14" t="s">
        <v>7</v>
      </c>
      <c r="FNJ14" t="s">
        <v>8</v>
      </c>
      <c r="FNK14" s="8" t="s">
        <v>31</v>
      </c>
      <c r="FNL14" s="22">
        <v>393</v>
      </c>
      <c r="FNM14" t="s">
        <v>7</v>
      </c>
      <c r="FNN14" t="s">
        <v>8</v>
      </c>
      <c r="FNO14" s="8" t="s">
        <v>31</v>
      </c>
      <c r="FNP14" s="22">
        <v>393</v>
      </c>
      <c r="FNQ14" t="s">
        <v>7</v>
      </c>
      <c r="FNR14" t="s">
        <v>8</v>
      </c>
      <c r="FNS14" s="8" t="s">
        <v>31</v>
      </c>
      <c r="FNT14" s="22">
        <v>393</v>
      </c>
      <c r="FNU14" t="s">
        <v>7</v>
      </c>
      <c r="FNV14" t="s">
        <v>8</v>
      </c>
      <c r="FNW14" s="8" t="s">
        <v>31</v>
      </c>
      <c r="FNX14" s="22">
        <v>393</v>
      </c>
      <c r="FNY14" t="s">
        <v>7</v>
      </c>
      <c r="FNZ14" t="s">
        <v>8</v>
      </c>
      <c r="FOA14" s="8" t="s">
        <v>31</v>
      </c>
      <c r="FOB14" s="22">
        <v>393</v>
      </c>
      <c r="FOC14" t="s">
        <v>7</v>
      </c>
      <c r="FOD14" t="s">
        <v>8</v>
      </c>
      <c r="FOE14" s="8" t="s">
        <v>31</v>
      </c>
      <c r="FOF14" s="22">
        <v>393</v>
      </c>
      <c r="FOG14" t="s">
        <v>7</v>
      </c>
      <c r="FOH14" t="s">
        <v>8</v>
      </c>
      <c r="FOI14" s="8" t="s">
        <v>31</v>
      </c>
      <c r="FOJ14" s="22">
        <v>393</v>
      </c>
      <c r="FOK14" t="s">
        <v>7</v>
      </c>
      <c r="FOL14" t="s">
        <v>8</v>
      </c>
      <c r="FOM14" s="8" t="s">
        <v>31</v>
      </c>
      <c r="FON14" s="22">
        <v>393</v>
      </c>
      <c r="FOO14" t="s">
        <v>7</v>
      </c>
      <c r="FOP14" t="s">
        <v>8</v>
      </c>
      <c r="FOQ14" s="8" t="s">
        <v>31</v>
      </c>
      <c r="FOR14" s="22">
        <v>393</v>
      </c>
      <c r="FOS14" t="s">
        <v>7</v>
      </c>
      <c r="FOT14" t="s">
        <v>8</v>
      </c>
      <c r="FOU14" s="8" t="s">
        <v>31</v>
      </c>
      <c r="FOV14" s="22">
        <v>393</v>
      </c>
      <c r="FOW14" t="s">
        <v>7</v>
      </c>
      <c r="FOX14" t="s">
        <v>8</v>
      </c>
      <c r="FOY14" s="8" t="s">
        <v>31</v>
      </c>
      <c r="FOZ14" s="22">
        <v>393</v>
      </c>
      <c r="FPA14" t="s">
        <v>7</v>
      </c>
      <c r="FPB14" t="s">
        <v>8</v>
      </c>
      <c r="FPC14" s="8" t="s">
        <v>31</v>
      </c>
      <c r="FPD14" s="22">
        <v>393</v>
      </c>
      <c r="FPE14" t="s">
        <v>7</v>
      </c>
      <c r="FPF14" t="s">
        <v>8</v>
      </c>
      <c r="FPG14" s="8" t="s">
        <v>31</v>
      </c>
      <c r="FPH14" s="22">
        <v>393</v>
      </c>
      <c r="FPI14" t="s">
        <v>7</v>
      </c>
      <c r="FPJ14" t="s">
        <v>8</v>
      </c>
      <c r="FPK14" s="8" t="s">
        <v>31</v>
      </c>
      <c r="FPL14" s="22">
        <v>393</v>
      </c>
      <c r="FPM14" t="s">
        <v>7</v>
      </c>
      <c r="FPN14" t="s">
        <v>8</v>
      </c>
      <c r="FPO14" s="8" t="s">
        <v>31</v>
      </c>
      <c r="FPP14" s="22">
        <v>393</v>
      </c>
      <c r="FPQ14" t="s">
        <v>7</v>
      </c>
      <c r="FPR14" t="s">
        <v>8</v>
      </c>
      <c r="FPS14" s="8" t="s">
        <v>31</v>
      </c>
      <c r="FPT14" s="22">
        <v>393</v>
      </c>
      <c r="FPU14" t="s">
        <v>7</v>
      </c>
      <c r="FPV14" t="s">
        <v>8</v>
      </c>
      <c r="FPW14" s="8" t="s">
        <v>31</v>
      </c>
      <c r="FPX14" s="22">
        <v>393</v>
      </c>
      <c r="FPY14" t="s">
        <v>7</v>
      </c>
      <c r="FPZ14" t="s">
        <v>8</v>
      </c>
      <c r="FQA14" s="8" t="s">
        <v>31</v>
      </c>
      <c r="FQB14" s="22">
        <v>393</v>
      </c>
      <c r="FQC14" t="s">
        <v>7</v>
      </c>
      <c r="FQD14" t="s">
        <v>8</v>
      </c>
      <c r="FQE14" s="8" t="s">
        <v>31</v>
      </c>
      <c r="FQF14" s="22">
        <v>393</v>
      </c>
      <c r="FQG14" t="s">
        <v>7</v>
      </c>
      <c r="FQH14" t="s">
        <v>8</v>
      </c>
      <c r="FQI14" s="8" t="s">
        <v>31</v>
      </c>
      <c r="FQJ14" s="22">
        <v>393</v>
      </c>
      <c r="FQK14" t="s">
        <v>7</v>
      </c>
      <c r="FQL14" t="s">
        <v>8</v>
      </c>
      <c r="FQM14" s="8" t="s">
        <v>31</v>
      </c>
      <c r="FQN14" s="22">
        <v>393</v>
      </c>
      <c r="FQO14" t="s">
        <v>7</v>
      </c>
      <c r="FQP14" t="s">
        <v>8</v>
      </c>
      <c r="FQQ14" s="8" t="s">
        <v>31</v>
      </c>
      <c r="FQR14" s="22">
        <v>393</v>
      </c>
      <c r="FQS14" t="s">
        <v>7</v>
      </c>
      <c r="FQT14" t="s">
        <v>8</v>
      </c>
      <c r="FQU14" s="8" t="s">
        <v>31</v>
      </c>
      <c r="FQV14" s="22">
        <v>393</v>
      </c>
      <c r="FQW14" t="s">
        <v>7</v>
      </c>
      <c r="FQX14" t="s">
        <v>8</v>
      </c>
      <c r="FQY14" s="8" t="s">
        <v>31</v>
      </c>
      <c r="FQZ14" s="22">
        <v>393</v>
      </c>
      <c r="FRA14" t="s">
        <v>7</v>
      </c>
      <c r="FRB14" t="s">
        <v>8</v>
      </c>
      <c r="FRC14" s="8" t="s">
        <v>31</v>
      </c>
      <c r="FRD14" s="22">
        <v>393</v>
      </c>
      <c r="FRE14" t="s">
        <v>7</v>
      </c>
      <c r="FRF14" t="s">
        <v>8</v>
      </c>
      <c r="FRG14" s="8" t="s">
        <v>31</v>
      </c>
      <c r="FRH14" s="22">
        <v>393</v>
      </c>
      <c r="FRI14" t="s">
        <v>7</v>
      </c>
      <c r="FRJ14" t="s">
        <v>8</v>
      </c>
      <c r="FRK14" s="8" t="s">
        <v>31</v>
      </c>
      <c r="FRL14" s="22">
        <v>393</v>
      </c>
      <c r="FRM14" t="s">
        <v>7</v>
      </c>
      <c r="FRN14" t="s">
        <v>8</v>
      </c>
      <c r="FRO14" s="8" t="s">
        <v>31</v>
      </c>
      <c r="FRP14" s="22">
        <v>393</v>
      </c>
      <c r="FRQ14" t="s">
        <v>7</v>
      </c>
      <c r="FRR14" t="s">
        <v>8</v>
      </c>
      <c r="FRS14" s="8" t="s">
        <v>31</v>
      </c>
      <c r="FRT14" s="22">
        <v>393</v>
      </c>
      <c r="FRU14" t="s">
        <v>7</v>
      </c>
      <c r="FRV14" t="s">
        <v>8</v>
      </c>
      <c r="FRW14" s="8" t="s">
        <v>31</v>
      </c>
      <c r="FRX14" s="22">
        <v>393</v>
      </c>
      <c r="FRY14" t="s">
        <v>7</v>
      </c>
      <c r="FRZ14" t="s">
        <v>8</v>
      </c>
      <c r="FSA14" s="8" t="s">
        <v>31</v>
      </c>
      <c r="FSB14" s="22">
        <v>393</v>
      </c>
      <c r="FSC14" t="s">
        <v>7</v>
      </c>
      <c r="FSD14" t="s">
        <v>8</v>
      </c>
      <c r="FSE14" s="8" t="s">
        <v>31</v>
      </c>
      <c r="FSF14" s="22">
        <v>393</v>
      </c>
      <c r="FSG14" t="s">
        <v>7</v>
      </c>
      <c r="FSH14" t="s">
        <v>8</v>
      </c>
      <c r="FSI14" s="8" t="s">
        <v>31</v>
      </c>
      <c r="FSJ14" s="22">
        <v>393</v>
      </c>
      <c r="FSK14" t="s">
        <v>7</v>
      </c>
      <c r="FSL14" t="s">
        <v>8</v>
      </c>
      <c r="FSM14" s="8" t="s">
        <v>31</v>
      </c>
      <c r="FSN14" s="22">
        <v>393</v>
      </c>
      <c r="FSO14" t="s">
        <v>7</v>
      </c>
      <c r="FSP14" t="s">
        <v>8</v>
      </c>
      <c r="FSQ14" s="8" t="s">
        <v>31</v>
      </c>
      <c r="FSR14" s="22">
        <v>393</v>
      </c>
      <c r="FSS14" t="s">
        <v>7</v>
      </c>
      <c r="FST14" t="s">
        <v>8</v>
      </c>
      <c r="FSU14" s="8" t="s">
        <v>31</v>
      </c>
      <c r="FSV14" s="22">
        <v>393</v>
      </c>
      <c r="FSW14" t="s">
        <v>7</v>
      </c>
      <c r="FSX14" t="s">
        <v>8</v>
      </c>
      <c r="FSY14" s="8" t="s">
        <v>31</v>
      </c>
      <c r="FSZ14" s="22">
        <v>393</v>
      </c>
      <c r="FTA14" t="s">
        <v>7</v>
      </c>
      <c r="FTB14" t="s">
        <v>8</v>
      </c>
      <c r="FTC14" s="8" t="s">
        <v>31</v>
      </c>
      <c r="FTD14" s="22">
        <v>393</v>
      </c>
      <c r="FTE14" t="s">
        <v>7</v>
      </c>
      <c r="FTF14" t="s">
        <v>8</v>
      </c>
      <c r="FTG14" s="8" t="s">
        <v>31</v>
      </c>
      <c r="FTH14" s="22">
        <v>393</v>
      </c>
      <c r="FTI14" t="s">
        <v>7</v>
      </c>
      <c r="FTJ14" t="s">
        <v>8</v>
      </c>
      <c r="FTK14" s="8" t="s">
        <v>31</v>
      </c>
      <c r="FTL14" s="22">
        <v>393</v>
      </c>
      <c r="FTM14" t="s">
        <v>7</v>
      </c>
      <c r="FTN14" t="s">
        <v>8</v>
      </c>
      <c r="FTO14" s="8" t="s">
        <v>31</v>
      </c>
      <c r="FTP14" s="22">
        <v>393</v>
      </c>
      <c r="FTQ14" t="s">
        <v>7</v>
      </c>
      <c r="FTR14" t="s">
        <v>8</v>
      </c>
      <c r="FTS14" s="8" t="s">
        <v>31</v>
      </c>
      <c r="FTT14" s="22">
        <v>393</v>
      </c>
      <c r="FTU14" t="s">
        <v>7</v>
      </c>
      <c r="FTV14" t="s">
        <v>8</v>
      </c>
      <c r="FTW14" s="8" t="s">
        <v>31</v>
      </c>
      <c r="FTX14" s="22">
        <v>393</v>
      </c>
      <c r="FTY14" t="s">
        <v>7</v>
      </c>
      <c r="FTZ14" t="s">
        <v>8</v>
      </c>
      <c r="FUA14" s="8" t="s">
        <v>31</v>
      </c>
      <c r="FUB14" s="22">
        <v>393</v>
      </c>
      <c r="FUC14" t="s">
        <v>7</v>
      </c>
      <c r="FUD14" t="s">
        <v>8</v>
      </c>
      <c r="FUE14" s="8" t="s">
        <v>31</v>
      </c>
      <c r="FUF14" s="22">
        <v>393</v>
      </c>
      <c r="FUG14" t="s">
        <v>7</v>
      </c>
      <c r="FUH14" t="s">
        <v>8</v>
      </c>
      <c r="FUI14" s="8" t="s">
        <v>31</v>
      </c>
      <c r="FUJ14" s="22">
        <v>393</v>
      </c>
      <c r="FUK14" t="s">
        <v>7</v>
      </c>
      <c r="FUL14" t="s">
        <v>8</v>
      </c>
      <c r="FUM14" s="8" t="s">
        <v>31</v>
      </c>
      <c r="FUN14" s="22">
        <v>393</v>
      </c>
      <c r="FUO14" t="s">
        <v>7</v>
      </c>
      <c r="FUP14" t="s">
        <v>8</v>
      </c>
      <c r="FUQ14" s="8" t="s">
        <v>31</v>
      </c>
      <c r="FUR14" s="22">
        <v>393</v>
      </c>
      <c r="FUS14" t="s">
        <v>7</v>
      </c>
      <c r="FUT14" t="s">
        <v>8</v>
      </c>
      <c r="FUU14" s="8" t="s">
        <v>31</v>
      </c>
      <c r="FUV14" s="22">
        <v>393</v>
      </c>
      <c r="FUW14" t="s">
        <v>7</v>
      </c>
      <c r="FUX14" t="s">
        <v>8</v>
      </c>
      <c r="FUY14" s="8" t="s">
        <v>31</v>
      </c>
      <c r="FUZ14" s="22">
        <v>393</v>
      </c>
      <c r="FVA14" t="s">
        <v>7</v>
      </c>
      <c r="FVB14" t="s">
        <v>8</v>
      </c>
      <c r="FVC14" s="8" t="s">
        <v>31</v>
      </c>
      <c r="FVD14" s="22">
        <v>393</v>
      </c>
      <c r="FVE14" t="s">
        <v>7</v>
      </c>
      <c r="FVF14" t="s">
        <v>8</v>
      </c>
      <c r="FVG14" s="8" t="s">
        <v>31</v>
      </c>
      <c r="FVH14" s="22">
        <v>393</v>
      </c>
      <c r="FVI14" t="s">
        <v>7</v>
      </c>
      <c r="FVJ14" t="s">
        <v>8</v>
      </c>
      <c r="FVK14" s="8" t="s">
        <v>31</v>
      </c>
      <c r="FVL14" s="22">
        <v>393</v>
      </c>
      <c r="FVM14" t="s">
        <v>7</v>
      </c>
      <c r="FVN14" t="s">
        <v>8</v>
      </c>
      <c r="FVO14" s="8" t="s">
        <v>31</v>
      </c>
      <c r="FVP14" s="22">
        <v>393</v>
      </c>
      <c r="FVQ14" t="s">
        <v>7</v>
      </c>
      <c r="FVR14" t="s">
        <v>8</v>
      </c>
      <c r="FVS14" s="8" t="s">
        <v>31</v>
      </c>
      <c r="FVT14" s="22">
        <v>393</v>
      </c>
      <c r="FVU14" t="s">
        <v>7</v>
      </c>
      <c r="FVV14" t="s">
        <v>8</v>
      </c>
      <c r="FVW14" s="8" t="s">
        <v>31</v>
      </c>
      <c r="FVX14" s="22">
        <v>393</v>
      </c>
      <c r="FVY14" t="s">
        <v>7</v>
      </c>
      <c r="FVZ14" t="s">
        <v>8</v>
      </c>
      <c r="FWA14" s="8" t="s">
        <v>31</v>
      </c>
      <c r="FWB14" s="22">
        <v>393</v>
      </c>
      <c r="FWC14" t="s">
        <v>7</v>
      </c>
      <c r="FWD14" t="s">
        <v>8</v>
      </c>
      <c r="FWE14" s="8" t="s">
        <v>31</v>
      </c>
      <c r="FWF14" s="22">
        <v>393</v>
      </c>
      <c r="FWG14" t="s">
        <v>7</v>
      </c>
      <c r="FWH14" t="s">
        <v>8</v>
      </c>
      <c r="FWI14" s="8" t="s">
        <v>31</v>
      </c>
      <c r="FWJ14" s="22">
        <v>393</v>
      </c>
      <c r="FWK14" t="s">
        <v>7</v>
      </c>
      <c r="FWL14" t="s">
        <v>8</v>
      </c>
      <c r="FWM14" s="8" t="s">
        <v>31</v>
      </c>
      <c r="FWN14" s="22">
        <v>393</v>
      </c>
      <c r="FWO14" t="s">
        <v>7</v>
      </c>
      <c r="FWP14" t="s">
        <v>8</v>
      </c>
      <c r="FWQ14" s="8" t="s">
        <v>31</v>
      </c>
      <c r="FWR14" s="22">
        <v>393</v>
      </c>
      <c r="FWS14" t="s">
        <v>7</v>
      </c>
      <c r="FWT14" t="s">
        <v>8</v>
      </c>
      <c r="FWU14" s="8" t="s">
        <v>31</v>
      </c>
      <c r="FWV14" s="22">
        <v>393</v>
      </c>
      <c r="FWW14" t="s">
        <v>7</v>
      </c>
      <c r="FWX14" t="s">
        <v>8</v>
      </c>
      <c r="FWY14" s="8" t="s">
        <v>31</v>
      </c>
      <c r="FWZ14" s="22">
        <v>393</v>
      </c>
      <c r="FXA14" t="s">
        <v>7</v>
      </c>
      <c r="FXB14" t="s">
        <v>8</v>
      </c>
      <c r="FXC14" s="8" t="s">
        <v>31</v>
      </c>
      <c r="FXD14" s="22">
        <v>393</v>
      </c>
      <c r="FXE14" t="s">
        <v>7</v>
      </c>
      <c r="FXF14" t="s">
        <v>8</v>
      </c>
      <c r="FXG14" s="8" t="s">
        <v>31</v>
      </c>
      <c r="FXH14" s="22">
        <v>393</v>
      </c>
      <c r="FXI14" t="s">
        <v>7</v>
      </c>
      <c r="FXJ14" t="s">
        <v>8</v>
      </c>
      <c r="FXK14" s="8" t="s">
        <v>31</v>
      </c>
      <c r="FXL14" s="22">
        <v>393</v>
      </c>
      <c r="FXM14" t="s">
        <v>7</v>
      </c>
      <c r="FXN14" t="s">
        <v>8</v>
      </c>
      <c r="FXO14" s="8" t="s">
        <v>31</v>
      </c>
      <c r="FXP14" s="22">
        <v>393</v>
      </c>
      <c r="FXQ14" t="s">
        <v>7</v>
      </c>
      <c r="FXR14" t="s">
        <v>8</v>
      </c>
      <c r="FXS14" s="8" t="s">
        <v>31</v>
      </c>
      <c r="FXT14" s="22">
        <v>393</v>
      </c>
      <c r="FXU14" t="s">
        <v>7</v>
      </c>
      <c r="FXV14" t="s">
        <v>8</v>
      </c>
      <c r="FXW14" s="8" t="s">
        <v>31</v>
      </c>
      <c r="FXX14" s="22">
        <v>393</v>
      </c>
      <c r="FXY14" t="s">
        <v>7</v>
      </c>
      <c r="FXZ14" t="s">
        <v>8</v>
      </c>
      <c r="FYA14" s="8" t="s">
        <v>31</v>
      </c>
      <c r="FYB14" s="22">
        <v>393</v>
      </c>
      <c r="FYC14" t="s">
        <v>7</v>
      </c>
      <c r="FYD14" t="s">
        <v>8</v>
      </c>
      <c r="FYE14" s="8" t="s">
        <v>31</v>
      </c>
      <c r="FYF14" s="22">
        <v>393</v>
      </c>
      <c r="FYG14" t="s">
        <v>7</v>
      </c>
      <c r="FYH14" t="s">
        <v>8</v>
      </c>
      <c r="FYI14" s="8" t="s">
        <v>31</v>
      </c>
      <c r="FYJ14" s="22">
        <v>393</v>
      </c>
      <c r="FYK14" t="s">
        <v>7</v>
      </c>
      <c r="FYL14" t="s">
        <v>8</v>
      </c>
      <c r="FYM14" s="8" t="s">
        <v>31</v>
      </c>
      <c r="FYN14" s="22">
        <v>393</v>
      </c>
      <c r="FYO14" t="s">
        <v>7</v>
      </c>
      <c r="FYP14" t="s">
        <v>8</v>
      </c>
      <c r="FYQ14" s="8" t="s">
        <v>31</v>
      </c>
      <c r="FYR14" s="22">
        <v>393</v>
      </c>
      <c r="FYS14" t="s">
        <v>7</v>
      </c>
      <c r="FYT14" t="s">
        <v>8</v>
      </c>
      <c r="FYU14" s="8" t="s">
        <v>31</v>
      </c>
      <c r="FYV14" s="22">
        <v>393</v>
      </c>
      <c r="FYW14" t="s">
        <v>7</v>
      </c>
      <c r="FYX14" t="s">
        <v>8</v>
      </c>
      <c r="FYY14" s="8" t="s">
        <v>31</v>
      </c>
      <c r="FYZ14" s="22">
        <v>393</v>
      </c>
      <c r="FZA14" t="s">
        <v>7</v>
      </c>
      <c r="FZB14" t="s">
        <v>8</v>
      </c>
      <c r="FZC14" s="8" t="s">
        <v>31</v>
      </c>
      <c r="FZD14" s="22">
        <v>393</v>
      </c>
      <c r="FZE14" t="s">
        <v>7</v>
      </c>
      <c r="FZF14" t="s">
        <v>8</v>
      </c>
      <c r="FZG14" s="8" t="s">
        <v>31</v>
      </c>
      <c r="FZH14" s="22">
        <v>393</v>
      </c>
      <c r="FZI14" t="s">
        <v>7</v>
      </c>
      <c r="FZJ14" t="s">
        <v>8</v>
      </c>
      <c r="FZK14" s="8" t="s">
        <v>31</v>
      </c>
      <c r="FZL14" s="22">
        <v>393</v>
      </c>
      <c r="FZM14" t="s">
        <v>7</v>
      </c>
      <c r="FZN14" t="s">
        <v>8</v>
      </c>
      <c r="FZO14" s="8" t="s">
        <v>31</v>
      </c>
      <c r="FZP14" s="22">
        <v>393</v>
      </c>
      <c r="FZQ14" t="s">
        <v>7</v>
      </c>
      <c r="FZR14" t="s">
        <v>8</v>
      </c>
      <c r="FZS14" s="8" t="s">
        <v>31</v>
      </c>
      <c r="FZT14" s="22">
        <v>393</v>
      </c>
      <c r="FZU14" t="s">
        <v>7</v>
      </c>
      <c r="FZV14" t="s">
        <v>8</v>
      </c>
      <c r="FZW14" s="8" t="s">
        <v>31</v>
      </c>
      <c r="FZX14" s="22">
        <v>393</v>
      </c>
      <c r="FZY14" t="s">
        <v>7</v>
      </c>
      <c r="FZZ14" t="s">
        <v>8</v>
      </c>
      <c r="GAA14" s="8" t="s">
        <v>31</v>
      </c>
      <c r="GAB14" s="22">
        <v>393</v>
      </c>
      <c r="GAC14" t="s">
        <v>7</v>
      </c>
      <c r="GAD14" t="s">
        <v>8</v>
      </c>
      <c r="GAE14" s="8" t="s">
        <v>31</v>
      </c>
      <c r="GAF14" s="22">
        <v>393</v>
      </c>
      <c r="GAG14" t="s">
        <v>7</v>
      </c>
      <c r="GAH14" t="s">
        <v>8</v>
      </c>
      <c r="GAI14" s="8" t="s">
        <v>31</v>
      </c>
      <c r="GAJ14" s="22">
        <v>393</v>
      </c>
      <c r="GAK14" t="s">
        <v>7</v>
      </c>
      <c r="GAL14" t="s">
        <v>8</v>
      </c>
      <c r="GAM14" s="8" t="s">
        <v>31</v>
      </c>
      <c r="GAN14" s="22">
        <v>393</v>
      </c>
      <c r="GAO14" t="s">
        <v>7</v>
      </c>
      <c r="GAP14" t="s">
        <v>8</v>
      </c>
      <c r="GAQ14" s="8" t="s">
        <v>31</v>
      </c>
      <c r="GAR14" s="22">
        <v>393</v>
      </c>
      <c r="GAS14" t="s">
        <v>7</v>
      </c>
      <c r="GAT14" t="s">
        <v>8</v>
      </c>
      <c r="GAU14" s="8" t="s">
        <v>31</v>
      </c>
      <c r="GAV14" s="22">
        <v>393</v>
      </c>
      <c r="GAW14" t="s">
        <v>7</v>
      </c>
      <c r="GAX14" t="s">
        <v>8</v>
      </c>
      <c r="GAY14" s="8" t="s">
        <v>31</v>
      </c>
      <c r="GAZ14" s="22">
        <v>393</v>
      </c>
      <c r="GBA14" t="s">
        <v>7</v>
      </c>
      <c r="GBB14" t="s">
        <v>8</v>
      </c>
      <c r="GBC14" s="8" t="s">
        <v>31</v>
      </c>
      <c r="GBD14" s="22">
        <v>393</v>
      </c>
      <c r="GBE14" t="s">
        <v>7</v>
      </c>
      <c r="GBF14" t="s">
        <v>8</v>
      </c>
      <c r="GBG14" s="8" t="s">
        <v>31</v>
      </c>
      <c r="GBH14" s="22">
        <v>393</v>
      </c>
      <c r="GBI14" t="s">
        <v>7</v>
      </c>
      <c r="GBJ14" t="s">
        <v>8</v>
      </c>
      <c r="GBK14" s="8" t="s">
        <v>31</v>
      </c>
      <c r="GBL14" s="22">
        <v>393</v>
      </c>
      <c r="GBM14" t="s">
        <v>7</v>
      </c>
      <c r="GBN14" t="s">
        <v>8</v>
      </c>
      <c r="GBO14" s="8" t="s">
        <v>31</v>
      </c>
      <c r="GBP14" s="22">
        <v>393</v>
      </c>
      <c r="GBQ14" t="s">
        <v>7</v>
      </c>
      <c r="GBR14" t="s">
        <v>8</v>
      </c>
      <c r="GBS14" s="8" t="s">
        <v>31</v>
      </c>
      <c r="GBT14" s="22">
        <v>393</v>
      </c>
      <c r="GBU14" t="s">
        <v>7</v>
      </c>
      <c r="GBV14" t="s">
        <v>8</v>
      </c>
      <c r="GBW14" s="8" t="s">
        <v>31</v>
      </c>
      <c r="GBX14" s="22">
        <v>393</v>
      </c>
      <c r="GBY14" t="s">
        <v>7</v>
      </c>
      <c r="GBZ14" t="s">
        <v>8</v>
      </c>
      <c r="GCA14" s="8" t="s">
        <v>31</v>
      </c>
      <c r="GCB14" s="22">
        <v>393</v>
      </c>
      <c r="GCC14" t="s">
        <v>7</v>
      </c>
      <c r="GCD14" t="s">
        <v>8</v>
      </c>
      <c r="GCE14" s="8" t="s">
        <v>31</v>
      </c>
      <c r="GCF14" s="22">
        <v>393</v>
      </c>
      <c r="GCG14" t="s">
        <v>7</v>
      </c>
      <c r="GCH14" t="s">
        <v>8</v>
      </c>
      <c r="GCI14" s="8" t="s">
        <v>31</v>
      </c>
      <c r="GCJ14" s="22">
        <v>393</v>
      </c>
      <c r="GCK14" t="s">
        <v>7</v>
      </c>
      <c r="GCL14" t="s">
        <v>8</v>
      </c>
      <c r="GCM14" s="8" t="s">
        <v>31</v>
      </c>
      <c r="GCN14" s="22">
        <v>393</v>
      </c>
      <c r="GCO14" t="s">
        <v>7</v>
      </c>
      <c r="GCP14" t="s">
        <v>8</v>
      </c>
      <c r="GCQ14" s="8" t="s">
        <v>31</v>
      </c>
      <c r="GCR14" s="22">
        <v>393</v>
      </c>
      <c r="GCS14" t="s">
        <v>7</v>
      </c>
      <c r="GCT14" t="s">
        <v>8</v>
      </c>
      <c r="GCU14" s="8" t="s">
        <v>31</v>
      </c>
      <c r="GCV14" s="22">
        <v>393</v>
      </c>
      <c r="GCW14" t="s">
        <v>7</v>
      </c>
      <c r="GCX14" t="s">
        <v>8</v>
      </c>
      <c r="GCY14" s="8" t="s">
        <v>31</v>
      </c>
      <c r="GCZ14" s="22">
        <v>393</v>
      </c>
      <c r="GDA14" t="s">
        <v>7</v>
      </c>
      <c r="GDB14" t="s">
        <v>8</v>
      </c>
      <c r="GDC14" s="8" t="s">
        <v>31</v>
      </c>
      <c r="GDD14" s="22">
        <v>393</v>
      </c>
      <c r="GDE14" t="s">
        <v>7</v>
      </c>
      <c r="GDF14" t="s">
        <v>8</v>
      </c>
      <c r="GDG14" s="8" t="s">
        <v>31</v>
      </c>
      <c r="GDH14" s="22">
        <v>393</v>
      </c>
      <c r="GDI14" t="s">
        <v>7</v>
      </c>
      <c r="GDJ14" t="s">
        <v>8</v>
      </c>
      <c r="GDK14" s="8" t="s">
        <v>31</v>
      </c>
      <c r="GDL14" s="22">
        <v>393</v>
      </c>
      <c r="GDM14" t="s">
        <v>7</v>
      </c>
      <c r="GDN14" t="s">
        <v>8</v>
      </c>
      <c r="GDO14" s="8" t="s">
        <v>31</v>
      </c>
      <c r="GDP14" s="22">
        <v>393</v>
      </c>
      <c r="GDQ14" t="s">
        <v>7</v>
      </c>
      <c r="GDR14" t="s">
        <v>8</v>
      </c>
      <c r="GDS14" s="8" t="s">
        <v>31</v>
      </c>
      <c r="GDT14" s="22">
        <v>393</v>
      </c>
      <c r="GDU14" t="s">
        <v>7</v>
      </c>
      <c r="GDV14" t="s">
        <v>8</v>
      </c>
      <c r="GDW14" s="8" t="s">
        <v>31</v>
      </c>
      <c r="GDX14" s="22">
        <v>393</v>
      </c>
      <c r="GDY14" t="s">
        <v>7</v>
      </c>
      <c r="GDZ14" t="s">
        <v>8</v>
      </c>
      <c r="GEA14" s="8" t="s">
        <v>31</v>
      </c>
      <c r="GEB14" s="22">
        <v>393</v>
      </c>
      <c r="GEC14" t="s">
        <v>7</v>
      </c>
      <c r="GED14" t="s">
        <v>8</v>
      </c>
      <c r="GEE14" s="8" t="s">
        <v>31</v>
      </c>
      <c r="GEF14" s="22">
        <v>393</v>
      </c>
      <c r="GEG14" t="s">
        <v>7</v>
      </c>
      <c r="GEH14" t="s">
        <v>8</v>
      </c>
      <c r="GEI14" s="8" t="s">
        <v>31</v>
      </c>
      <c r="GEJ14" s="22">
        <v>393</v>
      </c>
      <c r="GEK14" t="s">
        <v>7</v>
      </c>
      <c r="GEL14" t="s">
        <v>8</v>
      </c>
      <c r="GEM14" s="8" t="s">
        <v>31</v>
      </c>
      <c r="GEN14" s="22">
        <v>393</v>
      </c>
      <c r="GEO14" t="s">
        <v>7</v>
      </c>
      <c r="GEP14" t="s">
        <v>8</v>
      </c>
      <c r="GEQ14" s="8" t="s">
        <v>31</v>
      </c>
      <c r="GER14" s="22">
        <v>393</v>
      </c>
      <c r="GES14" t="s">
        <v>7</v>
      </c>
      <c r="GET14" t="s">
        <v>8</v>
      </c>
      <c r="GEU14" s="8" t="s">
        <v>31</v>
      </c>
      <c r="GEV14" s="22">
        <v>393</v>
      </c>
      <c r="GEW14" t="s">
        <v>7</v>
      </c>
      <c r="GEX14" t="s">
        <v>8</v>
      </c>
      <c r="GEY14" s="8" t="s">
        <v>31</v>
      </c>
      <c r="GEZ14" s="22">
        <v>393</v>
      </c>
      <c r="GFA14" t="s">
        <v>7</v>
      </c>
      <c r="GFB14" t="s">
        <v>8</v>
      </c>
      <c r="GFC14" s="8" t="s">
        <v>31</v>
      </c>
      <c r="GFD14" s="22">
        <v>393</v>
      </c>
      <c r="GFE14" t="s">
        <v>7</v>
      </c>
      <c r="GFF14" t="s">
        <v>8</v>
      </c>
      <c r="GFG14" s="8" t="s">
        <v>31</v>
      </c>
      <c r="GFH14" s="22">
        <v>393</v>
      </c>
      <c r="GFI14" t="s">
        <v>7</v>
      </c>
      <c r="GFJ14" t="s">
        <v>8</v>
      </c>
      <c r="GFK14" s="8" t="s">
        <v>31</v>
      </c>
      <c r="GFL14" s="22">
        <v>393</v>
      </c>
      <c r="GFM14" t="s">
        <v>7</v>
      </c>
      <c r="GFN14" t="s">
        <v>8</v>
      </c>
      <c r="GFO14" s="8" t="s">
        <v>31</v>
      </c>
      <c r="GFP14" s="22">
        <v>393</v>
      </c>
      <c r="GFQ14" t="s">
        <v>7</v>
      </c>
      <c r="GFR14" t="s">
        <v>8</v>
      </c>
      <c r="GFS14" s="8" t="s">
        <v>31</v>
      </c>
      <c r="GFT14" s="22">
        <v>393</v>
      </c>
      <c r="GFU14" t="s">
        <v>7</v>
      </c>
      <c r="GFV14" t="s">
        <v>8</v>
      </c>
      <c r="GFW14" s="8" t="s">
        <v>31</v>
      </c>
      <c r="GFX14" s="22">
        <v>393</v>
      </c>
      <c r="GFY14" t="s">
        <v>7</v>
      </c>
      <c r="GFZ14" t="s">
        <v>8</v>
      </c>
      <c r="GGA14" s="8" t="s">
        <v>31</v>
      </c>
      <c r="GGB14" s="22">
        <v>393</v>
      </c>
      <c r="GGC14" t="s">
        <v>7</v>
      </c>
      <c r="GGD14" t="s">
        <v>8</v>
      </c>
      <c r="GGE14" s="8" t="s">
        <v>31</v>
      </c>
      <c r="GGF14" s="22">
        <v>393</v>
      </c>
      <c r="GGG14" t="s">
        <v>7</v>
      </c>
      <c r="GGH14" t="s">
        <v>8</v>
      </c>
      <c r="GGI14" s="8" t="s">
        <v>31</v>
      </c>
      <c r="GGJ14" s="22">
        <v>393</v>
      </c>
      <c r="GGK14" t="s">
        <v>7</v>
      </c>
      <c r="GGL14" t="s">
        <v>8</v>
      </c>
      <c r="GGM14" s="8" t="s">
        <v>31</v>
      </c>
      <c r="GGN14" s="22">
        <v>393</v>
      </c>
      <c r="GGO14" t="s">
        <v>7</v>
      </c>
      <c r="GGP14" t="s">
        <v>8</v>
      </c>
      <c r="GGQ14" s="8" t="s">
        <v>31</v>
      </c>
      <c r="GGR14" s="22">
        <v>393</v>
      </c>
      <c r="GGS14" t="s">
        <v>7</v>
      </c>
      <c r="GGT14" t="s">
        <v>8</v>
      </c>
      <c r="GGU14" s="8" t="s">
        <v>31</v>
      </c>
      <c r="GGV14" s="22">
        <v>393</v>
      </c>
      <c r="GGW14" t="s">
        <v>7</v>
      </c>
      <c r="GGX14" t="s">
        <v>8</v>
      </c>
      <c r="GGY14" s="8" t="s">
        <v>31</v>
      </c>
      <c r="GGZ14" s="22">
        <v>393</v>
      </c>
      <c r="GHA14" t="s">
        <v>7</v>
      </c>
      <c r="GHB14" t="s">
        <v>8</v>
      </c>
      <c r="GHC14" s="8" t="s">
        <v>31</v>
      </c>
      <c r="GHD14" s="22">
        <v>393</v>
      </c>
      <c r="GHE14" t="s">
        <v>7</v>
      </c>
      <c r="GHF14" t="s">
        <v>8</v>
      </c>
      <c r="GHG14" s="8" t="s">
        <v>31</v>
      </c>
      <c r="GHH14" s="22">
        <v>393</v>
      </c>
      <c r="GHI14" t="s">
        <v>7</v>
      </c>
      <c r="GHJ14" t="s">
        <v>8</v>
      </c>
      <c r="GHK14" s="8" t="s">
        <v>31</v>
      </c>
      <c r="GHL14" s="22">
        <v>393</v>
      </c>
      <c r="GHM14" t="s">
        <v>7</v>
      </c>
      <c r="GHN14" t="s">
        <v>8</v>
      </c>
      <c r="GHO14" s="8" t="s">
        <v>31</v>
      </c>
      <c r="GHP14" s="22">
        <v>393</v>
      </c>
      <c r="GHQ14" t="s">
        <v>7</v>
      </c>
      <c r="GHR14" t="s">
        <v>8</v>
      </c>
      <c r="GHS14" s="8" t="s">
        <v>31</v>
      </c>
      <c r="GHT14" s="22">
        <v>393</v>
      </c>
      <c r="GHU14" t="s">
        <v>7</v>
      </c>
      <c r="GHV14" t="s">
        <v>8</v>
      </c>
      <c r="GHW14" s="8" t="s">
        <v>31</v>
      </c>
      <c r="GHX14" s="22">
        <v>393</v>
      </c>
      <c r="GHY14" t="s">
        <v>7</v>
      </c>
      <c r="GHZ14" t="s">
        <v>8</v>
      </c>
      <c r="GIA14" s="8" t="s">
        <v>31</v>
      </c>
      <c r="GIB14" s="22">
        <v>393</v>
      </c>
      <c r="GIC14" t="s">
        <v>7</v>
      </c>
      <c r="GID14" t="s">
        <v>8</v>
      </c>
      <c r="GIE14" s="8" t="s">
        <v>31</v>
      </c>
      <c r="GIF14" s="22">
        <v>393</v>
      </c>
      <c r="GIG14" t="s">
        <v>7</v>
      </c>
      <c r="GIH14" t="s">
        <v>8</v>
      </c>
      <c r="GII14" s="8" t="s">
        <v>31</v>
      </c>
      <c r="GIJ14" s="22">
        <v>393</v>
      </c>
      <c r="GIK14" t="s">
        <v>7</v>
      </c>
      <c r="GIL14" t="s">
        <v>8</v>
      </c>
      <c r="GIM14" s="8" t="s">
        <v>31</v>
      </c>
      <c r="GIN14" s="22">
        <v>393</v>
      </c>
      <c r="GIO14" t="s">
        <v>7</v>
      </c>
      <c r="GIP14" t="s">
        <v>8</v>
      </c>
      <c r="GIQ14" s="8" t="s">
        <v>31</v>
      </c>
      <c r="GIR14" s="22">
        <v>393</v>
      </c>
      <c r="GIS14" t="s">
        <v>7</v>
      </c>
      <c r="GIT14" t="s">
        <v>8</v>
      </c>
      <c r="GIU14" s="8" t="s">
        <v>31</v>
      </c>
      <c r="GIV14" s="22">
        <v>393</v>
      </c>
      <c r="GIW14" t="s">
        <v>7</v>
      </c>
      <c r="GIX14" t="s">
        <v>8</v>
      </c>
      <c r="GIY14" s="8" t="s">
        <v>31</v>
      </c>
      <c r="GIZ14" s="22">
        <v>393</v>
      </c>
      <c r="GJA14" t="s">
        <v>7</v>
      </c>
      <c r="GJB14" t="s">
        <v>8</v>
      </c>
      <c r="GJC14" s="8" t="s">
        <v>31</v>
      </c>
      <c r="GJD14" s="22">
        <v>393</v>
      </c>
      <c r="GJE14" t="s">
        <v>7</v>
      </c>
      <c r="GJF14" t="s">
        <v>8</v>
      </c>
      <c r="GJG14" s="8" t="s">
        <v>31</v>
      </c>
      <c r="GJH14" s="22">
        <v>393</v>
      </c>
      <c r="GJI14" t="s">
        <v>7</v>
      </c>
      <c r="GJJ14" t="s">
        <v>8</v>
      </c>
      <c r="GJK14" s="8" t="s">
        <v>31</v>
      </c>
      <c r="GJL14" s="22">
        <v>393</v>
      </c>
      <c r="GJM14" t="s">
        <v>7</v>
      </c>
      <c r="GJN14" t="s">
        <v>8</v>
      </c>
      <c r="GJO14" s="8" t="s">
        <v>31</v>
      </c>
      <c r="GJP14" s="22">
        <v>393</v>
      </c>
      <c r="GJQ14" t="s">
        <v>7</v>
      </c>
      <c r="GJR14" t="s">
        <v>8</v>
      </c>
      <c r="GJS14" s="8" t="s">
        <v>31</v>
      </c>
      <c r="GJT14" s="22">
        <v>393</v>
      </c>
      <c r="GJU14" t="s">
        <v>7</v>
      </c>
      <c r="GJV14" t="s">
        <v>8</v>
      </c>
      <c r="GJW14" s="8" t="s">
        <v>31</v>
      </c>
      <c r="GJX14" s="22">
        <v>393</v>
      </c>
      <c r="GJY14" t="s">
        <v>7</v>
      </c>
      <c r="GJZ14" t="s">
        <v>8</v>
      </c>
      <c r="GKA14" s="8" t="s">
        <v>31</v>
      </c>
      <c r="GKB14" s="22">
        <v>393</v>
      </c>
      <c r="GKC14" t="s">
        <v>7</v>
      </c>
      <c r="GKD14" t="s">
        <v>8</v>
      </c>
      <c r="GKE14" s="8" t="s">
        <v>31</v>
      </c>
      <c r="GKF14" s="22">
        <v>393</v>
      </c>
      <c r="GKG14" t="s">
        <v>7</v>
      </c>
      <c r="GKH14" t="s">
        <v>8</v>
      </c>
      <c r="GKI14" s="8" t="s">
        <v>31</v>
      </c>
      <c r="GKJ14" s="22">
        <v>393</v>
      </c>
      <c r="GKK14" t="s">
        <v>7</v>
      </c>
      <c r="GKL14" t="s">
        <v>8</v>
      </c>
      <c r="GKM14" s="8" t="s">
        <v>31</v>
      </c>
      <c r="GKN14" s="22">
        <v>393</v>
      </c>
      <c r="GKO14" t="s">
        <v>7</v>
      </c>
      <c r="GKP14" t="s">
        <v>8</v>
      </c>
      <c r="GKQ14" s="8" t="s">
        <v>31</v>
      </c>
      <c r="GKR14" s="22">
        <v>393</v>
      </c>
      <c r="GKS14" t="s">
        <v>7</v>
      </c>
      <c r="GKT14" t="s">
        <v>8</v>
      </c>
      <c r="GKU14" s="8" t="s">
        <v>31</v>
      </c>
      <c r="GKV14" s="22">
        <v>393</v>
      </c>
      <c r="GKW14" t="s">
        <v>7</v>
      </c>
      <c r="GKX14" t="s">
        <v>8</v>
      </c>
      <c r="GKY14" s="8" t="s">
        <v>31</v>
      </c>
      <c r="GKZ14" s="22">
        <v>393</v>
      </c>
      <c r="GLA14" t="s">
        <v>7</v>
      </c>
      <c r="GLB14" t="s">
        <v>8</v>
      </c>
      <c r="GLC14" s="8" t="s">
        <v>31</v>
      </c>
      <c r="GLD14" s="22">
        <v>393</v>
      </c>
      <c r="GLE14" t="s">
        <v>7</v>
      </c>
      <c r="GLF14" t="s">
        <v>8</v>
      </c>
      <c r="GLG14" s="8" t="s">
        <v>31</v>
      </c>
      <c r="GLH14" s="22">
        <v>393</v>
      </c>
      <c r="GLI14" t="s">
        <v>7</v>
      </c>
      <c r="GLJ14" t="s">
        <v>8</v>
      </c>
      <c r="GLK14" s="8" t="s">
        <v>31</v>
      </c>
      <c r="GLL14" s="22">
        <v>393</v>
      </c>
      <c r="GLM14" t="s">
        <v>7</v>
      </c>
      <c r="GLN14" t="s">
        <v>8</v>
      </c>
      <c r="GLO14" s="8" t="s">
        <v>31</v>
      </c>
      <c r="GLP14" s="22">
        <v>393</v>
      </c>
      <c r="GLQ14" t="s">
        <v>7</v>
      </c>
      <c r="GLR14" t="s">
        <v>8</v>
      </c>
      <c r="GLS14" s="8" t="s">
        <v>31</v>
      </c>
      <c r="GLT14" s="22">
        <v>393</v>
      </c>
      <c r="GLU14" t="s">
        <v>7</v>
      </c>
      <c r="GLV14" t="s">
        <v>8</v>
      </c>
      <c r="GLW14" s="8" t="s">
        <v>31</v>
      </c>
      <c r="GLX14" s="22">
        <v>393</v>
      </c>
      <c r="GLY14" t="s">
        <v>7</v>
      </c>
      <c r="GLZ14" t="s">
        <v>8</v>
      </c>
      <c r="GMA14" s="8" t="s">
        <v>31</v>
      </c>
      <c r="GMB14" s="22">
        <v>393</v>
      </c>
      <c r="GMC14" t="s">
        <v>7</v>
      </c>
      <c r="GMD14" t="s">
        <v>8</v>
      </c>
      <c r="GME14" s="8" t="s">
        <v>31</v>
      </c>
      <c r="GMF14" s="22">
        <v>393</v>
      </c>
      <c r="GMG14" t="s">
        <v>7</v>
      </c>
      <c r="GMH14" t="s">
        <v>8</v>
      </c>
      <c r="GMI14" s="8" t="s">
        <v>31</v>
      </c>
      <c r="GMJ14" s="22">
        <v>393</v>
      </c>
      <c r="GMK14" t="s">
        <v>7</v>
      </c>
      <c r="GML14" t="s">
        <v>8</v>
      </c>
      <c r="GMM14" s="8" t="s">
        <v>31</v>
      </c>
      <c r="GMN14" s="22">
        <v>393</v>
      </c>
      <c r="GMO14" t="s">
        <v>7</v>
      </c>
      <c r="GMP14" t="s">
        <v>8</v>
      </c>
      <c r="GMQ14" s="8" t="s">
        <v>31</v>
      </c>
      <c r="GMR14" s="22">
        <v>393</v>
      </c>
      <c r="GMS14" t="s">
        <v>7</v>
      </c>
      <c r="GMT14" t="s">
        <v>8</v>
      </c>
      <c r="GMU14" s="8" t="s">
        <v>31</v>
      </c>
      <c r="GMV14" s="22">
        <v>393</v>
      </c>
      <c r="GMW14" t="s">
        <v>7</v>
      </c>
      <c r="GMX14" t="s">
        <v>8</v>
      </c>
      <c r="GMY14" s="8" t="s">
        <v>31</v>
      </c>
      <c r="GMZ14" s="22">
        <v>393</v>
      </c>
      <c r="GNA14" t="s">
        <v>7</v>
      </c>
      <c r="GNB14" t="s">
        <v>8</v>
      </c>
      <c r="GNC14" s="8" t="s">
        <v>31</v>
      </c>
      <c r="GND14" s="22">
        <v>393</v>
      </c>
      <c r="GNE14" t="s">
        <v>7</v>
      </c>
      <c r="GNF14" t="s">
        <v>8</v>
      </c>
      <c r="GNG14" s="8" t="s">
        <v>31</v>
      </c>
      <c r="GNH14" s="22">
        <v>393</v>
      </c>
      <c r="GNI14" t="s">
        <v>7</v>
      </c>
      <c r="GNJ14" t="s">
        <v>8</v>
      </c>
      <c r="GNK14" s="8" t="s">
        <v>31</v>
      </c>
      <c r="GNL14" s="22">
        <v>393</v>
      </c>
      <c r="GNM14" t="s">
        <v>7</v>
      </c>
      <c r="GNN14" t="s">
        <v>8</v>
      </c>
      <c r="GNO14" s="8" t="s">
        <v>31</v>
      </c>
      <c r="GNP14" s="22">
        <v>393</v>
      </c>
      <c r="GNQ14" t="s">
        <v>7</v>
      </c>
      <c r="GNR14" t="s">
        <v>8</v>
      </c>
      <c r="GNS14" s="8" t="s">
        <v>31</v>
      </c>
      <c r="GNT14" s="22">
        <v>393</v>
      </c>
      <c r="GNU14" t="s">
        <v>7</v>
      </c>
      <c r="GNV14" t="s">
        <v>8</v>
      </c>
      <c r="GNW14" s="8" t="s">
        <v>31</v>
      </c>
      <c r="GNX14" s="22">
        <v>393</v>
      </c>
      <c r="GNY14" t="s">
        <v>7</v>
      </c>
      <c r="GNZ14" t="s">
        <v>8</v>
      </c>
      <c r="GOA14" s="8" t="s">
        <v>31</v>
      </c>
      <c r="GOB14" s="22">
        <v>393</v>
      </c>
      <c r="GOC14" t="s">
        <v>7</v>
      </c>
      <c r="GOD14" t="s">
        <v>8</v>
      </c>
      <c r="GOE14" s="8" t="s">
        <v>31</v>
      </c>
      <c r="GOF14" s="22">
        <v>393</v>
      </c>
      <c r="GOG14" t="s">
        <v>7</v>
      </c>
      <c r="GOH14" t="s">
        <v>8</v>
      </c>
      <c r="GOI14" s="8" t="s">
        <v>31</v>
      </c>
      <c r="GOJ14" s="22">
        <v>393</v>
      </c>
      <c r="GOK14" t="s">
        <v>7</v>
      </c>
      <c r="GOL14" t="s">
        <v>8</v>
      </c>
      <c r="GOM14" s="8" t="s">
        <v>31</v>
      </c>
      <c r="GON14" s="22">
        <v>393</v>
      </c>
      <c r="GOO14" t="s">
        <v>7</v>
      </c>
      <c r="GOP14" t="s">
        <v>8</v>
      </c>
      <c r="GOQ14" s="8" t="s">
        <v>31</v>
      </c>
      <c r="GOR14" s="22">
        <v>393</v>
      </c>
      <c r="GOS14" t="s">
        <v>7</v>
      </c>
      <c r="GOT14" t="s">
        <v>8</v>
      </c>
      <c r="GOU14" s="8" t="s">
        <v>31</v>
      </c>
      <c r="GOV14" s="22">
        <v>393</v>
      </c>
      <c r="GOW14" t="s">
        <v>7</v>
      </c>
      <c r="GOX14" t="s">
        <v>8</v>
      </c>
      <c r="GOY14" s="8" t="s">
        <v>31</v>
      </c>
      <c r="GOZ14" s="22">
        <v>393</v>
      </c>
      <c r="GPA14" t="s">
        <v>7</v>
      </c>
      <c r="GPB14" t="s">
        <v>8</v>
      </c>
      <c r="GPC14" s="8" t="s">
        <v>31</v>
      </c>
      <c r="GPD14" s="22">
        <v>393</v>
      </c>
      <c r="GPE14" t="s">
        <v>7</v>
      </c>
      <c r="GPF14" t="s">
        <v>8</v>
      </c>
      <c r="GPG14" s="8" t="s">
        <v>31</v>
      </c>
      <c r="GPH14" s="22">
        <v>393</v>
      </c>
      <c r="GPI14" t="s">
        <v>7</v>
      </c>
      <c r="GPJ14" t="s">
        <v>8</v>
      </c>
      <c r="GPK14" s="8" t="s">
        <v>31</v>
      </c>
      <c r="GPL14" s="22">
        <v>393</v>
      </c>
      <c r="GPM14" t="s">
        <v>7</v>
      </c>
      <c r="GPN14" t="s">
        <v>8</v>
      </c>
      <c r="GPO14" s="8" t="s">
        <v>31</v>
      </c>
      <c r="GPP14" s="22">
        <v>393</v>
      </c>
      <c r="GPQ14" t="s">
        <v>7</v>
      </c>
      <c r="GPR14" t="s">
        <v>8</v>
      </c>
      <c r="GPS14" s="8" t="s">
        <v>31</v>
      </c>
      <c r="GPT14" s="22">
        <v>393</v>
      </c>
      <c r="GPU14" t="s">
        <v>7</v>
      </c>
      <c r="GPV14" t="s">
        <v>8</v>
      </c>
      <c r="GPW14" s="8" t="s">
        <v>31</v>
      </c>
      <c r="GPX14" s="22">
        <v>393</v>
      </c>
      <c r="GPY14" t="s">
        <v>7</v>
      </c>
      <c r="GPZ14" t="s">
        <v>8</v>
      </c>
      <c r="GQA14" s="8" t="s">
        <v>31</v>
      </c>
      <c r="GQB14" s="22">
        <v>393</v>
      </c>
      <c r="GQC14" t="s">
        <v>7</v>
      </c>
      <c r="GQD14" t="s">
        <v>8</v>
      </c>
      <c r="GQE14" s="8" t="s">
        <v>31</v>
      </c>
      <c r="GQF14" s="22">
        <v>393</v>
      </c>
      <c r="GQG14" t="s">
        <v>7</v>
      </c>
      <c r="GQH14" t="s">
        <v>8</v>
      </c>
      <c r="GQI14" s="8" t="s">
        <v>31</v>
      </c>
      <c r="GQJ14" s="22">
        <v>393</v>
      </c>
      <c r="GQK14" t="s">
        <v>7</v>
      </c>
      <c r="GQL14" t="s">
        <v>8</v>
      </c>
      <c r="GQM14" s="8" t="s">
        <v>31</v>
      </c>
      <c r="GQN14" s="22">
        <v>393</v>
      </c>
      <c r="GQO14" t="s">
        <v>7</v>
      </c>
      <c r="GQP14" t="s">
        <v>8</v>
      </c>
      <c r="GQQ14" s="8" t="s">
        <v>31</v>
      </c>
      <c r="GQR14" s="22">
        <v>393</v>
      </c>
      <c r="GQS14" t="s">
        <v>7</v>
      </c>
      <c r="GQT14" t="s">
        <v>8</v>
      </c>
      <c r="GQU14" s="8" t="s">
        <v>31</v>
      </c>
      <c r="GQV14" s="22">
        <v>393</v>
      </c>
      <c r="GQW14" t="s">
        <v>7</v>
      </c>
      <c r="GQX14" t="s">
        <v>8</v>
      </c>
      <c r="GQY14" s="8" t="s">
        <v>31</v>
      </c>
      <c r="GQZ14" s="22">
        <v>393</v>
      </c>
      <c r="GRA14" t="s">
        <v>7</v>
      </c>
      <c r="GRB14" t="s">
        <v>8</v>
      </c>
      <c r="GRC14" s="8" t="s">
        <v>31</v>
      </c>
      <c r="GRD14" s="22">
        <v>393</v>
      </c>
      <c r="GRE14" t="s">
        <v>7</v>
      </c>
      <c r="GRF14" t="s">
        <v>8</v>
      </c>
      <c r="GRG14" s="8" t="s">
        <v>31</v>
      </c>
      <c r="GRH14" s="22">
        <v>393</v>
      </c>
      <c r="GRI14" t="s">
        <v>7</v>
      </c>
      <c r="GRJ14" t="s">
        <v>8</v>
      </c>
      <c r="GRK14" s="8" t="s">
        <v>31</v>
      </c>
      <c r="GRL14" s="22">
        <v>393</v>
      </c>
      <c r="GRM14" t="s">
        <v>7</v>
      </c>
      <c r="GRN14" t="s">
        <v>8</v>
      </c>
      <c r="GRO14" s="8" t="s">
        <v>31</v>
      </c>
      <c r="GRP14" s="22">
        <v>393</v>
      </c>
      <c r="GRQ14" t="s">
        <v>7</v>
      </c>
      <c r="GRR14" t="s">
        <v>8</v>
      </c>
      <c r="GRS14" s="8" t="s">
        <v>31</v>
      </c>
      <c r="GRT14" s="22">
        <v>393</v>
      </c>
      <c r="GRU14" t="s">
        <v>7</v>
      </c>
      <c r="GRV14" t="s">
        <v>8</v>
      </c>
      <c r="GRW14" s="8" t="s">
        <v>31</v>
      </c>
      <c r="GRX14" s="22">
        <v>393</v>
      </c>
      <c r="GRY14" t="s">
        <v>7</v>
      </c>
      <c r="GRZ14" t="s">
        <v>8</v>
      </c>
      <c r="GSA14" s="8" t="s">
        <v>31</v>
      </c>
      <c r="GSB14" s="22">
        <v>393</v>
      </c>
      <c r="GSC14" t="s">
        <v>7</v>
      </c>
      <c r="GSD14" t="s">
        <v>8</v>
      </c>
      <c r="GSE14" s="8" t="s">
        <v>31</v>
      </c>
      <c r="GSF14" s="22">
        <v>393</v>
      </c>
      <c r="GSG14" t="s">
        <v>7</v>
      </c>
      <c r="GSH14" t="s">
        <v>8</v>
      </c>
      <c r="GSI14" s="8" t="s">
        <v>31</v>
      </c>
      <c r="GSJ14" s="22">
        <v>393</v>
      </c>
      <c r="GSK14" t="s">
        <v>7</v>
      </c>
      <c r="GSL14" t="s">
        <v>8</v>
      </c>
      <c r="GSM14" s="8" t="s">
        <v>31</v>
      </c>
      <c r="GSN14" s="22">
        <v>393</v>
      </c>
      <c r="GSO14" t="s">
        <v>7</v>
      </c>
      <c r="GSP14" t="s">
        <v>8</v>
      </c>
      <c r="GSQ14" s="8" t="s">
        <v>31</v>
      </c>
      <c r="GSR14" s="22">
        <v>393</v>
      </c>
      <c r="GSS14" t="s">
        <v>7</v>
      </c>
      <c r="GST14" t="s">
        <v>8</v>
      </c>
      <c r="GSU14" s="8" t="s">
        <v>31</v>
      </c>
      <c r="GSV14" s="22">
        <v>393</v>
      </c>
      <c r="GSW14" t="s">
        <v>7</v>
      </c>
      <c r="GSX14" t="s">
        <v>8</v>
      </c>
      <c r="GSY14" s="8" t="s">
        <v>31</v>
      </c>
      <c r="GSZ14" s="22">
        <v>393</v>
      </c>
      <c r="GTA14" t="s">
        <v>7</v>
      </c>
      <c r="GTB14" t="s">
        <v>8</v>
      </c>
      <c r="GTC14" s="8" t="s">
        <v>31</v>
      </c>
      <c r="GTD14" s="22">
        <v>393</v>
      </c>
      <c r="GTE14" t="s">
        <v>7</v>
      </c>
      <c r="GTF14" t="s">
        <v>8</v>
      </c>
      <c r="GTG14" s="8" t="s">
        <v>31</v>
      </c>
      <c r="GTH14" s="22">
        <v>393</v>
      </c>
      <c r="GTI14" t="s">
        <v>7</v>
      </c>
      <c r="GTJ14" t="s">
        <v>8</v>
      </c>
      <c r="GTK14" s="8" t="s">
        <v>31</v>
      </c>
      <c r="GTL14" s="22">
        <v>393</v>
      </c>
      <c r="GTM14" t="s">
        <v>7</v>
      </c>
      <c r="GTN14" t="s">
        <v>8</v>
      </c>
      <c r="GTO14" s="8" t="s">
        <v>31</v>
      </c>
      <c r="GTP14" s="22">
        <v>393</v>
      </c>
      <c r="GTQ14" t="s">
        <v>7</v>
      </c>
      <c r="GTR14" t="s">
        <v>8</v>
      </c>
      <c r="GTS14" s="8" t="s">
        <v>31</v>
      </c>
      <c r="GTT14" s="22">
        <v>393</v>
      </c>
      <c r="GTU14" t="s">
        <v>7</v>
      </c>
      <c r="GTV14" t="s">
        <v>8</v>
      </c>
      <c r="GTW14" s="8" t="s">
        <v>31</v>
      </c>
      <c r="GTX14" s="22">
        <v>393</v>
      </c>
      <c r="GTY14" t="s">
        <v>7</v>
      </c>
      <c r="GTZ14" t="s">
        <v>8</v>
      </c>
      <c r="GUA14" s="8" t="s">
        <v>31</v>
      </c>
      <c r="GUB14" s="22">
        <v>393</v>
      </c>
      <c r="GUC14" t="s">
        <v>7</v>
      </c>
      <c r="GUD14" t="s">
        <v>8</v>
      </c>
      <c r="GUE14" s="8" t="s">
        <v>31</v>
      </c>
      <c r="GUF14" s="22">
        <v>393</v>
      </c>
      <c r="GUG14" t="s">
        <v>7</v>
      </c>
      <c r="GUH14" t="s">
        <v>8</v>
      </c>
      <c r="GUI14" s="8" t="s">
        <v>31</v>
      </c>
      <c r="GUJ14" s="22">
        <v>393</v>
      </c>
      <c r="GUK14" t="s">
        <v>7</v>
      </c>
      <c r="GUL14" t="s">
        <v>8</v>
      </c>
      <c r="GUM14" s="8" t="s">
        <v>31</v>
      </c>
      <c r="GUN14" s="22">
        <v>393</v>
      </c>
      <c r="GUO14" t="s">
        <v>7</v>
      </c>
      <c r="GUP14" t="s">
        <v>8</v>
      </c>
      <c r="GUQ14" s="8" t="s">
        <v>31</v>
      </c>
      <c r="GUR14" s="22">
        <v>393</v>
      </c>
      <c r="GUS14" t="s">
        <v>7</v>
      </c>
      <c r="GUT14" t="s">
        <v>8</v>
      </c>
      <c r="GUU14" s="8" t="s">
        <v>31</v>
      </c>
      <c r="GUV14" s="22">
        <v>393</v>
      </c>
      <c r="GUW14" t="s">
        <v>7</v>
      </c>
      <c r="GUX14" t="s">
        <v>8</v>
      </c>
      <c r="GUY14" s="8" t="s">
        <v>31</v>
      </c>
      <c r="GUZ14" s="22">
        <v>393</v>
      </c>
      <c r="GVA14" t="s">
        <v>7</v>
      </c>
      <c r="GVB14" t="s">
        <v>8</v>
      </c>
      <c r="GVC14" s="8" t="s">
        <v>31</v>
      </c>
      <c r="GVD14" s="22">
        <v>393</v>
      </c>
      <c r="GVE14" t="s">
        <v>7</v>
      </c>
      <c r="GVF14" t="s">
        <v>8</v>
      </c>
      <c r="GVG14" s="8" t="s">
        <v>31</v>
      </c>
      <c r="GVH14" s="22">
        <v>393</v>
      </c>
      <c r="GVI14" t="s">
        <v>7</v>
      </c>
      <c r="GVJ14" t="s">
        <v>8</v>
      </c>
      <c r="GVK14" s="8" t="s">
        <v>31</v>
      </c>
      <c r="GVL14" s="22">
        <v>393</v>
      </c>
      <c r="GVM14" t="s">
        <v>7</v>
      </c>
      <c r="GVN14" t="s">
        <v>8</v>
      </c>
      <c r="GVO14" s="8" t="s">
        <v>31</v>
      </c>
      <c r="GVP14" s="22">
        <v>393</v>
      </c>
      <c r="GVQ14" t="s">
        <v>7</v>
      </c>
      <c r="GVR14" t="s">
        <v>8</v>
      </c>
      <c r="GVS14" s="8" t="s">
        <v>31</v>
      </c>
      <c r="GVT14" s="22">
        <v>393</v>
      </c>
      <c r="GVU14" t="s">
        <v>7</v>
      </c>
      <c r="GVV14" t="s">
        <v>8</v>
      </c>
      <c r="GVW14" s="8" t="s">
        <v>31</v>
      </c>
      <c r="GVX14" s="22">
        <v>393</v>
      </c>
      <c r="GVY14" t="s">
        <v>7</v>
      </c>
      <c r="GVZ14" t="s">
        <v>8</v>
      </c>
      <c r="GWA14" s="8" t="s">
        <v>31</v>
      </c>
      <c r="GWB14" s="22">
        <v>393</v>
      </c>
      <c r="GWC14" t="s">
        <v>7</v>
      </c>
      <c r="GWD14" t="s">
        <v>8</v>
      </c>
      <c r="GWE14" s="8" t="s">
        <v>31</v>
      </c>
      <c r="GWF14" s="22">
        <v>393</v>
      </c>
      <c r="GWG14" t="s">
        <v>7</v>
      </c>
      <c r="GWH14" t="s">
        <v>8</v>
      </c>
      <c r="GWI14" s="8" t="s">
        <v>31</v>
      </c>
      <c r="GWJ14" s="22">
        <v>393</v>
      </c>
      <c r="GWK14" t="s">
        <v>7</v>
      </c>
      <c r="GWL14" t="s">
        <v>8</v>
      </c>
      <c r="GWM14" s="8" t="s">
        <v>31</v>
      </c>
      <c r="GWN14" s="22">
        <v>393</v>
      </c>
      <c r="GWO14" t="s">
        <v>7</v>
      </c>
      <c r="GWP14" t="s">
        <v>8</v>
      </c>
      <c r="GWQ14" s="8" t="s">
        <v>31</v>
      </c>
      <c r="GWR14" s="22">
        <v>393</v>
      </c>
      <c r="GWS14" t="s">
        <v>7</v>
      </c>
      <c r="GWT14" t="s">
        <v>8</v>
      </c>
      <c r="GWU14" s="8" t="s">
        <v>31</v>
      </c>
      <c r="GWV14" s="22">
        <v>393</v>
      </c>
      <c r="GWW14" t="s">
        <v>7</v>
      </c>
      <c r="GWX14" t="s">
        <v>8</v>
      </c>
      <c r="GWY14" s="8" t="s">
        <v>31</v>
      </c>
      <c r="GWZ14" s="22">
        <v>393</v>
      </c>
      <c r="GXA14" t="s">
        <v>7</v>
      </c>
      <c r="GXB14" t="s">
        <v>8</v>
      </c>
      <c r="GXC14" s="8" t="s">
        <v>31</v>
      </c>
      <c r="GXD14" s="22">
        <v>393</v>
      </c>
      <c r="GXE14" t="s">
        <v>7</v>
      </c>
      <c r="GXF14" t="s">
        <v>8</v>
      </c>
      <c r="GXG14" s="8" t="s">
        <v>31</v>
      </c>
      <c r="GXH14" s="22">
        <v>393</v>
      </c>
      <c r="GXI14" t="s">
        <v>7</v>
      </c>
      <c r="GXJ14" t="s">
        <v>8</v>
      </c>
      <c r="GXK14" s="8" t="s">
        <v>31</v>
      </c>
      <c r="GXL14" s="22">
        <v>393</v>
      </c>
      <c r="GXM14" t="s">
        <v>7</v>
      </c>
      <c r="GXN14" t="s">
        <v>8</v>
      </c>
      <c r="GXO14" s="8" t="s">
        <v>31</v>
      </c>
      <c r="GXP14" s="22">
        <v>393</v>
      </c>
      <c r="GXQ14" t="s">
        <v>7</v>
      </c>
      <c r="GXR14" t="s">
        <v>8</v>
      </c>
      <c r="GXS14" s="8" t="s">
        <v>31</v>
      </c>
      <c r="GXT14" s="22">
        <v>393</v>
      </c>
      <c r="GXU14" t="s">
        <v>7</v>
      </c>
      <c r="GXV14" t="s">
        <v>8</v>
      </c>
      <c r="GXW14" s="8" t="s">
        <v>31</v>
      </c>
      <c r="GXX14" s="22">
        <v>393</v>
      </c>
      <c r="GXY14" t="s">
        <v>7</v>
      </c>
      <c r="GXZ14" t="s">
        <v>8</v>
      </c>
      <c r="GYA14" s="8" t="s">
        <v>31</v>
      </c>
      <c r="GYB14" s="22">
        <v>393</v>
      </c>
      <c r="GYC14" t="s">
        <v>7</v>
      </c>
      <c r="GYD14" t="s">
        <v>8</v>
      </c>
      <c r="GYE14" s="8" t="s">
        <v>31</v>
      </c>
      <c r="GYF14" s="22">
        <v>393</v>
      </c>
      <c r="GYG14" t="s">
        <v>7</v>
      </c>
      <c r="GYH14" t="s">
        <v>8</v>
      </c>
      <c r="GYI14" s="8" t="s">
        <v>31</v>
      </c>
      <c r="GYJ14" s="22">
        <v>393</v>
      </c>
      <c r="GYK14" t="s">
        <v>7</v>
      </c>
      <c r="GYL14" t="s">
        <v>8</v>
      </c>
      <c r="GYM14" s="8" t="s">
        <v>31</v>
      </c>
      <c r="GYN14" s="22">
        <v>393</v>
      </c>
      <c r="GYO14" t="s">
        <v>7</v>
      </c>
      <c r="GYP14" t="s">
        <v>8</v>
      </c>
      <c r="GYQ14" s="8" t="s">
        <v>31</v>
      </c>
      <c r="GYR14" s="22">
        <v>393</v>
      </c>
      <c r="GYS14" t="s">
        <v>7</v>
      </c>
      <c r="GYT14" t="s">
        <v>8</v>
      </c>
      <c r="GYU14" s="8" t="s">
        <v>31</v>
      </c>
      <c r="GYV14" s="22">
        <v>393</v>
      </c>
      <c r="GYW14" t="s">
        <v>7</v>
      </c>
      <c r="GYX14" t="s">
        <v>8</v>
      </c>
      <c r="GYY14" s="8" t="s">
        <v>31</v>
      </c>
      <c r="GYZ14" s="22">
        <v>393</v>
      </c>
      <c r="GZA14" t="s">
        <v>7</v>
      </c>
      <c r="GZB14" t="s">
        <v>8</v>
      </c>
      <c r="GZC14" s="8" t="s">
        <v>31</v>
      </c>
      <c r="GZD14" s="22">
        <v>393</v>
      </c>
      <c r="GZE14" t="s">
        <v>7</v>
      </c>
      <c r="GZF14" t="s">
        <v>8</v>
      </c>
      <c r="GZG14" s="8" t="s">
        <v>31</v>
      </c>
      <c r="GZH14" s="22">
        <v>393</v>
      </c>
      <c r="GZI14" t="s">
        <v>7</v>
      </c>
      <c r="GZJ14" t="s">
        <v>8</v>
      </c>
      <c r="GZK14" s="8" t="s">
        <v>31</v>
      </c>
      <c r="GZL14" s="22">
        <v>393</v>
      </c>
      <c r="GZM14" t="s">
        <v>7</v>
      </c>
      <c r="GZN14" t="s">
        <v>8</v>
      </c>
      <c r="GZO14" s="8" t="s">
        <v>31</v>
      </c>
      <c r="GZP14" s="22">
        <v>393</v>
      </c>
      <c r="GZQ14" t="s">
        <v>7</v>
      </c>
      <c r="GZR14" t="s">
        <v>8</v>
      </c>
      <c r="GZS14" s="8" t="s">
        <v>31</v>
      </c>
      <c r="GZT14" s="22">
        <v>393</v>
      </c>
      <c r="GZU14" t="s">
        <v>7</v>
      </c>
      <c r="GZV14" t="s">
        <v>8</v>
      </c>
      <c r="GZW14" s="8" t="s">
        <v>31</v>
      </c>
      <c r="GZX14" s="22">
        <v>393</v>
      </c>
      <c r="GZY14" t="s">
        <v>7</v>
      </c>
      <c r="GZZ14" t="s">
        <v>8</v>
      </c>
      <c r="HAA14" s="8" t="s">
        <v>31</v>
      </c>
      <c r="HAB14" s="22">
        <v>393</v>
      </c>
      <c r="HAC14" t="s">
        <v>7</v>
      </c>
      <c r="HAD14" t="s">
        <v>8</v>
      </c>
      <c r="HAE14" s="8" t="s">
        <v>31</v>
      </c>
      <c r="HAF14" s="22">
        <v>393</v>
      </c>
      <c r="HAG14" t="s">
        <v>7</v>
      </c>
      <c r="HAH14" t="s">
        <v>8</v>
      </c>
      <c r="HAI14" s="8" t="s">
        <v>31</v>
      </c>
      <c r="HAJ14" s="22">
        <v>393</v>
      </c>
      <c r="HAK14" t="s">
        <v>7</v>
      </c>
      <c r="HAL14" t="s">
        <v>8</v>
      </c>
      <c r="HAM14" s="8" t="s">
        <v>31</v>
      </c>
      <c r="HAN14" s="22">
        <v>393</v>
      </c>
      <c r="HAO14" t="s">
        <v>7</v>
      </c>
      <c r="HAP14" t="s">
        <v>8</v>
      </c>
      <c r="HAQ14" s="8" t="s">
        <v>31</v>
      </c>
      <c r="HAR14" s="22">
        <v>393</v>
      </c>
      <c r="HAS14" t="s">
        <v>7</v>
      </c>
      <c r="HAT14" t="s">
        <v>8</v>
      </c>
      <c r="HAU14" s="8" t="s">
        <v>31</v>
      </c>
      <c r="HAV14" s="22">
        <v>393</v>
      </c>
      <c r="HAW14" t="s">
        <v>7</v>
      </c>
      <c r="HAX14" t="s">
        <v>8</v>
      </c>
      <c r="HAY14" s="8" t="s">
        <v>31</v>
      </c>
      <c r="HAZ14" s="22">
        <v>393</v>
      </c>
      <c r="HBA14" t="s">
        <v>7</v>
      </c>
      <c r="HBB14" t="s">
        <v>8</v>
      </c>
      <c r="HBC14" s="8" t="s">
        <v>31</v>
      </c>
      <c r="HBD14" s="22">
        <v>393</v>
      </c>
      <c r="HBE14" t="s">
        <v>7</v>
      </c>
      <c r="HBF14" t="s">
        <v>8</v>
      </c>
      <c r="HBG14" s="8" t="s">
        <v>31</v>
      </c>
      <c r="HBH14" s="22">
        <v>393</v>
      </c>
      <c r="HBI14" t="s">
        <v>7</v>
      </c>
      <c r="HBJ14" t="s">
        <v>8</v>
      </c>
      <c r="HBK14" s="8" t="s">
        <v>31</v>
      </c>
      <c r="HBL14" s="22">
        <v>393</v>
      </c>
      <c r="HBM14" t="s">
        <v>7</v>
      </c>
      <c r="HBN14" t="s">
        <v>8</v>
      </c>
      <c r="HBO14" s="8" t="s">
        <v>31</v>
      </c>
      <c r="HBP14" s="22">
        <v>393</v>
      </c>
      <c r="HBQ14" t="s">
        <v>7</v>
      </c>
      <c r="HBR14" t="s">
        <v>8</v>
      </c>
      <c r="HBS14" s="8" t="s">
        <v>31</v>
      </c>
      <c r="HBT14" s="22">
        <v>393</v>
      </c>
      <c r="HBU14" t="s">
        <v>7</v>
      </c>
      <c r="HBV14" t="s">
        <v>8</v>
      </c>
      <c r="HBW14" s="8" t="s">
        <v>31</v>
      </c>
      <c r="HBX14" s="22">
        <v>393</v>
      </c>
      <c r="HBY14" t="s">
        <v>7</v>
      </c>
      <c r="HBZ14" t="s">
        <v>8</v>
      </c>
      <c r="HCA14" s="8" t="s">
        <v>31</v>
      </c>
      <c r="HCB14" s="22">
        <v>393</v>
      </c>
      <c r="HCC14" t="s">
        <v>7</v>
      </c>
      <c r="HCD14" t="s">
        <v>8</v>
      </c>
      <c r="HCE14" s="8" t="s">
        <v>31</v>
      </c>
      <c r="HCF14" s="22">
        <v>393</v>
      </c>
      <c r="HCG14" t="s">
        <v>7</v>
      </c>
      <c r="HCH14" t="s">
        <v>8</v>
      </c>
      <c r="HCI14" s="8" t="s">
        <v>31</v>
      </c>
      <c r="HCJ14" s="22">
        <v>393</v>
      </c>
      <c r="HCK14" t="s">
        <v>7</v>
      </c>
      <c r="HCL14" t="s">
        <v>8</v>
      </c>
      <c r="HCM14" s="8" t="s">
        <v>31</v>
      </c>
      <c r="HCN14" s="22">
        <v>393</v>
      </c>
      <c r="HCO14" t="s">
        <v>7</v>
      </c>
      <c r="HCP14" t="s">
        <v>8</v>
      </c>
      <c r="HCQ14" s="8" t="s">
        <v>31</v>
      </c>
      <c r="HCR14" s="22">
        <v>393</v>
      </c>
      <c r="HCS14" t="s">
        <v>7</v>
      </c>
      <c r="HCT14" t="s">
        <v>8</v>
      </c>
      <c r="HCU14" s="8" t="s">
        <v>31</v>
      </c>
      <c r="HCV14" s="22">
        <v>393</v>
      </c>
      <c r="HCW14" t="s">
        <v>7</v>
      </c>
      <c r="HCX14" t="s">
        <v>8</v>
      </c>
      <c r="HCY14" s="8" t="s">
        <v>31</v>
      </c>
      <c r="HCZ14" s="22">
        <v>393</v>
      </c>
      <c r="HDA14" t="s">
        <v>7</v>
      </c>
      <c r="HDB14" t="s">
        <v>8</v>
      </c>
      <c r="HDC14" s="8" t="s">
        <v>31</v>
      </c>
      <c r="HDD14" s="22">
        <v>393</v>
      </c>
      <c r="HDE14" t="s">
        <v>7</v>
      </c>
      <c r="HDF14" t="s">
        <v>8</v>
      </c>
      <c r="HDG14" s="8" t="s">
        <v>31</v>
      </c>
      <c r="HDH14" s="22">
        <v>393</v>
      </c>
      <c r="HDI14" t="s">
        <v>7</v>
      </c>
      <c r="HDJ14" t="s">
        <v>8</v>
      </c>
      <c r="HDK14" s="8" t="s">
        <v>31</v>
      </c>
      <c r="HDL14" s="22">
        <v>393</v>
      </c>
      <c r="HDM14" t="s">
        <v>7</v>
      </c>
      <c r="HDN14" t="s">
        <v>8</v>
      </c>
      <c r="HDO14" s="8" t="s">
        <v>31</v>
      </c>
      <c r="HDP14" s="22">
        <v>393</v>
      </c>
      <c r="HDQ14" t="s">
        <v>7</v>
      </c>
      <c r="HDR14" t="s">
        <v>8</v>
      </c>
      <c r="HDS14" s="8" t="s">
        <v>31</v>
      </c>
      <c r="HDT14" s="22">
        <v>393</v>
      </c>
      <c r="HDU14" t="s">
        <v>7</v>
      </c>
      <c r="HDV14" t="s">
        <v>8</v>
      </c>
      <c r="HDW14" s="8" t="s">
        <v>31</v>
      </c>
      <c r="HDX14" s="22">
        <v>393</v>
      </c>
      <c r="HDY14" t="s">
        <v>7</v>
      </c>
      <c r="HDZ14" t="s">
        <v>8</v>
      </c>
      <c r="HEA14" s="8" t="s">
        <v>31</v>
      </c>
      <c r="HEB14" s="22">
        <v>393</v>
      </c>
      <c r="HEC14" t="s">
        <v>7</v>
      </c>
      <c r="HED14" t="s">
        <v>8</v>
      </c>
      <c r="HEE14" s="8" t="s">
        <v>31</v>
      </c>
      <c r="HEF14" s="22">
        <v>393</v>
      </c>
      <c r="HEG14" t="s">
        <v>7</v>
      </c>
      <c r="HEH14" t="s">
        <v>8</v>
      </c>
      <c r="HEI14" s="8" t="s">
        <v>31</v>
      </c>
      <c r="HEJ14" s="22">
        <v>393</v>
      </c>
      <c r="HEK14" t="s">
        <v>7</v>
      </c>
      <c r="HEL14" t="s">
        <v>8</v>
      </c>
      <c r="HEM14" s="8" t="s">
        <v>31</v>
      </c>
      <c r="HEN14" s="22">
        <v>393</v>
      </c>
      <c r="HEO14" t="s">
        <v>7</v>
      </c>
      <c r="HEP14" t="s">
        <v>8</v>
      </c>
      <c r="HEQ14" s="8" t="s">
        <v>31</v>
      </c>
      <c r="HER14" s="22">
        <v>393</v>
      </c>
      <c r="HES14" t="s">
        <v>7</v>
      </c>
      <c r="HET14" t="s">
        <v>8</v>
      </c>
      <c r="HEU14" s="8" t="s">
        <v>31</v>
      </c>
      <c r="HEV14" s="22">
        <v>393</v>
      </c>
      <c r="HEW14" t="s">
        <v>7</v>
      </c>
      <c r="HEX14" t="s">
        <v>8</v>
      </c>
      <c r="HEY14" s="8" t="s">
        <v>31</v>
      </c>
      <c r="HEZ14" s="22">
        <v>393</v>
      </c>
      <c r="HFA14" t="s">
        <v>7</v>
      </c>
      <c r="HFB14" t="s">
        <v>8</v>
      </c>
      <c r="HFC14" s="8" t="s">
        <v>31</v>
      </c>
      <c r="HFD14" s="22">
        <v>393</v>
      </c>
      <c r="HFE14" t="s">
        <v>7</v>
      </c>
      <c r="HFF14" t="s">
        <v>8</v>
      </c>
      <c r="HFG14" s="8" t="s">
        <v>31</v>
      </c>
      <c r="HFH14" s="22">
        <v>393</v>
      </c>
      <c r="HFI14" t="s">
        <v>7</v>
      </c>
      <c r="HFJ14" t="s">
        <v>8</v>
      </c>
      <c r="HFK14" s="8" t="s">
        <v>31</v>
      </c>
      <c r="HFL14" s="22">
        <v>393</v>
      </c>
      <c r="HFM14" t="s">
        <v>7</v>
      </c>
      <c r="HFN14" t="s">
        <v>8</v>
      </c>
      <c r="HFO14" s="8" t="s">
        <v>31</v>
      </c>
      <c r="HFP14" s="22">
        <v>393</v>
      </c>
      <c r="HFQ14" t="s">
        <v>7</v>
      </c>
      <c r="HFR14" t="s">
        <v>8</v>
      </c>
      <c r="HFS14" s="8" t="s">
        <v>31</v>
      </c>
      <c r="HFT14" s="22">
        <v>393</v>
      </c>
      <c r="HFU14" t="s">
        <v>7</v>
      </c>
      <c r="HFV14" t="s">
        <v>8</v>
      </c>
      <c r="HFW14" s="8" t="s">
        <v>31</v>
      </c>
      <c r="HFX14" s="22">
        <v>393</v>
      </c>
      <c r="HFY14" t="s">
        <v>7</v>
      </c>
      <c r="HFZ14" t="s">
        <v>8</v>
      </c>
      <c r="HGA14" s="8" t="s">
        <v>31</v>
      </c>
      <c r="HGB14" s="22">
        <v>393</v>
      </c>
      <c r="HGC14" t="s">
        <v>7</v>
      </c>
      <c r="HGD14" t="s">
        <v>8</v>
      </c>
      <c r="HGE14" s="8" t="s">
        <v>31</v>
      </c>
      <c r="HGF14" s="22">
        <v>393</v>
      </c>
      <c r="HGG14" t="s">
        <v>7</v>
      </c>
      <c r="HGH14" t="s">
        <v>8</v>
      </c>
      <c r="HGI14" s="8" t="s">
        <v>31</v>
      </c>
      <c r="HGJ14" s="22">
        <v>393</v>
      </c>
      <c r="HGK14" t="s">
        <v>7</v>
      </c>
      <c r="HGL14" t="s">
        <v>8</v>
      </c>
      <c r="HGM14" s="8" t="s">
        <v>31</v>
      </c>
      <c r="HGN14" s="22">
        <v>393</v>
      </c>
      <c r="HGO14" t="s">
        <v>7</v>
      </c>
      <c r="HGP14" t="s">
        <v>8</v>
      </c>
      <c r="HGQ14" s="8" t="s">
        <v>31</v>
      </c>
      <c r="HGR14" s="22">
        <v>393</v>
      </c>
      <c r="HGS14" t="s">
        <v>7</v>
      </c>
      <c r="HGT14" t="s">
        <v>8</v>
      </c>
      <c r="HGU14" s="8" t="s">
        <v>31</v>
      </c>
      <c r="HGV14" s="22">
        <v>393</v>
      </c>
      <c r="HGW14" t="s">
        <v>7</v>
      </c>
      <c r="HGX14" t="s">
        <v>8</v>
      </c>
      <c r="HGY14" s="8" t="s">
        <v>31</v>
      </c>
      <c r="HGZ14" s="22">
        <v>393</v>
      </c>
      <c r="HHA14" t="s">
        <v>7</v>
      </c>
      <c r="HHB14" t="s">
        <v>8</v>
      </c>
      <c r="HHC14" s="8" t="s">
        <v>31</v>
      </c>
      <c r="HHD14" s="22">
        <v>393</v>
      </c>
      <c r="HHE14" t="s">
        <v>7</v>
      </c>
      <c r="HHF14" t="s">
        <v>8</v>
      </c>
      <c r="HHG14" s="8" t="s">
        <v>31</v>
      </c>
      <c r="HHH14" s="22">
        <v>393</v>
      </c>
      <c r="HHI14" t="s">
        <v>7</v>
      </c>
      <c r="HHJ14" t="s">
        <v>8</v>
      </c>
      <c r="HHK14" s="8" t="s">
        <v>31</v>
      </c>
      <c r="HHL14" s="22">
        <v>393</v>
      </c>
      <c r="HHM14" t="s">
        <v>7</v>
      </c>
      <c r="HHN14" t="s">
        <v>8</v>
      </c>
      <c r="HHO14" s="8" t="s">
        <v>31</v>
      </c>
      <c r="HHP14" s="22">
        <v>393</v>
      </c>
      <c r="HHQ14" t="s">
        <v>7</v>
      </c>
      <c r="HHR14" t="s">
        <v>8</v>
      </c>
      <c r="HHS14" s="8" t="s">
        <v>31</v>
      </c>
      <c r="HHT14" s="22">
        <v>393</v>
      </c>
      <c r="HHU14" t="s">
        <v>7</v>
      </c>
      <c r="HHV14" t="s">
        <v>8</v>
      </c>
      <c r="HHW14" s="8" t="s">
        <v>31</v>
      </c>
      <c r="HHX14" s="22">
        <v>393</v>
      </c>
      <c r="HHY14" t="s">
        <v>7</v>
      </c>
      <c r="HHZ14" t="s">
        <v>8</v>
      </c>
      <c r="HIA14" s="8" t="s">
        <v>31</v>
      </c>
      <c r="HIB14" s="22">
        <v>393</v>
      </c>
      <c r="HIC14" t="s">
        <v>7</v>
      </c>
      <c r="HID14" t="s">
        <v>8</v>
      </c>
      <c r="HIE14" s="8" t="s">
        <v>31</v>
      </c>
      <c r="HIF14" s="22">
        <v>393</v>
      </c>
      <c r="HIG14" t="s">
        <v>7</v>
      </c>
      <c r="HIH14" t="s">
        <v>8</v>
      </c>
      <c r="HII14" s="8" t="s">
        <v>31</v>
      </c>
      <c r="HIJ14" s="22">
        <v>393</v>
      </c>
      <c r="HIK14" t="s">
        <v>7</v>
      </c>
      <c r="HIL14" t="s">
        <v>8</v>
      </c>
      <c r="HIM14" s="8" t="s">
        <v>31</v>
      </c>
      <c r="HIN14" s="22">
        <v>393</v>
      </c>
      <c r="HIO14" t="s">
        <v>7</v>
      </c>
      <c r="HIP14" t="s">
        <v>8</v>
      </c>
      <c r="HIQ14" s="8" t="s">
        <v>31</v>
      </c>
      <c r="HIR14" s="22">
        <v>393</v>
      </c>
      <c r="HIS14" t="s">
        <v>7</v>
      </c>
      <c r="HIT14" t="s">
        <v>8</v>
      </c>
      <c r="HIU14" s="8" t="s">
        <v>31</v>
      </c>
      <c r="HIV14" s="22">
        <v>393</v>
      </c>
      <c r="HIW14" t="s">
        <v>7</v>
      </c>
      <c r="HIX14" t="s">
        <v>8</v>
      </c>
      <c r="HIY14" s="8" t="s">
        <v>31</v>
      </c>
      <c r="HIZ14" s="22">
        <v>393</v>
      </c>
      <c r="HJA14" t="s">
        <v>7</v>
      </c>
      <c r="HJB14" t="s">
        <v>8</v>
      </c>
      <c r="HJC14" s="8" t="s">
        <v>31</v>
      </c>
      <c r="HJD14" s="22">
        <v>393</v>
      </c>
      <c r="HJE14" t="s">
        <v>7</v>
      </c>
      <c r="HJF14" t="s">
        <v>8</v>
      </c>
      <c r="HJG14" s="8" t="s">
        <v>31</v>
      </c>
      <c r="HJH14" s="22">
        <v>393</v>
      </c>
      <c r="HJI14" t="s">
        <v>7</v>
      </c>
      <c r="HJJ14" t="s">
        <v>8</v>
      </c>
      <c r="HJK14" s="8" t="s">
        <v>31</v>
      </c>
      <c r="HJL14" s="22">
        <v>393</v>
      </c>
      <c r="HJM14" t="s">
        <v>7</v>
      </c>
      <c r="HJN14" t="s">
        <v>8</v>
      </c>
      <c r="HJO14" s="8" t="s">
        <v>31</v>
      </c>
      <c r="HJP14" s="22">
        <v>393</v>
      </c>
      <c r="HJQ14" t="s">
        <v>7</v>
      </c>
      <c r="HJR14" t="s">
        <v>8</v>
      </c>
      <c r="HJS14" s="8" t="s">
        <v>31</v>
      </c>
      <c r="HJT14" s="22">
        <v>393</v>
      </c>
      <c r="HJU14" t="s">
        <v>7</v>
      </c>
      <c r="HJV14" t="s">
        <v>8</v>
      </c>
      <c r="HJW14" s="8" t="s">
        <v>31</v>
      </c>
      <c r="HJX14" s="22">
        <v>393</v>
      </c>
      <c r="HJY14" t="s">
        <v>7</v>
      </c>
      <c r="HJZ14" t="s">
        <v>8</v>
      </c>
      <c r="HKA14" s="8" t="s">
        <v>31</v>
      </c>
      <c r="HKB14" s="22">
        <v>393</v>
      </c>
      <c r="HKC14" t="s">
        <v>7</v>
      </c>
      <c r="HKD14" t="s">
        <v>8</v>
      </c>
      <c r="HKE14" s="8" t="s">
        <v>31</v>
      </c>
      <c r="HKF14" s="22">
        <v>393</v>
      </c>
      <c r="HKG14" t="s">
        <v>7</v>
      </c>
      <c r="HKH14" t="s">
        <v>8</v>
      </c>
      <c r="HKI14" s="8" t="s">
        <v>31</v>
      </c>
      <c r="HKJ14" s="22">
        <v>393</v>
      </c>
      <c r="HKK14" t="s">
        <v>7</v>
      </c>
      <c r="HKL14" t="s">
        <v>8</v>
      </c>
      <c r="HKM14" s="8" t="s">
        <v>31</v>
      </c>
      <c r="HKN14" s="22">
        <v>393</v>
      </c>
      <c r="HKO14" t="s">
        <v>7</v>
      </c>
      <c r="HKP14" t="s">
        <v>8</v>
      </c>
      <c r="HKQ14" s="8" t="s">
        <v>31</v>
      </c>
      <c r="HKR14" s="22">
        <v>393</v>
      </c>
      <c r="HKS14" t="s">
        <v>7</v>
      </c>
      <c r="HKT14" t="s">
        <v>8</v>
      </c>
      <c r="HKU14" s="8" t="s">
        <v>31</v>
      </c>
      <c r="HKV14" s="22">
        <v>393</v>
      </c>
      <c r="HKW14" t="s">
        <v>7</v>
      </c>
      <c r="HKX14" t="s">
        <v>8</v>
      </c>
      <c r="HKY14" s="8" t="s">
        <v>31</v>
      </c>
      <c r="HKZ14" s="22">
        <v>393</v>
      </c>
      <c r="HLA14" t="s">
        <v>7</v>
      </c>
      <c r="HLB14" t="s">
        <v>8</v>
      </c>
      <c r="HLC14" s="8" t="s">
        <v>31</v>
      </c>
      <c r="HLD14" s="22">
        <v>393</v>
      </c>
      <c r="HLE14" t="s">
        <v>7</v>
      </c>
      <c r="HLF14" t="s">
        <v>8</v>
      </c>
      <c r="HLG14" s="8" t="s">
        <v>31</v>
      </c>
      <c r="HLH14" s="22">
        <v>393</v>
      </c>
      <c r="HLI14" t="s">
        <v>7</v>
      </c>
      <c r="HLJ14" t="s">
        <v>8</v>
      </c>
      <c r="HLK14" s="8" t="s">
        <v>31</v>
      </c>
      <c r="HLL14" s="22">
        <v>393</v>
      </c>
      <c r="HLM14" t="s">
        <v>7</v>
      </c>
      <c r="HLN14" t="s">
        <v>8</v>
      </c>
      <c r="HLO14" s="8" t="s">
        <v>31</v>
      </c>
      <c r="HLP14" s="22">
        <v>393</v>
      </c>
      <c r="HLQ14" t="s">
        <v>7</v>
      </c>
      <c r="HLR14" t="s">
        <v>8</v>
      </c>
      <c r="HLS14" s="8" t="s">
        <v>31</v>
      </c>
      <c r="HLT14" s="22">
        <v>393</v>
      </c>
      <c r="HLU14" t="s">
        <v>7</v>
      </c>
      <c r="HLV14" t="s">
        <v>8</v>
      </c>
      <c r="HLW14" s="8" t="s">
        <v>31</v>
      </c>
      <c r="HLX14" s="22">
        <v>393</v>
      </c>
      <c r="HLY14" t="s">
        <v>7</v>
      </c>
      <c r="HLZ14" t="s">
        <v>8</v>
      </c>
      <c r="HMA14" s="8" t="s">
        <v>31</v>
      </c>
      <c r="HMB14" s="22">
        <v>393</v>
      </c>
      <c r="HMC14" t="s">
        <v>7</v>
      </c>
      <c r="HMD14" t="s">
        <v>8</v>
      </c>
      <c r="HME14" s="8" t="s">
        <v>31</v>
      </c>
      <c r="HMF14" s="22">
        <v>393</v>
      </c>
      <c r="HMG14" t="s">
        <v>7</v>
      </c>
      <c r="HMH14" t="s">
        <v>8</v>
      </c>
      <c r="HMI14" s="8" t="s">
        <v>31</v>
      </c>
      <c r="HMJ14" s="22">
        <v>393</v>
      </c>
      <c r="HMK14" t="s">
        <v>7</v>
      </c>
      <c r="HML14" t="s">
        <v>8</v>
      </c>
      <c r="HMM14" s="8" t="s">
        <v>31</v>
      </c>
      <c r="HMN14" s="22">
        <v>393</v>
      </c>
      <c r="HMO14" t="s">
        <v>7</v>
      </c>
      <c r="HMP14" t="s">
        <v>8</v>
      </c>
      <c r="HMQ14" s="8" t="s">
        <v>31</v>
      </c>
      <c r="HMR14" s="22">
        <v>393</v>
      </c>
      <c r="HMS14" t="s">
        <v>7</v>
      </c>
      <c r="HMT14" t="s">
        <v>8</v>
      </c>
      <c r="HMU14" s="8" t="s">
        <v>31</v>
      </c>
      <c r="HMV14" s="22">
        <v>393</v>
      </c>
      <c r="HMW14" t="s">
        <v>7</v>
      </c>
      <c r="HMX14" t="s">
        <v>8</v>
      </c>
      <c r="HMY14" s="8" t="s">
        <v>31</v>
      </c>
      <c r="HMZ14" s="22">
        <v>393</v>
      </c>
      <c r="HNA14" t="s">
        <v>7</v>
      </c>
      <c r="HNB14" t="s">
        <v>8</v>
      </c>
      <c r="HNC14" s="8" t="s">
        <v>31</v>
      </c>
      <c r="HND14" s="22">
        <v>393</v>
      </c>
      <c r="HNE14" t="s">
        <v>7</v>
      </c>
      <c r="HNF14" t="s">
        <v>8</v>
      </c>
      <c r="HNG14" s="8" t="s">
        <v>31</v>
      </c>
      <c r="HNH14" s="22">
        <v>393</v>
      </c>
      <c r="HNI14" t="s">
        <v>7</v>
      </c>
      <c r="HNJ14" t="s">
        <v>8</v>
      </c>
      <c r="HNK14" s="8" t="s">
        <v>31</v>
      </c>
      <c r="HNL14" s="22">
        <v>393</v>
      </c>
      <c r="HNM14" t="s">
        <v>7</v>
      </c>
      <c r="HNN14" t="s">
        <v>8</v>
      </c>
      <c r="HNO14" s="8" t="s">
        <v>31</v>
      </c>
      <c r="HNP14" s="22">
        <v>393</v>
      </c>
      <c r="HNQ14" t="s">
        <v>7</v>
      </c>
      <c r="HNR14" t="s">
        <v>8</v>
      </c>
      <c r="HNS14" s="8" t="s">
        <v>31</v>
      </c>
      <c r="HNT14" s="22">
        <v>393</v>
      </c>
      <c r="HNU14" t="s">
        <v>7</v>
      </c>
      <c r="HNV14" t="s">
        <v>8</v>
      </c>
      <c r="HNW14" s="8" t="s">
        <v>31</v>
      </c>
      <c r="HNX14" s="22">
        <v>393</v>
      </c>
      <c r="HNY14" t="s">
        <v>7</v>
      </c>
      <c r="HNZ14" t="s">
        <v>8</v>
      </c>
      <c r="HOA14" s="8" t="s">
        <v>31</v>
      </c>
      <c r="HOB14" s="22">
        <v>393</v>
      </c>
      <c r="HOC14" t="s">
        <v>7</v>
      </c>
      <c r="HOD14" t="s">
        <v>8</v>
      </c>
      <c r="HOE14" s="8" t="s">
        <v>31</v>
      </c>
      <c r="HOF14" s="22">
        <v>393</v>
      </c>
      <c r="HOG14" t="s">
        <v>7</v>
      </c>
      <c r="HOH14" t="s">
        <v>8</v>
      </c>
      <c r="HOI14" s="8" t="s">
        <v>31</v>
      </c>
      <c r="HOJ14" s="22">
        <v>393</v>
      </c>
      <c r="HOK14" t="s">
        <v>7</v>
      </c>
      <c r="HOL14" t="s">
        <v>8</v>
      </c>
      <c r="HOM14" s="8" t="s">
        <v>31</v>
      </c>
      <c r="HON14" s="22">
        <v>393</v>
      </c>
      <c r="HOO14" t="s">
        <v>7</v>
      </c>
      <c r="HOP14" t="s">
        <v>8</v>
      </c>
      <c r="HOQ14" s="8" t="s">
        <v>31</v>
      </c>
      <c r="HOR14" s="22">
        <v>393</v>
      </c>
      <c r="HOS14" t="s">
        <v>7</v>
      </c>
      <c r="HOT14" t="s">
        <v>8</v>
      </c>
      <c r="HOU14" s="8" t="s">
        <v>31</v>
      </c>
      <c r="HOV14" s="22">
        <v>393</v>
      </c>
      <c r="HOW14" t="s">
        <v>7</v>
      </c>
      <c r="HOX14" t="s">
        <v>8</v>
      </c>
      <c r="HOY14" s="8" t="s">
        <v>31</v>
      </c>
      <c r="HOZ14" s="22">
        <v>393</v>
      </c>
      <c r="HPA14" t="s">
        <v>7</v>
      </c>
      <c r="HPB14" t="s">
        <v>8</v>
      </c>
      <c r="HPC14" s="8" t="s">
        <v>31</v>
      </c>
      <c r="HPD14" s="22">
        <v>393</v>
      </c>
      <c r="HPE14" t="s">
        <v>7</v>
      </c>
      <c r="HPF14" t="s">
        <v>8</v>
      </c>
      <c r="HPG14" s="8" t="s">
        <v>31</v>
      </c>
      <c r="HPH14" s="22">
        <v>393</v>
      </c>
      <c r="HPI14" t="s">
        <v>7</v>
      </c>
      <c r="HPJ14" t="s">
        <v>8</v>
      </c>
      <c r="HPK14" s="8" t="s">
        <v>31</v>
      </c>
      <c r="HPL14" s="22">
        <v>393</v>
      </c>
      <c r="HPM14" t="s">
        <v>7</v>
      </c>
      <c r="HPN14" t="s">
        <v>8</v>
      </c>
      <c r="HPO14" s="8" t="s">
        <v>31</v>
      </c>
      <c r="HPP14" s="22">
        <v>393</v>
      </c>
      <c r="HPQ14" t="s">
        <v>7</v>
      </c>
      <c r="HPR14" t="s">
        <v>8</v>
      </c>
      <c r="HPS14" s="8" t="s">
        <v>31</v>
      </c>
      <c r="HPT14" s="22">
        <v>393</v>
      </c>
      <c r="HPU14" t="s">
        <v>7</v>
      </c>
      <c r="HPV14" t="s">
        <v>8</v>
      </c>
      <c r="HPW14" s="8" t="s">
        <v>31</v>
      </c>
      <c r="HPX14" s="22">
        <v>393</v>
      </c>
      <c r="HPY14" t="s">
        <v>7</v>
      </c>
      <c r="HPZ14" t="s">
        <v>8</v>
      </c>
      <c r="HQA14" s="8" t="s">
        <v>31</v>
      </c>
      <c r="HQB14" s="22">
        <v>393</v>
      </c>
      <c r="HQC14" t="s">
        <v>7</v>
      </c>
      <c r="HQD14" t="s">
        <v>8</v>
      </c>
      <c r="HQE14" s="8" t="s">
        <v>31</v>
      </c>
      <c r="HQF14" s="22">
        <v>393</v>
      </c>
      <c r="HQG14" t="s">
        <v>7</v>
      </c>
      <c r="HQH14" t="s">
        <v>8</v>
      </c>
      <c r="HQI14" s="8" t="s">
        <v>31</v>
      </c>
      <c r="HQJ14" s="22">
        <v>393</v>
      </c>
      <c r="HQK14" t="s">
        <v>7</v>
      </c>
      <c r="HQL14" t="s">
        <v>8</v>
      </c>
      <c r="HQM14" s="8" t="s">
        <v>31</v>
      </c>
      <c r="HQN14" s="22">
        <v>393</v>
      </c>
      <c r="HQO14" t="s">
        <v>7</v>
      </c>
      <c r="HQP14" t="s">
        <v>8</v>
      </c>
      <c r="HQQ14" s="8" t="s">
        <v>31</v>
      </c>
      <c r="HQR14" s="22">
        <v>393</v>
      </c>
      <c r="HQS14" t="s">
        <v>7</v>
      </c>
      <c r="HQT14" t="s">
        <v>8</v>
      </c>
      <c r="HQU14" s="8" t="s">
        <v>31</v>
      </c>
      <c r="HQV14" s="22">
        <v>393</v>
      </c>
      <c r="HQW14" t="s">
        <v>7</v>
      </c>
      <c r="HQX14" t="s">
        <v>8</v>
      </c>
      <c r="HQY14" s="8" t="s">
        <v>31</v>
      </c>
      <c r="HQZ14" s="22">
        <v>393</v>
      </c>
      <c r="HRA14" t="s">
        <v>7</v>
      </c>
      <c r="HRB14" t="s">
        <v>8</v>
      </c>
      <c r="HRC14" s="8" t="s">
        <v>31</v>
      </c>
      <c r="HRD14" s="22">
        <v>393</v>
      </c>
      <c r="HRE14" t="s">
        <v>7</v>
      </c>
      <c r="HRF14" t="s">
        <v>8</v>
      </c>
      <c r="HRG14" s="8" t="s">
        <v>31</v>
      </c>
      <c r="HRH14" s="22">
        <v>393</v>
      </c>
      <c r="HRI14" t="s">
        <v>7</v>
      </c>
      <c r="HRJ14" t="s">
        <v>8</v>
      </c>
      <c r="HRK14" s="8" t="s">
        <v>31</v>
      </c>
      <c r="HRL14" s="22">
        <v>393</v>
      </c>
      <c r="HRM14" t="s">
        <v>7</v>
      </c>
      <c r="HRN14" t="s">
        <v>8</v>
      </c>
      <c r="HRO14" s="8" t="s">
        <v>31</v>
      </c>
      <c r="HRP14" s="22">
        <v>393</v>
      </c>
      <c r="HRQ14" t="s">
        <v>7</v>
      </c>
      <c r="HRR14" t="s">
        <v>8</v>
      </c>
      <c r="HRS14" s="8" t="s">
        <v>31</v>
      </c>
      <c r="HRT14" s="22">
        <v>393</v>
      </c>
      <c r="HRU14" t="s">
        <v>7</v>
      </c>
      <c r="HRV14" t="s">
        <v>8</v>
      </c>
      <c r="HRW14" s="8" t="s">
        <v>31</v>
      </c>
      <c r="HRX14" s="22">
        <v>393</v>
      </c>
      <c r="HRY14" t="s">
        <v>7</v>
      </c>
      <c r="HRZ14" t="s">
        <v>8</v>
      </c>
      <c r="HSA14" s="8" t="s">
        <v>31</v>
      </c>
      <c r="HSB14" s="22">
        <v>393</v>
      </c>
      <c r="HSC14" t="s">
        <v>7</v>
      </c>
      <c r="HSD14" t="s">
        <v>8</v>
      </c>
      <c r="HSE14" s="8" t="s">
        <v>31</v>
      </c>
      <c r="HSF14" s="22">
        <v>393</v>
      </c>
      <c r="HSG14" t="s">
        <v>7</v>
      </c>
      <c r="HSH14" t="s">
        <v>8</v>
      </c>
      <c r="HSI14" s="8" t="s">
        <v>31</v>
      </c>
      <c r="HSJ14" s="22">
        <v>393</v>
      </c>
      <c r="HSK14" t="s">
        <v>7</v>
      </c>
      <c r="HSL14" t="s">
        <v>8</v>
      </c>
      <c r="HSM14" s="8" t="s">
        <v>31</v>
      </c>
      <c r="HSN14" s="22">
        <v>393</v>
      </c>
      <c r="HSO14" t="s">
        <v>7</v>
      </c>
      <c r="HSP14" t="s">
        <v>8</v>
      </c>
      <c r="HSQ14" s="8" t="s">
        <v>31</v>
      </c>
      <c r="HSR14" s="22">
        <v>393</v>
      </c>
      <c r="HSS14" t="s">
        <v>7</v>
      </c>
      <c r="HST14" t="s">
        <v>8</v>
      </c>
      <c r="HSU14" s="8" t="s">
        <v>31</v>
      </c>
      <c r="HSV14" s="22">
        <v>393</v>
      </c>
      <c r="HSW14" t="s">
        <v>7</v>
      </c>
      <c r="HSX14" t="s">
        <v>8</v>
      </c>
      <c r="HSY14" s="8" t="s">
        <v>31</v>
      </c>
      <c r="HSZ14" s="22">
        <v>393</v>
      </c>
      <c r="HTA14" t="s">
        <v>7</v>
      </c>
      <c r="HTB14" t="s">
        <v>8</v>
      </c>
      <c r="HTC14" s="8" t="s">
        <v>31</v>
      </c>
      <c r="HTD14" s="22">
        <v>393</v>
      </c>
      <c r="HTE14" t="s">
        <v>7</v>
      </c>
      <c r="HTF14" t="s">
        <v>8</v>
      </c>
      <c r="HTG14" s="8" t="s">
        <v>31</v>
      </c>
      <c r="HTH14" s="22">
        <v>393</v>
      </c>
      <c r="HTI14" t="s">
        <v>7</v>
      </c>
      <c r="HTJ14" t="s">
        <v>8</v>
      </c>
      <c r="HTK14" s="8" t="s">
        <v>31</v>
      </c>
      <c r="HTL14" s="22">
        <v>393</v>
      </c>
      <c r="HTM14" t="s">
        <v>7</v>
      </c>
      <c r="HTN14" t="s">
        <v>8</v>
      </c>
      <c r="HTO14" s="8" t="s">
        <v>31</v>
      </c>
      <c r="HTP14" s="22">
        <v>393</v>
      </c>
      <c r="HTQ14" t="s">
        <v>7</v>
      </c>
      <c r="HTR14" t="s">
        <v>8</v>
      </c>
      <c r="HTS14" s="8" t="s">
        <v>31</v>
      </c>
      <c r="HTT14" s="22">
        <v>393</v>
      </c>
      <c r="HTU14" t="s">
        <v>7</v>
      </c>
      <c r="HTV14" t="s">
        <v>8</v>
      </c>
      <c r="HTW14" s="8" t="s">
        <v>31</v>
      </c>
      <c r="HTX14" s="22">
        <v>393</v>
      </c>
      <c r="HTY14" t="s">
        <v>7</v>
      </c>
      <c r="HTZ14" t="s">
        <v>8</v>
      </c>
      <c r="HUA14" s="8" t="s">
        <v>31</v>
      </c>
      <c r="HUB14" s="22">
        <v>393</v>
      </c>
      <c r="HUC14" t="s">
        <v>7</v>
      </c>
      <c r="HUD14" t="s">
        <v>8</v>
      </c>
      <c r="HUE14" s="8" t="s">
        <v>31</v>
      </c>
      <c r="HUF14" s="22">
        <v>393</v>
      </c>
      <c r="HUG14" t="s">
        <v>7</v>
      </c>
      <c r="HUH14" t="s">
        <v>8</v>
      </c>
      <c r="HUI14" s="8" t="s">
        <v>31</v>
      </c>
      <c r="HUJ14" s="22">
        <v>393</v>
      </c>
      <c r="HUK14" t="s">
        <v>7</v>
      </c>
      <c r="HUL14" t="s">
        <v>8</v>
      </c>
      <c r="HUM14" s="8" t="s">
        <v>31</v>
      </c>
      <c r="HUN14" s="22">
        <v>393</v>
      </c>
      <c r="HUO14" t="s">
        <v>7</v>
      </c>
      <c r="HUP14" t="s">
        <v>8</v>
      </c>
      <c r="HUQ14" s="8" t="s">
        <v>31</v>
      </c>
      <c r="HUR14" s="22">
        <v>393</v>
      </c>
      <c r="HUS14" t="s">
        <v>7</v>
      </c>
      <c r="HUT14" t="s">
        <v>8</v>
      </c>
      <c r="HUU14" s="8" t="s">
        <v>31</v>
      </c>
      <c r="HUV14" s="22">
        <v>393</v>
      </c>
      <c r="HUW14" t="s">
        <v>7</v>
      </c>
      <c r="HUX14" t="s">
        <v>8</v>
      </c>
      <c r="HUY14" s="8" t="s">
        <v>31</v>
      </c>
      <c r="HUZ14" s="22">
        <v>393</v>
      </c>
      <c r="HVA14" t="s">
        <v>7</v>
      </c>
      <c r="HVB14" t="s">
        <v>8</v>
      </c>
      <c r="HVC14" s="8" t="s">
        <v>31</v>
      </c>
      <c r="HVD14" s="22">
        <v>393</v>
      </c>
      <c r="HVE14" t="s">
        <v>7</v>
      </c>
      <c r="HVF14" t="s">
        <v>8</v>
      </c>
      <c r="HVG14" s="8" t="s">
        <v>31</v>
      </c>
      <c r="HVH14" s="22">
        <v>393</v>
      </c>
      <c r="HVI14" t="s">
        <v>7</v>
      </c>
      <c r="HVJ14" t="s">
        <v>8</v>
      </c>
      <c r="HVK14" s="8" t="s">
        <v>31</v>
      </c>
      <c r="HVL14" s="22">
        <v>393</v>
      </c>
      <c r="HVM14" t="s">
        <v>7</v>
      </c>
      <c r="HVN14" t="s">
        <v>8</v>
      </c>
      <c r="HVO14" s="8" t="s">
        <v>31</v>
      </c>
      <c r="HVP14" s="22">
        <v>393</v>
      </c>
      <c r="HVQ14" t="s">
        <v>7</v>
      </c>
      <c r="HVR14" t="s">
        <v>8</v>
      </c>
      <c r="HVS14" s="8" t="s">
        <v>31</v>
      </c>
      <c r="HVT14" s="22">
        <v>393</v>
      </c>
      <c r="HVU14" t="s">
        <v>7</v>
      </c>
      <c r="HVV14" t="s">
        <v>8</v>
      </c>
      <c r="HVW14" s="8" t="s">
        <v>31</v>
      </c>
      <c r="HVX14" s="22">
        <v>393</v>
      </c>
      <c r="HVY14" t="s">
        <v>7</v>
      </c>
      <c r="HVZ14" t="s">
        <v>8</v>
      </c>
      <c r="HWA14" s="8" t="s">
        <v>31</v>
      </c>
      <c r="HWB14" s="22">
        <v>393</v>
      </c>
      <c r="HWC14" t="s">
        <v>7</v>
      </c>
      <c r="HWD14" t="s">
        <v>8</v>
      </c>
      <c r="HWE14" s="8" t="s">
        <v>31</v>
      </c>
      <c r="HWF14" s="22">
        <v>393</v>
      </c>
      <c r="HWG14" t="s">
        <v>7</v>
      </c>
      <c r="HWH14" t="s">
        <v>8</v>
      </c>
      <c r="HWI14" s="8" t="s">
        <v>31</v>
      </c>
      <c r="HWJ14" s="22">
        <v>393</v>
      </c>
      <c r="HWK14" t="s">
        <v>7</v>
      </c>
      <c r="HWL14" t="s">
        <v>8</v>
      </c>
      <c r="HWM14" s="8" t="s">
        <v>31</v>
      </c>
      <c r="HWN14" s="22">
        <v>393</v>
      </c>
      <c r="HWO14" t="s">
        <v>7</v>
      </c>
      <c r="HWP14" t="s">
        <v>8</v>
      </c>
      <c r="HWQ14" s="8" t="s">
        <v>31</v>
      </c>
      <c r="HWR14" s="22">
        <v>393</v>
      </c>
      <c r="HWS14" t="s">
        <v>7</v>
      </c>
      <c r="HWT14" t="s">
        <v>8</v>
      </c>
      <c r="HWU14" s="8" t="s">
        <v>31</v>
      </c>
      <c r="HWV14" s="22">
        <v>393</v>
      </c>
      <c r="HWW14" t="s">
        <v>7</v>
      </c>
      <c r="HWX14" t="s">
        <v>8</v>
      </c>
      <c r="HWY14" s="8" t="s">
        <v>31</v>
      </c>
      <c r="HWZ14" s="22">
        <v>393</v>
      </c>
      <c r="HXA14" t="s">
        <v>7</v>
      </c>
      <c r="HXB14" t="s">
        <v>8</v>
      </c>
      <c r="HXC14" s="8" t="s">
        <v>31</v>
      </c>
      <c r="HXD14" s="22">
        <v>393</v>
      </c>
      <c r="HXE14" t="s">
        <v>7</v>
      </c>
      <c r="HXF14" t="s">
        <v>8</v>
      </c>
      <c r="HXG14" s="8" t="s">
        <v>31</v>
      </c>
      <c r="HXH14" s="22">
        <v>393</v>
      </c>
      <c r="HXI14" t="s">
        <v>7</v>
      </c>
      <c r="HXJ14" t="s">
        <v>8</v>
      </c>
      <c r="HXK14" s="8" t="s">
        <v>31</v>
      </c>
      <c r="HXL14" s="22">
        <v>393</v>
      </c>
      <c r="HXM14" t="s">
        <v>7</v>
      </c>
      <c r="HXN14" t="s">
        <v>8</v>
      </c>
      <c r="HXO14" s="8" t="s">
        <v>31</v>
      </c>
      <c r="HXP14" s="22">
        <v>393</v>
      </c>
      <c r="HXQ14" t="s">
        <v>7</v>
      </c>
      <c r="HXR14" t="s">
        <v>8</v>
      </c>
      <c r="HXS14" s="8" t="s">
        <v>31</v>
      </c>
      <c r="HXT14" s="22">
        <v>393</v>
      </c>
      <c r="HXU14" t="s">
        <v>7</v>
      </c>
      <c r="HXV14" t="s">
        <v>8</v>
      </c>
      <c r="HXW14" s="8" t="s">
        <v>31</v>
      </c>
      <c r="HXX14" s="22">
        <v>393</v>
      </c>
      <c r="HXY14" t="s">
        <v>7</v>
      </c>
      <c r="HXZ14" t="s">
        <v>8</v>
      </c>
      <c r="HYA14" s="8" t="s">
        <v>31</v>
      </c>
      <c r="HYB14" s="22">
        <v>393</v>
      </c>
      <c r="HYC14" t="s">
        <v>7</v>
      </c>
      <c r="HYD14" t="s">
        <v>8</v>
      </c>
      <c r="HYE14" s="8" t="s">
        <v>31</v>
      </c>
      <c r="HYF14" s="22">
        <v>393</v>
      </c>
      <c r="HYG14" t="s">
        <v>7</v>
      </c>
      <c r="HYH14" t="s">
        <v>8</v>
      </c>
      <c r="HYI14" s="8" t="s">
        <v>31</v>
      </c>
      <c r="HYJ14" s="22">
        <v>393</v>
      </c>
      <c r="HYK14" t="s">
        <v>7</v>
      </c>
      <c r="HYL14" t="s">
        <v>8</v>
      </c>
      <c r="HYM14" s="8" t="s">
        <v>31</v>
      </c>
      <c r="HYN14" s="22">
        <v>393</v>
      </c>
      <c r="HYO14" t="s">
        <v>7</v>
      </c>
      <c r="HYP14" t="s">
        <v>8</v>
      </c>
      <c r="HYQ14" s="8" t="s">
        <v>31</v>
      </c>
      <c r="HYR14" s="22">
        <v>393</v>
      </c>
      <c r="HYS14" t="s">
        <v>7</v>
      </c>
      <c r="HYT14" t="s">
        <v>8</v>
      </c>
      <c r="HYU14" s="8" t="s">
        <v>31</v>
      </c>
      <c r="HYV14" s="22">
        <v>393</v>
      </c>
      <c r="HYW14" t="s">
        <v>7</v>
      </c>
      <c r="HYX14" t="s">
        <v>8</v>
      </c>
      <c r="HYY14" s="8" t="s">
        <v>31</v>
      </c>
      <c r="HYZ14" s="22">
        <v>393</v>
      </c>
      <c r="HZA14" t="s">
        <v>7</v>
      </c>
      <c r="HZB14" t="s">
        <v>8</v>
      </c>
      <c r="HZC14" s="8" t="s">
        <v>31</v>
      </c>
      <c r="HZD14" s="22">
        <v>393</v>
      </c>
      <c r="HZE14" t="s">
        <v>7</v>
      </c>
      <c r="HZF14" t="s">
        <v>8</v>
      </c>
      <c r="HZG14" s="8" t="s">
        <v>31</v>
      </c>
      <c r="HZH14" s="22">
        <v>393</v>
      </c>
      <c r="HZI14" t="s">
        <v>7</v>
      </c>
      <c r="HZJ14" t="s">
        <v>8</v>
      </c>
      <c r="HZK14" s="8" t="s">
        <v>31</v>
      </c>
      <c r="HZL14" s="22">
        <v>393</v>
      </c>
      <c r="HZM14" t="s">
        <v>7</v>
      </c>
      <c r="HZN14" t="s">
        <v>8</v>
      </c>
      <c r="HZO14" s="8" t="s">
        <v>31</v>
      </c>
      <c r="HZP14" s="22">
        <v>393</v>
      </c>
      <c r="HZQ14" t="s">
        <v>7</v>
      </c>
      <c r="HZR14" t="s">
        <v>8</v>
      </c>
      <c r="HZS14" s="8" t="s">
        <v>31</v>
      </c>
      <c r="HZT14" s="22">
        <v>393</v>
      </c>
      <c r="HZU14" t="s">
        <v>7</v>
      </c>
      <c r="HZV14" t="s">
        <v>8</v>
      </c>
      <c r="HZW14" s="8" t="s">
        <v>31</v>
      </c>
      <c r="HZX14" s="22">
        <v>393</v>
      </c>
      <c r="HZY14" t="s">
        <v>7</v>
      </c>
      <c r="HZZ14" t="s">
        <v>8</v>
      </c>
      <c r="IAA14" s="8" t="s">
        <v>31</v>
      </c>
      <c r="IAB14" s="22">
        <v>393</v>
      </c>
      <c r="IAC14" t="s">
        <v>7</v>
      </c>
      <c r="IAD14" t="s">
        <v>8</v>
      </c>
      <c r="IAE14" s="8" t="s">
        <v>31</v>
      </c>
      <c r="IAF14" s="22">
        <v>393</v>
      </c>
      <c r="IAG14" t="s">
        <v>7</v>
      </c>
      <c r="IAH14" t="s">
        <v>8</v>
      </c>
      <c r="IAI14" s="8" t="s">
        <v>31</v>
      </c>
      <c r="IAJ14" s="22">
        <v>393</v>
      </c>
      <c r="IAK14" t="s">
        <v>7</v>
      </c>
      <c r="IAL14" t="s">
        <v>8</v>
      </c>
      <c r="IAM14" s="8" t="s">
        <v>31</v>
      </c>
      <c r="IAN14" s="22">
        <v>393</v>
      </c>
      <c r="IAO14" t="s">
        <v>7</v>
      </c>
      <c r="IAP14" t="s">
        <v>8</v>
      </c>
      <c r="IAQ14" s="8" t="s">
        <v>31</v>
      </c>
      <c r="IAR14" s="22">
        <v>393</v>
      </c>
      <c r="IAS14" t="s">
        <v>7</v>
      </c>
      <c r="IAT14" t="s">
        <v>8</v>
      </c>
      <c r="IAU14" s="8" t="s">
        <v>31</v>
      </c>
      <c r="IAV14" s="22">
        <v>393</v>
      </c>
      <c r="IAW14" t="s">
        <v>7</v>
      </c>
      <c r="IAX14" t="s">
        <v>8</v>
      </c>
      <c r="IAY14" s="8" t="s">
        <v>31</v>
      </c>
      <c r="IAZ14" s="22">
        <v>393</v>
      </c>
      <c r="IBA14" t="s">
        <v>7</v>
      </c>
      <c r="IBB14" t="s">
        <v>8</v>
      </c>
      <c r="IBC14" s="8" t="s">
        <v>31</v>
      </c>
      <c r="IBD14" s="22">
        <v>393</v>
      </c>
      <c r="IBE14" t="s">
        <v>7</v>
      </c>
      <c r="IBF14" t="s">
        <v>8</v>
      </c>
      <c r="IBG14" s="8" t="s">
        <v>31</v>
      </c>
      <c r="IBH14" s="22">
        <v>393</v>
      </c>
      <c r="IBI14" t="s">
        <v>7</v>
      </c>
      <c r="IBJ14" t="s">
        <v>8</v>
      </c>
      <c r="IBK14" s="8" t="s">
        <v>31</v>
      </c>
      <c r="IBL14" s="22">
        <v>393</v>
      </c>
      <c r="IBM14" t="s">
        <v>7</v>
      </c>
      <c r="IBN14" t="s">
        <v>8</v>
      </c>
      <c r="IBO14" s="8" t="s">
        <v>31</v>
      </c>
      <c r="IBP14" s="22">
        <v>393</v>
      </c>
      <c r="IBQ14" t="s">
        <v>7</v>
      </c>
      <c r="IBR14" t="s">
        <v>8</v>
      </c>
      <c r="IBS14" s="8" t="s">
        <v>31</v>
      </c>
      <c r="IBT14" s="22">
        <v>393</v>
      </c>
      <c r="IBU14" t="s">
        <v>7</v>
      </c>
      <c r="IBV14" t="s">
        <v>8</v>
      </c>
      <c r="IBW14" s="8" t="s">
        <v>31</v>
      </c>
      <c r="IBX14" s="22">
        <v>393</v>
      </c>
      <c r="IBY14" t="s">
        <v>7</v>
      </c>
      <c r="IBZ14" t="s">
        <v>8</v>
      </c>
      <c r="ICA14" s="8" t="s">
        <v>31</v>
      </c>
      <c r="ICB14" s="22">
        <v>393</v>
      </c>
      <c r="ICC14" t="s">
        <v>7</v>
      </c>
      <c r="ICD14" t="s">
        <v>8</v>
      </c>
      <c r="ICE14" s="8" t="s">
        <v>31</v>
      </c>
      <c r="ICF14" s="22">
        <v>393</v>
      </c>
      <c r="ICG14" t="s">
        <v>7</v>
      </c>
      <c r="ICH14" t="s">
        <v>8</v>
      </c>
      <c r="ICI14" s="8" t="s">
        <v>31</v>
      </c>
      <c r="ICJ14" s="22">
        <v>393</v>
      </c>
      <c r="ICK14" t="s">
        <v>7</v>
      </c>
      <c r="ICL14" t="s">
        <v>8</v>
      </c>
      <c r="ICM14" s="8" t="s">
        <v>31</v>
      </c>
      <c r="ICN14" s="22">
        <v>393</v>
      </c>
      <c r="ICO14" t="s">
        <v>7</v>
      </c>
      <c r="ICP14" t="s">
        <v>8</v>
      </c>
      <c r="ICQ14" s="8" t="s">
        <v>31</v>
      </c>
      <c r="ICR14" s="22">
        <v>393</v>
      </c>
      <c r="ICS14" t="s">
        <v>7</v>
      </c>
      <c r="ICT14" t="s">
        <v>8</v>
      </c>
      <c r="ICU14" s="8" t="s">
        <v>31</v>
      </c>
      <c r="ICV14" s="22">
        <v>393</v>
      </c>
      <c r="ICW14" t="s">
        <v>7</v>
      </c>
      <c r="ICX14" t="s">
        <v>8</v>
      </c>
      <c r="ICY14" s="8" t="s">
        <v>31</v>
      </c>
      <c r="ICZ14" s="22">
        <v>393</v>
      </c>
      <c r="IDA14" t="s">
        <v>7</v>
      </c>
      <c r="IDB14" t="s">
        <v>8</v>
      </c>
      <c r="IDC14" s="8" t="s">
        <v>31</v>
      </c>
      <c r="IDD14" s="22">
        <v>393</v>
      </c>
      <c r="IDE14" t="s">
        <v>7</v>
      </c>
      <c r="IDF14" t="s">
        <v>8</v>
      </c>
      <c r="IDG14" s="8" t="s">
        <v>31</v>
      </c>
      <c r="IDH14" s="22">
        <v>393</v>
      </c>
      <c r="IDI14" t="s">
        <v>7</v>
      </c>
      <c r="IDJ14" t="s">
        <v>8</v>
      </c>
      <c r="IDK14" s="8" t="s">
        <v>31</v>
      </c>
      <c r="IDL14" s="22">
        <v>393</v>
      </c>
      <c r="IDM14" t="s">
        <v>7</v>
      </c>
      <c r="IDN14" t="s">
        <v>8</v>
      </c>
      <c r="IDO14" s="8" t="s">
        <v>31</v>
      </c>
      <c r="IDP14" s="22">
        <v>393</v>
      </c>
      <c r="IDQ14" t="s">
        <v>7</v>
      </c>
      <c r="IDR14" t="s">
        <v>8</v>
      </c>
      <c r="IDS14" s="8" t="s">
        <v>31</v>
      </c>
      <c r="IDT14" s="22">
        <v>393</v>
      </c>
      <c r="IDU14" t="s">
        <v>7</v>
      </c>
      <c r="IDV14" t="s">
        <v>8</v>
      </c>
      <c r="IDW14" s="8" t="s">
        <v>31</v>
      </c>
      <c r="IDX14" s="22">
        <v>393</v>
      </c>
      <c r="IDY14" t="s">
        <v>7</v>
      </c>
      <c r="IDZ14" t="s">
        <v>8</v>
      </c>
      <c r="IEA14" s="8" t="s">
        <v>31</v>
      </c>
      <c r="IEB14" s="22">
        <v>393</v>
      </c>
      <c r="IEC14" t="s">
        <v>7</v>
      </c>
      <c r="IED14" t="s">
        <v>8</v>
      </c>
      <c r="IEE14" s="8" t="s">
        <v>31</v>
      </c>
      <c r="IEF14" s="22">
        <v>393</v>
      </c>
      <c r="IEG14" t="s">
        <v>7</v>
      </c>
      <c r="IEH14" t="s">
        <v>8</v>
      </c>
      <c r="IEI14" s="8" t="s">
        <v>31</v>
      </c>
      <c r="IEJ14" s="22">
        <v>393</v>
      </c>
      <c r="IEK14" t="s">
        <v>7</v>
      </c>
      <c r="IEL14" t="s">
        <v>8</v>
      </c>
      <c r="IEM14" s="8" t="s">
        <v>31</v>
      </c>
      <c r="IEN14" s="22">
        <v>393</v>
      </c>
      <c r="IEO14" t="s">
        <v>7</v>
      </c>
      <c r="IEP14" t="s">
        <v>8</v>
      </c>
      <c r="IEQ14" s="8" t="s">
        <v>31</v>
      </c>
      <c r="IER14" s="22">
        <v>393</v>
      </c>
      <c r="IES14" t="s">
        <v>7</v>
      </c>
      <c r="IET14" t="s">
        <v>8</v>
      </c>
      <c r="IEU14" s="8" t="s">
        <v>31</v>
      </c>
      <c r="IEV14" s="22">
        <v>393</v>
      </c>
      <c r="IEW14" t="s">
        <v>7</v>
      </c>
      <c r="IEX14" t="s">
        <v>8</v>
      </c>
      <c r="IEY14" s="8" t="s">
        <v>31</v>
      </c>
      <c r="IEZ14" s="22">
        <v>393</v>
      </c>
      <c r="IFA14" t="s">
        <v>7</v>
      </c>
      <c r="IFB14" t="s">
        <v>8</v>
      </c>
      <c r="IFC14" s="8" t="s">
        <v>31</v>
      </c>
      <c r="IFD14" s="22">
        <v>393</v>
      </c>
      <c r="IFE14" t="s">
        <v>7</v>
      </c>
      <c r="IFF14" t="s">
        <v>8</v>
      </c>
      <c r="IFG14" s="8" t="s">
        <v>31</v>
      </c>
      <c r="IFH14" s="22">
        <v>393</v>
      </c>
      <c r="IFI14" t="s">
        <v>7</v>
      </c>
      <c r="IFJ14" t="s">
        <v>8</v>
      </c>
      <c r="IFK14" s="8" t="s">
        <v>31</v>
      </c>
      <c r="IFL14" s="22">
        <v>393</v>
      </c>
      <c r="IFM14" t="s">
        <v>7</v>
      </c>
      <c r="IFN14" t="s">
        <v>8</v>
      </c>
      <c r="IFO14" s="8" t="s">
        <v>31</v>
      </c>
      <c r="IFP14" s="22">
        <v>393</v>
      </c>
      <c r="IFQ14" t="s">
        <v>7</v>
      </c>
      <c r="IFR14" t="s">
        <v>8</v>
      </c>
      <c r="IFS14" s="8" t="s">
        <v>31</v>
      </c>
      <c r="IFT14" s="22">
        <v>393</v>
      </c>
      <c r="IFU14" t="s">
        <v>7</v>
      </c>
      <c r="IFV14" t="s">
        <v>8</v>
      </c>
      <c r="IFW14" s="8" t="s">
        <v>31</v>
      </c>
      <c r="IFX14" s="22">
        <v>393</v>
      </c>
      <c r="IFY14" t="s">
        <v>7</v>
      </c>
      <c r="IFZ14" t="s">
        <v>8</v>
      </c>
      <c r="IGA14" s="8" t="s">
        <v>31</v>
      </c>
      <c r="IGB14" s="22">
        <v>393</v>
      </c>
      <c r="IGC14" t="s">
        <v>7</v>
      </c>
      <c r="IGD14" t="s">
        <v>8</v>
      </c>
      <c r="IGE14" s="8" t="s">
        <v>31</v>
      </c>
      <c r="IGF14" s="22">
        <v>393</v>
      </c>
      <c r="IGG14" t="s">
        <v>7</v>
      </c>
      <c r="IGH14" t="s">
        <v>8</v>
      </c>
      <c r="IGI14" s="8" t="s">
        <v>31</v>
      </c>
      <c r="IGJ14" s="22">
        <v>393</v>
      </c>
      <c r="IGK14" t="s">
        <v>7</v>
      </c>
      <c r="IGL14" t="s">
        <v>8</v>
      </c>
      <c r="IGM14" s="8" t="s">
        <v>31</v>
      </c>
      <c r="IGN14" s="22">
        <v>393</v>
      </c>
      <c r="IGO14" t="s">
        <v>7</v>
      </c>
      <c r="IGP14" t="s">
        <v>8</v>
      </c>
      <c r="IGQ14" s="8" t="s">
        <v>31</v>
      </c>
      <c r="IGR14" s="22">
        <v>393</v>
      </c>
      <c r="IGS14" t="s">
        <v>7</v>
      </c>
      <c r="IGT14" t="s">
        <v>8</v>
      </c>
      <c r="IGU14" s="8" t="s">
        <v>31</v>
      </c>
      <c r="IGV14" s="22">
        <v>393</v>
      </c>
      <c r="IGW14" t="s">
        <v>7</v>
      </c>
      <c r="IGX14" t="s">
        <v>8</v>
      </c>
      <c r="IGY14" s="8" t="s">
        <v>31</v>
      </c>
      <c r="IGZ14" s="22">
        <v>393</v>
      </c>
      <c r="IHA14" t="s">
        <v>7</v>
      </c>
      <c r="IHB14" t="s">
        <v>8</v>
      </c>
      <c r="IHC14" s="8" t="s">
        <v>31</v>
      </c>
      <c r="IHD14" s="22">
        <v>393</v>
      </c>
      <c r="IHE14" t="s">
        <v>7</v>
      </c>
      <c r="IHF14" t="s">
        <v>8</v>
      </c>
      <c r="IHG14" s="8" t="s">
        <v>31</v>
      </c>
      <c r="IHH14" s="22">
        <v>393</v>
      </c>
      <c r="IHI14" t="s">
        <v>7</v>
      </c>
      <c r="IHJ14" t="s">
        <v>8</v>
      </c>
      <c r="IHK14" s="8" t="s">
        <v>31</v>
      </c>
      <c r="IHL14" s="22">
        <v>393</v>
      </c>
      <c r="IHM14" t="s">
        <v>7</v>
      </c>
      <c r="IHN14" t="s">
        <v>8</v>
      </c>
      <c r="IHO14" s="8" t="s">
        <v>31</v>
      </c>
      <c r="IHP14" s="22">
        <v>393</v>
      </c>
      <c r="IHQ14" t="s">
        <v>7</v>
      </c>
      <c r="IHR14" t="s">
        <v>8</v>
      </c>
      <c r="IHS14" s="8" t="s">
        <v>31</v>
      </c>
      <c r="IHT14" s="22">
        <v>393</v>
      </c>
      <c r="IHU14" t="s">
        <v>7</v>
      </c>
      <c r="IHV14" t="s">
        <v>8</v>
      </c>
      <c r="IHW14" s="8" t="s">
        <v>31</v>
      </c>
      <c r="IHX14" s="22">
        <v>393</v>
      </c>
      <c r="IHY14" t="s">
        <v>7</v>
      </c>
      <c r="IHZ14" t="s">
        <v>8</v>
      </c>
      <c r="IIA14" s="8" t="s">
        <v>31</v>
      </c>
      <c r="IIB14" s="22">
        <v>393</v>
      </c>
      <c r="IIC14" t="s">
        <v>7</v>
      </c>
      <c r="IID14" t="s">
        <v>8</v>
      </c>
      <c r="IIE14" s="8" t="s">
        <v>31</v>
      </c>
      <c r="IIF14" s="22">
        <v>393</v>
      </c>
      <c r="IIG14" t="s">
        <v>7</v>
      </c>
      <c r="IIH14" t="s">
        <v>8</v>
      </c>
      <c r="III14" s="8" t="s">
        <v>31</v>
      </c>
      <c r="IIJ14" s="22">
        <v>393</v>
      </c>
      <c r="IIK14" t="s">
        <v>7</v>
      </c>
      <c r="IIL14" t="s">
        <v>8</v>
      </c>
      <c r="IIM14" s="8" t="s">
        <v>31</v>
      </c>
      <c r="IIN14" s="22">
        <v>393</v>
      </c>
      <c r="IIO14" t="s">
        <v>7</v>
      </c>
      <c r="IIP14" t="s">
        <v>8</v>
      </c>
      <c r="IIQ14" s="8" t="s">
        <v>31</v>
      </c>
      <c r="IIR14" s="22">
        <v>393</v>
      </c>
      <c r="IIS14" t="s">
        <v>7</v>
      </c>
      <c r="IIT14" t="s">
        <v>8</v>
      </c>
      <c r="IIU14" s="8" t="s">
        <v>31</v>
      </c>
      <c r="IIV14" s="22">
        <v>393</v>
      </c>
      <c r="IIW14" t="s">
        <v>7</v>
      </c>
      <c r="IIX14" t="s">
        <v>8</v>
      </c>
      <c r="IIY14" s="8" t="s">
        <v>31</v>
      </c>
      <c r="IIZ14" s="22">
        <v>393</v>
      </c>
      <c r="IJA14" t="s">
        <v>7</v>
      </c>
      <c r="IJB14" t="s">
        <v>8</v>
      </c>
      <c r="IJC14" s="8" t="s">
        <v>31</v>
      </c>
      <c r="IJD14" s="22">
        <v>393</v>
      </c>
      <c r="IJE14" t="s">
        <v>7</v>
      </c>
      <c r="IJF14" t="s">
        <v>8</v>
      </c>
      <c r="IJG14" s="8" t="s">
        <v>31</v>
      </c>
      <c r="IJH14" s="22">
        <v>393</v>
      </c>
      <c r="IJI14" t="s">
        <v>7</v>
      </c>
      <c r="IJJ14" t="s">
        <v>8</v>
      </c>
      <c r="IJK14" s="8" t="s">
        <v>31</v>
      </c>
      <c r="IJL14" s="22">
        <v>393</v>
      </c>
      <c r="IJM14" t="s">
        <v>7</v>
      </c>
      <c r="IJN14" t="s">
        <v>8</v>
      </c>
      <c r="IJO14" s="8" t="s">
        <v>31</v>
      </c>
      <c r="IJP14" s="22">
        <v>393</v>
      </c>
      <c r="IJQ14" t="s">
        <v>7</v>
      </c>
      <c r="IJR14" t="s">
        <v>8</v>
      </c>
      <c r="IJS14" s="8" t="s">
        <v>31</v>
      </c>
      <c r="IJT14" s="22">
        <v>393</v>
      </c>
      <c r="IJU14" t="s">
        <v>7</v>
      </c>
      <c r="IJV14" t="s">
        <v>8</v>
      </c>
      <c r="IJW14" s="8" t="s">
        <v>31</v>
      </c>
      <c r="IJX14" s="22">
        <v>393</v>
      </c>
      <c r="IJY14" t="s">
        <v>7</v>
      </c>
      <c r="IJZ14" t="s">
        <v>8</v>
      </c>
      <c r="IKA14" s="8" t="s">
        <v>31</v>
      </c>
      <c r="IKB14" s="22">
        <v>393</v>
      </c>
      <c r="IKC14" t="s">
        <v>7</v>
      </c>
      <c r="IKD14" t="s">
        <v>8</v>
      </c>
      <c r="IKE14" s="8" t="s">
        <v>31</v>
      </c>
      <c r="IKF14" s="22">
        <v>393</v>
      </c>
      <c r="IKG14" t="s">
        <v>7</v>
      </c>
      <c r="IKH14" t="s">
        <v>8</v>
      </c>
      <c r="IKI14" s="8" t="s">
        <v>31</v>
      </c>
      <c r="IKJ14" s="22">
        <v>393</v>
      </c>
      <c r="IKK14" t="s">
        <v>7</v>
      </c>
      <c r="IKL14" t="s">
        <v>8</v>
      </c>
      <c r="IKM14" s="8" t="s">
        <v>31</v>
      </c>
      <c r="IKN14" s="22">
        <v>393</v>
      </c>
      <c r="IKO14" t="s">
        <v>7</v>
      </c>
      <c r="IKP14" t="s">
        <v>8</v>
      </c>
      <c r="IKQ14" s="8" t="s">
        <v>31</v>
      </c>
      <c r="IKR14" s="22">
        <v>393</v>
      </c>
      <c r="IKS14" t="s">
        <v>7</v>
      </c>
      <c r="IKT14" t="s">
        <v>8</v>
      </c>
      <c r="IKU14" s="8" t="s">
        <v>31</v>
      </c>
      <c r="IKV14" s="22">
        <v>393</v>
      </c>
      <c r="IKW14" t="s">
        <v>7</v>
      </c>
      <c r="IKX14" t="s">
        <v>8</v>
      </c>
      <c r="IKY14" s="8" t="s">
        <v>31</v>
      </c>
      <c r="IKZ14" s="22">
        <v>393</v>
      </c>
      <c r="ILA14" t="s">
        <v>7</v>
      </c>
      <c r="ILB14" t="s">
        <v>8</v>
      </c>
      <c r="ILC14" s="8" t="s">
        <v>31</v>
      </c>
      <c r="ILD14" s="22">
        <v>393</v>
      </c>
      <c r="ILE14" t="s">
        <v>7</v>
      </c>
      <c r="ILF14" t="s">
        <v>8</v>
      </c>
      <c r="ILG14" s="8" t="s">
        <v>31</v>
      </c>
      <c r="ILH14" s="22">
        <v>393</v>
      </c>
      <c r="ILI14" t="s">
        <v>7</v>
      </c>
      <c r="ILJ14" t="s">
        <v>8</v>
      </c>
      <c r="ILK14" s="8" t="s">
        <v>31</v>
      </c>
      <c r="ILL14" s="22">
        <v>393</v>
      </c>
      <c r="ILM14" t="s">
        <v>7</v>
      </c>
      <c r="ILN14" t="s">
        <v>8</v>
      </c>
      <c r="ILO14" s="8" t="s">
        <v>31</v>
      </c>
      <c r="ILP14" s="22">
        <v>393</v>
      </c>
      <c r="ILQ14" t="s">
        <v>7</v>
      </c>
      <c r="ILR14" t="s">
        <v>8</v>
      </c>
      <c r="ILS14" s="8" t="s">
        <v>31</v>
      </c>
      <c r="ILT14" s="22">
        <v>393</v>
      </c>
      <c r="ILU14" t="s">
        <v>7</v>
      </c>
      <c r="ILV14" t="s">
        <v>8</v>
      </c>
      <c r="ILW14" s="8" t="s">
        <v>31</v>
      </c>
      <c r="ILX14" s="22">
        <v>393</v>
      </c>
      <c r="ILY14" t="s">
        <v>7</v>
      </c>
      <c r="ILZ14" t="s">
        <v>8</v>
      </c>
      <c r="IMA14" s="8" t="s">
        <v>31</v>
      </c>
      <c r="IMB14" s="22">
        <v>393</v>
      </c>
      <c r="IMC14" t="s">
        <v>7</v>
      </c>
      <c r="IMD14" t="s">
        <v>8</v>
      </c>
      <c r="IME14" s="8" t="s">
        <v>31</v>
      </c>
      <c r="IMF14" s="22">
        <v>393</v>
      </c>
      <c r="IMG14" t="s">
        <v>7</v>
      </c>
      <c r="IMH14" t="s">
        <v>8</v>
      </c>
      <c r="IMI14" s="8" t="s">
        <v>31</v>
      </c>
      <c r="IMJ14" s="22">
        <v>393</v>
      </c>
      <c r="IMK14" t="s">
        <v>7</v>
      </c>
      <c r="IML14" t="s">
        <v>8</v>
      </c>
      <c r="IMM14" s="8" t="s">
        <v>31</v>
      </c>
      <c r="IMN14" s="22">
        <v>393</v>
      </c>
      <c r="IMO14" t="s">
        <v>7</v>
      </c>
      <c r="IMP14" t="s">
        <v>8</v>
      </c>
      <c r="IMQ14" s="8" t="s">
        <v>31</v>
      </c>
      <c r="IMR14" s="22">
        <v>393</v>
      </c>
      <c r="IMS14" t="s">
        <v>7</v>
      </c>
      <c r="IMT14" t="s">
        <v>8</v>
      </c>
      <c r="IMU14" s="8" t="s">
        <v>31</v>
      </c>
      <c r="IMV14" s="22">
        <v>393</v>
      </c>
      <c r="IMW14" t="s">
        <v>7</v>
      </c>
      <c r="IMX14" t="s">
        <v>8</v>
      </c>
      <c r="IMY14" s="8" t="s">
        <v>31</v>
      </c>
      <c r="IMZ14" s="22">
        <v>393</v>
      </c>
      <c r="INA14" t="s">
        <v>7</v>
      </c>
      <c r="INB14" t="s">
        <v>8</v>
      </c>
      <c r="INC14" s="8" t="s">
        <v>31</v>
      </c>
      <c r="IND14" s="22">
        <v>393</v>
      </c>
      <c r="INE14" t="s">
        <v>7</v>
      </c>
      <c r="INF14" t="s">
        <v>8</v>
      </c>
      <c r="ING14" s="8" t="s">
        <v>31</v>
      </c>
      <c r="INH14" s="22">
        <v>393</v>
      </c>
      <c r="INI14" t="s">
        <v>7</v>
      </c>
      <c r="INJ14" t="s">
        <v>8</v>
      </c>
      <c r="INK14" s="8" t="s">
        <v>31</v>
      </c>
      <c r="INL14" s="22">
        <v>393</v>
      </c>
      <c r="INM14" t="s">
        <v>7</v>
      </c>
      <c r="INN14" t="s">
        <v>8</v>
      </c>
      <c r="INO14" s="8" t="s">
        <v>31</v>
      </c>
      <c r="INP14" s="22">
        <v>393</v>
      </c>
      <c r="INQ14" t="s">
        <v>7</v>
      </c>
      <c r="INR14" t="s">
        <v>8</v>
      </c>
      <c r="INS14" s="8" t="s">
        <v>31</v>
      </c>
      <c r="INT14" s="22">
        <v>393</v>
      </c>
      <c r="INU14" t="s">
        <v>7</v>
      </c>
      <c r="INV14" t="s">
        <v>8</v>
      </c>
      <c r="INW14" s="8" t="s">
        <v>31</v>
      </c>
      <c r="INX14" s="22">
        <v>393</v>
      </c>
      <c r="INY14" t="s">
        <v>7</v>
      </c>
      <c r="INZ14" t="s">
        <v>8</v>
      </c>
      <c r="IOA14" s="8" t="s">
        <v>31</v>
      </c>
      <c r="IOB14" s="22">
        <v>393</v>
      </c>
      <c r="IOC14" t="s">
        <v>7</v>
      </c>
      <c r="IOD14" t="s">
        <v>8</v>
      </c>
      <c r="IOE14" s="8" t="s">
        <v>31</v>
      </c>
      <c r="IOF14" s="22">
        <v>393</v>
      </c>
      <c r="IOG14" t="s">
        <v>7</v>
      </c>
      <c r="IOH14" t="s">
        <v>8</v>
      </c>
      <c r="IOI14" s="8" t="s">
        <v>31</v>
      </c>
      <c r="IOJ14" s="22">
        <v>393</v>
      </c>
      <c r="IOK14" t="s">
        <v>7</v>
      </c>
      <c r="IOL14" t="s">
        <v>8</v>
      </c>
      <c r="IOM14" s="8" t="s">
        <v>31</v>
      </c>
      <c r="ION14" s="22">
        <v>393</v>
      </c>
      <c r="IOO14" t="s">
        <v>7</v>
      </c>
      <c r="IOP14" t="s">
        <v>8</v>
      </c>
      <c r="IOQ14" s="8" t="s">
        <v>31</v>
      </c>
      <c r="IOR14" s="22">
        <v>393</v>
      </c>
      <c r="IOS14" t="s">
        <v>7</v>
      </c>
      <c r="IOT14" t="s">
        <v>8</v>
      </c>
      <c r="IOU14" s="8" t="s">
        <v>31</v>
      </c>
      <c r="IOV14" s="22">
        <v>393</v>
      </c>
      <c r="IOW14" t="s">
        <v>7</v>
      </c>
      <c r="IOX14" t="s">
        <v>8</v>
      </c>
      <c r="IOY14" s="8" t="s">
        <v>31</v>
      </c>
      <c r="IOZ14" s="22">
        <v>393</v>
      </c>
      <c r="IPA14" t="s">
        <v>7</v>
      </c>
      <c r="IPB14" t="s">
        <v>8</v>
      </c>
      <c r="IPC14" s="8" t="s">
        <v>31</v>
      </c>
      <c r="IPD14" s="22">
        <v>393</v>
      </c>
      <c r="IPE14" t="s">
        <v>7</v>
      </c>
      <c r="IPF14" t="s">
        <v>8</v>
      </c>
      <c r="IPG14" s="8" t="s">
        <v>31</v>
      </c>
      <c r="IPH14" s="22">
        <v>393</v>
      </c>
      <c r="IPI14" t="s">
        <v>7</v>
      </c>
      <c r="IPJ14" t="s">
        <v>8</v>
      </c>
      <c r="IPK14" s="8" t="s">
        <v>31</v>
      </c>
      <c r="IPL14" s="22">
        <v>393</v>
      </c>
      <c r="IPM14" t="s">
        <v>7</v>
      </c>
      <c r="IPN14" t="s">
        <v>8</v>
      </c>
      <c r="IPO14" s="8" t="s">
        <v>31</v>
      </c>
      <c r="IPP14" s="22">
        <v>393</v>
      </c>
      <c r="IPQ14" t="s">
        <v>7</v>
      </c>
      <c r="IPR14" t="s">
        <v>8</v>
      </c>
      <c r="IPS14" s="8" t="s">
        <v>31</v>
      </c>
      <c r="IPT14" s="22">
        <v>393</v>
      </c>
      <c r="IPU14" t="s">
        <v>7</v>
      </c>
      <c r="IPV14" t="s">
        <v>8</v>
      </c>
      <c r="IPW14" s="8" t="s">
        <v>31</v>
      </c>
      <c r="IPX14" s="22">
        <v>393</v>
      </c>
      <c r="IPY14" t="s">
        <v>7</v>
      </c>
      <c r="IPZ14" t="s">
        <v>8</v>
      </c>
      <c r="IQA14" s="8" t="s">
        <v>31</v>
      </c>
      <c r="IQB14" s="22">
        <v>393</v>
      </c>
      <c r="IQC14" t="s">
        <v>7</v>
      </c>
      <c r="IQD14" t="s">
        <v>8</v>
      </c>
      <c r="IQE14" s="8" t="s">
        <v>31</v>
      </c>
      <c r="IQF14" s="22">
        <v>393</v>
      </c>
      <c r="IQG14" t="s">
        <v>7</v>
      </c>
      <c r="IQH14" t="s">
        <v>8</v>
      </c>
      <c r="IQI14" s="8" t="s">
        <v>31</v>
      </c>
      <c r="IQJ14" s="22">
        <v>393</v>
      </c>
      <c r="IQK14" t="s">
        <v>7</v>
      </c>
      <c r="IQL14" t="s">
        <v>8</v>
      </c>
      <c r="IQM14" s="8" t="s">
        <v>31</v>
      </c>
      <c r="IQN14" s="22">
        <v>393</v>
      </c>
      <c r="IQO14" t="s">
        <v>7</v>
      </c>
      <c r="IQP14" t="s">
        <v>8</v>
      </c>
      <c r="IQQ14" s="8" t="s">
        <v>31</v>
      </c>
      <c r="IQR14" s="22">
        <v>393</v>
      </c>
      <c r="IQS14" t="s">
        <v>7</v>
      </c>
      <c r="IQT14" t="s">
        <v>8</v>
      </c>
      <c r="IQU14" s="8" t="s">
        <v>31</v>
      </c>
      <c r="IQV14" s="22">
        <v>393</v>
      </c>
      <c r="IQW14" t="s">
        <v>7</v>
      </c>
      <c r="IQX14" t="s">
        <v>8</v>
      </c>
      <c r="IQY14" s="8" t="s">
        <v>31</v>
      </c>
      <c r="IQZ14" s="22">
        <v>393</v>
      </c>
      <c r="IRA14" t="s">
        <v>7</v>
      </c>
      <c r="IRB14" t="s">
        <v>8</v>
      </c>
      <c r="IRC14" s="8" t="s">
        <v>31</v>
      </c>
      <c r="IRD14" s="22">
        <v>393</v>
      </c>
      <c r="IRE14" t="s">
        <v>7</v>
      </c>
      <c r="IRF14" t="s">
        <v>8</v>
      </c>
      <c r="IRG14" s="8" t="s">
        <v>31</v>
      </c>
      <c r="IRH14" s="22">
        <v>393</v>
      </c>
      <c r="IRI14" t="s">
        <v>7</v>
      </c>
      <c r="IRJ14" t="s">
        <v>8</v>
      </c>
      <c r="IRK14" s="8" t="s">
        <v>31</v>
      </c>
      <c r="IRL14" s="22">
        <v>393</v>
      </c>
      <c r="IRM14" t="s">
        <v>7</v>
      </c>
      <c r="IRN14" t="s">
        <v>8</v>
      </c>
      <c r="IRO14" s="8" t="s">
        <v>31</v>
      </c>
      <c r="IRP14" s="22">
        <v>393</v>
      </c>
      <c r="IRQ14" t="s">
        <v>7</v>
      </c>
      <c r="IRR14" t="s">
        <v>8</v>
      </c>
      <c r="IRS14" s="8" t="s">
        <v>31</v>
      </c>
      <c r="IRT14" s="22">
        <v>393</v>
      </c>
      <c r="IRU14" t="s">
        <v>7</v>
      </c>
      <c r="IRV14" t="s">
        <v>8</v>
      </c>
      <c r="IRW14" s="8" t="s">
        <v>31</v>
      </c>
      <c r="IRX14" s="22">
        <v>393</v>
      </c>
      <c r="IRY14" t="s">
        <v>7</v>
      </c>
      <c r="IRZ14" t="s">
        <v>8</v>
      </c>
      <c r="ISA14" s="8" t="s">
        <v>31</v>
      </c>
      <c r="ISB14" s="22">
        <v>393</v>
      </c>
      <c r="ISC14" t="s">
        <v>7</v>
      </c>
      <c r="ISD14" t="s">
        <v>8</v>
      </c>
      <c r="ISE14" s="8" t="s">
        <v>31</v>
      </c>
      <c r="ISF14" s="22">
        <v>393</v>
      </c>
      <c r="ISG14" t="s">
        <v>7</v>
      </c>
      <c r="ISH14" t="s">
        <v>8</v>
      </c>
      <c r="ISI14" s="8" t="s">
        <v>31</v>
      </c>
      <c r="ISJ14" s="22">
        <v>393</v>
      </c>
      <c r="ISK14" t="s">
        <v>7</v>
      </c>
      <c r="ISL14" t="s">
        <v>8</v>
      </c>
      <c r="ISM14" s="8" t="s">
        <v>31</v>
      </c>
      <c r="ISN14" s="22">
        <v>393</v>
      </c>
      <c r="ISO14" t="s">
        <v>7</v>
      </c>
      <c r="ISP14" t="s">
        <v>8</v>
      </c>
      <c r="ISQ14" s="8" t="s">
        <v>31</v>
      </c>
      <c r="ISR14" s="22">
        <v>393</v>
      </c>
      <c r="ISS14" t="s">
        <v>7</v>
      </c>
      <c r="IST14" t="s">
        <v>8</v>
      </c>
      <c r="ISU14" s="8" t="s">
        <v>31</v>
      </c>
      <c r="ISV14" s="22">
        <v>393</v>
      </c>
      <c r="ISW14" t="s">
        <v>7</v>
      </c>
      <c r="ISX14" t="s">
        <v>8</v>
      </c>
      <c r="ISY14" s="8" t="s">
        <v>31</v>
      </c>
      <c r="ISZ14" s="22">
        <v>393</v>
      </c>
      <c r="ITA14" t="s">
        <v>7</v>
      </c>
      <c r="ITB14" t="s">
        <v>8</v>
      </c>
      <c r="ITC14" s="8" t="s">
        <v>31</v>
      </c>
      <c r="ITD14" s="22">
        <v>393</v>
      </c>
      <c r="ITE14" t="s">
        <v>7</v>
      </c>
      <c r="ITF14" t="s">
        <v>8</v>
      </c>
      <c r="ITG14" s="8" t="s">
        <v>31</v>
      </c>
      <c r="ITH14" s="22">
        <v>393</v>
      </c>
      <c r="ITI14" t="s">
        <v>7</v>
      </c>
      <c r="ITJ14" t="s">
        <v>8</v>
      </c>
      <c r="ITK14" s="8" t="s">
        <v>31</v>
      </c>
      <c r="ITL14" s="22">
        <v>393</v>
      </c>
      <c r="ITM14" t="s">
        <v>7</v>
      </c>
      <c r="ITN14" t="s">
        <v>8</v>
      </c>
      <c r="ITO14" s="8" t="s">
        <v>31</v>
      </c>
      <c r="ITP14" s="22">
        <v>393</v>
      </c>
      <c r="ITQ14" t="s">
        <v>7</v>
      </c>
      <c r="ITR14" t="s">
        <v>8</v>
      </c>
      <c r="ITS14" s="8" t="s">
        <v>31</v>
      </c>
      <c r="ITT14" s="22">
        <v>393</v>
      </c>
      <c r="ITU14" t="s">
        <v>7</v>
      </c>
      <c r="ITV14" t="s">
        <v>8</v>
      </c>
      <c r="ITW14" s="8" t="s">
        <v>31</v>
      </c>
      <c r="ITX14" s="22">
        <v>393</v>
      </c>
      <c r="ITY14" t="s">
        <v>7</v>
      </c>
      <c r="ITZ14" t="s">
        <v>8</v>
      </c>
      <c r="IUA14" s="8" t="s">
        <v>31</v>
      </c>
      <c r="IUB14" s="22">
        <v>393</v>
      </c>
      <c r="IUC14" t="s">
        <v>7</v>
      </c>
      <c r="IUD14" t="s">
        <v>8</v>
      </c>
      <c r="IUE14" s="8" t="s">
        <v>31</v>
      </c>
      <c r="IUF14" s="22">
        <v>393</v>
      </c>
      <c r="IUG14" t="s">
        <v>7</v>
      </c>
      <c r="IUH14" t="s">
        <v>8</v>
      </c>
      <c r="IUI14" s="8" t="s">
        <v>31</v>
      </c>
      <c r="IUJ14" s="22">
        <v>393</v>
      </c>
      <c r="IUK14" t="s">
        <v>7</v>
      </c>
      <c r="IUL14" t="s">
        <v>8</v>
      </c>
      <c r="IUM14" s="8" t="s">
        <v>31</v>
      </c>
      <c r="IUN14" s="22">
        <v>393</v>
      </c>
      <c r="IUO14" t="s">
        <v>7</v>
      </c>
      <c r="IUP14" t="s">
        <v>8</v>
      </c>
      <c r="IUQ14" s="8" t="s">
        <v>31</v>
      </c>
      <c r="IUR14" s="22">
        <v>393</v>
      </c>
      <c r="IUS14" t="s">
        <v>7</v>
      </c>
      <c r="IUT14" t="s">
        <v>8</v>
      </c>
      <c r="IUU14" s="8" t="s">
        <v>31</v>
      </c>
      <c r="IUV14" s="22">
        <v>393</v>
      </c>
      <c r="IUW14" t="s">
        <v>7</v>
      </c>
      <c r="IUX14" t="s">
        <v>8</v>
      </c>
      <c r="IUY14" s="8" t="s">
        <v>31</v>
      </c>
      <c r="IUZ14" s="22">
        <v>393</v>
      </c>
      <c r="IVA14" t="s">
        <v>7</v>
      </c>
      <c r="IVB14" t="s">
        <v>8</v>
      </c>
      <c r="IVC14" s="8" t="s">
        <v>31</v>
      </c>
      <c r="IVD14" s="22">
        <v>393</v>
      </c>
      <c r="IVE14" t="s">
        <v>7</v>
      </c>
      <c r="IVF14" t="s">
        <v>8</v>
      </c>
      <c r="IVG14" s="8" t="s">
        <v>31</v>
      </c>
      <c r="IVH14" s="22">
        <v>393</v>
      </c>
      <c r="IVI14" t="s">
        <v>7</v>
      </c>
      <c r="IVJ14" t="s">
        <v>8</v>
      </c>
      <c r="IVK14" s="8" t="s">
        <v>31</v>
      </c>
      <c r="IVL14" s="22">
        <v>393</v>
      </c>
      <c r="IVM14" t="s">
        <v>7</v>
      </c>
      <c r="IVN14" t="s">
        <v>8</v>
      </c>
      <c r="IVO14" s="8" t="s">
        <v>31</v>
      </c>
      <c r="IVP14" s="22">
        <v>393</v>
      </c>
      <c r="IVQ14" t="s">
        <v>7</v>
      </c>
      <c r="IVR14" t="s">
        <v>8</v>
      </c>
      <c r="IVS14" s="8" t="s">
        <v>31</v>
      </c>
      <c r="IVT14" s="22">
        <v>393</v>
      </c>
      <c r="IVU14" t="s">
        <v>7</v>
      </c>
      <c r="IVV14" t="s">
        <v>8</v>
      </c>
      <c r="IVW14" s="8" t="s">
        <v>31</v>
      </c>
      <c r="IVX14" s="22">
        <v>393</v>
      </c>
      <c r="IVY14" t="s">
        <v>7</v>
      </c>
      <c r="IVZ14" t="s">
        <v>8</v>
      </c>
      <c r="IWA14" s="8" t="s">
        <v>31</v>
      </c>
      <c r="IWB14" s="22">
        <v>393</v>
      </c>
      <c r="IWC14" t="s">
        <v>7</v>
      </c>
      <c r="IWD14" t="s">
        <v>8</v>
      </c>
      <c r="IWE14" s="8" t="s">
        <v>31</v>
      </c>
      <c r="IWF14" s="22">
        <v>393</v>
      </c>
      <c r="IWG14" t="s">
        <v>7</v>
      </c>
      <c r="IWH14" t="s">
        <v>8</v>
      </c>
      <c r="IWI14" s="8" t="s">
        <v>31</v>
      </c>
      <c r="IWJ14" s="22">
        <v>393</v>
      </c>
      <c r="IWK14" t="s">
        <v>7</v>
      </c>
      <c r="IWL14" t="s">
        <v>8</v>
      </c>
      <c r="IWM14" s="8" t="s">
        <v>31</v>
      </c>
      <c r="IWN14" s="22">
        <v>393</v>
      </c>
      <c r="IWO14" t="s">
        <v>7</v>
      </c>
      <c r="IWP14" t="s">
        <v>8</v>
      </c>
      <c r="IWQ14" s="8" t="s">
        <v>31</v>
      </c>
      <c r="IWR14" s="22">
        <v>393</v>
      </c>
      <c r="IWS14" t="s">
        <v>7</v>
      </c>
      <c r="IWT14" t="s">
        <v>8</v>
      </c>
      <c r="IWU14" s="8" t="s">
        <v>31</v>
      </c>
      <c r="IWV14" s="22">
        <v>393</v>
      </c>
      <c r="IWW14" t="s">
        <v>7</v>
      </c>
      <c r="IWX14" t="s">
        <v>8</v>
      </c>
      <c r="IWY14" s="8" t="s">
        <v>31</v>
      </c>
      <c r="IWZ14" s="22">
        <v>393</v>
      </c>
      <c r="IXA14" t="s">
        <v>7</v>
      </c>
      <c r="IXB14" t="s">
        <v>8</v>
      </c>
      <c r="IXC14" s="8" t="s">
        <v>31</v>
      </c>
      <c r="IXD14" s="22">
        <v>393</v>
      </c>
      <c r="IXE14" t="s">
        <v>7</v>
      </c>
      <c r="IXF14" t="s">
        <v>8</v>
      </c>
      <c r="IXG14" s="8" t="s">
        <v>31</v>
      </c>
      <c r="IXH14" s="22">
        <v>393</v>
      </c>
      <c r="IXI14" t="s">
        <v>7</v>
      </c>
      <c r="IXJ14" t="s">
        <v>8</v>
      </c>
      <c r="IXK14" s="8" t="s">
        <v>31</v>
      </c>
      <c r="IXL14" s="22">
        <v>393</v>
      </c>
      <c r="IXM14" t="s">
        <v>7</v>
      </c>
      <c r="IXN14" t="s">
        <v>8</v>
      </c>
      <c r="IXO14" s="8" t="s">
        <v>31</v>
      </c>
      <c r="IXP14" s="22">
        <v>393</v>
      </c>
      <c r="IXQ14" t="s">
        <v>7</v>
      </c>
      <c r="IXR14" t="s">
        <v>8</v>
      </c>
      <c r="IXS14" s="8" t="s">
        <v>31</v>
      </c>
      <c r="IXT14" s="22">
        <v>393</v>
      </c>
      <c r="IXU14" t="s">
        <v>7</v>
      </c>
      <c r="IXV14" t="s">
        <v>8</v>
      </c>
      <c r="IXW14" s="8" t="s">
        <v>31</v>
      </c>
      <c r="IXX14" s="22">
        <v>393</v>
      </c>
      <c r="IXY14" t="s">
        <v>7</v>
      </c>
      <c r="IXZ14" t="s">
        <v>8</v>
      </c>
      <c r="IYA14" s="8" t="s">
        <v>31</v>
      </c>
      <c r="IYB14" s="22">
        <v>393</v>
      </c>
      <c r="IYC14" t="s">
        <v>7</v>
      </c>
      <c r="IYD14" t="s">
        <v>8</v>
      </c>
      <c r="IYE14" s="8" t="s">
        <v>31</v>
      </c>
      <c r="IYF14" s="22">
        <v>393</v>
      </c>
      <c r="IYG14" t="s">
        <v>7</v>
      </c>
      <c r="IYH14" t="s">
        <v>8</v>
      </c>
      <c r="IYI14" s="8" t="s">
        <v>31</v>
      </c>
      <c r="IYJ14" s="22">
        <v>393</v>
      </c>
      <c r="IYK14" t="s">
        <v>7</v>
      </c>
      <c r="IYL14" t="s">
        <v>8</v>
      </c>
      <c r="IYM14" s="8" t="s">
        <v>31</v>
      </c>
      <c r="IYN14" s="22">
        <v>393</v>
      </c>
      <c r="IYO14" t="s">
        <v>7</v>
      </c>
      <c r="IYP14" t="s">
        <v>8</v>
      </c>
      <c r="IYQ14" s="8" t="s">
        <v>31</v>
      </c>
      <c r="IYR14" s="22">
        <v>393</v>
      </c>
      <c r="IYS14" t="s">
        <v>7</v>
      </c>
      <c r="IYT14" t="s">
        <v>8</v>
      </c>
      <c r="IYU14" s="8" t="s">
        <v>31</v>
      </c>
      <c r="IYV14" s="22">
        <v>393</v>
      </c>
      <c r="IYW14" t="s">
        <v>7</v>
      </c>
      <c r="IYX14" t="s">
        <v>8</v>
      </c>
      <c r="IYY14" s="8" t="s">
        <v>31</v>
      </c>
      <c r="IYZ14" s="22">
        <v>393</v>
      </c>
      <c r="IZA14" t="s">
        <v>7</v>
      </c>
      <c r="IZB14" t="s">
        <v>8</v>
      </c>
      <c r="IZC14" s="8" t="s">
        <v>31</v>
      </c>
      <c r="IZD14" s="22">
        <v>393</v>
      </c>
      <c r="IZE14" t="s">
        <v>7</v>
      </c>
      <c r="IZF14" t="s">
        <v>8</v>
      </c>
      <c r="IZG14" s="8" t="s">
        <v>31</v>
      </c>
      <c r="IZH14" s="22">
        <v>393</v>
      </c>
      <c r="IZI14" t="s">
        <v>7</v>
      </c>
      <c r="IZJ14" t="s">
        <v>8</v>
      </c>
      <c r="IZK14" s="8" t="s">
        <v>31</v>
      </c>
      <c r="IZL14" s="22">
        <v>393</v>
      </c>
      <c r="IZM14" t="s">
        <v>7</v>
      </c>
      <c r="IZN14" t="s">
        <v>8</v>
      </c>
      <c r="IZO14" s="8" t="s">
        <v>31</v>
      </c>
      <c r="IZP14" s="22">
        <v>393</v>
      </c>
      <c r="IZQ14" t="s">
        <v>7</v>
      </c>
      <c r="IZR14" t="s">
        <v>8</v>
      </c>
      <c r="IZS14" s="8" t="s">
        <v>31</v>
      </c>
      <c r="IZT14" s="22">
        <v>393</v>
      </c>
      <c r="IZU14" t="s">
        <v>7</v>
      </c>
      <c r="IZV14" t="s">
        <v>8</v>
      </c>
      <c r="IZW14" s="8" t="s">
        <v>31</v>
      </c>
      <c r="IZX14" s="22">
        <v>393</v>
      </c>
      <c r="IZY14" t="s">
        <v>7</v>
      </c>
      <c r="IZZ14" t="s">
        <v>8</v>
      </c>
      <c r="JAA14" s="8" t="s">
        <v>31</v>
      </c>
      <c r="JAB14" s="22">
        <v>393</v>
      </c>
      <c r="JAC14" t="s">
        <v>7</v>
      </c>
      <c r="JAD14" t="s">
        <v>8</v>
      </c>
      <c r="JAE14" s="8" t="s">
        <v>31</v>
      </c>
      <c r="JAF14" s="22">
        <v>393</v>
      </c>
      <c r="JAG14" t="s">
        <v>7</v>
      </c>
      <c r="JAH14" t="s">
        <v>8</v>
      </c>
      <c r="JAI14" s="8" t="s">
        <v>31</v>
      </c>
      <c r="JAJ14" s="22">
        <v>393</v>
      </c>
      <c r="JAK14" t="s">
        <v>7</v>
      </c>
      <c r="JAL14" t="s">
        <v>8</v>
      </c>
      <c r="JAM14" s="8" t="s">
        <v>31</v>
      </c>
      <c r="JAN14" s="22">
        <v>393</v>
      </c>
      <c r="JAO14" t="s">
        <v>7</v>
      </c>
      <c r="JAP14" t="s">
        <v>8</v>
      </c>
      <c r="JAQ14" s="8" t="s">
        <v>31</v>
      </c>
      <c r="JAR14" s="22">
        <v>393</v>
      </c>
      <c r="JAS14" t="s">
        <v>7</v>
      </c>
      <c r="JAT14" t="s">
        <v>8</v>
      </c>
      <c r="JAU14" s="8" t="s">
        <v>31</v>
      </c>
      <c r="JAV14" s="22">
        <v>393</v>
      </c>
      <c r="JAW14" t="s">
        <v>7</v>
      </c>
      <c r="JAX14" t="s">
        <v>8</v>
      </c>
      <c r="JAY14" s="8" t="s">
        <v>31</v>
      </c>
      <c r="JAZ14" s="22">
        <v>393</v>
      </c>
      <c r="JBA14" t="s">
        <v>7</v>
      </c>
      <c r="JBB14" t="s">
        <v>8</v>
      </c>
      <c r="JBC14" s="8" t="s">
        <v>31</v>
      </c>
      <c r="JBD14" s="22">
        <v>393</v>
      </c>
      <c r="JBE14" t="s">
        <v>7</v>
      </c>
      <c r="JBF14" t="s">
        <v>8</v>
      </c>
      <c r="JBG14" s="8" t="s">
        <v>31</v>
      </c>
      <c r="JBH14" s="22">
        <v>393</v>
      </c>
      <c r="JBI14" t="s">
        <v>7</v>
      </c>
      <c r="JBJ14" t="s">
        <v>8</v>
      </c>
      <c r="JBK14" s="8" t="s">
        <v>31</v>
      </c>
      <c r="JBL14" s="22">
        <v>393</v>
      </c>
      <c r="JBM14" t="s">
        <v>7</v>
      </c>
      <c r="JBN14" t="s">
        <v>8</v>
      </c>
      <c r="JBO14" s="8" t="s">
        <v>31</v>
      </c>
      <c r="JBP14" s="22">
        <v>393</v>
      </c>
      <c r="JBQ14" t="s">
        <v>7</v>
      </c>
      <c r="JBR14" t="s">
        <v>8</v>
      </c>
      <c r="JBS14" s="8" t="s">
        <v>31</v>
      </c>
      <c r="JBT14" s="22">
        <v>393</v>
      </c>
      <c r="JBU14" t="s">
        <v>7</v>
      </c>
      <c r="JBV14" t="s">
        <v>8</v>
      </c>
      <c r="JBW14" s="8" t="s">
        <v>31</v>
      </c>
      <c r="JBX14" s="22">
        <v>393</v>
      </c>
      <c r="JBY14" t="s">
        <v>7</v>
      </c>
      <c r="JBZ14" t="s">
        <v>8</v>
      </c>
      <c r="JCA14" s="8" t="s">
        <v>31</v>
      </c>
      <c r="JCB14" s="22">
        <v>393</v>
      </c>
      <c r="JCC14" t="s">
        <v>7</v>
      </c>
      <c r="JCD14" t="s">
        <v>8</v>
      </c>
      <c r="JCE14" s="8" t="s">
        <v>31</v>
      </c>
      <c r="JCF14" s="22">
        <v>393</v>
      </c>
      <c r="JCG14" t="s">
        <v>7</v>
      </c>
      <c r="JCH14" t="s">
        <v>8</v>
      </c>
      <c r="JCI14" s="8" t="s">
        <v>31</v>
      </c>
      <c r="JCJ14" s="22">
        <v>393</v>
      </c>
      <c r="JCK14" t="s">
        <v>7</v>
      </c>
      <c r="JCL14" t="s">
        <v>8</v>
      </c>
      <c r="JCM14" s="8" t="s">
        <v>31</v>
      </c>
      <c r="JCN14" s="22">
        <v>393</v>
      </c>
      <c r="JCO14" t="s">
        <v>7</v>
      </c>
      <c r="JCP14" t="s">
        <v>8</v>
      </c>
      <c r="JCQ14" s="8" t="s">
        <v>31</v>
      </c>
      <c r="JCR14" s="22">
        <v>393</v>
      </c>
      <c r="JCS14" t="s">
        <v>7</v>
      </c>
      <c r="JCT14" t="s">
        <v>8</v>
      </c>
      <c r="JCU14" s="8" t="s">
        <v>31</v>
      </c>
      <c r="JCV14" s="22">
        <v>393</v>
      </c>
      <c r="JCW14" t="s">
        <v>7</v>
      </c>
      <c r="JCX14" t="s">
        <v>8</v>
      </c>
      <c r="JCY14" s="8" t="s">
        <v>31</v>
      </c>
      <c r="JCZ14" s="22">
        <v>393</v>
      </c>
      <c r="JDA14" t="s">
        <v>7</v>
      </c>
      <c r="JDB14" t="s">
        <v>8</v>
      </c>
      <c r="JDC14" s="8" t="s">
        <v>31</v>
      </c>
      <c r="JDD14" s="22">
        <v>393</v>
      </c>
      <c r="JDE14" t="s">
        <v>7</v>
      </c>
      <c r="JDF14" t="s">
        <v>8</v>
      </c>
      <c r="JDG14" s="8" t="s">
        <v>31</v>
      </c>
      <c r="JDH14" s="22">
        <v>393</v>
      </c>
      <c r="JDI14" t="s">
        <v>7</v>
      </c>
      <c r="JDJ14" t="s">
        <v>8</v>
      </c>
      <c r="JDK14" s="8" t="s">
        <v>31</v>
      </c>
      <c r="JDL14" s="22">
        <v>393</v>
      </c>
      <c r="JDM14" t="s">
        <v>7</v>
      </c>
      <c r="JDN14" t="s">
        <v>8</v>
      </c>
      <c r="JDO14" s="8" t="s">
        <v>31</v>
      </c>
      <c r="JDP14" s="22">
        <v>393</v>
      </c>
      <c r="JDQ14" t="s">
        <v>7</v>
      </c>
      <c r="JDR14" t="s">
        <v>8</v>
      </c>
      <c r="JDS14" s="8" t="s">
        <v>31</v>
      </c>
      <c r="JDT14" s="22">
        <v>393</v>
      </c>
      <c r="JDU14" t="s">
        <v>7</v>
      </c>
      <c r="JDV14" t="s">
        <v>8</v>
      </c>
      <c r="JDW14" s="8" t="s">
        <v>31</v>
      </c>
      <c r="JDX14" s="22">
        <v>393</v>
      </c>
      <c r="JDY14" t="s">
        <v>7</v>
      </c>
      <c r="JDZ14" t="s">
        <v>8</v>
      </c>
      <c r="JEA14" s="8" t="s">
        <v>31</v>
      </c>
      <c r="JEB14" s="22">
        <v>393</v>
      </c>
      <c r="JEC14" t="s">
        <v>7</v>
      </c>
      <c r="JED14" t="s">
        <v>8</v>
      </c>
      <c r="JEE14" s="8" t="s">
        <v>31</v>
      </c>
      <c r="JEF14" s="22">
        <v>393</v>
      </c>
      <c r="JEG14" t="s">
        <v>7</v>
      </c>
      <c r="JEH14" t="s">
        <v>8</v>
      </c>
      <c r="JEI14" s="8" t="s">
        <v>31</v>
      </c>
      <c r="JEJ14" s="22">
        <v>393</v>
      </c>
      <c r="JEK14" t="s">
        <v>7</v>
      </c>
      <c r="JEL14" t="s">
        <v>8</v>
      </c>
      <c r="JEM14" s="8" t="s">
        <v>31</v>
      </c>
      <c r="JEN14" s="22">
        <v>393</v>
      </c>
      <c r="JEO14" t="s">
        <v>7</v>
      </c>
      <c r="JEP14" t="s">
        <v>8</v>
      </c>
      <c r="JEQ14" s="8" t="s">
        <v>31</v>
      </c>
      <c r="JER14" s="22">
        <v>393</v>
      </c>
      <c r="JES14" t="s">
        <v>7</v>
      </c>
      <c r="JET14" t="s">
        <v>8</v>
      </c>
      <c r="JEU14" s="8" t="s">
        <v>31</v>
      </c>
      <c r="JEV14" s="22">
        <v>393</v>
      </c>
      <c r="JEW14" t="s">
        <v>7</v>
      </c>
      <c r="JEX14" t="s">
        <v>8</v>
      </c>
      <c r="JEY14" s="8" t="s">
        <v>31</v>
      </c>
      <c r="JEZ14" s="22">
        <v>393</v>
      </c>
      <c r="JFA14" t="s">
        <v>7</v>
      </c>
      <c r="JFB14" t="s">
        <v>8</v>
      </c>
      <c r="JFC14" s="8" t="s">
        <v>31</v>
      </c>
      <c r="JFD14" s="22">
        <v>393</v>
      </c>
      <c r="JFE14" t="s">
        <v>7</v>
      </c>
      <c r="JFF14" t="s">
        <v>8</v>
      </c>
      <c r="JFG14" s="8" t="s">
        <v>31</v>
      </c>
      <c r="JFH14" s="22">
        <v>393</v>
      </c>
      <c r="JFI14" t="s">
        <v>7</v>
      </c>
      <c r="JFJ14" t="s">
        <v>8</v>
      </c>
      <c r="JFK14" s="8" t="s">
        <v>31</v>
      </c>
      <c r="JFL14" s="22">
        <v>393</v>
      </c>
      <c r="JFM14" t="s">
        <v>7</v>
      </c>
      <c r="JFN14" t="s">
        <v>8</v>
      </c>
      <c r="JFO14" s="8" t="s">
        <v>31</v>
      </c>
      <c r="JFP14" s="22">
        <v>393</v>
      </c>
      <c r="JFQ14" t="s">
        <v>7</v>
      </c>
      <c r="JFR14" t="s">
        <v>8</v>
      </c>
      <c r="JFS14" s="8" t="s">
        <v>31</v>
      </c>
      <c r="JFT14" s="22">
        <v>393</v>
      </c>
      <c r="JFU14" t="s">
        <v>7</v>
      </c>
      <c r="JFV14" t="s">
        <v>8</v>
      </c>
      <c r="JFW14" s="8" t="s">
        <v>31</v>
      </c>
      <c r="JFX14" s="22">
        <v>393</v>
      </c>
      <c r="JFY14" t="s">
        <v>7</v>
      </c>
      <c r="JFZ14" t="s">
        <v>8</v>
      </c>
      <c r="JGA14" s="8" t="s">
        <v>31</v>
      </c>
      <c r="JGB14" s="22">
        <v>393</v>
      </c>
      <c r="JGC14" t="s">
        <v>7</v>
      </c>
      <c r="JGD14" t="s">
        <v>8</v>
      </c>
      <c r="JGE14" s="8" t="s">
        <v>31</v>
      </c>
      <c r="JGF14" s="22">
        <v>393</v>
      </c>
      <c r="JGG14" t="s">
        <v>7</v>
      </c>
      <c r="JGH14" t="s">
        <v>8</v>
      </c>
      <c r="JGI14" s="8" t="s">
        <v>31</v>
      </c>
      <c r="JGJ14" s="22">
        <v>393</v>
      </c>
      <c r="JGK14" t="s">
        <v>7</v>
      </c>
      <c r="JGL14" t="s">
        <v>8</v>
      </c>
      <c r="JGM14" s="8" t="s">
        <v>31</v>
      </c>
      <c r="JGN14" s="22">
        <v>393</v>
      </c>
      <c r="JGO14" t="s">
        <v>7</v>
      </c>
      <c r="JGP14" t="s">
        <v>8</v>
      </c>
      <c r="JGQ14" s="8" t="s">
        <v>31</v>
      </c>
      <c r="JGR14" s="22">
        <v>393</v>
      </c>
      <c r="JGS14" t="s">
        <v>7</v>
      </c>
      <c r="JGT14" t="s">
        <v>8</v>
      </c>
      <c r="JGU14" s="8" t="s">
        <v>31</v>
      </c>
      <c r="JGV14" s="22">
        <v>393</v>
      </c>
      <c r="JGW14" t="s">
        <v>7</v>
      </c>
      <c r="JGX14" t="s">
        <v>8</v>
      </c>
      <c r="JGY14" s="8" t="s">
        <v>31</v>
      </c>
      <c r="JGZ14" s="22">
        <v>393</v>
      </c>
      <c r="JHA14" t="s">
        <v>7</v>
      </c>
      <c r="JHB14" t="s">
        <v>8</v>
      </c>
      <c r="JHC14" s="8" t="s">
        <v>31</v>
      </c>
      <c r="JHD14" s="22">
        <v>393</v>
      </c>
      <c r="JHE14" t="s">
        <v>7</v>
      </c>
      <c r="JHF14" t="s">
        <v>8</v>
      </c>
      <c r="JHG14" s="8" t="s">
        <v>31</v>
      </c>
      <c r="JHH14" s="22">
        <v>393</v>
      </c>
      <c r="JHI14" t="s">
        <v>7</v>
      </c>
      <c r="JHJ14" t="s">
        <v>8</v>
      </c>
      <c r="JHK14" s="8" t="s">
        <v>31</v>
      </c>
      <c r="JHL14" s="22">
        <v>393</v>
      </c>
      <c r="JHM14" t="s">
        <v>7</v>
      </c>
      <c r="JHN14" t="s">
        <v>8</v>
      </c>
      <c r="JHO14" s="8" t="s">
        <v>31</v>
      </c>
      <c r="JHP14" s="22">
        <v>393</v>
      </c>
      <c r="JHQ14" t="s">
        <v>7</v>
      </c>
      <c r="JHR14" t="s">
        <v>8</v>
      </c>
      <c r="JHS14" s="8" t="s">
        <v>31</v>
      </c>
      <c r="JHT14" s="22">
        <v>393</v>
      </c>
      <c r="JHU14" t="s">
        <v>7</v>
      </c>
      <c r="JHV14" t="s">
        <v>8</v>
      </c>
      <c r="JHW14" s="8" t="s">
        <v>31</v>
      </c>
      <c r="JHX14" s="22">
        <v>393</v>
      </c>
      <c r="JHY14" t="s">
        <v>7</v>
      </c>
      <c r="JHZ14" t="s">
        <v>8</v>
      </c>
      <c r="JIA14" s="8" t="s">
        <v>31</v>
      </c>
      <c r="JIB14" s="22">
        <v>393</v>
      </c>
      <c r="JIC14" t="s">
        <v>7</v>
      </c>
      <c r="JID14" t="s">
        <v>8</v>
      </c>
      <c r="JIE14" s="8" t="s">
        <v>31</v>
      </c>
      <c r="JIF14" s="22">
        <v>393</v>
      </c>
      <c r="JIG14" t="s">
        <v>7</v>
      </c>
      <c r="JIH14" t="s">
        <v>8</v>
      </c>
      <c r="JII14" s="8" t="s">
        <v>31</v>
      </c>
      <c r="JIJ14" s="22">
        <v>393</v>
      </c>
      <c r="JIK14" t="s">
        <v>7</v>
      </c>
      <c r="JIL14" t="s">
        <v>8</v>
      </c>
      <c r="JIM14" s="8" t="s">
        <v>31</v>
      </c>
      <c r="JIN14" s="22">
        <v>393</v>
      </c>
      <c r="JIO14" t="s">
        <v>7</v>
      </c>
      <c r="JIP14" t="s">
        <v>8</v>
      </c>
      <c r="JIQ14" s="8" t="s">
        <v>31</v>
      </c>
      <c r="JIR14" s="22">
        <v>393</v>
      </c>
      <c r="JIS14" t="s">
        <v>7</v>
      </c>
      <c r="JIT14" t="s">
        <v>8</v>
      </c>
      <c r="JIU14" s="8" t="s">
        <v>31</v>
      </c>
      <c r="JIV14" s="22">
        <v>393</v>
      </c>
      <c r="JIW14" t="s">
        <v>7</v>
      </c>
      <c r="JIX14" t="s">
        <v>8</v>
      </c>
      <c r="JIY14" s="8" t="s">
        <v>31</v>
      </c>
      <c r="JIZ14" s="22">
        <v>393</v>
      </c>
      <c r="JJA14" t="s">
        <v>7</v>
      </c>
      <c r="JJB14" t="s">
        <v>8</v>
      </c>
      <c r="JJC14" s="8" t="s">
        <v>31</v>
      </c>
      <c r="JJD14" s="22">
        <v>393</v>
      </c>
      <c r="JJE14" t="s">
        <v>7</v>
      </c>
      <c r="JJF14" t="s">
        <v>8</v>
      </c>
      <c r="JJG14" s="8" t="s">
        <v>31</v>
      </c>
      <c r="JJH14" s="22">
        <v>393</v>
      </c>
      <c r="JJI14" t="s">
        <v>7</v>
      </c>
      <c r="JJJ14" t="s">
        <v>8</v>
      </c>
      <c r="JJK14" s="8" t="s">
        <v>31</v>
      </c>
      <c r="JJL14" s="22">
        <v>393</v>
      </c>
      <c r="JJM14" t="s">
        <v>7</v>
      </c>
      <c r="JJN14" t="s">
        <v>8</v>
      </c>
      <c r="JJO14" s="8" t="s">
        <v>31</v>
      </c>
      <c r="JJP14" s="22">
        <v>393</v>
      </c>
      <c r="JJQ14" t="s">
        <v>7</v>
      </c>
      <c r="JJR14" t="s">
        <v>8</v>
      </c>
      <c r="JJS14" s="8" t="s">
        <v>31</v>
      </c>
      <c r="JJT14" s="22">
        <v>393</v>
      </c>
      <c r="JJU14" t="s">
        <v>7</v>
      </c>
      <c r="JJV14" t="s">
        <v>8</v>
      </c>
      <c r="JJW14" s="8" t="s">
        <v>31</v>
      </c>
      <c r="JJX14" s="22">
        <v>393</v>
      </c>
      <c r="JJY14" t="s">
        <v>7</v>
      </c>
      <c r="JJZ14" t="s">
        <v>8</v>
      </c>
      <c r="JKA14" s="8" t="s">
        <v>31</v>
      </c>
      <c r="JKB14" s="22">
        <v>393</v>
      </c>
      <c r="JKC14" t="s">
        <v>7</v>
      </c>
      <c r="JKD14" t="s">
        <v>8</v>
      </c>
      <c r="JKE14" s="8" t="s">
        <v>31</v>
      </c>
      <c r="JKF14" s="22">
        <v>393</v>
      </c>
      <c r="JKG14" t="s">
        <v>7</v>
      </c>
      <c r="JKH14" t="s">
        <v>8</v>
      </c>
      <c r="JKI14" s="8" t="s">
        <v>31</v>
      </c>
      <c r="JKJ14" s="22">
        <v>393</v>
      </c>
      <c r="JKK14" t="s">
        <v>7</v>
      </c>
      <c r="JKL14" t="s">
        <v>8</v>
      </c>
      <c r="JKM14" s="8" t="s">
        <v>31</v>
      </c>
      <c r="JKN14" s="22">
        <v>393</v>
      </c>
      <c r="JKO14" t="s">
        <v>7</v>
      </c>
      <c r="JKP14" t="s">
        <v>8</v>
      </c>
      <c r="JKQ14" s="8" t="s">
        <v>31</v>
      </c>
      <c r="JKR14" s="22">
        <v>393</v>
      </c>
      <c r="JKS14" t="s">
        <v>7</v>
      </c>
      <c r="JKT14" t="s">
        <v>8</v>
      </c>
      <c r="JKU14" s="8" t="s">
        <v>31</v>
      </c>
      <c r="JKV14" s="22">
        <v>393</v>
      </c>
      <c r="JKW14" t="s">
        <v>7</v>
      </c>
      <c r="JKX14" t="s">
        <v>8</v>
      </c>
      <c r="JKY14" s="8" t="s">
        <v>31</v>
      </c>
      <c r="JKZ14" s="22">
        <v>393</v>
      </c>
      <c r="JLA14" t="s">
        <v>7</v>
      </c>
      <c r="JLB14" t="s">
        <v>8</v>
      </c>
      <c r="JLC14" s="8" t="s">
        <v>31</v>
      </c>
      <c r="JLD14" s="22">
        <v>393</v>
      </c>
      <c r="JLE14" t="s">
        <v>7</v>
      </c>
      <c r="JLF14" t="s">
        <v>8</v>
      </c>
      <c r="JLG14" s="8" t="s">
        <v>31</v>
      </c>
      <c r="JLH14" s="22">
        <v>393</v>
      </c>
      <c r="JLI14" t="s">
        <v>7</v>
      </c>
      <c r="JLJ14" t="s">
        <v>8</v>
      </c>
      <c r="JLK14" s="8" t="s">
        <v>31</v>
      </c>
      <c r="JLL14" s="22">
        <v>393</v>
      </c>
      <c r="JLM14" t="s">
        <v>7</v>
      </c>
      <c r="JLN14" t="s">
        <v>8</v>
      </c>
      <c r="JLO14" s="8" t="s">
        <v>31</v>
      </c>
      <c r="JLP14" s="22">
        <v>393</v>
      </c>
      <c r="JLQ14" t="s">
        <v>7</v>
      </c>
      <c r="JLR14" t="s">
        <v>8</v>
      </c>
      <c r="JLS14" s="8" t="s">
        <v>31</v>
      </c>
      <c r="JLT14" s="22">
        <v>393</v>
      </c>
      <c r="JLU14" t="s">
        <v>7</v>
      </c>
      <c r="JLV14" t="s">
        <v>8</v>
      </c>
      <c r="JLW14" s="8" t="s">
        <v>31</v>
      </c>
      <c r="JLX14" s="22">
        <v>393</v>
      </c>
      <c r="JLY14" t="s">
        <v>7</v>
      </c>
      <c r="JLZ14" t="s">
        <v>8</v>
      </c>
      <c r="JMA14" s="8" t="s">
        <v>31</v>
      </c>
      <c r="JMB14" s="22">
        <v>393</v>
      </c>
      <c r="JMC14" t="s">
        <v>7</v>
      </c>
      <c r="JMD14" t="s">
        <v>8</v>
      </c>
      <c r="JME14" s="8" t="s">
        <v>31</v>
      </c>
      <c r="JMF14" s="22">
        <v>393</v>
      </c>
      <c r="JMG14" t="s">
        <v>7</v>
      </c>
      <c r="JMH14" t="s">
        <v>8</v>
      </c>
      <c r="JMI14" s="8" t="s">
        <v>31</v>
      </c>
      <c r="JMJ14" s="22">
        <v>393</v>
      </c>
      <c r="JMK14" t="s">
        <v>7</v>
      </c>
      <c r="JML14" t="s">
        <v>8</v>
      </c>
      <c r="JMM14" s="8" t="s">
        <v>31</v>
      </c>
      <c r="JMN14" s="22">
        <v>393</v>
      </c>
      <c r="JMO14" t="s">
        <v>7</v>
      </c>
      <c r="JMP14" t="s">
        <v>8</v>
      </c>
      <c r="JMQ14" s="8" t="s">
        <v>31</v>
      </c>
      <c r="JMR14" s="22">
        <v>393</v>
      </c>
      <c r="JMS14" t="s">
        <v>7</v>
      </c>
      <c r="JMT14" t="s">
        <v>8</v>
      </c>
      <c r="JMU14" s="8" t="s">
        <v>31</v>
      </c>
      <c r="JMV14" s="22">
        <v>393</v>
      </c>
      <c r="JMW14" t="s">
        <v>7</v>
      </c>
      <c r="JMX14" t="s">
        <v>8</v>
      </c>
      <c r="JMY14" s="8" t="s">
        <v>31</v>
      </c>
      <c r="JMZ14" s="22">
        <v>393</v>
      </c>
      <c r="JNA14" t="s">
        <v>7</v>
      </c>
      <c r="JNB14" t="s">
        <v>8</v>
      </c>
      <c r="JNC14" s="8" t="s">
        <v>31</v>
      </c>
      <c r="JND14" s="22">
        <v>393</v>
      </c>
      <c r="JNE14" t="s">
        <v>7</v>
      </c>
      <c r="JNF14" t="s">
        <v>8</v>
      </c>
      <c r="JNG14" s="8" t="s">
        <v>31</v>
      </c>
      <c r="JNH14" s="22">
        <v>393</v>
      </c>
      <c r="JNI14" t="s">
        <v>7</v>
      </c>
      <c r="JNJ14" t="s">
        <v>8</v>
      </c>
      <c r="JNK14" s="8" t="s">
        <v>31</v>
      </c>
      <c r="JNL14" s="22">
        <v>393</v>
      </c>
      <c r="JNM14" t="s">
        <v>7</v>
      </c>
      <c r="JNN14" t="s">
        <v>8</v>
      </c>
      <c r="JNO14" s="8" t="s">
        <v>31</v>
      </c>
      <c r="JNP14" s="22">
        <v>393</v>
      </c>
      <c r="JNQ14" t="s">
        <v>7</v>
      </c>
      <c r="JNR14" t="s">
        <v>8</v>
      </c>
      <c r="JNS14" s="8" t="s">
        <v>31</v>
      </c>
      <c r="JNT14" s="22">
        <v>393</v>
      </c>
      <c r="JNU14" t="s">
        <v>7</v>
      </c>
      <c r="JNV14" t="s">
        <v>8</v>
      </c>
      <c r="JNW14" s="8" t="s">
        <v>31</v>
      </c>
      <c r="JNX14" s="22">
        <v>393</v>
      </c>
      <c r="JNY14" t="s">
        <v>7</v>
      </c>
      <c r="JNZ14" t="s">
        <v>8</v>
      </c>
      <c r="JOA14" s="8" t="s">
        <v>31</v>
      </c>
      <c r="JOB14" s="22">
        <v>393</v>
      </c>
      <c r="JOC14" t="s">
        <v>7</v>
      </c>
      <c r="JOD14" t="s">
        <v>8</v>
      </c>
      <c r="JOE14" s="8" t="s">
        <v>31</v>
      </c>
      <c r="JOF14" s="22">
        <v>393</v>
      </c>
      <c r="JOG14" t="s">
        <v>7</v>
      </c>
      <c r="JOH14" t="s">
        <v>8</v>
      </c>
      <c r="JOI14" s="8" t="s">
        <v>31</v>
      </c>
      <c r="JOJ14" s="22">
        <v>393</v>
      </c>
      <c r="JOK14" t="s">
        <v>7</v>
      </c>
      <c r="JOL14" t="s">
        <v>8</v>
      </c>
      <c r="JOM14" s="8" t="s">
        <v>31</v>
      </c>
      <c r="JON14" s="22">
        <v>393</v>
      </c>
      <c r="JOO14" t="s">
        <v>7</v>
      </c>
      <c r="JOP14" t="s">
        <v>8</v>
      </c>
      <c r="JOQ14" s="8" t="s">
        <v>31</v>
      </c>
      <c r="JOR14" s="22">
        <v>393</v>
      </c>
      <c r="JOS14" t="s">
        <v>7</v>
      </c>
      <c r="JOT14" t="s">
        <v>8</v>
      </c>
      <c r="JOU14" s="8" t="s">
        <v>31</v>
      </c>
      <c r="JOV14" s="22">
        <v>393</v>
      </c>
      <c r="JOW14" t="s">
        <v>7</v>
      </c>
      <c r="JOX14" t="s">
        <v>8</v>
      </c>
      <c r="JOY14" s="8" t="s">
        <v>31</v>
      </c>
      <c r="JOZ14" s="22">
        <v>393</v>
      </c>
      <c r="JPA14" t="s">
        <v>7</v>
      </c>
      <c r="JPB14" t="s">
        <v>8</v>
      </c>
      <c r="JPC14" s="8" t="s">
        <v>31</v>
      </c>
      <c r="JPD14" s="22">
        <v>393</v>
      </c>
      <c r="JPE14" t="s">
        <v>7</v>
      </c>
      <c r="JPF14" t="s">
        <v>8</v>
      </c>
      <c r="JPG14" s="8" t="s">
        <v>31</v>
      </c>
      <c r="JPH14" s="22">
        <v>393</v>
      </c>
      <c r="JPI14" t="s">
        <v>7</v>
      </c>
      <c r="JPJ14" t="s">
        <v>8</v>
      </c>
      <c r="JPK14" s="8" t="s">
        <v>31</v>
      </c>
      <c r="JPL14" s="22">
        <v>393</v>
      </c>
      <c r="JPM14" t="s">
        <v>7</v>
      </c>
      <c r="JPN14" t="s">
        <v>8</v>
      </c>
      <c r="JPO14" s="8" t="s">
        <v>31</v>
      </c>
      <c r="JPP14" s="22">
        <v>393</v>
      </c>
      <c r="JPQ14" t="s">
        <v>7</v>
      </c>
      <c r="JPR14" t="s">
        <v>8</v>
      </c>
      <c r="JPS14" s="8" t="s">
        <v>31</v>
      </c>
      <c r="JPT14" s="22">
        <v>393</v>
      </c>
      <c r="JPU14" t="s">
        <v>7</v>
      </c>
      <c r="JPV14" t="s">
        <v>8</v>
      </c>
      <c r="JPW14" s="8" t="s">
        <v>31</v>
      </c>
      <c r="JPX14" s="22">
        <v>393</v>
      </c>
      <c r="JPY14" t="s">
        <v>7</v>
      </c>
      <c r="JPZ14" t="s">
        <v>8</v>
      </c>
      <c r="JQA14" s="8" t="s">
        <v>31</v>
      </c>
      <c r="JQB14" s="22">
        <v>393</v>
      </c>
      <c r="JQC14" t="s">
        <v>7</v>
      </c>
      <c r="JQD14" t="s">
        <v>8</v>
      </c>
      <c r="JQE14" s="8" t="s">
        <v>31</v>
      </c>
      <c r="JQF14" s="22">
        <v>393</v>
      </c>
      <c r="JQG14" t="s">
        <v>7</v>
      </c>
      <c r="JQH14" t="s">
        <v>8</v>
      </c>
      <c r="JQI14" s="8" t="s">
        <v>31</v>
      </c>
      <c r="JQJ14" s="22">
        <v>393</v>
      </c>
      <c r="JQK14" t="s">
        <v>7</v>
      </c>
      <c r="JQL14" t="s">
        <v>8</v>
      </c>
      <c r="JQM14" s="8" t="s">
        <v>31</v>
      </c>
      <c r="JQN14" s="22">
        <v>393</v>
      </c>
      <c r="JQO14" t="s">
        <v>7</v>
      </c>
      <c r="JQP14" t="s">
        <v>8</v>
      </c>
      <c r="JQQ14" s="8" t="s">
        <v>31</v>
      </c>
      <c r="JQR14" s="22">
        <v>393</v>
      </c>
      <c r="JQS14" t="s">
        <v>7</v>
      </c>
      <c r="JQT14" t="s">
        <v>8</v>
      </c>
      <c r="JQU14" s="8" t="s">
        <v>31</v>
      </c>
      <c r="JQV14" s="22">
        <v>393</v>
      </c>
      <c r="JQW14" t="s">
        <v>7</v>
      </c>
      <c r="JQX14" t="s">
        <v>8</v>
      </c>
      <c r="JQY14" s="8" t="s">
        <v>31</v>
      </c>
      <c r="JQZ14" s="22">
        <v>393</v>
      </c>
      <c r="JRA14" t="s">
        <v>7</v>
      </c>
      <c r="JRB14" t="s">
        <v>8</v>
      </c>
      <c r="JRC14" s="8" t="s">
        <v>31</v>
      </c>
      <c r="JRD14" s="22">
        <v>393</v>
      </c>
      <c r="JRE14" t="s">
        <v>7</v>
      </c>
      <c r="JRF14" t="s">
        <v>8</v>
      </c>
      <c r="JRG14" s="8" t="s">
        <v>31</v>
      </c>
      <c r="JRH14" s="22">
        <v>393</v>
      </c>
      <c r="JRI14" t="s">
        <v>7</v>
      </c>
      <c r="JRJ14" t="s">
        <v>8</v>
      </c>
      <c r="JRK14" s="8" t="s">
        <v>31</v>
      </c>
      <c r="JRL14" s="22">
        <v>393</v>
      </c>
      <c r="JRM14" t="s">
        <v>7</v>
      </c>
      <c r="JRN14" t="s">
        <v>8</v>
      </c>
      <c r="JRO14" s="8" t="s">
        <v>31</v>
      </c>
      <c r="JRP14" s="22">
        <v>393</v>
      </c>
      <c r="JRQ14" t="s">
        <v>7</v>
      </c>
      <c r="JRR14" t="s">
        <v>8</v>
      </c>
      <c r="JRS14" s="8" t="s">
        <v>31</v>
      </c>
      <c r="JRT14" s="22">
        <v>393</v>
      </c>
      <c r="JRU14" t="s">
        <v>7</v>
      </c>
      <c r="JRV14" t="s">
        <v>8</v>
      </c>
      <c r="JRW14" s="8" t="s">
        <v>31</v>
      </c>
      <c r="JRX14" s="22">
        <v>393</v>
      </c>
      <c r="JRY14" t="s">
        <v>7</v>
      </c>
      <c r="JRZ14" t="s">
        <v>8</v>
      </c>
      <c r="JSA14" s="8" t="s">
        <v>31</v>
      </c>
      <c r="JSB14" s="22">
        <v>393</v>
      </c>
      <c r="JSC14" t="s">
        <v>7</v>
      </c>
      <c r="JSD14" t="s">
        <v>8</v>
      </c>
      <c r="JSE14" s="8" t="s">
        <v>31</v>
      </c>
      <c r="JSF14" s="22">
        <v>393</v>
      </c>
      <c r="JSG14" t="s">
        <v>7</v>
      </c>
      <c r="JSH14" t="s">
        <v>8</v>
      </c>
      <c r="JSI14" s="8" t="s">
        <v>31</v>
      </c>
      <c r="JSJ14" s="22">
        <v>393</v>
      </c>
      <c r="JSK14" t="s">
        <v>7</v>
      </c>
      <c r="JSL14" t="s">
        <v>8</v>
      </c>
      <c r="JSM14" s="8" t="s">
        <v>31</v>
      </c>
      <c r="JSN14" s="22">
        <v>393</v>
      </c>
      <c r="JSO14" t="s">
        <v>7</v>
      </c>
      <c r="JSP14" t="s">
        <v>8</v>
      </c>
      <c r="JSQ14" s="8" t="s">
        <v>31</v>
      </c>
      <c r="JSR14" s="22">
        <v>393</v>
      </c>
      <c r="JSS14" t="s">
        <v>7</v>
      </c>
      <c r="JST14" t="s">
        <v>8</v>
      </c>
      <c r="JSU14" s="8" t="s">
        <v>31</v>
      </c>
      <c r="JSV14" s="22">
        <v>393</v>
      </c>
      <c r="JSW14" t="s">
        <v>7</v>
      </c>
      <c r="JSX14" t="s">
        <v>8</v>
      </c>
      <c r="JSY14" s="8" t="s">
        <v>31</v>
      </c>
      <c r="JSZ14" s="22">
        <v>393</v>
      </c>
      <c r="JTA14" t="s">
        <v>7</v>
      </c>
      <c r="JTB14" t="s">
        <v>8</v>
      </c>
      <c r="JTC14" s="8" t="s">
        <v>31</v>
      </c>
      <c r="JTD14" s="22">
        <v>393</v>
      </c>
      <c r="JTE14" t="s">
        <v>7</v>
      </c>
      <c r="JTF14" t="s">
        <v>8</v>
      </c>
      <c r="JTG14" s="8" t="s">
        <v>31</v>
      </c>
      <c r="JTH14" s="22">
        <v>393</v>
      </c>
      <c r="JTI14" t="s">
        <v>7</v>
      </c>
      <c r="JTJ14" t="s">
        <v>8</v>
      </c>
      <c r="JTK14" s="8" t="s">
        <v>31</v>
      </c>
      <c r="JTL14" s="22">
        <v>393</v>
      </c>
      <c r="JTM14" t="s">
        <v>7</v>
      </c>
      <c r="JTN14" t="s">
        <v>8</v>
      </c>
      <c r="JTO14" s="8" t="s">
        <v>31</v>
      </c>
      <c r="JTP14" s="22">
        <v>393</v>
      </c>
      <c r="JTQ14" t="s">
        <v>7</v>
      </c>
      <c r="JTR14" t="s">
        <v>8</v>
      </c>
      <c r="JTS14" s="8" t="s">
        <v>31</v>
      </c>
      <c r="JTT14" s="22">
        <v>393</v>
      </c>
      <c r="JTU14" t="s">
        <v>7</v>
      </c>
      <c r="JTV14" t="s">
        <v>8</v>
      </c>
      <c r="JTW14" s="8" t="s">
        <v>31</v>
      </c>
      <c r="JTX14" s="22">
        <v>393</v>
      </c>
      <c r="JTY14" t="s">
        <v>7</v>
      </c>
      <c r="JTZ14" t="s">
        <v>8</v>
      </c>
      <c r="JUA14" s="8" t="s">
        <v>31</v>
      </c>
      <c r="JUB14" s="22">
        <v>393</v>
      </c>
      <c r="JUC14" t="s">
        <v>7</v>
      </c>
      <c r="JUD14" t="s">
        <v>8</v>
      </c>
      <c r="JUE14" s="8" t="s">
        <v>31</v>
      </c>
      <c r="JUF14" s="22">
        <v>393</v>
      </c>
      <c r="JUG14" t="s">
        <v>7</v>
      </c>
      <c r="JUH14" t="s">
        <v>8</v>
      </c>
      <c r="JUI14" s="8" t="s">
        <v>31</v>
      </c>
      <c r="JUJ14" s="22">
        <v>393</v>
      </c>
      <c r="JUK14" t="s">
        <v>7</v>
      </c>
      <c r="JUL14" t="s">
        <v>8</v>
      </c>
      <c r="JUM14" s="8" t="s">
        <v>31</v>
      </c>
      <c r="JUN14" s="22">
        <v>393</v>
      </c>
      <c r="JUO14" t="s">
        <v>7</v>
      </c>
      <c r="JUP14" t="s">
        <v>8</v>
      </c>
      <c r="JUQ14" s="8" t="s">
        <v>31</v>
      </c>
      <c r="JUR14" s="22">
        <v>393</v>
      </c>
      <c r="JUS14" t="s">
        <v>7</v>
      </c>
      <c r="JUT14" t="s">
        <v>8</v>
      </c>
      <c r="JUU14" s="8" t="s">
        <v>31</v>
      </c>
      <c r="JUV14" s="22">
        <v>393</v>
      </c>
      <c r="JUW14" t="s">
        <v>7</v>
      </c>
      <c r="JUX14" t="s">
        <v>8</v>
      </c>
      <c r="JUY14" s="8" t="s">
        <v>31</v>
      </c>
      <c r="JUZ14" s="22">
        <v>393</v>
      </c>
      <c r="JVA14" t="s">
        <v>7</v>
      </c>
      <c r="JVB14" t="s">
        <v>8</v>
      </c>
      <c r="JVC14" s="8" t="s">
        <v>31</v>
      </c>
      <c r="JVD14" s="22">
        <v>393</v>
      </c>
      <c r="JVE14" t="s">
        <v>7</v>
      </c>
      <c r="JVF14" t="s">
        <v>8</v>
      </c>
      <c r="JVG14" s="8" t="s">
        <v>31</v>
      </c>
      <c r="JVH14" s="22">
        <v>393</v>
      </c>
      <c r="JVI14" t="s">
        <v>7</v>
      </c>
      <c r="JVJ14" t="s">
        <v>8</v>
      </c>
      <c r="JVK14" s="8" t="s">
        <v>31</v>
      </c>
      <c r="JVL14" s="22">
        <v>393</v>
      </c>
      <c r="JVM14" t="s">
        <v>7</v>
      </c>
      <c r="JVN14" t="s">
        <v>8</v>
      </c>
      <c r="JVO14" s="8" t="s">
        <v>31</v>
      </c>
      <c r="JVP14" s="22">
        <v>393</v>
      </c>
      <c r="JVQ14" t="s">
        <v>7</v>
      </c>
      <c r="JVR14" t="s">
        <v>8</v>
      </c>
      <c r="JVS14" s="8" t="s">
        <v>31</v>
      </c>
      <c r="JVT14" s="22">
        <v>393</v>
      </c>
      <c r="JVU14" t="s">
        <v>7</v>
      </c>
      <c r="JVV14" t="s">
        <v>8</v>
      </c>
      <c r="JVW14" s="8" t="s">
        <v>31</v>
      </c>
      <c r="JVX14" s="22">
        <v>393</v>
      </c>
      <c r="JVY14" t="s">
        <v>7</v>
      </c>
      <c r="JVZ14" t="s">
        <v>8</v>
      </c>
      <c r="JWA14" s="8" t="s">
        <v>31</v>
      </c>
      <c r="JWB14" s="22">
        <v>393</v>
      </c>
      <c r="JWC14" t="s">
        <v>7</v>
      </c>
      <c r="JWD14" t="s">
        <v>8</v>
      </c>
      <c r="JWE14" s="8" t="s">
        <v>31</v>
      </c>
      <c r="JWF14" s="22">
        <v>393</v>
      </c>
      <c r="JWG14" t="s">
        <v>7</v>
      </c>
      <c r="JWH14" t="s">
        <v>8</v>
      </c>
      <c r="JWI14" s="8" t="s">
        <v>31</v>
      </c>
      <c r="JWJ14" s="22">
        <v>393</v>
      </c>
      <c r="JWK14" t="s">
        <v>7</v>
      </c>
      <c r="JWL14" t="s">
        <v>8</v>
      </c>
      <c r="JWM14" s="8" t="s">
        <v>31</v>
      </c>
      <c r="JWN14" s="22">
        <v>393</v>
      </c>
      <c r="JWO14" t="s">
        <v>7</v>
      </c>
      <c r="JWP14" t="s">
        <v>8</v>
      </c>
      <c r="JWQ14" s="8" t="s">
        <v>31</v>
      </c>
      <c r="JWR14" s="22">
        <v>393</v>
      </c>
      <c r="JWS14" t="s">
        <v>7</v>
      </c>
      <c r="JWT14" t="s">
        <v>8</v>
      </c>
      <c r="JWU14" s="8" t="s">
        <v>31</v>
      </c>
      <c r="JWV14" s="22">
        <v>393</v>
      </c>
      <c r="JWW14" t="s">
        <v>7</v>
      </c>
      <c r="JWX14" t="s">
        <v>8</v>
      </c>
      <c r="JWY14" s="8" t="s">
        <v>31</v>
      </c>
      <c r="JWZ14" s="22">
        <v>393</v>
      </c>
      <c r="JXA14" t="s">
        <v>7</v>
      </c>
      <c r="JXB14" t="s">
        <v>8</v>
      </c>
      <c r="JXC14" s="8" t="s">
        <v>31</v>
      </c>
      <c r="JXD14" s="22">
        <v>393</v>
      </c>
      <c r="JXE14" t="s">
        <v>7</v>
      </c>
      <c r="JXF14" t="s">
        <v>8</v>
      </c>
      <c r="JXG14" s="8" t="s">
        <v>31</v>
      </c>
      <c r="JXH14" s="22">
        <v>393</v>
      </c>
      <c r="JXI14" t="s">
        <v>7</v>
      </c>
      <c r="JXJ14" t="s">
        <v>8</v>
      </c>
      <c r="JXK14" s="8" t="s">
        <v>31</v>
      </c>
      <c r="JXL14" s="22">
        <v>393</v>
      </c>
      <c r="JXM14" t="s">
        <v>7</v>
      </c>
      <c r="JXN14" t="s">
        <v>8</v>
      </c>
      <c r="JXO14" s="8" t="s">
        <v>31</v>
      </c>
      <c r="JXP14" s="22">
        <v>393</v>
      </c>
      <c r="JXQ14" t="s">
        <v>7</v>
      </c>
      <c r="JXR14" t="s">
        <v>8</v>
      </c>
      <c r="JXS14" s="8" t="s">
        <v>31</v>
      </c>
      <c r="JXT14" s="22">
        <v>393</v>
      </c>
      <c r="JXU14" t="s">
        <v>7</v>
      </c>
      <c r="JXV14" t="s">
        <v>8</v>
      </c>
      <c r="JXW14" s="8" t="s">
        <v>31</v>
      </c>
      <c r="JXX14" s="22">
        <v>393</v>
      </c>
      <c r="JXY14" t="s">
        <v>7</v>
      </c>
      <c r="JXZ14" t="s">
        <v>8</v>
      </c>
      <c r="JYA14" s="8" t="s">
        <v>31</v>
      </c>
      <c r="JYB14" s="22">
        <v>393</v>
      </c>
      <c r="JYC14" t="s">
        <v>7</v>
      </c>
      <c r="JYD14" t="s">
        <v>8</v>
      </c>
      <c r="JYE14" s="8" t="s">
        <v>31</v>
      </c>
      <c r="JYF14" s="22">
        <v>393</v>
      </c>
      <c r="JYG14" t="s">
        <v>7</v>
      </c>
      <c r="JYH14" t="s">
        <v>8</v>
      </c>
      <c r="JYI14" s="8" t="s">
        <v>31</v>
      </c>
      <c r="JYJ14" s="22">
        <v>393</v>
      </c>
      <c r="JYK14" t="s">
        <v>7</v>
      </c>
      <c r="JYL14" t="s">
        <v>8</v>
      </c>
      <c r="JYM14" s="8" t="s">
        <v>31</v>
      </c>
      <c r="JYN14" s="22">
        <v>393</v>
      </c>
      <c r="JYO14" t="s">
        <v>7</v>
      </c>
      <c r="JYP14" t="s">
        <v>8</v>
      </c>
      <c r="JYQ14" s="8" t="s">
        <v>31</v>
      </c>
      <c r="JYR14" s="22">
        <v>393</v>
      </c>
      <c r="JYS14" t="s">
        <v>7</v>
      </c>
      <c r="JYT14" t="s">
        <v>8</v>
      </c>
      <c r="JYU14" s="8" t="s">
        <v>31</v>
      </c>
      <c r="JYV14" s="22">
        <v>393</v>
      </c>
      <c r="JYW14" t="s">
        <v>7</v>
      </c>
      <c r="JYX14" t="s">
        <v>8</v>
      </c>
      <c r="JYY14" s="8" t="s">
        <v>31</v>
      </c>
      <c r="JYZ14" s="22">
        <v>393</v>
      </c>
      <c r="JZA14" t="s">
        <v>7</v>
      </c>
      <c r="JZB14" t="s">
        <v>8</v>
      </c>
      <c r="JZC14" s="8" t="s">
        <v>31</v>
      </c>
      <c r="JZD14" s="22">
        <v>393</v>
      </c>
      <c r="JZE14" t="s">
        <v>7</v>
      </c>
      <c r="JZF14" t="s">
        <v>8</v>
      </c>
      <c r="JZG14" s="8" t="s">
        <v>31</v>
      </c>
      <c r="JZH14" s="22">
        <v>393</v>
      </c>
      <c r="JZI14" t="s">
        <v>7</v>
      </c>
      <c r="JZJ14" t="s">
        <v>8</v>
      </c>
      <c r="JZK14" s="8" t="s">
        <v>31</v>
      </c>
      <c r="JZL14" s="22">
        <v>393</v>
      </c>
      <c r="JZM14" t="s">
        <v>7</v>
      </c>
      <c r="JZN14" t="s">
        <v>8</v>
      </c>
      <c r="JZO14" s="8" t="s">
        <v>31</v>
      </c>
      <c r="JZP14" s="22">
        <v>393</v>
      </c>
      <c r="JZQ14" t="s">
        <v>7</v>
      </c>
      <c r="JZR14" t="s">
        <v>8</v>
      </c>
      <c r="JZS14" s="8" t="s">
        <v>31</v>
      </c>
      <c r="JZT14" s="22">
        <v>393</v>
      </c>
      <c r="JZU14" t="s">
        <v>7</v>
      </c>
      <c r="JZV14" t="s">
        <v>8</v>
      </c>
      <c r="JZW14" s="8" t="s">
        <v>31</v>
      </c>
      <c r="JZX14" s="22">
        <v>393</v>
      </c>
      <c r="JZY14" t="s">
        <v>7</v>
      </c>
      <c r="JZZ14" t="s">
        <v>8</v>
      </c>
      <c r="KAA14" s="8" t="s">
        <v>31</v>
      </c>
      <c r="KAB14" s="22">
        <v>393</v>
      </c>
      <c r="KAC14" t="s">
        <v>7</v>
      </c>
      <c r="KAD14" t="s">
        <v>8</v>
      </c>
      <c r="KAE14" s="8" t="s">
        <v>31</v>
      </c>
      <c r="KAF14" s="22">
        <v>393</v>
      </c>
      <c r="KAG14" t="s">
        <v>7</v>
      </c>
      <c r="KAH14" t="s">
        <v>8</v>
      </c>
      <c r="KAI14" s="8" t="s">
        <v>31</v>
      </c>
      <c r="KAJ14" s="22">
        <v>393</v>
      </c>
      <c r="KAK14" t="s">
        <v>7</v>
      </c>
      <c r="KAL14" t="s">
        <v>8</v>
      </c>
      <c r="KAM14" s="8" t="s">
        <v>31</v>
      </c>
      <c r="KAN14" s="22">
        <v>393</v>
      </c>
      <c r="KAO14" t="s">
        <v>7</v>
      </c>
      <c r="KAP14" t="s">
        <v>8</v>
      </c>
      <c r="KAQ14" s="8" t="s">
        <v>31</v>
      </c>
      <c r="KAR14" s="22">
        <v>393</v>
      </c>
      <c r="KAS14" t="s">
        <v>7</v>
      </c>
      <c r="KAT14" t="s">
        <v>8</v>
      </c>
      <c r="KAU14" s="8" t="s">
        <v>31</v>
      </c>
      <c r="KAV14" s="22">
        <v>393</v>
      </c>
      <c r="KAW14" t="s">
        <v>7</v>
      </c>
      <c r="KAX14" t="s">
        <v>8</v>
      </c>
      <c r="KAY14" s="8" t="s">
        <v>31</v>
      </c>
      <c r="KAZ14" s="22">
        <v>393</v>
      </c>
      <c r="KBA14" t="s">
        <v>7</v>
      </c>
      <c r="KBB14" t="s">
        <v>8</v>
      </c>
      <c r="KBC14" s="8" t="s">
        <v>31</v>
      </c>
      <c r="KBD14" s="22">
        <v>393</v>
      </c>
      <c r="KBE14" t="s">
        <v>7</v>
      </c>
      <c r="KBF14" t="s">
        <v>8</v>
      </c>
      <c r="KBG14" s="8" t="s">
        <v>31</v>
      </c>
      <c r="KBH14" s="22">
        <v>393</v>
      </c>
      <c r="KBI14" t="s">
        <v>7</v>
      </c>
      <c r="KBJ14" t="s">
        <v>8</v>
      </c>
      <c r="KBK14" s="8" t="s">
        <v>31</v>
      </c>
      <c r="KBL14" s="22">
        <v>393</v>
      </c>
      <c r="KBM14" t="s">
        <v>7</v>
      </c>
      <c r="KBN14" t="s">
        <v>8</v>
      </c>
      <c r="KBO14" s="8" t="s">
        <v>31</v>
      </c>
      <c r="KBP14" s="22">
        <v>393</v>
      </c>
      <c r="KBQ14" t="s">
        <v>7</v>
      </c>
      <c r="KBR14" t="s">
        <v>8</v>
      </c>
      <c r="KBS14" s="8" t="s">
        <v>31</v>
      </c>
      <c r="KBT14" s="22">
        <v>393</v>
      </c>
      <c r="KBU14" t="s">
        <v>7</v>
      </c>
      <c r="KBV14" t="s">
        <v>8</v>
      </c>
      <c r="KBW14" s="8" t="s">
        <v>31</v>
      </c>
      <c r="KBX14" s="22">
        <v>393</v>
      </c>
      <c r="KBY14" t="s">
        <v>7</v>
      </c>
      <c r="KBZ14" t="s">
        <v>8</v>
      </c>
      <c r="KCA14" s="8" t="s">
        <v>31</v>
      </c>
      <c r="KCB14" s="22">
        <v>393</v>
      </c>
      <c r="KCC14" t="s">
        <v>7</v>
      </c>
      <c r="KCD14" t="s">
        <v>8</v>
      </c>
      <c r="KCE14" s="8" t="s">
        <v>31</v>
      </c>
      <c r="KCF14" s="22">
        <v>393</v>
      </c>
      <c r="KCG14" t="s">
        <v>7</v>
      </c>
      <c r="KCH14" t="s">
        <v>8</v>
      </c>
      <c r="KCI14" s="8" t="s">
        <v>31</v>
      </c>
      <c r="KCJ14" s="22">
        <v>393</v>
      </c>
      <c r="KCK14" t="s">
        <v>7</v>
      </c>
      <c r="KCL14" t="s">
        <v>8</v>
      </c>
      <c r="KCM14" s="8" t="s">
        <v>31</v>
      </c>
      <c r="KCN14" s="22">
        <v>393</v>
      </c>
      <c r="KCO14" t="s">
        <v>7</v>
      </c>
      <c r="KCP14" t="s">
        <v>8</v>
      </c>
      <c r="KCQ14" s="8" t="s">
        <v>31</v>
      </c>
      <c r="KCR14" s="22">
        <v>393</v>
      </c>
      <c r="KCS14" t="s">
        <v>7</v>
      </c>
      <c r="KCT14" t="s">
        <v>8</v>
      </c>
      <c r="KCU14" s="8" t="s">
        <v>31</v>
      </c>
      <c r="KCV14" s="22">
        <v>393</v>
      </c>
      <c r="KCW14" t="s">
        <v>7</v>
      </c>
      <c r="KCX14" t="s">
        <v>8</v>
      </c>
      <c r="KCY14" s="8" t="s">
        <v>31</v>
      </c>
      <c r="KCZ14" s="22">
        <v>393</v>
      </c>
      <c r="KDA14" t="s">
        <v>7</v>
      </c>
      <c r="KDB14" t="s">
        <v>8</v>
      </c>
      <c r="KDC14" s="8" t="s">
        <v>31</v>
      </c>
      <c r="KDD14" s="22">
        <v>393</v>
      </c>
      <c r="KDE14" t="s">
        <v>7</v>
      </c>
      <c r="KDF14" t="s">
        <v>8</v>
      </c>
      <c r="KDG14" s="8" t="s">
        <v>31</v>
      </c>
      <c r="KDH14" s="22">
        <v>393</v>
      </c>
      <c r="KDI14" t="s">
        <v>7</v>
      </c>
      <c r="KDJ14" t="s">
        <v>8</v>
      </c>
      <c r="KDK14" s="8" t="s">
        <v>31</v>
      </c>
      <c r="KDL14" s="22">
        <v>393</v>
      </c>
      <c r="KDM14" t="s">
        <v>7</v>
      </c>
      <c r="KDN14" t="s">
        <v>8</v>
      </c>
      <c r="KDO14" s="8" t="s">
        <v>31</v>
      </c>
      <c r="KDP14" s="22">
        <v>393</v>
      </c>
      <c r="KDQ14" t="s">
        <v>7</v>
      </c>
      <c r="KDR14" t="s">
        <v>8</v>
      </c>
      <c r="KDS14" s="8" t="s">
        <v>31</v>
      </c>
      <c r="KDT14" s="22">
        <v>393</v>
      </c>
      <c r="KDU14" t="s">
        <v>7</v>
      </c>
      <c r="KDV14" t="s">
        <v>8</v>
      </c>
      <c r="KDW14" s="8" t="s">
        <v>31</v>
      </c>
      <c r="KDX14" s="22">
        <v>393</v>
      </c>
      <c r="KDY14" t="s">
        <v>7</v>
      </c>
      <c r="KDZ14" t="s">
        <v>8</v>
      </c>
      <c r="KEA14" s="8" t="s">
        <v>31</v>
      </c>
      <c r="KEB14" s="22">
        <v>393</v>
      </c>
      <c r="KEC14" t="s">
        <v>7</v>
      </c>
      <c r="KED14" t="s">
        <v>8</v>
      </c>
      <c r="KEE14" s="8" t="s">
        <v>31</v>
      </c>
      <c r="KEF14" s="22">
        <v>393</v>
      </c>
      <c r="KEG14" t="s">
        <v>7</v>
      </c>
      <c r="KEH14" t="s">
        <v>8</v>
      </c>
      <c r="KEI14" s="8" t="s">
        <v>31</v>
      </c>
      <c r="KEJ14" s="22">
        <v>393</v>
      </c>
      <c r="KEK14" t="s">
        <v>7</v>
      </c>
      <c r="KEL14" t="s">
        <v>8</v>
      </c>
      <c r="KEM14" s="8" t="s">
        <v>31</v>
      </c>
      <c r="KEN14" s="22">
        <v>393</v>
      </c>
      <c r="KEO14" t="s">
        <v>7</v>
      </c>
      <c r="KEP14" t="s">
        <v>8</v>
      </c>
      <c r="KEQ14" s="8" t="s">
        <v>31</v>
      </c>
      <c r="KER14" s="22">
        <v>393</v>
      </c>
      <c r="KES14" t="s">
        <v>7</v>
      </c>
      <c r="KET14" t="s">
        <v>8</v>
      </c>
      <c r="KEU14" s="8" t="s">
        <v>31</v>
      </c>
      <c r="KEV14" s="22">
        <v>393</v>
      </c>
      <c r="KEW14" t="s">
        <v>7</v>
      </c>
      <c r="KEX14" t="s">
        <v>8</v>
      </c>
      <c r="KEY14" s="8" t="s">
        <v>31</v>
      </c>
      <c r="KEZ14" s="22">
        <v>393</v>
      </c>
      <c r="KFA14" t="s">
        <v>7</v>
      </c>
      <c r="KFB14" t="s">
        <v>8</v>
      </c>
      <c r="KFC14" s="8" t="s">
        <v>31</v>
      </c>
      <c r="KFD14" s="22">
        <v>393</v>
      </c>
      <c r="KFE14" t="s">
        <v>7</v>
      </c>
      <c r="KFF14" t="s">
        <v>8</v>
      </c>
      <c r="KFG14" s="8" t="s">
        <v>31</v>
      </c>
      <c r="KFH14" s="22">
        <v>393</v>
      </c>
      <c r="KFI14" t="s">
        <v>7</v>
      </c>
      <c r="KFJ14" t="s">
        <v>8</v>
      </c>
      <c r="KFK14" s="8" t="s">
        <v>31</v>
      </c>
      <c r="KFL14" s="22">
        <v>393</v>
      </c>
      <c r="KFM14" t="s">
        <v>7</v>
      </c>
      <c r="KFN14" t="s">
        <v>8</v>
      </c>
      <c r="KFO14" s="8" t="s">
        <v>31</v>
      </c>
      <c r="KFP14" s="22">
        <v>393</v>
      </c>
      <c r="KFQ14" t="s">
        <v>7</v>
      </c>
      <c r="KFR14" t="s">
        <v>8</v>
      </c>
      <c r="KFS14" s="8" t="s">
        <v>31</v>
      </c>
      <c r="KFT14" s="22">
        <v>393</v>
      </c>
      <c r="KFU14" t="s">
        <v>7</v>
      </c>
      <c r="KFV14" t="s">
        <v>8</v>
      </c>
      <c r="KFW14" s="8" t="s">
        <v>31</v>
      </c>
      <c r="KFX14" s="22">
        <v>393</v>
      </c>
      <c r="KFY14" t="s">
        <v>7</v>
      </c>
      <c r="KFZ14" t="s">
        <v>8</v>
      </c>
      <c r="KGA14" s="8" t="s">
        <v>31</v>
      </c>
      <c r="KGB14" s="22">
        <v>393</v>
      </c>
      <c r="KGC14" t="s">
        <v>7</v>
      </c>
      <c r="KGD14" t="s">
        <v>8</v>
      </c>
      <c r="KGE14" s="8" t="s">
        <v>31</v>
      </c>
      <c r="KGF14" s="22">
        <v>393</v>
      </c>
      <c r="KGG14" t="s">
        <v>7</v>
      </c>
      <c r="KGH14" t="s">
        <v>8</v>
      </c>
      <c r="KGI14" s="8" t="s">
        <v>31</v>
      </c>
      <c r="KGJ14" s="22">
        <v>393</v>
      </c>
      <c r="KGK14" t="s">
        <v>7</v>
      </c>
      <c r="KGL14" t="s">
        <v>8</v>
      </c>
      <c r="KGM14" s="8" t="s">
        <v>31</v>
      </c>
      <c r="KGN14" s="22">
        <v>393</v>
      </c>
      <c r="KGO14" t="s">
        <v>7</v>
      </c>
      <c r="KGP14" t="s">
        <v>8</v>
      </c>
      <c r="KGQ14" s="8" t="s">
        <v>31</v>
      </c>
      <c r="KGR14" s="22">
        <v>393</v>
      </c>
      <c r="KGS14" t="s">
        <v>7</v>
      </c>
      <c r="KGT14" t="s">
        <v>8</v>
      </c>
      <c r="KGU14" s="8" t="s">
        <v>31</v>
      </c>
      <c r="KGV14" s="22">
        <v>393</v>
      </c>
      <c r="KGW14" t="s">
        <v>7</v>
      </c>
      <c r="KGX14" t="s">
        <v>8</v>
      </c>
      <c r="KGY14" s="8" t="s">
        <v>31</v>
      </c>
      <c r="KGZ14" s="22">
        <v>393</v>
      </c>
      <c r="KHA14" t="s">
        <v>7</v>
      </c>
      <c r="KHB14" t="s">
        <v>8</v>
      </c>
      <c r="KHC14" s="8" t="s">
        <v>31</v>
      </c>
      <c r="KHD14" s="22">
        <v>393</v>
      </c>
      <c r="KHE14" t="s">
        <v>7</v>
      </c>
      <c r="KHF14" t="s">
        <v>8</v>
      </c>
      <c r="KHG14" s="8" t="s">
        <v>31</v>
      </c>
      <c r="KHH14" s="22">
        <v>393</v>
      </c>
      <c r="KHI14" t="s">
        <v>7</v>
      </c>
      <c r="KHJ14" t="s">
        <v>8</v>
      </c>
      <c r="KHK14" s="8" t="s">
        <v>31</v>
      </c>
      <c r="KHL14" s="22">
        <v>393</v>
      </c>
      <c r="KHM14" t="s">
        <v>7</v>
      </c>
      <c r="KHN14" t="s">
        <v>8</v>
      </c>
      <c r="KHO14" s="8" t="s">
        <v>31</v>
      </c>
      <c r="KHP14" s="22">
        <v>393</v>
      </c>
      <c r="KHQ14" t="s">
        <v>7</v>
      </c>
      <c r="KHR14" t="s">
        <v>8</v>
      </c>
      <c r="KHS14" s="8" t="s">
        <v>31</v>
      </c>
      <c r="KHT14" s="22">
        <v>393</v>
      </c>
      <c r="KHU14" t="s">
        <v>7</v>
      </c>
      <c r="KHV14" t="s">
        <v>8</v>
      </c>
      <c r="KHW14" s="8" t="s">
        <v>31</v>
      </c>
      <c r="KHX14" s="22">
        <v>393</v>
      </c>
      <c r="KHY14" t="s">
        <v>7</v>
      </c>
      <c r="KHZ14" t="s">
        <v>8</v>
      </c>
      <c r="KIA14" s="8" t="s">
        <v>31</v>
      </c>
      <c r="KIB14" s="22">
        <v>393</v>
      </c>
      <c r="KIC14" t="s">
        <v>7</v>
      </c>
      <c r="KID14" t="s">
        <v>8</v>
      </c>
      <c r="KIE14" s="8" t="s">
        <v>31</v>
      </c>
      <c r="KIF14" s="22">
        <v>393</v>
      </c>
      <c r="KIG14" t="s">
        <v>7</v>
      </c>
      <c r="KIH14" t="s">
        <v>8</v>
      </c>
      <c r="KII14" s="8" t="s">
        <v>31</v>
      </c>
      <c r="KIJ14" s="22">
        <v>393</v>
      </c>
      <c r="KIK14" t="s">
        <v>7</v>
      </c>
      <c r="KIL14" t="s">
        <v>8</v>
      </c>
      <c r="KIM14" s="8" t="s">
        <v>31</v>
      </c>
      <c r="KIN14" s="22">
        <v>393</v>
      </c>
      <c r="KIO14" t="s">
        <v>7</v>
      </c>
      <c r="KIP14" t="s">
        <v>8</v>
      </c>
      <c r="KIQ14" s="8" t="s">
        <v>31</v>
      </c>
      <c r="KIR14" s="22">
        <v>393</v>
      </c>
      <c r="KIS14" t="s">
        <v>7</v>
      </c>
      <c r="KIT14" t="s">
        <v>8</v>
      </c>
      <c r="KIU14" s="8" t="s">
        <v>31</v>
      </c>
      <c r="KIV14" s="22">
        <v>393</v>
      </c>
      <c r="KIW14" t="s">
        <v>7</v>
      </c>
      <c r="KIX14" t="s">
        <v>8</v>
      </c>
      <c r="KIY14" s="8" t="s">
        <v>31</v>
      </c>
      <c r="KIZ14" s="22">
        <v>393</v>
      </c>
      <c r="KJA14" t="s">
        <v>7</v>
      </c>
      <c r="KJB14" t="s">
        <v>8</v>
      </c>
      <c r="KJC14" s="8" t="s">
        <v>31</v>
      </c>
      <c r="KJD14" s="22">
        <v>393</v>
      </c>
      <c r="KJE14" t="s">
        <v>7</v>
      </c>
      <c r="KJF14" t="s">
        <v>8</v>
      </c>
      <c r="KJG14" s="8" t="s">
        <v>31</v>
      </c>
      <c r="KJH14" s="22">
        <v>393</v>
      </c>
      <c r="KJI14" t="s">
        <v>7</v>
      </c>
      <c r="KJJ14" t="s">
        <v>8</v>
      </c>
      <c r="KJK14" s="8" t="s">
        <v>31</v>
      </c>
      <c r="KJL14" s="22">
        <v>393</v>
      </c>
      <c r="KJM14" t="s">
        <v>7</v>
      </c>
      <c r="KJN14" t="s">
        <v>8</v>
      </c>
      <c r="KJO14" s="8" t="s">
        <v>31</v>
      </c>
      <c r="KJP14" s="22">
        <v>393</v>
      </c>
      <c r="KJQ14" t="s">
        <v>7</v>
      </c>
      <c r="KJR14" t="s">
        <v>8</v>
      </c>
      <c r="KJS14" s="8" t="s">
        <v>31</v>
      </c>
      <c r="KJT14" s="22">
        <v>393</v>
      </c>
      <c r="KJU14" t="s">
        <v>7</v>
      </c>
      <c r="KJV14" t="s">
        <v>8</v>
      </c>
      <c r="KJW14" s="8" t="s">
        <v>31</v>
      </c>
      <c r="KJX14" s="22">
        <v>393</v>
      </c>
      <c r="KJY14" t="s">
        <v>7</v>
      </c>
      <c r="KJZ14" t="s">
        <v>8</v>
      </c>
      <c r="KKA14" s="8" t="s">
        <v>31</v>
      </c>
      <c r="KKB14" s="22">
        <v>393</v>
      </c>
      <c r="KKC14" t="s">
        <v>7</v>
      </c>
      <c r="KKD14" t="s">
        <v>8</v>
      </c>
      <c r="KKE14" s="8" t="s">
        <v>31</v>
      </c>
      <c r="KKF14" s="22">
        <v>393</v>
      </c>
      <c r="KKG14" t="s">
        <v>7</v>
      </c>
      <c r="KKH14" t="s">
        <v>8</v>
      </c>
      <c r="KKI14" s="8" t="s">
        <v>31</v>
      </c>
      <c r="KKJ14" s="22">
        <v>393</v>
      </c>
      <c r="KKK14" t="s">
        <v>7</v>
      </c>
      <c r="KKL14" t="s">
        <v>8</v>
      </c>
      <c r="KKM14" s="8" t="s">
        <v>31</v>
      </c>
      <c r="KKN14" s="22">
        <v>393</v>
      </c>
      <c r="KKO14" t="s">
        <v>7</v>
      </c>
      <c r="KKP14" t="s">
        <v>8</v>
      </c>
      <c r="KKQ14" s="8" t="s">
        <v>31</v>
      </c>
      <c r="KKR14" s="22">
        <v>393</v>
      </c>
      <c r="KKS14" t="s">
        <v>7</v>
      </c>
      <c r="KKT14" t="s">
        <v>8</v>
      </c>
      <c r="KKU14" s="8" t="s">
        <v>31</v>
      </c>
      <c r="KKV14" s="22">
        <v>393</v>
      </c>
      <c r="KKW14" t="s">
        <v>7</v>
      </c>
      <c r="KKX14" t="s">
        <v>8</v>
      </c>
      <c r="KKY14" s="8" t="s">
        <v>31</v>
      </c>
      <c r="KKZ14" s="22">
        <v>393</v>
      </c>
      <c r="KLA14" t="s">
        <v>7</v>
      </c>
      <c r="KLB14" t="s">
        <v>8</v>
      </c>
      <c r="KLC14" s="8" t="s">
        <v>31</v>
      </c>
      <c r="KLD14" s="22">
        <v>393</v>
      </c>
      <c r="KLE14" t="s">
        <v>7</v>
      </c>
      <c r="KLF14" t="s">
        <v>8</v>
      </c>
      <c r="KLG14" s="8" t="s">
        <v>31</v>
      </c>
      <c r="KLH14" s="22">
        <v>393</v>
      </c>
      <c r="KLI14" t="s">
        <v>7</v>
      </c>
      <c r="KLJ14" t="s">
        <v>8</v>
      </c>
      <c r="KLK14" s="8" t="s">
        <v>31</v>
      </c>
      <c r="KLL14" s="22">
        <v>393</v>
      </c>
      <c r="KLM14" t="s">
        <v>7</v>
      </c>
      <c r="KLN14" t="s">
        <v>8</v>
      </c>
      <c r="KLO14" s="8" t="s">
        <v>31</v>
      </c>
      <c r="KLP14" s="22">
        <v>393</v>
      </c>
      <c r="KLQ14" t="s">
        <v>7</v>
      </c>
      <c r="KLR14" t="s">
        <v>8</v>
      </c>
      <c r="KLS14" s="8" t="s">
        <v>31</v>
      </c>
      <c r="KLT14" s="22">
        <v>393</v>
      </c>
      <c r="KLU14" t="s">
        <v>7</v>
      </c>
      <c r="KLV14" t="s">
        <v>8</v>
      </c>
      <c r="KLW14" s="8" t="s">
        <v>31</v>
      </c>
      <c r="KLX14" s="22">
        <v>393</v>
      </c>
      <c r="KLY14" t="s">
        <v>7</v>
      </c>
      <c r="KLZ14" t="s">
        <v>8</v>
      </c>
      <c r="KMA14" s="8" t="s">
        <v>31</v>
      </c>
      <c r="KMB14" s="22">
        <v>393</v>
      </c>
      <c r="KMC14" t="s">
        <v>7</v>
      </c>
      <c r="KMD14" t="s">
        <v>8</v>
      </c>
      <c r="KME14" s="8" t="s">
        <v>31</v>
      </c>
      <c r="KMF14" s="22">
        <v>393</v>
      </c>
      <c r="KMG14" t="s">
        <v>7</v>
      </c>
      <c r="KMH14" t="s">
        <v>8</v>
      </c>
      <c r="KMI14" s="8" t="s">
        <v>31</v>
      </c>
      <c r="KMJ14" s="22">
        <v>393</v>
      </c>
      <c r="KMK14" t="s">
        <v>7</v>
      </c>
      <c r="KML14" t="s">
        <v>8</v>
      </c>
      <c r="KMM14" s="8" t="s">
        <v>31</v>
      </c>
      <c r="KMN14" s="22">
        <v>393</v>
      </c>
      <c r="KMO14" t="s">
        <v>7</v>
      </c>
      <c r="KMP14" t="s">
        <v>8</v>
      </c>
      <c r="KMQ14" s="8" t="s">
        <v>31</v>
      </c>
      <c r="KMR14" s="22">
        <v>393</v>
      </c>
      <c r="KMS14" t="s">
        <v>7</v>
      </c>
      <c r="KMT14" t="s">
        <v>8</v>
      </c>
      <c r="KMU14" s="8" t="s">
        <v>31</v>
      </c>
      <c r="KMV14" s="22">
        <v>393</v>
      </c>
      <c r="KMW14" t="s">
        <v>7</v>
      </c>
      <c r="KMX14" t="s">
        <v>8</v>
      </c>
      <c r="KMY14" s="8" t="s">
        <v>31</v>
      </c>
      <c r="KMZ14" s="22">
        <v>393</v>
      </c>
      <c r="KNA14" t="s">
        <v>7</v>
      </c>
      <c r="KNB14" t="s">
        <v>8</v>
      </c>
      <c r="KNC14" s="8" t="s">
        <v>31</v>
      </c>
      <c r="KND14" s="22">
        <v>393</v>
      </c>
      <c r="KNE14" t="s">
        <v>7</v>
      </c>
      <c r="KNF14" t="s">
        <v>8</v>
      </c>
      <c r="KNG14" s="8" t="s">
        <v>31</v>
      </c>
      <c r="KNH14" s="22">
        <v>393</v>
      </c>
      <c r="KNI14" t="s">
        <v>7</v>
      </c>
      <c r="KNJ14" t="s">
        <v>8</v>
      </c>
      <c r="KNK14" s="8" t="s">
        <v>31</v>
      </c>
      <c r="KNL14" s="22">
        <v>393</v>
      </c>
      <c r="KNM14" t="s">
        <v>7</v>
      </c>
      <c r="KNN14" t="s">
        <v>8</v>
      </c>
      <c r="KNO14" s="8" t="s">
        <v>31</v>
      </c>
      <c r="KNP14" s="22">
        <v>393</v>
      </c>
      <c r="KNQ14" t="s">
        <v>7</v>
      </c>
      <c r="KNR14" t="s">
        <v>8</v>
      </c>
      <c r="KNS14" s="8" t="s">
        <v>31</v>
      </c>
      <c r="KNT14" s="22">
        <v>393</v>
      </c>
      <c r="KNU14" t="s">
        <v>7</v>
      </c>
      <c r="KNV14" t="s">
        <v>8</v>
      </c>
      <c r="KNW14" s="8" t="s">
        <v>31</v>
      </c>
      <c r="KNX14" s="22">
        <v>393</v>
      </c>
      <c r="KNY14" t="s">
        <v>7</v>
      </c>
      <c r="KNZ14" t="s">
        <v>8</v>
      </c>
      <c r="KOA14" s="8" t="s">
        <v>31</v>
      </c>
      <c r="KOB14" s="22">
        <v>393</v>
      </c>
      <c r="KOC14" t="s">
        <v>7</v>
      </c>
      <c r="KOD14" t="s">
        <v>8</v>
      </c>
      <c r="KOE14" s="8" t="s">
        <v>31</v>
      </c>
      <c r="KOF14" s="22">
        <v>393</v>
      </c>
      <c r="KOG14" t="s">
        <v>7</v>
      </c>
      <c r="KOH14" t="s">
        <v>8</v>
      </c>
      <c r="KOI14" s="8" t="s">
        <v>31</v>
      </c>
      <c r="KOJ14" s="22">
        <v>393</v>
      </c>
      <c r="KOK14" t="s">
        <v>7</v>
      </c>
      <c r="KOL14" t="s">
        <v>8</v>
      </c>
      <c r="KOM14" s="8" t="s">
        <v>31</v>
      </c>
      <c r="KON14" s="22">
        <v>393</v>
      </c>
      <c r="KOO14" t="s">
        <v>7</v>
      </c>
      <c r="KOP14" t="s">
        <v>8</v>
      </c>
      <c r="KOQ14" s="8" t="s">
        <v>31</v>
      </c>
      <c r="KOR14" s="22">
        <v>393</v>
      </c>
      <c r="KOS14" t="s">
        <v>7</v>
      </c>
      <c r="KOT14" t="s">
        <v>8</v>
      </c>
      <c r="KOU14" s="8" t="s">
        <v>31</v>
      </c>
      <c r="KOV14" s="22">
        <v>393</v>
      </c>
      <c r="KOW14" t="s">
        <v>7</v>
      </c>
      <c r="KOX14" t="s">
        <v>8</v>
      </c>
      <c r="KOY14" s="8" t="s">
        <v>31</v>
      </c>
      <c r="KOZ14" s="22">
        <v>393</v>
      </c>
      <c r="KPA14" t="s">
        <v>7</v>
      </c>
      <c r="KPB14" t="s">
        <v>8</v>
      </c>
      <c r="KPC14" s="8" t="s">
        <v>31</v>
      </c>
      <c r="KPD14" s="22">
        <v>393</v>
      </c>
      <c r="KPE14" t="s">
        <v>7</v>
      </c>
      <c r="KPF14" t="s">
        <v>8</v>
      </c>
      <c r="KPG14" s="8" t="s">
        <v>31</v>
      </c>
      <c r="KPH14" s="22">
        <v>393</v>
      </c>
      <c r="KPI14" t="s">
        <v>7</v>
      </c>
      <c r="KPJ14" t="s">
        <v>8</v>
      </c>
      <c r="KPK14" s="8" t="s">
        <v>31</v>
      </c>
      <c r="KPL14" s="22">
        <v>393</v>
      </c>
      <c r="KPM14" t="s">
        <v>7</v>
      </c>
      <c r="KPN14" t="s">
        <v>8</v>
      </c>
      <c r="KPO14" s="8" t="s">
        <v>31</v>
      </c>
      <c r="KPP14" s="22">
        <v>393</v>
      </c>
      <c r="KPQ14" t="s">
        <v>7</v>
      </c>
      <c r="KPR14" t="s">
        <v>8</v>
      </c>
      <c r="KPS14" s="8" t="s">
        <v>31</v>
      </c>
      <c r="KPT14" s="22">
        <v>393</v>
      </c>
      <c r="KPU14" t="s">
        <v>7</v>
      </c>
      <c r="KPV14" t="s">
        <v>8</v>
      </c>
      <c r="KPW14" s="8" t="s">
        <v>31</v>
      </c>
      <c r="KPX14" s="22">
        <v>393</v>
      </c>
      <c r="KPY14" t="s">
        <v>7</v>
      </c>
      <c r="KPZ14" t="s">
        <v>8</v>
      </c>
      <c r="KQA14" s="8" t="s">
        <v>31</v>
      </c>
      <c r="KQB14" s="22">
        <v>393</v>
      </c>
      <c r="KQC14" t="s">
        <v>7</v>
      </c>
      <c r="KQD14" t="s">
        <v>8</v>
      </c>
      <c r="KQE14" s="8" t="s">
        <v>31</v>
      </c>
      <c r="KQF14" s="22">
        <v>393</v>
      </c>
      <c r="KQG14" t="s">
        <v>7</v>
      </c>
      <c r="KQH14" t="s">
        <v>8</v>
      </c>
      <c r="KQI14" s="8" t="s">
        <v>31</v>
      </c>
      <c r="KQJ14" s="22">
        <v>393</v>
      </c>
      <c r="KQK14" t="s">
        <v>7</v>
      </c>
      <c r="KQL14" t="s">
        <v>8</v>
      </c>
      <c r="KQM14" s="8" t="s">
        <v>31</v>
      </c>
      <c r="KQN14" s="22">
        <v>393</v>
      </c>
      <c r="KQO14" t="s">
        <v>7</v>
      </c>
      <c r="KQP14" t="s">
        <v>8</v>
      </c>
      <c r="KQQ14" s="8" t="s">
        <v>31</v>
      </c>
      <c r="KQR14" s="22">
        <v>393</v>
      </c>
      <c r="KQS14" t="s">
        <v>7</v>
      </c>
      <c r="KQT14" t="s">
        <v>8</v>
      </c>
      <c r="KQU14" s="8" t="s">
        <v>31</v>
      </c>
      <c r="KQV14" s="22">
        <v>393</v>
      </c>
      <c r="KQW14" t="s">
        <v>7</v>
      </c>
      <c r="KQX14" t="s">
        <v>8</v>
      </c>
      <c r="KQY14" s="8" t="s">
        <v>31</v>
      </c>
      <c r="KQZ14" s="22">
        <v>393</v>
      </c>
      <c r="KRA14" t="s">
        <v>7</v>
      </c>
      <c r="KRB14" t="s">
        <v>8</v>
      </c>
      <c r="KRC14" s="8" t="s">
        <v>31</v>
      </c>
      <c r="KRD14" s="22">
        <v>393</v>
      </c>
      <c r="KRE14" t="s">
        <v>7</v>
      </c>
      <c r="KRF14" t="s">
        <v>8</v>
      </c>
      <c r="KRG14" s="8" t="s">
        <v>31</v>
      </c>
      <c r="KRH14" s="22">
        <v>393</v>
      </c>
      <c r="KRI14" t="s">
        <v>7</v>
      </c>
      <c r="KRJ14" t="s">
        <v>8</v>
      </c>
      <c r="KRK14" s="8" t="s">
        <v>31</v>
      </c>
      <c r="KRL14" s="22">
        <v>393</v>
      </c>
      <c r="KRM14" t="s">
        <v>7</v>
      </c>
      <c r="KRN14" t="s">
        <v>8</v>
      </c>
      <c r="KRO14" s="8" t="s">
        <v>31</v>
      </c>
      <c r="KRP14" s="22">
        <v>393</v>
      </c>
      <c r="KRQ14" t="s">
        <v>7</v>
      </c>
      <c r="KRR14" t="s">
        <v>8</v>
      </c>
      <c r="KRS14" s="8" t="s">
        <v>31</v>
      </c>
      <c r="KRT14" s="22">
        <v>393</v>
      </c>
      <c r="KRU14" t="s">
        <v>7</v>
      </c>
      <c r="KRV14" t="s">
        <v>8</v>
      </c>
      <c r="KRW14" s="8" t="s">
        <v>31</v>
      </c>
      <c r="KRX14" s="22">
        <v>393</v>
      </c>
      <c r="KRY14" t="s">
        <v>7</v>
      </c>
      <c r="KRZ14" t="s">
        <v>8</v>
      </c>
      <c r="KSA14" s="8" t="s">
        <v>31</v>
      </c>
      <c r="KSB14" s="22">
        <v>393</v>
      </c>
      <c r="KSC14" t="s">
        <v>7</v>
      </c>
      <c r="KSD14" t="s">
        <v>8</v>
      </c>
      <c r="KSE14" s="8" t="s">
        <v>31</v>
      </c>
      <c r="KSF14" s="22">
        <v>393</v>
      </c>
      <c r="KSG14" t="s">
        <v>7</v>
      </c>
      <c r="KSH14" t="s">
        <v>8</v>
      </c>
      <c r="KSI14" s="8" t="s">
        <v>31</v>
      </c>
      <c r="KSJ14" s="22">
        <v>393</v>
      </c>
      <c r="KSK14" t="s">
        <v>7</v>
      </c>
      <c r="KSL14" t="s">
        <v>8</v>
      </c>
      <c r="KSM14" s="8" t="s">
        <v>31</v>
      </c>
      <c r="KSN14" s="22">
        <v>393</v>
      </c>
      <c r="KSO14" t="s">
        <v>7</v>
      </c>
      <c r="KSP14" t="s">
        <v>8</v>
      </c>
      <c r="KSQ14" s="8" t="s">
        <v>31</v>
      </c>
      <c r="KSR14" s="22">
        <v>393</v>
      </c>
      <c r="KSS14" t="s">
        <v>7</v>
      </c>
      <c r="KST14" t="s">
        <v>8</v>
      </c>
      <c r="KSU14" s="8" t="s">
        <v>31</v>
      </c>
      <c r="KSV14" s="22">
        <v>393</v>
      </c>
      <c r="KSW14" t="s">
        <v>7</v>
      </c>
      <c r="KSX14" t="s">
        <v>8</v>
      </c>
      <c r="KSY14" s="8" t="s">
        <v>31</v>
      </c>
      <c r="KSZ14" s="22">
        <v>393</v>
      </c>
      <c r="KTA14" t="s">
        <v>7</v>
      </c>
      <c r="KTB14" t="s">
        <v>8</v>
      </c>
      <c r="KTC14" s="8" t="s">
        <v>31</v>
      </c>
      <c r="KTD14" s="22">
        <v>393</v>
      </c>
      <c r="KTE14" t="s">
        <v>7</v>
      </c>
      <c r="KTF14" t="s">
        <v>8</v>
      </c>
      <c r="KTG14" s="8" t="s">
        <v>31</v>
      </c>
      <c r="KTH14" s="22">
        <v>393</v>
      </c>
      <c r="KTI14" t="s">
        <v>7</v>
      </c>
      <c r="KTJ14" t="s">
        <v>8</v>
      </c>
      <c r="KTK14" s="8" t="s">
        <v>31</v>
      </c>
      <c r="KTL14" s="22">
        <v>393</v>
      </c>
      <c r="KTM14" t="s">
        <v>7</v>
      </c>
      <c r="KTN14" t="s">
        <v>8</v>
      </c>
      <c r="KTO14" s="8" t="s">
        <v>31</v>
      </c>
      <c r="KTP14" s="22">
        <v>393</v>
      </c>
      <c r="KTQ14" t="s">
        <v>7</v>
      </c>
      <c r="KTR14" t="s">
        <v>8</v>
      </c>
      <c r="KTS14" s="8" t="s">
        <v>31</v>
      </c>
      <c r="KTT14" s="22">
        <v>393</v>
      </c>
      <c r="KTU14" t="s">
        <v>7</v>
      </c>
      <c r="KTV14" t="s">
        <v>8</v>
      </c>
      <c r="KTW14" s="8" t="s">
        <v>31</v>
      </c>
      <c r="KTX14" s="22">
        <v>393</v>
      </c>
      <c r="KTY14" t="s">
        <v>7</v>
      </c>
      <c r="KTZ14" t="s">
        <v>8</v>
      </c>
      <c r="KUA14" s="8" t="s">
        <v>31</v>
      </c>
      <c r="KUB14" s="22">
        <v>393</v>
      </c>
      <c r="KUC14" t="s">
        <v>7</v>
      </c>
      <c r="KUD14" t="s">
        <v>8</v>
      </c>
      <c r="KUE14" s="8" t="s">
        <v>31</v>
      </c>
      <c r="KUF14" s="22">
        <v>393</v>
      </c>
      <c r="KUG14" t="s">
        <v>7</v>
      </c>
      <c r="KUH14" t="s">
        <v>8</v>
      </c>
      <c r="KUI14" s="8" t="s">
        <v>31</v>
      </c>
      <c r="KUJ14" s="22">
        <v>393</v>
      </c>
      <c r="KUK14" t="s">
        <v>7</v>
      </c>
      <c r="KUL14" t="s">
        <v>8</v>
      </c>
      <c r="KUM14" s="8" t="s">
        <v>31</v>
      </c>
      <c r="KUN14" s="22">
        <v>393</v>
      </c>
      <c r="KUO14" t="s">
        <v>7</v>
      </c>
      <c r="KUP14" t="s">
        <v>8</v>
      </c>
      <c r="KUQ14" s="8" t="s">
        <v>31</v>
      </c>
      <c r="KUR14" s="22">
        <v>393</v>
      </c>
      <c r="KUS14" t="s">
        <v>7</v>
      </c>
      <c r="KUT14" t="s">
        <v>8</v>
      </c>
      <c r="KUU14" s="8" t="s">
        <v>31</v>
      </c>
      <c r="KUV14" s="22">
        <v>393</v>
      </c>
      <c r="KUW14" t="s">
        <v>7</v>
      </c>
      <c r="KUX14" t="s">
        <v>8</v>
      </c>
      <c r="KUY14" s="8" t="s">
        <v>31</v>
      </c>
      <c r="KUZ14" s="22">
        <v>393</v>
      </c>
      <c r="KVA14" t="s">
        <v>7</v>
      </c>
      <c r="KVB14" t="s">
        <v>8</v>
      </c>
      <c r="KVC14" s="8" t="s">
        <v>31</v>
      </c>
      <c r="KVD14" s="22">
        <v>393</v>
      </c>
      <c r="KVE14" t="s">
        <v>7</v>
      </c>
      <c r="KVF14" t="s">
        <v>8</v>
      </c>
      <c r="KVG14" s="8" t="s">
        <v>31</v>
      </c>
      <c r="KVH14" s="22">
        <v>393</v>
      </c>
      <c r="KVI14" t="s">
        <v>7</v>
      </c>
      <c r="KVJ14" t="s">
        <v>8</v>
      </c>
      <c r="KVK14" s="8" t="s">
        <v>31</v>
      </c>
      <c r="KVL14" s="22">
        <v>393</v>
      </c>
      <c r="KVM14" t="s">
        <v>7</v>
      </c>
      <c r="KVN14" t="s">
        <v>8</v>
      </c>
      <c r="KVO14" s="8" t="s">
        <v>31</v>
      </c>
      <c r="KVP14" s="22">
        <v>393</v>
      </c>
      <c r="KVQ14" t="s">
        <v>7</v>
      </c>
      <c r="KVR14" t="s">
        <v>8</v>
      </c>
      <c r="KVS14" s="8" t="s">
        <v>31</v>
      </c>
      <c r="KVT14" s="22">
        <v>393</v>
      </c>
      <c r="KVU14" t="s">
        <v>7</v>
      </c>
      <c r="KVV14" t="s">
        <v>8</v>
      </c>
      <c r="KVW14" s="8" t="s">
        <v>31</v>
      </c>
      <c r="KVX14" s="22">
        <v>393</v>
      </c>
      <c r="KVY14" t="s">
        <v>7</v>
      </c>
      <c r="KVZ14" t="s">
        <v>8</v>
      </c>
      <c r="KWA14" s="8" t="s">
        <v>31</v>
      </c>
      <c r="KWB14" s="22">
        <v>393</v>
      </c>
      <c r="KWC14" t="s">
        <v>7</v>
      </c>
      <c r="KWD14" t="s">
        <v>8</v>
      </c>
      <c r="KWE14" s="8" t="s">
        <v>31</v>
      </c>
      <c r="KWF14" s="22">
        <v>393</v>
      </c>
      <c r="KWG14" t="s">
        <v>7</v>
      </c>
      <c r="KWH14" t="s">
        <v>8</v>
      </c>
      <c r="KWI14" s="8" t="s">
        <v>31</v>
      </c>
      <c r="KWJ14" s="22">
        <v>393</v>
      </c>
      <c r="KWK14" t="s">
        <v>7</v>
      </c>
      <c r="KWL14" t="s">
        <v>8</v>
      </c>
      <c r="KWM14" s="8" t="s">
        <v>31</v>
      </c>
      <c r="KWN14" s="22">
        <v>393</v>
      </c>
      <c r="KWO14" t="s">
        <v>7</v>
      </c>
      <c r="KWP14" t="s">
        <v>8</v>
      </c>
      <c r="KWQ14" s="8" t="s">
        <v>31</v>
      </c>
      <c r="KWR14" s="22">
        <v>393</v>
      </c>
      <c r="KWS14" t="s">
        <v>7</v>
      </c>
      <c r="KWT14" t="s">
        <v>8</v>
      </c>
      <c r="KWU14" s="8" t="s">
        <v>31</v>
      </c>
      <c r="KWV14" s="22">
        <v>393</v>
      </c>
      <c r="KWW14" t="s">
        <v>7</v>
      </c>
      <c r="KWX14" t="s">
        <v>8</v>
      </c>
      <c r="KWY14" s="8" t="s">
        <v>31</v>
      </c>
      <c r="KWZ14" s="22">
        <v>393</v>
      </c>
      <c r="KXA14" t="s">
        <v>7</v>
      </c>
      <c r="KXB14" t="s">
        <v>8</v>
      </c>
      <c r="KXC14" s="8" t="s">
        <v>31</v>
      </c>
      <c r="KXD14" s="22">
        <v>393</v>
      </c>
      <c r="KXE14" t="s">
        <v>7</v>
      </c>
      <c r="KXF14" t="s">
        <v>8</v>
      </c>
      <c r="KXG14" s="8" t="s">
        <v>31</v>
      </c>
      <c r="KXH14" s="22">
        <v>393</v>
      </c>
      <c r="KXI14" t="s">
        <v>7</v>
      </c>
      <c r="KXJ14" t="s">
        <v>8</v>
      </c>
      <c r="KXK14" s="8" t="s">
        <v>31</v>
      </c>
      <c r="KXL14" s="22">
        <v>393</v>
      </c>
      <c r="KXM14" t="s">
        <v>7</v>
      </c>
      <c r="KXN14" t="s">
        <v>8</v>
      </c>
      <c r="KXO14" s="8" t="s">
        <v>31</v>
      </c>
      <c r="KXP14" s="22">
        <v>393</v>
      </c>
      <c r="KXQ14" t="s">
        <v>7</v>
      </c>
      <c r="KXR14" t="s">
        <v>8</v>
      </c>
      <c r="KXS14" s="8" t="s">
        <v>31</v>
      </c>
      <c r="KXT14" s="22">
        <v>393</v>
      </c>
      <c r="KXU14" t="s">
        <v>7</v>
      </c>
      <c r="KXV14" t="s">
        <v>8</v>
      </c>
      <c r="KXW14" s="8" t="s">
        <v>31</v>
      </c>
      <c r="KXX14" s="22">
        <v>393</v>
      </c>
      <c r="KXY14" t="s">
        <v>7</v>
      </c>
      <c r="KXZ14" t="s">
        <v>8</v>
      </c>
      <c r="KYA14" s="8" t="s">
        <v>31</v>
      </c>
      <c r="KYB14" s="22">
        <v>393</v>
      </c>
      <c r="KYC14" t="s">
        <v>7</v>
      </c>
      <c r="KYD14" t="s">
        <v>8</v>
      </c>
      <c r="KYE14" s="8" t="s">
        <v>31</v>
      </c>
      <c r="KYF14" s="22">
        <v>393</v>
      </c>
      <c r="KYG14" t="s">
        <v>7</v>
      </c>
      <c r="KYH14" t="s">
        <v>8</v>
      </c>
      <c r="KYI14" s="8" t="s">
        <v>31</v>
      </c>
      <c r="KYJ14" s="22">
        <v>393</v>
      </c>
      <c r="KYK14" t="s">
        <v>7</v>
      </c>
      <c r="KYL14" t="s">
        <v>8</v>
      </c>
      <c r="KYM14" s="8" t="s">
        <v>31</v>
      </c>
      <c r="KYN14" s="22">
        <v>393</v>
      </c>
      <c r="KYO14" t="s">
        <v>7</v>
      </c>
      <c r="KYP14" t="s">
        <v>8</v>
      </c>
      <c r="KYQ14" s="8" t="s">
        <v>31</v>
      </c>
      <c r="KYR14" s="22">
        <v>393</v>
      </c>
      <c r="KYS14" t="s">
        <v>7</v>
      </c>
      <c r="KYT14" t="s">
        <v>8</v>
      </c>
      <c r="KYU14" s="8" t="s">
        <v>31</v>
      </c>
      <c r="KYV14" s="22">
        <v>393</v>
      </c>
      <c r="KYW14" t="s">
        <v>7</v>
      </c>
      <c r="KYX14" t="s">
        <v>8</v>
      </c>
      <c r="KYY14" s="8" t="s">
        <v>31</v>
      </c>
      <c r="KYZ14" s="22">
        <v>393</v>
      </c>
      <c r="KZA14" t="s">
        <v>7</v>
      </c>
      <c r="KZB14" t="s">
        <v>8</v>
      </c>
      <c r="KZC14" s="8" t="s">
        <v>31</v>
      </c>
      <c r="KZD14" s="22">
        <v>393</v>
      </c>
      <c r="KZE14" t="s">
        <v>7</v>
      </c>
      <c r="KZF14" t="s">
        <v>8</v>
      </c>
      <c r="KZG14" s="8" t="s">
        <v>31</v>
      </c>
      <c r="KZH14" s="22">
        <v>393</v>
      </c>
      <c r="KZI14" t="s">
        <v>7</v>
      </c>
      <c r="KZJ14" t="s">
        <v>8</v>
      </c>
      <c r="KZK14" s="8" t="s">
        <v>31</v>
      </c>
      <c r="KZL14" s="22">
        <v>393</v>
      </c>
      <c r="KZM14" t="s">
        <v>7</v>
      </c>
      <c r="KZN14" t="s">
        <v>8</v>
      </c>
      <c r="KZO14" s="8" t="s">
        <v>31</v>
      </c>
      <c r="KZP14" s="22">
        <v>393</v>
      </c>
      <c r="KZQ14" t="s">
        <v>7</v>
      </c>
      <c r="KZR14" t="s">
        <v>8</v>
      </c>
      <c r="KZS14" s="8" t="s">
        <v>31</v>
      </c>
      <c r="KZT14" s="22">
        <v>393</v>
      </c>
      <c r="KZU14" t="s">
        <v>7</v>
      </c>
      <c r="KZV14" t="s">
        <v>8</v>
      </c>
      <c r="KZW14" s="8" t="s">
        <v>31</v>
      </c>
      <c r="KZX14" s="22">
        <v>393</v>
      </c>
      <c r="KZY14" t="s">
        <v>7</v>
      </c>
      <c r="KZZ14" t="s">
        <v>8</v>
      </c>
      <c r="LAA14" s="8" t="s">
        <v>31</v>
      </c>
      <c r="LAB14" s="22">
        <v>393</v>
      </c>
      <c r="LAC14" t="s">
        <v>7</v>
      </c>
      <c r="LAD14" t="s">
        <v>8</v>
      </c>
      <c r="LAE14" s="8" t="s">
        <v>31</v>
      </c>
      <c r="LAF14" s="22">
        <v>393</v>
      </c>
      <c r="LAG14" t="s">
        <v>7</v>
      </c>
      <c r="LAH14" t="s">
        <v>8</v>
      </c>
      <c r="LAI14" s="8" t="s">
        <v>31</v>
      </c>
      <c r="LAJ14" s="22">
        <v>393</v>
      </c>
      <c r="LAK14" t="s">
        <v>7</v>
      </c>
      <c r="LAL14" t="s">
        <v>8</v>
      </c>
      <c r="LAM14" s="8" t="s">
        <v>31</v>
      </c>
      <c r="LAN14" s="22">
        <v>393</v>
      </c>
      <c r="LAO14" t="s">
        <v>7</v>
      </c>
      <c r="LAP14" t="s">
        <v>8</v>
      </c>
      <c r="LAQ14" s="8" t="s">
        <v>31</v>
      </c>
      <c r="LAR14" s="22">
        <v>393</v>
      </c>
      <c r="LAS14" t="s">
        <v>7</v>
      </c>
      <c r="LAT14" t="s">
        <v>8</v>
      </c>
      <c r="LAU14" s="8" t="s">
        <v>31</v>
      </c>
      <c r="LAV14" s="22">
        <v>393</v>
      </c>
      <c r="LAW14" t="s">
        <v>7</v>
      </c>
      <c r="LAX14" t="s">
        <v>8</v>
      </c>
      <c r="LAY14" s="8" t="s">
        <v>31</v>
      </c>
      <c r="LAZ14" s="22">
        <v>393</v>
      </c>
      <c r="LBA14" t="s">
        <v>7</v>
      </c>
      <c r="LBB14" t="s">
        <v>8</v>
      </c>
      <c r="LBC14" s="8" t="s">
        <v>31</v>
      </c>
      <c r="LBD14" s="22">
        <v>393</v>
      </c>
      <c r="LBE14" t="s">
        <v>7</v>
      </c>
      <c r="LBF14" t="s">
        <v>8</v>
      </c>
      <c r="LBG14" s="8" t="s">
        <v>31</v>
      </c>
      <c r="LBH14" s="22">
        <v>393</v>
      </c>
      <c r="LBI14" t="s">
        <v>7</v>
      </c>
      <c r="LBJ14" t="s">
        <v>8</v>
      </c>
      <c r="LBK14" s="8" t="s">
        <v>31</v>
      </c>
      <c r="LBL14" s="22">
        <v>393</v>
      </c>
      <c r="LBM14" t="s">
        <v>7</v>
      </c>
      <c r="LBN14" t="s">
        <v>8</v>
      </c>
      <c r="LBO14" s="8" t="s">
        <v>31</v>
      </c>
      <c r="LBP14" s="22">
        <v>393</v>
      </c>
      <c r="LBQ14" t="s">
        <v>7</v>
      </c>
      <c r="LBR14" t="s">
        <v>8</v>
      </c>
      <c r="LBS14" s="8" t="s">
        <v>31</v>
      </c>
      <c r="LBT14" s="22">
        <v>393</v>
      </c>
      <c r="LBU14" t="s">
        <v>7</v>
      </c>
      <c r="LBV14" t="s">
        <v>8</v>
      </c>
      <c r="LBW14" s="8" t="s">
        <v>31</v>
      </c>
      <c r="LBX14" s="22">
        <v>393</v>
      </c>
      <c r="LBY14" t="s">
        <v>7</v>
      </c>
      <c r="LBZ14" t="s">
        <v>8</v>
      </c>
      <c r="LCA14" s="8" t="s">
        <v>31</v>
      </c>
      <c r="LCB14" s="22">
        <v>393</v>
      </c>
      <c r="LCC14" t="s">
        <v>7</v>
      </c>
      <c r="LCD14" t="s">
        <v>8</v>
      </c>
      <c r="LCE14" s="8" t="s">
        <v>31</v>
      </c>
      <c r="LCF14" s="22">
        <v>393</v>
      </c>
      <c r="LCG14" t="s">
        <v>7</v>
      </c>
      <c r="LCH14" t="s">
        <v>8</v>
      </c>
      <c r="LCI14" s="8" t="s">
        <v>31</v>
      </c>
      <c r="LCJ14" s="22">
        <v>393</v>
      </c>
      <c r="LCK14" t="s">
        <v>7</v>
      </c>
      <c r="LCL14" t="s">
        <v>8</v>
      </c>
      <c r="LCM14" s="8" t="s">
        <v>31</v>
      </c>
      <c r="LCN14" s="22">
        <v>393</v>
      </c>
      <c r="LCO14" t="s">
        <v>7</v>
      </c>
      <c r="LCP14" t="s">
        <v>8</v>
      </c>
      <c r="LCQ14" s="8" t="s">
        <v>31</v>
      </c>
      <c r="LCR14" s="22">
        <v>393</v>
      </c>
      <c r="LCS14" t="s">
        <v>7</v>
      </c>
      <c r="LCT14" t="s">
        <v>8</v>
      </c>
      <c r="LCU14" s="8" t="s">
        <v>31</v>
      </c>
      <c r="LCV14" s="22">
        <v>393</v>
      </c>
      <c r="LCW14" t="s">
        <v>7</v>
      </c>
      <c r="LCX14" t="s">
        <v>8</v>
      </c>
      <c r="LCY14" s="8" t="s">
        <v>31</v>
      </c>
      <c r="LCZ14" s="22">
        <v>393</v>
      </c>
      <c r="LDA14" t="s">
        <v>7</v>
      </c>
      <c r="LDB14" t="s">
        <v>8</v>
      </c>
      <c r="LDC14" s="8" t="s">
        <v>31</v>
      </c>
      <c r="LDD14" s="22">
        <v>393</v>
      </c>
      <c r="LDE14" t="s">
        <v>7</v>
      </c>
      <c r="LDF14" t="s">
        <v>8</v>
      </c>
      <c r="LDG14" s="8" t="s">
        <v>31</v>
      </c>
      <c r="LDH14" s="22">
        <v>393</v>
      </c>
      <c r="LDI14" t="s">
        <v>7</v>
      </c>
      <c r="LDJ14" t="s">
        <v>8</v>
      </c>
      <c r="LDK14" s="8" t="s">
        <v>31</v>
      </c>
      <c r="LDL14" s="22">
        <v>393</v>
      </c>
      <c r="LDM14" t="s">
        <v>7</v>
      </c>
      <c r="LDN14" t="s">
        <v>8</v>
      </c>
      <c r="LDO14" s="8" t="s">
        <v>31</v>
      </c>
      <c r="LDP14" s="22">
        <v>393</v>
      </c>
      <c r="LDQ14" t="s">
        <v>7</v>
      </c>
      <c r="LDR14" t="s">
        <v>8</v>
      </c>
      <c r="LDS14" s="8" t="s">
        <v>31</v>
      </c>
      <c r="LDT14" s="22">
        <v>393</v>
      </c>
      <c r="LDU14" t="s">
        <v>7</v>
      </c>
      <c r="LDV14" t="s">
        <v>8</v>
      </c>
      <c r="LDW14" s="8" t="s">
        <v>31</v>
      </c>
      <c r="LDX14" s="22">
        <v>393</v>
      </c>
      <c r="LDY14" t="s">
        <v>7</v>
      </c>
      <c r="LDZ14" t="s">
        <v>8</v>
      </c>
      <c r="LEA14" s="8" t="s">
        <v>31</v>
      </c>
      <c r="LEB14" s="22">
        <v>393</v>
      </c>
      <c r="LEC14" t="s">
        <v>7</v>
      </c>
      <c r="LED14" t="s">
        <v>8</v>
      </c>
      <c r="LEE14" s="8" t="s">
        <v>31</v>
      </c>
      <c r="LEF14" s="22">
        <v>393</v>
      </c>
      <c r="LEG14" t="s">
        <v>7</v>
      </c>
      <c r="LEH14" t="s">
        <v>8</v>
      </c>
      <c r="LEI14" s="8" t="s">
        <v>31</v>
      </c>
      <c r="LEJ14" s="22">
        <v>393</v>
      </c>
      <c r="LEK14" t="s">
        <v>7</v>
      </c>
      <c r="LEL14" t="s">
        <v>8</v>
      </c>
      <c r="LEM14" s="8" t="s">
        <v>31</v>
      </c>
      <c r="LEN14" s="22">
        <v>393</v>
      </c>
      <c r="LEO14" t="s">
        <v>7</v>
      </c>
      <c r="LEP14" t="s">
        <v>8</v>
      </c>
      <c r="LEQ14" s="8" t="s">
        <v>31</v>
      </c>
      <c r="LER14" s="22">
        <v>393</v>
      </c>
      <c r="LES14" t="s">
        <v>7</v>
      </c>
      <c r="LET14" t="s">
        <v>8</v>
      </c>
      <c r="LEU14" s="8" t="s">
        <v>31</v>
      </c>
      <c r="LEV14" s="22">
        <v>393</v>
      </c>
      <c r="LEW14" t="s">
        <v>7</v>
      </c>
      <c r="LEX14" t="s">
        <v>8</v>
      </c>
      <c r="LEY14" s="8" t="s">
        <v>31</v>
      </c>
      <c r="LEZ14" s="22">
        <v>393</v>
      </c>
      <c r="LFA14" t="s">
        <v>7</v>
      </c>
      <c r="LFB14" t="s">
        <v>8</v>
      </c>
      <c r="LFC14" s="8" t="s">
        <v>31</v>
      </c>
      <c r="LFD14" s="22">
        <v>393</v>
      </c>
      <c r="LFE14" t="s">
        <v>7</v>
      </c>
      <c r="LFF14" t="s">
        <v>8</v>
      </c>
      <c r="LFG14" s="8" t="s">
        <v>31</v>
      </c>
      <c r="LFH14" s="22">
        <v>393</v>
      </c>
      <c r="LFI14" t="s">
        <v>7</v>
      </c>
      <c r="LFJ14" t="s">
        <v>8</v>
      </c>
      <c r="LFK14" s="8" t="s">
        <v>31</v>
      </c>
      <c r="LFL14" s="22">
        <v>393</v>
      </c>
      <c r="LFM14" t="s">
        <v>7</v>
      </c>
      <c r="LFN14" t="s">
        <v>8</v>
      </c>
      <c r="LFO14" s="8" t="s">
        <v>31</v>
      </c>
      <c r="LFP14" s="22">
        <v>393</v>
      </c>
      <c r="LFQ14" t="s">
        <v>7</v>
      </c>
      <c r="LFR14" t="s">
        <v>8</v>
      </c>
      <c r="LFS14" s="8" t="s">
        <v>31</v>
      </c>
      <c r="LFT14" s="22">
        <v>393</v>
      </c>
      <c r="LFU14" t="s">
        <v>7</v>
      </c>
      <c r="LFV14" t="s">
        <v>8</v>
      </c>
      <c r="LFW14" s="8" t="s">
        <v>31</v>
      </c>
      <c r="LFX14" s="22">
        <v>393</v>
      </c>
      <c r="LFY14" t="s">
        <v>7</v>
      </c>
      <c r="LFZ14" t="s">
        <v>8</v>
      </c>
      <c r="LGA14" s="8" t="s">
        <v>31</v>
      </c>
      <c r="LGB14" s="22">
        <v>393</v>
      </c>
      <c r="LGC14" t="s">
        <v>7</v>
      </c>
      <c r="LGD14" t="s">
        <v>8</v>
      </c>
      <c r="LGE14" s="8" t="s">
        <v>31</v>
      </c>
      <c r="LGF14" s="22">
        <v>393</v>
      </c>
      <c r="LGG14" t="s">
        <v>7</v>
      </c>
      <c r="LGH14" t="s">
        <v>8</v>
      </c>
      <c r="LGI14" s="8" t="s">
        <v>31</v>
      </c>
      <c r="LGJ14" s="22">
        <v>393</v>
      </c>
      <c r="LGK14" t="s">
        <v>7</v>
      </c>
      <c r="LGL14" t="s">
        <v>8</v>
      </c>
      <c r="LGM14" s="8" t="s">
        <v>31</v>
      </c>
      <c r="LGN14" s="22">
        <v>393</v>
      </c>
      <c r="LGO14" t="s">
        <v>7</v>
      </c>
      <c r="LGP14" t="s">
        <v>8</v>
      </c>
      <c r="LGQ14" s="8" t="s">
        <v>31</v>
      </c>
      <c r="LGR14" s="22">
        <v>393</v>
      </c>
      <c r="LGS14" t="s">
        <v>7</v>
      </c>
      <c r="LGT14" t="s">
        <v>8</v>
      </c>
      <c r="LGU14" s="8" t="s">
        <v>31</v>
      </c>
      <c r="LGV14" s="22">
        <v>393</v>
      </c>
      <c r="LGW14" t="s">
        <v>7</v>
      </c>
      <c r="LGX14" t="s">
        <v>8</v>
      </c>
      <c r="LGY14" s="8" t="s">
        <v>31</v>
      </c>
      <c r="LGZ14" s="22">
        <v>393</v>
      </c>
      <c r="LHA14" t="s">
        <v>7</v>
      </c>
      <c r="LHB14" t="s">
        <v>8</v>
      </c>
      <c r="LHC14" s="8" t="s">
        <v>31</v>
      </c>
      <c r="LHD14" s="22">
        <v>393</v>
      </c>
      <c r="LHE14" t="s">
        <v>7</v>
      </c>
      <c r="LHF14" t="s">
        <v>8</v>
      </c>
      <c r="LHG14" s="8" t="s">
        <v>31</v>
      </c>
      <c r="LHH14" s="22">
        <v>393</v>
      </c>
      <c r="LHI14" t="s">
        <v>7</v>
      </c>
      <c r="LHJ14" t="s">
        <v>8</v>
      </c>
      <c r="LHK14" s="8" t="s">
        <v>31</v>
      </c>
      <c r="LHL14" s="22">
        <v>393</v>
      </c>
      <c r="LHM14" t="s">
        <v>7</v>
      </c>
      <c r="LHN14" t="s">
        <v>8</v>
      </c>
      <c r="LHO14" s="8" t="s">
        <v>31</v>
      </c>
      <c r="LHP14" s="22">
        <v>393</v>
      </c>
      <c r="LHQ14" t="s">
        <v>7</v>
      </c>
      <c r="LHR14" t="s">
        <v>8</v>
      </c>
      <c r="LHS14" s="8" t="s">
        <v>31</v>
      </c>
      <c r="LHT14" s="22">
        <v>393</v>
      </c>
      <c r="LHU14" t="s">
        <v>7</v>
      </c>
      <c r="LHV14" t="s">
        <v>8</v>
      </c>
      <c r="LHW14" s="8" t="s">
        <v>31</v>
      </c>
      <c r="LHX14" s="22">
        <v>393</v>
      </c>
      <c r="LHY14" t="s">
        <v>7</v>
      </c>
      <c r="LHZ14" t="s">
        <v>8</v>
      </c>
      <c r="LIA14" s="8" t="s">
        <v>31</v>
      </c>
      <c r="LIB14" s="22">
        <v>393</v>
      </c>
      <c r="LIC14" t="s">
        <v>7</v>
      </c>
      <c r="LID14" t="s">
        <v>8</v>
      </c>
      <c r="LIE14" s="8" t="s">
        <v>31</v>
      </c>
      <c r="LIF14" s="22">
        <v>393</v>
      </c>
      <c r="LIG14" t="s">
        <v>7</v>
      </c>
      <c r="LIH14" t="s">
        <v>8</v>
      </c>
      <c r="LII14" s="8" t="s">
        <v>31</v>
      </c>
      <c r="LIJ14" s="22">
        <v>393</v>
      </c>
      <c r="LIK14" t="s">
        <v>7</v>
      </c>
      <c r="LIL14" t="s">
        <v>8</v>
      </c>
      <c r="LIM14" s="8" t="s">
        <v>31</v>
      </c>
      <c r="LIN14" s="22">
        <v>393</v>
      </c>
      <c r="LIO14" t="s">
        <v>7</v>
      </c>
      <c r="LIP14" t="s">
        <v>8</v>
      </c>
      <c r="LIQ14" s="8" t="s">
        <v>31</v>
      </c>
      <c r="LIR14" s="22">
        <v>393</v>
      </c>
      <c r="LIS14" t="s">
        <v>7</v>
      </c>
      <c r="LIT14" t="s">
        <v>8</v>
      </c>
      <c r="LIU14" s="8" t="s">
        <v>31</v>
      </c>
      <c r="LIV14" s="22">
        <v>393</v>
      </c>
      <c r="LIW14" t="s">
        <v>7</v>
      </c>
      <c r="LIX14" t="s">
        <v>8</v>
      </c>
      <c r="LIY14" s="8" t="s">
        <v>31</v>
      </c>
      <c r="LIZ14" s="22">
        <v>393</v>
      </c>
      <c r="LJA14" t="s">
        <v>7</v>
      </c>
      <c r="LJB14" t="s">
        <v>8</v>
      </c>
      <c r="LJC14" s="8" t="s">
        <v>31</v>
      </c>
      <c r="LJD14" s="22">
        <v>393</v>
      </c>
      <c r="LJE14" t="s">
        <v>7</v>
      </c>
      <c r="LJF14" t="s">
        <v>8</v>
      </c>
      <c r="LJG14" s="8" t="s">
        <v>31</v>
      </c>
      <c r="LJH14" s="22">
        <v>393</v>
      </c>
      <c r="LJI14" t="s">
        <v>7</v>
      </c>
      <c r="LJJ14" t="s">
        <v>8</v>
      </c>
      <c r="LJK14" s="8" t="s">
        <v>31</v>
      </c>
      <c r="LJL14" s="22">
        <v>393</v>
      </c>
      <c r="LJM14" t="s">
        <v>7</v>
      </c>
      <c r="LJN14" t="s">
        <v>8</v>
      </c>
      <c r="LJO14" s="8" t="s">
        <v>31</v>
      </c>
      <c r="LJP14" s="22">
        <v>393</v>
      </c>
      <c r="LJQ14" t="s">
        <v>7</v>
      </c>
      <c r="LJR14" t="s">
        <v>8</v>
      </c>
      <c r="LJS14" s="8" t="s">
        <v>31</v>
      </c>
      <c r="LJT14" s="22">
        <v>393</v>
      </c>
      <c r="LJU14" t="s">
        <v>7</v>
      </c>
      <c r="LJV14" t="s">
        <v>8</v>
      </c>
      <c r="LJW14" s="8" t="s">
        <v>31</v>
      </c>
      <c r="LJX14" s="22">
        <v>393</v>
      </c>
      <c r="LJY14" t="s">
        <v>7</v>
      </c>
      <c r="LJZ14" t="s">
        <v>8</v>
      </c>
      <c r="LKA14" s="8" t="s">
        <v>31</v>
      </c>
      <c r="LKB14" s="22">
        <v>393</v>
      </c>
      <c r="LKC14" t="s">
        <v>7</v>
      </c>
      <c r="LKD14" t="s">
        <v>8</v>
      </c>
      <c r="LKE14" s="8" t="s">
        <v>31</v>
      </c>
      <c r="LKF14" s="22">
        <v>393</v>
      </c>
      <c r="LKG14" t="s">
        <v>7</v>
      </c>
      <c r="LKH14" t="s">
        <v>8</v>
      </c>
      <c r="LKI14" s="8" t="s">
        <v>31</v>
      </c>
      <c r="LKJ14" s="22">
        <v>393</v>
      </c>
      <c r="LKK14" t="s">
        <v>7</v>
      </c>
      <c r="LKL14" t="s">
        <v>8</v>
      </c>
      <c r="LKM14" s="8" t="s">
        <v>31</v>
      </c>
      <c r="LKN14" s="22">
        <v>393</v>
      </c>
      <c r="LKO14" t="s">
        <v>7</v>
      </c>
      <c r="LKP14" t="s">
        <v>8</v>
      </c>
      <c r="LKQ14" s="8" t="s">
        <v>31</v>
      </c>
      <c r="LKR14" s="22">
        <v>393</v>
      </c>
      <c r="LKS14" t="s">
        <v>7</v>
      </c>
      <c r="LKT14" t="s">
        <v>8</v>
      </c>
      <c r="LKU14" s="8" t="s">
        <v>31</v>
      </c>
      <c r="LKV14" s="22">
        <v>393</v>
      </c>
      <c r="LKW14" t="s">
        <v>7</v>
      </c>
      <c r="LKX14" t="s">
        <v>8</v>
      </c>
      <c r="LKY14" s="8" t="s">
        <v>31</v>
      </c>
      <c r="LKZ14" s="22">
        <v>393</v>
      </c>
      <c r="LLA14" t="s">
        <v>7</v>
      </c>
      <c r="LLB14" t="s">
        <v>8</v>
      </c>
      <c r="LLC14" s="8" t="s">
        <v>31</v>
      </c>
      <c r="LLD14" s="22">
        <v>393</v>
      </c>
      <c r="LLE14" t="s">
        <v>7</v>
      </c>
      <c r="LLF14" t="s">
        <v>8</v>
      </c>
      <c r="LLG14" s="8" t="s">
        <v>31</v>
      </c>
      <c r="LLH14" s="22">
        <v>393</v>
      </c>
      <c r="LLI14" t="s">
        <v>7</v>
      </c>
      <c r="LLJ14" t="s">
        <v>8</v>
      </c>
      <c r="LLK14" s="8" t="s">
        <v>31</v>
      </c>
      <c r="LLL14" s="22">
        <v>393</v>
      </c>
      <c r="LLM14" t="s">
        <v>7</v>
      </c>
      <c r="LLN14" t="s">
        <v>8</v>
      </c>
      <c r="LLO14" s="8" t="s">
        <v>31</v>
      </c>
      <c r="LLP14" s="22">
        <v>393</v>
      </c>
      <c r="LLQ14" t="s">
        <v>7</v>
      </c>
      <c r="LLR14" t="s">
        <v>8</v>
      </c>
      <c r="LLS14" s="8" t="s">
        <v>31</v>
      </c>
      <c r="LLT14" s="22">
        <v>393</v>
      </c>
      <c r="LLU14" t="s">
        <v>7</v>
      </c>
      <c r="LLV14" t="s">
        <v>8</v>
      </c>
      <c r="LLW14" s="8" t="s">
        <v>31</v>
      </c>
      <c r="LLX14" s="22">
        <v>393</v>
      </c>
      <c r="LLY14" t="s">
        <v>7</v>
      </c>
      <c r="LLZ14" t="s">
        <v>8</v>
      </c>
      <c r="LMA14" s="8" t="s">
        <v>31</v>
      </c>
      <c r="LMB14" s="22">
        <v>393</v>
      </c>
      <c r="LMC14" t="s">
        <v>7</v>
      </c>
      <c r="LMD14" t="s">
        <v>8</v>
      </c>
      <c r="LME14" s="8" t="s">
        <v>31</v>
      </c>
      <c r="LMF14" s="22">
        <v>393</v>
      </c>
      <c r="LMG14" t="s">
        <v>7</v>
      </c>
      <c r="LMH14" t="s">
        <v>8</v>
      </c>
      <c r="LMI14" s="8" t="s">
        <v>31</v>
      </c>
      <c r="LMJ14" s="22">
        <v>393</v>
      </c>
      <c r="LMK14" t="s">
        <v>7</v>
      </c>
      <c r="LML14" t="s">
        <v>8</v>
      </c>
      <c r="LMM14" s="8" t="s">
        <v>31</v>
      </c>
      <c r="LMN14" s="22">
        <v>393</v>
      </c>
      <c r="LMO14" t="s">
        <v>7</v>
      </c>
      <c r="LMP14" t="s">
        <v>8</v>
      </c>
      <c r="LMQ14" s="8" t="s">
        <v>31</v>
      </c>
      <c r="LMR14" s="22">
        <v>393</v>
      </c>
      <c r="LMS14" t="s">
        <v>7</v>
      </c>
      <c r="LMT14" t="s">
        <v>8</v>
      </c>
      <c r="LMU14" s="8" t="s">
        <v>31</v>
      </c>
      <c r="LMV14" s="22">
        <v>393</v>
      </c>
      <c r="LMW14" t="s">
        <v>7</v>
      </c>
      <c r="LMX14" t="s">
        <v>8</v>
      </c>
      <c r="LMY14" s="8" t="s">
        <v>31</v>
      </c>
      <c r="LMZ14" s="22">
        <v>393</v>
      </c>
      <c r="LNA14" t="s">
        <v>7</v>
      </c>
      <c r="LNB14" t="s">
        <v>8</v>
      </c>
      <c r="LNC14" s="8" t="s">
        <v>31</v>
      </c>
      <c r="LND14" s="22">
        <v>393</v>
      </c>
      <c r="LNE14" t="s">
        <v>7</v>
      </c>
      <c r="LNF14" t="s">
        <v>8</v>
      </c>
      <c r="LNG14" s="8" t="s">
        <v>31</v>
      </c>
      <c r="LNH14" s="22">
        <v>393</v>
      </c>
      <c r="LNI14" t="s">
        <v>7</v>
      </c>
      <c r="LNJ14" t="s">
        <v>8</v>
      </c>
      <c r="LNK14" s="8" t="s">
        <v>31</v>
      </c>
      <c r="LNL14" s="22">
        <v>393</v>
      </c>
      <c r="LNM14" t="s">
        <v>7</v>
      </c>
      <c r="LNN14" t="s">
        <v>8</v>
      </c>
      <c r="LNO14" s="8" t="s">
        <v>31</v>
      </c>
      <c r="LNP14" s="22">
        <v>393</v>
      </c>
      <c r="LNQ14" t="s">
        <v>7</v>
      </c>
      <c r="LNR14" t="s">
        <v>8</v>
      </c>
      <c r="LNS14" s="8" t="s">
        <v>31</v>
      </c>
      <c r="LNT14" s="22">
        <v>393</v>
      </c>
      <c r="LNU14" t="s">
        <v>7</v>
      </c>
      <c r="LNV14" t="s">
        <v>8</v>
      </c>
      <c r="LNW14" s="8" t="s">
        <v>31</v>
      </c>
      <c r="LNX14" s="22">
        <v>393</v>
      </c>
      <c r="LNY14" t="s">
        <v>7</v>
      </c>
      <c r="LNZ14" t="s">
        <v>8</v>
      </c>
      <c r="LOA14" s="8" t="s">
        <v>31</v>
      </c>
      <c r="LOB14" s="22">
        <v>393</v>
      </c>
      <c r="LOC14" t="s">
        <v>7</v>
      </c>
      <c r="LOD14" t="s">
        <v>8</v>
      </c>
      <c r="LOE14" s="8" t="s">
        <v>31</v>
      </c>
      <c r="LOF14" s="22">
        <v>393</v>
      </c>
      <c r="LOG14" t="s">
        <v>7</v>
      </c>
      <c r="LOH14" t="s">
        <v>8</v>
      </c>
      <c r="LOI14" s="8" t="s">
        <v>31</v>
      </c>
      <c r="LOJ14" s="22">
        <v>393</v>
      </c>
      <c r="LOK14" t="s">
        <v>7</v>
      </c>
      <c r="LOL14" t="s">
        <v>8</v>
      </c>
      <c r="LOM14" s="8" t="s">
        <v>31</v>
      </c>
      <c r="LON14" s="22">
        <v>393</v>
      </c>
      <c r="LOO14" t="s">
        <v>7</v>
      </c>
      <c r="LOP14" t="s">
        <v>8</v>
      </c>
      <c r="LOQ14" s="8" t="s">
        <v>31</v>
      </c>
      <c r="LOR14" s="22">
        <v>393</v>
      </c>
      <c r="LOS14" t="s">
        <v>7</v>
      </c>
      <c r="LOT14" t="s">
        <v>8</v>
      </c>
      <c r="LOU14" s="8" t="s">
        <v>31</v>
      </c>
      <c r="LOV14" s="22">
        <v>393</v>
      </c>
      <c r="LOW14" t="s">
        <v>7</v>
      </c>
      <c r="LOX14" t="s">
        <v>8</v>
      </c>
      <c r="LOY14" s="8" t="s">
        <v>31</v>
      </c>
      <c r="LOZ14" s="22">
        <v>393</v>
      </c>
      <c r="LPA14" t="s">
        <v>7</v>
      </c>
      <c r="LPB14" t="s">
        <v>8</v>
      </c>
      <c r="LPC14" s="8" t="s">
        <v>31</v>
      </c>
      <c r="LPD14" s="22">
        <v>393</v>
      </c>
      <c r="LPE14" t="s">
        <v>7</v>
      </c>
      <c r="LPF14" t="s">
        <v>8</v>
      </c>
      <c r="LPG14" s="8" t="s">
        <v>31</v>
      </c>
      <c r="LPH14" s="22">
        <v>393</v>
      </c>
      <c r="LPI14" t="s">
        <v>7</v>
      </c>
      <c r="LPJ14" t="s">
        <v>8</v>
      </c>
      <c r="LPK14" s="8" t="s">
        <v>31</v>
      </c>
      <c r="LPL14" s="22">
        <v>393</v>
      </c>
      <c r="LPM14" t="s">
        <v>7</v>
      </c>
      <c r="LPN14" t="s">
        <v>8</v>
      </c>
      <c r="LPO14" s="8" t="s">
        <v>31</v>
      </c>
      <c r="LPP14" s="22">
        <v>393</v>
      </c>
      <c r="LPQ14" t="s">
        <v>7</v>
      </c>
      <c r="LPR14" t="s">
        <v>8</v>
      </c>
      <c r="LPS14" s="8" t="s">
        <v>31</v>
      </c>
      <c r="LPT14" s="22">
        <v>393</v>
      </c>
      <c r="LPU14" t="s">
        <v>7</v>
      </c>
      <c r="LPV14" t="s">
        <v>8</v>
      </c>
      <c r="LPW14" s="8" t="s">
        <v>31</v>
      </c>
      <c r="LPX14" s="22">
        <v>393</v>
      </c>
      <c r="LPY14" t="s">
        <v>7</v>
      </c>
      <c r="LPZ14" t="s">
        <v>8</v>
      </c>
      <c r="LQA14" s="8" t="s">
        <v>31</v>
      </c>
      <c r="LQB14" s="22">
        <v>393</v>
      </c>
      <c r="LQC14" t="s">
        <v>7</v>
      </c>
      <c r="LQD14" t="s">
        <v>8</v>
      </c>
      <c r="LQE14" s="8" t="s">
        <v>31</v>
      </c>
      <c r="LQF14" s="22">
        <v>393</v>
      </c>
      <c r="LQG14" t="s">
        <v>7</v>
      </c>
      <c r="LQH14" t="s">
        <v>8</v>
      </c>
      <c r="LQI14" s="8" t="s">
        <v>31</v>
      </c>
      <c r="LQJ14" s="22">
        <v>393</v>
      </c>
      <c r="LQK14" t="s">
        <v>7</v>
      </c>
      <c r="LQL14" t="s">
        <v>8</v>
      </c>
      <c r="LQM14" s="8" t="s">
        <v>31</v>
      </c>
      <c r="LQN14" s="22">
        <v>393</v>
      </c>
      <c r="LQO14" t="s">
        <v>7</v>
      </c>
      <c r="LQP14" t="s">
        <v>8</v>
      </c>
      <c r="LQQ14" s="8" t="s">
        <v>31</v>
      </c>
      <c r="LQR14" s="22">
        <v>393</v>
      </c>
      <c r="LQS14" t="s">
        <v>7</v>
      </c>
      <c r="LQT14" t="s">
        <v>8</v>
      </c>
      <c r="LQU14" s="8" t="s">
        <v>31</v>
      </c>
      <c r="LQV14" s="22">
        <v>393</v>
      </c>
      <c r="LQW14" t="s">
        <v>7</v>
      </c>
      <c r="LQX14" t="s">
        <v>8</v>
      </c>
      <c r="LQY14" s="8" t="s">
        <v>31</v>
      </c>
      <c r="LQZ14" s="22">
        <v>393</v>
      </c>
      <c r="LRA14" t="s">
        <v>7</v>
      </c>
      <c r="LRB14" t="s">
        <v>8</v>
      </c>
      <c r="LRC14" s="8" t="s">
        <v>31</v>
      </c>
      <c r="LRD14" s="22">
        <v>393</v>
      </c>
      <c r="LRE14" t="s">
        <v>7</v>
      </c>
      <c r="LRF14" t="s">
        <v>8</v>
      </c>
      <c r="LRG14" s="8" t="s">
        <v>31</v>
      </c>
      <c r="LRH14" s="22">
        <v>393</v>
      </c>
      <c r="LRI14" t="s">
        <v>7</v>
      </c>
      <c r="LRJ14" t="s">
        <v>8</v>
      </c>
      <c r="LRK14" s="8" t="s">
        <v>31</v>
      </c>
      <c r="LRL14" s="22">
        <v>393</v>
      </c>
      <c r="LRM14" t="s">
        <v>7</v>
      </c>
      <c r="LRN14" t="s">
        <v>8</v>
      </c>
      <c r="LRO14" s="8" t="s">
        <v>31</v>
      </c>
      <c r="LRP14" s="22">
        <v>393</v>
      </c>
      <c r="LRQ14" t="s">
        <v>7</v>
      </c>
      <c r="LRR14" t="s">
        <v>8</v>
      </c>
      <c r="LRS14" s="8" t="s">
        <v>31</v>
      </c>
      <c r="LRT14" s="22">
        <v>393</v>
      </c>
      <c r="LRU14" t="s">
        <v>7</v>
      </c>
      <c r="LRV14" t="s">
        <v>8</v>
      </c>
      <c r="LRW14" s="8" t="s">
        <v>31</v>
      </c>
      <c r="LRX14" s="22">
        <v>393</v>
      </c>
      <c r="LRY14" t="s">
        <v>7</v>
      </c>
      <c r="LRZ14" t="s">
        <v>8</v>
      </c>
      <c r="LSA14" s="8" t="s">
        <v>31</v>
      </c>
      <c r="LSB14" s="22">
        <v>393</v>
      </c>
      <c r="LSC14" t="s">
        <v>7</v>
      </c>
      <c r="LSD14" t="s">
        <v>8</v>
      </c>
      <c r="LSE14" s="8" t="s">
        <v>31</v>
      </c>
      <c r="LSF14" s="22">
        <v>393</v>
      </c>
      <c r="LSG14" t="s">
        <v>7</v>
      </c>
      <c r="LSH14" t="s">
        <v>8</v>
      </c>
      <c r="LSI14" s="8" t="s">
        <v>31</v>
      </c>
      <c r="LSJ14" s="22">
        <v>393</v>
      </c>
      <c r="LSK14" t="s">
        <v>7</v>
      </c>
      <c r="LSL14" t="s">
        <v>8</v>
      </c>
      <c r="LSM14" s="8" t="s">
        <v>31</v>
      </c>
      <c r="LSN14" s="22">
        <v>393</v>
      </c>
      <c r="LSO14" t="s">
        <v>7</v>
      </c>
      <c r="LSP14" t="s">
        <v>8</v>
      </c>
      <c r="LSQ14" s="8" t="s">
        <v>31</v>
      </c>
      <c r="LSR14" s="22">
        <v>393</v>
      </c>
      <c r="LSS14" t="s">
        <v>7</v>
      </c>
      <c r="LST14" t="s">
        <v>8</v>
      </c>
      <c r="LSU14" s="8" t="s">
        <v>31</v>
      </c>
      <c r="LSV14" s="22">
        <v>393</v>
      </c>
      <c r="LSW14" t="s">
        <v>7</v>
      </c>
      <c r="LSX14" t="s">
        <v>8</v>
      </c>
      <c r="LSY14" s="8" t="s">
        <v>31</v>
      </c>
      <c r="LSZ14" s="22">
        <v>393</v>
      </c>
      <c r="LTA14" t="s">
        <v>7</v>
      </c>
      <c r="LTB14" t="s">
        <v>8</v>
      </c>
      <c r="LTC14" s="8" t="s">
        <v>31</v>
      </c>
      <c r="LTD14" s="22">
        <v>393</v>
      </c>
      <c r="LTE14" t="s">
        <v>7</v>
      </c>
      <c r="LTF14" t="s">
        <v>8</v>
      </c>
      <c r="LTG14" s="8" t="s">
        <v>31</v>
      </c>
      <c r="LTH14" s="22">
        <v>393</v>
      </c>
      <c r="LTI14" t="s">
        <v>7</v>
      </c>
      <c r="LTJ14" t="s">
        <v>8</v>
      </c>
      <c r="LTK14" s="8" t="s">
        <v>31</v>
      </c>
      <c r="LTL14" s="22">
        <v>393</v>
      </c>
      <c r="LTM14" t="s">
        <v>7</v>
      </c>
      <c r="LTN14" t="s">
        <v>8</v>
      </c>
      <c r="LTO14" s="8" t="s">
        <v>31</v>
      </c>
      <c r="LTP14" s="22">
        <v>393</v>
      </c>
      <c r="LTQ14" t="s">
        <v>7</v>
      </c>
      <c r="LTR14" t="s">
        <v>8</v>
      </c>
      <c r="LTS14" s="8" t="s">
        <v>31</v>
      </c>
      <c r="LTT14" s="22">
        <v>393</v>
      </c>
      <c r="LTU14" t="s">
        <v>7</v>
      </c>
      <c r="LTV14" t="s">
        <v>8</v>
      </c>
      <c r="LTW14" s="8" t="s">
        <v>31</v>
      </c>
      <c r="LTX14" s="22">
        <v>393</v>
      </c>
      <c r="LTY14" t="s">
        <v>7</v>
      </c>
      <c r="LTZ14" t="s">
        <v>8</v>
      </c>
      <c r="LUA14" s="8" t="s">
        <v>31</v>
      </c>
      <c r="LUB14" s="22">
        <v>393</v>
      </c>
      <c r="LUC14" t="s">
        <v>7</v>
      </c>
      <c r="LUD14" t="s">
        <v>8</v>
      </c>
      <c r="LUE14" s="8" t="s">
        <v>31</v>
      </c>
      <c r="LUF14" s="22">
        <v>393</v>
      </c>
      <c r="LUG14" t="s">
        <v>7</v>
      </c>
      <c r="LUH14" t="s">
        <v>8</v>
      </c>
      <c r="LUI14" s="8" t="s">
        <v>31</v>
      </c>
      <c r="LUJ14" s="22">
        <v>393</v>
      </c>
      <c r="LUK14" t="s">
        <v>7</v>
      </c>
      <c r="LUL14" t="s">
        <v>8</v>
      </c>
      <c r="LUM14" s="8" t="s">
        <v>31</v>
      </c>
      <c r="LUN14" s="22">
        <v>393</v>
      </c>
      <c r="LUO14" t="s">
        <v>7</v>
      </c>
      <c r="LUP14" t="s">
        <v>8</v>
      </c>
      <c r="LUQ14" s="8" t="s">
        <v>31</v>
      </c>
      <c r="LUR14" s="22">
        <v>393</v>
      </c>
      <c r="LUS14" t="s">
        <v>7</v>
      </c>
      <c r="LUT14" t="s">
        <v>8</v>
      </c>
      <c r="LUU14" s="8" t="s">
        <v>31</v>
      </c>
      <c r="LUV14" s="22">
        <v>393</v>
      </c>
      <c r="LUW14" t="s">
        <v>7</v>
      </c>
      <c r="LUX14" t="s">
        <v>8</v>
      </c>
      <c r="LUY14" s="8" t="s">
        <v>31</v>
      </c>
      <c r="LUZ14" s="22">
        <v>393</v>
      </c>
      <c r="LVA14" t="s">
        <v>7</v>
      </c>
      <c r="LVB14" t="s">
        <v>8</v>
      </c>
      <c r="LVC14" s="8" t="s">
        <v>31</v>
      </c>
      <c r="LVD14" s="22">
        <v>393</v>
      </c>
      <c r="LVE14" t="s">
        <v>7</v>
      </c>
      <c r="LVF14" t="s">
        <v>8</v>
      </c>
      <c r="LVG14" s="8" t="s">
        <v>31</v>
      </c>
      <c r="LVH14" s="22">
        <v>393</v>
      </c>
      <c r="LVI14" t="s">
        <v>7</v>
      </c>
      <c r="LVJ14" t="s">
        <v>8</v>
      </c>
      <c r="LVK14" s="8" t="s">
        <v>31</v>
      </c>
      <c r="LVL14" s="22">
        <v>393</v>
      </c>
      <c r="LVM14" t="s">
        <v>7</v>
      </c>
      <c r="LVN14" t="s">
        <v>8</v>
      </c>
      <c r="LVO14" s="8" t="s">
        <v>31</v>
      </c>
      <c r="LVP14" s="22">
        <v>393</v>
      </c>
      <c r="LVQ14" t="s">
        <v>7</v>
      </c>
      <c r="LVR14" t="s">
        <v>8</v>
      </c>
      <c r="LVS14" s="8" t="s">
        <v>31</v>
      </c>
      <c r="LVT14" s="22">
        <v>393</v>
      </c>
      <c r="LVU14" t="s">
        <v>7</v>
      </c>
      <c r="LVV14" t="s">
        <v>8</v>
      </c>
      <c r="LVW14" s="8" t="s">
        <v>31</v>
      </c>
      <c r="LVX14" s="22">
        <v>393</v>
      </c>
      <c r="LVY14" t="s">
        <v>7</v>
      </c>
      <c r="LVZ14" t="s">
        <v>8</v>
      </c>
      <c r="LWA14" s="8" t="s">
        <v>31</v>
      </c>
      <c r="LWB14" s="22">
        <v>393</v>
      </c>
      <c r="LWC14" t="s">
        <v>7</v>
      </c>
      <c r="LWD14" t="s">
        <v>8</v>
      </c>
      <c r="LWE14" s="8" t="s">
        <v>31</v>
      </c>
      <c r="LWF14" s="22">
        <v>393</v>
      </c>
      <c r="LWG14" t="s">
        <v>7</v>
      </c>
      <c r="LWH14" t="s">
        <v>8</v>
      </c>
      <c r="LWI14" s="8" t="s">
        <v>31</v>
      </c>
      <c r="LWJ14" s="22">
        <v>393</v>
      </c>
      <c r="LWK14" t="s">
        <v>7</v>
      </c>
      <c r="LWL14" t="s">
        <v>8</v>
      </c>
      <c r="LWM14" s="8" t="s">
        <v>31</v>
      </c>
      <c r="LWN14" s="22">
        <v>393</v>
      </c>
      <c r="LWO14" t="s">
        <v>7</v>
      </c>
      <c r="LWP14" t="s">
        <v>8</v>
      </c>
      <c r="LWQ14" s="8" t="s">
        <v>31</v>
      </c>
      <c r="LWR14" s="22">
        <v>393</v>
      </c>
      <c r="LWS14" t="s">
        <v>7</v>
      </c>
      <c r="LWT14" t="s">
        <v>8</v>
      </c>
      <c r="LWU14" s="8" t="s">
        <v>31</v>
      </c>
      <c r="LWV14" s="22">
        <v>393</v>
      </c>
      <c r="LWW14" t="s">
        <v>7</v>
      </c>
      <c r="LWX14" t="s">
        <v>8</v>
      </c>
      <c r="LWY14" s="8" t="s">
        <v>31</v>
      </c>
      <c r="LWZ14" s="22">
        <v>393</v>
      </c>
      <c r="LXA14" t="s">
        <v>7</v>
      </c>
      <c r="LXB14" t="s">
        <v>8</v>
      </c>
      <c r="LXC14" s="8" t="s">
        <v>31</v>
      </c>
      <c r="LXD14" s="22">
        <v>393</v>
      </c>
      <c r="LXE14" t="s">
        <v>7</v>
      </c>
      <c r="LXF14" t="s">
        <v>8</v>
      </c>
      <c r="LXG14" s="8" t="s">
        <v>31</v>
      </c>
      <c r="LXH14" s="22">
        <v>393</v>
      </c>
      <c r="LXI14" t="s">
        <v>7</v>
      </c>
      <c r="LXJ14" t="s">
        <v>8</v>
      </c>
      <c r="LXK14" s="8" t="s">
        <v>31</v>
      </c>
      <c r="LXL14" s="22">
        <v>393</v>
      </c>
      <c r="LXM14" t="s">
        <v>7</v>
      </c>
      <c r="LXN14" t="s">
        <v>8</v>
      </c>
      <c r="LXO14" s="8" t="s">
        <v>31</v>
      </c>
      <c r="LXP14" s="22">
        <v>393</v>
      </c>
      <c r="LXQ14" t="s">
        <v>7</v>
      </c>
      <c r="LXR14" t="s">
        <v>8</v>
      </c>
      <c r="LXS14" s="8" t="s">
        <v>31</v>
      </c>
      <c r="LXT14" s="22">
        <v>393</v>
      </c>
      <c r="LXU14" t="s">
        <v>7</v>
      </c>
      <c r="LXV14" t="s">
        <v>8</v>
      </c>
      <c r="LXW14" s="8" t="s">
        <v>31</v>
      </c>
      <c r="LXX14" s="22">
        <v>393</v>
      </c>
      <c r="LXY14" t="s">
        <v>7</v>
      </c>
      <c r="LXZ14" t="s">
        <v>8</v>
      </c>
      <c r="LYA14" s="8" t="s">
        <v>31</v>
      </c>
      <c r="LYB14" s="22">
        <v>393</v>
      </c>
      <c r="LYC14" t="s">
        <v>7</v>
      </c>
      <c r="LYD14" t="s">
        <v>8</v>
      </c>
      <c r="LYE14" s="8" t="s">
        <v>31</v>
      </c>
      <c r="LYF14" s="22">
        <v>393</v>
      </c>
      <c r="LYG14" t="s">
        <v>7</v>
      </c>
      <c r="LYH14" t="s">
        <v>8</v>
      </c>
      <c r="LYI14" s="8" t="s">
        <v>31</v>
      </c>
      <c r="LYJ14" s="22">
        <v>393</v>
      </c>
      <c r="LYK14" t="s">
        <v>7</v>
      </c>
      <c r="LYL14" t="s">
        <v>8</v>
      </c>
      <c r="LYM14" s="8" t="s">
        <v>31</v>
      </c>
      <c r="LYN14" s="22">
        <v>393</v>
      </c>
      <c r="LYO14" t="s">
        <v>7</v>
      </c>
      <c r="LYP14" t="s">
        <v>8</v>
      </c>
      <c r="LYQ14" s="8" t="s">
        <v>31</v>
      </c>
      <c r="LYR14" s="22">
        <v>393</v>
      </c>
      <c r="LYS14" t="s">
        <v>7</v>
      </c>
      <c r="LYT14" t="s">
        <v>8</v>
      </c>
      <c r="LYU14" s="8" t="s">
        <v>31</v>
      </c>
      <c r="LYV14" s="22">
        <v>393</v>
      </c>
      <c r="LYW14" t="s">
        <v>7</v>
      </c>
      <c r="LYX14" t="s">
        <v>8</v>
      </c>
      <c r="LYY14" s="8" t="s">
        <v>31</v>
      </c>
      <c r="LYZ14" s="22">
        <v>393</v>
      </c>
      <c r="LZA14" t="s">
        <v>7</v>
      </c>
      <c r="LZB14" t="s">
        <v>8</v>
      </c>
      <c r="LZC14" s="8" t="s">
        <v>31</v>
      </c>
      <c r="LZD14" s="22">
        <v>393</v>
      </c>
      <c r="LZE14" t="s">
        <v>7</v>
      </c>
      <c r="LZF14" t="s">
        <v>8</v>
      </c>
      <c r="LZG14" s="8" t="s">
        <v>31</v>
      </c>
      <c r="LZH14" s="22">
        <v>393</v>
      </c>
      <c r="LZI14" t="s">
        <v>7</v>
      </c>
      <c r="LZJ14" t="s">
        <v>8</v>
      </c>
      <c r="LZK14" s="8" t="s">
        <v>31</v>
      </c>
      <c r="LZL14" s="22">
        <v>393</v>
      </c>
      <c r="LZM14" t="s">
        <v>7</v>
      </c>
      <c r="LZN14" t="s">
        <v>8</v>
      </c>
      <c r="LZO14" s="8" t="s">
        <v>31</v>
      </c>
      <c r="LZP14" s="22">
        <v>393</v>
      </c>
      <c r="LZQ14" t="s">
        <v>7</v>
      </c>
      <c r="LZR14" t="s">
        <v>8</v>
      </c>
      <c r="LZS14" s="8" t="s">
        <v>31</v>
      </c>
      <c r="LZT14" s="22">
        <v>393</v>
      </c>
      <c r="LZU14" t="s">
        <v>7</v>
      </c>
      <c r="LZV14" t="s">
        <v>8</v>
      </c>
      <c r="LZW14" s="8" t="s">
        <v>31</v>
      </c>
      <c r="LZX14" s="22">
        <v>393</v>
      </c>
      <c r="LZY14" t="s">
        <v>7</v>
      </c>
      <c r="LZZ14" t="s">
        <v>8</v>
      </c>
      <c r="MAA14" s="8" t="s">
        <v>31</v>
      </c>
      <c r="MAB14" s="22">
        <v>393</v>
      </c>
      <c r="MAC14" t="s">
        <v>7</v>
      </c>
      <c r="MAD14" t="s">
        <v>8</v>
      </c>
      <c r="MAE14" s="8" t="s">
        <v>31</v>
      </c>
      <c r="MAF14" s="22">
        <v>393</v>
      </c>
      <c r="MAG14" t="s">
        <v>7</v>
      </c>
      <c r="MAH14" t="s">
        <v>8</v>
      </c>
      <c r="MAI14" s="8" t="s">
        <v>31</v>
      </c>
      <c r="MAJ14" s="22">
        <v>393</v>
      </c>
      <c r="MAK14" t="s">
        <v>7</v>
      </c>
      <c r="MAL14" t="s">
        <v>8</v>
      </c>
      <c r="MAM14" s="8" t="s">
        <v>31</v>
      </c>
      <c r="MAN14" s="22">
        <v>393</v>
      </c>
      <c r="MAO14" t="s">
        <v>7</v>
      </c>
      <c r="MAP14" t="s">
        <v>8</v>
      </c>
      <c r="MAQ14" s="8" t="s">
        <v>31</v>
      </c>
      <c r="MAR14" s="22">
        <v>393</v>
      </c>
      <c r="MAS14" t="s">
        <v>7</v>
      </c>
      <c r="MAT14" t="s">
        <v>8</v>
      </c>
      <c r="MAU14" s="8" t="s">
        <v>31</v>
      </c>
      <c r="MAV14" s="22">
        <v>393</v>
      </c>
      <c r="MAW14" t="s">
        <v>7</v>
      </c>
      <c r="MAX14" t="s">
        <v>8</v>
      </c>
      <c r="MAY14" s="8" t="s">
        <v>31</v>
      </c>
      <c r="MAZ14" s="22">
        <v>393</v>
      </c>
      <c r="MBA14" t="s">
        <v>7</v>
      </c>
      <c r="MBB14" t="s">
        <v>8</v>
      </c>
      <c r="MBC14" s="8" t="s">
        <v>31</v>
      </c>
      <c r="MBD14" s="22">
        <v>393</v>
      </c>
      <c r="MBE14" t="s">
        <v>7</v>
      </c>
      <c r="MBF14" t="s">
        <v>8</v>
      </c>
      <c r="MBG14" s="8" t="s">
        <v>31</v>
      </c>
      <c r="MBH14" s="22">
        <v>393</v>
      </c>
      <c r="MBI14" t="s">
        <v>7</v>
      </c>
      <c r="MBJ14" t="s">
        <v>8</v>
      </c>
      <c r="MBK14" s="8" t="s">
        <v>31</v>
      </c>
      <c r="MBL14" s="22">
        <v>393</v>
      </c>
      <c r="MBM14" t="s">
        <v>7</v>
      </c>
      <c r="MBN14" t="s">
        <v>8</v>
      </c>
      <c r="MBO14" s="8" t="s">
        <v>31</v>
      </c>
      <c r="MBP14" s="22">
        <v>393</v>
      </c>
      <c r="MBQ14" t="s">
        <v>7</v>
      </c>
      <c r="MBR14" t="s">
        <v>8</v>
      </c>
      <c r="MBS14" s="8" t="s">
        <v>31</v>
      </c>
      <c r="MBT14" s="22">
        <v>393</v>
      </c>
      <c r="MBU14" t="s">
        <v>7</v>
      </c>
      <c r="MBV14" t="s">
        <v>8</v>
      </c>
      <c r="MBW14" s="8" t="s">
        <v>31</v>
      </c>
      <c r="MBX14" s="22">
        <v>393</v>
      </c>
      <c r="MBY14" t="s">
        <v>7</v>
      </c>
      <c r="MBZ14" t="s">
        <v>8</v>
      </c>
      <c r="MCA14" s="8" t="s">
        <v>31</v>
      </c>
      <c r="MCB14" s="22">
        <v>393</v>
      </c>
      <c r="MCC14" t="s">
        <v>7</v>
      </c>
      <c r="MCD14" t="s">
        <v>8</v>
      </c>
      <c r="MCE14" s="8" t="s">
        <v>31</v>
      </c>
      <c r="MCF14" s="22">
        <v>393</v>
      </c>
      <c r="MCG14" t="s">
        <v>7</v>
      </c>
      <c r="MCH14" t="s">
        <v>8</v>
      </c>
      <c r="MCI14" s="8" t="s">
        <v>31</v>
      </c>
      <c r="MCJ14" s="22">
        <v>393</v>
      </c>
      <c r="MCK14" t="s">
        <v>7</v>
      </c>
      <c r="MCL14" t="s">
        <v>8</v>
      </c>
      <c r="MCM14" s="8" t="s">
        <v>31</v>
      </c>
      <c r="MCN14" s="22">
        <v>393</v>
      </c>
      <c r="MCO14" t="s">
        <v>7</v>
      </c>
      <c r="MCP14" t="s">
        <v>8</v>
      </c>
      <c r="MCQ14" s="8" t="s">
        <v>31</v>
      </c>
      <c r="MCR14" s="22">
        <v>393</v>
      </c>
      <c r="MCS14" t="s">
        <v>7</v>
      </c>
      <c r="MCT14" t="s">
        <v>8</v>
      </c>
      <c r="MCU14" s="8" t="s">
        <v>31</v>
      </c>
      <c r="MCV14" s="22">
        <v>393</v>
      </c>
      <c r="MCW14" t="s">
        <v>7</v>
      </c>
      <c r="MCX14" t="s">
        <v>8</v>
      </c>
      <c r="MCY14" s="8" t="s">
        <v>31</v>
      </c>
      <c r="MCZ14" s="22">
        <v>393</v>
      </c>
      <c r="MDA14" t="s">
        <v>7</v>
      </c>
      <c r="MDB14" t="s">
        <v>8</v>
      </c>
      <c r="MDC14" s="8" t="s">
        <v>31</v>
      </c>
      <c r="MDD14" s="22">
        <v>393</v>
      </c>
      <c r="MDE14" t="s">
        <v>7</v>
      </c>
      <c r="MDF14" t="s">
        <v>8</v>
      </c>
      <c r="MDG14" s="8" t="s">
        <v>31</v>
      </c>
      <c r="MDH14" s="22">
        <v>393</v>
      </c>
      <c r="MDI14" t="s">
        <v>7</v>
      </c>
      <c r="MDJ14" t="s">
        <v>8</v>
      </c>
      <c r="MDK14" s="8" t="s">
        <v>31</v>
      </c>
      <c r="MDL14" s="22">
        <v>393</v>
      </c>
      <c r="MDM14" t="s">
        <v>7</v>
      </c>
      <c r="MDN14" t="s">
        <v>8</v>
      </c>
      <c r="MDO14" s="8" t="s">
        <v>31</v>
      </c>
      <c r="MDP14" s="22">
        <v>393</v>
      </c>
      <c r="MDQ14" t="s">
        <v>7</v>
      </c>
      <c r="MDR14" t="s">
        <v>8</v>
      </c>
      <c r="MDS14" s="8" t="s">
        <v>31</v>
      </c>
      <c r="MDT14" s="22">
        <v>393</v>
      </c>
      <c r="MDU14" t="s">
        <v>7</v>
      </c>
      <c r="MDV14" t="s">
        <v>8</v>
      </c>
      <c r="MDW14" s="8" t="s">
        <v>31</v>
      </c>
      <c r="MDX14" s="22">
        <v>393</v>
      </c>
      <c r="MDY14" t="s">
        <v>7</v>
      </c>
      <c r="MDZ14" t="s">
        <v>8</v>
      </c>
      <c r="MEA14" s="8" t="s">
        <v>31</v>
      </c>
      <c r="MEB14" s="22">
        <v>393</v>
      </c>
      <c r="MEC14" t="s">
        <v>7</v>
      </c>
      <c r="MED14" t="s">
        <v>8</v>
      </c>
      <c r="MEE14" s="8" t="s">
        <v>31</v>
      </c>
      <c r="MEF14" s="22">
        <v>393</v>
      </c>
      <c r="MEG14" t="s">
        <v>7</v>
      </c>
      <c r="MEH14" t="s">
        <v>8</v>
      </c>
      <c r="MEI14" s="8" t="s">
        <v>31</v>
      </c>
      <c r="MEJ14" s="22">
        <v>393</v>
      </c>
      <c r="MEK14" t="s">
        <v>7</v>
      </c>
      <c r="MEL14" t="s">
        <v>8</v>
      </c>
      <c r="MEM14" s="8" t="s">
        <v>31</v>
      </c>
      <c r="MEN14" s="22">
        <v>393</v>
      </c>
      <c r="MEO14" t="s">
        <v>7</v>
      </c>
      <c r="MEP14" t="s">
        <v>8</v>
      </c>
      <c r="MEQ14" s="8" t="s">
        <v>31</v>
      </c>
      <c r="MER14" s="22">
        <v>393</v>
      </c>
      <c r="MES14" t="s">
        <v>7</v>
      </c>
      <c r="MET14" t="s">
        <v>8</v>
      </c>
      <c r="MEU14" s="8" t="s">
        <v>31</v>
      </c>
      <c r="MEV14" s="22">
        <v>393</v>
      </c>
      <c r="MEW14" t="s">
        <v>7</v>
      </c>
      <c r="MEX14" t="s">
        <v>8</v>
      </c>
      <c r="MEY14" s="8" t="s">
        <v>31</v>
      </c>
      <c r="MEZ14" s="22">
        <v>393</v>
      </c>
      <c r="MFA14" t="s">
        <v>7</v>
      </c>
      <c r="MFB14" t="s">
        <v>8</v>
      </c>
      <c r="MFC14" s="8" t="s">
        <v>31</v>
      </c>
      <c r="MFD14" s="22">
        <v>393</v>
      </c>
      <c r="MFE14" t="s">
        <v>7</v>
      </c>
      <c r="MFF14" t="s">
        <v>8</v>
      </c>
      <c r="MFG14" s="8" t="s">
        <v>31</v>
      </c>
      <c r="MFH14" s="22">
        <v>393</v>
      </c>
      <c r="MFI14" t="s">
        <v>7</v>
      </c>
      <c r="MFJ14" t="s">
        <v>8</v>
      </c>
      <c r="MFK14" s="8" t="s">
        <v>31</v>
      </c>
      <c r="MFL14" s="22">
        <v>393</v>
      </c>
      <c r="MFM14" t="s">
        <v>7</v>
      </c>
      <c r="MFN14" t="s">
        <v>8</v>
      </c>
      <c r="MFO14" s="8" t="s">
        <v>31</v>
      </c>
      <c r="MFP14" s="22">
        <v>393</v>
      </c>
      <c r="MFQ14" t="s">
        <v>7</v>
      </c>
      <c r="MFR14" t="s">
        <v>8</v>
      </c>
      <c r="MFS14" s="8" t="s">
        <v>31</v>
      </c>
      <c r="MFT14" s="22">
        <v>393</v>
      </c>
      <c r="MFU14" t="s">
        <v>7</v>
      </c>
      <c r="MFV14" t="s">
        <v>8</v>
      </c>
      <c r="MFW14" s="8" t="s">
        <v>31</v>
      </c>
      <c r="MFX14" s="22">
        <v>393</v>
      </c>
      <c r="MFY14" t="s">
        <v>7</v>
      </c>
      <c r="MFZ14" t="s">
        <v>8</v>
      </c>
      <c r="MGA14" s="8" t="s">
        <v>31</v>
      </c>
      <c r="MGB14" s="22">
        <v>393</v>
      </c>
      <c r="MGC14" t="s">
        <v>7</v>
      </c>
      <c r="MGD14" t="s">
        <v>8</v>
      </c>
      <c r="MGE14" s="8" t="s">
        <v>31</v>
      </c>
      <c r="MGF14" s="22">
        <v>393</v>
      </c>
      <c r="MGG14" t="s">
        <v>7</v>
      </c>
      <c r="MGH14" t="s">
        <v>8</v>
      </c>
      <c r="MGI14" s="8" t="s">
        <v>31</v>
      </c>
      <c r="MGJ14" s="22">
        <v>393</v>
      </c>
      <c r="MGK14" t="s">
        <v>7</v>
      </c>
      <c r="MGL14" t="s">
        <v>8</v>
      </c>
      <c r="MGM14" s="8" t="s">
        <v>31</v>
      </c>
      <c r="MGN14" s="22">
        <v>393</v>
      </c>
      <c r="MGO14" t="s">
        <v>7</v>
      </c>
      <c r="MGP14" t="s">
        <v>8</v>
      </c>
      <c r="MGQ14" s="8" t="s">
        <v>31</v>
      </c>
      <c r="MGR14" s="22">
        <v>393</v>
      </c>
      <c r="MGS14" t="s">
        <v>7</v>
      </c>
      <c r="MGT14" t="s">
        <v>8</v>
      </c>
      <c r="MGU14" s="8" t="s">
        <v>31</v>
      </c>
      <c r="MGV14" s="22">
        <v>393</v>
      </c>
      <c r="MGW14" t="s">
        <v>7</v>
      </c>
      <c r="MGX14" t="s">
        <v>8</v>
      </c>
      <c r="MGY14" s="8" t="s">
        <v>31</v>
      </c>
      <c r="MGZ14" s="22">
        <v>393</v>
      </c>
      <c r="MHA14" t="s">
        <v>7</v>
      </c>
      <c r="MHB14" t="s">
        <v>8</v>
      </c>
      <c r="MHC14" s="8" t="s">
        <v>31</v>
      </c>
      <c r="MHD14" s="22">
        <v>393</v>
      </c>
      <c r="MHE14" t="s">
        <v>7</v>
      </c>
      <c r="MHF14" t="s">
        <v>8</v>
      </c>
      <c r="MHG14" s="8" t="s">
        <v>31</v>
      </c>
      <c r="MHH14" s="22">
        <v>393</v>
      </c>
      <c r="MHI14" t="s">
        <v>7</v>
      </c>
      <c r="MHJ14" t="s">
        <v>8</v>
      </c>
      <c r="MHK14" s="8" t="s">
        <v>31</v>
      </c>
      <c r="MHL14" s="22">
        <v>393</v>
      </c>
      <c r="MHM14" t="s">
        <v>7</v>
      </c>
      <c r="MHN14" t="s">
        <v>8</v>
      </c>
      <c r="MHO14" s="8" t="s">
        <v>31</v>
      </c>
      <c r="MHP14" s="22">
        <v>393</v>
      </c>
      <c r="MHQ14" t="s">
        <v>7</v>
      </c>
      <c r="MHR14" t="s">
        <v>8</v>
      </c>
      <c r="MHS14" s="8" t="s">
        <v>31</v>
      </c>
      <c r="MHT14" s="22">
        <v>393</v>
      </c>
      <c r="MHU14" t="s">
        <v>7</v>
      </c>
      <c r="MHV14" t="s">
        <v>8</v>
      </c>
      <c r="MHW14" s="8" t="s">
        <v>31</v>
      </c>
      <c r="MHX14" s="22">
        <v>393</v>
      </c>
      <c r="MHY14" t="s">
        <v>7</v>
      </c>
      <c r="MHZ14" t="s">
        <v>8</v>
      </c>
      <c r="MIA14" s="8" t="s">
        <v>31</v>
      </c>
      <c r="MIB14" s="22">
        <v>393</v>
      </c>
      <c r="MIC14" t="s">
        <v>7</v>
      </c>
      <c r="MID14" t="s">
        <v>8</v>
      </c>
      <c r="MIE14" s="8" t="s">
        <v>31</v>
      </c>
      <c r="MIF14" s="22">
        <v>393</v>
      </c>
      <c r="MIG14" t="s">
        <v>7</v>
      </c>
      <c r="MIH14" t="s">
        <v>8</v>
      </c>
      <c r="MII14" s="8" t="s">
        <v>31</v>
      </c>
      <c r="MIJ14" s="22">
        <v>393</v>
      </c>
      <c r="MIK14" t="s">
        <v>7</v>
      </c>
      <c r="MIL14" t="s">
        <v>8</v>
      </c>
      <c r="MIM14" s="8" t="s">
        <v>31</v>
      </c>
      <c r="MIN14" s="22">
        <v>393</v>
      </c>
      <c r="MIO14" t="s">
        <v>7</v>
      </c>
      <c r="MIP14" t="s">
        <v>8</v>
      </c>
      <c r="MIQ14" s="8" t="s">
        <v>31</v>
      </c>
      <c r="MIR14" s="22">
        <v>393</v>
      </c>
      <c r="MIS14" t="s">
        <v>7</v>
      </c>
      <c r="MIT14" t="s">
        <v>8</v>
      </c>
      <c r="MIU14" s="8" t="s">
        <v>31</v>
      </c>
      <c r="MIV14" s="22">
        <v>393</v>
      </c>
      <c r="MIW14" t="s">
        <v>7</v>
      </c>
      <c r="MIX14" t="s">
        <v>8</v>
      </c>
      <c r="MIY14" s="8" t="s">
        <v>31</v>
      </c>
      <c r="MIZ14" s="22">
        <v>393</v>
      </c>
      <c r="MJA14" t="s">
        <v>7</v>
      </c>
      <c r="MJB14" t="s">
        <v>8</v>
      </c>
      <c r="MJC14" s="8" t="s">
        <v>31</v>
      </c>
      <c r="MJD14" s="22">
        <v>393</v>
      </c>
      <c r="MJE14" t="s">
        <v>7</v>
      </c>
      <c r="MJF14" t="s">
        <v>8</v>
      </c>
      <c r="MJG14" s="8" t="s">
        <v>31</v>
      </c>
      <c r="MJH14" s="22">
        <v>393</v>
      </c>
      <c r="MJI14" t="s">
        <v>7</v>
      </c>
      <c r="MJJ14" t="s">
        <v>8</v>
      </c>
      <c r="MJK14" s="8" t="s">
        <v>31</v>
      </c>
      <c r="MJL14" s="22">
        <v>393</v>
      </c>
      <c r="MJM14" t="s">
        <v>7</v>
      </c>
      <c r="MJN14" t="s">
        <v>8</v>
      </c>
      <c r="MJO14" s="8" t="s">
        <v>31</v>
      </c>
      <c r="MJP14" s="22">
        <v>393</v>
      </c>
      <c r="MJQ14" t="s">
        <v>7</v>
      </c>
      <c r="MJR14" t="s">
        <v>8</v>
      </c>
      <c r="MJS14" s="8" t="s">
        <v>31</v>
      </c>
      <c r="MJT14" s="22">
        <v>393</v>
      </c>
      <c r="MJU14" t="s">
        <v>7</v>
      </c>
      <c r="MJV14" t="s">
        <v>8</v>
      </c>
      <c r="MJW14" s="8" t="s">
        <v>31</v>
      </c>
      <c r="MJX14" s="22">
        <v>393</v>
      </c>
      <c r="MJY14" t="s">
        <v>7</v>
      </c>
      <c r="MJZ14" t="s">
        <v>8</v>
      </c>
      <c r="MKA14" s="8" t="s">
        <v>31</v>
      </c>
      <c r="MKB14" s="22">
        <v>393</v>
      </c>
      <c r="MKC14" t="s">
        <v>7</v>
      </c>
      <c r="MKD14" t="s">
        <v>8</v>
      </c>
      <c r="MKE14" s="8" t="s">
        <v>31</v>
      </c>
      <c r="MKF14" s="22">
        <v>393</v>
      </c>
      <c r="MKG14" t="s">
        <v>7</v>
      </c>
      <c r="MKH14" t="s">
        <v>8</v>
      </c>
      <c r="MKI14" s="8" t="s">
        <v>31</v>
      </c>
      <c r="MKJ14" s="22">
        <v>393</v>
      </c>
      <c r="MKK14" t="s">
        <v>7</v>
      </c>
      <c r="MKL14" t="s">
        <v>8</v>
      </c>
      <c r="MKM14" s="8" t="s">
        <v>31</v>
      </c>
      <c r="MKN14" s="22">
        <v>393</v>
      </c>
      <c r="MKO14" t="s">
        <v>7</v>
      </c>
      <c r="MKP14" t="s">
        <v>8</v>
      </c>
      <c r="MKQ14" s="8" t="s">
        <v>31</v>
      </c>
      <c r="MKR14" s="22">
        <v>393</v>
      </c>
      <c r="MKS14" t="s">
        <v>7</v>
      </c>
      <c r="MKT14" t="s">
        <v>8</v>
      </c>
      <c r="MKU14" s="8" t="s">
        <v>31</v>
      </c>
      <c r="MKV14" s="22">
        <v>393</v>
      </c>
      <c r="MKW14" t="s">
        <v>7</v>
      </c>
      <c r="MKX14" t="s">
        <v>8</v>
      </c>
      <c r="MKY14" s="8" t="s">
        <v>31</v>
      </c>
      <c r="MKZ14" s="22">
        <v>393</v>
      </c>
      <c r="MLA14" t="s">
        <v>7</v>
      </c>
      <c r="MLB14" t="s">
        <v>8</v>
      </c>
      <c r="MLC14" s="8" t="s">
        <v>31</v>
      </c>
      <c r="MLD14" s="22">
        <v>393</v>
      </c>
      <c r="MLE14" t="s">
        <v>7</v>
      </c>
      <c r="MLF14" t="s">
        <v>8</v>
      </c>
      <c r="MLG14" s="8" t="s">
        <v>31</v>
      </c>
      <c r="MLH14" s="22">
        <v>393</v>
      </c>
      <c r="MLI14" t="s">
        <v>7</v>
      </c>
      <c r="MLJ14" t="s">
        <v>8</v>
      </c>
      <c r="MLK14" s="8" t="s">
        <v>31</v>
      </c>
      <c r="MLL14" s="22">
        <v>393</v>
      </c>
      <c r="MLM14" t="s">
        <v>7</v>
      </c>
      <c r="MLN14" t="s">
        <v>8</v>
      </c>
      <c r="MLO14" s="8" t="s">
        <v>31</v>
      </c>
      <c r="MLP14" s="22">
        <v>393</v>
      </c>
      <c r="MLQ14" t="s">
        <v>7</v>
      </c>
      <c r="MLR14" t="s">
        <v>8</v>
      </c>
      <c r="MLS14" s="8" t="s">
        <v>31</v>
      </c>
      <c r="MLT14" s="22">
        <v>393</v>
      </c>
      <c r="MLU14" t="s">
        <v>7</v>
      </c>
      <c r="MLV14" t="s">
        <v>8</v>
      </c>
      <c r="MLW14" s="8" t="s">
        <v>31</v>
      </c>
      <c r="MLX14" s="22">
        <v>393</v>
      </c>
      <c r="MLY14" t="s">
        <v>7</v>
      </c>
      <c r="MLZ14" t="s">
        <v>8</v>
      </c>
      <c r="MMA14" s="8" t="s">
        <v>31</v>
      </c>
      <c r="MMB14" s="22">
        <v>393</v>
      </c>
      <c r="MMC14" t="s">
        <v>7</v>
      </c>
      <c r="MMD14" t="s">
        <v>8</v>
      </c>
      <c r="MME14" s="8" t="s">
        <v>31</v>
      </c>
      <c r="MMF14" s="22">
        <v>393</v>
      </c>
      <c r="MMG14" t="s">
        <v>7</v>
      </c>
      <c r="MMH14" t="s">
        <v>8</v>
      </c>
      <c r="MMI14" s="8" t="s">
        <v>31</v>
      </c>
      <c r="MMJ14" s="22">
        <v>393</v>
      </c>
      <c r="MMK14" t="s">
        <v>7</v>
      </c>
      <c r="MML14" t="s">
        <v>8</v>
      </c>
      <c r="MMM14" s="8" t="s">
        <v>31</v>
      </c>
      <c r="MMN14" s="22">
        <v>393</v>
      </c>
      <c r="MMO14" t="s">
        <v>7</v>
      </c>
      <c r="MMP14" t="s">
        <v>8</v>
      </c>
      <c r="MMQ14" s="8" t="s">
        <v>31</v>
      </c>
      <c r="MMR14" s="22">
        <v>393</v>
      </c>
      <c r="MMS14" t="s">
        <v>7</v>
      </c>
      <c r="MMT14" t="s">
        <v>8</v>
      </c>
      <c r="MMU14" s="8" t="s">
        <v>31</v>
      </c>
      <c r="MMV14" s="22">
        <v>393</v>
      </c>
      <c r="MMW14" t="s">
        <v>7</v>
      </c>
      <c r="MMX14" t="s">
        <v>8</v>
      </c>
      <c r="MMY14" s="8" t="s">
        <v>31</v>
      </c>
      <c r="MMZ14" s="22">
        <v>393</v>
      </c>
      <c r="MNA14" t="s">
        <v>7</v>
      </c>
      <c r="MNB14" t="s">
        <v>8</v>
      </c>
      <c r="MNC14" s="8" t="s">
        <v>31</v>
      </c>
      <c r="MND14" s="22">
        <v>393</v>
      </c>
      <c r="MNE14" t="s">
        <v>7</v>
      </c>
      <c r="MNF14" t="s">
        <v>8</v>
      </c>
      <c r="MNG14" s="8" t="s">
        <v>31</v>
      </c>
      <c r="MNH14" s="22">
        <v>393</v>
      </c>
      <c r="MNI14" t="s">
        <v>7</v>
      </c>
      <c r="MNJ14" t="s">
        <v>8</v>
      </c>
      <c r="MNK14" s="8" t="s">
        <v>31</v>
      </c>
      <c r="MNL14" s="22">
        <v>393</v>
      </c>
      <c r="MNM14" t="s">
        <v>7</v>
      </c>
      <c r="MNN14" t="s">
        <v>8</v>
      </c>
      <c r="MNO14" s="8" t="s">
        <v>31</v>
      </c>
      <c r="MNP14" s="22">
        <v>393</v>
      </c>
      <c r="MNQ14" t="s">
        <v>7</v>
      </c>
      <c r="MNR14" t="s">
        <v>8</v>
      </c>
      <c r="MNS14" s="8" t="s">
        <v>31</v>
      </c>
      <c r="MNT14" s="22">
        <v>393</v>
      </c>
      <c r="MNU14" t="s">
        <v>7</v>
      </c>
      <c r="MNV14" t="s">
        <v>8</v>
      </c>
      <c r="MNW14" s="8" t="s">
        <v>31</v>
      </c>
      <c r="MNX14" s="22">
        <v>393</v>
      </c>
      <c r="MNY14" t="s">
        <v>7</v>
      </c>
      <c r="MNZ14" t="s">
        <v>8</v>
      </c>
      <c r="MOA14" s="8" t="s">
        <v>31</v>
      </c>
      <c r="MOB14" s="22">
        <v>393</v>
      </c>
      <c r="MOC14" t="s">
        <v>7</v>
      </c>
      <c r="MOD14" t="s">
        <v>8</v>
      </c>
      <c r="MOE14" s="8" t="s">
        <v>31</v>
      </c>
      <c r="MOF14" s="22">
        <v>393</v>
      </c>
      <c r="MOG14" t="s">
        <v>7</v>
      </c>
      <c r="MOH14" t="s">
        <v>8</v>
      </c>
      <c r="MOI14" s="8" t="s">
        <v>31</v>
      </c>
      <c r="MOJ14" s="22">
        <v>393</v>
      </c>
      <c r="MOK14" t="s">
        <v>7</v>
      </c>
      <c r="MOL14" t="s">
        <v>8</v>
      </c>
      <c r="MOM14" s="8" t="s">
        <v>31</v>
      </c>
      <c r="MON14" s="22">
        <v>393</v>
      </c>
      <c r="MOO14" t="s">
        <v>7</v>
      </c>
      <c r="MOP14" t="s">
        <v>8</v>
      </c>
      <c r="MOQ14" s="8" t="s">
        <v>31</v>
      </c>
      <c r="MOR14" s="22">
        <v>393</v>
      </c>
      <c r="MOS14" t="s">
        <v>7</v>
      </c>
      <c r="MOT14" t="s">
        <v>8</v>
      </c>
      <c r="MOU14" s="8" t="s">
        <v>31</v>
      </c>
      <c r="MOV14" s="22">
        <v>393</v>
      </c>
      <c r="MOW14" t="s">
        <v>7</v>
      </c>
      <c r="MOX14" t="s">
        <v>8</v>
      </c>
      <c r="MOY14" s="8" t="s">
        <v>31</v>
      </c>
      <c r="MOZ14" s="22">
        <v>393</v>
      </c>
      <c r="MPA14" t="s">
        <v>7</v>
      </c>
      <c r="MPB14" t="s">
        <v>8</v>
      </c>
      <c r="MPC14" s="8" t="s">
        <v>31</v>
      </c>
      <c r="MPD14" s="22">
        <v>393</v>
      </c>
      <c r="MPE14" t="s">
        <v>7</v>
      </c>
      <c r="MPF14" t="s">
        <v>8</v>
      </c>
      <c r="MPG14" s="8" t="s">
        <v>31</v>
      </c>
      <c r="MPH14" s="22">
        <v>393</v>
      </c>
      <c r="MPI14" t="s">
        <v>7</v>
      </c>
      <c r="MPJ14" t="s">
        <v>8</v>
      </c>
      <c r="MPK14" s="8" t="s">
        <v>31</v>
      </c>
      <c r="MPL14" s="22">
        <v>393</v>
      </c>
      <c r="MPM14" t="s">
        <v>7</v>
      </c>
      <c r="MPN14" t="s">
        <v>8</v>
      </c>
      <c r="MPO14" s="8" t="s">
        <v>31</v>
      </c>
      <c r="MPP14" s="22">
        <v>393</v>
      </c>
      <c r="MPQ14" t="s">
        <v>7</v>
      </c>
      <c r="MPR14" t="s">
        <v>8</v>
      </c>
      <c r="MPS14" s="8" t="s">
        <v>31</v>
      </c>
      <c r="MPT14" s="22">
        <v>393</v>
      </c>
      <c r="MPU14" t="s">
        <v>7</v>
      </c>
      <c r="MPV14" t="s">
        <v>8</v>
      </c>
      <c r="MPW14" s="8" t="s">
        <v>31</v>
      </c>
      <c r="MPX14" s="22">
        <v>393</v>
      </c>
      <c r="MPY14" t="s">
        <v>7</v>
      </c>
      <c r="MPZ14" t="s">
        <v>8</v>
      </c>
      <c r="MQA14" s="8" t="s">
        <v>31</v>
      </c>
      <c r="MQB14" s="22">
        <v>393</v>
      </c>
      <c r="MQC14" t="s">
        <v>7</v>
      </c>
      <c r="MQD14" t="s">
        <v>8</v>
      </c>
      <c r="MQE14" s="8" t="s">
        <v>31</v>
      </c>
      <c r="MQF14" s="22">
        <v>393</v>
      </c>
      <c r="MQG14" t="s">
        <v>7</v>
      </c>
      <c r="MQH14" t="s">
        <v>8</v>
      </c>
      <c r="MQI14" s="8" t="s">
        <v>31</v>
      </c>
      <c r="MQJ14" s="22">
        <v>393</v>
      </c>
      <c r="MQK14" t="s">
        <v>7</v>
      </c>
      <c r="MQL14" t="s">
        <v>8</v>
      </c>
      <c r="MQM14" s="8" t="s">
        <v>31</v>
      </c>
      <c r="MQN14" s="22">
        <v>393</v>
      </c>
      <c r="MQO14" t="s">
        <v>7</v>
      </c>
      <c r="MQP14" t="s">
        <v>8</v>
      </c>
      <c r="MQQ14" s="8" t="s">
        <v>31</v>
      </c>
      <c r="MQR14" s="22">
        <v>393</v>
      </c>
      <c r="MQS14" t="s">
        <v>7</v>
      </c>
      <c r="MQT14" t="s">
        <v>8</v>
      </c>
      <c r="MQU14" s="8" t="s">
        <v>31</v>
      </c>
      <c r="MQV14" s="22">
        <v>393</v>
      </c>
      <c r="MQW14" t="s">
        <v>7</v>
      </c>
      <c r="MQX14" t="s">
        <v>8</v>
      </c>
      <c r="MQY14" s="8" t="s">
        <v>31</v>
      </c>
      <c r="MQZ14" s="22">
        <v>393</v>
      </c>
      <c r="MRA14" t="s">
        <v>7</v>
      </c>
      <c r="MRB14" t="s">
        <v>8</v>
      </c>
      <c r="MRC14" s="8" t="s">
        <v>31</v>
      </c>
      <c r="MRD14" s="22">
        <v>393</v>
      </c>
      <c r="MRE14" t="s">
        <v>7</v>
      </c>
      <c r="MRF14" t="s">
        <v>8</v>
      </c>
      <c r="MRG14" s="8" t="s">
        <v>31</v>
      </c>
      <c r="MRH14" s="22">
        <v>393</v>
      </c>
      <c r="MRI14" t="s">
        <v>7</v>
      </c>
      <c r="MRJ14" t="s">
        <v>8</v>
      </c>
      <c r="MRK14" s="8" t="s">
        <v>31</v>
      </c>
      <c r="MRL14" s="22">
        <v>393</v>
      </c>
      <c r="MRM14" t="s">
        <v>7</v>
      </c>
      <c r="MRN14" t="s">
        <v>8</v>
      </c>
      <c r="MRO14" s="8" t="s">
        <v>31</v>
      </c>
      <c r="MRP14" s="22">
        <v>393</v>
      </c>
      <c r="MRQ14" t="s">
        <v>7</v>
      </c>
      <c r="MRR14" t="s">
        <v>8</v>
      </c>
      <c r="MRS14" s="8" t="s">
        <v>31</v>
      </c>
      <c r="MRT14" s="22">
        <v>393</v>
      </c>
      <c r="MRU14" t="s">
        <v>7</v>
      </c>
      <c r="MRV14" t="s">
        <v>8</v>
      </c>
      <c r="MRW14" s="8" t="s">
        <v>31</v>
      </c>
      <c r="MRX14" s="22">
        <v>393</v>
      </c>
      <c r="MRY14" t="s">
        <v>7</v>
      </c>
      <c r="MRZ14" t="s">
        <v>8</v>
      </c>
      <c r="MSA14" s="8" t="s">
        <v>31</v>
      </c>
      <c r="MSB14" s="22">
        <v>393</v>
      </c>
      <c r="MSC14" t="s">
        <v>7</v>
      </c>
      <c r="MSD14" t="s">
        <v>8</v>
      </c>
      <c r="MSE14" s="8" t="s">
        <v>31</v>
      </c>
      <c r="MSF14" s="22">
        <v>393</v>
      </c>
      <c r="MSG14" t="s">
        <v>7</v>
      </c>
      <c r="MSH14" t="s">
        <v>8</v>
      </c>
      <c r="MSI14" s="8" t="s">
        <v>31</v>
      </c>
      <c r="MSJ14" s="22">
        <v>393</v>
      </c>
      <c r="MSK14" t="s">
        <v>7</v>
      </c>
      <c r="MSL14" t="s">
        <v>8</v>
      </c>
      <c r="MSM14" s="8" t="s">
        <v>31</v>
      </c>
      <c r="MSN14" s="22">
        <v>393</v>
      </c>
      <c r="MSO14" t="s">
        <v>7</v>
      </c>
      <c r="MSP14" t="s">
        <v>8</v>
      </c>
      <c r="MSQ14" s="8" t="s">
        <v>31</v>
      </c>
      <c r="MSR14" s="22">
        <v>393</v>
      </c>
      <c r="MSS14" t="s">
        <v>7</v>
      </c>
      <c r="MST14" t="s">
        <v>8</v>
      </c>
      <c r="MSU14" s="8" t="s">
        <v>31</v>
      </c>
      <c r="MSV14" s="22">
        <v>393</v>
      </c>
      <c r="MSW14" t="s">
        <v>7</v>
      </c>
      <c r="MSX14" t="s">
        <v>8</v>
      </c>
      <c r="MSY14" s="8" t="s">
        <v>31</v>
      </c>
      <c r="MSZ14" s="22">
        <v>393</v>
      </c>
      <c r="MTA14" t="s">
        <v>7</v>
      </c>
      <c r="MTB14" t="s">
        <v>8</v>
      </c>
      <c r="MTC14" s="8" t="s">
        <v>31</v>
      </c>
      <c r="MTD14" s="22">
        <v>393</v>
      </c>
      <c r="MTE14" t="s">
        <v>7</v>
      </c>
      <c r="MTF14" t="s">
        <v>8</v>
      </c>
      <c r="MTG14" s="8" t="s">
        <v>31</v>
      </c>
      <c r="MTH14" s="22">
        <v>393</v>
      </c>
      <c r="MTI14" t="s">
        <v>7</v>
      </c>
      <c r="MTJ14" t="s">
        <v>8</v>
      </c>
      <c r="MTK14" s="8" t="s">
        <v>31</v>
      </c>
      <c r="MTL14" s="22">
        <v>393</v>
      </c>
      <c r="MTM14" t="s">
        <v>7</v>
      </c>
      <c r="MTN14" t="s">
        <v>8</v>
      </c>
      <c r="MTO14" s="8" t="s">
        <v>31</v>
      </c>
      <c r="MTP14" s="22">
        <v>393</v>
      </c>
      <c r="MTQ14" t="s">
        <v>7</v>
      </c>
      <c r="MTR14" t="s">
        <v>8</v>
      </c>
      <c r="MTS14" s="8" t="s">
        <v>31</v>
      </c>
      <c r="MTT14" s="22">
        <v>393</v>
      </c>
      <c r="MTU14" t="s">
        <v>7</v>
      </c>
      <c r="MTV14" t="s">
        <v>8</v>
      </c>
      <c r="MTW14" s="8" t="s">
        <v>31</v>
      </c>
      <c r="MTX14" s="22">
        <v>393</v>
      </c>
      <c r="MTY14" t="s">
        <v>7</v>
      </c>
      <c r="MTZ14" t="s">
        <v>8</v>
      </c>
      <c r="MUA14" s="8" t="s">
        <v>31</v>
      </c>
      <c r="MUB14" s="22">
        <v>393</v>
      </c>
      <c r="MUC14" t="s">
        <v>7</v>
      </c>
      <c r="MUD14" t="s">
        <v>8</v>
      </c>
      <c r="MUE14" s="8" t="s">
        <v>31</v>
      </c>
      <c r="MUF14" s="22">
        <v>393</v>
      </c>
      <c r="MUG14" t="s">
        <v>7</v>
      </c>
      <c r="MUH14" t="s">
        <v>8</v>
      </c>
      <c r="MUI14" s="8" t="s">
        <v>31</v>
      </c>
      <c r="MUJ14" s="22">
        <v>393</v>
      </c>
      <c r="MUK14" t="s">
        <v>7</v>
      </c>
      <c r="MUL14" t="s">
        <v>8</v>
      </c>
      <c r="MUM14" s="8" t="s">
        <v>31</v>
      </c>
      <c r="MUN14" s="22">
        <v>393</v>
      </c>
      <c r="MUO14" t="s">
        <v>7</v>
      </c>
      <c r="MUP14" t="s">
        <v>8</v>
      </c>
      <c r="MUQ14" s="8" t="s">
        <v>31</v>
      </c>
      <c r="MUR14" s="22">
        <v>393</v>
      </c>
      <c r="MUS14" t="s">
        <v>7</v>
      </c>
      <c r="MUT14" t="s">
        <v>8</v>
      </c>
      <c r="MUU14" s="8" t="s">
        <v>31</v>
      </c>
      <c r="MUV14" s="22">
        <v>393</v>
      </c>
      <c r="MUW14" t="s">
        <v>7</v>
      </c>
      <c r="MUX14" t="s">
        <v>8</v>
      </c>
      <c r="MUY14" s="8" t="s">
        <v>31</v>
      </c>
      <c r="MUZ14" s="22">
        <v>393</v>
      </c>
      <c r="MVA14" t="s">
        <v>7</v>
      </c>
      <c r="MVB14" t="s">
        <v>8</v>
      </c>
      <c r="MVC14" s="8" t="s">
        <v>31</v>
      </c>
      <c r="MVD14" s="22">
        <v>393</v>
      </c>
      <c r="MVE14" t="s">
        <v>7</v>
      </c>
      <c r="MVF14" t="s">
        <v>8</v>
      </c>
      <c r="MVG14" s="8" t="s">
        <v>31</v>
      </c>
      <c r="MVH14" s="22">
        <v>393</v>
      </c>
      <c r="MVI14" t="s">
        <v>7</v>
      </c>
      <c r="MVJ14" t="s">
        <v>8</v>
      </c>
      <c r="MVK14" s="8" t="s">
        <v>31</v>
      </c>
      <c r="MVL14" s="22">
        <v>393</v>
      </c>
      <c r="MVM14" t="s">
        <v>7</v>
      </c>
      <c r="MVN14" t="s">
        <v>8</v>
      </c>
      <c r="MVO14" s="8" t="s">
        <v>31</v>
      </c>
      <c r="MVP14" s="22">
        <v>393</v>
      </c>
      <c r="MVQ14" t="s">
        <v>7</v>
      </c>
      <c r="MVR14" t="s">
        <v>8</v>
      </c>
      <c r="MVS14" s="8" t="s">
        <v>31</v>
      </c>
      <c r="MVT14" s="22">
        <v>393</v>
      </c>
      <c r="MVU14" t="s">
        <v>7</v>
      </c>
      <c r="MVV14" t="s">
        <v>8</v>
      </c>
      <c r="MVW14" s="8" t="s">
        <v>31</v>
      </c>
      <c r="MVX14" s="22">
        <v>393</v>
      </c>
      <c r="MVY14" t="s">
        <v>7</v>
      </c>
      <c r="MVZ14" t="s">
        <v>8</v>
      </c>
      <c r="MWA14" s="8" t="s">
        <v>31</v>
      </c>
      <c r="MWB14" s="22">
        <v>393</v>
      </c>
      <c r="MWC14" t="s">
        <v>7</v>
      </c>
      <c r="MWD14" t="s">
        <v>8</v>
      </c>
      <c r="MWE14" s="8" t="s">
        <v>31</v>
      </c>
      <c r="MWF14" s="22">
        <v>393</v>
      </c>
      <c r="MWG14" t="s">
        <v>7</v>
      </c>
      <c r="MWH14" t="s">
        <v>8</v>
      </c>
      <c r="MWI14" s="8" t="s">
        <v>31</v>
      </c>
      <c r="MWJ14" s="22">
        <v>393</v>
      </c>
      <c r="MWK14" t="s">
        <v>7</v>
      </c>
      <c r="MWL14" t="s">
        <v>8</v>
      </c>
      <c r="MWM14" s="8" t="s">
        <v>31</v>
      </c>
      <c r="MWN14" s="22">
        <v>393</v>
      </c>
      <c r="MWO14" t="s">
        <v>7</v>
      </c>
      <c r="MWP14" t="s">
        <v>8</v>
      </c>
      <c r="MWQ14" s="8" t="s">
        <v>31</v>
      </c>
      <c r="MWR14" s="22">
        <v>393</v>
      </c>
      <c r="MWS14" t="s">
        <v>7</v>
      </c>
      <c r="MWT14" t="s">
        <v>8</v>
      </c>
      <c r="MWU14" s="8" t="s">
        <v>31</v>
      </c>
      <c r="MWV14" s="22">
        <v>393</v>
      </c>
      <c r="MWW14" t="s">
        <v>7</v>
      </c>
      <c r="MWX14" t="s">
        <v>8</v>
      </c>
      <c r="MWY14" s="8" t="s">
        <v>31</v>
      </c>
      <c r="MWZ14" s="22">
        <v>393</v>
      </c>
      <c r="MXA14" t="s">
        <v>7</v>
      </c>
      <c r="MXB14" t="s">
        <v>8</v>
      </c>
      <c r="MXC14" s="8" t="s">
        <v>31</v>
      </c>
      <c r="MXD14" s="22">
        <v>393</v>
      </c>
      <c r="MXE14" t="s">
        <v>7</v>
      </c>
      <c r="MXF14" t="s">
        <v>8</v>
      </c>
      <c r="MXG14" s="8" t="s">
        <v>31</v>
      </c>
      <c r="MXH14" s="22">
        <v>393</v>
      </c>
      <c r="MXI14" t="s">
        <v>7</v>
      </c>
      <c r="MXJ14" t="s">
        <v>8</v>
      </c>
      <c r="MXK14" s="8" t="s">
        <v>31</v>
      </c>
      <c r="MXL14" s="22">
        <v>393</v>
      </c>
      <c r="MXM14" t="s">
        <v>7</v>
      </c>
      <c r="MXN14" t="s">
        <v>8</v>
      </c>
      <c r="MXO14" s="8" t="s">
        <v>31</v>
      </c>
      <c r="MXP14" s="22">
        <v>393</v>
      </c>
      <c r="MXQ14" t="s">
        <v>7</v>
      </c>
      <c r="MXR14" t="s">
        <v>8</v>
      </c>
      <c r="MXS14" s="8" t="s">
        <v>31</v>
      </c>
      <c r="MXT14" s="22">
        <v>393</v>
      </c>
      <c r="MXU14" t="s">
        <v>7</v>
      </c>
      <c r="MXV14" t="s">
        <v>8</v>
      </c>
      <c r="MXW14" s="8" t="s">
        <v>31</v>
      </c>
      <c r="MXX14" s="22">
        <v>393</v>
      </c>
      <c r="MXY14" t="s">
        <v>7</v>
      </c>
      <c r="MXZ14" t="s">
        <v>8</v>
      </c>
      <c r="MYA14" s="8" t="s">
        <v>31</v>
      </c>
      <c r="MYB14" s="22">
        <v>393</v>
      </c>
      <c r="MYC14" t="s">
        <v>7</v>
      </c>
      <c r="MYD14" t="s">
        <v>8</v>
      </c>
      <c r="MYE14" s="8" t="s">
        <v>31</v>
      </c>
      <c r="MYF14" s="22">
        <v>393</v>
      </c>
      <c r="MYG14" t="s">
        <v>7</v>
      </c>
      <c r="MYH14" t="s">
        <v>8</v>
      </c>
      <c r="MYI14" s="8" t="s">
        <v>31</v>
      </c>
      <c r="MYJ14" s="22">
        <v>393</v>
      </c>
      <c r="MYK14" t="s">
        <v>7</v>
      </c>
      <c r="MYL14" t="s">
        <v>8</v>
      </c>
      <c r="MYM14" s="8" t="s">
        <v>31</v>
      </c>
      <c r="MYN14" s="22">
        <v>393</v>
      </c>
      <c r="MYO14" t="s">
        <v>7</v>
      </c>
      <c r="MYP14" t="s">
        <v>8</v>
      </c>
      <c r="MYQ14" s="8" t="s">
        <v>31</v>
      </c>
      <c r="MYR14" s="22">
        <v>393</v>
      </c>
      <c r="MYS14" t="s">
        <v>7</v>
      </c>
      <c r="MYT14" t="s">
        <v>8</v>
      </c>
      <c r="MYU14" s="8" t="s">
        <v>31</v>
      </c>
      <c r="MYV14" s="22">
        <v>393</v>
      </c>
      <c r="MYW14" t="s">
        <v>7</v>
      </c>
      <c r="MYX14" t="s">
        <v>8</v>
      </c>
      <c r="MYY14" s="8" t="s">
        <v>31</v>
      </c>
      <c r="MYZ14" s="22">
        <v>393</v>
      </c>
      <c r="MZA14" t="s">
        <v>7</v>
      </c>
      <c r="MZB14" t="s">
        <v>8</v>
      </c>
      <c r="MZC14" s="8" t="s">
        <v>31</v>
      </c>
      <c r="MZD14" s="22">
        <v>393</v>
      </c>
      <c r="MZE14" t="s">
        <v>7</v>
      </c>
      <c r="MZF14" t="s">
        <v>8</v>
      </c>
      <c r="MZG14" s="8" t="s">
        <v>31</v>
      </c>
      <c r="MZH14" s="22">
        <v>393</v>
      </c>
      <c r="MZI14" t="s">
        <v>7</v>
      </c>
      <c r="MZJ14" t="s">
        <v>8</v>
      </c>
      <c r="MZK14" s="8" t="s">
        <v>31</v>
      </c>
      <c r="MZL14" s="22">
        <v>393</v>
      </c>
      <c r="MZM14" t="s">
        <v>7</v>
      </c>
      <c r="MZN14" t="s">
        <v>8</v>
      </c>
      <c r="MZO14" s="8" t="s">
        <v>31</v>
      </c>
      <c r="MZP14" s="22">
        <v>393</v>
      </c>
      <c r="MZQ14" t="s">
        <v>7</v>
      </c>
      <c r="MZR14" t="s">
        <v>8</v>
      </c>
      <c r="MZS14" s="8" t="s">
        <v>31</v>
      </c>
      <c r="MZT14" s="22">
        <v>393</v>
      </c>
      <c r="MZU14" t="s">
        <v>7</v>
      </c>
      <c r="MZV14" t="s">
        <v>8</v>
      </c>
      <c r="MZW14" s="8" t="s">
        <v>31</v>
      </c>
      <c r="MZX14" s="22">
        <v>393</v>
      </c>
      <c r="MZY14" t="s">
        <v>7</v>
      </c>
      <c r="MZZ14" t="s">
        <v>8</v>
      </c>
      <c r="NAA14" s="8" t="s">
        <v>31</v>
      </c>
      <c r="NAB14" s="22">
        <v>393</v>
      </c>
      <c r="NAC14" t="s">
        <v>7</v>
      </c>
      <c r="NAD14" t="s">
        <v>8</v>
      </c>
      <c r="NAE14" s="8" t="s">
        <v>31</v>
      </c>
      <c r="NAF14" s="22">
        <v>393</v>
      </c>
      <c r="NAG14" t="s">
        <v>7</v>
      </c>
      <c r="NAH14" t="s">
        <v>8</v>
      </c>
      <c r="NAI14" s="8" t="s">
        <v>31</v>
      </c>
      <c r="NAJ14" s="22">
        <v>393</v>
      </c>
      <c r="NAK14" t="s">
        <v>7</v>
      </c>
      <c r="NAL14" t="s">
        <v>8</v>
      </c>
      <c r="NAM14" s="8" t="s">
        <v>31</v>
      </c>
      <c r="NAN14" s="22">
        <v>393</v>
      </c>
      <c r="NAO14" t="s">
        <v>7</v>
      </c>
      <c r="NAP14" t="s">
        <v>8</v>
      </c>
      <c r="NAQ14" s="8" t="s">
        <v>31</v>
      </c>
      <c r="NAR14" s="22">
        <v>393</v>
      </c>
      <c r="NAS14" t="s">
        <v>7</v>
      </c>
      <c r="NAT14" t="s">
        <v>8</v>
      </c>
      <c r="NAU14" s="8" t="s">
        <v>31</v>
      </c>
      <c r="NAV14" s="22">
        <v>393</v>
      </c>
      <c r="NAW14" t="s">
        <v>7</v>
      </c>
      <c r="NAX14" t="s">
        <v>8</v>
      </c>
      <c r="NAY14" s="8" t="s">
        <v>31</v>
      </c>
      <c r="NAZ14" s="22">
        <v>393</v>
      </c>
      <c r="NBA14" t="s">
        <v>7</v>
      </c>
      <c r="NBB14" t="s">
        <v>8</v>
      </c>
      <c r="NBC14" s="8" t="s">
        <v>31</v>
      </c>
      <c r="NBD14" s="22">
        <v>393</v>
      </c>
      <c r="NBE14" t="s">
        <v>7</v>
      </c>
      <c r="NBF14" t="s">
        <v>8</v>
      </c>
      <c r="NBG14" s="8" t="s">
        <v>31</v>
      </c>
      <c r="NBH14" s="22">
        <v>393</v>
      </c>
      <c r="NBI14" t="s">
        <v>7</v>
      </c>
      <c r="NBJ14" t="s">
        <v>8</v>
      </c>
      <c r="NBK14" s="8" t="s">
        <v>31</v>
      </c>
      <c r="NBL14" s="22">
        <v>393</v>
      </c>
      <c r="NBM14" t="s">
        <v>7</v>
      </c>
      <c r="NBN14" t="s">
        <v>8</v>
      </c>
      <c r="NBO14" s="8" t="s">
        <v>31</v>
      </c>
      <c r="NBP14" s="22">
        <v>393</v>
      </c>
      <c r="NBQ14" t="s">
        <v>7</v>
      </c>
      <c r="NBR14" t="s">
        <v>8</v>
      </c>
      <c r="NBS14" s="8" t="s">
        <v>31</v>
      </c>
      <c r="NBT14" s="22">
        <v>393</v>
      </c>
      <c r="NBU14" t="s">
        <v>7</v>
      </c>
      <c r="NBV14" t="s">
        <v>8</v>
      </c>
      <c r="NBW14" s="8" t="s">
        <v>31</v>
      </c>
      <c r="NBX14" s="22">
        <v>393</v>
      </c>
      <c r="NBY14" t="s">
        <v>7</v>
      </c>
      <c r="NBZ14" t="s">
        <v>8</v>
      </c>
      <c r="NCA14" s="8" t="s">
        <v>31</v>
      </c>
      <c r="NCB14" s="22">
        <v>393</v>
      </c>
      <c r="NCC14" t="s">
        <v>7</v>
      </c>
      <c r="NCD14" t="s">
        <v>8</v>
      </c>
      <c r="NCE14" s="8" t="s">
        <v>31</v>
      </c>
      <c r="NCF14" s="22">
        <v>393</v>
      </c>
      <c r="NCG14" t="s">
        <v>7</v>
      </c>
      <c r="NCH14" t="s">
        <v>8</v>
      </c>
      <c r="NCI14" s="8" t="s">
        <v>31</v>
      </c>
      <c r="NCJ14" s="22">
        <v>393</v>
      </c>
      <c r="NCK14" t="s">
        <v>7</v>
      </c>
      <c r="NCL14" t="s">
        <v>8</v>
      </c>
      <c r="NCM14" s="8" t="s">
        <v>31</v>
      </c>
      <c r="NCN14" s="22">
        <v>393</v>
      </c>
      <c r="NCO14" t="s">
        <v>7</v>
      </c>
      <c r="NCP14" t="s">
        <v>8</v>
      </c>
      <c r="NCQ14" s="8" t="s">
        <v>31</v>
      </c>
      <c r="NCR14" s="22">
        <v>393</v>
      </c>
      <c r="NCS14" t="s">
        <v>7</v>
      </c>
      <c r="NCT14" t="s">
        <v>8</v>
      </c>
      <c r="NCU14" s="8" t="s">
        <v>31</v>
      </c>
      <c r="NCV14" s="22">
        <v>393</v>
      </c>
      <c r="NCW14" t="s">
        <v>7</v>
      </c>
      <c r="NCX14" t="s">
        <v>8</v>
      </c>
      <c r="NCY14" s="8" t="s">
        <v>31</v>
      </c>
      <c r="NCZ14" s="22">
        <v>393</v>
      </c>
      <c r="NDA14" t="s">
        <v>7</v>
      </c>
      <c r="NDB14" t="s">
        <v>8</v>
      </c>
      <c r="NDC14" s="8" t="s">
        <v>31</v>
      </c>
      <c r="NDD14" s="22">
        <v>393</v>
      </c>
      <c r="NDE14" t="s">
        <v>7</v>
      </c>
      <c r="NDF14" t="s">
        <v>8</v>
      </c>
      <c r="NDG14" s="8" t="s">
        <v>31</v>
      </c>
      <c r="NDH14" s="22">
        <v>393</v>
      </c>
      <c r="NDI14" t="s">
        <v>7</v>
      </c>
      <c r="NDJ14" t="s">
        <v>8</v>
      </c>
      <c r="NDK14" s="8" t="s">
        <v>31</v>
      </c>
      <c r="NDL14" s="22">
        <v>393</v>
      </c>
      <c r="NDM14" t="s">
        <v>7</v>
      </c>
      <c r="NDN14" t="s">
        <v>8</v>
      </c>
      <c r="NDO14" s="8" t="s">
        <v>31</v>
      </c>
      <c r="NDP14" s="22">
        <v>393</v>
      </c>
      <c r="NDQ14" t="s">
        <v>7</v>
      </c>
      <c r="NDR14" t="s">
        <v>8</v>
      </c>
      <c r="NDS14" s="8" t="s">
        <v>31</v>
      </c>
      <c r="NDT14" s="22">
        <v>393</v>
      </c>
      <c r="NDU14" t="s">
        <v>7</v>
      </c>
      <c r="NDV14" t="s">
        <v>8</v>
      </c>
      <c r="NDW14" s="8" t="s">
        <v>31</v>
      </c>
      <c r="NDX14" s="22">
        <v>393</v>
      </c>
      <c r="NDY14" t="s">
        <v>7</v>
      </c>
      <c r="NDZ14" t="s">
        <v>8</v>
      </c>
      <c r="NEA14" s="8" t="s">
        <v>31</v>
      </c>
      <c r="NEB14" s="22">
        <v>393</v>
      </c>
      <c r="NEC14" t="s">
        <v>7</v>
      </c>
      <c r="NED14" t="s">
        <v>8</v>
      </c>
      <c r="NEE14" s="8" t="s">
        <v>31</v>
      </c>
      <c r="NEF14" s="22">
        <v>393</v>
      </c>
      <c r="NEG14" t="s">
        <v>7</v>
      </c>
      <c r="NEH14" t="s">
        <v>8</v>
      </c>
      <c r="NEI14" s="8" t="s">
        <v>31</v>
      </c>
      <c r="NEJ14" s="22">
        <v>393</v>
      </c>
      <c r="NEK14" t="s">
        <v>7</v>
      </c>
      <c r="NEL14" t="s">
        <v>8</v>
      </c>
      <c r="NEM14" s="8" t="s">
        <v>31</v>
      </c>
      <c r="NEN14" s="22">
        <v>393</v>
      </c>
      <c r="NEO14" t="s">
        <v>7</v>
      </c>
      <c r="NEP14" t="s">
        <v>8</v>
      </c>
      <c r="NEQ14" s="8" t="s">
        <v>31</v>
      </c>
      <c r="NER14" s="22">
        <v>393</v>
      </c>
      <c r="NES14" t="s">
        <v>7</v>
      </c>
      <c r="NET14" t="s">
        <v>8</v>
      </c>
      <c r="NEU14" s="8" t="s">
        <v>31</v>
      </c>
      <c r="NEV14" s="22">
        <v>393</v>
      </c>
      <c r="NEW14" t="s">
        <v>7</v>
      </c>
      <c r="NEX14" t="s">
        <v>8</v>
      </c>
      <c r="NEY14" s="8" t="s">
        <v>31</v>
      </c>
      <c r="NEZ14" s="22">
        <v>393</v>
      </c>
      <c r="NFA14" t="s">
        <v>7</v>
      </c>
      <c r="NFB14" t="s">
        <v>8</v>
      </c>
      <c r="NFC14" s="8" t="s">
        <v>31</v>
      </c>
      <c r="NFD14" s="22">
        <v>393</v>
      </c>
      <c r="NFE14" t="s">
        <v>7</v>
      </c>
      <c r="NFF14" t="s">
        <v>8</v>
      </c>
      <c r="NFG14" s="8" t="s">
        <v>31</v>
      </c>
      <c r="NFH14" s="22">
        <v>393</v>
      </c>
      <c r="NFI14" t="s">
        <v>7</v>
      </c>
      <c r="NFJ14" t="s">
        <v>8</v>
      </c>
      <c r="NFK14" s="8" t="s">
        <v>31</v>
      </c>
      <c r="NFL14" s="22">
        <v>393</v>
      </c>
      <c r="NFM14" t="s">
        <v>7</v>
      </c>
      <c r="NFN14" t="s">
        <v>8</v>
      </c>
      <c r="NFO14" s="8" t="s">
        <v>31</v>
      </c>
      <c r="NFP14" s="22">
        <v>393</v>
      </c>
      <c r="NFQ14" t="s">
        <v>7</v>
      </c>
      <c r="NFR14" t="s">
        <v>8</v>
      </c>
      <c r="NFS14" s="8" t="s">
        <v>31</v>
      </c>
      <c r="NFT14" s="22">
        <v>393</v>
      </c>
      <c r="NFU14" t="s">
        <v>7</v>
      </c>
      <c r="NFV14" t="s">
        <v>8</v>
      </c>
      <c r="NFW14" s="8" t="s">
        <v>31</v>
      </c>
      <c r="NFX14" s="22">
        <v>393</v>
      </c>
      <c r="NFY14" t="s">
        <v>7</v>
      </c>
      <c r="NFZ14" t="s">
        <v>8</v>
      </c>
      <c r="NGA14" s="8" t="s">
        <v>31</v>
      </c>
      <c r="NGB14" s="22">
        <v>393</v>
      </c>
      <c r="NGC14" t="s">
        <v>7</v>
      </c>
      <c r="NGD14" t="s">
        <v>8</v>
      </c>
      <c r="NGE14" s="8" t="s">
        <v>31</v>
      </c>
      <c r="NGF14" s="22">
        <v>393</v>
      </c>
      <c r="NGG14" t="s">
        <v>7</v>
      </c>
      <c r="NGH14" t="s">
        <v>8</v>
      </c>
      <c r="NGI14" s="8" t="s">
        <v>31</v>
      </c>
      <c r="NGJ14" s="22">
        <v>393</v>
      </c>
      <c r="NGK14" t="s">
        <v>7</v>
      </c>
      <c r="NGL14" t="s">
        <v>8</v>
      </c>
      <c r="NGM14" s="8" t="s">
        <v>31</v>
      </c>
      <c r="NGN14" s="22">
        <v>393</v>
      </c>
      <c r="NGO14" t="s">
        <v>7</v>
      </c>
      <c r="NGP14" t="s">
        <v>8</v>
      </c>
      <c r="NGQ14" s="8" t="s">
        <v>31</v>
      </c>
      <c r="NGR14" s="22">
        <v>393</v>
      </c>
      <c r="NGS14" t="s">
        <v>7</v>
      </c>
      <c r="NGT14" t="s">
        <v>8</v>
      </c>
      <c r="NGU14" s="8" t="s">
        <v>31</v>
      </c>
      <c r="NGV14" s="22">
        <v>393</v>
      </c>
      <c r="NGW14" t="s">
        <v>7</v>
      </c>
      <c r="NGX14" t="s">
        <v>8</v>
      </c>
      <c r="NGY14" s="8" t="s">
        <v>31</v>
      </c>
      <c r="NGZ14" s="22">
        <v>393</v>
      </c>
      <c r="NHA14" t="s">
        <v>7</v>
      </c>
      <c r="NHB14" t="s">
        <v>8</v>
      </c>
      <c r="NHC14" s="8" t="s">
        <v>31</v>
      </c>
      <c r="NHD14" s="22">
        <v>393</v>
      </c>
      <c r="NHE14" t="s">
        <v>7</v>
      </c>
      <c r="NHF14" t="s">
        <v>8</v>
      </c>
      <c r="NHG14" s="8" t="s">
        <v>31</v>
      </c>
      <c r="NHH14" s="22">
        <v>393</v>
      </c>
      <c r="NHI14" t="s">
        <v>7</v>
      </c>
      <c r="NHJ14" t="s">
        <v>8</v>
      </c>
      <c r="NHK14" s="8" t="s">
        <v>31</v>
      </c>
      <c r="NHL14" s="22">
        <v>393</v>
      </c>
      <c r="NHM14" t="s">
        <v>7</v>
      </c>
      <c r="NHN14" t="s">
        <v>8</v>
      </c>
      <c r="NHO14" s="8" t="s">
        <v>31</v>
      </c>
      <c r="NHP14" s="22">
        <v>393</v>
      </c>
      <c r="NHQ14" t="s">
        <v>7</v>
      </c>
      <c r="NHR14" t="s">
        <v>8</v>
      </c>
      <c r="NHS14" s="8" t="s">
        <v>31</v>
      </c>
      <c r="NHT14" s="22">
        <v>393</v>
      </c>
      <c r="NHU14" t="s">
        <v>7</v>
      </c>
      <c r="NHV14" t="s">
        <v>8</v>
      </c>
      <c r="NHW14" s="8" t="s">
        <v>31</v>
      </c>
      <c r="NHX14" s="22">
        <v>393</v>
      </c>
      <c r="NHY14" t="s">
        <v>7</v>
      </c>
      <c r="NHZ14" t="s">
        <v>8</v>
      </c>
      <c r="NIA14" s="8" t="s">
        <v>31</v>
      </c>
      <c r="NIB14" s="22">
        <v>393</v>
      </c>
      <c r="NIC14" t="s">
        <v>7</v>
      </c>
      <c r="NID14" t="s">
        <v>8</v>
      </c>
      <c r="NIE14" s="8" t="s">
        <v>31</v>
      </c>
      <c r="NIF14" s="22">
        <v>393</v>
      </c>
      <c r="NIG14" t="s">
        <v>7</v>
      </c>
      <c r="NIH14" t="s">
        <v>8</v>
      </c>
      <c r="NII14" s="8" t="s">
        <v>31</v>
      </c>
      <c r="NIJ14" s="22">
        <v>393</v>
      </c>
      <c r="NIK14" t="s">
        <v>7</v>
      </c>
      <c r="NIL14" t="s">
        <v>8</v>
      </c>
      <c r="NIM14" s="8" t="s">
        <v>31</v>
      </c>
      <c r="NIN14" s="22">
        <v>393</v>
      </c>
      <c r="NIO14" t="s">
        <v>7</v>
      </c>
      <c r="NIP14" t="s">
        <v>8</v>
      </c>
      <c r="NIQ14" s="8" t="s">
        <v>31</v>
      </c>
      <c r="NIR14" s="22">
        <v>393</v>
      </c>
      <c r="NIS14" t="s">
        <v>7</v>
      </c>
      <c r="NIT14" t="s">
        <v>8</v>
      </c>
      <c r="NIU14" s="8" t="s">
        <v>31</v>
      </c>
      <c r="NIV14" s="22">
        <v>393</v>
      </c>
      <c r="NIW14" t="s">
        <v>7</v>
      </c>
      <c r="NIX14" t="s">
        <v>8</v>
      </c>
      <c r="NIY14" s="8" t="s">
        <v>31</v>
      </c>
      <c r="NIZ14" s="22">
        <v>393</v>
      </c>
      <c r="NJA14" t="s">
        <v>7</v>
      </c>
      <c r="NJB14" t="s">
        <v>8</v>
      </c>
      <c r="NJC14" s="8" t="s">
        <v>31</v>
      </c>
      <c r="NJD14" s="22">
        <v>393</v>
      </c>
      <c r="NJE14" t="s">
        <v>7</v>
      </c>
      <c r="NJF14" t="s">
        <v>8</v>
      </c>
      <c r="NJG14" s="8" t="s">
        <v>31</v>
      </c>
      <c r="NJH14" s="22">
        <v>393</v>
      </c>
      <c r="NJI14" t="s">
        <v>7</v>
      </c>
      <c r="NJJ14" t="s">
        <v>8</v>
      </c>
      <c r="NJK14" s="8" t="s">
        <v>31</v>
      </c>
      <c r="NJL14" s="22">
        <v>393</v>
      </c>
      <c r="NJM14" t="s">
        <v>7</v>
      </c>
      <c r="NJN14" t="s">
        <v>8</v>
      </c>
      <c r="NJO14" s="8" t="s">
        <v>31</v>
      </c>
      <c r="NJP14" s="22">
        <v>393</v>
      </c>
      <c r="NJQ14" t="s">
        <v>7</v>
      </c>
      <c r="NJR14" t="s">
        <v>8</v>
      </c>
      <c r="NJS14" s="8" t="s">
        <v>31</v>
      </c>
      <c r="NJT14" s="22">
        <v>393</v>
      </c>
      <c r="NJU14" t="s">
        <v>7</v>
      </c>
      <c r="NJV14" t="s">
        <v>8</v>
      </c>
      <c r="NJW14" s="8" t="s">
        <v>31</v>
      </c>
      <c r="NJX14" s="22">
        <v>393</v>
      </c>
      <c r="NJY14" t="s">
        <v>7</v>
      </c>
      <c r="NJZ14" t="s">
        <v>8</v>
      </c>
      <c r="NKA14" s="8" t="s">
        <v>31</v>
      </c>
      <c r="NKB14" s="22">
        <v>393</v>
      </c>
      <c r="NKC14" t="s">
        <v>7</v>
      </c>
      <c r="NKD14" t="s">
        <v>8</v>
      </c>
      <c r="NKE14" s="8" t="s">
        <v>31</v>
      </c>
      <c r="NKF14" s="22">
        <v>393</v>
      </c>
      <c r="NKG14" t="s">
        <v>7</v>
      </c>
      <c r="NKH14" t="s">
        <v>8</v>
      </c>
      <c r="NKI14" s="8" t="s">
        <v>31</v>
      </c>
      <c r="NKJ14" s="22">
        <v>393</v>
      </c>
      <c r="NKK14" t="s">
        <v>7</v>
      </c>
      <c r="NKL14" t="s">
        <v>8</v>
      </c>
      <c r="NKM14" s="8" t="s">
        <v>31</v>
      </c>
      <c r="NKN14" s="22">
        <v>393</v>
      </c>
      <c r="NKO14" t="s">
        <v>7</v>
      </c>
      <c r="NKP14" t="s">
        <v>8</v>
      </c>
      <c r="NKQ14" s="8" t="s">
        <v>31</v>
      </c>
      <c r="NKR14" s="22">
        <v>393</v>
      </c>
      <c r="NKS14" t="s">
        <v>7</v>
      </c>
      <c r="NKT14" t="s">
        <v>8</v>
      </c>
      <c r="NKU14" s="8" t="s">
        <v>31</v>
      </c>
      <c r="NKV14" s="22">
        <v>393</v>
      </c>
      <c r="NKW14" t="s">
        <v>7</v>
      </c>
      <c r="NKX14" t="s">
        <v>8</v>
      </c>
      <c r="NKY14" s="8" t="s">
        <v>31</v>
      </c>
      <c r="NKZ14" s="22">
        <v>393</v>
      </c>
      <c r="NLA14" t="s">
        <v>7</v>
      </c>
      <c r="NLB14" t="s">
        <v>8</v>
      </c>
      <c r="NLC14" s="8" t="s">
        <v>31</v>
      </c>
      <c r="NLD14" s="22">
        <v>393</v>
      </c>
      <c r="NLE14" t="s">
        <v>7</v>
      </c>
      <c r="NLF14" t="s">
        <v>8</v>
      </c>
      <c r="NLG14" s="8" t="s">
        <v>31</v>
      </c>
      <c r="NLH14" s="22">
        <v>393</v>
      </c>
      <c r="NLI14" t="s">
        <v>7</v>
      </c>
      <c r="NLJ14" t="s">
        <v>8</v>
      </c>
      <c r="NLK14" s="8" t="s">
        <v>31</v>
      </c>
      <c r="NLL14" s="22">
        <v>393</v>
      </c>
      <c r="NLM14" t="s">
        <v>7</v>
      </c>
      <c r="NLN14" t="s">
        <v>8</v>
      </c>
      <c r="NLO14" s="8" t="s">
        <v>31</v>
      </c>
      <c r="NLP14" s="22">
        <v>393</v>
      </c>
      <c r="NLQ14" t="s">
        <v>7</v>
      </c>
      <c r="NLR14" t="s">
        <v>8</v>
      </c>
      <c r="NLS14" s="8" t="s">
        <v>31</v>
      </c>
      <c r="NLT14" s="22">
        <v>393</v>
      </c>
      <c r="NLU14" t="s">
        <v>7</v>
      </c>
      <c r="NLV14" t="s">
        <v>8</v>
      </c>
      <c r="NLW14" s="8" t="s">
        <v>31</v>
      </c>
      <c r="NLX14" s="22">
        <v>393</v>
      </c>
      <c r="NLY14" t="s">
        <v>7</v>
      </c>
      <c r="NLZ14" t="s">
        <v>8</v>
      </c>
      <c r="NMA14" s="8" t="s">
        <v>31</v>
      </c>
      <c r="NMB14" s="22">
        <v>393</v>
      </c>
      <c r="NMC14" t="s">
        <v>7</v>
      </c>
      <c r="NMD14" t="s">
        <v>8</v>
      </c>
      <c r="NME14" s="8" t="s">
        <v>31</v>
      </c>
      <c r="NMF14" s="22">
        <v>393</v>
      </c>
      <c r="NMG14" t="s">
        <v>7</v>
      </c>
      <c r="NMH14" t="s">
        <v>8</v>
      </c>
      <c r="NMI14" s="8" t="s">
        <v>31</v>
      </c>
      <c r="NMJ14" s="22">
        <v>393</v>
      </c>
      <c r="NMK14" t="s">
        <v>7</v>
      </c>
      <c r="NML14" t="s">
        <v>8</v>
      </c>
      <c r="NMM14" s="8" t="s">
        <v>31</v>
      </c>
      <c r="NMN14" s="22">
        <v>393</v>
      </c>
      <c r="NMO14" t="s">
        <v>7</v>
      </c>
      <c r="NMP14" t="s">
        <v>8</v>
      </c>
      <c r="NMQ14" s="8" t="s">
        <v>31</v>
      </c>
      <c r="NMR14" s="22">
        <v>393</v>
      </c>
      <c r="NMS14" t="s">
        <v>7</v>
      </c>
      <c r="NMT14" t="s">
        <v>8</v>
      </c>
      <c r="NMU14" s="8" t="s">
        <v>31</v>
      </c>
      <c r="NMV14" s="22">
        <v>393</v>
      </c>
      <c r="NMW14" t="s">
        <v>7</v>
      </c>
      <c r="NMX14" t="s">
        <v>8</v>
      </c>
      <c r="NMY14" s="8" t="s">
        <v>31</v>
      </c>
      <c r="NMZ14" s="22">
        <v>393</v>
      </c>
      <c r="NNA14" t="s">
        <v>7</v>
      </c>
      <c r="NNB14" t="s">
        <v>8</v>
      </c>
      <c r="NNC14" s="8" t="s">
        <v>31</v>
      </c>
      <c r="NND14" s="22">
        <v>393</v>
      </c>
      <c r="NNE14" t="s">
        <v>7</v>
      </c>
      <c r="NNF14" t="s">
        <v>8</v>
      </c>
      <c r="NNG14" s="8" t="s">
        <v>31</v>
      </c>
      <c r="NNH14" s="22">
        <v>393</v>
      </c>
      <c r="NNI14" t="s">
        <v>7</v>
      </c>
      <c r="NNJ14" t="s">
        <v>8</v>
      </c>
      <c r="NNK14" s="8" t="s">
        <v>31</v>
      </c>
      <c r="NNL14" s="22">
        <v>393</v>
      </c>
      <c r="NNM14" t="s">
        <v>7</v>
      </c>
      <c r="NNN14" t="s">
        <v>8</v>
      </c>
      <c r="NNO14" s="8" t="s">
        <v>31</v>
      </c>
      <c r="NNP14" s="22">
        <v>393</v>
      </c>
      <c r="NNQ14" t="s">
        <v>7</v>
      </c>
      <c r="NNR14" t="s">
        <v>8</v>
      </c>
      <c r="NNS14" s="8" t="s">
        <v>31</v>
      </c>
      <c r="NNT14" s="22">
        <v>393</v>
      </c>
      <c r="NNU14" t="s">
        <v>7</v>
      </c>
      <c r="NNV14" t="s">
        <v>8</v>
      </c>
      <c r="NNW14" s="8" t="s">
        <v>31</v>
      </c>
      <c r="NNX14" s="22">
        <v>393</v>
      </c>
      <c r="NNY14" t="s">
        <v>7</v>
      </c>
      <c r="NNZ14" t="s">
        <v>8</v>
      </c>
      <c r="NOA14" s="8" t="s">
        <v>31</v>
      </c>
      <c r="NOB14" s="22">
        <v>393</v>
      </c>
      <c r="NOC14" t="s">
        <v>7</v>
      </c>
      <c r="NOD14" t="s">
        <v>8</v>
      </c>
      <c r="NOE14" s="8" t="s">
        <v>31</v>
      </c>
      <c r="NOF14" s="22">
        <v>393</v>
      </c>
      <c r="NOG14" t="s">
        <v>7</v>
      </c>
      <c r="NOH14" t="s">
        <v>8</v>
      </c>
      <c r="NOI14" s="8" t="s">
        <v>31</v>
      </c>
      <c r="NOJ14" s="22">
        <v>393</v>
      </c>
      <c r="NOK14" t="s">
        <v>7</v>
      </c>
      <c r="NOL14" t="s">
        <v>8</v>
      </c>
      <c r="NOM14" s="8" t="s">
        <v>31</v>
      </c>
      <c r="NON14" s="22">
        <v>393</v>
      </c>
      <c r="NOO14" t="s">
        <v>7</v>
      </c>
      <c r="NOP14" t="s">
        <v>8</v>
      </c>
      <c r="NOQ14" s="8" t="s">
        <v>31</v>
      </c>
      <c r="NOR14" s="22">
        <v>393</v>
      </c>
      <c r="NOS14" t="s">
        <v>7</v>
      </c>
      <c r="NOT14" t="s">
        <v>8</v>
      </c>
      <c r="NOU14" s="8" t="s">
        <v>31</v>
      </c>
      <c r="NOV14" s="22">
        <v>393</v>
      </c>
      <c r="NOW14" t="s">
        <v>7</v>
      </c>
      <c r="NOX14" t="s">
        <v>8</v>
      </c>
      <c r="NOY14" s="8" t="s">
        <v>31</v>
      </c>
      <c r="NOZ14" s="22">
        <v>393</v>
      </c>
      <c r="NPA14" t="s">
        <v>7</v>
      </c>
      <c r="NPB14" t="s">
        <v>8</v>
      </c>
      <c r="NPC14" s="8" t="s">
        <v>31</v>
      </c>
      <c r="NPD14" s="22">
        <v>393</v>
      </c>
      <c r="NPE14" t="s">
        <v>7</v>
      </c>
      <c r="NPF14" t="s">
        <v>8</v>
      </c>
      <c r="NPG14" s="8" t="s">
        <v>31</v>
      </c>
      <c r="NPH14" s="22">
        <v>393</v>
      </c>
      <c r="NPI14" t="s">
        <v>7</v>
      </c>
      <c r="NPJ14" t="s">
        <v>8</v>
      </c>
      <c r="NPK14" s="8" t="s">
        <v>31</v>
      </c>
      <c r="NPL14" s="22">
        <v>393</v>
      </c>
      <c r="NPM14" t="s">
        <v>7</v>
      </c>
      <c r="NPN14" t="s">
        <v>8</v>
      </c>
      <c r="NPO14" s="8" t="s">
        <v>31</v>
      </c>
      <c r="NPP14" s="22">
        <v>393</v>
      </c>
      <c r="NPQ14" t="s">
        <v>7</v>
      </c>
      <c r="NPR14" t="s">
        <v>8</v>
      </c>
      <c r="NPS14" s="8" t="s">
        <v>31</v>
      </c>
      <c r="NPT14" s="22">
        <v>393</v>
      </c>
      <c r="NPU14" t="s">
        <v>7</v>
      </c>
      <c r="NPV14" t="s">
        <v>8</v>
      </c>
      <c r="NPW14" s="8" t="s">
        <v>31</v>
      </c>
      <c r="NPX14" s="22">
        <v>393</v>
      </c>
      <c r="NPY14" t="s">
        <v>7</v>
      </c>
      <c r="NPZ14" t="s">
        <v>8</v>
      </c>
      <c r="NQA14" s="8" t="s">
        <v>31</v>
      </c>
      <c r="NQB14" s="22">
        <v>393</v>
      </c>
      <c r="NQC14" t="s">
        <v>7</v>
      </c>
      <c r="NQD14" t="s">
        <v>8</v>
      </c>
      <c r="NQE14" s="8" t="s">
        <v>31</v>
      </c>
      <c r="NQF14" s="22">
        <v>393</v>
      </c>
      <c r="NQG14" t="s">
        <v>7</v>
      </c>
      <c r="NQH14" t="s">
        <v>8</v>
      </c>
      <c r="NQI14" s="8" t="s">
        <v>31</v>
      </c>
      <c r="NQJ14" s="22">
        <v>393</v>
      </c>
      <c r="NQK14" t="s">
        <v>7</v>
      </c>
      <c r="NQL14" t="s">
        <v>8</v>
      </c>
      <c r="NQM14" s="8" t="s">
        <v>31</v>
      </c>
      <c r="NQN14" s="22">
        <v>393</v>
      </c>
      <c r="NQO14" t="s">
        <v>7</v>
      </c>
      <c r="NQP14" t="s">
        <v>8</v>
      </c>
      <c r="NQQ14" s="8" t="s">
        <v>31</v>
      </c>
      <c r="NQR14" s="22">
        <v>393</v>
      </c>
      <c r="NQS14" t="s">
        <v>7</v>
      </c>
      <c r="NQT14" t="s">
        <v>8</v>
      </c>
      <c r="NQU14" s="8" t="s">
        <v>31</v>
      </c>
      <c r="NQV14" s="22">
        <v>393</v>
      </c>
      <c r="NQW14" t="s">
        <v>7</v>
      </c>
      <c r="NQX14" t="s">
        <v>8</v>
      </c>
      <c r="NQY14" s="8" t="s">
        <v>31</v>
      </c>
      <c r="NQZ14" s="22">
        <v>393</v>
      </c>
      <c r="NRA14" t="s">
        <v>7</v>
      </c>
      <c r="NRB14" t="s">
        <v>8</v>
      </c>
      <c r="NRC14" s="8" t="s">
        <v>31</v>
      </c>
      <c r="NRD14" s="22">
        <v>393</v>
      </c>
      <c r="NRE14" t="s">
        <v>7</v>
      </c>
      <c r="NRF14" t="s">
        <v>8</v>
      </c>
      <c r="NRG14" s="8" t="s">
        <v>31</v>
      </c>
      <c r="NRH14" s="22">
        <v>393</v>
      </c>
      <c r="NRI14" t="s">
        <v>7</v>
      </c>
      <c r="NRJ14" t="s">
        <v>8</v>
      </c>
      <c r="NRK14" s="8" t="s">
        <v>31</v>
      </c>
      <c r="NRL14" s="22">
        <v>393</v>
      </c>
      <c r="NRM14" t="s">
        <v>7</v>
      </c>
      <c r="NRN14" t="s">
        <v>8</v>
      </c>
      <c r="NRO14" s="8" t="s">
        <v>31</v>
      </c>
      <c r="NRP14" s="22">
        <v>393</v>
      </c>
      <c r="NRQ14" t="s">
        <v>7</v>
      </c>
      <c r="NRR14" t="s">
        <v>8</v>
      </c>
      <c r="NRS14" s="8" t="s">
        <v>31</v>
      </c>
      <c r="NRT14" s="22">
        <v>393</v>
      </c>
      <c r="NRU14" t="s">
        <v>7</v>
      </c>
      <c r="NRV14" t="s">
        <v>8</v>
      </c>
      <c r="NRW14" s="8" t="s">
        <v>31</v>
      </c>
      <c r="NRX14" s="22">
        <v>393</v>
      </c>
      <c r="NRY14" t="s">
        <v>7</v>
      </c>
      <c r="NRZ14" t="s">
        <v>8</v>
      </c>
      <c r="NSA14" s="8" t="s">
        <v>31</v>
      </c>
      <c r="NSB14" s="22">
        <v>393</v>
      </c>
      <c r="NSC14" t="s">
        <v>7</v>
      </c>
      <c r="NSD14" t="s">
        <v>8</v>
      </c>
      <c r="NSE14" s="8" t="s">
        <v>31</v>
      </c>
      <c r="NSF14" s="22">
        <v>393</v>
      </c>
      <c r="NSG14" t="s">
        <v>7</v>
      </c>
      <c r="NSH14" t="s">
        <v>8</v>
      </c>
      <c r="NSI14" s="8" t="s">
        <v>31</v>
      </c>
      <c r="NSJ14" s="22">
        <v>393</v>
      </c>
      <c r="NSK14" t="s">
        <v>7</v>
      </c>
      <c r="NSL14" t="s">
        <v>8</v>
      </c>
      <c r="NSM14" s="8" t="s">
        <v>31</v>
      </c>
      <c r="NSN14" s="22">
        <v>393</v>
      </c>
      <c r="NSO14" t="s">
        <v>7</v>
      </c>
      <c r="NSP14" t="s">
        <v>8</v>
      </c>
      <c r="NSQ14" s="8" t="s">
        <v>31</v>
      </c>
      <c r="NSR14" s="22">
        <v>393</v>
      </c>
      <c r="NSS14" t="s">
        <v>7</v>
      </c>
      <c r="NST14" t="s">
        <v>8</v>
      </c>
      <c r="NSU14" s="8" t="s">
        <v>31</v>
      </c>
      <c r="NSV14" s="22">
        <v>393</v>
      </c>
      <c r="NSW14" t="s">
        <v>7</v>
      </c>
      <c r="NSX14" t="s">
        <v>8</v>
      </c>
      <c r="NSY14" s="8" t="s">
        <v>31</v>
      </c>
      <c r="NSZ14" s="22">
        <v>393</v>
      </c>
      <c r="NTA14" t="s">
        <v>7</v>
      </c>
      <c r="NTB14" t="s">
        <v>8</v>
      </c>
      <c r="NTC14" s="8" t="s">
        <v>31</v>
      </c>
      <c r="NTD14" s="22">
        <v>393</v>
      </c>
      <c r="NTE14" t="s">
        <v>7</v>
      </c>
      <c r="NTF14" t="s">
        <v>8</v>
      </c>
      <c r="NTG14" s="8" t="s">
        <v>31</v>
      </c>
      <c r="NTH14" s="22">
        <v>393</v>
      </c>
      <c r="NTI14" t="s">
        <v>7</v>
      </c>
      <c r="NTJ14" t="s">
        <v>8</v>
      </c>
      <c r="NTK14" s="8" t="s">
        <v>31</v>
      </c>
      <c r="NTL14" s="22">
        <v>393</v>
      </c>
      <c r="NTM14" t="s">
        <v>7</v>
      </c>
      <c r="NTN14" t="s">
        <v>8</v>
      </c>
      <c r="NTO14" s="8" t="s">
        <v>31</v>
      </c>
      <c r="NTP14" s="22">
        <v>393</v>
      </c>
      <c r="NTQ14" t="s">
        <v>7</v>
      </c>
      <c r="NTR14" t="s">
        <v>8</v>
      </c>
      <c r="NTS14" s="8" t="s">
        <v>31</v>
      </c>
      <c r="NTT14" s="22">
        <v>393</v>
      </c>
      <c r="NTU14" t="s">
        <v>7</v>
      </c>
      <c r="NTV14" t="s">
        <v>8</v>
      </c>
      <c r="NTW14" s="8" t="s">
        <v>31</v>
      </c>
      <c r="NTX14" s="22">
        <v>393</v>
      </c>
      <c r="NTY14" t="s">
        <v>7</v>
      </c>
      <c r="NTZ14" t="s">
        <v>8</v>
      </c>
      <c r="NUA14" s="8" t="s">
        <v>31</v>
      </c>
      <c r="NUB14" s="22">
        <v>393</v>
      </c>
      <c r="NUC14" t="s">
        <v>7</v>
      </c>
      <c r="NUD14" t="s">
        <v>8</v>
      </c>
      <c r="NUE14" s="8" t="s">
        <v>31</v>
      </c>
      <c r="NUF14" s="22">
        <v>393</v>
      </c>
      <c r="NUG14" t="s">
        <v>7</v>
      </c>
      <c r="NUH14" t="s">
        <v>8</v>
      </c>
      <c r="NUI14" s="8" t="s">
        <v>31</v>
      </c>
      <c r="NUJ14" s="22">
        <v>393</v>
      </c>
      <c r="NUK14" t="s">
        <v>7</v>
      </c>
      <c r="NUL14" t="s">
        <v>8</v>
      </c>
      <c r="NUM14" s="8" t="s">
        <v>31</v>
      </c>
      <c r="NUN14" s="22">
        <v>393</v>
      </c>
      <c r="NUO14" t="s">
        <v>7</v>
      </c>
      <c r="NUP14" t="s">
        <v>8</v>
      </c>
      <c r="NUQ14" s="8" t="s">
        <v>31</v>
      </c>
      <c r="NUR14" s="22">
        <v>393</v>
      </c>
      <c r="NUS14" t="s">
        <v>7</v>
      </c>
      <c r="NUT14" t="s">
        <v>8</v>
      </c>
      <c r="NUU14" s="8" t="s">
        <v>31</v>
      </c>
      <c r="NUV14" s="22">
        <v>393</v>
      </c>
      <c r="NUW14" t="s">
        <v>7</v>
      </c>
      <c r="NUX14" t="s">
        <v>8</v>
      </c>
      <c r="NUY14" s="8" t="s">
        <v>31</v>
      </c>
      <c r="NUZ14" s="22">
        <v>393</v>
      </c>
      <c r="NVA14" t="s">
        <v>7</v>
      </c>
      <c r="NVB14" t="s">
        <v>8</v>
      </c>
      <c r="NVC14" s="8" t="s">
        <v>31</v>
      </c>
      <c r="NVD14" s="22">
        <v>393</v>
      </c>
      <c r="NVE14" t="s">
        <v>7</v>
      </c>
      <c r="NVF14" t="s">
        <v>8</v>
      </c>
      <c r="NVG14" s="8" t="s">
        <v>31</v>
      </c>
      <c r="NVH14" s="22">
        <v>393</v>
      </c>
      <c r="NVI14" t="s">
        <v>7</v>
      </c>
      <c r="NVJ14" t="s">
        <v>8</v>
      </c>
      <c r="NVK14" s="8" t="s">
        <v>31</v>
      </c>
      <c r="NVL14" s="22">
        <v>393</v>
      </c>
      <c r="NVM14" t="s">
        <v>7</v>
      </c>
      <c r="NVN14" t="s">
        <v>8</v>
      </c>
      <c r="NVO14" s="8" t="s">
        <v>31</v>
      </c>
      <c r="NVP14" s="22">
        <v>393</v>
      </c>
      <c r="NVQ14" t="s">
        <v>7</v>
      </c>
      <c r="NVR14" t="s">
        <v>8</v>
      </c>
      <c r="NVS14" s="8" t="s">
        <v>31</v>
      </c>
      <c r="NVT14" s="22">
        <v>393</v>
      </c>
      <c r="NVU14" t="s">
        <v>7</v>
      </c>
      <c r="NVV14" t="s">
        <v>8</v>
      </c>
      <c r="NVW14" s="8" t="s">
        <v>31</v>
      </c>
      <c r="NVX14" s="22">
        <v>393</v>
      </c>
      <c r="NVY14" t="s">
        <v>7</v>
      </c>
      <c r="NVZ14" t="s">
        <v>8</v>
      </c>
      <c r="NWA14" s="8" t="s">
        <v>31</v>
      </c>
      <c r="NWB14" s="22">
        <v>393</v>
      </c>
      <c r="NWC14" t="s">
        <v>7</v>
      </c>
      <c r="NWD14" t="s">
        <v>8</v>
      </c>
      <c r="NWE14" s="8" t="s">
        <v>31</v>
      </c>
      <c r="NWF14" s="22">
        <v>393</v>
      </c>
      <c r="NWG14" t="s">
        <v>7</v>
      </c>
      <c r="NWH14" t="s">
        <v>8</v>
      </c>
      <c r="NWI14" s="8" t="s">
        <v>31</v>
      </c>
      <c r="NWJ14" s="22">
        <v>393</v>
      </c>
      <c r="NWK14" t="s">
        <v>7</v>
      </c>
      <c r="NWL14" t="s">
        <v>8</v>
      </c>
      <c r="NWM14" s="8" t="s">
        <v>31</v>
      </c>
      <c r="NWN14" s="22">
        <v>393</v>
      </c>
      <c r="NWO14" t="s">
        <v>7</v>
      </c>
      <c r="NWP14" t="s">
        <v>8</v>
      </c>
      <c r="NWQ14" s="8" t="s">
        <v>31</v>
      </c>
      <c r="NWR14" s="22">
        <v>393</v>
      </c>
      <c r="NWS14" t="s">
        <v>7</v>
      </c>
      <c r="NWT14" t="s">
        <v>8</v>
      </c>
      <c r="NWU14" s="8" t="s">
        <v>31</v>
      </c>
      <c r="NWV14" s="22">
        <v>393</v>
      </c>
      <c r="NWW14" t="s">
        <v>7</v>
      </c>
      <c r="NWX14" t="s">
        <v>8</v>
      </c>
      <c r="NWY14" s="8" t="s">
        <v>31</v>
      </c>
      <c r="NWZ14" s="22">
        <v>393</v>
      </c>
      <c r="NXA14" t="s">
        <v>7</v>
      </c>
      <c r="NXB14" t="s">
        <v>8</v>
      </c>
      <c r="NXC14" s="8" t="s">
        <v>31</v>
      </c>
      <c r="NXD14" s="22">
        <v>393</v>
      </c>
      <c r="NXE14" t="s">
        <v>7</v>
      </c>
      <c r="NXF14" t="s">
        <v>8</v>
      </c>
      <c r="NXG14" s="8" t="s">
        <v>31</v>
      </c>
      <c r="NXH14" s="22">
        <v>393</v>
      </c>
      <c r="NXI14" t="s">
        <v>7</v>
      </c>
      <c r="NXJ14" t="s">
        <v>8</v>
      </c>
      <c r="NXK14" s="8" t="s">
        <v>31</v>
      </c>
      <c r="NXL14" s="22">
        <v>393</v>
      </c>
      <c r="NXM14" t="s">
        <v>7</v>
      </c>
      <c r="NXN14" t="s">
        <v>8</v>
      </c>
      <c r="NXO14" s="8" t="s">
        <v>31</v>
      </c>
      <c r="NXP14" s="22">
        <v>393</v>
      </c>
      <c r="NXQ14" t="s">
        <v>7</v>
      </c>
      <c r="NXR14" t="s">
        <v>8</v>
      </c>
      <c r="NXS14" s="8" t="s">
        <v>31</v>
      </c>
      <c r="NXT14" s="22">
        <v>393</v>
      </c>
      <c r="NXU14" t="s">
        <v>7</v>
      </c>
      <c r="NXV14" t="s">
        <v>8</v>
      </c>
      <c r="NXW14" s="8" t="s">
        <v>31</v>
      </c>
      <c r="NXX14" s="22">
        <v>393</v>
      </c>
      <c r="NXY14" t="s">
        <v>7</v>
      </c>
      <c r="NXZ14" t="s">
        <v>8</v>
      </c>
      <c r="NYA14" s="8" t="s">
        <v>31</v>
      </c>
      <c r="NYB14" s="22">
        <v>393</v>
      </c>
      <c r="NYC14" t="s">
        <v>7</v>
      </c>
      <c r="NYD14" t="s">
        <v>8</v>
      </c>
      <c r="NYE14" s="8" t="s">
        <v>31</v>
      </c>
      <c r="NYF14" s="22">
        <v>393</v>
      </c>
      <c r="NYG14" t="s">
        <v>7</v>
      </c>
      <c r="NYH14" t="s">
        <v>8</v>
      </c>
      <c r="NYI14" s="8" t="s">
        <v>31</v>
      </c>
      <c r="NYJ14" s="22">
        <v>393</v>
      </c>
      <c r="NYK14" t="s">
        <v>7</v>
      </c>
      <c r="NYL14" t="s">
        <v>8</v>
      </c>
      <c r="NYM14" s="8" t="s">
        <v>31</v>
      </c>
      <c r="NYN14" s="22">
        <v>393</v>
      </c>
      <c r="NYO14" t="s">
        <v>7</v>
      </c>
      <c r="NYP14" t="s">
        <v>8</v>
      </c>
      <c r="NYQ14" s="8" t="s">
        <v>31</v>
      </c>
      <c r="NYR14" s="22">
        <v>393</v>
      </c>
      <c r="NYS14" t="s">
        <v>7</v>
      </c>
      <c r="NYT14" t="s">
        <v>8</v>
      </c>
      <c r="NYU14" s="8" t="s">
        <v>31</v>
      </c>
      <c r="NYV14" s="22">
        <v>393</v>
      </c>
      <c r="NYW14" t="s">
        <v>7</v>
      </c>
      <c r="NYX14" t="s">
        <v>8</v>
      </c>
      <c r="NYY14" s="8" t="s">
        <v>31</v>
      </c>
      <c r="NYZ14" s="22">
        <v>393</v>
      </c>
      <c r="NZA14" t="s">
        <v>7</v>
      </c>
      <c r="NZB14" t="s">
        <v>8</v>
      </c>
      <c r="NZC14" s="8" t="s">
        <v>31</v>
      </c>
      <c r="NZD14" s="22">
        <v>393</v>
      </c>
      <c r="NZE14" t="s">
        <v>7</v>
      </c>
      <c r="NZF14" t="s">
        <v>8</v>
      </c>
      <c r="NZG14" s="8" t="s">
        <v>31</v>
      </c>
      <c r="NZH14" s="22">
        <v>393</v>
      </c>
      <c r="NZI14" t="s">
        <v>7</v>
      </c>
      <c r="NZJ14" t="s">
        <v>8</v>
      </c>
      <c r="NZK14" s="8" t="s">
        <v>31</v>
      </c>
      <c r="NZL14" s="22">
        <v>393</v>
      </c>
      <c r="NZM14" t="s">
        <v>7</v>
      </c>
      <c r="NZN14" t="s">
        <v>8</v>
      </c>
      <c r="NZO14" s="8" t="s">
        <v>31</v>
      </c>
      <c r="NZP14" s="22">
        <v>393</v>
      </c>
      <c r="NZQ14" t="s">
        <v>7</v>
      </c>
      <c r="NZR14" t="s">
        <v>8</v>
      </c>
      <c r="NZS14" s="8" t="s">
        <v>31</v>
      </c>
      <c r="NZT14" s="22">
        <v>393</v>
      </c>
      <c r="NZU14" t="s">
        <v>7</v>
      </c>
      <c r="NZV14" t="s">
        <v>8</v>
      </c>
      <c r="NZW14" s="8" t="s">
        <v>31</v>
      </c>
      <c r="NZX14" s="22">
        <v>393</v>
      </c>
      <c r="NZY14" t="s">
        <v>7</v>
      </c>
      <c r="NZZ14" t="s">
        <v>8</v>
      </c>
      <c r="OAA14" s="8" t="s">
        <v>31</v>
      </c>
      <c r="OAB14" s="22">
        <v>393</v>
      </c>
      <c r="OAC14" t="s">
        <v>7</v>
      </c>
      <c r="OAD14" t="s">
        <v>8</v>
      </c>
      <c r="OAE14" s="8" t="s">
        <v>31</v>
      </c>
      <c r="OAF14" s="22">
        <v>393</v>
      </c>
      <c r="OAG14" t="s">
        <v>7</v>
      </c>
      <c r="OAH14" t="s">
        <v>8</v>
      </c>
      <c r="OAI14" s="8" t="s">
        <v>31</v>
      </c>
      <c r="OAJ14" s="22">
        <v>393</v>
      </c>
      <c r="OAK14" t="s">
        <v>7</v>
      </c>
      <c r="OAL14" t="s">
        <v>8</v>
      </c>
      <c r="OAM14" s="8" t="s">
        <v>31</v>
      </c>
      <c r="OAN14" s="22">
        <v>393</v>
      </c>
      <c r="OAO14" t="s">
        <v>7</v>
      </c>
      <c r="OAP14" t="s">
        <v>8</v>
      </c>
      <c r="OAQ14" s="8" t="s">
        <v>31</v>
      </c>
      <c r="OAR14" s="22">
        <v>393</v>
      </c>
      <c r="OAS14" t="s">
        <v>7</v>
      </c>
      <c r="OAT14" t="s">
        <v>8</v>
      </c>
      <c r="OAU14" s="8" t="s">
        <v>31</v>
      </c>
      <c r="OAV14" s="22">
        <v>393</v>
      </c>
      <c r="OAW14" t="s">
        <v>7</v>
      </c>
      <c r="OAX14" t="s">
        <v>8</v>
      </c>
      <c r="OAY14" s="8" t="s">
        <v>31</v>
      </c>
      <c r="OAZ14" s="22">
        <v>393</v>
      </c>
      <c r="OBA14" t="s">
        <v>7</v>
      </c>
      <c r="OBB14" t="s">
        <v>8</v>
      </c>
      <c r="OBC14" s="8" t="s">
        <v>31</v>
      </c>
      <c r="OBD14" s="22">
        <v>393</v>
      </c>
      <c r="OBE14" t="s">
        <v>7</v>
      </c>
      <c r="OBF14" t="s">
        <v>8</v>
      </c>
      <c r="OBG14" s="8" t="s">
        <v>31</v>
      </c>
      <c r="OBH14" s="22">
        <v>393</v>
      </c>
      <c r="OBI14" t="s">
        <v>7</v>
      </c>
      <c r="OBJ14" t="s">
        <v>8</v>
      </c>
      <c r="OBK14" s="8" t="s">
        <v>31</v>
      </c>
      <c r="OBL14" s="22">
        <v>393</v>
      </c>
      <c r="OBM14" t="s">
        <v>7</v>
      </c>
      <c r="OBN14" t="s">
        <v>8</v>
      </c>
      <c r="OBO14" s="8" t="s">
        <v>31</v>
      </c>
      <c r="OBP14" s="22">
        <v>393</v>
      </c>
      <c r="OBQ14" t="s">
        <v>7</v>
      </c>
      <c r="OBR14" t="s">
        <v>8</v>
      </c>
      <c r="OBS14" s="8" t="s">
        <v>31</v>
      </c>
      <c r="OBT14" s="22">
        <v>393</v>
      </c>
      <c r="OBU14" t="s">
        <v>7</v>
      </c>
      <c r="OBV14" t="s">
        <v>8</v>
      </c>
      <c r="OBW14" s="8" t="s">
        <v>31</v>
      </c>
      <c r="OBX14" s="22">
        <v>393</v>
      </c>
      <c r="OBY14" t="s">
        <v>7</v>
      </c>
      <c r="OBZ14" t="s">
        <v>8</v>
      </c>
      <c r="OCA14" s="8" t="s">
        <v>31</v>
      </c>
      <c r="OCB14" s="22">
        <v>393</v>
      </c>
      <c r="OCC14" t="s">
        <v>7</v>
      </c>
      <c r="OCD14" t="s">
        <v>8</v>
      </c>
      <c r="OCE14" s="8" t="s">
        <v>31</v>
      </c>
      <c r="OCF14" s="22">
        <v>393</v>
      </c>
      <c r="OCG14" t="s">
        <v>7</v>
      </c>
      <c r="OCH14" t="s">
        <v>8</v>
      </c>
      <c r="OCI14" s="8" t="s">
        <v>31</v>
      </c>
      <c r="OCJ14" s="22">
        <v>393</v>
      </c>
      <c r="OCK14" t="s">
        <v>7</v>
      </c>
      <c r="OCL14" t="s">
        <v>8</v>
      </c>
      <c r="OCM14" s="8" t="s">
        <v>31</v>
      </c>
      <c r="OCN14" s="22">
        <v>393</v>
      </c>
      <c r="OCO14" t="s">
        <v>7</v>
      </c>
      <c r="OCP14" t="s">
        <v>8</v>
      </c>
      <c r="OCQ14" s="8" t="s">
        <v>31</v>
      </c>
      <c r="OCR14" s="22">
        <v>393</v>
      </c>
      <c r="OCS14" t="s">
        <v>7</v>
      </c>
      <c r="OCT14" t="s">
        <v>8</v>
      </c>
      <c r="OCU14" s="8" t="s">
        <v>31</v>
      </c>
      <c r="OCV14" s="22">
        <v>393</v>
      </c>
      <c r="OCW14" t="s">
        <v>7</v>
      </c>
      <c r="OCX14" t="s">
        <v>8</v>
      </c>
      <c r="OCY14" s="8" t="s">
        <v>31</v>
      </c>
      <c r="OCZ14" s="22">
        <v>393</v>
      </c>
      <c r="ODA14" t="s">
        <v>7</v>
      </c>
      <c r="ODB14" t="s">
        <v>8</v>
      </c>
      <c r="ODC14" s="8" t="s">
        <v>31</v>
      </c>
      <c r="ODD14" s="22">
        <v>393</v>
      </c>
      <c r="ODE14" t="s">
        <v>7</v>
      </c>
      <c r="ODF14" t="s">
        <v>8</v>
      </c>
      <c r="ODG14" s="8" t="s">
        <v>31</v>
      </c>
      <c r="ODH14" s="22">
        <v>393</v>
      </c>
      <c r="ODI14" t="s">
        <v>7</v>
      </c>
      <c r="ODJ14" t="s">
        <v>8</v>
      </c>
      <c r="ODK14" s="8" t="s">
        <v>31</v>
      </c>
      <c r="ODL14" s="22">
        <v>393</v>
      </c>
      <c r="ODM14" t="s">
        <v>7</v>
      </c>
      <c r="ODN14" t="s">
        <v>8</v>
      </c>
      <c r="ODO14" s="8" t="s">
        <v>31</v>
      </c>
      <c r="ODP14" s="22">
        <v>393</v>
      </c>
      <c r="ODQ14" t="s">
        <v>7</v>
      </c>
      <c r="ODR14" t="s">
        <v>8</v>
      </c>
      <c r="ODS14" s="8" t="s">
        <v>31</v>
      </c>
      <c r="ODT14" s="22">
        <v>393</v>
      </c>
      <c r="ODU14" t="s">
        <v>7</v>
      </c>
      <c r="ODV14" t="s">
        <v>8</v>
      </c>
      <c r="ODW14" s="8" t="s">
        <v>31</v>
      </c>
      <c r="ODX14" s="22">
        <v>393</v>
      </c>
      <c r="ODY14" t="s">
        <v>7</v>
      </c>
      <c r="ODZ14" t="s">
        <v>8</v>
      </c>
      <c r="OEA14" s="8" t="s">
        <v>31</v>
      </c>
      <c r="OEB14" s="22">
        <v>393</v>
      </c>
      <c r="OEC14" t="s">
        <v>7</v>
      </c>
      <c r="OED14" t="s">
        <v>8</v>
      </c>
      <c r="OEE14" s="8" t="s">
        <v>31</v>
      </c>
      <c r="OEF14" s="22">
        <v>393</v>
      </c>
      <c r="OEG14" t="s">
        <v>7</v>
      </c>
      <c r="OEH14" t="s">
        <v>8</v>
      </c>
      <c r="OEI14" s="8" t="s">
        <v>31</v>
      </c>
      <c r="OEJ14" s="22">
        <v>393</v>
      </c>
      <c r="OEK14" t="s">
        <v>7</v>
      </c>
      <c r="OEL14" t="s">
        <v>8</v>
      </c>
      <c r="OEM14" s="8" t="s">
        <v>31</v>
      </c>
      <c r="OEN14" s="22">
        <v>393</v>
      </c>
      <c r="OEO14" t="s">
        <v>7</v>
      </c>
      <c r="OEP14" t="s">
        <v>8</v>
      </c>
      <c r="OEQ14" s="8" t="s">
        <v>31</v>
      </c>
      <c r="OER14" s="22">
        <v>393</v>
      </c>
      <c r="OES14" t="s">
        <v>7</v>
      </c>
      <c r="OET14" t="s">
        <v>8</v>
      </c>
      <c r="OEU14" s="8" t="s">
        <v>31</v>
      </c>
      <c r="OEV14" s="22">
        <v>393</v>
      </c>
      <c r="OEW14" t="s">
        <v>7</v>
      </c>
      <c r="OEX14" t="s">
        <v>8</v>
      </c>
      <c r="OEY14" s="8" t="s">
        <v>31</v>
      </c>
      <c r="OEZ14" s="22">
        <v>393</v>
      </c>
      <c r="OFA14" t="s">
        <v>7</v>
      </c>
      <c r="OFB14" t="s">
        <v>8</v>
      </c>
      <c r="OFC14" s="8" t="s">
        <v>31</v>
      </c>
      <c r="OFD14" s="22">
        <v>393</v>
      </c>
      <c r="OFE14" t="s">
        <v>7</v>
      </c>
      <c r="OFF14" t="s">
        <v>8</v>
      </c>
      <c r="OFG14" s="8" t="s">
        <v>31</v>
      </c>
      <c r="OFH14" s="22">
        <v>393</v>
      </c>
      <c r="OFI14" t="s">
        <v>7</v>
      </c>
      <c r="OFJ14" t="s">
        <v>8</v>
      </c>
      <c r="OFK14" s="8" t="s">
        <v>31</v>
      </c>
      <c r="OFL14" s="22">
        <v>393</v>
      </c>
      <c r="OFM14" t="s">
        <v>7</v>
      </c>
      <c r="OFN14" t="s">
        <v>8</v>
      </c>
      <c r="OFO14" s="8" t="s">
        <v>31</v>
      </c>
      <c r="OFP14" s="22">
        <v>393</v>
      </c>
      <c r="OFQ14" t="s">
        <v>7</v>
      </c>
      <c r="OFR14" t="s">
        <v>8</v>
      </c>
      <c r="OFS14" s="8" t="s">
        <v>31</v>
      </c>
      <c r="OFT14" s="22">
        <v>393</v>
      </c>
      <c r="OFU14" t="s">
        <v>7</v>
      </c>
      <c r="OFV14" t="s">
        <v>8</v>
      </c>
      <c r="OFW14" s="8" t="s">
        <v>31</v>
      </c>
      <c r="OFX14" s="22">
        <v>393</v>
      </c>
      <c r="OFY14" t="s">
        <v>7</v>
      </c>
      <c r="OFZ14" t="s">
        <v>8</v>
      </c>
      <c r="OGA14" s="8" t="s">
        <v>31</v>
      </c>
      <c r="OGB14" s="22">
        <v>393</v>
      </c>
      <c r="OGC14" t="s">
        <v>7</v>
      </c>
      <c r="OGD14" t="s">
        <v>8</v>
      </c>
      <c r="OGE14" s="8" t="s">
        <v>31</v>
      </c>
      <c r="OGF14" s="22">
        <v>393</v>
      </c>
      <c r="OGG14" t="s">
        <v>7</v>
      </c>
      <c r="OGH14" t="s">
        <v>8</v>
      </c>
      <c r="OGI14" s="8" t="s">
        <v>31</v>
      </c>
      <c r="OGJ14" s="22">
        <v>393</v>
      </c>
      <c r="OGK14" t="s">
        <v>7</v>
      </c>
      <c r="OGL14" t="s">
        <v>8</v>
      </c>
      <c r="OGM14" s="8" t="s">
        <v>31</v>
      </c>
      <c r="OGN14" s="22">
        <v>393</v>
      </c>
      <c r="OGO14" t="s">
        <v>7</v>
      </c>
      <c r="OGP14" t="s">
        <v>8</v>
      </c>
      <c r="OGQ14" s="8" t="s">
        <v>31</v>
      </c>
      <c r="OGR14" s="22">
        <v>393</v>
      </c>
      <c r="OGS14" t="s">
        <v>7</v>
      </c>
      <c r="OGT14" t="s">
        <v>8</v>
      </c>
      <c r="OGU14" s="8" t="s">
        <v>31</v>
      </c>
      <c r="OGV14" s="22">
        <v>393</v>
      </c>
      <c r="OGW14" t="s">
        <v>7</v>
      </c>
      <c r="OGX14" t="s">
        <v>8</v>
      </c>
      <c r="OGY14" s="8" t="s">
        <v>31</v>
      </c>
      <c r="OGZ14" s="22">
        <v>393</v>
      </c>
      <c r="OHA14" t="s">
        <v>7</v>
      </c>
      <c r="OHB14" t="s">
        <v>8</v>
      </c>
      <c r="OHC14" s="8" t="s">
        <v>31</v>
      </c>
      <c r="OHD14" s="22">
        <v>393</v>
      </c>
      <c r="OHE14" t="s">
        <v>7</v>
      </c>
      <c r="OHF14" t="s">
        <v>8</v>
      </c>
      <c r="OHG14" s="8" t="s">
        <v>31</v>
      </c>
      <c r="OHH14" s="22">
        <v>393</v>
      </c>
      <c r="OHI14" t="s">
        <v>7</v>
      </c>
      <c r="OHJ14" t="s">
        <v>8</v>
      </c>
      <c r="OHK14" s="8" t="s">
        <v>31</v>
      </c>
      <c r="OHL14" s="22">
        <v>393</v>
      </c>
      <c r="OHM14" t="s">
        <v>7</v>
      </c>
      <c r="OHN14" t="s">
        <v>8</v>
      </c>
      <c r="OHO14" s="8" t="s">
        <v>31</v>
      </c>
      <c r="OHP14" s="22">
        <v>393</v>
      </c>
      <c r="OHQ14" t="s">
        <v>7</v>
      </c>
      <c r="OHR14" t="s">
        <v>8</v>
      </c>
      <c r="OHS14" s="8" t="s">
        <v>31</v>
      </c>
      <c r="OHT14" s="22">
        <v>393</v>
      </c>
      <c r="OHU14" t="s">
        <v>7</v>
      </c>
      <c r="OHV14" t="s">
        <v>8</v>
      </c>
      <c r="OHW14" s="8" t="s">
        <v>31</v>
      </c>
      <c r="OHX14" s="22">
        <v>393</v>
      </c>
      <c r="OHY14" t="s">
        <v>7</v>
      </c>
      <c r="OHZ14" t="s">
        <v>8</v>
      </c>
      <c r="OIA14" s="8" t="s">
        <v>31</v>
      </c>
      <c r="OIB14" s="22">
        <v>393</v>
      </c>
      <c r="OIC14" t="s">
        <v>7</v>
      </c>
      <c r="OID14" t="s">
        <v>8</v>
      </c>
      <c r="OIE14" s="8" t="s">
        <v>31</v>
      </c>
      <c r="OIF14" s="22">
        <v>393</v>
      </c>
      <c r="OIG14" t="s">
        <v>7</v>
      </c>
      <c r="OIH14" t="s">
        <v>8</v>
      </c>
      <c r="OII14" s="8" t="s">
        <v>31</v>
      </c>
      <c r="OIJ14" s="22">
        <v>393</v>
      </c>
      <c r="OIK14" t="s">
        <v>7</v>
      </c>
      <c r="OIL14" t="s">
        <v>8</v>
      </c>
      <c r="OIM14" s="8" t="s">
        <v>31</v>
      </c>
      <c r="OIN14" s="22">
        <v>393</v>
      </c>
      <c r="OIO14" t="s">
        <v>7</v>
      </c>
      <c r="OIP14" t="s">
        <v>8</v>
      </c>
      <c r="OIQ14" s="8" t="s">
        <v>31</v>
      </c>
      <c r="OIR14" s="22">
        <v>393</v>
      </c>
      <c r="OIS14" t="s">
        <v>7</v>
      </c>
      <c r="OIT14" t="s">
        <v>8</v>
      </c>
      <c r="OIU14" s="8" t="s">
        <v>31</v>
      </c>
      <c r="OIV14" s="22">
        <v>393</v>
      </c>
      <c r="OIW14" t="s">
        <v>7</v>
      </c>
      <c r="OIX14" t="s">
        <v>8</v>
      </c>
      <c r="OIY14" s="8" t="s">
        <v>31</v>
      </c>
      <c r="OIZ14" s="22">
        <v>393</v>
      </c>
      <c r="OJA14" t="s">
        <v>7</v>
      </c>
      <c r="OJB14" t="s">
        <v>8</v>
      </c>
      <c r="OJC14" s="8" t="s">
        <v>31</v>
      </c>
      <c r="OJD14" s="22">
        <v>393</v>
      </c>
      <c r="OJE14" t="s">
        <v>7</v>
      </c>
      <c r="OJF14" t="s">
        <v>8</v>
      </c>
      <c r="OJG14" s="8" t="s">
        <v>31</v>
      </c>
      <c r="OJH14" s="22">
        <v>393</v>
      </c>
      <c r="OJI14" t="s">
        <v>7</v>
      </c>
      <c r="OJJ14" t="s">
        <v>8</v>
      </c>
      <c r="OJK14" s="8" t="s">
        <v>31</v>
      </c>
      <c r="OJL14" s="22">
        <v>393</v>
      </c>
      <c r="OJM14" t="s">
        <v>7</v>
      </c>
      <c r="OJN14" t="s">
        <v>8</v>
      </c>
      <c r="OJO14" s="8" t="s">
        <v>31</v>
      </c>
      <c r="OJP14" s="22">
        <v>393</v>
      </c>
      <c r="OJQ14" t="s">
        <v>7</v>
      </c>
      <c r="OJR14" t="s">
        <v>8</v>
      </c>
      <c r="OJS14" s="8" t="s">
        <v>31</v>
      </c>
      <c r="OJT14" s="22">
        <v>393</v>
      </c>
      <c r="OJU14" t="s">
        <v>7</v>
      </c>
      <c r="OJV14" t="s">
        <v>8</v>
      </c>
      <c r="OJW14" s="8" t="s">
        <v>31</v>
      </c>
      <c r="OJX14" s="22">
        <v>393</v>
      </c>
      <c r="OJY14" t="s">
        <v>7</v>
      </c>
      <c r="OJZ14" t="s">
        <v>8</v>
      </c>
      <c r="OKA14" s="8" t="s">
        <v>31</v>
      </c>
      <c r="OKB14" s="22">
        <v>393</v>
      </c>
      <c r="OKC14" t="s">
        <v>7</v>
      </c>
      <c r="OKD14" t="s">
        <v>8</v>
      </c>
      <c r="OKE14" s="8" t="s">
        <v>31</v>
      </c>
      <c r="OKF14" s="22">
        <v>393</v>
      </c>
      <c r="OKG14" t="s">
        <v>7</v>
      </c>
      <c r="OKH14" t="s">
        <v>8</v>
      </c>
      <c r="OKI14" s="8" t="s">
        <v>31</v>
      </c>
      <c r="OKJ14" s="22">
        <v>393</v>
      </c>
      <c r="OKK14" t="s">
        <v>7</v>
      </c>
      <c r="OKL14" t="s">
        <v>8</v>
      </c>
      <c r="OKM14" s="8" t="s">
        <v>31</v>
      </c>
      <c r="OKN14" s="22">
        <v>393</v>
      </c>
      <c r="OKO14" t="s">
        <v>7</v>
      </c>
      <c r="OKP14" t="s">
        <v>8</v>
      </c>
      <c r="OKQ14" s="8" t="s">
        <v>31</v>
      </c>
      <c r="OKR14" s="22">
        <v>393</v>
      </c>
      <c r="OKS14" t="s">
        <v>7</v>
      </c>
      <c r="OKT14" t="s">
        <v>8</v>
      </c>
      <c r="OKU14" s="8" t="s">
        <v>31</v>
      </c>
      <c r="OKV14" s="22">
        <v>393</v>
      </c>
      <c r="OKW14" t="s">
        <v>7</v>
      </c>
      <c r="OKX14" t="s">
        <v>8</v>
      </c>
      <c r="OKY14" s="8" t="s">
        <v>31</v>
      </c>
      <c r="OKZ14" s="22">
        <v>393</v>
      </c>
      <c r="OLA14" t="s">
        <v>7</v>
      </c>
      <c r="OLB14" t="s">
        <v>8</v>
      </c>
      <c r="OLC14" s="8" t="s">
        <v>31</v>
      </c>
      <c r="OLD14" s="22">
        <v>393</v>
      </c>
      <c r="OLE14" t="s">
        <v>7</v>
      </c>
      <c r="OLF14" t="s">
        <v>8</v>
      </c>
      <c r="OLG14" s="8" t="s">
        <v>31</v>
      </c>
      <c r="OLH14" s="22">
        <v>393</v>
      </c>
      <c r="OLI14" t="s">
        <v>7</v>
      </c>
      <c r="OLJ14" t="s">
        <v>8</v>
      </c>
      <c r="OLK14" s="8" t="s">
        <v>31</v>
      </c>
      <c r="OLL14" s="22">
        <v>393</v>
      </c>
      <c r="OLM14" t="s">
        <v>7</v>
      </c>
      <c r="OLN14" t="s">
        <v>8</v>
      </c>
      <c r="OLO14" s="8" t="s">
        <v>31</v>
      </c>
      <c r="OLP14" s="22">
        <v>393</v>
      </c>
      <c r="OLQ14" t="s">
        <v>7</v>
      </c>
      <c r="OLR14" t="s">
        <v>8</v>
      </c>
      <c r="OLS14" s="8" t="s">
        <v>31</v>
      </c>
      <c r="OLT14" s="22">
        <v>393</v>
      </c>
      <c r="OLU14" t="s">
        <v>7</v>
      </c>
      <c r="OLV14" t="s">
        <v>8</v>
      </c>
      <c r="OLW14" s="8" t="s">
        <v>31</v>
      </c>
      <c r="OLX14" s="22">
        <v>393</v>
      </c>
      <c r="OLY14" t="s">
        <v>7</v>
      </c>
      <c r="OLZ14" t="s">
        <v>8</v>
      </c>
      <c r="OMA14" s="8" t="s">
        <v>31</v>
      </c>
      <c r="OMB14" s="22">
        <v>393</v>
      </c>
      <c r="OMC14" t="s">
        <v>7</v>
      </c>
      <c r="OMD14" t="s">
        <v>8</v>
      </c>
      <c r="OME14" s="8" t="s">
        <v>31</v>
      </c>
      <c r="OMF14" s="22">
        <v>393</v>
      </c>
      <c r="OMG14" t="s">
        <v>7</v>
      </c>
      <c r="OMH14" t="s">
        <v>8</v>
      </c>
      <c r="OMI14" s="8" t="s">
        <v>31</v>
      </c>
      <c r="OMJ14" s="22">
        <v>393</v>
      </c>
      <c r="OMK14" t="s">
        <v>7</v>
      </c>
      <c r="OML14" t="s">
        <v>8</v>
      </c>
      <c r="OMM14" s="8" t="s">
        <v>31</v>
      </c>
      <c r="OMN14" s="22">
        <v>393</v>
      </c>
      <c r="OMO14" t="s">
        <v>7</v>
      </c>
      <c r="OMP14" t="s">
        <v>8</v>
      </c>
      <c r="OMQ14" s="8" t="s">
        <v>31</v>
      </c>
      <c r="OMR14" s="22">
        <v>393</v>
      </c>
      <c r="OMS14" t="s">
        <v>7</v>
      </c>
      <c r="OMT14" t="s">
        <v>8</v>
      </c>
      <c r="OMU14" s="8" t="s">
        <v>31</v>
      </c>
      <c r="OMV14" s="22">
        <v>393</v>
      </c>
      <c r="OMW14" t="s">
        <v>7</v>
      </c>
      <c r="OMX14" t="s">
        <v>8</v>
      </c>
      <c r="OMY14" s="8" t="s">
        <v>31</v>
      </c>
      <c r="OMZ14" s="22">
        <v>393</v>
      </c>
      <c r="ONA14" t="s">
        <v>7</v>
      </c>
      <c r="ONB14" t="s">
        <v>8</v>
      </c>
      <c r="ONC14" s="8" t="s">
        <v>31</v>
      </c>
      <c r="OND14" s="22">
        <v>393</v>
      </c>
      <c r="ONE14" t="s">
        <v>7</v>
      </c>
      <c r="ONF14" t="s">
        <v>8</v>
      </c>
      <c r="ONG14" s="8" t="s">
        <v>31</v>
      </c>
      <c r="ONH14" s="22">
        <v>393</v>
      </c>
      <c r="ONI14" t="s">
        <v>7</v>
      </c>
      <c r="ONJ14" t="s">
        <v>8</v>
      </c>
      <c r="ONK14" s="8" t="s">
        <v>31</v>
      </c>
      <c r="ONL14" s="22">
        <v>393</v>
      </c>
      <c r="ONM14" t="s">
        <v>7</v>
      </c>
      <c r="ONN14" t="s">
        <v>8</v>
      </c>
      <c r="ONO14" s="8" t="s">
        <v>31</v>
      </c>
      <c r="ONP14" s="22">
        <v>393</v>
      </c>
      <c r="ONQ14" t="s">
        <v>7</v>
      </c>
      <c r="ONR14" t="s">
        <v>8</v>
      </c>
      <c r="ONS14" s="8" t="s">
        <v>31</v>
      </c>
      <c r="ONT14" s="22">
        <v>393</v>
      </c>
      <c r="ONU14" t="s">
        <v>7</v>
      </c>
      <c r="ONV14" t="s">
        <v>8</v>
      </c>
      <c r="ONW14" s="8" t="s">
        <v>31</v>
      </c>
      <c r="ONX14" s="22">
        <v>393</v>
      </c>
      <c r="ONY14" t="s">
        <v>7</v>
      </c>
      <c r="ONZ14" t="s">
        <v>8</v>
      </c>
      <c r="OOA14" s="8" t="s">
        <v>31</v>
      </c>
      <c r="OOB14" s="22">
        <v>393</v>
      </c>
      <c r="OOC14" t="s">
        <v>7</v>
      </c>
      <c r="OOD14" t="s">
        <v>8</v>
      </c>
      <c r="OOE14" s="8" t="s">
        <v>31</v>
      </c>
      <c r="OOF14" s="22">
        <v>393</v>
      </c>
      <c r="OOG14" t="s">
        <v>7</v>
      </c>
      <c r="OOH14" t="s">
        <v>8</v>
      </c>
      <c r="OOI14" s="8" t="s">
        <v>31</v>
      </c>
      <c r="OOJ14" s="22">
        <v>393</v>
      </c>
      <c r="OOK14" t="s">
        <v>7</v>
      </c>
      <c r="OOL14" t="s">
        <v>8</v>
      </c>
      <c r="OOM14" s="8" t="s">
        <v>31</v>
      </c>
      <c r="OON14" s="22">
        <v>393</v>
      </c>
      <c r="OOO14" t="s">
        <v>7</v>
      </c>
      <c r="OOP14" t="s">
        <v>8</v>
      </c>
      <c r="OOQ14" s="8" t="s">
        <v>31</v>
      </c>
      <c r="OOR14" s="22">
        <v>393</v>
      </c>
      <c r="OOS14" t="s">
        <v>7</v>
      </c>
      <c r="OOT14" t="s">
        <v>8</v>
      </c>
      <c r="OOU14" s="8" t="s">
        <v>31</v>
      </c>
      <c r="OOV14" s="22">
        <v>393</v>
      </c>
      <c r="OOW14" t="s">
        <v>7</v>
      </c>
      <c r="OOX14" t="s">
        <v>8</v>
      </c>
      <c r="OOY14" s="8" t="s">
        <v>31</v>
      </c>
      <c r="OOZ14" s="22">
        <v>393</v>
      </c>
      <c r="OPA14" t="s">
        <v>7</v>
      </c>
      <c r="OPB14" t="s">
        <v>8</v>
      </c>
      <c r="OPC14" s="8" t="s">
        <v>31</v>
      </c>
      <c r="OPD14" s="22">
        <v>393</v>
      </c>
      <c r="OPE14" t="s">
        <v>7</v>
      </c>
      <c r="OPF14" t="s">
        <v>8</v>
      </c>
      <c r="OPG14" s="8" t="s">
        <v>31</v>
      </c>
      <c r="OPH14" s="22">
        <v>393</v>
      </c>
      <c r="OPI14" t="s">
        <v>7</v>
      </c>
      <c r="OPJ14" t="s">
        <v>8</v>
      </c>
      <c r="OPK14" s="8" t="s">
        <v>31</v>
      </c>
      <c r="OPL14" s="22">
        <v>393</v>
      </c>
      <c r="OPM14" t="s">
        <v>7</v>
      </c>
      <c r="OPN14" t="s">
        <v>8</v>
      </c>
      <c r="OPO14" s="8" t="s">
        <v>31</v>
      </c>
      <c r="OPP14" s="22">
        <v>393</v>
      </c>
      <c r="OPQ14" t="s">
        <v>7</v>
      </c>
      <c r="OPR14" t="s">
        <v>8</v>
      </c>
      <c r="OPS14" s="8" t="s">
        <v>31</v>
      </c>
      <c r="OPT14" s="22">
        <v>393</v>
      </c>
      <c r="OPU14" t="s">
        <v>7</v>
      </c>
      <c r="OPV14" t="s">
        <v>8</v>
      </c>
      <c r="OPW14" s="8" t="s">
        <v>31</v>
      </c>
      <c r="OPX14" s="22">
        <v>393</v>
      </c>
      <c r="OPY14" t="s">
        <v>7</v>
      </c>
      <c r="OPZ14" t="s">
        <v>8</v>
      </c>
      <c r="OQA14" s="8" t="s">
        <v>31</v>
      </c>
      <c r="OQB14" s="22">
        <v>393</v>
      </c>
      <c r="OQC14" t="s">
        <v>7</v>
      </c>
      <c r="OQD14" t="s">
        <v>8</v>
      </c>
      <c r="OQE14" s="8" t="s">
        <v>31</v>
      </c>
      <c r="OQF14" s="22">
        <v>393</v>
      </c>
      <c r="OQG14" t="s">
        <v>7</v>
      </c>
      <c r="OQH14" t="s">
        <v>8</v>
      </c>
      <c r="OQI14" s="8" t="s">
        <v>31</v>
      </c>
      <c r="OQJ14" s="22">
        <v>393</v>
      </c>
      <c r="OQK14" t="s">
        <v>7</v>
      </c>
      <c r="OQL14" t="s">
        <v>8</v>
      </c>
      <c r="OQM14" s="8" t="s">
        <v>31</v>
      </c>
      <c r="OQN14" s="22">
        <v>393</v>
      </c>
      <c r="OQO14" t="s">
        <v>7</v>
      </c>
      <c r="OQP14" t="s">
        <v>8</v>
      </c>
      <c r="OQQ14" s="8" t="s">
        <v>31</v>
      </c>
      <c r="OQR14" s="22">
        <v>393</v>
      </c>
      <c r="OQS14" t="s">
        <v>7</v>
      </c>
      <c r="OQT14" t="s">
        <v>8</v>
      </c>
      <c r="OQU14" s="8" t="s">
        <v>31</v>
      </c>
      <c r="OQV14" s="22">
        <v>393</v>
      </c>
      <c r="OQW14" t="s">
        <v>7</v>
      </c>
      <c r="OQX14" t="s">
        <v>8</v>
      </c>
      <c r="OQY14" s="8" t="s">
        <v>31</v>
      </c>
      <c r="OQZ14" s="22">
        <v>393</v>
      </c>
      <c r="ORA14" t="s">
        <v>7</v>
      </c>
      <c r="ORB14" t="s">
        <v>8</v>
      </c>
      <c r="ORC14" s="8" t="s">
        <v>31</v>
      </c>
      <c r="ORD14" s="22">
        <v>393</v>
      </c>
      <c r="ORE14" t="s">
        <v>7</v>
      </c>
      <c r="ORF14" t="s">
        <v>8</v>
      </c>
      <c r="ORG14" s="8" t="s">
        <v>31</v>
      </c>
      <c r="ORH14" s="22">
        <v>393</v>
      </c>
      <c r="ORI14" t="s">
        <v>7</v>
      </c>
      <c r="ORJ14" t="s">
        <v>8</v>
      </c>
      <c r="ORK14" s="8" t="s">
        <v>31</v>
      </c>
      <c r="ORL14" s="22">
        <v>393</v>
      </c>
      <c r="ORM14" t="s">
        <v>7</v>
      </c>
      <c r="ORN14" t="s">
        <v>8</v>
      </c>
      <c r="ORO14" s="8" t="s">
        <v>31</v>
      </c>
      <c r="ORP14" s="22">
        <v>393</v>
      </c>
      <c r="ORQ14" t="s">
        <v>7</v>
      </c>
      <c r="ORR14" t="s">
        <v>8</v>
      </c>
      <c r="ORS14" s="8" t="s">
        <v>31</v>
      </c>
      <c r="ORT14" s="22">
        <v>393</v>
      </c>
      <c r="ORU14" t="s">
        <v>7</v>
      </c>
      <c r="ORV14" t="s">
        <v>8</v>
      </c>
      <c r="ORW14" s="8" t="s">
        <v>31</v>
      </c>
      <c r="ORX14" s="22">
        <v>393</v>
      </c>
      <c r="ORY14" t="s">
        <v>7</v>
      </c>
      <c r="ORZ14" t="s">
        <v>8</v>
      </c>
      <c r="OSA14" s="8" t="s">
        <v>31</v>
      </c>
      <c r="OSB14" s="22">
        <v>393</v>
      </c>
      <c r="OSC14" t="s">
        <v>7</v>
      </c>
      <c r="OSD14" t="s">
        <v>8</v>
      </c>
      <c r="OSE14" s="8" t="s">
        <v>31</v>
      </c>
      <c r="OSF14" s="22">
        <v>393</v>
      </c>
      <c r="OSG14" t="s">
        <v>7</v>
      </c>
      <c r="OSH14" t="s">
        <v>8</v>
      </c>
      <c r="OSI14" s="8" t="s">
        <v>31</v>
      </c>
      <c r="OSJ14" s="22">
        <v>393</v>
      </c>
      <c r="OSK14" t="s">
        <v>7</v>
      </c>
      <c r="OSL14" t="s">
        <v>8</v>
      </c>
      <c r="OSM14" s="8" t="s">
        <v>31</v>
      </c>
      <c r="OSN14" s="22">
        <v>393</v>
      </c>
      <c r="OSO14" t="s">
        <v>7</v>
      </c>
      <c r="OSP14" t="s">
        <v>8</v>
      </c>
      <c r="OSQ14" s="8" t="s">
        <v>31</v>
      </c>
      <c r="OSR14" s="22">
        <v>393</v>
      </c>
      <c r="OSS14" t="s">
        <v>7</v>
      </c>
      <c r="OST14" t="s">
        <v>8</v>
      </c>
      <c r="OSU14" s="8" t="s">
        <v>31</v>
      </c>
      <c r="OSV14" s="22">
        <v>393</v>
      </c>
      <c r="OSW14" t="s">
        <v>7</v>
      </c>
      <c r="OSX14" t="s">
        <v>8</v>
      </c>
      <c r="OSY14" s="8" t="s">
        <v>31</v>
      </c>
      <c r="OSZ14" s="22">
        <v>393</v>
      </c>
      <c r="OTA14" t="s">
        <v>7</v>
      </c>
      <c r="OTB14" t="s">
        <v>8</v>
      </c>
      <c r="OTC14" s="8" t="s">
        <v>31</v>
      </c>
      <c r="OTD14" s="22">
        <v>393</v>
      </c>
      <c r="OTE14" t="s">
        <v>7</v>
      </c>
      <c r="OTF14" t="s">
        <v>8</v>
      </c>
      <c r="OTG14" s="8" t="s">
        <v>31</v>
      </c>
      <c r="OTH14" s="22">
        <v>393</v>
      </c>
      <c r="OTI14" t="s">
        <v>7</v>
      </c>
      <c r="OTJ14" t="s">
        <v>8</v>
      </c>
      <c r="OTK14" s="8" t="s">
        <v>31</v>
      </c>
      <c r="OTL14" s="22">
        <v>393</v>
      </c>
      <c r="OTM14" t="s">
        <v>7</v>
      </c>
      <c r="OTN14" t="s">
        <v>8</v>
      </c>
      <c r="OTO14" s="8" t="s">
        <v>31</v>
      </c>
      <c r="OTP14" s="22">
        <v>393</v>
      </c>
      <c r="OTQ14" t="s">
        <v>7</v>
      </c>
      <c r="OTR14" t="s">
        <v>8</v>
      </c>
      <c r="OTS14" s="8" t="s">
        <v>31</v>
      </c>
      <c r="OTT14" s="22">
        <v>393</v>
      </c>
      <c r="OTU14" t="s">
        <v>7</v>
      </c>
      <c r="OTV14" t="s">
        <v>8</v>
      </c>
      <c r="OTW14" s="8" t="s">
        <v>31</v>
      </c>
      <c r="OTX14" s="22">
        <v>393</v>
      </c>
      <c r="OTY14" t="s">
        <v>7</v>
      </c>
      <c r="OTZ14" t="s">
        <v>8</v>
      </c>
      <c r="OUA14" s="8" t="s">
        <v>31</v>
      </c>
      <c r="OUB14" s="22">
        <v>393</v>
      </c>
      <c r="OUC14" t="s">
        <v>7</v>
      </c>
      <c r="OUD14" t="s">
        <v>8</v>
      </c>
      <c r="OUE14" s="8" t="s">
        <v>31</v>
      </c>
      <c r="OUF14" s="22">
        <v>393</v>
      </c>
      <c r="OUG14" t="s">
        <v>7</v>
      </c>
      <c r="OUH14" t="s">
        <v>8</v>
      </c>
      <c r="OUI14" s="8" t="s">
        <v>31</v>
      </c>
      <c r="OUJ14" s="22">
        <v>393</v>
      </c>
      <c r="OUK14" t="s">
        <v>7</v>
      </c>
      <c r="OUL14" t="s">
        <v>8</v>
      </c>
      <c r="OUM14" s="8" t="s">
        <v>31</v>
      </c>
      <c r="OUN14" s="22">
        <v>393</v>
      </c>
      <c r="OUO14" t="s">
        <v>7</v>
      </c>
      <c r="OUP14" t="s">
        <v>8</v>
      </c>
      <c r="OUQ14" s="8" t="s">
        <v>31</v>
      </c>
      <c r="OUR14" s="22">
        <v>393</v>
      </c>
      <c r="OUS14" t="s">
        <v>7</v>
      </c>
      <c r="OUT14" t="s">
        <v>8</v>
      </c>
      <c r="OUU14" s="8" t="s">
        <v>31</v>
      </c>
      <c r="OUV14" s="22">
        <v>393</v>
      </c>
      <c r="OUW14" t="s">
        <v>7</v>
      </c>
      <c r="OUX14" t="s">
        <v>8</v>
      </c>
      <c r="OUY14" s="8" t="s">
        <v>31</v>
      </c>
      <c r="OUZ14" s="22">
        <v>393</v>
      </c>
      <c r="OVA14" t="s">
        <v>7</v>
      </c>
      <c r="OVB14" t="s">
        <v>8</v>
      </c>
      <c r="OVC14" s="8" t="s">
        <v>31</v>
      </c>
      <c r="OVD14" s="22">
        <v>393</v>
      </c>
      <c r="OVE14" t="s">
        <v>7</v>
      </c>
      <c r="OVF14" t="s">
        <v>8</v>
      </c>
      <c r="OVG14" s="8" t="s">
        <v>31</v>
      </c>
      <c r="OVH14" s="22">
        <v>393</v>
      </c>
      <c r="OVI14" t="s">
        <v>7</v>
      </c>
      <c r="OVJ14" t="s">
        <v>8</v>
      </c>
      <c r="OVK14" s="8" t="s">
        <v>31</v>
      </c>
      <c r="OVL14" s="22">
        <v>393</v>
      </c>
      <c r="OVM14" t="s">
        <v>7</v>
      </c>
      <c r="OVN14" t="s">
        <v>8</v>
      </c>
      <c r="OVO14" s="8" t="s">
        <v>31</v>
      </c>
      <c r="OVP14" s="22">
        <v>393</v>
      </c>
      <c r="OVQ14" t="s">
        <v>7</v>
      </c>
      <c r="OVR14" t="s">
        <v>8</v>
      </c>
      <c r="OVS14" s="8" t="s">
        <v>31</v>
      </c>
      <c r="OVT14" s="22">
        <v>393</v>
      </c>
      <c r="OVU14" t="s">
        <v>7</v>
      </c>
      <c r="OVV14" t="s">
        <v>8</v>
      </c>
      <c r="OVW14" s="8" t="s">
        <v>31</v>
      </c>
      <c r="OVX14" s="22">
        <v>393</v>
      </c>
      <c r="OVY14" t="s">
        <v>7</v>
      </c>
      <c r="OVZ14" t="s">
        <v>8</v>
      </c>
      <c r="OWA14" s="8" t="s">
        <v>31</v>
      </c>
      <c r="OWB14" s="22">
        <v>393</v>
      </c>
      <c r="OWC14" t="s">
        <v>7</v>
      </c>
      <c r="OWD14" t="s">
        <v>8</v>
      </c>
      <c r="OWE14" s="8" t="s">
        <v>31</v>
      </c>
      <c r="OWF14" s="22">
        <v>393</v>
      </c>
      <c r="OWG14" t="s">
        <v>7</v>
      </c>
      <c r="OWH14" t="s">
        <v>8</v>
      </c>
      <c r="OWI14" s="8" t="s">
        <v>31</v>
      </c>
      <c r="OWJ14" s="22">
        <v>393</v>
      </c>
      <c r="OWK14" t="s">
        <v>7</v>
      </c>
      <c r="OWL14" t="s">
        <v>8</v>
      </c>
      <c r="OWM14" s="8" t="s">
        <v>31</v>
      </c>
      <c r="OWN14" s="22">
        <v>393</v>
      </c>
      <c r="OWO14" t="s">
        <v>7</v>
      </c>
      <c r="OWP14" t="s">
        <v>8</v>
      </c>
      <c r="OWQ14" s="8" t="s">
        <v>31</v>
      </c>
      <c r="OWR14" s="22">
        <v>393</v>
      </c>
      <c r="OWS14" t="s">
        <v>7</v>
      </c>
      <c r="OWT14" t="s">
        <v>8</v>
      </c>
      <c r="OWU14" s="8" t="s">
        <v>31</v>
      </c>
      <c r="OWV14" s="22">
        <v>393</v>
      </c>
      <c r="OWW14" t="s">
        <v>7</v>
      </c>
      <c r="OWX14" t="s">
        <v>8</v>
      </c>
      <c r="OWY14" s="8" t="s">
        <v>31</v>
      </c>
      <c r="OWZ14" s="22">
        <v>393</v>
      </c>
      <c r="OXA14" t="s">
        <v>7</v>
      </c>
      <c r="OXB14" t="s">
        <v>8</v>
      </c>
      <c r="OXC14" s="8" t="s">
        <v>31</v>
      </c>
      <c r="OXD14" s="22">
        <v>393</v>
      </c>
      <c r="OXE14" t="s">
        <v>7</v>
      </c>
      <c r="OXF14" t="s">
        <v>8</v>
      </c>
      <c r="OXG14" s="8" t="s">
        <v>31</v>
      </c>
      <c r="OXH14" s="22">
        <v>393</v>
      </c>
      <c r="OXI14" t="s">
        <v>7</v>
      </c>
      <c r="OXJ14" t="s">
        <v>8</v>
      </c>
      <c r="OXK14" s="8" t="s">
        <v>31</v>
      </c>
      <c r="OXL14" s="22">
        <v>393</v>
      </c>
      <c r="OXM14" t="s">
        <v>7</v>
      </c>
      <c r="OXN14" t="s">
        <v>8</v>
      </c>
      <c r="OXO14" s="8" t="s">
        <v>31</v>
      </c>
      <c r="OXP14" s="22">
        <v>393</v>
      </c>
      <c r="OXQ14" t="s">
        <v>7</v>
      </c>
      <c r="OXR14" t="s">
        <v>8</v>
      </c>
      <c r="OXS14" s="8" t="s">
        <v>31</v>
      </c>
      <c r="OXT14" s="22">
        <v>393</v>
      </c>
      <c r="OXU14" t="s">
        <v>7</v>
      </c>
      <c r="OXV14" t="s">
        <v>8</v>
      </c>
      <c r="OXW14" s="8" t="s">
        <v>31</v>
      </c>
      <c r="OXX14" s="22">
        <v>393</v>
      </c>
      <c r="OXY14" t="s">
        <v>7</v>
      </c>
      <c r="OXZ14" t="s">
        <v>8</v>
      </c>
      <c r="OYA14" s="8" t="s">
        <v>31</v>
      </c>
      <c r="OYB14" s="22">
        <v>393</v>
      </c>
      <c r="OYC14" t="s">
        <v>7</v>
      </c>
      <c r="OYD14" t="s">
        <v>8</v>
      </c>
      <c r="OYE14" s="8" t="s">
        <v>31</v>
      </c>
      <c r="OYF14" s="22">
        <v>393</v>
      </c>
      <c r="OYG14" t="s">
        <v>7</v>
      </c>
      <c r="OYH14" t="s">
        <v>8</v>
      </c>
      <c r="OYI14" s="8" t="s">
        <v>31</v>
      </c>
      <c r="OYJ14" s="22">
        <v>393</v>
      </c>
      <c r="OYK14" t="s">
        <v>7</v>
      </c>
      <c r="OYL14" t="s">
        <v>8</v>
      </c>
      <c r="OYM14" s="8" t="s">
        <v>31</v>
      </c>
      <c r="OYN14" s="22">
        <v>393</v>
      </c>
      <c r="OYO14" t="s">
        <v>7</v>
      </c>
      <c r="OYP14" t="s">
        <v>8</v>
      </c>
      <c r="OYQ14" s="8" t="s">
        <v>31</v>
      </c>
      <c r="OYR14" s="22">
        <v>393</v>
      </c>
      <c r="OYS14" t="s">
        <v>7</v>
      </c>
      <c r="OYT14" t="s">
        <v>8</v>
      </c>
      <c r="OYU14" s="8" t="s">
        <v>31</v>
      </c>
      <c r="OYV14" s="22">
        <v>393</v>
      </c>
      <c r="OYW14" t="s">
        <v>7</v>
      </c>
      <c r="OYX14" t="s">
        <v>8</v>
      </c>
      <c r="OYY14" s="8" t="s">
        <v>31</v>
      </c>
      <c r="OYZ14" s="22">
        <v>393</v>
      </c>
      <c r="OZA14" t="s">
        <v>7</v>
      </c>
      <c r="OZB14" t="s">
        <v>8</v>
      </c>
      <c r="OZC14" s="8" t="s">
        <v>31</v>
      </c>
      <c r="OZD14" s="22">
        <v>393</v>
      </c>
      <c r="OZE14" t="s">
        <v>7</v>
      </c>
      <c r="OZF14" t="s">
        <v>8</v>
      </c>
      <c r="OZG14" s="8" t="s">
        <v>31</v>
      </c>
      <c r="OZH14" s="22">
        <v>393</v>
      </c>
      <c r="OZI14" t="s">
        <v>7</v>
      </c>
      <c r="OZJ14" t="s">
        <v>8</v>
      </c>
      <c r="OZK14" s="8" t="s">
        <v>31</v>
      </c>
      <c r="OZL14" s="22">
        <v>393</v>
      </c>
      <c r="OZM14" t="s">
        <v>7</v>
      </c>
      <c r="OZN14" t="s">
        <v>8</v>
      </c>
      <c r="OZO14" s="8" t="s">
        <v>31</v>
      </c>
      <c r="OZP14" s="22">
        <v>393</v>
      </c>
      <c r="OZQ14" t="s">
        <v>7</v>
      </c>
      <c r="OZR14" t="s">
        <v>8</v>
      </c>
      <c r="OZS14" s="8" t="s">
        <v>31</v>
      </c>
      <c r="OZT14" s="22">
        <v>393</v>
      </c>
      <c r="OZU14" t="s">
        <v>7</v>
      </c>
      <c r="OZV14" t="s">
        <v>8</v>
      </c>
      <c r="OZW14" s="8" t="s">
        <v>31</v>
      </c>
      <c r="OZX14" s="22">
        <v>393</v>
      </c>
      <c r="OZY14" t="s">
        <v>7</v>
      </c>
      <c r="OZZ14" t="s">
        <v>8</v>
      </c>
      <c r="PAA14" s="8" t="s">
        <v>31</v>
      </c>
      <c r="PAB14" s="22">
        <v>393</v>
      </c>
      <c r="PAC14" t="s">
        <v>7</v>
      </c>
      <c r="PAD14" t="s">
        <v>8</v>
      </c>
      <c r="PAE14" s="8" t="s">
        <v>31</v>
      </c>
      <c r="PAF14" s="22">
        <v>393</v>
      </c>
      <c r="PAG14" t="s">
        <v>7</v>
      </c>
      <c r="PAH14" t="s">
        <v>8</v>
      </c>
      <c r="PAI14" s="8" t="s">
        <v>31</v>
      </c>
      <c r="PAJ14" s="22">
        <v>393</v>
      </c>
      <c r="PAK14" t="s">
        <v>7</v>
      </c>
      <c r="PAL14" t="s">
        <v>8</v>
      </c>
      <c r="PAM14" s="8" t="s">
        <v>31</v>
      </c>
      <c r="PAN14" s="22">
        <v>393</v>
      </c>
      <c r="PAO14" t="s">
        <v>7</v>
      </c>
      <c r="PAP14" t="s">
        <v>8</v>
      </c>
      <c r="PAQ14" s="8" t="s">
        <v>31</v>
      </c>
      <c r="PAR14" s="22">
        <v>393</v>
      </c>
      <c r="PAS14" t="s">
        <v>7</v>
      </c>
      <c r="PAT14" t="s">
        <v>8</v>
      </c>
      <c r="PAU14" s="8" t="s">
        <v>31</v>
      </c>
      <c r="PAV14" s="22">
        <v>393</v>
      </c>
      <c r="PAW14" t="s">
        <v>7</v>
      </c>
      <c r="PAX14" t="s">
        <v>8</v>
      </c>
      <c r="PAY14" s="8" t="s">
        <v>31</v>
      </c>
      <c r="PAZ14" s="22">
        <v>393</v>
      </c>
      <c r="PBA14" t="s">
        <v>7</v>
      </c>
      <c r="PBB14" t="s">
        <v>8</v>
      </c>
      <c r="PBC14" s="8" t="s">
        <v>31</v>
      </c>
      <c r="PBD14" s="22">
        <v>393</v>
      </c>
      <c r="PBE14" t="s">
        <v>7</v>
      </c>
      <c r="PBF14" t="s">
        <v>8</v>
      </c>
      <c r="PBG14" s="8" t="s">
        <v>31</v>
      </c>
      <c r="PBH14" s="22">
        <v>393</v>
      </c>
      <c r="PBI14" t="s">
        <v>7</v>
      </c>
      <c r="PBJ14" t="s">
        <v>8</v>
      </c>
      <c r="PBK14" s="8" t="s">
        <v>31</v>
      </c>
      <c r="PBL14" s="22">
        <v>393</v>
      </c>
      <c r="PBM14" t="s">
        <v>7</v>
      </c>
      <c r="PBN14" t="s">
        <v>8</v>
      </c>
      <c r="PBO14" s="8" t="s">
        <v>31</v>
      </c>
      <c r="PBP14" s="22">
        <v>393</v>
      </c>
      <c r="PBQ14" t="s">
        <v>7</v>
      </c>
      <c r="PBR14" t="s">
        <v>8</v>
      </c>
      <c r="PBS14" s="8" t="s">
        <v>31</v>
      </c>
      <c r="PBT14" s="22">
        <v>393</v>
      </c>
      <c r="PBU14" t="s">
        <v>7</v>
      </c>
      <c r="PBV14" t="s">
        <v>8</v>
      </c>
      <c r="PBW14" s="8" t="s">
        <v>31</v>
      </c>
      <c r="PBX14" s="22">
        <v>393</v>
      </c>
      <c r="PBY14" t="s">
        <v>7</v>
      </c>
      <c r="PBZ14" t="s">
        <v>8</v>
      </c>
      <c r="PCA14" s="8" t="s">
        <v>31</v>
      </c>
      <c r="PCB14" s="22">
        <v>393</v>
      </c>
      <c r="PCC14" t="s">
        <v>7</v>
      </c>
      <c r="PCD14" t="s">
        <v>8</v>
      </c>
      <c r="PCE14" s="8" t="s">
        <v>31</v>
      </c>
      <c r="PCF14" s="22">
        <v>393</v>
      </c>
      <c r="PCG14" t="s">
        <v>7</v>
      </c>
      <c r="PCH14" t="s">
        <v>8</v>
      </c>
      <c r="PCI14" s="8" t="s">
        <v>31</v>
      </c>
      <c r="PCJ14" s="22">
        <v>393</v>
      </c>
      <c r="PCK14" t="s">
        <v>7</v>
      </c>
      <c r="PCL14" t="s">
        <v>8</v>
      </c>
      <c r="PCM14" s="8" t="s">
        <v>31</v>
      </c>
      <c r="PCN14" s="22">
        <v>393</v>
      </c>
      <c r="PCO14" t="s">
        <v>7</v>
      </c>
      <c r="PCP14" t="s">
        <v>8</v>
      </c>
      <c r="PCQ14" s="8" t="s">
        <v>31</v>
      </c>
      <c r="PCR14" s="22">
        <v>393</v>
      </c>
      <c r="PCS14" t="s">
        <v>7</v>
      </c>
      <c r="PCT14" t="s">
        <v>8</v>
      </c>
      <c r="PCU14" s="8" t="s">
        <v>31</v>
      </c>
      <c r="PCV14" s="22">
        <v>393</v>
      </c>
      <c r="PCW14" t="s">
        <v>7</v>
      </c>
      <c r="PCX14" t="s">
        <v>8</v>
      </c>
      <c r="PCY14" s="8" t="s">
        <v>31</v>
      </c>
      <c r="PCZ14" s="22">
        <v>393</v>
      </c>
      <c r="PDA14" t="s">
        <v>7</v>
      </c>
      <c r="PDB14" t="s">
        <v>8</v>
      </c>
      <c r="PDC14" s="8" t="s">
        <v>31</v>
      </c>
      <c r="PDD14" s="22">
        <v>393</v>
      </c>
      <c r="PDE14" t="s">
        <v>7</v>
      </c>
      <c r="PDF14" t="s">
        <v>8</v>
      </c>
      <c r="PDG14" s="8" t="s">
        <v>31</v>
      </c>
      <c r="PDH14" s="22">
        <v>393</v>
      </c>
      <c r="PDI14" t="s">
        <v>7</v>
      </c>
      <c r="PDJ14" t="s">
        <v>8</v>
      </c>
      <c r="PDK14" s="8" t="s">
        <v>31</v>
      </c>
      <c r="PDL14" s="22">
        <v>393</v>
      </c>
      <c r="PDM14" t="s">
        <v>7</v>
      </c>
      <c r="PDN14" t="s">
        <v>8</v>
      </c>
      <c r="PDO14" s="8" t="s">
        <v>31</v>
      </c>
      <c r="PDP14" s="22">
        <v>393</v>
      </c>
      <c r="PDQ14" t="s">
        <v>7</v>
      </c>
      <c r="PDR14" t="s">
        <v>8</v>
      </c>
      <c r="PDS14" s="8" t="s">
        <v>31</v>
      </c>
      <c r="PDT14" s="22">
        <v>393</v>
      </c>
      <c r="PDU14" t="s">
        <v>7</v>
      </c>
      <c r="PDV14" t="s">
        <v>8</v>
      </c>
      <c r="PDW14" s="8" t="s">
        <v>31</v>
      </c>
      <c r="PDX14" s="22">
        <v>393</v>
      </c>
      <c r="PDY14" t="s">
        <v>7</v>
      </c>
      <c r="PDZ14" t="s">
        <v>8</v>
      </c>
      <c r="PEA14" s="8" t="s">
        <v>31</v>
      </c>
      <c r="PEB14" s="22">
        <v>393</v>
      </c>
      <c r="PEC14" t="s">
        <v>7</v>
      </c>
      <c r="PED14" t="s">
        <v>8</v>
      </c>
      <c r="PEE14" s="8" t="s">
        <v>31</v>
      </c>
      <c r="PEF14" s="22">
        <v>393</v>
      </c>
      <c r="PEG14" t="s">
        <v>7</v>
      </c>
      <c r="PEH14" t="s">
        <v>8</v>
      </c>
      <c r="PEI14" s="8" t="s">
        <v>31</v>
      </c>
      <c r="PEJ14" s="22">
        <v>393</v>
      </c>
      <c r="PEK14" t="s">
        <v>7</v>
      </c>
      <c r="PEL14" t="s">
        <v>8</v>
      </c>
      <c r="PEM14" s="8" t="s">
        <v>31</v>
      </c>
      <c r="PEN14" s="22">
        <v>393</v>
      </c>
      <c r="PEO14" t="s">
        <v>7</v>
      </c>
      <c r="PEP14" t="s">
        <v>8</v>
      </c>
      <c r="PEQ14" s="8" t="s">
        <v>31</v>
      </c>
      <c r="PER14" s="22">
        <v>393</v>
      </c>
      <c r="PES14" t="s">
        <v>7</v>
      </c>
      <c r="PET14" t="s">
        <v>8</v>
      </c>
      <c r="PEU14" s="8" t="s">
        <v>31</v>
      </c>
      <c r="PEV14" s="22">
        <v>393</v>
      </c>
      <c r="PEW14" t="s">
        <v>7</v>
      </c>
      <c r="PEX14" t="s">
        <v>8</v>
      </c>
      <c r="PEY14" s="8" t="s">
        <v>31</v>
      </c>
      <c r="PEZ14" s="22">
        <v>393</v>
      </c>
      <c r="PFA14" t="s">
        <v>7</v>
      </c>
      <c r="PFB14" t="s">
        <v>8</v>
      </c>
      <c r="PFC14" s="8" t="s">
        <v>31</v>
      </c>
      <c r="PFD14" s="22">
        <v>393</v>
      </c>
      <c r="PFE14" t="s">
        <v>7</v>
      </c>
      <c r="PFF14" t="s">
        <v>8</v>
      </c>
      <c r="PFG14" s="8" t="s">
        <v>31</v>
      </c>
      <c r="PFH14" s="22">
        <v>393</v>
      </c>
      <c r="PFI14" t="s">
        <v>7</v>
      </c>
      <c r="PFJ14" t="s">
        <v>8</v>
      </c>
      <c r="PFK14" s="8" t="s">
        <v>31</v>
      </c>
      <c r="PFL14" s="22">
        <v>393</v>
      </c>
      <c r="PFM14" t="s">
        <v>7</v>
      </c>
      <c r="PFN14" t="s">
        <v>8</v>
      </c>
      <c r="PFO14" s="8" t="s">
        <v>31</v>
      </c>
      <c r="PFP14" s="22">
        <v>393</v>
      </c>
      <c r="PFQ14" t="s">
        <v>7</v>
      </c>
      <c r="PFR14" t="s">
        <v>8</v>
      </c>
      <c r="PFS14" s="8" t="s">
        <v>31</v>
      </c>
      <c r="PFT14" s="22">
        <v>393</v>
      </c>
      <c r="PFU14" t="s">
        <v>7</v>
      </c>
      <c r="PFV14" t="s">
        <v>8</v>
      </c>
      <c r="PFW14" s="8" t="s">
        <v>31</v>
      </c>
      <c r="PFX14" s="22">
        <v>393</v>
      </c>
      <c r="PFY14" t="s">
        <v>7</v>
      </c>
      <c r="PFZ14" t="s">
        <v>8</v>
      </c>
      <c r="PGA14" s="8" t="s">
        <v>31</v>
      </c>
      <c r="PGB14" s="22">
        <v>393</v>
      </c>
      <c r="PGC14" t="s">
        <v>7</v>
      </c>
      <c r="PGD14" t="s">
        <v>8</v>
      </c>
      <c r="PGE14" s="8" t="s">
        <v>31</v>
      </c>
      <c r="PGF14" s="22">
        <v>393</v>
      </c>
      <c r="PGG14" t="s">
        <v>7</v>
      </c>
      <c r="PGH14" t="s">
        <v>8</v>
      </c>
      <c r="PGI14" s="8" t="s">
        <v>31</v>
      </c>
      <c r="PGJ14" s="22">
        <v>393</v>
      </c>
      <c r="PGK14" t="s">
        <v>7</v>
      </c>
      <c r="PGL14" t="s">
        <v>8</v>
      </c>
      <c r="PGM14" s="8" t="s">
        <v>31</v>
      </c>
      <c r="PGN14" s="22">
        <v>393</v>
      </c>
      <c r="PGO14" t="s">
        <v>7</v>
      </c>
      <c r="PGP14" t="s">
        <v>8</v>
      </c>
      <c r="PGQ14" s="8" t="s">
        <v>31</v>
      </c>
      <c r="PGR14" s="22">
        <v>393</v>
      </c>
      <c r="PGS14" t="s">
        <v>7</v>
      </c>
      <c r="PGT14" t="s">
        <v>8</v>
      </c>
      <c r="PGU14" s="8" t="s">
        <v>31</v>
      </c>
      <c r="PGV14" s="22">
        <v>393</v>
      </c>
      <c r="PGW14" t="s">
        <v>7</v>
      </c>
      <c r="PGX14" t="s">
        <v>8</v>
      </c>
      <c r="PGY14" s="8" t="s">
        <v>31</v>
      </c>
      <c r="PGZ14" s="22">
        <v>393</v>
      </c>
      <c r="PHA14" t="s">
        <v>7</v>
      </c>
      <c r="PHB14" t="s">
        <v>8</v>
      </c>
      <c r="PHC14" s="8" t="s">
        <v>31</v>
      </c>
      <c r="PHD14" s="22">
        <v>393</v>
      </c>
      <c r="PHE14" t="s">
        <v>7</v>
      </c>
      <c r="PHF14" t="s">
        <v>8</v>
      </c>
      <c r="PHG14" s="8" t="s">
        <v>31</v>
      </c>
      <c r="PHH14" s="22">
        <v>393</v>
      </c>
      <c r="PHI14" t="s">
        <v>7</v>
      </c>
      <c r="PHJ14" t="s">
        <v>8</v>
      </c>
      <c r="PHK14" s="8" t="s">
        <v>31</v>
      </c>
      <c r="PHL14" s="22">
        <v>393</v>
      </c>
      <c r="PHM14" t="s">
        <v>7</v>
      </c>
      <c r="PHN14" t="s">
        <v>8</v>
      </c>
      <c r="PHO14" s="8" t="s">
        <v>31</v>
      </c>
      <c r="PHP14" s="22">
        <v>393</v>
      </c>
      <c r="PHQ14" t="s">
        <v>7</v>
      </c>
      <c r="PHR14" t="s">
        <v>8</v>
      </c>
      <c r="PHS14" s="8" t="s">
        <v>31</v>
      </c>
      <c r="PHT14" s="22">
        <v>393</v>
      </c>
      <c r="PHU14" t="s">
        <v>7</v>
      </c>
      <c r="PHV14" t="s">
        <v>8</v>
      </c>
      <c r="PHW14" s="8" t="s">
        <v>31</v>
      </c>
      <c r="PHX14" s="22">
        <v>393</v>
      </c>
      <c r="PHY14" t="s">
        <v>7</v>
      </c>
      <c r="PHZ14" t="s">
        <v>8</v>
      </c>
      <c r="PIA14" s="8" t="s">
        <v>31</v>
      </c>
      <c r="PIB14" s="22">
        <v>393</v>
      </c>
      <c r="PIC14" t="s">
        <v>7</v>
      </c>
      <c r="PID14" t="s">
        <v>8</v>
      </c>
      <c r="PIE14" s="8" t="s">
        <v>31</v>
      </c>
      <c r="PIF14" s="22">
        <v>393</v>
      </c>
      <c r="PIG14" t="s">
        <v>7</v>
      </c>
      <c r="PIH14" t="s">
        <v>8</v>
      </c>
      <c r="PII14" s="8" t="s">
        <v>31</v>
      </c>
      <c r="PIJ14" s="22">
        <v>393</v>
      </c>
      <c r="PIK14" t="s">
        <v>7</v>
      </c>
      <c r="PIL14" t="s">
        <v>8</v>
      </c>
      <c r="PIM14" s="8" t="s">
        <v>31</v>
      </c>
      <c r="PIN14" s="22">
        <v>393</v>
      </c>
      <c r="PIO14" t="s">
        <v>7</v>
      </c>
      <c r="PIP14" t="s">
        <v>8</v>
      </c>
      <c r="PIQ14" s="8" t="s">
        <v>31</v>
      </c>
      <c r="PIR14" s="22">
        <v>393</v>
      </c>
      <c r="PIS14" t="s">
        <v>7</v>
      </c>
      <c r="PIT14" t="s">
        <v>8</v>
      </c>
      <c r="PIU14" s="8" t="s">
        <v>31</v>
      </c>
      <c r="PIV14" s="22">
        <v>393</v>
      </c>
      <c r="PIW14" t="s">
        <v>7</v>
      </c>
      <c r="PIX14" t="s">
        <v>8</v>
      </c>
      <c r="PIY14" s="8" t="s">
        <v>31</v>
      </c>
      <c r="PIZ14" s="22">
        <v>393</v>
      </c>
      <c r="PJA14" t="s">
        <v>7</v>
      </c>
      <c r="PJB14" t="s">
        <v>8</v>
      </c>
      <c r="PJC14" s="8" t="s">
        <v>31</v>
      </c>
      <c r="PJD14" s="22">
        <v>393</v>
      </c>
      <c r="PJE14" t="s">
        <v>7</v>
      </c>
      <c r="PJF14" t="s">
        <v>8</v>
      </c>
      <c r="PJG14" s="8" t="s">
        <v>31</v>
      </c>
      <c r="PJH14" s="22">
        <v>393</v>
      </c>
      <c r="PJI14" t="s">
        <v>7</v>
      </c>
      <c r="PJJ14" t="s">
        <v>8</v>
      </c>
      <c r="PJK14" s="8" t="s">
        <v>31</v>
      </c>
      <c r="PJL14" s="22">
        <v>393</v>
      </c>
      <c r="PJM14" t="s">
        <v>7</v>
      </c>
      <c r="PJN14" t="s">
        <v>8</v>
      </c>
      <c r="PJO14" s="8" t="s">
        <v>31</v>
      </c>
      <c r="PJP14" s="22">
        <v>393</v>
      </c>
      <c r="PJQ14" t="s">
        <v>7</v>
      </c>
      <c r="PJR14" t="s">
        <v>8</v>
      </c>
      <c r="PJS14" s="8" t="s">
        <v>31</v>
      </c>
      <c r="PJT14" s="22">
        <v>393</v>
      </c>
      <c r="PJU14" t="s">
        <v>7</v>
      </c>
      <c r="PJV14" t="s">
        <v>8</v>
      </c>
      <c r="PJW14" s="8" t="s">
        <v>31</v>
      </c>
      <c r="PJX14" s="22">
        <v>393</v>
      </c>
      <c r="PJY14" t="s">
        <v>7</v>
      </c>
      <c r="PJZ14" t="s">
        <v>8</v>
      </c>
      <c r="PKA14" s="8" t="s">
        <v>31</v>
      </c>
      <c r="PKB14" s="22">
        <v>393</v>
      </c>
      <c r="PKC14" t="s">
        <v>7</v>
      </c>
      <c r="PKD14" t="s">
        <v>8</v>
      </c>
      <c r="PKE14" s="8" t="s">
        <v>31</v>
      </c>
      <c r="PKF14" s="22">
        <v>393</v>
      </c>
      <c r="PKG14" t="s">
        <v>7</v>
      </c>
      <c r="PKH14" t="s">
        <v>8</v>
      </c>
      <c r="PKI14" s="8" t="s">
        <v>31</v>
      </c>
      <c r="PKJ14" s="22">
        <v>393</v>
      </c>
      <c r="PKK14" t="s">
        <v>7</v>
      </c>
      <c r="PKL14" t="s">
        <v>8</v>
      </c>
      <c r="PKM14" s="8" t="s">
        <v>31</v>
      </c>
      <c r="PKN14" s="22">
        <v>393</v>
      </c>
      <c r="PKO14" t="s">
        <v>7</v>
      </c>
      <c r="PKP14" t="s">
        <v>8</v>
      </c>
      <c r="PKQ14" s="8" t="s">
        <v>31</v>
      </c>
      <c r="PKR14" s="22">
        <v>393</v>
      </c>
      <c r="PKS14" t="s">
        <v>7</v>
      </c>
      <c r="PKT14" t="s">
        <v>8</v>
      </c>
      <c r="PKU14" s="8" t="s">
        <v>31</v>
      </c>
      <c r="PKV14" s="22">
        <v>393</v>
      </c>
      <c r="PKW14" t="s">
        <v>7</v>
      </c>
      <c r="PKX14" t="s">
        <v>8</v>
      </c>
      <c r="PKY14" s="8" t="s">
        <v>31</v>
      </c>
      <c r="PKZ14" s="22">
        <v>393</v>
      </c>
      <c r="PLA14" t="s">
        <v>7</v>
      </c>
      <c r="PLB14" t="s">
        <v>8</v>
      </c>
      <c r="PLC14" s="8" t="s">
        <v>31</v>
      </c>
      <c r="PLD14" s="22">
        <v>393</v>
      </c>
      <c r="PLE14" t="s">
        <v>7</v>
      </c>
      <c r="PLF14" t="s">
        <v>8</v>
      </c>
      <c r="PLG14" s="8" t="s">
        <v>31</v>
      </c>
      <c r="PLH14" s="22">
        <v>393</v>
      </c>
      <c r="PLI14" t="s">
        <v>7</v>
      </c>
      <c r="PLJ14" t="s">
        <v>8</v>
      </c>
      <c r="PLK14" s="8" t="s">
        <v>31</v>
      </c>
      <c r="PLL14" s="22">
        <v>393</v>
      </c>
      <c r="PLM14" t="s">
        <v>7</v>
      </c>
      <c r="PLN14" t="s">
        <v>8</v>
      </c>
      <c r="PLO14" s="8" t="s">
        <v>31</v>
      </c>
      <c r="PLP14" s="22">
        <v>393</v>
      </c>
      <c r="PLQ14" t="s">
        <v>7</v>
      </c>
      <c r="PLR14" t="s">
        <v>8</v>
      </c>
      <c r="PLS14" s="8" t="s">
        <v>31</v>
      </c>
      <c r="PLT14" s="22">
        <v>393</v>
      </c>
      <c r="PLU14" t="s">
        <v>7</v>
      </c>
      <c r="PLV14" t="s">
        <v>8</v>
      </c>
      <c r="PLW14" s="8" t="s">
        <v>31</v>
      </c>
      <c r="PLX14" s="22">
        <v>393</v>
      </c>
      <c r="PLY14" t="s">
        <v>7</v>
      </c>
      <c r="PLZ14" t="s">
        <v>8</v>
      </c>
      <c r="PMA14" s="8" t="s">
        <v>31</v>
      </c>
      <c r="PMB14" s="22">
        <v>393</v>
      </c>
      <c r="PMC14" t="s">
        <v>7</v>
      </c>
      <c r="PMD14" t="s">
        <v>8</v>
      </c>
      <c r="PME14" s="8" t="s">
        <v>31</v>
      </c>
      <c r="PMF14" s="22">
        <v>393</v>
      </c>
      <c r="PMG14" t="s">
        <v>7</v>
      </c>
      <c r="PMH14" t="s">
        <v>8</v>
      </c>
      <c r="PMI14" s="8" t="s">
        <v>31</v>
      </c>
      <c r="PMJ14" s="22">
        <v>393</v>
      </c>
      <c r="PMK14" t="s">
        <v>7</v>
      </c>
      <c r="PML14" t="s">
        <v>8</v>
      </c>
      <c r="PMM14" s="8" t="s">
        <v>31</v>
      </c>
      <c r="PMN14" s="22">
        <v>393</v>
      </c>
      <c r="PMO14" t="s">
        <v>7</v>
      </c>
      <c r="PMP14" t="s">
        <v>8</v>
      </c>
      <c r="PMQ14" s="8" t="s">
        <v>31</v>
      </c>
      <c r="PMR14" s="22">
        <v>393</v>
      </c>
      <c r="PMS14" t="s">
        <v>7</v>
      </c>
      <c r="PMT14" t="s">
        <v>8</v>
      </c>
      <c r="PMU14" s="8" t="s">
        <v>31</v>
      </c>
      <c r="PMV14" s="22">
        <v>393</v>
      </c>
      <c r="PMW14" t="s">
        <v>7</v>
      </c>
      <c r="PMX14" t="s">
        <v>8</v>
      </c>
      <c r="PMY14" s="8" t="s">
        <v>31</v>
      </c>
      <c r="PMZ14" s="22">
        <v>393</v>
      </c>
      <c r="PNA14" t="s">
        <v>7</v>
      </c>
      <c r="PNB14" t="s">
        <v>8</v>
      </c>
      <c r="PNC14" s="8" t="s">
        <v>31</v>
      </c>
      <c r="PND14" s="22">
        <v>393</v>
      </c>
      <c r="PNE14" t="s">
        <v>7</v>
      </c>
      <c r="PNF14" t="s">
        <v>8</v>
      </c>
      <c r="PNG14" s="8" t="s">
        <v>31</v>
      </c>
      <c r="PNH14" s="22">
        <v>393</v>
      </c>
      <c r="PNI14" t="s">
        <v>7</v>
      </c>
      <c r="PNJ14" t="s">
        <v>8</v>
      </c>
      <c r="PNK14" s="8" t="s">
        <v>31</v>
      </c>
      <c r="PNL14" s="22">
        <v>393</v>
      </c>
      <c r="PNM14" t="s">
        <v>7</v>
      </c>
      <c r="PNN14" t="s">
        <v>8</v>
      </c>
      <c r="PNO14" s="8" t="s">
        <v>31</v>
      </c>
      <c r="PNP14" s="22">
        <v>393</v>
      </c>
      <c r="PNQ14" t="s">
        <v>7</v>
      </c>
      <c r="PNR14" t="s">
        <v>8</v>
      </c>
      <c r="PNS14" s="8" t="s">
        <v>31</v>
      </c>
      <c r="PNT14" s="22">
        <v>393</v>
      </c>
      <c r="PNU14" t="s">
        <v>7</v>
      </c>
      <c r="PNV14" t="s">
        <v>8</v>
      </c>
      <c r="PNW14" s="8" t="s">
        <v>31</v>
      </c>
      <c r="PNX14" s="22">
        <v>393</v>
      </c>
      <c r="PNY14" t="s">
        <v>7</v>
      </c>
      <c r="PNZ14" t="s">
        <v>8</v>
      </c>
      <c r="POA14" s="8" t="s">
        <v>31</v>
      </c>
      <c r="POB14" s="22">
        <v>393</v>
      </c>
      <c r="POC14" t="s">
        <v>7</v>
      </c>
      <c r="POD14" t="s">
        <v>8</v>
      </c>
      <c r="POE14" s="8" t="s">
        <v>31</v>
      </c>
      <c r="POF14" s="22">
        <v>393</v>
      </c>
      <c r="POG14" t="s">
        <v>7</v>
      </c>
      <c r="POH14" t="s">
        <v>8</v>
      </c>
      <c r="POI14" s="8" t="s">
        <v>31</v>
      </c>
      <c r="POJ14" s="22">
        <v>393</v>
      </c>
      <c r="POK14" t="s">
        <v>7</v>
      </c>
      <c r="POL14" t="s">
        <v>8</v>
      </c>
      <c r="POM14" s="8" t="s">
        <v>31</v>
      </c>
      <c r="PON14" s="22">
        <v>393</v>
      </c>
      <c r="POO14" t="s">
        <v>7</v>
      </c>
      <c r="POP14" t="s">
        <v>8</v>
      </c>
      <c r="POQ14" s="8" t="s">
        <v>31</v>
      </c>
      <c r="POR14" s="22">
        <v>393</v>
      </c>
      <c r="POS14" t="s">
        <v>7</v>
      </c>
      <c r="POT14" t="s">
        <v>8</v>
      </c>
      <c r="POU14" s="8" t="s">
        <v>31</v>
      </c>
      <c r="POV14" s="22">
        <v>393</v>
      </c>
      <c r="POW14" t="s">
        <v>7</v>
      </c>
      <c r="POX14" t="s">
        <v>8</v>
      </c>
      <c r="POY14" s="8" t="s">
        <v>31</v>
      </c>
      <c r="POZ14" s="22">
        <v>393</v>
      </c>
      <c r="PPA14" t="s">
        <v>7</v>
      </c>
      <c r="PPB14" t="s">
        <v>8</v>
      </c>
      <c r="PPC14" s="8" t="s">
        <v>31</v>
      </c>
      <c r="PPD14" s="22">
        <v>393</v>
      </c>
      <c r="PPE14" t="s">
        <v>7</v>
      </c>
      <c r="PPF14" t="s">
        <v>8</v>
      </c>
      <c r="PPG14" s="8" t="s">
        <v>31</v>
      </c>
      <c r="PPH14" s="22">
        <v>393</v>
      </c>
      <c r="PPI14" t="s">
        <v>7</v>
      </c>
      <c r="PPJ14" t="s">
        <v>8</v>
      </c>
      <c r="PPK14" s="8" t="s">
        <v>31</v>
      </c>
      <c r="PPL14" s="22">
        <v>393</v>
      </c>
      <c r="PPM14" t="s">
        <v>7</v>
      </c>
      <c r="PPN14" t="s">
        <v>8</v>
      </c>
      <c r="PPO14" s="8" t="s">
        <v>31</v>
      </c>
      <c r="PPP14" s="22">
        <v>393</v>
      </c>
      <c r="PPQ14" t="s">
        <v>7</v>
      </c>
      <c r="PPR14" t="s">
        <v>8</v>
      </c>
      <c r="PPS14" s="8" t="s">
        <v>31</v>
      </c>
      <c r="PPT14" s="22">
        <v>393</v>
      </c>
      <c r="PPU14" t="s">
        <v>7</v>
      </c>
      <c r="PPV14" t="s">
        <v>8</v>
      </c>
      <c r="PPW14" s="8" t="s">
        <v>31</v>
      </c>
      <c r="PPX14" s="22">
        <v>393</v>
      </c>
      <c r="PPY14" t="s">
        <v>7</v>
      </c>
      <c r="PPZ14" t="s">
        <v>8</v>
      </c>
      <c r="PQA14" s="8" t="s">
        <v>31</v>
      </c>
      <c r="PQB14" s="22">
        <v>393</v>
      </c>
      <c r="PQC14" t="s">
        <v>7</v>
      </c>
      <c r="PQD14" t="s">
        <v>8</v>
      </c>
      <c r="PQE14" s="8" t="s">
        <v>31</v>
      </c>
      <c r="PQF14" s="22">
        <v>393</v>
      </c>
      <c r="PQG14" t="s">
        <v>7</v>
      </c>
      <c r="PQH14" t="s">
        <v>8</v>
      </c>
      <c r="PQI14" s="8" t="s">
        <v>31</v>
      </c>
      <c r="PQJ14" s="22">
        <v>393</v>
      </c>
      <c r="PQK14" t="s">
        <v>7</v>
      </c>
      <c r="PQL14" t="s">
        <v>8</v>
      </c>
      <c r="PQM14" s="8" t="s">
        <v>31</v>
      </c>
      <c r="PQN14" s="22">
        <v>393</v>
      </c>
      <c r="PQO14" t="s">
        <v>7</v>
      </c>
      <c r="PQP14" t="s">
        <v>8</v>
      </c>
      <c r="PQQ14" s="8" t="s">
        <v>31</v>
      </c>
      <c r="PQR14" s="22">
        <v>393</v>
      </c>
      <c r="PQS14" t="s">
        <v>7</v>
      </c>
      <c r="PQT14" t="s">
        <v>8</v>
      </c>
      <c r="PQU14" s="8" t="s">
        <v>31</v>
      </c>
      <c r="PQV14" s="22">
        <v>393</v>
      </c>
      <c r="PQW14" t="s">
        <v>7</v>
      </c>
      <c r="PQX14" t="s">
        <v>8</v>
      </c>
      <c r="PQY14" s="8" t="s">
        <v>31</v>
      </c>
      <c r="PQZ14" s="22">
        <v>393</v>
      </c>
      <c r="PRA14" t="s">
        <v>7</v>
      </c>
      <c r="PRB14" t="s">
        <v>8</v>
      </c>
      <c r="PRC14" s="8" t="s">
        <v>31</v>
      </c>
      <c r="PRD14" s="22">
        <v>393</v>
      </c>
      <c r="PRE14" t="s">
        <v>7</v>
      </c>
      <c r="PRF14" t="s">
        <v>8</v>
      </c>
      <c r="PRG14" s="8" t="s">
        <v>31</v>
      </c>
      <c r="PRH14" s="22">
        <v>393</v>
      </c>
      <c r="PRI14" t="s">
        <v>7</v>
      </c>
      <c r="PRJ14" t="s">
        <v>8</v>
      </c>
      <c r="PRK14" s="8" t="s">
        <v>31</v>
      </c>
      <c r="PRL14" s="22">
        <v>393</v>
      </c>
      <c r="PRM14" t="s">
        <v>7</v>
      </c>
      <c r="PRN14" t="s">
        <v>8</v>
      </c>
      <c r="PRO14" s="8" t="s">
        <v>31</v>
      </c>
      <c r="PRP14" s="22">
        <v>393</v>
      </c>
      <c r="PRQ14" t="s">
        <v>7</v>
      </c>
      <c r="PRR14" t="s">
        <v>8</v>
      </c>
      <c r="PRS14" s="8" t="s">
        <v>31</v>
      </c>
      <c r="PRT14" s="22">
        <v>393</v>
      </c>
      <c r="PRU14" t="s">
        <v>7</v>
      </c>
      <c r="PRV14" t="s">
        <v>8</v>
      </c>
      <c r="PRW14" s="8" t="s">
        <v>31</v>
      </c>
      <c r="PRX14" s="22">
        <v>393</v>
      </c>
      <c r="PRY14" t="s">
        <v>7</v>
      </c>
      <c r="PRZ14" t="s">
        <v>8</v>
      </c>
      <c r="PSA14" s="8" t="s">
        <v>31</v>
      </c>
      <c r="PSB14" s="22">
        <v>393</v>
      </c>
      <c r="PSC14" t="s">
        <v>7</v>
      </c>
      <c r="PSD14" t="s">
        <v>8</v>
      </c>
      <c r="PSE14" s="8" t="s">
        <v>31</v>
      </c>
      <c r="PSF14" s="22">
        <v>393</v>
      </c>
      <c r="PSG14" t="s">
        <v>7</v>
      </c>
      <c r="PSH14" t="s">
        <v>8</v>
      </c>
      <c r="PSI14" s="8" t="s">
        <v>31</v>
      </c>
      <c r="PSJ14" s="22">
        <v>393</v>
      </c>
      <c r="PSK14" t="s">
        <v>7</v>
      </c>
      <c r="PSL14" t="s">
        <v>8</v>
      </c>
      <c r="PSM14" s="8" t="s">
        <v>31</v>
      </c>
      <c r="PSN14" s="22">
        <v>393</v>
      </c>
      <c r="PSO14" t="s">
        <v>7</v>
      </c>
      <c r="PSP14" t="s">
        <v>8</v>
      </c>
      <c r="PSQ14" s="8" t="s">
        <v>31</v>
      </c>
      <c r="PSR14" s="22">
        <v>393</v>
      </c>
      <c r="PSS14" t="s">
        <v>7</v>
      </c>
      <c r="PST14" t="s">
        <v>8</v>
      </c>
      <c r="PSU14" s="8" t="s">
        <v>31</v>
      </c>
      <c r="PSV14" s="22">
        <v>393</v>
      </c>
      <c r="PSW14" t="s">
        <v>7</v>
      </c>
      <c r="PSX14" t="s">
        <v>8</v>
      </c>
      <c r="PSY14" s="8" t="s">
        <v>31</v>
      </c>
      <c r="PSZ14" s="22">
        <v>393</v>
      </c>
      <c r="PTA14" t="s">
        <v>7</v>
      </c>
      <c r="PTB14" t="s">
        <v>8</v>
      </c>
      <c r="PTC14" s="8" t="s">
        <v>31</v>
      </c>
      <c r="PTD14" s="22">
        <v>393</v>
      </c>
      <c r="PTE14" t="s">
        <v>7</v>
      </c>
      <c r="PTF14" t="s">
        <v>8</v>
      </c>
      <c r="PTG14" s="8" t="s">
        <v>31</v>
      </c>
      <c r="PTH14" s="22">
        <v>393</v>
      </c>
      <c r="PTI14" t="s">
        <v>7</v>
      </c>
      <c r="PTJ14" t="s">
        <v>8</v>
      </c>
      <c r="PTK14" s="8" t="s">
        <v>31</v>
      </c>
      <c r="PTL14" s="22">
        <v>393</v>
      </c>
      <c r="PTM14" t="s">
        <v>7</v>
      </c>
      <c r="PTN14" t="s">
        <v>8</v>
      </c>
      <c r="PTO14" s="8" t="s">
        <v>31</v>
      </c>
      <c r="PTP14" s="22">
        <v>393</v>
      </c>
      <c r="PTQ14" t="s">
        <v>7</v>
      </c>
      <c r="PTR14" t="s">
        <v>8</v>
      </c>
      <c r="PTS14" s="8" t="s">
        <v>31</v>
      </c>
      <c r="PTT14" s="22">
        <v>393</v>
      </c>
      <c r="PTU14" t="s">
        <v>7</v>
      </c>
      <c r="PTV14" t="s">
        <v>8</v>
      </c>
      <c r="PTW14" s="8" t="s">
        <v>31</v>
      </c>
      <c r="PTX14" s="22">
        <v>393</v>
      </c>
      <c r="PTY14" t="s">
        <v>7</v>
      </c>
      <c r="PTZ14" t="s">
        <v>8</v>
      </c>
      <c r="PUA14" s="8" t="s">
        <v>31</v>
      </c>
      <c r="PUB14" s="22">
        <v>393</v>
      </c>
      <c r="PUC14" t="s">
        <v>7</v>
      </c>
      <c r="PUD14" t="s">
        <v>8</v>
      </c>
      <c r="PUE14" s="8" t="s">
        <v>31</v>
      </c>
      <c r="PUF14" s="22">
        <v>393</v>
      </c>
      <c r="PUG14" t="s">
        <v>7</v>
      </c>
      <c r="PUH14" t="s">
        <v>8</v>
      </c>
      <c r="PUI14" s="8" t="s">
        <v>31</v>
      </c>
      <c r="PUJ14" s="22">
        <v>393</v>
      </c>
      <c r="PUK14" t="s">
        <v>7</v>
      </c>
      <c r="PUL14" t="s">
        <v>8</v>
      </c>
      <c r="PUM14" s="8" t="s">
        <v>31</v>
      </c>
      <c r="PUN14" s="22">
        <v>393</v>
      </c>
      <c r="PUO14" t="s">
        <v>7</v>
      </c>
      <c r="PUP14" t="s">
        <v>8</v>
      </c>
      <c r="PUQ14" s="8" t="s">
        <v>31</v>
      </c>
      <c r="PUR14" s="22">
        <v>393</v>
      </c>
      <c r="PUS14" t="s">
        <v>7</v>
      </c>
      <c r="PUT14" t="s">
        <v>8</v>
      </c>
      <c r="PUU14" s="8" t="s">
        <v>31</v>
      </c>
      <c r="PUV14" s="22">
        <v>393</v>
      </c>
      <c r="PUW14" t="s">
        <v>7</v>
      </c>
      <c r="PUX14" t="s">
        <v>8</v>
      </c>
      <c r="PUY14" s="8" t="s">
        <v>31</v>
      </c>
      <c r="PUZ14" s="22">
        <v>393</v>
      </c>
      <c r="PVA14" t="s">
        <v>7</v>
      </c>
      <c r="PVB14" t="s">
        <v>8</v>
      </c>
      <c r="PVC14" s="8" t="s">
        <v>31</v>
      </c>
      <c r="PVD14" s="22">
        <v>393</v>
      </c>
      <c r="PVE14" t="s">
        <v>7</v>
      </c>
      <c r="PVF14" t="s">
        <v>8</v>
      </c>
      <c r="PVG14" s="8" t="s">
        <v>31</v>
      </c>
      <c r="PVH14" s="22">
        <v>393</v>
      </c>
      <c r="PVI14" t="s">
        <v>7</v>
      </c>
      <c r="PVJ14" t="s">
        <v>8</v>
      </c>
      <c r="PVK14" s="8" t="s">
        <v>31</v>
      </c>
      <c r="PVL14" s="22">
        <v>393</v>
      </c>
      <c r="PVM14" t="s">
        <v>7</v>
      </c>
      <c r="PVN14" t="s">
        <v>8</v>
      </c>
      <c r="PVO14" s="8" t="s">
        <v>31</v>
      </c>
      <c r="PVP14" s="22">
        <v>393</v>
      </c>
      <c r="PVQ14" t="s">
        <v>7</v>
      </c>
      <c r="PVR14" t="s">
        <v>8</v>
      </c>
      <c r="PVS14" s="8" t="s">
        <v>31</v>
      </c>
      <c r="PVT14" s="22">
        <v>393</v>
      </c>
      <c r="PVU14" t="s">
        <v>7</v>
      </c>
      <c r="PVV14" t="s">
        <v>8</v>
      </c>
      <c r="PVW14" s="8" t="s">
        <v>31</v>
      </c>
      <c r="PVX14" s="22">
        <v>393</v>
      </c>
      <c r="PVY14" t="s">
        <v>7</v>
      </c>
      <c r="PVZ14" t="s">
        <v>8</v>
      </c>
      <c r="PWA14" s="8" t="s">
        <v>31</v>
      </c>
      <c r="PWB14" s="22">
        <v>393</v>
      </c>
      <c r="PWC14" t="s">
        <v>7</v>
      </c>
      <c r="PWD14" t="s">
        <v>8</v>
      </c>
      <c r="PWE14" s="8" t="s">
        <v>31</v>
      </c>
      <c r="PWF14" s="22">
        <v>393</v>
      </c>
      <c r="PWG14" t="s">
        <v>7</v>
      </c>
      <c r="PWH14" t="s">
        <v>8</v>
      </c>
      <c r="PWI14" s="8" t="s">
        <v>31</v>
      </c>
      <c r="PWJ14" s="22">
        <v>393</v>
      </c>
      <c r="PWK14" t="s">
        <v>7</v>
      </c>
      <c r="PWL14" t="s">
        <v>8</v>
      </c>
      <c r="PWM14" s="8" t="s">
        <v>31</v>
      </c>
      <c r="PWN14" s="22">
        <v>393</v>
      </c>
      <c r="PWO14" t="s">
        <v>7</v>
      </c>
      <c r="PWP14" t="s">
        <v>8</v>
      </c>
      <c r="PWQ14" s="8" t="s">
        <v>31</v>
      </c>
      <c r="PWR14" s="22">
        <v>393</v>
      </c>
      <c r="PWS14" t="s">
        <v>7</v>
      </c>
      <c r="PWT14" t="s">
        <v>8</v>
      </c>
      <c r="PWU14" s="8" t="s">
        <v>31</v>
      </c>
      <c r="PWV14" s="22">
        <v>393</v>
      </c>
      <c r="PWW14" t="s">
        <v>7</v>
      </c>
      <c r="PWX14" t="s">
        <v>8</v>
      </c>
      <c r="PWY14" s="8" t="s">
        <v>31</v>
      </c>
      <c r="PWZ14" s="22">
        <v>393</v>
      </c>
      <c r="PXA14" t="s">
        <v>7</v>
      </c>
      <c r="PXB14" t="s">
        <v>8</v>
      </c>
      <c r="PXC14" s="8" t="s">
        <v>31</v>
      </c>
      <c r="PXD14" s="22">
        <v>393</v>
      </c>
      <c r="PXE14" t="s">
        <v>7</v>
      </c>
      <c r="PXF14" t="s">
        <v>8</v>
      </c>
      <c r="PXG14" s="8" t="s">
        <v>31</v>
      </c>
      <c r="PXH14" s="22">
        <v>393</v>
      </c>
      <c r="PXI14" t="s">
        <v>7</v>
      </c>
      <c r="PXJ14" t="s">
        <v>8</v>
      </c>
      <c r="PXK14" s="8" t="s">
        <v>31</v>
      </c>
      <c r="PXL14" s="22">
        <v>393</v>
      </c>
      <c r="PXM14" t="s">
        <v>7</v>
      </c>
      <c r="PXN14" t="s">
        <v>8</v>
      </c>
      <c r="PXO14" s="8" t="s">
        <v>31</v>
      </c>
      <c r="PXP14" s="22">
        <v>393</v>
      </c>
      <c r="PXQ14" t="s">
        <v>7</v>
      </c>
      <c r="PXR14" t="s">
        <v>8</v>
      </c>
      <c r="PXS14" s="8" t="s">
        <v>31</v>
      </c>
      <c r="PXT14" s="22">
        <v>393</v>
      </c>
      <c r="PXU14" t="s">
        <v>7</v>
      </c>
      <c r="PXV14" t="s">
        <v>8</v>
      </c>
      <c r="PXW14" s="8" t="s">
        <v>31</v>
      </c>
      <c r="PXX14" s="22">
        <v>393</v>
      </c>
      <c r="PXY14" t="s">
        <v>7</v>
      </c>
      <c r="PXZ14" t="s">
        <v>8</v>
      </c>
      <c r="PYA14" s="8" t="s">
        <v>31</v>
      </c>
      <c r="PYB14" s="22">
        <v>393</v>
      </c>
      <c r="PYC14" t="s">
        <v>7</v>
      </c>
      <c r="PYD14" t="s">
        <v>8</v>
      </c>
      <c r="PYE14" s="8" t="s">
        <v>31</v>
      </c>
      <c r="PYF14" s="22">
        <v>393</v>
      </c>
      <c r="PYG14" t="s">
        <v>7</v>
      </c>
      <c r="PYH14" t="s">
        <v>8</v>
      </c>
      <c r="PYI14" s="8" t="s">
        <v>31</v>
      </c>
      <c r="PYJ14" s="22">
        <v>393</v>
      </c>
      <c r="PYK14" t="s">
        <v>7</v>
      </c>
      <c r="PYL14" t="s">
        <v>8</v>
      </c>
      <c r="PYM14" s="8" t="s">
        <v>31</v>
      </c>
      <c r="PYN14" s="22">
        <v>393</v>
      </c>
      <c r="PYO14" t="s">
        <v>7</v>
      </c>
      <c r="PYP14" t="s">
        <v>8</v>
      </c>
      <c r="PYQ14" s="8" t="s">
        <v>31</v>
      </c>
      <c r="PYR14" s="22">
        <v>393</v>
      </c>
      <c r="PYS14" t="s">
        <v>7</v>
      </c>
      <c r="PYT14" t="s">
        <v>8</v>
      </c>
      <c r="PYU14" s="8" t="s">
        <v>31</v>
      </c>
      <c r="PYV14" s="22">
        <v>393</v>
      </c>
      <c r="PYW14" t="s">
        <v>7</v>
      </c>
      <c r="PYX14" t="s">
        <v>8</v>
      </c>
      <c r="PYY14" s="8" t="s">
        <v>31</v>
      </c>
      <c r="PYZ14" s="22">
        <v>393</v>
      </c>
      <c r="PZA14" t="s">
        <v>7</v>
      </c>
      <c r="PZB14" t="s">
        <v>8</v>
      </c>
      <c r="PZC14" s="8" t="s">
        <v>31</v>
      </c>
      <c r="PZD14" s="22">
        <v>393</v>
      </c>
      <c r="PZE14" t="s">
        <v>7</v>
      </c>
      <c r="PZF14" t="s">
        <v>8</v>
      </c>
      <c r="PZG14" s="8" t="s">
        <v>31</v>
      </c>
      <c r="PZH14" s="22">
        <v>393</v>
      </c>
      <c r="PZI14" t="s">
        <v>7</v>
      </c>
      <c r="PZJ14" t="s">
        <v>8</v>
      </c>
      <c r="PZK14" s="8" t="s">
        <v>31</v>
      </c>
      <c r="PZL14" s="22">
        <v>393</v>
      </c>
      <c r="PZM14" t="s">
        <v>7</v>
      </c>
      <c r="PZN14" t="s">
        <v>8</v>
      </c>
      <c r="PZO14" s="8" t="s">
        <v>31</v>
      </c>
      <c r="PZP14" s="22">
        <v>393</v>
      </c>
      <c r="PZQ14" t="s">
        <v>7</v>
      </c>
      <c r="PZR14" t="s">
        <v>8</v>
      </c>
      <c r="PZS14" s="8" t="s">
        <v>31</v>
      </c>
      <c r="PZT14" s="22">
        <v>393</v>
      </c>
      <c r="PZU14" t="s">
        <v>7</v>
      </c>
      <c r="PZV14" t="s">
        <v>8</v>
      </c>
      <c r="PZW14" s="8" t="s">
        <v>31</v>
      </c>
      <c r="PZX14" s="22">
        <v>393</v>
      </c>
      <c r="PZY14" t="s">
        <v>7</v>
      </c>
      <c r="PZZ14" t="s">
        <v>8</v>
      </c>
      <c r="QAA14" s="8" t="s">
        <v>31</v>
      </c>
      <c r="QAB14" s="22">
        <v>393</v>
      </c>
      <c r="QAC14" t="s">
        <v>7</v>
      </c>
      <c r="QAD14" t="s">
        <v>8</v>
      </c>
      <c r="QAE14" s="8" t="s">
        <v>31</v>
      </c>
      <c r="QAF14" s="22">
        <v>393</v>
      </c>
      <c r="QAG14" t="s">
        <v>7</v>
      </c>
      <c r="QAH14" t="s">
        <v>8</v>
      </c>
      <c r="QAI14" s="8" t="s">
        <v>31</v>
      </c>
      <c r="QAJ14" s="22">
        <v>393</v>
      </c>
      <c r="QAK14" t="s">
        <v>7</v>
      </c>
      <c r="QAL14" t="s">
        <v>8</v>
      </c>
      <c r="QAM14" s="8" t="s">
        <v>31</v>
      </c>
      <c r="QAN14" s="22">
        <v>393</v>
      </c>
      <c r="QAO14" t="s">
        <v>7</v>
      </c>
      <c r="QAP14" t="s">
        <v>8</v>
      </c>
      <c r="QAQ14" s="8" t="s">
        <v>31</v>
      </c>
      <c r="QAR14" s="22">
        <v>393</v>
      </c>
      <c r="QAS14" t="s">
        <v>7</v>
      </c>
      <c r="QAT14" t="s">
        <v>8</v>
      </c>
      <c r="QAU14" s="8" t="s">
        <v>31</v>
      </c>
      <c r="QAV14" s="22">
        <v>393</v>
      </c>
      <c r="QAW14" t="s">
        <v>7</v>
      </c>
      <c r="QAX14" t="s">
        <v>8</v>
      </c>
      <c r="QAY14" s="8" t="s">
        <v>31</v>
      </c>
      <c r="QAZ14" s="22">
        <v>393</v>
      </c>
      <c r="QBA14" t="s">
        <v>7</v>
      </c>
      <c r="QBB14" t="s">
        <v>8</v>
      </c>
      <c r="QBC14" s="8" t="s">
        <v>31</v>
      </c>
      <c r="QBD14" s="22">
        <v>393</v>
      </c>
      <c r="QBE14" t="s">
        <v>7</v>
      </c>
      <c r="QBF14" t="s">
        <v>8</v>
      </c>
      <c r="QBG14" s="8" t="s">
        <v>31</v>
      </c>
      <c r="QBH14" s="22">
        <v>393</v>
      </c>
      <c r="QBI14" t="s">
        <v>7</v>
      </c>
      <c r="QBJ14" t="s">
        <v>8</v>
      </c>
      <c r="QBK14" s="8" t="s">
        <v>31</v>
      </c>
      <c r="QBL14" s="22">
        <v>393</v>
      </c>
      <c r="QBM14" t="s">
        <v>7</v>
      </c>
      <c r="QBN14" t="s">
        <v>8</v>
      </c>
      <c r="QBO14" s="8" t="s">
        <v>31</v>
      </c>
      <c r="QBP14" s="22">
        <v>393</v>
      </c>
      <c r="QBQ14" t="s">
        <v>7</v>
      </c>
      <c r="QBR14" t="s">
        <v>8</v>
      </c>
      <c r="QBS14" s="8" t="s">
        <v>31</v>
      </c>
      <c r="QBT14" s="22">
        <v>393</v>
      </c>
      <c r="QBU14" t="s">
        <v>7</v>
      </c>
      <c r="QBV14" t="s">
        <v>8</v>
      </c>
      <c r="QBW14" s="8" t="s">
        <v>31</v>
      </c>
      <c r="QBX14" s="22">
        <v>393</v>
      </c>
      <c r="QBY14" t="s">
        <v>7</v>
      </c>
      <c r="QBZ14" t="s">
        <v>8</v>
      </c>
      <c r="QCA14" s="8" t="s">
        <v>31</v>
      </c>
      <c r="QCB14" s="22">
        <v>393</v>
      </c>
      <c r="QCC14" t="s">
        <v>7</v>
      </c>
      <c r="QCD14" t="s">
        <v>8</v>
      </c>
      <c r="QCE14" s="8" t="s">
        <v>31</v>
      </c>
      <c r="QCF14" s="22">
        <v>393</v>
      </c>
      <c r="QCG14" t="s">
        <v>7</v>
      </c>
      <c r="QCH14" t="s">
        <v>8</v>
      </c>
      <c r="QCI14" s="8" t="s">
        <v>31</v>
      </c>
      <c r="QCJ14" s="22">
        <v>393</v>
      </c>
      <c r="QCK14" t="s">
        <v>7</v>
      </c>
      <c r="QCL14" t="s">
        <v>8</v>
      </c>
      <c r="QCM14" s="8" t="s">
        <v>31</v>
      </c>
      <c r="QCN14" s="22">
        <v>393</v>
      </c>
      <c r="QCO14" t="s">
        <v>7</v>
      </c>
      <c r="QCP14" t="s">
        <v>8</v>
      </c>
      <c r="QCQ14" s="8" t="s">
        <v>31</v>
      </c>
      <c r="QCR14" s="22">
        <v>393</v>
      </c>
      <c r="QCS14" t="s">
        <v>7</v>
      </c>
      <c r="QCT14" t="s">
        <v>8</v>
      </c>
      <c r="QCU14" s="8" t="s">
        <v>31</v>
      </c>
      <c r="QCV14" s="22">
        <v>393</v>
      </c>
      <c r="QCW14" t="s">
        <v>7</v>
      </c>
      <c r="QCX14" t="s">
        <v>8</v>
      </c>
      <c r="QCY14" s="8" t="s">
        <v>31</v>
      </c>
      <c r="QCZ14" s="22">
        <v>393</v>
      </c>
      <c r="QDA14" t="s">
        <v>7</v>
      </c>
      <c r="QDB14" t="s">
        <v>8</v>
      </c>
      <c r="QDC14" s="8" t="s">
        <v>31</v>
      </c>
      <c r="QDD14" s="22">
        <v>393</v>
      </c>
      <c r="QDE14" t="s">
        <v>7</v>
      </c>
      <c r="QDF14" t="s">
        <v>8</v>
      </c>
      <c r="QDG14" s="8" t="s">
        <v>31</v>
      </c>
      <c r="QDH14" s="22">
        <v>393</v>
      </c>
      <c r="QDI14" t="s">
        <v>7</v>
      </c>
      <c r="QDJ14" t="s">
        <v>8</v>
      </c>
      <c r="QDK14" s="8" t="s">
        <v>31</v>
      </c>
      <c r="QDL14" s="22">
        <v>393</v>
      </c>
      <c r="QDM14" t="s">
        <v>7</v>
      </c>
      <c r="QDN14" t="s">
        <v>8</v>
      </c>
      <c r="QDO14" s="8" t="s">
        <v>31</v>
      </c>
      <c r="QDP14" s="22">
        <v>393</v>
      </c>
      <c r="QDQ14" t="s">
        <v>7</v>
      </c>
      <c r="QDR14" t="s">
        <v>8</v>
      </c>
      <c r="QDS14" s="8" t="s">
        <v>31</v>
      </c>
      <c r="QDT14" s="22">
        <v>393</v>
      </c>
      <c r="QDU14" t="s">
        <v>7</v>
      </c>
      <c r="QDV14" t="s">
        <v>8</v>
      </c>
      <c r="QDW14" s="8" t="s">
        <v>31</v>
      </c>
      <c r="QDX14" s="22">
        <v>393</v>
      </c>
      <c r="QDY14" t="s">
        <v>7</v>
      </c>
      <c r="QDZ14" t="s">
        <v>8</v>
      </c>
      <c r="QEA14" s="8" t="s">
        <v>31</v>
      </c>
      <c r="QEB14" s="22">
        <v>393</v>
      </c>
      <c r="QEC14" t="s">
        <v>7</v>
      </c>
      <c r="QED14" t="s">
        <v>8</v>
      </c>
      <c r="QEE14" s="8" t="s">
        <v>31</v>
      </c>
      <c r="QEF14" s="22">
        <v>393</v>
      </c>
      <c r="QEG14" t="s">
        <v>7</v>
      </c>
      <c r="QEH14" t="s">
        <v>8</v>
      </c>
      <c r="QEI14" s="8" t="s">
        <v>31</v>
      </c>
      <c r="QEJ14" s="22">
        <v>393</v>
      </c>
      <c r="QEK14" t="s">
        <v>7</v>
      </c>
      <c r="QEL14" t="s">
        <v>8</v>
      </c>
      <c r="QEM14" s="8" t="s">
        <v>31</v>
      </c>
      <c r="QEN14" s="22">
        <v>393</v>
      </c>
      <c r="QEO14" t="s">
        <v>7</v>
      </c>
      <c r="QEP14" t="s">
        <v>8</v>
      </c>
      <c r="QEQ14" s="8" t="s">
        <v>31</v>
      </c>
      <c r="QER14" s="22">
        <v>393</v>
      </c>
      <c r="QES14" t="s">
        <v>7</v>
      </c>
      <c r="QET14" t="s">
        <v>8</v>
      </c>
      <c r="QEU14" s="8" t="s">
        <v>31</v>
      </c>
      <c r="QEV14" s="22">
        <v>393</v>
      </c>
      <c r="QEW14" t="s">
        <v>7</v>
      </c>
      <c r="QEX14" t="s">
        <v>8</v>
      </c>
      <c r="QEY14" s="8" t="s">
        <v>31</v>
      </c>
      <c r="QEZ14" s="22">
        <v>393</v>
      </c>
      <c r="QFA14" t="s">
        <v>7</v>
      </c>
      <c r="QFB14" t="s">
        <v>8</v>
      </c>
      <c r="QFC14" s="8" t="s">
        <v>31</v>
      </c>
      <c r="QFD14" s="22">
        <v>393</v>
      </c>
      <c r="QFE14" t="s">
        <v>7</v>
      </c>
      <c r="QFF14" t="s">
        <v>8</v>
      </c>
      <c r="QFG14" s="8" t="s">
        <v>31</v>
      </c>
      <c r="QFH14" s="22">
        <v>393</v>
      </c>
      <c r="QFI14" t="s">
        <v>7</v>
      </c>
      <c r="QFJ14" t="s">
        <v>8</v>
      </c>
      <c r="QFK14" s="8" t="s">
        <v>31</v>
      </c>
      <c r="QFL14" s="22">
        <v>393</v>
      </c>
      <c r="QFM14" t="s">
        <v>7</v>
      </c>
      <c r="QFN14" t="s">
        <v>8</v>
      </c>
      <c r="QFO14" s="8" t="s">
        <v>31</v>
      </c>
      <c r="QFP14" s="22">
        <v>393</v>
      </c>
      <c r="QFQ14" t="s">
        <v>7</v>
      </c>
      <c r="QFR14" t="s">
        <v>8</v>
      </c>
      <c r="QFS14" s="8" t="s">
        <v>31</v>
      </c>
      <c r="QFT14" s="22">
        <v>393</v>
      </c>
      <c r="QFU14" t="s">
        <v>7</v>
      </c>
      <c r="QFV14" t="s">
        <v>8</v>
      </c>
      <c r="QFW14" s="8" t="s">
        <v>31</v>
      </c>
      <c r="QFX14" s="22">
        <v>393</v>
      </c>
      <c r="QFY14" t="s">
        <v>7</v>
      </c>
      <c r="QFZ14" t="s">
        <v>8</v>
      </c>
      <c r="QGA14" s="8" t="s">
        <v>31</v>
      </c>
      <c r="QGB14" s="22">
        <v>393</v>
      </c>
      <c r="QGC14" t="s">
        <v>7</v>
      </c>
      <c r="QGD14" t="s">
        <v>8</v>
      </c>
      <c r="QGE14" s="8" t="s">
        <v>31</v>
      </c>
      <c r="QGF14" s="22">
        <v>393</v>
      </c>
      <c r="QGG14" t="s">
        <v>7</v>
      </c>
      <c r="QGH14" t="s">
        <v>8</v>
      </c>
      <c r="QGI14" s="8" t="s">
        <v>31</v>
      </c>
      <c r="QGJ14" s="22">
        <v>393</v>
      </c>
      <c r="QGK14" t="s">
        <v>7</v>
      </c>
      <c r="QGL14" t="s">
        <v>8</v>
      </c>
      <c r="QGM14" s="8" t="s">
        <v>31</v>
      </c>
      <c r="QGN14" s="22">
        <v>393</v>
      </c>
      <c r="QGO14" t="s">
        <v>7</v>
      </c>
      <c r="QGP14" t="s">
        <v>8</v>
      </c>
      <c r="QGQ14" s="8" t="s">
        <v>31</v>
      </c>
      <c r="QGR14" s="22">
        <v>393</v>
      </c>
      <c r="QGS14" t="s">
        <v>7</v>
      </c>
      <c r="QGT14" t="s">
        <v>8</v>
      </c>
      <c r="QGU14" s="8" t="s">
        <v>31</v>
      </c>
      <c r="QGV14" s="22">
        <v>393</v>
      </c>
      <c r="QGW14" t="s">
        <v>7</v>
      </c>
      <c r="QGX14" t="s">
        <v>8</v>
      </c>
      <c r="QGY14" s="8" t="s">
        <v>31</v>
      </c>
      <c r="QGZ14" s="22">
        <v>393</v>
      </c>
      <c r="QHA14" t="s">
        <v>7</v>
      </c>
      <c r="QHB14" t="s">
        <v>8</v>
      </c>
      <c r="QHC14" s="8" t="s">
        <v>31</v>
      </c>
      <c r="QHD14" s="22">
        <v>393</v>
      </c>
      <c r="QHE14" t="s">
        <v>7</v>
      </c>
      <c r="QHF14" t="s">
        <v>8</v>
      </c>
      <c r="QHG14" s="8" t="s">
        <v>31</v>
      </c>
      <c r="QHH14" s="22">
        <v>393</v>
      </c>
      <c r="QHI14" t="s">
        <v>7</v>
      </c>
      <c r="QHJ14" t="s">
        <v>8</v>
      </c>
      <c r="QHK14" s="8" t="s">
        <v>31</v>
      </c>
      <c r="QHL14" s="22">
        <v>393</v>
      </c>
      <c r="QHM14" t="s">
        <v>7</v>
      </c>
      <c r="QHN14" t="s">
        <v>8</v>
      </c>
      <c r="QHO14" s="8" t="s">
        <v>31</v>
      </c>
      <c r="QHP14" s="22">
        <v>393</v>
      </c>
      <c r="QHQ14" t="s">
        <v>7</v>
      </c>
      <c r="QHR14" t="s">
        <v>8</v>
      </c>
      <c r="QHS14" s="8" t="s">
        <v>31</v>
      </c>
      <c r="QHT14" s="22">
        <v>393</v>
      </c>
      <c r="QHU14" t="s">
        <v>7</v>
      </c>
      <c r="QHV14" t="s">
        <v>8</v>
      </c>
      <c r="QHW14" s="8" t="s">
        <v>31</v>
      </c>
      <c r="QHX14" s="22">
        <v>393</v>
      </c>
      <c r="QHY14" t="s">
        <v>7</v>
      </c>
      <c r="QHZ14" t="s">
        <v>8</v>
      </c>
      <c r="QIA14" s="8" t="s">
        <v>31</v>
      </c>
      <c r="QIB14" s="22">
        <v>393</v>
      </c>
      <c r="QIC14" t="s">
        <v>7</v>
      </c>
      <c r="QID14" t="s">
        <v>8</v>
      </c>
      <c r="QIE14" s="8" t="s">
        <v>31</v>
      </c>
      <c r="QIF14" s="22">
        <v>393</v>
      </c>
      <c r="QIG14" t="s">
        <v>7</v>
      </c>
      <c r="QIH14" t="s">
        <v>8</v>
      </c>
      <c r="QII14" s="8" t="s">
        <v>31</v>
      </c>
      <c r="QIJ14" s="22">
        <v>393</v>
      </c>
      <c r="QIK14" t="s">
        <v>7</v>
      </c>
      <c r="QIL14" t="s">
        <v>8</v>
      </c>
      <c r="QIM14" s="8" t="s">
        <v>31</v>
      </c>
      <c r="QIN14" s="22">
        <v>393</v>
      </c>
      <c r="QIO14" t="s">
        <v>7</v>
      </c>
      <c r="QIP14" t="s">
        <v>8</v>
      </c>
      <c r="QIQ14" s="8" t="s">
        <v>31</v>
      </c>
      <c r="QIR14" s="22">
        <v>393</v>
      </c>
      <c r="QIS14" t="s">
        <v>7</v>
      </c>
      <c r="QIT14" t="s">
        <v>8</v>
      </c>
      <c r="QIU14" s="8" t="s">
        <v>31</v>
      </c>
      <c r="QIV14" s="22">
        <v>393</v>
      </c>
      <c r="QIW14" t="s">
        <v>7</v>
      </c>
      <c r="QIX14" t="s">
        <v>8</v>
      </c>
      <c r="QIY14" s="8" t="s">
        <v>31</v>
      </c>
      <c r="QIZ14" s="22">
        <v>393</v>
      </c>
      <c r="QJA14" t="s">
        <v>7</v>
      </c>
      <c r="QJB14" t="s">
        <v>8</v>
      </c>
      <c r="QJC14" s="8" t="s">
        <v>31</v>
      </c>
      <c r="QJD14" s="22">
        <v>393</v>
      </c>
      <c r="QJE14" t="s">
        <v>7</v>
      </c>
      <c r="QJF14" t="s">
        <v>8</v>
      </c>
      <c r="QJG14" s="8" t="s">
        <v>31</v>
      </c>
      <c r="QJH14" s="22">
        <v>393</v>
      </c>
      <c r="QJI14" t="s">
        <v>7</v>
      </c>
      <c r="QJJ14" t="s">
        <v>8</v>
      </c>
      <c r="QJK14" s="8" t="s">
        <v>31</v>
      </c>
      <c r="QJL14" s="22">
        <v>393</v>
      </c>
      <c r="QJM14" t="s">
        <v>7</v>
      </c>
      <c r="QJN14" t="s">
        <v>8</v>
      </c>
      <c r="QJO14" s="8" t="s">
        <v>31</v>
      </c>
      <c r="QJP14" s="22">
        <v>393</v>
      </c>
      <c r="QJQ14" t="s">
        <v>7</v>
      </c>
      <c r="QJR14" t="s">
        <v>8</v>
      </c>
      <c r="QJS14" s="8" t="s">
        <v>31</v>
      </c>
      <c r="QJT14" s="22">
        <v>393</v>
      </c>
      <c r="QJU14" t="s">
        <v>7</v>
      </c>
      <c r="QJV14" t="s">
        <v>8</v>
      </c>
      <c r="QJW14" s="8" t="s">
        <v>31</v>
      </c>
      <c r="QJX14" s="22">
        <v>393</v>
      </c>
      <c r="QJY14" t="s">
        <v>7</v>
      </c>
      <c r="QJZ14" t="s">
        <v>8</v>
      </c>
      <c r="QKA14" s="8" t="s">
        <v>31</v>
      </c>
      <c r="QKB14" s="22">
        <v>393</v>
      </c>
      <c r="QKC14" t="s">
        <v>7</v>
      </c>
      <c r="QKD14" t="s">
        <v>8</v>
      </c>
      <c r="QKE14" s="8" t="s">
        <v>31</v>
      </c>
      <c r="QKF14" s="22">
        <v>393</v>
      </c>
      <c r="QKG14" t="s">
        <v>7</v>
      </c>
      <c r="QKH14" t="s">
        <v>8</v>
      </c>
      <c r="QKI14" s="8" t="s">
        <v>31</v>
      </c>
      <c r="QKJ14" s="22">
        <v>393</v>
      </c>
      <c r="QKK14" t="s">
        <v>7</v>
      </c>
      <c r="QKL14" t="s">
        <v>8</v>
      </c>
      <c r="QKM14" s="8" t="s">
        <v>31</v>
      </c>
      <c r="QKN14" s="22">
        <v>393</v>
      </c>
      <c r="QKO14" t="s">
        <v>7</v>
      </c>
      <c r="QKP14" t="s">
        <v>8</v>
      </c>
      <c r="QKQ14" s="8" t="s">
        <v>31</v>
      </c>
      <c r="QKR14" s="22">
        <v>393</v>
      </c>
      <c r="QKS14" t="s">
        <v>7</v>
      </c>
      <c r="QKT14" t="s">
        <v>8</v>
      </c>
      <c r="QKU14" s="8" t="s">
        <v>31</v>
      </c>
      <c r="QKV14" s="22">
        <v>393</v>
      </c>
      <c r="QKW14" t="s">
        <v>7</v>
      </c>
      <c r="QKX14" t="s">
        <v>8</v>
      </c>
      <c r="QKY14" s="8" t="s">
        <v>31</v>
      </c>
      <c r="QKZ14" s="22">
        <v>393</v>
      </c>
      <c r="QLA14" t="s">
        <v>7</v>
      </c>
      <c r="QLB14" t="s">
        <v>8</v>
      </c>
      <c r="QLC14" s="8" t="s">
        <v>31</v>
      </c>
      <c r="QLD14" s="22">
        <v>393</v>
      </c>
      <c r="QLE14" t="s">
        <v>7</v>
      </c>
      <c r="QLF14" t="s">
        <v>8</v>
      </c>
      <c r="QLG14" s="8" t="s">
        <v>31</v>
      </c>
      <c r="QLH14" s="22">
        <v>393</v>
      </c>
      <c r="QLI14" t="s">
        <v>7</v>
      </c>
      <c r="QLJ14" t="s">
        <v>8</v>
      </c>
      <c r="QLK14" s="8" t="s">
        <v>31</v>
      </c>
      <c r="QLL14" s="22">
        <v>393</v>
      </c>
      <c r="QLM14" t="s">
        <v>7</v>
      </c>
      <c r="QLN14" t="s">
        <v>8</v>
      </c>
      <c r="QLO14" s="8" t="s">
        <v>31</v>
      </c>
      <c r="QLP14" s="22">
        <v>393</v>
      </c>
      <c r="QLQ14" t="s">
        <v>7</v>
      </c>
      <c r="QLR14" t="s">
        <v>8</v>
      </c>
      <c r="QLS14" s="8" t="s">
        <v>31</v>
      </c>
      <c r="QLT14" s="22">
        <v>393</v>
      </c>
      <c r="QLU14" t="s">
        <v>7</v>
      </c>
      <c r="QLV14" t="s">
        <v>8</v>
      </c>
      <c r="QLW14" s="8" t="s">
        <v>31</v>
      </c>
      <c r="QLX14" s="22">
        <v>393</v>
      </c>
      <c r="QLY14" t="s">
        <v>7</v>
      </c>
      <c r="QLZ14" t="s">
        <v>8</v>
      </c>
      <c r="QMA14" s="8" t="s">
        <v>31</v>
      </c>
      <c r="QMB14" s="22">
        <v>393</v>
      </c>
      <c r="QMC14" t="s">
        <v>7</v>
      </c>
      <c r="QMD14" t="s">
        <v>8</v>
      </c>
      <c r="QME14" s="8" t="s">
        <v>31</v>
      </c>
      <c r="QMF14" s="22">
        <v>393</v>
      </c>
      <c r="QMG14" t="s">
        <v>7</v>
      </c>
      <c r="QMH14" t="s">
        <v>8</v>
      </c>
      <c r="QMI14" s="8" t="s">
        <v>31</v>
      </c>
      <c r="QMJ14" s="22">
        <v>393</v>
      </c>
      <c r="QMK14" t="s">
        <v>7</v>
      </c>
      <c r="QML14" t="s">
        <v>8</v>
      </c>
      <c r="QMM14" s="8" t="s">
        <v>31</v>
      </c>
      <c r="QMN14" s="22">
        <v>393</v>
      </c>
      <c r="QMO14" t="s">
        <v>7</v>
      </c>
      <c r="QMP14" t="s">
        <v>8</v>
      </c>
      <c r="QMQ14" s="8" t="s">
        <v>31</v>
      </c>
      <c r="QMR14" s="22">
        <v>393</v>
      </c>
      <c r="QMS14" t="s">
        <v>7</v>
      </c>
      <c r="QMT14" t="s">
        <v>8</v>
      </c>
      <c r="QMU14" s="8" t="s">
        <v>31</v>
      </c>
      <c r="QMV14" s="22">
        <v>393</v>
      </c>
      <c r="QMW14" t="s">
        <v>7</v>
      </c>
      <c r="QMX14" t="s">
        <v>8</v>
      </c>
      <c r="QMY14" s="8" t="s">
        <v>31</v>
      </c>
      <c r="QMZ14" s="22">
        <v>393</v>
      </c>
      <c r="QNA14" t="s">
        <v>7</v>
      </c>
      <c r="QNB14" t="s">
        <v>8</v>
      </c>
      <c r="QNC14" s="8" t="s">
        <v>31</v>
      </c>
      <c r="QND14" s="22">
        <v>393</v>
      </c>
      <c r="QNE14" t="s">
        <v>7</v>
      </c>
      <c r="QNF14" t="s">
        <v>8</v>
      </c>
      <c r="QNG14" s="8" t="s">
        <v>31</v>
      </c>
      <c r="QNH14" s="22">
        <v>393</v>
      </c>
      <c r="QNI14" t="s">
        <v>7</v>
      </c>
      <c r="QNJ14" t="s">
        <v>8</v>
      </c>
      <c r="QNK14" s="8" t="s">
        <v>31</v>
      </c>
      <c r="QNL14" s="22">
        <v>393</v>
      </c>
      <c r="QNM14" t="s">
        <v>7</v>
      </c>
      <c r="QNN14" t="s">
        <v>8</v>
      </c>
      <c r="QNO14" s="8" t="s">
        <v>31</v>
      </c>
      <c r="QNP14" s="22">
        <v>393</v>
      </c>
      <c r="QNQ14" t="s">
        <v>7</v>
      </c>
      <c r="QNR14" t="s">
        <v>8</v>
      </c>
      <c r="QNS14" s="8" t="s">
        <v>31</v>
      </c>
      <c r="QNT14" s="22">
        <v>393</v>
      </c>
      <c r="QNU14" t="s">
        <v>7</v>
      </c>
      <c r="QNV14" t="s">
        <v>8</v>
      </c>
      <c r="QNW14" s="8" t="s">
        <v>31</v>
      </c>
      <c r="QNX14" s="22">
        <v>393</v>
      </c>
      <c r="QNY14" t="s">
        <v>7</v>
      </c>
      <c r="QNZ14" t="s">
        <v>8</v>
      </c>
      <c r="QOA14" s="8" t="s">
        <v>31</v>
      </c>
      <c r="QOB14" s="22">
        <v>393</v>
      </c>
      <c r="QOC14" t="s">
        <v>7</v>
      </c>
      <c r="QOD14" t="s">
        <v>8</v>
      </c>
      <c r="QOE14" s="8" t="s">
        <v>31</v>
      </c>
      <c r="QOF14" s="22">
        <v>393</v>
      </c>
      <c r="QOG14" t="s">
        <v>7</v>
      </c>
      <c r="QOH14" t="s">
        <v>8</v>
      </c>
      <c r="QOI14" s="8" t="s">
        <v>31</v>
      </c>
      <c r="QOJ14" s="22">
        <v>393</v>
      </c>
      <c r="QOK14" t="s">
        <v>7</v>
      </c>
      <c r="QOL14" t="s">
        <v>8</v>
      </c>
      <c r="QOM14" s="8" t="s">
        <v>31</v>
      </c>
      <c r="QON14" s="22">
        <v>393</v>
      </c>
      <c r="QOO14" t="s">
        <v>7</v>
      </c>
      <c r="QOP14" t="s">
        <v>8</v>
      </c>
      <c r="QOQ14" s="8" t="s">
        <v>31</v>
      </c>
      <c r="QOR14" s="22">
        <v>393</v>
      </c>
      <c r="QOS14" t="s">
        <v>7</v>
      </c>
      <c r="QOT14" t="s">
        <v>8</v>
      </c>
      <c r="QOU14" s="8" t="s">
        <v>31</v>
      </c>
      <c r="QOV14" s="22">
        <v>393</v>
      </c>
      <c r="QOW14" t="s">
        <v>7</v>
      </c>
      <c r="QOX14" t="s">
        <v>8</v>
      </c>
      <c r="QOY14" s="8" t="s">
        <v>31</v>
      </c>
      <c r="QOZ14" s="22">
        <v>393</v>
      </c>
      <c r="QPA14" t="s">
        <v>7</v>
      </c>
      <c r="QPB14" t="s">
        <v>8</v>
      </c>
      <c r="QPC14" s="8" t="s">
        <v>31</v>
      </c>
      <c r="QPD14" s="22">
        <v>393</v>
      </c>
      <c r="QPE14" t="s">
        <v>7</v>
      </c>
      <c r="QPF14" t="s">
        <v>8</v>
      </c>
      <c r="QPG14" s="8" t="s">
        <v>31</v>
      </c>
      <c r="QPH14" s="22">
        <v>393</v>
      </c>
      <c r="QPI14" t="s">
        <v>7</v>
      </c>
      <c r="QPJ14" t="s">
        <v>8</v>
      </c>
      <c r="QPK14" s="8" t="s">
        <v>31</v>
      </c>
      <c r="QPL14" s="22">
        <v>393</v>
      </c>
      <c r="QPM14" t="s">
        <v>7</v>
      </c>
      <c r="QPN14" t="s">
        <v>8</v>
      </c>
      <c r="QPO14" s="8" t="s">
        <v>31</v>
      </c>
      <c r="QPP14" s="22">
        <v>393</v>
      </c>
      <c r="QPQ14" t="s">
        <v>7</v>
      </c>
      <c r="QPR14" t="s">
        <v>8</v>
      </c>
      <c r="QPS14" s="8" t="s">
        <v>31</v>
      </c>
      <c r="QPT14" s="22">
        <v>393</v>
      </c>
      <c r="QPU14" t="s">
        <v>7</v>
      </c>
      <c r="QPV14" t="s">
        <v>8</v>
      </c>
      <c r="QPW14" s="8" t="s">
        <v>31</v>
      </c>
      <c r="QPX14" s="22">
        <v>393</v>
      </c>
      <c r="QPY14" t="s">
        <v>7</v>
      </c>
      <c r="QPZ14" t="s">
        <v>8</v>
      </c>
      <c r="QQA14" s="8" t="s">
        <v>31</v>
      </c>
      <c r="QQB14" s="22">
        <v>393</v>
      </c>
      <c r="QQC14" t="s">
        <v>7</v>
      </c>
      <c r="QQD14" t="s">
        <v>8</v>
      </c>
      <c r="QQE14" s="8" t="s">
        <v>31</v>
      </c>
      <c r="QQF14" s="22">
        <v>393</v>
      </c>
      <c r="QQG14" t="s">
        <v>7</v>
      </c>
      <c r="QQH14" t="s">
        <v>8</v>
      </c>
      <c r="QQI14" s="8" t="s">
        <v>31</v>
      </c>
      <c r="QQJ14" s="22">
        <v>393</v>
      </c>
      <c r="QQK14" t="s">
        <v>7</v>
      </c>
      <c r="QQL14" t="s">
        <v>8</v>
      </c>
      <c r="QQM14" s="8" t="s">
        <v>31</v>
      </c>
      <c r="QQN14" s="22">
        <v>393</v>
      </c>
      <c r="QQO14" t="s">
        <v>7</v>
      </c>
      <c r="QQP14" t="s">
        <v>8</v>
      </c>
      <c r="QQQ14" s="8" t="s">
        <v>31</v>
      </c>
      <c r="QQR14" s="22">
        <v>393</v>
      </c>
      <c r="QQS14" t="s">
        <v>7</v>
      </c>
      <c r="QQT14" t="s">
        <v>8</v>
      </c>
      <c r="QQU14" s="8" t="s">
        <v>31</v>
      </c>
      <c r="QQV14" s="22">
        <v>393</v>
      </c>
      <c r="QQW14" t="s">
        <v>7</v>
      </c>
      <c r="QQX14" t="s">
        <v>8</v>
      </c>
      <c r="QQY14" s="8" t="s">
        <v>31</v>
      </c>
      <c r="QQZ14" s="22">
        <v>393</v>
      </c>
      <c r="QRA14" t="s">
        <v>7</v>
      </c>
      <c r="QRB14" t="s">
        <v>8</v>
      </c>
      <c r="QRC14" s="8" t="s">
        <v>31</v>
      </c>
      <c r="QRD14" s="22">
        <v>393</v>
      </c>
      <c r="QRE14" t="s">
        <v>7</v>
      </c>
      <c r="QRF14" t="s">
        <v>8</v>
      </c>
      <c r="QRG14" s="8" t="s">
        <v>31</v>
      </c>
      <c r="QRH14" s="22">
        <v>393</v>
      </c>
      <c r="QRI14" t="s">
        <v>7</v>
      </c>
      <c r="QRJ14" t="s">
        <v>8</v>
      </c>
      <c r="QRK14" s="8" t="s">
        <v>31</v>
      </c>
      <c r="QRL14" s="22">
        <v>393</v>
      </c>
      <c r="QRM14" t="s">
        <v>7</v>
      </c>
      <c r="QRN14" t="s">
        <v>8</v>
      </c>
      <c r="QRO14" s="8" t="s">
        <v>31</v>
      </c>
      <c r="QRP14" s="22">
        <v>393</v>
      </c>
      <c r="QRQ14" t="s">
        <v>7</v>
      </c>
      <c r="QRR14" t="s">
        <v>8</v>
      </c>
      <c r="QRS14" s="8" t="s">
        <v>31</v>
      </c>
      <c r="QRT14" s="22">
        <v>393</v>
      </c>
      <c r="QRU14" t="s">
        <v>7</v>
      </c>
      <c r="QRV14" t="s">
        <v>8</v>
      </c>
      <c r="QRW14" s="8" t="s">
        <v>31</v>
      </c>
      <c r="QRX14" s="22">
        <v>393</v>
      </c>
      <c r="QRY14" t="s">
        <v>7</v>
      </c>
      <c r="QRZ14" t="s">
        <v>8</v>
      </c>
      <c r="QSA14" s="8" t="s">
        <v>31</v>
      </c>
      <c r="QSB14" s="22">
        <v>393</v>
      </c>
      <c r="QSC14" t="s">
        <v>7</v>
      </c>
      <c r="QSD14" t="s">
        <v>8</v>
      </c>
      <c r="QSE14" s="8" t="s">
        <v>31</v>
      </c>
      <c r="QSF14" s="22">
        <v>393</v>
      </c>
      <c r="QSG14" t="s">
        <v>7</v>
      </c>
      <c r="QSH14" t="s">
        <v>8</v>
      </c>
      <c r="QSI14" s="8" t="s">
        <v>31</v>
      </c>
      <c r="QSJ14" s="22">
        <v>393</v>
      </c>
      <c r="QSK14" t="s">
        <v>7</v>
      </c>
      <c r="QSL14" t="s">
        <v>8</v>
      </c>
      <c r="QSM14" s="8" t="s">
        <v>31</v>
      </c>
      <c r="QSN14" s="22">
        <v>393</v>
      </c>
      <c r="QSO14" t="s">
        <v>7</v>
      </c>
      <c r="QSP14" t="s">
        <v>8</v>
      </c>
      <c r="QSQ14" s="8" t="s">
        <v>31</v>
      </c>
      <c r="QSR14" s="22">
        <v>393</v>
      </c>
      <c r="QSS14" t="s">
        <v>7</v>
      </c>
      <c r="QST14" t="s">
        <v>8</v>
      </c>
      <c r="QSU14" s="8" t="s">
        <v>31</v>
      </c>
      <c r="QSV14" s="22">
        <v>393</v>
      </c>
      <c r="QSW14" t="s">
        <v>7</v>
      </c>
      <c r="QSX14" t="s">
        <v>8</v>
      </c>
      <c r="QSY14" s="8" t="s">
        <v>31</v>
      </c>
      <c r="QSZ14" s="22">
        <v>393</v>
      </c>
      <c r="QTA14" t="s">
        <v>7</v>
      </c>
      <c r="QTB14" t="s">
        <v>8</v>
      </c>
      <c r="QTC14" s="8" t="s">
        <v>31</v>
      </c>
      <c r="QTD14" s="22">
        <v>393</v>
      </c>
      <c r="QTE14" t="s">
        <v>7</v>
      </c>
      <c r="QTF14" t="s">
        <v>8</v>
      </c>
      <c r="QTG14" s="8" t="s">
        <v>31</v>
      </c>
      <c r="QTH14" s="22">
        <v>393</v>
      </c>
      <c r="QTI14" t="s">
        <v>7</v>
      </c>
      <c r="QTJ14" t="s">
        <v>8</v>
      </c>
      <c r="QTK14" s="8" t="s">
        <v>31</v>
      </c>
      <c r="QTL14" s="22">
        <v>393</v>
      </c>
      <c r="QTM14" t="s">
        <v>7</v>
      </c>
      <c r="QTN14" t="s">
        <v>8</v>
      </c>
      <c r="QTO14" s="8" t="s">
        <v>31</v>
      </c>
      <c r="QTP14" s="22">
        <v>393</v>
      </c>
      <c r="QTQ14" t="s">
        <v>7</v>
      </c>
      <c r="QTR14" t="s">
        <v>8</v>
      </c>
      <c r="QTS14" s="8" t="s">
        <v>31</v>
      </c>
      <c r="QTT14" s="22">
        <v>393</v>
      </c>
      <c r="QTU14" t="s">
        <v>7</v>
      </c>
      <c r="QTV14" t="s">
        <v>8</v>
      </c>
      <c r="QTW14" s="8" t="s">
        <v>31</v>
      </c>
      <c r="QTX14" s="22">
        <v>393</v>
      </c>
      <c r="QTY14" t="s">
        <v>7</v>
      </c>
      <c r="QTZ14" t="s">
        <v>8</v>
      </c>
      <c r="QUA14" s="8" t="s">
        <v>31</v>
      </c>
      <c r="QUB14" s="22">
        <v>393</v>
      </c>
      <c r="QUC14" t="s">
        <v>7</v>
      </c>
      <c r="QUD14" t="s">
        <v>8</v>
      </c>
      <c r="QUE14" s="8" t="s">
        <v>31</v>
      </c>
      <c r="QUF14" s="22">
        <v>393</v>
      </c>
      <c r="QUG14" t="s">
        <v>7</v>
      </c>
      <c r="QUH14" t="s">
        <v>8</v>
      </c>
      <c r="QUI14" s="8" t="s">
        <v>31</v>
      </c>
      <c r="QUJ14" s="22">
        <v>393</v>
      </c>
      <c r="QUK14" t="s">
        <v>7</v>
      </c>
      <c r="QUL14" t="s">
        <v>8</v>
      </c>
      <c r="QUM14" s="8" t="s">
        <v>31</v>
      </c>
      <c r="QUN14" s="22">
        <v>393</v>
      </c>
      <c r="QUO14" t="s">
        <v>7</v>
      </c>
      <c r="QUP14" t="s">
        <v>8</v>
      </c>
      <c r="QUQ14" s="8" t="s">
        <v>31</v>
      </c>
      <c r="QUR14" s="22">
        <v>393</v>
      </c>
      <c r="QUS14" t="s">
        <v>7</v>
      </c>
      <c r="QUT14" t="s">
        <v>8</v>
      </c>
      <c r="QUU14" s="8" t="s">
        <v>31</v>
      </c>
      <c r="QUV14" s="22">
        <v>393</v>
      </c>
      <c r="QUW14" t="s">
        <v>7</v>
      </c>
      <c r="QUX14" t="s">
        <v>8</v>
      </c>
      <c r="QUY14" s="8" t="s">
        <v>31</v>
      </c>
      <c r="QUZ14" s="22">
        <v>393</v>
      </c>
      <c r="QVA14" t="s">
        <v>7</v>
      </c>
      <c r="QVB14" t="s">
        <v>8</v>
      </c>
      <c r="QVC14" s="8" t="s">
        <v>31</v>
      </c>
      <c r="QVD14" s="22">
        <v>393</v>
      </c>
      <c r="QVE14" t="s">
        <v>7</v>
      </c>
      <c r="QVF14" t="s">
        <v>8</v>
      </c>
      <c r="QVG14" s="8" t="s">
        <v>31</v>
      </c>
      <c r="QVH14" s="22">
        <v>393</v>
      </c>
      <c r="QVI14" t="s">
        <v>7</v>
      </c>
      <c r="QVJ14" t="s">
        <v>8</v>
      </c>
      <c r="QVK14" s="8" t="s">
        <v>31</v>
      </c>
      <c r="QVL14" s="22">
        <v>393</v>
      </c>
      <c r="QVM14" t="s">
        <v>7</v>
      </c>
      <c r="QVN14" t="s">
        <v>8</v>
      </c>
      <c r="QVO14" s="8" t="s">
        <v>31</v>
      </c>
      <c r="QVP14" s="22">
        <v>393</v>
      </c>
      <c r="QVQ14" t="s">
        <v>7</v>
      </c>
      <c r="QVR14" t="s">
        <v>8</v>
      </c>
      <c r="QVS14" s="8" t="s">
        <v>31</v>
      </c>
      <c r="QVT14" s="22">
        <v>393</v>
      </c>
      <c r="QVU14" t="s">
        <v>7</v>
      </c>
      <c r="QVV14" t="s">
        <v>8</v>
      </c>
      <c r="QVW14" s="8" t="s">
        <v>31</v>
      </c>
      <c r="QVX14" s="22">
        <v>393</v>
      </c>
      <c r="QVY14" t="s">
        <v>7</v>
      </c>
      <c r="QVZ14" t="s">
        <v>8</v>
      </c>
      <c r="QWA14" s="8" t="s">
        <v>31</v>
      </c>
      <c r="QWB14" s="22">
        <v>393</v>
      </c>
      <c r="QWC14" t="s">
        <v>7</v>
      </c>
      <c r="QWD14" t="s">
        <v>8</v>
      </c>
      <c r="QWE14" s="8" t="s">
        <v>31</v>
      </c>
      <c r="QWF14" s="22">
        <v>393</v>
      </c>
      <c r="QWG14" t="s">
        <v>7</v>
      </c>
      <c r="QWH14" t="s">
        <v>8</v>
      </c>
      <c r="QWI14" s="8" t="s">
        <v>31</v>
      </c>
      <c r="QWJ14" s="22">
        <v>393</v>
      </c>
      <c r="QWK14" t="s">
        <v>7</v>
      </c>
      <c r="QWL14" t="s">
        <v>8</v>
      </c>
      <c r="QWM14" s="8" t="s">
        <v>31</v>
      </c>
      <c r="QWN14" s="22">
        <v>393</v>
      </c>
      <c r="QWO14" t="s">
        <v>7</v>
      </c>
      <c r="QWP14" t="s">
        <v>8</v>
      </c>
      <c r="QWQ14" s="8" t="s">
        <v>31</v>
      </c>
      <c r="QWR14" s="22">
        <v>393</v>
      </c>
      <c r="QWS14" t="s">
        <v>7</v>
      </c>
      <c r="QWT14" t="s">
        <v>8</v>
      </c>
      <c r="QWU14" s="8" t="s">
        <v>31</v>
      </c>
      <c r="QWV14" s="22">
        <v>393</v>
      </c>
      <c r="QWW14" t="s">
        <v>7</v>
      </c>
      <c r="QWX14" t="s">
        <v>8</v>
      </c>
      <c r="QWY14" s="8" t="s">
        <v>31</v>
      </c>
      <c r="QWZ14" s="22">
        <v>393</v>
      </c>
      <c r="QXA14" t="s">
        <v>7</v>
      </c>
      <c r="QXB14" t="s">
        <v>8</v>
      </c>
      <c r="QXC14" s="8" t="s">
        <v>31</v>
      </c>
      <c r="QXD14" s="22">
        <v>393</v>
      </c>
      <c r="QXE14" t="s">
        <v>7</v>
      </c>
      <c r="QXF14" t="s">
        <v>8</v>
      </c>
      <c r="QXG14" s="8" t="s">
        <v>31</v>
      </c>
      <c r="QXH14" s="22">
        <v>393</v>
      </c>
      <c r="QXI14" t="s">
        <v>7</v>
      </c>
      <c r="QXJ14" t="s">
        <v>8</v>
      </c>
      <c r="QXK14" s="8" t="s">
        <v>31</v>
      </c>
      <c r="QXL14" s="22">
        <v>393</v>
      </c>
      <c r="QXM14" t="s">
        <v>7</v>
      </c>
      <c r="QXN14" t="s">
        <v>8</v>
      </c>
      <c r="QXO14" s="8" t="s">
        <v>31</v>
      </c>
      <c r="QXP14" s="22">
        <v>393</v>
      </c>
      <c r="QXQ14" t="s">
        <v>7</v>
      </c>
      <c r="QXR14" t="s">
        <v>8</v>
      </c>
      <c r="QXS14" s="8" t="s">
        <v>31</v>
      </c>
      <c r="QXT14" s="22">
        <v>393</v>
      </c>
      <c r="QXU14" t="s">
        <v>7</v>
      </c>
      <c r="QXV14" t="s">
        <v>8</v>
      </c>
      <c r="QXW14" s="8" t="s">
        <v>31</v>
      </c>
      <c r="QXX14" s="22">
        <v>393</v>
      </c>
      <c r="QXY14" t="s">
        <v>7</v>
      </c>
      <c r="QXZ14" t="s">
        <v>8</v>
      </c>
      <c r="QYA14" s="8" t="s">
        <v>31</v>
      </c>
      <c r="QYB14" s="22">
        <v>393</v>
      </c>
      <c r="QYC14" t="s">
        <v>7</v>
      </c>
      <c r="QYD14" t="s">
        <v>8</v>
      </c>
      <c r="QYE14" s="8" t="s">
        <v>31</v>
      </c>
      <c r="QYF14" s="22">
        <v>393</v>
      </c>
      <c r="QYG14" t="s">
        <v>7</v>
      </c>
      <c r="QYH14" t="s">
        <v>8</v>
      </c>
      <c r="QYI14" s="8" t="s">
        <v>31</v>
      </c>
      <c r="QYJ14" s="22">
        <v>393</v>
      </c>
      <c r="QYK14" t="s">
        <v>7</v>
      </c>
      <c r="QYL14" t="s">
        <v>8</v>
      </c>
      <c r="QYM14" s="8" t="s">
        <v>31</v>
      </c>
      <c r="QYN14" s="22">
        <v>393</v>
      </c>
      <c r="QYO14" t="s">
        <v>7</v>
      </c>
      <c r="QYP14" t="s">
        <v>8</v>
      </c>
      <c r="QYQ14" s="8" t="s">
        <v>31</v>
      </c>
      <c r="QYR14" s="22">
        <v>393</v>
      </c>
      <c r="QYS14" t="s">
        <v>7</v>
      </c>
      <c r="QYT14" t="s">
        <v>8</v>
      </c>
      <c r="QYU14" s="8" t="s">
        <v>31</v>
      </c>
      <c r="QYV14" s="22">
        <v>393</v>
      </c>
      <c r="QYW14" t="s">
        <v>7</v>
      </c>
      <c r="QYX14" t="s">
        <v>8</v>
      </c>
      <c r="QYY14" s="8" t="s">
        <v>31</v>
      </c>
      <c r="QYZ14" s="22">
        <v>393</v>
      </c>
      <c r="QZA14" t="s">
        <v>7</v>
      </c>
      <c r="QZB14" t="s">
        <v>8</v>
      </c>
      <c r="QZC14" s="8" t="s">
        <v>31</v>
      </c>
      <c r="QZD14" s="22">
        <v>393</v>
      </c>
      <c r="QZE14" t="s">
        <v>7</v>
      </c>
      <c r="QZF14" t="s">
        <v>8</v>
      </c>
      <c r="QZG14" s="8" t="s">
        <v>31</v>
      </c>
      <c r="QZH14" s="22">
        <v>393</v>
      </c>
      <c r="QZI14" t="s">
        <v>7</v>
      </c>
      <c r="QZJ14" t="s">
        <v>8</v>
      </c>
      <c r="QZK14" s="8" t="s">
        <v>31</v>
      </c>
      <c r="QZL14" s="22">
        <v>393</v>
      </c>
      <c r="QZM14" t="s">
        <v>7</v>
      </c>
      <c r="QZN14" t="s">
        <v>8</v>
      </c>
      <c r="QZO14" s="8" t="s">
        <v>31</v>
      </c>
      <c r="QZP14" s="22">
        <v>393</v>
      </c>
      <c r="QZQ14" t="s">
        <v>7</v>
      </c>
      <c r="QZR14" t="s">
        <v>8</v>
      </c>
      <c r="QZS14" s="8" t="s">
        <v>31</v>
      </c>
      <c r="QZT14" s="22">
        <v>393</v>
      </c>
      <c r="QZU14" t="s">
        <v>7</v>
      </c>
      <c r="QZV14" t="s">
        <v>8</v>
      </c>
      <c r="QZW14" s="8" t="s">
        <v>31</v>
      </c>
      <c r="QZX14" s="22">
        <v>393</v>
      </c>
      <c r="QZY14" t="s">
        <v>7</v>
      </c>
      <c r="QZZ14" t="s">
        <v>8</v>
      </c>
      <c r="RAA14" s="8" t="s">
        <v>31</v>
      </c>
      <c r="RAB14" s="22">
        <v>393</v>
      </c>
      <c r="RAC14" t="s">
        <v>7</v>
      </c>
      <c r="RAD14" t="s">
        <v>8</v>
      </c>
      <c r="RAE14" s="8" t="s">
        <v>31</v>
      </c>
      <c r="RAF14" s="22">
        <v>393</v>
      </c>
      <c r="RAG14" t="s">
        <v>7</v>
      </c>
      <c r="RAH14" t="s">
        <v>8</v>
      </c>
      <c r="RAI14" s="8" t="s">
        <v>31</v>
      </c>
      <c r="RAJ14" s="22">
        <v>393</v>
      </c>
      <c r="RAK14" t="s">
        <v>7</v>
      </c>
      <c r="RAL14" t="s">
        <v>8</v>
      </c>
      <c r="RAM14" s="8" t="s">
        <v>31</v>
      </c>
      <c r="RAN14" s="22">
        <v>393</v>
      </c>
      <c r="RAO14" t="s">
        <v>7</v>
      </c>
      <c r="RAP14" t="s">
        <v>8</v>
      </c>
      <c r="RAQ14" s="8" t="s">
        <v>31</v>
      </c>
      <c r="RAR14" s="22">
        <v>393</v>
      </c>
      <c r="RAS14" t="s">
        <v>7</v>
      </c>
      <c r="RAT14" t="s">
        <v>8</v>
      </c>
      <c r="RAU14" s="8" t="s">
        <v>31</v>
      </c>
      <c r="RAV14" s="22">
        <v>393</v>
      </c>
      <c r="RAW14" t="s">
        <v>7</v>
      </c>
      <c r="RAX14" t="s">
        <v>8</v>
      </c>
      <c r="RAY14" s="8" t="s">
        <v>31</v>
      </c>
      <c r="RAZ14" s="22">
        <v>393</v>
      </c>
      <c r="RBA14" t="s">
        <v>7</v>
      </c>
      <c r="RBB14" t="s">
        <v>8</v>
      </c>
      <c r="RBC14" s="8" t="s">
        <v>31</v>
      </c>
      <c r="RBD14" s="22">
        <v>393</v>
      </c>
      <c r="RBE14" t="s">
        <v>7</v>
      </c>
      <c r="RBF14" t="s">
        <v>8</v>
      </c>
      <c r="RBG14" s="8" t="s">
        <v>31</v>
      </c>
      <c r="RBH14" s="22">
        <v>393</v>
      </c>
      <c r="RBI14" t="s">
        <v>7</v>
      </c>
      <c r="RBJ14" t="s">
        <v>8</v>
      </c>
      <c r="RBK14" s="8" t="s">
        <v>31</v>
      </c>
      <c r="RBL14" s="22">
        <v>393</v>
      </c>
      <c r="RBM14" t="s">
        <v>7</v>
      </c>
      <c r="RBN14" t="s">
        <v>8</v>
      </c>
      <c r="RBO14" s="8" t="s">
        <v>31</v>
      </c>
      <c r="RBP14" s="22">
        <v>393</v>
      </c>
      <c r="RBQ14" t="s">
        <v>7</v>
      </c>
      <c r="RBR14" t="s">
        <v>8</v>
      </c>
      <c r="RBS14" s="8" t="s">
        <v>31</v>
      </c>
      <c r="RBT14" s="22">
        <v>393</v>
      </c>
      <c r="RBU14" t="s">
        <v>7</v>
      </c>
      <c r="RBV14" t="s">
        <v>8</v>
      </c>
      <c r="RBW14" s="8" t="s">
        <v>31</v>
      </c>
      <c r="RBX14" s="22">
        <v>393</v>
      </c>
      <c r="RBY14" t="s">
        <v>7</v>
      </c>
      <c r="RBZ14" t="s">
        <v>8</v>
      </c>
      <c r="RCA14" s="8" t="s">
        <v>31</v>
      </c>
      <c r="RCB14" s="22">
        <v>393</v>
      </c>
      <c r="RCC14" t="s">
        <v>7</v>
      </c>
      <c r="RCD14" t="s">
        <v>8</v>
      </c>
      <c r="RCE14" s="8" t="s">
        <v>31</v>
      </c>
      <c r="RCF14" s="22">
        <v>393</v>
      </c>
      <c r="RCG14" t="s">
        <v>7</v>
      </c>
      <c r="RCH14" t="s">
        <v>8</v>
      </c>
      <c r="RCI14" s="8" t="s">
        <v>31</v>
      </c>
      <c r="RCJ14" s="22">
        <v>393</v>
      </c>
      <c r="RCK14" t="s">
        <v>7</v>
      </c>
      <c r="RCL14" t="s">
        <v>8</v>
      </c>
      <c r="RCM14" s="8" t="s">
        <v>31</v>
      </c>
      <c r="RCN14" s="22">
        <v>393</v>
      </c>
      <c r="RCO14" t="s">
        <v>7</v>
      </c>
      <c r="RCP14" t="s">
        <v>8</v>
      </c>
      <c r="RCQ14" s="8" t="s">
        <v>31</v>
      </c>
      <c r="RCR14" s="22">
        <v>393</v>
      </c>
      <c r="RCS14" t="s">
        <v>7</v>
      </c>
      <c r="RCT14" t="s">
        <v>8</v>
      </c>
      <c r="RCU14" s="8" t="s">
        <v>31</v>
      </c>
      <c r="RCV14" s="22">
        <v>393</v>
      </c>
      <c r="RCW14" t="s">
        <v>7</v>
      </c>
      <c r="RCX14" t="s">
        <v>8</v>
      </c>
      <c r="RCY14" s="8" t="s">
        <v>31</v>
      </c>
      <c r="RCZ14" s="22">
        <v>393</v>
      </c>
      <c r="RDA14" t="s">
        <v>7</v>
      </c>
      <c r="RDB14" t="s">
        <v>8</v>
      </c>
      <c r="RDC14" s="8" t="s">
        <v>31</v>
      </c>
      <c r="RDD14" s="22">
        <v>393</v>
      </c>
      <c r="RDE14" t="s">
        <v>7</v>
      </c>
      <c r="RDF14" t="s">
        <v>8</v>
      </c>
      <c r="RDG14" s="8" t="s">
        <v>31</v>
      </c>
      <c r="RDH14" s="22">
        <v>393</v>
      </c>
      <c r="RDI14" t="s">
        <v>7</v>
      </c>
      <c r="RDJ14" t="s">
        <v>8</v>
      </c>
      <c r="RDK14" s="8" t="s">
        <v>31</v>
      </c>
      <c r="RDL14" s="22">
        <v>393</v>
      </c>
      <c r="RDM14" t="s">
        <v>7</v>
      </c>
      <c r="RDN14" t="s">
        <v>8</v>
      </c>
      <c r="RDO14" s="8" t="s">
        <v>31</v>
      </c>
      <c r="RDP14" s="22">
        <v>393</v>
      </c>
      <c r="RDQ14" t="s">
        <v>7</v>
      </c>
      <c r="RDR14" t="s">
        <v>8</v>
      </c>
      <c r="RDS14" s="8" t="s">
        <v>31</v>
      </c>
      <c r="RDT14" s="22">
        <v>393</v>
      </c>
      <c r="RDU14" t="s">
        <v>7</v>
      </c>
      <c r="RDV14" t="s">
        <v>8</v>
      </c>
      <c r="RDW14" s="8" t="s">
        <v>31</v>
      </c>
      <c r="RDX14" s="22">
        <v>393</v>
      </c>
      <c r="RDY14" t="s">
        <v>7</v>
      </c>
      <c r="RDZ14" t="s">
        <v>8</v>
      </c>
      <c r="REA14" s="8" t="s">
        <v>31</v>
      </c>
      <c r="REB14" s="22">
        <v>393</v>
      </c>
      <c r="REC14" t="s">
        <v>7</v>
      </c>
      <c r="RED14" t="s">
        <v>8</v>
      </c>
      <c r="REE14" s="8" t="s">
        <v>31</v>
      </c>
      <c r="REF14" s="22">
        <v>393</v>
      </c>
      <c r="REG14" t="s">
        <v>7</v>
      </c>
      <c r="REH14" t="s">
        <v>8</v>
      </c>
      <c r="REI14" s="8" t="s">
        <v>31</v>
      </c>
      <c r="REJ14" s="22">
        <v>393</v>
      </c>
      <c r="REK14" t="s">
        <v>7</v>
      </c>
      <c r="REL14" t="s">
        <v>8</v>
      </c>
      <c r="REM14" s="8" t="s">
        <v>31</v>
      </c>
      <c r="REN14" s="22">
        <v>393</v>
      </c>
      <c r="REO14" t="s">
        <v>7</v>
      </c>
      <c r="REP14" t="s">
        <v>8</v>
      </c>
      <c r="REQ14" s="8" t="s">
        <v>31</v>
      </c>
      <c r="RER14" s="22">
        <v>393</v>
      </c>
      <c r="RES14" t="s">
        <v>7</v>
      </c>
      <c r="RET14" t="s">
        <v>8</v>
      </c>
      <c r="REU14" s="8" t="s">
        <v>31</v>
      </c>
      <c r="REV14" s="22">
        <v>393</v>
      </c>
      <c r="REW14" t="s">
        <v>7</v>
      </c>
      <c r="REX14" t="s">
        <v>8</v>
      </c>
      <c r="REY14" s="8" t="s">
        <v>31</v>
      </c>
      <c r="REZ14" s="22">
        <v>393</v>
      </c>
      <c r="RFA14" t="s">
        <v>7</v>
      </c>
      <c r="RFB14" t="s">
        <v>8</v>
      </c>
      <c r="RFC14" s="8" t="s">
        <v>31</v>
      </c>
      <c r="RFD14" s="22">
        <v>393</v>
      </c>
      <c r="RFE14" t="s">
        <v>7</v>
      </c>
      <c r="RFF14" t="s">
        <v>8</v>
      </c>
      <c r="RFG14" s="8" t="s">
        <v>31</v>
      </c>
      <c r="RFH14" s="22">
        <v>393</v>
      </c>
      <c r="RFI14" t="s">
        <v>7</v>
      </c>
      <c r="RFJ14" t="s">
        <v>8</v>
      </c>
      <c r="RFK14" s="8" t="s">
        <v>31</v>
      </c>
      <c r="RFL14" s="22">
        <v>393</v>
      </c>
      <c r="RFM14" t="s">
        <v>7</v>
      </c>
      <c r="RFN14" t="s">
        <v>8</v>
      </c>
      <c r="RFO14" s="8" t="s">
        <v>31</v>
      </c>
      <c r="RFP14" s="22">
        <v>393</v>
      </c>
      <c r="RFQ14" t="s">
        <v>7</v>
      </c>
      <c r="RFR14" t="s">
        <v>8</v>
      </c>
      <c r="RFS14" s="8" t="s">
        <v>31</v>
      </c>
      <c r="RFT14" s="22">
        <v>393</v>
      </c>
      <c r="RFU14" t="s">
        <v>7</v>
      </c>
      <c r="RFV14" t="s">
        <v>8</v>
      </c>
      <c r="RFW14" s="8" t="s">
        <v>31</v>
      </c>
      <c r="RFX14" s="22">
        <v>393</v>
      </c>
      <c r="RFY14" t="s">
        <v>7</v>
      </c>
      <c r="RFZ14" t="s">
        <v>8</v>
      </c>
      <c r="RGA14" s="8" t="s">
        <v>31</v>
      </c>
      <c r="RGB14" s="22">
        <v>393</v>
      </c>
      <c r="RGC14" t="s">
        <v>7</v>
      </c>
      <c r="RGD14" t="s">
        <v>8</v>
      </c>
      <c r="RGE14" s="8" t="s">
        <v>31</v>
      </c>
      <c r="RGF14" s="22">
        <v>393</v>
      </c>
      <c r="RGG14" t="s">
        <v>7</v>
      </c>
      <c r="RGH14" t="s">
        <v>8</v>
      </c>
      <c r="RGI14" s="8" t="s">
        <v>31</v>
      </c>
      <c r="RGJ14" s="22">
        <v>393</v>
      </c>
      <c r="RGK14" t="s">
        <v>7</v>
      </c>
      <c r="RGL14" t="s">
        <v>8</v>
      </c>
      <c r="RGM14" s="8" t="s">
        <v>31</v>
      </c>
      <c r="RGN14" s="22">
        <v>393</v>
      </c>
      <c r="RGO14" t="s">
        <v>7</v>
      </c>
      <c r="RGP14" t="s">
        <v>8</v>
      </c>
      <c r="RGQ14" s="8" t="s">
        <v>31</v>
      </c>
      <c r="RGR14" s="22">
        <v>393</v>
      </c>
      <c r="RGS14" t="s">
        <v>7</v>
      </c>
      <c r="RGT14" t="s">
        <v>8</v>
      </c>
      <c r="RGU14" s="8" t="s">
        <v>31</v>
      </c>
      <c r="RGV14" s="22">
        <v>393</v>
      </c>
      <c r="RGW14" t="s">
        <v>7</v>
      </c>
      <c r="RGX14" t="s">
        <v>8</v>
      </c>
      <c r="RGY14" s="8" t="s">
        <v>31</v>
      </c>
      <c r="RGZ14" s="22">
        <v>393</v>
      </c>
      <c r="RHA14" t="s">
        <v>7</v>
      </c>
      <c r="RHB14" t="s">
        <v>8</v>
      </c>
      <c r="RHC14" s="8" t="s">
        <v>31</v>
      </c>
      <c r="RHD14" s="22">
        <v>393</v>
      </c>
      <c r="RHE14" t="s">
        <v>7</v>
      </c>
      <c r="RHF14" t="s">
        <v>8</v>
      </c>
      <c r="RHG14" s="8" t="s">
        <v>31</v>
      </c>
      <c r="RHH14" s="22">
        <v>393</v>
      </c>
      <c r="RHI14" t="s">
        <v>7</v>
      </c>
      <c r="RHJ14" t="s">
        <v>8</v>
      </c>
      <c r="RHK14" s="8" t="s">
        <v>31</v>
      </c>
      <c r="RHL14" s="22">
        <v>393</v>
      </c>
      <c r="RHM14" t="s">
        <v>7</v>
      </c>
      <c r="RHN14" t="s">
        <v>8</v>
      </c>
      <c r="RHO14" s="8" t="s">
        <v>31</v>
      </c>
      <c r="RHP14" s="22">
        <v>393</v>
      </c>
      <c r="RHQ14" t="s">
        <v>7</v>
      </c>
      <c r="RHR14" t="s">
        <v>8</v>
      </c>
      <c r="RHS14" s="8" t="s">
        <v>31</v>
      </c>
      <c r="RHT14" s="22">
        <v>393</v>
      </c>
      <c r="RHU14" t="s">
        <v>7</v>
      </c>
      <c r="RHV14" t="s">
        <v>8</v>
      </c>
      <c r="RHW14" s="8" t="s">
        <v>31</v>
      </c>
      <c r="RHX14" s="22">
        <v>393</v>
      </c>
      <c r="RHY14" t="s">
        <v>7</v>
      </c>
      <c r="RHZ14" t="s">
        <v>8</v>
      </c>
      <c r="RIA14" s="8" t="s">
        <v>31</v>
      </c>
      <c r="RIB14" s="22">
        <v>393</v>
      </c>
      <c r="RIC14" t="s">
        <v>7</v>
      </c>
      <c r="RID14" t="s">
        <v>8</v>
      </c>
      <c r="RIE14" s="8" t="s">
        <v>31</v>
      </c>
      <c r="RIF14" s="22">
        <v>393</v>
      </c>
      <c r="RIG14" t="s">
        <v>7</v>
      </c>
      <c r="RIH14" t="s">
        <v>8</v>
      </c>
      <c r="RII14" s="8" t="s">
        <v>31</v>
      </c>
      <c r="RIJ14" s="22">
        <v>393</v>
      </c>
      <c r="RIK14" t="s">
        <v>7</v>
      </c>
      <c r="RIL14" t="s">
        <v>8</v>
      </c>
      <c r="RIM14" s="8" t="s">
        <v>31</v>
      </c>
      <c r="RIN14" s="22">
        <v>393</v>
      </c>
      <c r="RIO14" t="s">
        <v>7</v>
      </c>
      <c r="RIP14" t="s">
        <v>8</v>
      </c>
      <c r="RIQ14" s="8" t="s">
        <v>31</v>
      </c>
      <c r="RIR14" s="22">
        <v>393</v>
      </c>
      <c r="RIS14" t="s">
        <v>7</v>
      </c>
      <c r="RIT14" t="s">
        <v>8</v>
      </c>
      <c r="RIU14" s="8" t="s">
        <v>31</v>
      </c>
      <c r="RIV14" s="22">
        <v>393</v>
      </c>
      <c r="RIW14" t="s">
        <v>7</v>
      </c>
      <c r="RIX14" t="s">
        <v>8</v>
      </c>
      <c r="RIY14" s="8" t="s">
        <v>31</v>
      </c>
      <c r="RIZ14" s="22">
        <v>393</v>
      </c>
      <c r="RJA14" t="s">
        <v>7</v>
      </c>
      <c r="RJB14" t="s">
        <v>8</v>
      </c>
      <c r="RJC14" s="8" t="s">
        <v>31</v>
      </c>
      <c r="RJD14" s="22">
        <v>393</v>
      </c>
      <c r="RJE14" t="s">
        <v>7</v>
      </c>
      <c r="RJF14" t="s">
        <v>8</v>
      </c>
      <c r="RJG14" s="8" t="s">
        <v>31</v>
      </c>
      <c r="RJH14" s="22">
        <v>393</v>
      </c>
      <c r="RJI14" t="s">
        <v>7</v>
      </c>
      <c r="RJJ14" t="s">
        <v>8</v>
      </c>
      <c r="RJK14" s="8" t="s">
        <v>31</v>
      </c>
      <c r="RJL14" s="22">
        <v>393</v>
      </c>
      <c r="RJM14" t="s">
        <v>7</v>
      </c>
      <c r="RJN14" t="s">
        <v>8</v>
      </c>
      <c r="RJO14" s="8" t="s">
        <v>31</v>
      </c>
      <c r="RJP14" s="22">
        <v>393</v>
      </c>
      <c r="RJQ14" t="s">
        <v>7</v>
      </c>
      <c r="RJR14" t="s">
        <v>8</v>
      </c>
      <c r="RJS14" s="8" t="s">
        <v>31</v>
      </c>
      <c r="RJT14" s="22">
        <v>393</v>
      </c>
      <c r="RJU14" t="s">
        <v>7</v>
      </c>
      <c r="RJV14" t="s">
        <v>8</v>
      </c>
      <c r="RJW14" s="8" t="s">
        <v>31</v>
      </c>
      <c r="RJX14" s="22">
        <v>393</v>
      </c>
      <c r="RJY14" t="s">
        <v>7</v>
      </c>
      <c r="RJZ14" t="s">
        <v>8</v>
      </c>
      <c r="RKA14" s="8" t="s">
        <v>31</v>
      </c>
      <c r="RKB14" s="22">
        <v>393</v>
      </c>
      <c r="RKC14" t="s">
        <v>7</v>
      </c>
      <c r="RKD14" t="s">
        <v>8</v>
      </c>
      <c r="RKE14" s="8" t="s">
        <v>31</v>
      </c>
      <c r="RKF14" s="22">
        <v>393</v>
      </c>
      <c r="RKG14" t="s">
        <v>7</v>
      </c>
      <c r="RKH14" t="s">
        <v>8</v>
      </c>
      <c r="RKI14" s="8" t="s">
        <v>31</v>
      </c>
      <c r="RKJ14" s="22">
        <v>393</v>
      </c>
      <c r="RKK14" t="s">
        <v>7</v>
      </c>
      <c r="RKL14" t="s">
        <v>8</v>
      </c>
      <c r="RKM14" s="8" t="s">
        <v>31</v>
      </c>
      <c r="RKN14" s="22">
        <v>393</v>
      </c>
      <c r="RKO14" t="s">
        <v>7</v>
      </c>
      <c r="RKP14" t="s">
        <v>8</v>
      </c>
      <c r="RKQ14" s="8" t="s">
        <v>31</v>
      </c>
      <c r="RKR14" s="22">
        <v>393</v>
      </c>
      <c r="RKS14" t="s">
        <v>7</v>
      </c>
      <c r="RKT14" t="s">
        <v>8</v>
      </c>
      <c r="RKU14" s="8" t="s">
        <v>31</v>
      </c>
      <c r="RKV14" s="22">
        <v>393</v>
      </c>
      <c r="RKW14" t="s">
        <v>7</v>
      </c>
      <c r="RKX14" t="s">
        <v>8</v>
      </c>
      <c r="RKY14" s="8" t="s">
        <v>31</v>
      </c>
      <c r="RKZ14" s="22">
        <v>393</v>
      </c>
      <c r="RLA14" t="s">
        <v>7</v>
      </c>
      <c r="RLB14" t="s">
        <v>8</v>
      </c>
      <c r="RLC14" s="8" t="s">
        <v>31</v>
      </c>
      <c r="RLD14" s="22">
        <v>393</v>
      </c>
      <c r="RLE14" t="s">
        <v>7</v>
      </c>
      <c r="RLF14" t="s">
        <v>8</v>
      </c>
      <c r="RLG14" s="8" t="s">
        <v>31</v>
      </c>
      <c r="RLH14" s="22">
        <v>393</v>
      </c>
      <c r="RLI14" t="s">
        <v>7</v>
      </c>
      <c r="RLJ14" t="s">
        <v>8</v>
      </c>
      <c r="RLK14" s="8" t="s">
        <v>31</v>
      </c>
      <c r="RLL14" s="22">
        <v>393</v>
      </c>
      <c r="RLM14" t="s">
        <v>7</v>
      </c>
      <c r="RLN14" t="s">
        <v>8</v>
      </c>
      <c r="RLO14" s="8" t="s">
        <v>31</v>
      </c>
      <c r="RLP14" s="22">
        <v>393</v>
      </c>
      <c r="RLQ14" t="s">
        <v>7</v>
      </c>
      <c r="RLR14" t="s">
        <v>8</v>
      </c>
      <c r="RLS14" s="8" t="s">
        <v>31</v>
      </c>
      <c r="RLT14" s="22">
        <v>393</v>
      </c>
      <c r="RLU14" t="s">
        <v>7</v>
      </c>
      <c r="RLV14" t="s">
        <v>8</v>
      </c>
      <c r="RLW14" s="8" t="s">
        <v>31</v>
      </c>
      <c r="RLX14" s="22">
        <v>393</v>
      </c>
      <c r="RLY14" t="s">
        <v>7</v>
      </c>
      <c r="RLZ14" t="s">
        <v>8</v>
      </c>
      <c r="RMA14" s="8" t="s">
        <v>31</v>
      </c>
      <c r="RMB14" s="22">
        <v>393</v>
      </c>
      <c r="RMC14" t="s">
        <v>7</v>
      </c>
      <c r="RMD14" t="s">
        <v>8</v>
      </c>
      <c r="RME14" s="8" t="s">
        <v>31</v>
      </c>
      <c r="RMF14" s="22">
        <v>393</v>
      </c>
      <c r="RMG14" t="s">
        <v>7</v>
      </c>
      <c r="RMH14" t="s">
        <v>8</v>
      </c>
      <c r="RMI14" s="8" t="s">
        <v>31</v>
      </c>
      <c r="RMJ14" s="22">
        <v>393</v>
      </c>
      <c r="RMK14" t="s">
        <v>7</v>
      </c>
      <c r="RML14" t="s">
        <v>8</v>
      </c>
      <c r="RMM14" s="8" t="s">
        <v>31</v>
      </c>
      <c r="RMN14" s="22">
        <v>393</v>
      </c>
      <c r="RMO14" t="s">
        <v>7</v>
      </c>
      <c r="RMP14" t="s">
        <v>8</v>
      </c>
      <c r="RMQ14" s="8" t="s">
        <v>31</v>
      </c>
      <c r="RMR14" s="22">
        <v>393</v>
      </c>
      <c r="RMS14" t="s">
        <v>7</v>
      </c>
      <c r="RMT14" t="s">
        <v>8</v>
      </c>
      <c r="RMU14" s="8" t="s">
        <v>31</v>
      </c>
      <c r="RMV14" s="22">
        <v>393</v>
      </c>
      <c r="RMW14" t="s">
        <v>7</v>
      </c>
      <c r="RMX14" t="s">
        <v>8</v>
      </c>
      <c r="RMY14" s="8" t="s">
        <v>31</v>
      </c>
      <c r="RMZ14" s="22">
        <v>393</v>
      </c>
      <c r="RNA14" t="s">
        <v>7</v>
      </c>
      <c r="RNB14" t="s">
        <v>8</v>
      </c>
      <c r="RNC14" s="8" t="s">
        <v>31</v>
      </c>
      <c r="RND14" s="22">
        <v>393</v>
      </c>
      <c r="RNE14" t="s">
        <v>7</v>
      </c>
      <c r="RNF14" t="s">
        <v>8</v>
      </c>
      <c r="RNG14" s="8" t="s">
        <v>31</v>
      </c>
      <c r="RNH14" s="22">
        <v>393</v>
      </c>
      <c r="RNI14" t="s">
        <v>7</v>
      </c>
      <c r="RNJ14" t="s">
        <v>8</v>
      </c>
      <c r="RNK14" s="8" t="s">
        <v>31</v>
      </c>
      <c r="RNL14" s="22">
        <v>393</v>
      </c>
      <c r="RNM14" t="s">
        <v>7</v>
      </c>
      <c r="RNN14" t="s">
        <v>8</v>
      </c>
      <c r="RNO14" s="8" t="s">
        <v>31</v>
      </c>
      <c r="RNP14" s="22">
        <v>393</v>
      </c>
      <c r="RNQ14" t="s">
        <v>7</v>
      </c>
      <c r="RNR14" t="s">
        <v>8</v>
      </c>
      <c r="RNS14" s="8" t="s">
        <v>31</v>
      </c>
      <c r="RNT14" s="22">
        <v>393</v>
      </c>
      <c r="RNU14" t="s">
        <v>7</v>
      </c>
      <c r="RNV14" t="s">
        <v>8</v>
      </c>
      <c r="RNW14" s="8" t="s">
        <v>31</v>
      </c>
      <c r="RNX14" s="22">
        <v>393</v>
      </c>
      <c r="RNY14" t="s">
        <v>7</v>
      </c>
      <c r="RNZ14" t="s">
        <v>8</v>
      </c>
      <c r="ROA14" s="8" t="s">
        <v>31</v>
      </c>
      <c r="ROB14" s="22">
        <v>393</v>
      </c>
      <c r="ROC14" t="s">
        <v>7</v>
      </c>
      <c r="ROD14" t="s">
        <v>8</v>
      </c>
      <c r="ROE14" s="8" t="s">
        <v>31</v>
      </c>
      <c r="ROF14" s="22">
        <v>393</v>
      </c>
      <c r="ROG14" t="s">
        <v>7</v>
      </c>
      <c r="ROH14" t="s">
        <v>8</v>
      </c>
      <c r="ROI14" s="8" t="s">
        <v>31</v>
      </c>
      <c r="ROJ14" s="22">
        <v>393</v>
      </c>
      <c r="ROK14" t="s">
        <v>7</v>
      </c>
      <c r="ROL14" t="s">
        <v>8</v>
      </c>
      <c r="ROM14" s="8" t="s">
        <v>31</v>
      </c>
      <c r="RON14" s="22">
        <v>393</v>
      </c>
      <c r="ROO14" t="s">
        <v>7</v>
      </c>
      <c r="ROP14" t="s">
        <v>8</v>
      </c>
      <c r="ROQ14" s="8" t="s">
        <v>31</v>
      </c>
      <c r="ROR14" s="22">
        <v>393</v>
      </c>
      <c r="ROS14" t="s">
        <v>7</v>
      </c>
      <c r="ROT14" t="s">
        <v>8</v>
      </c>
      <c r="ROU14" s="8" t="s">
        <v>31</v>
      </c>
      <c r="ROV14" s="22">
        <v>393</v>
      </c>
      <c r="ROW14" t="s">
        <v>7</v>
      </c>
      <c r="ROX14" t="s">
        <v>8</v>
      </c>
      <c r="ROY14" s="8" t="s">
        <v>31</v>
      </c>
      <c r="ROZ14" s="22">
        <v>393</v>
      </c>
      <c r="RPA14" t="s">
        <v>7</v>
      </c>
      <c r="RPB14" t="s">
        <v>8</v>
      </c>
      <c r="RPC14" s="8" t="s">
        <v>31</v>
      </c>
      <c r="RPD14" s="22">
        <v>393</v>
      </c>
      <c r="RPE14" t="s">
        <v>7</v>
      </c>
      <c r="RPF14" t="s">
        <v>8</v>
      </c>
      <c r="RPG14" s="8" t="s">
        <v>31</v>
      </c>
      <c r="RPH14" s="22">
        <v>393</v>
      </c>
      <c r="RPI14" t="s">
        <v>7</v>
      </c>
      <c r="RPJ14" t="s">
        <v>8</v>
      </c>
      <c r="RPK14" s="8" t="s">
        <v>31</v>
      </c>
      <c r="RPL14" s="22">
        <v>393</v>
      </c>
      <c r="RPM14" t="s">
        <v>7</v>
      </c>
      <c r="RPN14" t="s">
        <v>8</v>
      </c>
      <c r="RPO14" s="8" t="s">
        <v>31</v>
      </c>
      <c r="RPP14" s="22">
        <v>393</v>
      </c>
      <c r="RPQ14" t="s">
        <v>7</v>
      </c>
      <c r="RPR14" t="s">
        <v>8</v>
      </c>
      <c r="RPS14" s="8" t="s">
        <v>31</v>
      </c>
      <c r="RPT14" s="22">
        <v>393</v>
      </c>
      <c r="RPU14" t="s">
        <v>7</v>
      </c>
      <c r="RPV14" t="s">
        <v>8</v>
      </c>
      <c r="RPW14" s="8" t="s">
        <v>31</v>
      </c>
      <c r="RPX14" s="22">
        <v>393</v>
      </c>
      <c r="RPY14" t="s">
        <v>7</v>
      </c>
      <c r="RPZ14" t="s">
        <v>8</v>
      </c>
      <c r="RQA14" s="8" t="s">
        <v>31</v>
      </c>
      <c r="RQB14" s="22">
        <v>393</v>
      </c>
      <c r="RQC14" t="s">
        <v>7</v>
      </c>
      <c r="RQD14" t="s">
        <v>8</v>
      </c>
      <c r="RQE14" s="8" t="s">
        <v>31</v>
      </c>
      <c r="RQF14" s="22">
        <v>393</v>
      </c>
      <c r="RQG14" t="s">
        <v>7</v>
      </c>
      <c r="RQH14" t="s">
        <v>8</v>
      </c>
      <c r="RQI14" s="8" t="s">
        <v>31</v>
      </c>
      <c r="RQJ14" s="22">
        <v>393</v>
      </c>
      <c r="RQK14" t="s">
        <v>7</v>
      </c>
      <c r="RQL14" t="s">
        <v>8</v>
      </c>
      <c r="RQM14" s="8" t="s">
        <v>31</v>
      </c>
      <c r="RQN14" s="22">
        <v>393</v>
      </c>
      <c r="RQO14" t="s">
        <v>7</v>
      </c>
      <c r="RQP14" t="s">
        <v>8</v>
      </c>
      <c r="RQQ14" s="8" t="s">
        <v>31</v>
      </c>
      <c r="RQR14" s="22">
        <v>393</v>
      </c>
      <c r="RQS14" t="s">
        <v>7</v>
      </c>
      <c r="RQT14" t="s">
        <v>8</v>
      </c>
      <c r="RQU14" s="8" t="s">
        <v>31</v>
      </c>
      <c r="RQV14" s="22">
        <v>393</v>
      </c>
      <c r="RQW14" t="s">
        <v>7</v>
      </c>
      <c r="RQX14" t="s">
        <v>8</v>
      </c>
      <c r="RQY14" s="8" t="s">
        <v>31</v>
      </c>
      <c r="RQZ14" s="22">
        <v>393</v>
      </c>
      <c r="RRA14" t="s">
        <v>7</v>
      </c>
      <c r="RRB14" t="s">
        <v>8</v>
      </c>
      <c r="RRC14" s="8" t="s">
        <v>31</v>
      </c>
      <c r="RRD14" s="22">
        <v>393</v>
      </c>
      <c r="RRE14" t="s">
        <v>7</v>
      </c>
      <c r="RRF14" t="s">
        <v>8</v>
      </c>
      <c r="RRG14" s="8" t="s">
        <v>31</v>
      </c>
      <c r="RRH14" s="22">
        <v>393</v>
      </c>
      <c r="RRI14" t="s">
        <v>7</v>
      </c>
      <c r="RRJ14" t="s">
        <v>8</v>
      </c>
      <c r="RRK14" s="8" t="s">
        <v>31</v>
      </c>
      <c r="RRL14" s="22">
        <v>393</v>
      </c>
      <c r="RRM14" t="s">
        <v>7</v>
      </c>
      <c r="RRN14" t="s">
        <v>8</v>
      </c>
      <c r="RRO14" s="8" t="s">
        <v>31</v>
      </c>
      <c r="RRP14" s="22">
        <v>393</v>
      </c>
      <c r="RRQ14" t="s">
        <v>7</v>
      </c>
      <c r="RRR14" t="s">
        <v>8</v>
      </c>
      <c r="RRS14" s="8" t="s">
        <v>31</v>
      </c>
      <c r="RRT14" s="22">
        <v>393</v>
      </c>
      <c r="RRU14" t="s">
        <v>7</v>
      </c>
      <c r="RRV14" t="s">
        <v>8</v>
      </c>
      <c r="RRW14" s="8" t="s">
        <v>31</v>
      </c>
      <c r="RRX14" s="22">
        <v>393</v>
      </c>
      <c r="RRY14" t="s">
        <v>7</v>
      </c>
      <c r="RRZ14" t="s">
        <v>8</v>
      </c>
      <c r="RSA14" s="8" t="s">
        <v>31</v>
      </c>
      <c r="RSB14" s="22">
        <v>393</v>
      </c>
      <c r="RSC14" t="s">
        <v>7</v>
      </c>
      <c r="RSD14" t="s">
        <v>8</v>
      </c>
      <c r="RSE14" s="8" t="s">
        <v>31</v>
      </c>
      <c r="RSF14" s="22">
        <v>393</v>
      </c>
      <c r="RSG14" t="s">
        <v>7</v>
      </c>
      <c r="RSH14" t="s">
        <v>8</v>
      </c>
      <c r="RSI14" s="8" t="s">
        <v>31</v>
      </c>
      <c r="RSJ14" s="22">
        <v>393</v>
      </c>
      <c r="RSK14" t="s">
        <v>7</v>
      </c>
      <c r="RSL14" t="s">
        <v>8</v>
      </c>
      <c r="RSM14" s="8" t="s">
        <v>31</v>
      </c>
      <c r="RSN14" s="22">
        <v>393</v>
      </c>
      <c r="RSO14" t="s">
        <v>7</v>
      </c>
      <c r="RSP14" t="s">
        <v>8</v>
      </c>
      <c r="RSQ14" s="8" t="s">
        <v>31</v>
      </c>
      <c r="RSR14" s="22">
        <v>393</v>
      </c>
      <c r="RSS14" t="s">
        <v>7</v>
      </c>
      <c r="RST14" t="s">
        <v>8</v>
      </c>
      <c r="RSU14" s="8" t="s">
        <v>31</v>
      </c>
      <c r="RSV14" s="22">
        <v>393</v>
      </c>
      <c r="RSW14" t="s">
        <v>7</v>
      </c>
      <c r="RSX14" t="s">
        <v>8</v>
      </c>
      <c r="RSY14" s="8" t="s">
        <v>31</v>
      </c>
      <c r="RSZ14" s="22">
        <v>393</v>
      </c>
      <c r="RTA14" t="s">
        <v>7</v>
      </c>
      <c r="RTB14" t="s">
        <v>8</v>
      </c>
      <c r="RTC14" s="8" t="s">
        <v>31</v>
      </c>
      <c r="RTD14" s="22">
        <v>393</v>
      </c>
      <c r="RTE14" t="s">
        <v>7</v>
      </c>
      <c r="RTF14" t="s">
        <v>8</v>
      </c>
      <c r="RTG14" s="8" t="s">
        <v>31</v>
      </c>
      <c r="RTH14" s="22">
        <v>393</v>
      </c>
      <c r="RTI14" t="s">
        <v>7</v>
      </c>
      <c r="RTJ14" t="s">
        <v>8</v>
      </c>
      <c r="RTK14" s="8" t="s">
        <v>31</v>
      </c>
      <c r="RTL14" s="22">
        <v>393</v>
      </c>
      <c r="RTM14" t="s">
        <v>7</v>
      </c>
      <c r="RTN14" t="s">
        <v>8</v>
      </c>
      <c r="RTO14" s="8" t="s">
        <v>31</v>
      </c>
      <c r="RTP14" s="22">
        <v>393</v>
      </c>
      <c r="RTQ14" t="s">
        <v>7</v>
      </c>
      <c r="RTR14" t="s">
        <v>8</v>
      </c>
      <c r="RTS14" s="8" t="s">
        <v>31</v>
      </c>
      <c r="RTT14" s="22">
        <v>393</v>
      </c>
      <c r="RTU14" t="s">
        <v>7</v>
      </c>
      <c r="RTV14" t="s">
        <v>8</v>
      </c>
      <c r="RTW14" s="8" t="s">
        <v>31</v>
      </c>
      <c r="RTX14" s="22">
        <v>393</v>
      </c>
      <c r="RTY14" t="s">
        <v>7</v>
      </c>
      <c r="RTZ14" t="s">
        <v>8</v>
      </c>
      <c r="RUA14" s="8" t="s">
        <v>31</v>
      </c>
      <c r="RUB14" s="22">
        <v>393</v>
      </c>
      <c r="RUC14" t="s">
        <v>7</v>
      </c>
      <c r="RUD14" t="s">
        <v>8</v>
      </c>
      <c r="RUE14" s="8" t="s">
        <v>31</v>
      </c>
      <c r="RUF14" s="22">
        <v>393</v>
      </c>
      <c r="RUG14" t="s">
        <v>7</v>
      </c>
      <c r="RUH14" t="s">
        <v>8</v>
      </c>
      <c r="RUI14" s="8" t="s">
        <v>31</v>
      </c>
      <c r="RUJ14" s="22">
        <v>393</v>
      </c>
      <c r="RUK14" t="s">
        <v>7</v>
      </c>
      <c r="RUL14" t="s">
        <v>8</v>
      </c>
      <c r="RUM14" s="8" t="s">
        <v>31</v>
      </c>
      <c r="RUN14" s="22">
        <v>393</v>
      </c>
      <c r="RUO14" t="s">
        <v>7</v>
      </c>
      <c r="RUP14" t="s">
        <v>8</v>
      </c>
      <c r="RUQ14" s="8" t="s">
        <v>31</v>
      </c>
      <c r="RUR14" s="22">
        <v>393</v>
      </c>
      <c r="RUS14" t="s">
        <v>7</v>
      </c>
      <c r="RUT14" t="s">
        <v>8</v>
      </c>
      <c r="RUU14" s="8" t="s">
        <v>31</v>
      </c>
      <c r="RUV14" s="22">
        <v>393</v>
      </c>
      <c r="RUW14" t="s">
        <v>7</v>
      </c>
      <c r="RUX14" t="s">
        <v>8</v>
      </c>
      <c r="RUY14" s="8" t="s">
        <v>31</v>
      </c>
      <c r="RUZ14" s="22">
        <v>393</v>
      </c>
      <c r="RVA14" t="s">
        <v>7</v>
      </c>
      <c r="RVB14" t="s">
        <v>8</v>
      </c>
      <c r="RVC14" s="8" t="s">
        <v>31</v>
      </c>
      <c r="RVD14" s="22">
        <v>393</v>
      </c>
      <c r="RVE14" t="s">
        <v>7</v>
      </c>
      <c r="RVF14" t="s">
        <v>8</v>
      </c>
      <c r="RVG14" s="8" t="s">
        <v>31</v>
      </c>
      <c r="RVH14" s="22">
        <v>393</v>
      </c>
      <c r="RVI14" t="s">
        <v>7</v>
      </c>
      <c r="RVJ14" t="s">
        <v>8</v>
      </c>
      <c r="RVK14" s="8" t="s">
        <v>31</v>
      </c>
      <c r="RVL14" s="22">
        <v>393</v>
      </c>
      <c r="RVM14" t="s">
        <v>7</v>
      </c>
      <c r="RVN14" t="s">
        <v>8</v>
      </c>
      <c r="RVO14" s="8" t="s">
        <v>31</v>
      </c>
      <c r="RVP14" s="22">
        <v>393</v>
      </c>
      <c r="RVQ14" t="s">
        <v>7</v>
      </c>
      <c r="RVR14" t="s">
        <v>8</v>
      </c>
      <c r="RVS14" s="8" t="s">
        <v>31</v>
      </c>
      <c r="RVT14" s="22">
        <v>393</v>
      </c>
      <c r="RVU14" t="s">
        <v>7</v>
      </c>
      <c r="RVV14" t="s">
        <v>8</v>
      </c>
      <c r="RVW14" s="8" t="s">
        <v>31</v>
      </c>
      <c r="RVX14" s="22">
        <v>393</v>
      </c>
      <c r="RVY14" t="s">
        <v>7</v>
      </c>
      <c r="RVZ14" t="s">
        <v>8</v>
      </c>
      <c r="RWA14" s="8" t="s">
        <v>31</v>
      </c>
      <c r="RWB14" s="22">
        <v>393</v>
      </c>
      <c r="RWC14" t="s">
        <v>7</v>
      </c>
      <c r="RWD14" t="s">
        <v>8</v>
      </c>
      <c r="RWE14" s="8" t="s">
        <v>31</v>
      </c>
      <c r="RWF14" s="22">
        <v>393</v>
      </c>
      <c r="RWG14" t="s">
        <v>7</v>
      </c>
      <c r="RWH14" t="s">
        <v>8</v>
      </c>
      <c r="RWI14" s="8" t="s">
        <v>31</v>
      </c>
      <c r="RWJ14" s="22">
        <v>393</v>
      </c>
      <c r="RWK14" t="s">
        <v>7</v>
      </c>
      <c r="RWL14" t="s">
        <v>8</v>
      </c>
      <c r="RWM14" s="8" t="s">
        <v>31</v>
      </c>
      <c r="RWN14" s="22">
        <v>393</v>
      </c>
      <c r="RWO14" t="s">
        <v>7</v>
      </c>
      <c r="RWP14" t="s">
        <v>8</v>
      </c>
      <c r="RWQ14" s="8" t="s">
        <v>31</v>
      </c>
      <c r="RWR14" s="22">
        <v>393</v>
      </c>
      <c r="RWS14" t="s">
        <v>7</v>
      </c>
      <c r="RWT14" t="s">
        <v>8</v>
      </c>
      <c r="RWU14" s="8" t="s">
        <v>31</v>
      </c>
      <c r="RWV14" s="22">
        <v>393</v>
      </c>
      <c r="RWW14" t="s">
        <v>7</v>
      </c>
      <c r="RWX14" t="s">
        <v>8</v>
      </c>
      <c r="RWY14" s="8" t="s">
        <v>31</v>
      </c>
      <c r="RWZ14" s="22">
        <v>393</v>
      </c>
      <c r="RXA14" t="s">
        <v>7</v>
      </c>
      <c r="RXB14" t="s">
        <v>8</v>
      </c>
      <c r="RXC14" s="8" t="s">
        <v>31</v>
      </c>
      <c r="RXD14" s="22">
        <v>393</v>
      </c>
      <c r="RXE14" t="s">
        <v>7</v>
      </c>
      <c r="RXF14" t="s">
        <v>8</v>
      </c>
      <c r="RXG14" s="8" t="s">
        <v>31</v>
      </c>
      <c r="RXH14" s="22">
        <v>393</v>
      </c>
      <c r="RXI14" t="s">
        <v>7</v>
      </c>
      <c r="RXJ14" t="s">
        <v>8</v>
      </c>
      <c r="RXK14" s="8" t="s">
        <v>31</v>
      </c>
      <c r="RXL14" s="22">
        <v>393</v>
      </c>
      <c r="RXM14" t="s">
        <v>7</v>
      </c>
      <c r="RXN14" t="s">
        <v>8</v>
      </c>
      <c r="RXO14" s="8" t="s">
        <v>31</v>
      </c>
      <c r="RXP14" s="22">
        <v>393</v>
      </c>
      <c r="RXQ14" t="s">
        <v>7</v>
      </c>
      <c r="RXR14" t="s">
        <v>8</v>
      </c>
      <c r="RXS14" s="8" t="s">
        <v>31</v>
      </c>
      <c r="RXT14" s="22">
        <v>393</v>
      </c>
      <c r="RXU14" t="s">
        <v>7</v>
      </c>
      <c r="RXV14" t="s">
        <v>8</v>
      </c>
      <c r="RXW14" s="8" t="s">
        <v>31</v>
      </c>
      <c r="RXX14" s="22">
        <v>393</v>
      </c>
      <c r="RXY14" t="s">
        <v>7</v>
      </c>
      <c r="RXZ14" t="s">
        <v>8</v>
      </c>
      <c r="RYA14" s="8" t="s">
        <v>31</v>
      </c>
      <c r="RYB14" s="22">
        <v>393</v>
      </c>
      <c r="RYC14" t="s">
        <v>7</v>
      </c>
      <c r="RYD14" t="s">
        <v>8</v>
      </c>
      <c r="RYE14" s="8" t="s">
        <v>31</v>
      </c>
      <c r="RYF14" s="22">
        <v>393</v>
      </c>
      <c r="RYG14" t="s">
        <v>7</v>
      </c>
      <c r="RYH14" t="s">
        <v>8</v>
      </c>
      <c r="RYI14" s="8" t="s">
        <v>31</v>
      </c>
      <c r="RYJ14" s="22">
        <v>393</v>
      </c>
      <c r="RYK14" t="s">
        <v>7</v>
      </c>
      <c r="RYL14" t="s">
        <v>8</v>
      </c>
      <c r="RYM14" s="8" t="s">
        <v>31</v>
      </c>
      <c r="RYN14" s="22">
        <v>393</v>
      </c>
      <c r="RYO14" t="s">
        <v>7</v>
      </c>
      <c r="RYP14" t="s">
        <v>8</v>
      </c>
      <c r="RYQ14" s="8" t="s">
        <v>31</v>
      </c>
      <c r="RYR14" s="22">
        <v>393</v>
      </c>
      <c r="RYS14" t="s">
        <v>7</v>
      </c>
      <c r="RYT14" t="s">
        <v>8</v>
      </c>
      <c r="RYU14" s="8" t="s">
        <v>31</v>
      </c>
      <c r="RYV14" s="22">
        <v>393</v>
      </c>
      <c r="RYW14" t="s">
        <v>7</v>
      </c>
      <c r="RYX14" t="s">
        <v>8</v>
      </c>
      <c r="RYY14" s="8" t="s">
        <v>31</v>
      </c>
      <c r="RYZ14" s="22">
        <v>393</v>
      </c>
      <c r="RZA14" t="s">
        <v>7</v>
      </c>
      <c r="RZB14" t="s">
        <v>8</v>
      </c>
      <c r="RZC14" s="8" t="s">
        <v>31</v>
      </c>
      <c r="RZD14" s="22">
        <v>393</v>
      </c>
      <c r="RZE14" t="s">
        <v>7</v>
      </c>
      <c r="RZF14" t="s">
        <v>8</v>
      </c>
      <c r="RZG14" s="8" t="s">
        <v>31</v>
      </c>
      <c r="RZH14" s="22">
        <v>393</v>
      </c>
      <c r="RZI14" t="s">
        <v>7</v>
      </c>
      <c r="RZJ14" t="s">
        <v>8</v>
      </c>
      <c r="RZK14" s="8" t="s">
        <v>31</v>
      </c>
      <c r="RZL14" s="22">
        <v>393</v>
      </c>
      <c r="RZM14" t="s">
        <v>7</v>
      </c>
      <c r="RZN14" t="s">
        <v>8</v>
      </c>
      <c r="RZO14" s="8" t="s">
        <v>31</v>
      </c>
      <c r="RZP14" s="22">
        <v>393</v>
      </c>
      <c r="RZQ14" t="s">
        <v>7</v>
      </c>
      <c r="RZR14" t="s">
        <v>8</v>
      </c>
      <c r="RZS14" s="8" t="s">
        <v>31</v>
      </c>
      <c r="RZT14" s="22">
        <v>393</v>
      </c>
      <c r="RZU14" t="s">
        <v>7</v>
      </c>
      <c r="RZV14" t="s">
        <v>8</v>
      </c>
      <c r="RZW14" s="8" t="s">
        <v>31</v>
      </c>
      <c r="RZX14" s="22">
        <v>393</v>
      </c>
      <c r="RZY14" t="s">
        <v>7</v>
      </c>
      <c r="RZZ14" t="s">
        <v>8</v>
      </c>
      <c r="SAA14" s="8" t="s">
        <v>31</v>
      </c>
      <c r="SAB14" s="22">
        <v>393</v>
      </c>
      <c r="SAC14" t="s">
        <v>7</v>
      </c>
      <c r="SAD14" t="s">
        <v>8</v>
      </c>
      <c r="SAE14" s="8" t="s">
        <v>31</v>
      </c>
      <c r="SAF14" s="22">
        <v>393</v>
      </c>
      <c r="SAG14" t="s">
        <v>7</v>
      </c>
      <c r="SAH14" t="s">
        <v>8</v>
      </c>
      <c r="SAI14" s="8" t="s">
        <v>31</v>
      </c>
      <c r="SAJ14" s="22">
        <v>393</v>
      </c>
      <c r="SAK14" t="s">
        <v>7</v>
      </c>
      <c r="SAL14" t="s">
        <v>8</v>
      </c>
      <c r="SAM14" s="8" t="s">
        <v>31</v>
      </c>
      <c r="SAN14" s="22">
        <v>393</v>
      </c>
      <c r="SAO14" t="s">
        <v>7</v>
      </c>
      <c r="SAP14" t="s">
        <v>8</v>
      </c>
      <c r="SAQ14" s="8" t="s">
        <v>31</v>
      </c>
      <c r="SAR14" s="22">
        <v>393</v>
      </c>
      <c r="SAS14" t="s">
        <v>7</v>
      </c>
      <c r="SAT14" t="s">
        <v>8</v>
      </c>
      <c r="SAU14" s="8" t="s">
        <v>31</v>
      </c>
      <c r="SAV14" s="22">
        <v>393</v>
      </c>
      <c r="SAW14" t="s">
        <v>7</v>
      </c>
      <c r="SAX14" t="s">
        <v>8</v>
      </c>
      <c r="SAY14" s="8" t="s">
        <v>31</v>
      </c>
      <c r="SAZ14" s="22">
        <v>393</v>
      </c>
      <c r="SBA14" t="s">
        <v>7</v>
      </c>
      <c r="SBB14" t="s">
        <v>8</v>
      </c>
      <c r="SBC14" s="8" t="s">
        <v>31</v>
      </c>
      <c r="SBD14" s="22">
        <v>393</v>
      </c>
      <c r="SBE14" t="s">
        <v>7</v>
      </c>
      <c r="SBF14" t="s">
        <v>8</v>
      </c>
      <c r="SBG14" s="8" t="s">
        <v>31</v>
      </c>
      <c r="SBH14" s="22">
        <v>393</v>
      </c>
      <c r="SBI14" t="s">
        <v>7</v>
      </c>
      <c r="SBJ14" t="s">
        <v>8</v>
      </c>
      <c r="SBK14" s="8" t="s">
        <v>31</v>
      </c>
      <c r="SBL14" s="22">
        <v>393</v>
      </c>
      <c r="SBM14" t="s">
        <v>7</v>
      </c>
      <c r="SBN14" t="s">
        <v>8</v>
      </c>
      <c r="SBO14" s="8" t="s">
        <v>31</v>
      </c>
      <c r="SBP14" s="22">
        <v>393</v>
      </c>
      <c r="SBQ14" t="s">
        <v>7</v>
      </c>
      <c r="SBR14" t="s">
        <v>8</v>
      </c>
      <c r="SBS14" s="8" t="s">
        <v>31</v>
      </c>
      <c r="SBT14" s="22">
        <v>393</v>
      </c>
      <c r="SBU14" t="s">
        <v>7</v>
      </c>
      <c r="SBV14" t="s">
        <v>8</v>
      </c>
      <c r="SBW14" s="8" t="s">
        <v>31</v>
      </c>
      <c r="SBX14" s="22">
        <v>393</v>
      </c>
      <c r="SBY14" t="s">
        <v>7</v>
      </c>
      <c r="SBZ14" t="s">
        <v>8</v>
      </c>
      <c r="SCA14" s="8" t="s">
        <v>31</v>
      </c>
      <c r="SCB14" s="22">
        <v>393</v>
      </c>
      <c r="SCC14" t="s">
        <v>7</v>
      </c>
      <c r="SCD14" t="s">
        <v>8</v>
      </c>
      <c r="SCE14" s="8" t="s">
        <v>31</v>
      </c>
      <c r="SCF14" s="22">
        <v>393</v>
      </c>
      <c r="SCG14" t="s">
        <v>7</v>
      </c>
      <c r="SCH14" t="s">
        <v>8</v>
      </c>
      <c r="SCI14" s="8" t="s">
        <v>31</v>
      </c>
      <c r="SCJ14" s="22">
        <v>393</v>
      </c>
      <c r="SCK14" t="s">
        <v>7</v>
      </c>
      <c r="SCL14" t="s">
        <v>8</v>
      </c>
      <c r="SCM14" s="8" t="s">
        <v>31</v>
      </c>
      <c r="SCN14" s="22">
        <v>393</v>
      </c>
      <c r="SCO14" t="s">
        <v>7</v>
      </c>
      <c r="SCP14" t="s">
        <v>8</v>
      </c>
      <c r="SCQ14" s="8" t="s">
        <v>31</v>
      </c>
      <c r="SCR14" s="22">
        <v>393</v>
      </c>
      <c r="SCS14" t="s">
        <v>7</v>
      </c>
      <c r="SCT14" t="s">
        <v>8</v>
      </c>
      <c r="SCU14" s="8" t="s">
        <v>31</v>
      </c>
      <c r="SCV14" s="22">
        <v>393</v>
      </c>
      <c r="SCW14" t="s">
        <v>7</v>
      </c>
      <c r="SCX14" t="s">
        <v>8</v>
      </c>
      <c r="SCY14" s="8" t="s">
        <v>31</v>
      </c>
      <c r="SCZ14" s="22">
        <v>393</v>
      </c>
      <c r="SDA14" t="s">
        <v>7</v>
      </c>
      <c r="SDB14" t="s">
        <v>8</v>
      </c>
      <c r="SDC14" s="8" t="s">
        <v>31</v>
      </c>
      <c r="SDD14" s="22">
        <v>393</v>
      </c>
      <c r="SDE14" t="s">
        <v>7</v>
      </c>
      <c r="SDF14" t="s">
        <v>8</v>
      </c>
      <c r="SDG14" s="8" t="s">
        <v>31</v>
      </c>
      <c r="SDH14" s="22">
        <v>393</v>
      </c>
      <c r="SDI14" t="s">
        <v>7</v>
      </c>
      <c r="SDJ14" t="s">
        <v>8</v>
      </c>
      <c r="SDK14" s="8" t="s">
        <v>31</v>
      </c>
      <c r="SDL14" s="22">
        <v>393</v>
      </c>
      <c r="SDM14" t="s">
        <v>7</v>
      </c>
      <c r="SDN14" t="s">
        <v>8</v>
      </c>
      <c r="SDO14" s="8" t="s">
        <v>31</v>
      </c>
      <c r="SDP14" s="22">
        <v>393</v>
      </c>
      <c r="SDQ14" t="s">
        <v>7</v>
      </c>
      <c r="SDR14" t="s">
        <v>8</v>
      </c>
      <c r="SDS14" s="8" t="s">
        <v>31</v>
      </c>
      <c r="SDT14" s="22">
        <v>393</v>
      </c>
      <c r="SDU14" t="s">
        <v>7</v>
      </c>
      <c r="SDV14" t="s">
        <v>8</v>
      </c>
      <c r="SDW14" s="8" t="s">
        <v>31</v>
      </c>
      <c r="SDX14" s="22">
        <v>393</v>
      </c>
      <c r="SDY14" t="s">
        <v>7</v>
      </c>
      <c r="SDZ14" t="s">
        <v>8</v>
      </c>
      <c r="SEA14" s="8" t="s">
        <v>31</v>
      </c>
      <c r="SEB14" s="22">
        <v>393</v>
      </c>
      <c r="SEC14" t="s">
        <v>7</v>
      </c>
      <c r="SED14" t="s">
        <v>8</v>
      </c>
      <c r="SEE14" s="8" t="s">
        <v>31</v>
      </c>
      <c r="SEF14" s="22">
        <v>393</v>
      </c>
      <c r="SEG14" t="s">
        <v>7</v>
      </c>
      <c r="SEH14" t="s">
        <v>8</v>
      </c>
      <c r="SEI14" s="8" t="s">
        <v>31</v>
      </c>
      <c r="SEJ14" s="22">
        <v>393</v>
      </c>
      <c r="SEK14" t="s">
        <v>7</v>
      </c>
      <c r="SEL14" t="s">
        <v>8</v>
      </c>
      <c r="SEM14" s="8" t="s">
        <v>31</v>
      </c>
      <c r="SEN14" s="22">
        <v>393</v>
      </c>
      <c r="SEO14" t="s">
        <v>7</v>
      </c>
      <c r="SEP14" t="s">
        <v>8</v>
      </c>
      <c r="SEQ14" s="8" t="s">
        <v>31</v>
      </c>
      <c r="SER14" s="22">
        <v>393</v>
      </c>
      <c r="SES14" t="s">
        <v>7</v>
      </c>
      <c r="SET14" t="s">
        <v>8</v>
      </c>
      <c r="SEU14" s="8" t="s">
        <v>31</v>
      </c>
      <c r="SEV14" s="22">
        <v>393</v>
      </c>
      <c r="SEW14" t="s">
        <v>7</v>
      </c>
      <c r="SEX14" t="s">
        <v>8</v>
      </c>
      <c r="SEY14" s="8" t="s">
        <v>31</v>
      </c>
      <c r="SEZ14" s="22">
        <v>393</v>
      </c>
      <c r="SFA14" t="s">
        <v>7</v>
      </c>
      <c r="SFB14" t="s">
        <v>8</v>
      </c>
      <c r="SFC14" s="8" t="s">
        <v>31</v>
      </c>
      <c r="SFD14" s="22">
        <v>393</v>
      </c>
      <c r="SFE14" t="s">
        <v>7</v>
      </c>
      <c r="SFF14" t="s">
        <v>8</v>
      </c>
      <c r="SFG14" s="8" t="s">
        <v>31</v>
      </c>
      <c r="SFH14" s="22">
        <v>393</v>
      </c>
      <c r="SFI14" t="s">
        <v>7</v>
      </c>
      <c r="SFJ14" t="s">
        <v>8</v>
      </c>
      <c r="SFK14" s="8" t="s">
        <v>31</v>
      </c>
      <c r="SFL14" s="22">
        <v>393</v>
      </c>
      <c r="SFM14" t="s">
        <v>7</v>
      </c>
      <c r="SFN14" t="s">
        <v>8</v>
      </c>
      <c r="SFO14" s="8" t="s">
        <v>31</v>
      </c>
      <c r="SFP14" s="22">
        <v>393</v>
      </c>
      <c r="SFQ14" t="s">
        <v>7</v>
      </c>
      <c r="SFR14" t="s">
        <v>8</v>
      </c>
      <c r="SFS14" s="8" t="s">
        <v>31</v>
      </c>
      <c r="SFT14" s="22">
        <v>393</v>
      </c>
      <c r="SFU14" t="s">
        <v>7</v>
      </c>
      <c r="SFV14" t="s">
        <v>8</v>
      </c>
      <c r="SFW14" s="8" t="s">
        <v>31</v>
      </c>
      <c r="SFX14" s="22">
        <v>393</v>
      </c>
      <c r="SFY14" t="s">
        <v>7</v>
      </c>
      <c r="SFZ14" t="s">
        <v>8</v>
      </c>
      <c r="SGA14" s="8" t="s">
        <v>31</v>
      </c>
      <c r="SGB14" s="22">
        <v>393</v>
      </c>
      <c r="SGC14" t="s">
        <v>7</v>
      </c>
      <c r="SGD14" t="s">
        <v>8</v>
      </c>
      <c r="SGE14" s="8" t="s">
        <v>31</v>
      </c>
      <c r="SGF14" s="22">
        <v>393</v>
      </c>
      <c r="SGG14" t="s">
        <v>7</v>
      </c>
      <c r="SGH14" t="s">
        <v>8</v>
      </c>
      <c r="SGI14" s="8" t="s">
        <v>31</v>
      </c>
      <c r="SGJ14" s="22">
        <v>393</v>
      </c>
      <c r="SGK14" t="s">
        <v>7</v>
      </c>
      <c r="SGL14" t="s">
        <v>8</v>
      </c>
      <c r="SGM14" s="8" t="s">
        <v>31</v>
      </c>
      <c r="SGN14" s="22">
        <v>393</v>
      </c>
      <c r="SGO14" t="s">
        <v>7</v>
      </c>
      <c r="SGP14" t="s">
        <v>8</v>
      </c>
      <c r="SGQ14" s="8" t="s">
        <v>31</v>
      </c>
      <c r="SGR14" s="22">
        <v>393</v>
      </c>
      <c r="SGS14" t="s">
        <v>7</v>
      </c>
      <c r="SGT14" t="s">
        <v>8</v>
      </c>
      <c r="SGU14" s="8" t="s">
        <v>31</v>
      </c>
      <c r="SGV14" s="22">
        <v>393</v>
      </c>
      <c r="SGW14" t="s">
        <v>7</v>
      </c>
      <c r="SGX14" t="s">
        <v>8</v>
      </c>
      <c r="SGY14" s="8" t="s">
        <v>31</v>
      </c>
      <c r="SGZ14" s="22">
        <v>393</v>
      </c>
      <c r="SHA14" t="s">
        <v>7</v>
      </c>
      <c r="SHB14" t="s">
        <v>8</v>
      </c>
      <c r="SHC14" s="8" t="s">
        <v>31</v>
      </c>
      <c r="SHD14" s="22">
        <v>393</v>
      </c>
      <c r="SHE14" t="s">
        <v>7</v>
      </c>
      <c r="SHF14" t="s">
        <v>8</v>
      </c>
      <c r="SHG14" s="8" t="s">
        <v>31</v>
      </c>
      <c r="SHH14" s="22">
        <v>393</v>
      </c>
      <c r="SHI14" t="s">
        <v>7</v>
      </c>
      <c r="SHJ14" t="s">
        <v>8</v>
      </c>
      <c r="SHK14" s="8" t="s">
        <v>31</v>
      </c>
      <c r="SHL14" s="22">
        <v>393</v>
      </c>
      <c r="SHM14" t="s">
        <v>7</v>
      </c>
      <c r="SHN14" t="s">
        <v>8</v>
      </c>
      <c r="SHO14" s="8" t="s">
        <v>31</v>
      </c>
      <c r="SHP14" s="22">
        <v>393</v>
      </c>
      <c r="SHQ14" t="s">
        <v>7</v>
      </c>
      <c r="SHR14" t="s">
        <v>8</v>
      </c>
      <c r="SHS14" s="8" t="s">
        <v>31</v>
      </c>
      <c r="SHT14" s="22">
        <v>393</v>
      </c>
      <c r="SHU14" t="s">
        <v>7</v>
      </c>
      <c r="SHV14" t="s">
        <v>8</v>
      </c>
      <c r="SHW14" s="8" t="s">
        <v>31</v>
      </c>
      <c r="SHX14" s="22">
        <v>393</v>
      </c>
      <c r="SHY14" t="s">
        <v>7</v>
      </c>
      <c r="SHZ14" t="s">
        <v>8</v>
      </c>
      <c r="SIA14" s="8" t="s">
        <v>31</v>
      </c>
      <c r="SIB14" s="22">
        <v>393</v>
      </c>
      <c r="SIC14" t="s">
        <v>7</v>
      </c>
      <c r="SID14" t="s">
        <v>8</v>
      </c>
      <c r="SIE14" s="8" t="s">
        <v>31</v>
      </c>
      <c r="SIF14" s="22">
        <v>393</v>
      </c>
      <c r="SIG14" t="s">
        <v>7</v>
      </c>
      <c r="SIH14" t="s">
        <v>8</v>
      </c>
      <c r="SII14" s="8" t="s">
        <v>31</v>
      </c>
      <c r="SIJ14" s="22">
        <v>393</v>
      </c>
      <c r="SIK14" t="s">
        <v>7</v>
      </c>
      <c r="SIL14" t="s">
        <v>8</v>
      </c>
      <c r="SIM14" s="8" t="s">
        <v>31</v>
      </c>
      <c r="SIN14" s="22">
        <v>393</v>
      </c>
      <c r="SIO14" t="s">
        <v>7</v>
      </c>
      <c r="SIP14" t="s">
        <v>8</v>
      </c>
      <c r="SIQ14" s="8" t="s">
        <v>31</v>
      </c>
      <c r="SIR14" s="22">
        <v>393</v>
      </c>
      <c r="SIS14" t="s">
        <v>7</v>
      </c>
      <c r="SIT14" t="s">
        <v>8</v>
      </c>
      <c r="SIU14" s="8" t="s">
        <v>31</v>
      </c>
      <c r="SIV14" s="22">
        <v>393</v>
      </c>
      <c r="SIW14" t="s">
        <v>7</v>
      </c>
      <c r="SIX14" t="s">
        <v>8</v>
      </c>
      <c r="SIY14" s="8" t="s">
        <v>31</v>
      </c>
      <c r="SIZ14" s="22">
        <v>393</v>
      </c>
      <c r="SJA14" t="s">
        <v>7</v>
      </c>
      <c r="SJB14" t="s">
        <v>8</v>
      </c>
      <c r="SJC14" s="8" t="s">
        <v>31</v>
      </c>
      <c r="SJD14" s="22">
        <v>393</v>
      </c>
      <c r="SJE14" t="s">
        <v>7</v>
      </c>
      <c r="SJF14" t="s">
        <v>8</v>
      </c>
      <c r="SJG14" s="8" t="s">
        <v>31</v>
      </c>
      <c r="SJH14" s="22">
        <v>393</v>
      </c>
      <c r="SJI14" t="s">
        <v>7</v>
      </c>
      <c r="SJJ14" t="s">
        <v>8</v>
      </c>
      <c r="SJK14" s="8" t="s">
        <v>31</v>
      </c>
      <c r="SJL14" s="22">
        <v>393</v>
      </c>
      <c r="SJM14" t="s">
        <v>7</v>
      </c>
      <c r="SJN14" t="s">
        <v>8</v>
      </c>
      <c r="SJO14" s="8" t="s">
        <v>31</v>
      </c>
      <c r="SJP14" s="22">
        <v>393</v>
      </c>
      <c r="SJQ14" t="s">
        <v>7</v>
      </c>
      <c r="SJR14" t="s">
        <v>8</v>
      </c>
      <c r="SJS14" s="8" t="s">
        <v>31</v>
      </c>
      <c r="SJT14" s="22">
        <v>393</v>
      </c>
      <c r="SJU14" t="s">
        <v>7</v>
      </c>
      <c r="SJV14" t="s">
        <v>8</v>
      </c>
      <c r="SJW14" s="8" t="s">
        <v>31</v>
      </c>
      <c r="SJX14" s="22">
        <v>393</v>
      </c>
      <c r="SJY14" t="s">
        <v>7</v>
      </c>
      <c r="SJZ14" t="s">
        <v>8</v>
      </c>
      <c r="SKA14" s="8" t="s">
        <v>31</v>
      </c>
      <c r="SKB14" s="22">
        <v>393</v>
      </c>
      <c r="SKC14" t="s">
        <v>7</v>
      </c>
      <c r="SKD14" t="s">
        <v>8</v>
      </c>
      <c r="SKE14" s="8" t="s">
        <v>31</v>
      </c>
      <c r="SKF14" s="22">
        <v>393</v>
      </c>
      <c r="SKG14" t="s">
        <v>7</v>
      </c>
      <c r="SKH14" t="s">
        <v>8</v>
      </c>
      <c r="SKI14" s="8" t="s">
        <v>31</v>
      </c>
      <c r="SKJ14" s="22">
        <v>393</v>
      </c>
      <c r="SKK14" t="s">
        <v>7</v>
      </c>
      <c r="SKL14" t="s">
        <v>8</v>
      </c>
      <c r="SKM14" s="8" t="s">
        <v>31</v>
      </c>
      <c r="SKN14" s="22">
        <v>393</v>
      </c>
      <c r="SKO14" t="s">
        <v>7</v>
      </c>
      <c r="SKP14" t="s">
        <v>8</v>
      </c>
      <c r="SKQ14" s="8" t="s">
        <v>31</v>
      </c>
      <c r="SKR14" s="22">
        <v>393</v>
      </c>
      <c r="SKS14" t="s">
        <v>7</v>
      </c>
      <c r="SKT14" t="s">
        <v>8</v>
      </c>
      <c r="SKU14" s="8" t="s">
        <v>31</v>
      </c>
      <c r="SKV14" s="22">
        <v>393</v>
      </c>
      <c r="SKW14" t="s">
        <v>7</v>
      </c>
      <c r="SKX14" t="s">
        <v>8</v>
      </c>
      <c r="SKY14" s="8" t="s">
        <v>31</v>
      </c>
      <c r="SKZ14" s="22">
        <v>393</v>
      </c>
      <c r="SLA14" t="s">
        <v>7</v>
      </c>
      <c r="SLB14" t="s">
        <v>8</v>
      </c>
      <c r="SLC14" s="8" t="s">
        <v>31</v>
      </c>
      <c r="SLD14" s="22">
        <v>393</v>
      </c>
      <c r="SLE14" t="s">
        <v>7</v>
      </c>
      <c r="SLF14" t="s">
        <v>8</v>
      </c>
      <c r="SLG14" s="8" t="s">
        <v>31</v>
      </c>
      <c r="SLH14" s="22">
        <v>393</v>
      </c>
      <c r="SLI14" t="s">
        <v>7</v>
      </c>
      <c r="SLJ14" t="s">
        <v>8</v>
      </c>
      <c r="SLK14" s="8" t="s">
        <v>31</v>
      </c>
      <c r="SLL14" s="22">
        <v>393</v>
      </c>
      <c r="SLM14" t="s">
        <v>7</v>
      </c>
      <c r="SLN14" t="s">
        <v>8</v>
      </c>
      <c r="SLO14" s="8" t="s">
        <v>31</v>
      </c>
      <c r="SLP14" s="22">
        <v>393</v>
      </c>
      <c r="SLQ14" t="s">
        <v>7</v>
      </c>
      <c r="SLR14" t="s">
        <v>8</v>
      </c>
      <c r="SLS14" s="8" t="s">
        <v>31</v>
      </c>
      <c r="SLT14" s="22">
        <v>393</v>
      </c>
      <c r="SLU14" t="s">
        <v>7</v>
      </c>
      <c r="SLV14" t="s">
        <v>8</v>
      </c>
      <c r="SLW14" s="8" t="s">
        <v>31</v>
      </c>
      <c r="SLX14" s="22">
        <v>393</v>
      </c>
      <c r="SLY14" t="s">
        <v>7</v>
      </c>
      <c r="SLZ14" t="s">
        <v>8</v>
      </c>
      <c r="SMA14" s="8" t="s">
        <v>31</v>
      </c>
      <c r="SMB14" s="22">
        <v>393</v>
      </c>
      <c r="SMC14" t="s">
        <v>7</v>
      </c>
      <c r="SMD14" t="s">
        <v>8</v>
      </c>
      <c r="SME14" s="8" t="s">
        <v>31</v>
      </c>
      <c r="SMF14" s="22">
        <v>393</v>
      </c>
      <c r="SMG14" t="s">
        <v>7</v>
      </c>
      <c r="SMH14" t="s">
        <v>8</v>
      </c>
      <c r="SMI14" s="8" t="s">
        <v>31</v>
      </c>
      <c r="SMJ14" s="22">
        <v>393</v>
      </c>
      <c r="SMK14" t="s">
        <v>7</v>
      </c>
      <c r="SML14" t="s">
        <v>8</v>
      </c>
      <c r="SMM14" s="8" t="s">
        <v>31</v>
      </c>
      <c r="SMN14" s="22">
        <v>393</v>
      </c>
      <c r="SMO14" t="s">
        <v>7</v>
      </c>
      <c r="SMP14" t="s">
        <v>8</v>
      </c>
      <c r="SMQ14" s="8" t="s">
        <v>31</v>
      </c>
      <c r="SMR14" s="22">
        <v>393</v>
      </c>
      <c r="SMS14" t="s">
        <v>7</v>
      </c>
      <c r="SMT14" t="s">
        <v>8</v>
      </c>
      <c r="SMU14" s="8" t="s">
        <v>31</v>
      </c>
      <c r="SMV14" s="22">
        <v>393</v>
      </c>
      <c r="SMW14" t="s">
        <v>7</v>
      </c>
      <c r="SMX14" t="s">
        <v>8</v>
      </c>
      <c r="SMY14" s="8" t="s">
        <v>31</v>
      </c>
      <c r="SMZ14" s="22">
        <v>393</v>
      </c>
      <c r="SNA14" t="s">
        <v>7</v>
      </c>
      <c r="SNB14" t="s">
        <v>8</v>
      </c>
      <c r="SNC14" s="8" t="s">
        <v>31</v>
      </c>
      <c r="SND14" s="22">
        <v>393</v>
      </c>
      <c r="SNE14" t="s">
        <v>7</v>
      </c>
      <c r="SNF14" t="s">
        <v>8</v>
      </c>
      <c r="SNG14" s="8" t="s">
        <v>31</v>
      </c>
      <c r="SNH14" s="22">
        <v>393</v>
      </c>
      <c r="SNI14" t="s">
        <v>7</v>
      </c>
      <c r="SNJ14" t="s">
        <v>8</v>
      </c>
      <c r="SNK14" s="8" t="s">
        <v>31</v>
      </c>
      <c r="SNL14" s="22">
        <v>393</v>
      </c>
      <c r="SNM14" t="s">
        <v>7</v>
      </c>
      <c r="SNN14" t="s">
        <v>8</v>
      </c>
      <c r="SNO14" s="8" t="s">
        <v>31</v>
      </c>
      <c r="SNP14" s="22">
        <v>393</v>
      </c>
      <c r="SNQ14" t="s">
        <v>7</v>
      </c>
      <c r="SNR14" t="s">
        <v>8</v>
      </c>
      <c r="SNS14" s="8" t="s">
        <v>31</v>
      </c>
      <c r="SNT14" s="22">
        <v>393</v>
      </c>
      <c r="SNU14" t="s">
        <v>7</v>
      </c>
      <c r="SNV14" t="s">
        <v>8</v>
      </c>
      <c r="SNW14" s="8" t="s">
        <v>31</v>
      </c>
      <c r="SNX14" s="22">
        <v>393</v>
      </c>
      <c r="SNY14" t="s">
        <v>7</v>
      </c>
      <c r="SNZ14" t="s">
        <v>8</v>
      </c>
      <c r="SOA14" s="8" t="s">
        <v>31</v>
      </c>
      <c r="SOB14" s="22">
        <v>393</v>
      </c>
      <c r="SOC14" t="s">
        <v>7</v>
      </c>
      <c r="SOD14" t="s">
        <v>8</v>
      </c>
      <c r="SOE14" s="8" t="s">
        <v>31</v>
      </c>
      <c r="SOF14" s="22">
        <v>393</v>
      </c>
      <c r="SOG14" t="s">
        <v>7</v>
      </c>
      <c r="SOH14" t="s">
        <v>8</v>
      </c>
      <c r="SOI14" s="8" t="s">
        <v>31</v>
      </c>
      <c r="SOJ14" s="22">
        <v>393</v>
      </c>
      <c r="SOK14" t="s">
        <v>7</v>
      </c>
      <c r="SOL14" t="s">
        <v>8</v>
      </c>
      <c r="SOM14" s="8" t="s">
        <v>31</v>
      </c>
      <c r="SON14" s="22">
        <v>393</v>
      </c>
      <c r="SOO14" t="s">
        <v>7</v>
      </c>
      <c r="SOP14" t="s">
        <v>8</v>
      </c>
      <c r="SOQ14" s="8" t="s">
        <v>31</v>
      </c>
      <c r="SOR14" s="22">
        <v>393</v>
      </c>
      <c r="SOS14" t="s">
        <v>7</v>
      </c>
      <c r="SOT14" t="s">
        <v>8</v>
      </c>
      <c r="SOU14" s="8" t="s">
        <v>31</v>
      </c>
      <c r="SOV14" s="22">
        <v>393</v>
      </c>
      <c r="SOW14" t="s">
        <v>7</v>
      </c>
      <c r="SOX14" t="s">
        <v>8</v>
      </c>
      <c r="SOY14" s="8" t="s">
        <v>31</v>
      </c>
      <c r="SOZ14" s="22">
        <v>393</v>
      </c>
      <c r="SPA14" t="s">
        <v>7</v>
      </c>
      <c r="SPB14" t="s">
        <v>8</v>
      </c>
      <c r="SPC14" s="8" t="s">
        <v>31</v>
      </c>
      <c r="SPD14" s="22">
        <v>393</v>
      </c>
      <c r="SPE14" t="s">
        <v>7</v>
      </c>
      <c r="SPF14" t="s">
        <v>8</v>
      </c>
      <c r="SPG14" s="8" t="s">
        <v>31</v>
      </c>
      <c r="SPH14" s="22">
        <v>393</v>
      </c>
      <c r="SPI14" t="s">
        <v>7</v>
      </c>
      <c r="SPJ14" t="s">
        <v>8</v>
      </c>
      <c r="SPK14" s="8" t="s">
        <v>31</v>
      </c>
      <c r="SPL14" s="22">
        <v>393</v>
      </c>
      <c r="SPM14" t="s">
        <v>7</v>
      </c>
      <c r="SPN14" t="s">
        <v>8</v>
      </c>
      <c r="SPO14" s="8" t="s">
        <v>31</v>
      </c>
      <c r="SPP14" s="22">
        <v>393</v>
      </c>
      <c r="SPQ14" t="s">
        <v>7</v>
      </c>
      <c r="SPR14" t="s">
        <v>8</v>
      </c>
      <c r="SPS14" s="8" t="s">
        <v>31</v>
      </c>
      <c r="SPT14" s="22">
        <v>393</v>
      </c>
      <c r="SPU14" t="s">
        <v>7</v>
      </c>
      <c r="SPV14" t="s">
        <v>8</v>
      </c>
      <c r="SPW14" s="8" t="s">
        <v>31</v>
      </c>
      <c r="SPX14" s="22">
        <v>393</v>
      </c>
      <c r="SPY14" t="s">
        <v>7</v>
      </c>
      <c r="SPZ14" t="s">
        <v>8</v>
      </c>
      <c r="SQA14" s="8" t="s">
        <v>31</v>
      </c>
      <c r="SQB14" s="22">
        <v>393</v>
      </c>
      <c r="SQC14" t="s">
        <v>7</v>
      </c>
      <c r="SQD14" t="s">
        <v>8</v>
      </c>
      <c r="SQE14" s="8" t="s">
        <v>31</v>
      </c>
      <c r="SQF14" s="22">
        <v>393</v>
      </c>
      <c r="SQG14" t="s">
        <v>7</v>
      </c>
      <c r="SQH14" t="s">
        <v>8</v>
      </c>
      <c r="SQI14" s="8" t="s">
        <v>31</v>
      </c>
      <c r="SQJ14" s="22">
        <v>393</v>
      </c>
      <c r="SQK14" t="s">
        <v>7</v>
      </c>
      <c r="SQL14" t="s">
        <v>8</v>
      </c>
      <c r="SQM14" s="8" t="s">
        <v>31</v>
      </c>
      <c r="SQN14" s="22">
        <v>393</v>
      </c>
      <c r="SQO14" t="s">
        <v>7</v>
      </c>
      <c r="SQP14" t="s">
        <v>8</v>
      </c>
      <c r="SQQ14" s="8" t="s">
        <v>31</v>
      </c>
      <c r="SQR14" s="22">
        <v>393</v>
      </c>
      <c r="SQS14" t="s">
        <v>7</v>
      </c>
      <c r="SQT14" t="s">
        <v>8</v>
      </c>
      <c r="SQU14" s="8" t="s">
        <v>31</v>
      </c>
      <c r="SQV14" s="22">
        <v>393</v>
      </c>
      <c r="SQW14" t="s">
        <v>7</v>
      </c>
      <c r="SQX14" t="s">
        <v>8</v>
      </c>
      <c r="SQY14" s="8" t="s">
        <v>31</v>
      </c>
      <c r="SQZ14" s="22">
        <v>393</v>
      </c>
      <c r="SRA14" t="s">
        <v>7</v>
      </c>
      <c r="SRB14" t="s">
        <v>8</v>
      </c>
      <c r="SRC14" s="8" t="s">
        <v>31</v>
      </c>
      <c r="SRD14" s="22">
        <v>393</v>
      </c>
      <c r="SRE14" t="s">
        <v>7</v>
      </c>
      <c r="SRF14" t="s">
        <v>8</v>
      </c>
      <c r="SRG14" s="8" t="s">
        <v>31</v>
      </c>
      <c r="SRH14" s="22">
        <v>393</v>
      </c>
      <c r="SRI14" t="s">
        <v>7</v>
      </c>
      <c r="SRJ14" t="s">
        <v>8</v>
      </c>
      <c r="SRK14" s="8" t="s">
        <v>31</v>
      </c>
      <c r="SRL14" s="22">
        <v>393</v>
      </c>
      <c r="SRM14" t="s">
        <v>7</v>
      </c>
      <c r="SRN14" t="s">
        <v>8</v>
      </c>
      <c r="SRO14" s="8" t="s">
        <v>31</v>
      </c>
      <c r="SRP14" s="22">
        <v>393</v>
      </c>
      <c r="SRQ14" t="s">
        <v>7</v>
      </c>
      <c r="SRR14" t="s">
        <v>8</v>
      </c>
      <c r="SRS14" s="8" t="s">
        <v>31</v>
      </c>
      <c r="SRT14" s="22">
        <v>393</v>
      </c>
      <c r="SRU14" t="s">
        <v>7</v>
      </c>
      <c r="SRV14" t="s">
        <v>8</v>
      </c>
      <c r="SRW14" s="8" t="s">
        <v>31</v>
      </c>
      <c r="SRX14" s="22">
        <v>393</v>
      </c>
      <c r="SRY14" t="s">
        <v>7</v>
      </c>
      <c r="SRZ14" t="s">
        <v>8</v>
      </c>
      <c r="SSA14" s="8" t="s">
        <v>31</v>
      </c>
      <c r="SSB14" s="22">
        <v>393</v>
      </c>
      <c r="SSC14" t="s">
        <v>7</v>
      </c>
      <c r="SSD14" t="s">
        <v>8</v>
      </c>
      <c r="SSE14" s="8" t="s">
        <v>31</v>
      </c>
      <c r="SSF14" s="22">
        <v>393</v>
      </c>
      <c r="SSG14" t="s">
        <v>7</v>
      </c>
      <c r="SSH14" t="s">
        <v>8</v>
      </c>
      <c r="SSI14" s="8" t="s">
        <v>31</v>
      </c>
      <c r="SSJ14" s="22">
        <v>393</v>
      </c>
      <c r="SSK14" t="s">
        <v>7</v>
      </c>
      <c r="SSL14" t="s">
        <v>8</v>
      </c>
      <c r="SSM14" s="8" t="s">
        <v>31</v>
      </c>
      <c r="SSN14" s="22">
        <v>393</v>
      </c>
      <c r="SSO14" t="s">
        <v>7</v>
      </c>
      <c r="SSP14" t="s">
        <v>8</v>
      </c>
      <c r="SSQ14" s="8" t="s">
        <v>31</v>
      </c>
      <c r="SSR14" s="22">
        <v>393</v>
      </c>
      <c r="SSS14" t="s">
        <v>7</v>
      </c>
      <c r="SST14" t="s">
        <v>8</v>
      </c>
      <c r="SSU14" s="8" t="s">
        <v>31</v>
      </c>
      <c r="SSV14" s="22">
        <v>393</v>
      </c>
      <c r="SSW14" t="s">
        <v>7</v>
      </c>
      <c r="SSX14" t="s">
        <v>8</v>
      </c>
      <c r="SSY14" s="8" t="s">
        <v>31</v>
      </c>
      <c r="SSZ14" s="22">
        <v>393</v>
      </c>
      <c r="STA14" t="s">
        <v>7</v>
      </c>
      <c r="STB14" t="s">
        <v>8</v>
      </c>
      <c r="STC14" s="8" t="s">
        <v>31</v>
      </c>
      <c r="STD14" s="22">
        <v>393</v>
      </c>
      <c r="STE14" t="s">
        <v>7</v>
      </c>
      <c r="STF14" t="s">
        <v>8</v>
      </c>
      <c r="STG14" s="8" t="s">
        <v>31</v>
      </c>
      <c r="STH14" s="22">
        <v>393</v>
      </c>
      <c r="STI14" t="s">
        <v>7</v>
      </c>
      <c r="STJ14" t="s">
        <v>8</v>
      </c>
      <c r="STK14" s="8" t="s">
        <v>31</v>
      </c>
      <c r="STL14" s="22">
        <v>393</v>
      </c>
      <c r="STM14" t="s">
        <v>7</v>
      </c>
      <c r="STN14" t="s">
        <v>8</v>
      </c>
      <c r="STO14" s="8" t="s">
        <v>31</v>
      </c>
      <c r="STP14" s="22">
        <v>393</v>
      </c>
      <c r="STQ14" t="s">
        <v>7</v>
      </c>
      <c r="STR14" t="s">
        <v>8</v>
      </c>
      <c r="STS14" s="8" t="s">
        <v>31</v>
      </c>
      <c r="STT14" s="22">
        <v>393</v>
      </c>
      <c r="STU14" t="s">
        <v>7</v>
      </c>
      <c r="STV14" t="s">
        <v>8</v>
      </c>
      <c r="STW14" s="8" t="s">
        <v>31</v>
      </c>
      <c r="STX14" s="22">
        <v>393</v>
      </c>
      <c r="STY14" t="s">
        <v>7</v>
      </c>
      <c r="STZ14" t="s">
        <v>8</v>
      </c>
      <c r="SUA14" s="8" t="s">
        <v>31</v>
      </c>
      <c r="SUB14" s="22">
        <v>393</v>
      </c>
      <c r="SUC14" t="s">
        <v>7</v>
      </c>
      <c r="SUD14" t="s">
        <v>8</v>
      </c>
      <c r="SUE14" s="8" t="s">
        <v>31</v>
      </c>
      <c r="SUF14" s="22">
        <v>393</v>
      </c>
      <c r="SUG14" t="s">
        <v>7</v>
      </c>
      <c r="SUH14" t="s">
        <v>8</v>
      </c>
      <c r="SUI14" s="8" t="s">
        <v>31</v>
      </c>
      <c r="SUJ14" s="22">
        <v>393</v>
      </c>
      <c r="SUK14" t="s">
        <v>7</v>
      </c>
      <c r="SUL14" t="s">
        <v>8</v>
      </c>
      <c r="SUM14" s="8" t="s">
        <v>31</v>
      </c>
      <c r="SUN14" s="22">
        <v>393</v>
      </c>
      <c r="SUO14" t="s">
        <v>7</v>
      </c>
      <c r="SUP14" t="s">
        <v>8</v>
      </c>
      <c r="SUQ14" s="8" t="s">
        <v>31</v>
      </c>
      <c r="SUR14" s="22">
        <v>393</v>
      </c>
      <c r="SUS14" t="s">
        <v>7</v>
      </c>
      <c r="SUT14" t="s">
        <v>8</v>
      </c>
      <c r="SUU14" s="8" t="s">
        <v>31</v>
      </c>
      <c r="SUV14" s="22">
        <v>393</v>
      </c>
      <c r="SUW14" t="s">
        <v>7</v>
      </c>
      <c r="SUX14" t="s">
        <v>8</v>
      </c>
      <c r="SUY14" s="8" t="s">
        <v>31</v>
      </c>
      <c r="SUZ14" s="22">
        <v>393</v>
      </c>
      <c r="SVA14" t="s">
        <v>7</v>
      </c>
      <c r="SVB14" t="s">
        <v>8</v>
      </c>
      <c r="SVC14" s="8" t="s">
        <v>31</v>
      </c>
      <c r="SVD14" s="22">
        <v>393</v>
      </c>
      <c r="SVE14" t="s">
        <v>7</v>
      </c>
      <c r="SVF14" t="s">
        <v>8</v>
      </c>
      <c r="SVG14" s="8" t="s">
        <v>31</v>
      </c>
      <c r="SVH14" s="22">
        <v>393</v>
      </c>
      <c r="SVI14" t="s">
        <v>7</v>
      </c>
      <c r="SVJ14" t="s">
        <v>8</v>
      </c>
      <c r="SVK14" s="8" t="s">
        <v>31</v>
      </c>
      <c r="SVL14" s="22">
        <v>393</v>
      </c>
      <c r="SVM14" t="s">
        <v>7</v>
      </c>
      <c r="SVN14" t="s">
        <v>8</v>
      </c>
      <c r="SVO14" s="8" t="s">
        <v>31</v>
      </c>
      <c r="SVP14" s="22">
        <v>393</v>
      </c>
      <c r="SVQ14" t="s">
        <v>7</v>
      </c>
      <c r="SVR14" t="s">
        <v>8</v>
      </c>
      <c r="SVS14" s="8" t="s">
        <v>31</v>
      </c>
      <c r="SVT14" s="22">
        <v>393</v>
      </c>
      <c r="SVU14" t="s">
        <v>7</v>
      </c>
      <c r="SVV14" t="s">
        <v>8</v>
      </c>
      <c r="SVW14" s="8" t="s">
        <v>31</v>
      </c>
      <c r="SVX14" s="22">
        <v>393</v>
      </c>
      <c r="SVY14" t="s">
        <v>7</v>
      </c>
      <c r="SVZ14" t="s">
        <v>8</v>
      </c>
      <c r="SWA14" s="8" t="s">
        <v>31</v>
      </c>
      <c r="SWB14" s="22">
        <v>393</v>
      </c>
      <c r="SWC14" t="s">
        <v>7</v>
      </c>
      <c r="SWD14" t="s">
        <v>8</v>
      </c>
      <c r="SWE14" s="8" t="s">
        <v>31</v>
      </c>
      <c r="SWF14" s="22">
        <v>393</v>
      </c>
      <c r="SWG14" t="s">
        <v>7</v>
      </c>
      <c r="SWH14" t="s">
        <v>8</v>
      </c>
      <c r="SWI14" s="8" t="s">
        <v>31</v>
      </c>
      <c r="SWJ14" s="22">
        <v>393</v>
      </c>
      <c r="SWK14" t="s">
        <v>7</v>
      </c>
      <c r="SWL14" t="s">
        <v>8</v>
      </c>
      <c r="SWM14" s="8" t="s">
        <v>31</v>
      </c>
      <c r="SWN14" s="22">
        <v>393</v>
      </c>
      <c r="SWO14" t="s">
        <v>7</v>
      </c>
      <c r="SWP14" t="s">
        <v>8</v>
      </c>
      <c r="SWQ14" s="8" t="s">
        <v>31</v>
      </c>
      <c r="SWR14" s="22">
        <v>393</v>
      </c>
      <c r="SWS14" t="s">
        <v>7</v>
      </c>
      <c r="SWT14" t="s">
        <v>8</v>
      </c>
      <c r="SWU14" s="8" t="s">
        <v>31</v>
      </c>
      <c r="SWV14" s="22">
        <v>393</v>
      </c>
      <c r="SWW14" t="s">
        <v>7</v>
      </c>
      <c r="SWX14" t="s">
        <v>8</v>
      </c>
      <c r="SWY14" s="8" t="s">
        <v>31</v>
      </c>
      <c r="SWZ14" s="22">
        <v>393</v>
      </c>
      <c r="SXA14" t="s">
        <v>7</v>
      </c>
      <c r="SXB14" t="s">
        <v>8</v>
      </c>
      <c r="SXC14" s="8" t="s">
        <v>31</v>
      </c>
      <c r="SXD14" s="22">
        <v>393</v>
      </c>
      <c r="SXE14" t="s">
        <v>7</v>
      </c>
      <c r="SXF14" t="s">
        <v>8</v>
      </c>
      <c r="SXG14" s="8" t="s">
        <v>31</v>
      </c>
      <c r="SXH14" s="22">
        <v>393</v>
      </c>
      <c r="SXI14" t="s">
        <v>7</v>
      </c>
      <c r="SXJ14" t="s">
        <v>8</v>
      </c>
      <c r="SXK14" s="8" t="s">
        <v>31</v>
      </c>
      <c r="SXL14" s="22">
        <v>393</v>
      </c>
      <c r="SXM14" t="s">
        <v>7</v>
      </c>
      <c r="SXN14" t="s">
        <v>8</v>
      </c>
      <c r="SXO14" s="8" t="s">
        <v>31</v>
      </c>
      <c r="SXP14" s="22">
        <v>393</v>
      </c>
      <c r="SXQ14" t="s">
        <v>7</v>
      </c>
      <c r="SXR14" t="s">
        <v>8</v>
      </c>
      <c r="SXS14" s="8" t="s">
        <v>31</v>
      </c>
      <c r="SXT14" s="22">
        <v>393</v>
      </c>
      <c r="SXU14" t="s">
        <v>7</v>
      </c>
      <c r="SXV14" t="s">
        <v>8</v>
      </c>
      <c r="SXW14" s="8" t="s">
        <v>31</v>
      </c>
      <c r="SXX14" s="22">
        <v>393</v>
      </c>
      <c r="SXY14" t="s">
        <v>7</v>
      </c>
      <c r="SXZ14" t="s">
        <v>8</v>
      </c>
      <c r="SYA14" s="8" t="s">
        <v>31</v>
      </c>
      <c r="SYB14" s="22">
        <v>393</v>
      </c>
      <c r="SYC14" t="s">
        <v>7</v>
      </c>
      <c r="SYD14" t="s">
        <v>8</v>
      </c>
      <c r="SYE14" s="8" t="s">
        <v>31</v>
      </c>
      <c r="SYF14" s="22">
        <v>393</v>
      </c>
      <c r="SYG14" t="s">
        <v>7</v>
      </c>
      <c r="SYH14" t="s">
        <v>8</v>
      </c>
      <c r="SYI14" s="8" t="s">
        <v>31</v>
      </c>
      <c r="SYJ14" s="22">
        <v>393</v>
      </c>
      <c r="SYK14" t="s">
        <v>7</v>
      </c>
      <c r="SYL14" t="s">
        <v>8</v>
      </c>
      <c r="SYM14" s="8" t="s">
        <v>31</v>
      </c>
      <c r="SYN14" s="22">
        <v>393</v>
      </c>
      <c r="SYO14" t="s">
        <v>7</v>
      </c>
      <c r="SYP14" t="s">
        <v>8</v>
      </c>
      <c r="SYQ14" s="8" t="s">
        <v>31</v>
      </c>
      <c r="SYR14" s="22">
        <v>393</v>
      </c>
      <c r="SYS14" t="s">
        <v>7</v>
      </c>
      <c r="SYT14" t="s">
        <v>8</v>
      </c>
      <c r="SYU14" s="8" t="s">
        <v>31</v>
      </c>
      <c r="SYV14" s="22">
        <v>393</v>
      </c>
      <c r="SYW14" t="s">
        <v>7</v>
      </c>
      <c r="SYX14" t="s">
        <v>8</v>
      </c>
      <c r="SYY14" s="8" t="s">
        <v>31</v>
      </c>
      <c r="SYZ14" s="22">
        <v>393</v>
      </c>
      <c r="SZA14" t="s">
        <v>7</v>
      </c>
      <c r="SZB14" t="s">
        <v>8</v>
      </c>
      <c r="SZC14" s="8" t="s">
        <v>31</v>
      </c>
      <c r="SZD14" s="22">
        <v>393</v>
      </c>
      <c r="SZE14" t="s">
        <v>7</v>
      </c>
      <c r="SZF14" t="s">
        <v>8</v>
      </c>
      <c r="SZG14" s="8" t="s">
        <v>31</v>
      </c>
      <c r="SZH14" s="22">
        <v>393</v>
      </c>
      <c r="SZI14" t="s">
        <v>7</v>
      </c>
      <c r="SZJ14" t="s">
        <v>8</v>
      </c>
      <c r="SZK14" s="8" t="s">
        <v>31</v>
      </c>
      <c r="SZL14" s="22">
        <v>393</v>
      </c>
      <c r="SZM14" t="s">
        <v>7</v>
      </c>
      <c r="SZN14" t="s">
        <v>8</v>
      </c>
      <c r="SZO14" s="8" t="s">
        <v>31</v>
      </c>
      <c r="SZP14" s="22">
        <v>393</v>
      </c>
      <c r="SZQ14" t="s">
        <v>7</v>
      </c>
      <c r="SZR14" t="s">
        <v>8</v>
      </c>
      <c r="SZS14" s="8" t="s">
        <v>31</v>
      </c>
      <c r="SZT14" s="22">
        <v>393</v>
      </c>
      <c r="SZU14" t="s">
        <v>7</v>
      </c>
      <c r="SZV14" t="s">
        <v>8</v>
      </c>
      <c r="SZW14" s="8" t="s">
        <v>31</v>
      </c>
      <c r="SZX14" s="22">
        <v>393</v>
      </c>
      <c r="SZY14" t="s">
        <v>7</v>
      </c>
      <c r="SZZ14" t="s">
        <v>8</v>
      </c>
      <c r="TAA14" s="8" t="s">
        <v>31</v>
      </c>
      <c r="TAB14" s="22">
        <v>393</v>
      </c>
      <c r="TAC14" t="s">
        <v>7</v>
      </c>
      <c r="TAD14" t="s">
        <v>8</v>
      </c>
      <c r="TAE14" s="8" t="s">
        <v>31</v>
      </c>
      <c r="TAF14" s="22">
        <v>393</v>
      </c>
      <c r="TAG14" t="s">
        <v>7</v>
      </c>
      <c r="TAH14" t="s">
        <v>8</v>
      </c>
      <c r="TAI14" s="8" t="s">
        <v>31</v>
      </c>
      <c r="TAJ14" s="22">
        <v>393</v>
      </c>
      <c r="TAK14" t="s">
        <v>7</v>
      </c>
      <c r="TAL14" t="s">
        <v>8</v>
      </c>
      <c r="TAM14" s="8" t="s">
        <v>31</v>
      </c>
      <c r="TAN14" s="22">
        <v>393</v>
      </c>
      <c r="TAO14" t="s">
        <v>7</v>
      </c>
      <c r="TAP14" t="s">
        <v>8</v>
      </c>
      <c r="TAQ14" s="8" t="s">
        <v>31</v>
      </c>
      <c r="TAR14" s="22">
        <v>393</v>
      </c>
      <c r="TAS14" t="s">
        <v>7</v>
      </c>
      <c r="TAT14" t="s">
        <v>8</v>
      </c>
      <c r="TAU14" s="8" t="s">
        <v>31</v>
      </c>
      <c r="TAV14" s="22">
        <v>393</v>
      </c>
      <c r="TAW14" t="s">
        <v>7</v>
      </c>
      <c r="TAX14" t="s">
        <v>8</v>
      </c>
      <c r="TAY14" s="8" t="s">
        <v>31</v>
      </c>
      <c r="TAZ14" s="22">
        <v>393</v>
      </c>
      <c r="TBA14" t="s">
        <v>7</v>
      </c>
      <c r="TBB14" t="s">
        <v>8</v>
      </c>
      <c r="TBC14" s="8" t="s">
        <v>31</v>
      </c>
      <c r="TBD14" s="22">
        <v>393</v>
      </c>
      <c r="TBE14" t="s">
        <v>7</v>
      </c>
      <c r="TBF14" t="s">
        <v>8</v>
      </c>
      <c r="TBG14" s="8" t="s">
        <v>31</v>
      </c>
      <c r="TBH14" s="22">
        <v>393</v>
      </c>
      <c r="TBI14" t="s">
        <v>7</v>
      </c>
      <c r="TBJ14" t="s">
        <v>8</v>
      </c>
      <c r="TBK14" s="8" t="s">
        <v>31</v>
      </c>
      <c r="TBL14" s="22">
        <v>393</v>
      </c>
      <c r="TBM14" t="s">
        <v>7</v>
      </c>
      <c r="TBN14" t="s">
        <v>8</v>
      </c>
      <c r="TBO14" s="8" t="s">
        <v>31</v>
      </c>
      <c r="TBP14" s="22">
        <v>393</v>
      </c>
      <c r="TBQ14" t="s">
        <v>7</v>
      </c>
      <c r="TBR14" t="s">
        <v>8</v>
      </c>
      <c r="TBS14" s="8" t="s">
        <v>31</v>
      </c>
      <c r="TBT14" s="22">
        <v>393</v>
      </c>
      <c r="TBU14" t="s">
        <v>7</v>
      </c>
      <c r="TBV14" t="s">
        <v>8</v>
      </c>
      <c r="TBW14" s="8" t="s">
        <v>31</v>
      </c>
      <c r="TBX14" s="22">
        <v>393</v>
      </c>
      <c r="TBY14" t="s">
        <v>7</v>
      </c>
      <c r="TBZ14" t="s">
        <v>8</v>
      </c>
      <c r="TCA14" s="8" t="s">
        <v>31</v>
      </c>
      <c r="TCB14" s="22">
        <v>393</v>
      </c>
      <c r="TCC14" t="s">
        <v>7</v>
      </c>
      <c r="TCD14" t="s">
        <v>8</v>
      </c>
      <c r="TCE14" s="8" t="s">
        <v>31</v>
      </c>
      <c r="TCF14" s="22">
        <v>393</v>
      </c>
      <c r="TCG14" t="s">
        <v>7</v>
      </c>
      <c r="TCH14" t="s">
        <v>8</v>
      </c>
      <c r="TCI14" s="8" t="s">
        <v>31</v>
      </c>
      <c r="TCJ14" s="22">
        <v>393</v>
      </c>
      <c r="TCK14" t="s">
        <v>7</v>
      </c>
      <c r="TCL14" t="s">
        <v>8</v>
      </c>
      <c r="TCM14" s="8" t="s">
        <v>31</v>
      </c>
      <c r="TCN14" s="22">
        <v>393</v>
      </c>
      <c r="TCO14" t="s">
        <v>7</v>
      </c>
      <c r="TCP14" t="s">
        <v>8</v>
      </c>
      <c r="TCQ14" s="8" t="s">
        <v>31</v>
      </c>
      <c r="TCR14" s="22">
        <v>393</v>
      </c>
      <c r="TCS14" t="s">
        <v>7</v>
      </c>
      <c r="TCT14" t="s">
        <v>8</v>
      </c>
      <c r="TCU14" s="8" t="s">
        <v>31</v>
      </c>
      <c r="TCV14" s="22">
        <v>393</v>
      </c>
      <c r="TCW14" t="s">
        <v>7</v>
      </c>
      <c r="TCX14" t="s">
        <v>8</v>
      </c>
      <c r="TCY14" s="8" t="s">
        <v>31</v>
      </c>
      <c r="TCZ14" s="22">
        <v>393</v>
      </c>
      <c r="TDA14" t="s">
        <v>7</v>
      </c>
      <c r="TDB14" t="s">
        <v>8</v>
      </c>
      <c r="TDC14" s="8" t="s">
        <v>31</v>
      </c>
      <c r="TDD14" s="22">
        <v>393</v>
      </c>
      <c r="TDE14" t="s">
        <v>7</v>
      </c>
      <c r="TDF14" t="s">
        <v>8</v>
      </c>
      <c r="TDG14" s="8" t="s">
        <v>31</v>
      </c>
      <c r="TDH14" s="22">
        <v>393</v>
      </c>
      <c r="TDI14" t="s">
        <v>7</v>
      </c>
      <c r="TDJ14" t="s">
        <v>8</v>
      </c>
      <c r="TDK14" s="8" t="s">
        <v>31</v>
      </c>
      <c r="TDL14" s="22">
        <v>393</v>
      </c>
      <c r="TDM14" t="s">
        <v>7</v>
      </c>
      <c r="TDN14" t="s">
        <v>8</v>
      </c>
      <c r="TDO14" s="8" t="s">
        <v>31</v>
      </c>
      <c r="TDP14" s="22">
        <v>393</v>
      </c>
      <c r="TDQ14" t="s">
        <v>7</v>
      </c>
      <c r="TDR14" t="s">
        <v>8</v>
      </c>
      <c r="TDS14" s="8" t="s">
        <v>31</v>
      </c>
      <c r="TDT14" s="22">
        <v>393</v>
      </c>
      <c r="TDU14" t="s">
        <v>7</v>
      </c>
      <c r="TDV14" t="s">
        <v>8</v>
      </c>
      <c r="TDW14" s="8" t="s">
        <v>31</v>
      </c>
      <c r="TDX14" s="22">
        <v>393</v>
      </c>
      <c r="TDY14" t="s">
        <v>7</v>
      </c>
      <c r="TDZ14" t="s">
        <v>8</v>
      </c>
      <c r="TEA14" s="8" t="s">
        <v>31</v>
      </c>
      <c r="TEB14" s="22">
        <v>393</v>
      </c>
      <c r="TEC14" t="s">
        <v>7</v>
      </c>
      <c r="TED14" t="s">
        <v>8</v>
      </c>
      <c r="TEE14" s="8" t="s">
        <v>31</v>
      </c>
      <c r="TEF14" s="22">
        <v>393</v>
      </c>
      <c r="TEG14" t="s">
        <v>7</v>
      </c>
      <c r="TEH14" t="s">
        <v>8</v>
      </c>
      <c r="TEI14" s="8" t="s">
        <v>31</v>
      </c>
      <c r="TEJ14" s="22">
        <v>393</v>
      </c>
      <c r="TEK14" t="s">
        <v>7</v>
      </c>
      <c r="TEL14" t="s">
        <v>8</v>
      </c>
      <c r="TEM14" s="8" t="s">
        <v>31</v>
      </c>
      <c r="TEN14" s="22">
        <v>393</v>
      </c>
      <c r="TEO14" t="s">
        <v>7</v>
      </c>
      <c r="TEP14" t="s">
        <v>8</v>
      </c>
      <c r="TEQ14" s="8" t="s">
        <v>31</v>
      </c>
      <c r="TER14" s="22">
        <v>393</v>
      </c>
      <c r="TES14" t="s">
        <v>7</v>
      </c>
      <c r="TET14" t="s">
        <v>8</v>
      </c>
      <c r="TEU14" s="8" t="s">
        <v>31</v>
      </c>
      <c r="TEV14" s="22">
        <v>393</v>
      </c>
      <c r="TEW14" t="s">
        <v>7</v>
      </c>
      <c r="TEX14" t="s">
        <v>8</v>
      </c>
      <c r="TEY14" s="8" t="s">
        <v>31</v>
      </c>
      <c r="TEZ14" s="22">
        <v>393</v>
      </c>
      <c r="TFA14" t="s">
        <v>7</v>
      </c>
      <c r="TFB14" t="s">
        <v>8</v>
      </c>
      <c r="TFC14" s="8" t="s">
        <v>31</v>
      </c>
      <c r="TFD14" s="22">
        <v>393</v>
      </c>
      <c r="TFE14" t="s">
        <v>7</v>
      </c>
      <c r="TFF14" t="s">
        <v>8</v>
      </c>
      <c r="TFG14" s="8" t="s">
        <v>31</v>
      </c>
      <c r="TFH14" s="22">
        <v>393</v>
      </c>
      <c r="TFI14" t="s">
        <v>7</v>
      </c>
      <c r="TFJ14" t="s">
        <v>8</v>
      </c>
      <c r="TFK14" s="8" t="s">
        <v>31</v>
      </c>
      <c r="TFL14" s="22">
        <v>393</v>
      </c>
      <c r="TFM14" t="s">
        <v>7</v>
      </c>
      <c r="TFN14" t="s">
        <v>8</v>
      </c>
      <c r="TFO14" s="8" t="s">
        <v>31</v>
      </c>
      <c r="TFP14" s="22">
        <v>393</v>
      </c>
      <c r="TFQ14" t="s">
        <v>7</v>
      </c>
      <c r="TFR14" t="s">
        <v>8</v>
      </c>
      <c r="TFS14" s="8" t="s">
        <v>31</v>
      </c>
      <c r="TFT14" s="22">
        <v>393</v>
      </c>
      <c r="TFU14" t="s">
        <v>7</v>
      </c>
      <c r="TFV14" t="s">
        <v>8</v>
      </c>
      <c r="TFW14" s="8" t="s">
        <v>31</v>
      </c>
      <c r="TFX14" s="22">
        <v>393</v>
      </c>
      <c r="TFY14" t="s">
        <v>7</v>
      </c>
      <c r="TFZ14" t="s">
        <v>8</v>
      </c>
      <c r="TGA14" s="8" t="s">
        <v>31</v>
      </c>
      <c r="TGB14" s="22">
        <v>393</v>
      </c>
      <c r="TGC14" t="s">
        <v>7</v>
      </c>
      <c r="TGD14" t="s">
        <v>8</v>
      </c>
      <c r="TGE14" s="8" t="s">
        <v>31</v>
      </c>
      <c r="TGF14" s="22">
        <v>393</v>
      </c>
      <c r="TGG14" t="s">
        <v>7</v>
      </c>
      <c r="TGH14" t="s">
        <v>8</v>
      </c>
      <c r="TGI14" s="8" t="s">
        <v>31</v>
      </c>
      <c r="TGJ14" s="22">
        <v>393</v>
      </c>
      <c r="TGK14" t="s">
        <v>7</v>
      </c>
      <c r="TGL14" t="s">
        <v>8</v>
      </c>
      <c r="TGM14" s="8" t="s">
        <v>31</v>
      </c>
      <c r="TGN14" s="22">
        <v>393</v>
      </c>
      <c r="TGO14" t="s">
        <v>7</v>
      </c>
      <c r="TGP14" t="s">
        <v>8</v>
      </c>
      <c r="TGQ14" s="8" t="s">
        <v>31</v>
      </c>
      <c r="TGR14" s="22">
        <v>393</v>
      </c>
      <c r="TGS14" t="s">
        <v>7</v>
      </c>
      <c r="TGT14" t="s">
        <v>8</v>
      </c>
      <c r="TGU14" s="8" t="s">
        <v>31</v>
      </c>
      <c r="TGV14" s="22">
        <v>393</v>
      </c>
      <c r="TGW14" t="s">
        <v>7</v>
      </c>
      <c r="TGX14" t="s">
        <v>8</v>
      </c>
      <c r="TGY14" s="8" t="s">
        <v>31</v>
      </c>
      <c r="TGZ14" s="22">
        <v>393</v>
      </c>
      <c r="THA14" t="s">
        <v>7</v>
      </c>
      <c r="THB14" t="s">
        <v>8</v>
      </c>
      <c r="THC14" s="8" t="s">
        <v>31</v>
      </c>
      <c r="THD14" s="22">
        <v>393</v>
      </c>
      <c r="THE14" t="s">
        <v>7</v>
      </c>
      <c r="THF14" t="s">
        <v>8</v>
      </c>
      <c r="THG14" s="8" t="s">
        <v>31</v>
      </c>
      <c r="THH14" s="22">
        <v>393</v>
      </c>
      <c r="THI14" t="s">
        <v>7</v>
      </c>
      <c r="THJ14" t="s">
        <v>8</v>
      </c>
      <c r="THK14" s="8" t="s">
        <v>31</v>
      </c>
      <c r="THL14" s="22">
        <v>393</v>
      </c>
      <c r="THM14" t="s">
        <v>7</v>
      </c>
      <c r="THN14" t="s">
        <v>8</v>
      </c>
      <c r="THO14" s="8" t="s">
        <v>31</v>
      </c>
      <c r="THP14" s="22">
        <v>393</v>
      </c>
      <c r="THQ14" t="s">
        <v>7</v>
      </c>
      <c r="THR14" t="s">
        <v>8</v>
      </c>
      <c r="THS14" s="8" t="s">
        <v>31</v>
      </c>
      <c r="THT14" s="22">
        <v>393</v>
      </c>
      <c r="THU14" t="s">
        <v>7</v>
      </c>
      <c r="THV14" t="s">
        <v>8</v>
      </c>
      <c r="THW14" s="8" t="s">
        <v>31</v>
      </c>
      <c r="THX14" s="22">
        <v>393</v>
      </c>
      <c r="THY14" t="s">
        <v>7</v>
      </c>
      <c r="THZ14" t="s">
        <v>8</v>
      </c>
      <c r="TIA14" s="8" t="s">
        <v>31</v>
      </c>
      <c r="TIB14" s="22">
        <v>393</v>
      </c>
      <c r="TIC14" t="s">
        <v>7</v>
      </c>
      <c r="TID14" t="s">
        <v>8</v>
      </c>
      <c r="TIE14" s="8" t="s">
        <v>31</v>
      </c>
      <c r="TIF14" s="22">
        <v>393</v>
      </c>
      <c r="TIG14" t="s">
        <v>7</v>
      </c>
      <c r="TIH14" t="s">
        <v>8</v>
      </c>
      <c r="TII14" s="8" t="s">
        <v>31</v>
      </c>
      <c r="TIJ14" s="22">
        <v>393</v>
      </c>
      <c r="TIK14" t="s">
        <v>7</v>
      </c>
      <c r="TIL14" t="s">
        <v>8</v>
      </c>
      <c r="TIM14" s="8" t="s">
        <v>31</v>
      </c>
      <c r="TIN14" s="22">
        <v>393</v>
      </c>
      <c r="TIO14" t="s">
        <v>7</v>
      </c>
      <c r="TIP14" t="s">
        <v>8</v>
      </c>
      <c r="TIQ14" s="8" t="s">
        <v>31</v>
      </c>
      <c r="TIR14" s="22">
        <v>393</v>
      </c>
      <c r="TIS14" t="s">
        <v>7</v>
      </c>
      <c r="TIT14" t="s">
        <v>8</v>
      </c>
      <c r="TIU14" s="8" t="s">
        <v>31</v>
      </c>
      <c r="TIV14" s="22">
        <v>393</v>
      </c>
      <c r="TIW14" t="s">
        <v>7</v>
      </c>
      <c r="TIX14" t="s">
        <v>8</v>
      </c>
      <c r="TIY14" s="8" t="s">
        <v>31</v>
      </c>
      <c r="TIZ14" s="22">
        <v>393</v>
      </c>
      <c r="TJA14" t="s">
        <v>7</v>
      </c>
      <c r="TJB14" t="s">
        <v>8</v>
      </c>
      <c r="TJC14" s="8" t="s">
        <v>31</v>
      </c>
      <c r="TJD14" s="22">
        <v>393</v>
      </c>
      <c r="TJE14" t="s">
        <v>7</v>
      </c>
      <c r="TJF14" t="s">
        <v>8</v>
      </c>
      <c r="TJG14" s="8" t="s">
        <v>31</v>
      </c>
      <c r="TJH14" s="22">
        <v>393</v>
      </c>
      <c r="TJI14" t="s">
        <v>7</v>
      </c>
      <c r="TJJ14" t="s">
        <v>8</v>
      </c>
      <c r="TJK14" s="8" t="s">
        <v>31</v>
      </c>
      <c r="TJL14" s="22">
        <v>393</v>
      </c>
      <c r="TJM14" t="s">
        <v>7</v>
      </c>
      <c r="TJN14" t="s">
        <v>8</v>
      </c>
      <c r="TJO14" s="8" t="s">
        <v>31</v>
      </c>
      <c r="TJP14" s="22">
        <v>393</v>
      </c>
      <c r="TJQ14" t="s">
        <v>7</v>
      </c>
      <c r="TJR14" t="s">
        <v>8</v>
      </c>
      <c r="TJS14" s="8" t="s">
        <v>31</v>
      </c>
      <c r="TJT14" s="22">
        <v>393</v>
      </c>
      <c r="TJU14" t="s">
        <v>7</v>
      </c>
      <c r="TJV14" t="s">
        <v>8</v>
      </c>
      <c r="TJW14" s="8" t="s">
        <v>31</v>
      </c>
      <c r="TJX14" s="22">
        <v>393</v>
      </c>
      <c r="TJY14" t="s">
        <v>7</v>
      </c>
      <c r="TJZ14" t="s">
        <v>8</v>
      </c>
      <c r="TKA14" s="8" t="s">
        <v>31</v>
      </c>
      <c r="TKB14" s="22">
        <v>393</v>
      </c>
      <c r="TKC14" t="s">
        <v>7</v>
      </c>
      <c r="TKD14" t="s">
        <v>8</v>
      </c>
      <c r="TKE14" s="8" t="s">
        <v>31</v>
      </c>
      <c r="TKF14" s="22">
        <v>393</v>
      </c>
      <c r="TKG14" t="s">
        <v>7</v>
      </c>
      <c r="TKH14" t="s">
        <v>8</v>
      </c>
      <c r="TKI14" s="8" t="s">
        <v>31</v>
      </c>
      <c r="TKJ14" s="22">
        <v>393</v>
      </c>
      <c r="TKK14" t="s">
        <v>7</v>
      </c>
      <c r="TKL14" t="s">
        <v>8</v>
      </c>
      <c r="TKM14" s="8" t="s">
        <v>31</v>
      </c>
      <c r="TKN14" s="22">
        <v>393</v>
      </c>
      <c r="TKO14" t="s">
        <v>7</v>
      </c>
      <c r="TKP14" t="s">
        <v>8</v>
      </c>
      <c r="TKQ14" s="8" t="s">
        <v>31</v>
      </c>
      <c r="TKR14" s="22">
        <v>393</v>
      </c>
      <c r="TKS14" t="s">
        <v>7</v>
      </c>
      <c r="TKT14" t="s">
        <v>8</v>
      </c>
      <c r="TKU14" s="8" t="s">
        <v>31</v>
      </c>
      <c r="TKV14" s="22">
        <v>393</v>
      </c>
      <c r="TKW14" t="s">
        <v>7</v>
      </c>
      <c r="TKX14" t="s">
        <v>8</v>
      </c>
      <c r="TKY14" s="8" t="s">
        <v>31</v>
      </c>
      <c r="TKZ14" s="22">
        <v>393</v>
      </c>
      <c r="TLA14" t="s">
        <v>7</v>
      </c>
      <c r="TLB14" t="s">
        <v>8</v>
      </c>
      <c r="TLC14" s="8" t="s">
        <v>31</v>
      </c>
      <c r="TLD14" s="22">
        <v>393</v>
      </c>
      <c r="TLE14" t="s">
        <v>7</v>
      </c>
      <c r="TLF14" t="s">
        <v>8</v>
      </c>
      <c r="TLG14" s="8" t="s">
        <v>31</v>
      </c>
      <c r="TLH14" s="22">
        <v>393</v>
      </c>
      <c r="TLI14" t="s">
        <v>7</v>
      </c>
      <c r="TLJ14" t="s">
        <v>8</v>
      </c>
      <c r="TLK14" s="8" t="s">
        <v>31</v>
      </c>
      <c r="TLL14" s="22">
        <v>393</v>
      </c>
      <c r="TLM14" t="s">
        <v>7</v>
      </c>
      <c r="TLN14" t="s">
        <v>8</v>
      </c>
      <c r="TLO14" s="8" t="s">
        <v>31</v>
      </c>
      <c r="TLP14" s="22">
        <v>393</v>
      </c>
      <c r="TLQ14" t="s">
        <v>7</v>
      </c>
      <c r="TLR14" t="s">
        <v>8</v>
      </c>
      <c r="TLS14" s="8" t="s">
        <v>31</v>
      </c>
      <c r="TLT14" s="22">
        <v>393</v>
      </c>
      <c r="TLU14" t="s">
        <v>7</v>
      </c>
      <c r="TLV14" t="s">
        <v>8</v>
      </c>
      <c r="TLW14" s="8" t="s">
        <v>31</v>
      </c>
      <c r="TLX14" s="22">
        <v>393</v>
      </c>
      <c r="TLY14" t="s">
        <v>7</v>
      </c>
      <c r="TLZ14" t="s">
        <v>8</v>
      </c>
      <c r="TMA14" s="8" t="s">
        <v>31</v>
      </c>
      <c r="TMB14" s="22">
        <v>393</v>
      </c>
      <c r="TMC14" t="s">
        <v>7</v>
      </c>
      <c r="TMD14" t="s">
        <v>8</v>
      </c>
      <c r="TME14" s="8" t="s">
        <v>31</v>
      </c>
      <c r="TMF14" s="22">
        <v>393</v>
      </c>
      <c r="TMG14" t="s">
        <v>7</v>
      </c>
      <c r="TMH14" t="s">
        <v>8</v>
      </c>
      <c r="TMI14" s="8" t="s">
        <v>31</v>
      </c>
      <c r="TMJ14" s="22">
        <v>393</v>
      </c>
      <c r="TMK14" t="s">
        <v>7</v>
      </c>
      <c r="TML14" t="s">
        <v>8</v>
      </c>
      <c r="TMM14" s="8" t="s">
        <v>31</v>
      </c>
      <c r="TMN14" s="22">
        <v>393</v>
      </c>
      <c r="TMO14" t="s">
        <v>7</v>
      </c>
      <c r="TMP14" t="s">
        <v>8</v>
      </c>
      <c r="TMQ14" s="8" t="s">
        <v>31</v>
      </c>
      <c r="TMR14" s="22">
        <v>393</v>
      </c>
      <c r="TMS14" t="s">
        <v>7</v>
      </c>
      <c r="TMT14" t="s">
        <v>8</v>
      </c>
      <c r="TMU14" s="8" t="s">
        <v>31</v>
      </c>
      <c r="TMV14" s="22">
        <v>393</v>
      </c>
      <c r="TMW14" t="s">
        <v>7</v>
      </c>
      <c r="TMX14" t="s">
        <v>8</v>
      </c>
      <c r="TMY14" s="8" t="s">
        <v>31</v>
      </c>
      <c r="TMZ14" s="22">
        <v>393</v>
      </c>
      <c r="TNA14" t="s">
        <v>7</v>
      </c>
      <c r="TNB14" t="s">
        <v>8</v>
      </c>
      <c r="TNC14" s="8" t="s">
        <v>31</v>
      </c>
      <c r="TND14" s="22">
        <v>393</v>
      </c>
      <c r="TNE14" t="s">
        <v>7</v>
      </c>
      <c r="TNF14" t="s">
        <v>8</v>
      </c>
      <c r="TNG14" s="8" t="s">
        <v>31</v>
      </c>
      <c r="TNH14" s="22">
        <v>393</v>
      </c>
      <c r="TNI14" t="s">
        <v>7</v>
      </c>
      <c r="TNJ14" t="s">
        <v>8</v>
      </c>
      <c r="TNK14" s="8" t="s">
        <v>31</v>
      </c>
      <c r="TNL14" s="22">
        <v>393</v>
      </c>
      <c r="TNM14" t="s">
        <v>7</v>
      </c>
      <c r="TNN14" t="s">
        <v>8</v>
      </c>
      <c r="TNO14" s="8" t="s">
        <v>31</v>
      </c>
      <c r="TNP14" s="22">
        <v>393</v>
      </c>
      <c r="TNQ14" t="s">
        <v>7</v>
      </c>
      <c r="TNR14" t="s">
        <v>8</v>
      </c>
      <c r="TNS14" s="8" t="s">
        <v>31</v>
      </c>
      <c r="TNT14" s="22">
        <v>393</v>
      </c>
      <c r="TNU14" t="s">
        <v>7</v>
      </c>
      <c r="TNV14" t="s">
        <v>8</v>
      </c>
      <c r="TNW14" s="8" t="s">
        <v>31</v>
      </c>
      <c r="TNX14" s="22">
        <v>393</v>
      </c>
      <c r="TNY14" t="s">
        <v>7</v>
      </c>
      <c r="TNZ14" t="s">
        <v>8</v>
      </c>
      <c r="TOA14" s="8" t="s">
        <v>31</v>
      </c>
      <c r="TOB14" s="22">
        <v>393</v>
      </c>
      <c r="TOC14" t="s">
        <v>7</v>
      </c>
      <c r="TOD14" t="s">
        <v>8</v>
      </c>
      <c r="TOE14" s="8" t="s">
        <v>31</v>
      </c>
      <c r="TOF14" s="22">
        <v>393</v>
      </c>
      <c r="TOG14" t="s">
        <v>7</v>
      </c>
      <c r="TOH14" t="s">
        <v>8</v>
      </c>
      <c r="TOI14" s="8" t="s">
        <v>31</v>
      </c>
      <c r="TOJ14" s="22">
        <v>393</v>
      </c>
      <c r="TOK14" t="s">
        <v>7</v>
      </c>
      <c r="TOL14" t="s">
        <v>8</v>
      </c>
      <c r="TOM14" s="8" t="s">
        <v>31</v>
      </c>
      <c r="TON14" s="22">
        <v>393</v>
      </c>
      <c r="TOO14" t="s">
        <v>7</v>
      </c>
      <c r="TOP14" t="s">
        <v>8</v>
      </c>
      <c r="TOQ14" s="8" t="s">
        <v>31</v>
      </c>
      <c r="TOR14" s="22">
        <v>393</v>
      </c>
      <c r="TOS14" t="s">
        <v>7</v>
      </c>
      <c r="TOT14" t="s">
        <v>8</v>
      </c>
      <c r="TOU14" s="8" t="s">
        <v>31</v>
      </c>
      <c r="TOV14" s="22">
        <v>393</v>
      </c>
      <c r="TOW14" t="s">
        <v>7</v>
      </c>
      <c r="TOX14" t="s">
        <v>8</v>
      </c>
      <c r="TOY14" s="8" t="s">
        <v>31</v>
      </c>
      <c r="TOZ14" s="22">
        <v>393</v>
      </c>
      <c r="TPA14" t="s">
        <v>7</v>
      </c>
      <c r="TPB14" t="s">
        <v>8</v>
      </c>
      <c r="TPC14" s="8" t="s">
        <v>31</v>
      </c>
      <c r="TPD14" s="22">
        <v>393</v>
      </c>
      <c r="TPE14" t="s">
        <v>7</v>
      </c>
      <c r="TPF14" t="s">
        <v>8</v>
      </c>
      <c r="TPG14" s="8" t="s">
        <v>31</v>
      </c>
      <c r="TPH14" s="22">
        <v>393</v>
      </c>
      <c r="TPI14" t="s">
        <v>7</v>
      </c>
      <c r="TPJ14" t="s">
        <v>8</v>
      </c>
      <c r="TPK14" s="8" t="s">
        <v>31</v>
      </c>
      <c r="TPL14" s="22">
        <v>393</v>
      </c>
      <c r="TPM14" t="s">
        <v>7</v>
      </c>
      <c r="TPN14" t="s">
        <v>8</v>
      </c>
      <c r="TPO14" s="8" t="s">
        <v>31</v>
      </c>
      <c r="TPP14" s="22">
        <v>393</v>
      </c>
      <c r="TPQ14" t="s">
        <v>7</v>
      </c>
      <c r="TPR14" t="s">
        <v>8</v>
      </c>
      <c r="TPS14" s="8" t="s">
        <v>31</v>
      </c>
      <c r="TPT14" s="22">
        <v>393</v>
      </c>
      <c r="TPU14" t="s">
        <v>7</v>
      </c>
      <c r="TPV14" t="s">
        <v>8</v>
      </c>
      <c r="TPW14" s="8" t="s">
        <v>31</v>
      </c>
      <c r="TPX14" s="22">
        <v>393</v>
      </c>
      <c r="TPY14" t="s">
        <v>7</v>
      </c>
      <c r="TPZ14" t="s">
        <v>8</v>
      </c>
      <c r="TQA14" s="8" t="s">
        <v>31</v>
      </c>
      <c r="TQB14" s="22">
        <v>393</v>
      </c>
      <c r="TQC14" t="s">
        <v>7</v>
      </c>
      <c r="TQD14" t="s">
        <v>8</v>
      </c>
      <c r="TQE14" s="8" t="s">
        <v>31</v>
      </c>
      <c r="TQF14" s="22">
        <v>393</v>
      </c>
      <c r="TQG14" t="s">
        <v>7</v>
      </c>
      <c r="TQH14" t="s">
        <v>8</v>
      </c>
      <c r="TQI14" s="8" t="s">
        <v>31</v>
      </c>
      <c r="TQJ14" s="22">
        <v>393</v>
      </c>
      <c r="TQK14" t="s">
        <v>7</v>
      </c>
      <c r="TQL14" t="s">
        <v>8</v>
      </c>
      <c r="TQM14" s="8" t="s">
        <v>31</v>
      </c>
      <c r="TQN14" s="22">
        <v>393</v>
      </c>
      <c r="TQO14" t="s">
        <v>7</v>
      </c>
      <c r="TQP14" t="s">
        <v>8</v>
      </c>
      <c r="TQQ14" s="8" t="s">
        <v>31</v>
      </c>
      <c r="TQR14" s="22">
        <v>393</v>
      </c>
      <c r="TQS14" t="s">
        <v>7</v>
      </c>
      <c r="TQT14" t="s">
        <v>8</v>
      </c>
      <c r="TQU14" s="8" t="s">
        <v>31</v>
      </c>
      <c r="TQV14" s="22">
        <v>393</v>
      </c>
      <c r="TQW14" t="s">
        <v>7</v>
      </c>
      <c r="TQX14" t="s">
        <v>8</v>
      </c>
      <c r="TQY14" s="8" t="s">
        <v>31</v>
      </c>
      <c r="TQZ14" s="22">
        <v>393</v>
      </c>
      <c r="TRA14" t="s">
        <v>7</v>
      </c>
      <c r="TRB14" t="s">
        <v>8</v>
      </c>
      <c r="TRC14" s="8" t="s">
        <v>31</v>
      </c>
      <c r="TRD14" s="22">
        <v>393</v>
      </c>
      <c r="TRE14" t="s">
        <v>7</v>
      </c>
      <c r="TRF14" t="s">
        <v>8</v>
      </c>
      <c r="TRG14" s="8" t="s">
        <v>31</v>
      </c>
      <c r="TRH14" s="22">
        <v>393</v>
      </c>
      <c r="TRI14" t="s">
        <v>7</v>
      </c>
      <c r="TRJ14" t="s">
        <v>8</v>
      </c>
      <c r="TRK14" s="8" t="s">
        <v>31</v>
      </c>
      <c r="TRL14" s="22">
        <v>393</v>
      </c>
      <c r="TRM14" t="s">
        <v>7</v>
      </c>
      <c r="TRN14" t="s">
        <v>8</v>
      </c>
      <c r="TRO14" s="8" t="s">
        <v>31</v>
      </c>
      <c r="TRP14" s="22">
        <v>393</v>
      </c>
      <c r="TRQ14" t="s">
        <v>7</v>
      </c>
      <c r="TRR14" t="s">
        <v>8</v>
      </c>
      <c r="TRS14" s="8" t="s">
        <v>31</v>
      </c>
      <c r="TRT14" s="22">
        <v>393</v>
      </c>
      <c r="TRU14" t="s">
        <v>7</v>
      </c>
      <c r="TRV14" t="s">
        <v>8</v>
      </c>
      <c r="TRW14" s="8" t="s">
        <v>31</v>
      </c>
      <c r="TRX14" s="22">
        <v>393</v>
      </c>
      <c r="TRY14" t="s">
        <v>7</v>
      </c>
      <c r="TRZ14" t="s">
        <v>8</v>
      </c>
      <c r="TSA14" s="8" t="s">
        <v>31</v>
      </c>
      <c r="TSB14" s="22">
        <v>393</v>
      </c>
      <c r="TSC14" t="s">
        <v>7</v>
      </c>
      <c r="TSD14" t="s">
        <v>8</v>
      </c>
      <c r="TSE14" s="8" t="s">
        <v>31</v>
      </c>
      <c r="TSF14" s="22">
        <v>393</v>
      </c>
      <c r="TSG14" t="s">
        <v>7</v>
      </c>
      <c r="TSH14" t="s">
        <v>8</v>
      </c>
      <c r="TSI14" s="8" t="s">
        <v>31</v>
      </c>
      <c r="TSJ14" s="22">
        <v>393</v>
      </c>
      <c r="TSK14" t="s">
        <v>7</v>
      </c>
      <c r="TSL14" t="s">
        <v>8</v>
      </c>
      <c r="TSM14" s="8" t="s">
        <v>31</v>
      </c>
      <c r="TSN14" s="22">
        <v>393</v>
      </c>
      <c r="TSO14" t="s">
        <v>7</v>
      </c>
      <c r="TSP14" t="s">
        <v>8</v>
      </c>
      <c r="TSQ14" s="8" t="s">
        <v>31</v>
      </c>
      <c r="TSR14" s="22">
        <v>393</v>
      </c>
      <c r="TSS14" t="s">
        <v>7</v>
      </c>
      <c r="TST14" t="s">
        <v>8</v>
      </c>
      <c r="TSU14" s="8" t="s">
        <v>31</v>
      </c>
      <c r="TSV14" s="22">
        <v>393</v>
      </c>
      <c r="TSW14" t="s">
        <v>7</v>
      </c>
      <c r="TSX14" t="s">
        <v>8</v>
      </c>
      <c r="TSY14" s="8" t="s">
        <v>31</v>
      </c>
      <c r="TSZ14" s="22">
        <v>393</v>
      </c>
      <c r="TTA14" t="s">
        <v>7</v>
      </c>
      <c r="TTB14" t="s">
        <v>8</v>
      </c>
      <c r="TTC14" s="8" t="s">
        <v>31</v>
      </c>
      <c r="TTD14" s="22">
        <v>393</v>
      </c>
      <c r="TTE14" t="s">
        <v>7</v>
      </c>
      <c r="TTF14" t="s">
        <v>8</v>
      </c>
      <c r="TTG14" s="8" t="s">
        <v>31</v>
      </c>
      <c r="TTH14" s="22">
        <v>393</v>
      </c>
      <c r="TTI14" t="s">
        <v>7</v>
      </c>
      <c r="TTJ14" t="s">
        <v>8</v>
      </c>
      <c r="TTK14" s="8" t="s">
        <v>31</v>
      </c>
      <c r="TTL14" s="22">
        <v>393</v>
      </c>
      <c r="TTM14" t="s">
        <v>7</v>
      </c>
      <c r="TTN14" t="s">
        <v>8</v>
      </c>
      <c r="TTO14" s="8" t="s">
        <v>31</v>
      </c>
      <c r="TTP14" s="22">
        <v>393</v>
      </c>
      <c r="TTQ14" t="s">
        <v>7</v>
      </c>
      <c r="TTR14" t="s">
        <v>8</v>
      </c>
      <c r="TTS14" s="8" t="s">
        <v>31</v>
      </c>
      <c r="TTT14" s="22">
        <v>393</v>
      </c>
      <c r="TTU14" t="s">
        <v>7</v>
      </c>
      <c r="TTV14" t="s">
        <v>8</v>
      </c>
      <c r="TTW14" s="8" t="s">
        <v>31</v>
      </c>
      <c r="TTX14" s="22">
        <v>393</v>
      </c>
      <c r="TTY14" t="s">
        <v>7</v>
      </c>
      <c r="TTZ14" t="s">
        <v>8</v>
      </c>
      <c r="TUA14" s="8" t="s">
        <v>31</v>
      </c>
      <c r="TUB14" s="22">
        <v>393</v>
      </c>
      <c r="TUC14" t="s">
        <v>7</v>
      </c>
      <c r="TUD14" t="s">
        <v>8</v>
      </c>
      <c r="TUE14" s="8" t="s">
        <v>31</v>
      </c>
      <c r="TUF14" s="22">
        <v>393</v>
      </c>
      <c r="TUG14" t="s">
        <v>7</v>
      </c>
      <c r="TUH14" t="s">
        <v>8</v>
      </c>
      <c r="TUI14" s="8" t="s">
        <v>31</v>
      </c>
      <c r="TUJ14" s="22">
        <v>393</v>
      </c>
      <c r="TUK14" t="s">
        <v>7</v>
      </c>
      <c r="TUL14" t="s">
        <v>8</v>
      </c>
      <c r="TUM14" s="8" t="s">
        <v>31</v>
      </c>
      <c r="TUN14" s="22">
        <v>393</v>
      </c>
      <c r="TUO14" t="s">
        <v>7</v>
      </c>
      <c r="TUP14" t="s">
        <v>8</v>
      </c>
      <c r="TUQ14" s="8" t="s">
        <v>31</v>
      </c>
      <c r="TUR14" s="22">
        <v>393</v>
      </c>
      <c r="TUS14" t="s">
        <v>7</v>
      </c>
      <c r="TUT14" t="s">
        <v>8</v>
      </c>
      <c r="TUU14" s="8" t="s">
        <v>31</v>
      </c>
      <c r="TUV14" s="22">
        <v>393</v>
      </c>
      <c r="TUW14" t="s">
        <v>7</v>
      </c>
      <c r="TUX14" t="s">
        <v>8</v>
      </c>
      <c r="TUY14" s="8" t="s">
        <v>31</v>
      </c>
      <c r="TUZ14" s="22">
        <v>393</v>
      </c>
      <c r="TVA14" t="s">
        <v>7</v>
      </c>
      <c r="TVB14" t="s">
        <v>8</v>
      </c>
      <c r="TVC14" s="8" t="s">
        <v>31</v>
      </c>
      <c r="TVD14" s="22">
        <v>393</v>
      </c>
      <c r="TVE14" t="s">
        <v>7</v>
      </c>
      <c r="TVF14" t="s">
        <v>8</v>
      </c>
      <c r="TVG14" s="8" t="s">
        <v>31</v>
      </c>
      <c r="TVH14" s="22">
        <v>393</v>
      </c>
      <c r="TVI14" t="s">
        <v>7</v>
      </c>
      <c r="TVJ14" t="s">
        <v>8</v>
      </c>
      <c r="TVK14" s="8" t="s">
        <v>31</v>
      </c>
      <c r="TVL14" s="22">
        <v>393</v>
      </c>
      <c r="TVM14" t="s">
        <v>7</v>
      </c>
      <c r="TVN14" t="s">
        <v>8</v>
      </c>
      <c r="TVO14" s="8" t="s">
        <v>31</v>
      </c>
      <c r="TVP14" s="22">
        <v>393</v>
      </c>
      <c r="TVQ14" t="s">
        <v>7</v>
      </c>
      <c r="TVR14" t="s">
        <v>8</v>
      </c>
      <c r="TVS14" s="8" t="s">
        <v>31</v>
      </c>
      <c r="TVT14" s="22">
        <v>393</v>
      </c>
      <c r="TVU14" t="s">
        <v>7</v>
      </c>
      <c r="TVV14" t="s">
        <v>8</v>
      </c>
      <c r="TVW14" s="8" t="s">
        <v>31</v>
      </c>
      <c r="TVX14" s="22">
        <v>393</v>
      </c>
      <c r="TVY14" t="s">
        <v>7</v>
      </c>
      <c r="TVZ14" t="s">
        <v>8</v>
      </c>
      <c r="TWA14" s="8" t="s">
        <v>31</v>
      </c>
      <c r="TWB14" s="22">
        <v>393</v>
      </c>
      <c r="TWC14" t="s">
        <v>7</v>
      </c>
      <c r="TWD14" t="s">
        <v>8</v>
      </c>
      <c r="TWE14" s="8" t="s">
        <v>31</v>
      </c>
      <c r="TWF14" s="22">
        <v>393</v>
      </c>
      <c r="TWG14" t="s">
        <v>7</v>
      </c>
      <c r="TWH14" t="s">
        <v>8</v>
      </c>
      <c r="TWI14" s="8" t="s">
        <v>31</v>
      </c>
      <c r="TWJ14" s="22">
        <v>393</v>
      </c>
      <c r="TWK14" t="s">
        <v>7</v>
      </c>
      <c r="TWL14" t="s">
        <v>8</v>
      </c>
      <c r="TWM14" s="8" t="s">
        <v>31</v>
      </c>
      <c r="TWN14" s="22">
        <v>393</v>
      </c>
      <c r="TWO14" t="s">
        <v>7</v>
      </c>
      <c r="TWP14" t="s">
        <v>8</v>
      </c>
      <c r="TWQ14" s="8" t="s">
        <v>31</v>
      </c>
      <c r="TWR14" s="22">
        <v>393</v>
      </c>
      <c r="TWS14" t="s">
        <v>7</v>
      </c>
      <c r="TWT14" t="s">
        <v>8</v>
      </c>
      <c r="TWU14" s="8" t="s">
        <v>31</v>
      </c>
      <c r="TWV14" s="22">
        <v>393</v>
      </c>
      <c r="TWW14" t="s">
        <v>7</v>
      </c>
      <c r="TWX14" t="s">
        <v>8</v>
      </c>
      <c r="TWY14" s="8" t="s">
        <v>31</v>
      </c>
      <c r="TWZ14" s="22">
        <v>393</v>
      </c>
      <c r="TXA14" t="s">
        <v>7</v>
      </c>
      <c r="TXB14" t="s">
        <v>8</v>
      </c>
      <c r="TXC14" s="8" t="s">
        <v>31</v>
      </c>
      <c r="TXD14" s="22">
        <v>393</v>
      </c>
      <c r="TXE14" t="s">
        <v>7</v>
      </c>
      <c r="TXF14" t="s">
        <v>8</v>
      </c>
      <c r="TXG14" s="8" t="s">
        <v>31</v>
      </c>
      <c r="TXH14" s="22">
        <v>393</v>
      </c>
      <c r="TXI14" t="s">
        <v>7</v>
      </c>
      <c r="TXJ14" t="s">
        <v>8</v>
      </c>
      <c r="TXK14" s="8" t="s">
        <v>31</v>
      </c>
      <c r="TXL14" s="22">
        <v>393</v>
      </c>
      <c r="TXM14" t="s">
        <v>7</v>
      </c>
      <c r="TXN14" t="s">
        <v>8</v>
      </c>
      <c r="TXO14" s="8" t="s">
        <v>31</v>
      </c>
      <c r="TXP14" s="22">
        <v>393</v>
      </c>
      <c r="TXQ14" t="s">
        <v>7</v>
      </c>
      <c r="TXR14" t="s">
        <v>8</v>
      </c>
      <c r="TXS14" s="8" t="s">
        <v>31</v>
      </c>
      <c r="TXT14" s="22">
        <v>393</v>
      </c>
      <c r="TXU14" t="s">
        <v>7</v>
      </c>
      <c r="TXV14" t="s">
        <v>8</v>
      </c>
      <c r="TXW14" s="8" t="s">
        <v>31</v>
      </c>
      <c r="TXX14" s="22">
        <v>393</v>
      </c>
      <c r="TXY14" t="s">
        <v>7</v>
      </c>
      <c r="TXZ14" t="s">
        <v>8</v>
      </c>
      <c r="TYA14" s="8" t="s">
        <v>31</v>
      </c>
      <c r="TYB14" s="22">
        <v>393</v>
      </c>
      <c r="TYC14" t="s">
        <v>7</v>
      </c>
      <c r="TYD14" t="s">
        <v>8</v>
      </c>
      <c r="TYE14" s="8" t="s">
        <v>31</v>
      </c>
      <c r="TYF14" s="22">
        <v>393</v>
      </c>
      <c r="TYG14" t="s">
        <v>7</v>
      </c>
      <c r="TYH14" t="s">
        <v>8</v>
      </c>
      <c r="TYI14" s="8" t="s">
        <v>31</v>
      </c>
      <c r="TYJ14" s="22">
        <v>393</v>
      </c>
      <c r="TYK14" t="s">
        <v>7</v>
      </c>
      <c r="TYL14" t="s">
        <v>8</v>
      </c>
      <c r="TYM14" s="8" t="s">
        <v>31</v>
      </c>
      <c r="TYN14" s="22">
        <v>393</v>
      </c>
      <c r="TYO14" t="s">
        <v>7</v>
      </c>
      <c r="TYP14" t="s">
        <v>8</v>
      </c>
      <c r="TYQ14" s="8" t="s">
        <v>31</v>
      </c>
      <c r="TYR14" s="22">
        <v>393</v>
      </c>
      <c r="TYS14" t="s">
        <v>7</v>
      </c>
      <c r="TYT14" t="s">
        <v>8</v>
      </c>
      <c r="TYU14" s="8" t="s">
        <v>31</v>
      </c>
      <c r="TYV14" s="22">
        <v>393</v>
      </c>
      <c r="TYW14" t="s">
        <v>7</v>
      </c>
      <c r="TYX14" t="s">
        <v>8</v>
      </c>
      <c r="TYY14" s="8" t="s">
        <v>31</v>
      </c>
      <c r="TYZ14" s="22">
        <v>393</v>
      </c>
      <c r="TZA14" t="s">
        <v>7</v>
      </c>
      <c r="TZB14" t="s">
        <v>8</v>
      </c>
      <c r="TZC14" s="8" t="s">
        <v>31</v>
      </c>
      <c r="TZD14" s="22">
        <v>393</v>
      </c>
      <c r="TZE14" t="s">
        <v>7</v>
      </c>
      <c r="TZF14" t="s">
        <v>8</v>
      </c>
      <c r="TZG14" s="8" t="s">
        <v>31</v>
      </c>
      <c r="TZH14" s="22">
        <v>393</v>
      </c>
      <c r="TZI14" t="s">
        <v>7</v>
      </c>
      <c r="TZJ14" t="s">
        <v>8</v>
      </c>
      <c r="TZK14" s="8" t="s">
        <v>31</v>
      </c>
      <c r="TZL14" s="22">
        <v>393</v>
      </c>
      <c r="TZM14" t="s">
        <v>7</v>
      </c>
      <c r="TZN14" t="s">
        <v>8</v>
      </c>
      <c r="TZO14" s="8" t="s">
        <v>31</v>
      </c>
      <c r="TZP14" s="22">
        <v>393</v>
      </c>
      <c r="TZQ14" t="s">
        <v>7</v>
      </c>
      <c r="TZR14" t="s">
        <v>8</v>
      </c>
      <c r="TZS14" s="8" t="s">
        <v>31</v>
      </c>
      <c r="TZT14" s="22">
        <v>393</v>
      </c>
      <c r="TZU14" t="s">
        <v>7</v>
      </c>
      <c r="TZV14" t="s">
        <v>8</v>
      </c>
      <c r="TZW14" s="8" t="s">
        <v>31</v>
      </c>
      <c r="TZX14" s="22">
        <v>393</v>
      </c>
      <c r="TZY14" t="s">
        <v>7</v>
      </c>
      <c r="TZZ14" t="s">
        <v>8</v>
      </c>
      <c r="UAA14" s="8" t="s">
        <v>31</v>
      </c>
      <c r="UAB14" s="22">
        <v>393</v>
      </c>
      <c r="UAC14" t="s">
        <v>7</v>
      </c>
      <c r="UAD14" t="s">
        <v>8</v>
      </c>
      <c r="UAE14" s="8" t="s">
        <v>31</v>
      </c>
      <c r="UAF14" s="22">
        <v>393</v>
      </c>
      <c r="UAG14" t="s">
        <v>7</v>
      </c>
      <c r="UAH14" t="s">
        <v>8</v>
      </c>
      <c r="UAI14" s="8" t="s">
        <v>31</v>
      </c>
      <c r="UAJ14" s="22">
        <v>393</v>
      </c>
      <c r="UAK14" t="s">
        <v>7</v>
      </c>
      <c r="UAL14" t="s">
        <v>8</v>
      </c>
      <c r="UAM14" s="8" t="s">
        <v>31</v>
      </c>
      <c r="UAN14" s="22">
        <v>393</v>
      </c>
      <c r="UAO14" t="s">
        <v>7</v>
      </c>
      <c r="UAP14" t="s">
        <v>8</v>
      </c>
      <c r="UAQ14" s="8" t="s">
        <v>31</v>
      </c>
      <c r="UAR14" s="22">
        <v>393</v>
      </c>
      <c r="UAS14" t="s">
        <v>7</v>
      </c>
      <c r="UAT14" t="s">
        <v>8</v>
      </c>
      <c r="UAU14" s="8" t="s">
        <v>31</v>
      </c>
      <c r="UAV14" s="22">
        <v>393</v>
      </c>
      <c r="UAW14" t="s">
        <v>7</v>
      </c>
      <c r="UAX14" t="s">
        <v>8</v>
      </c>
      <c r="UAY14" s="8" t="s">
        <v>31</v>
      </c>
      <c r="UAZ14" s="22">
        <v>393</v>
      </c>
      <c r="UBA14" t="s">
        <v>7</v>
      </c>
      <c r="UBB14" t="s">
        <v>8</v>
      </c>
      <c r="UBC14" s="8" t="s">
        <v>31</v>
      </c>
      <c r="UBD14" s="22">
        <v>393</v>
      </c>
      <c r="UBE14" t="s">
        <v>7</v>
      </c>
      <c r="UBF14" t="s">
        <v>8</v>
      </c>
      <c r="UBG14" s="8" t="s">
        <v>31</v>
      </c>
      <c r="UBH14" s="22">
        <v>393</v>
      </c>
      <c r="UBI14" t="s">
        <v>7</v>
      </c>
      <c r="UBJ14" t="s">
        <v>8</v>
      </c>
      <c r="UBK14" s="8" t="s">
        <v>31</v>
      </c>
      <c r="UBL14" s="22">
        <v>393</v>
      </c>
      <c r="UBM14" t="s">
        <v>7</v>
      </c>
      <c r="UBN14" t="s">
        <v>8</v>
      </c>
      <c r="UBO14" s="8" t="s">
        <v>31</v>
      </c>
      <c r="UBP14" s="22">
        <v>393</v>
      </c>
      <c r="UBQ14" t="s">
        <v>7</v>
      </c>
      <c r="UBR14" t="s">
        <v>8</v>
      </c>
      <c r="UBS14" s="8" t="s">
        <v>31</v>
      </c>
      <c r="UBT14" s="22">
        <v>393</v>
      </c>
      <c r="UBU14" t="s">
        <v>7</v>
      </c>
      <c r="UBV14" t="s">
        <v>8</v>
      </c>
      <c r="UBW14" s="8" t="s">
        <v>31</v>
      </c>
      <c r="UBX14" s="22">
        <v>393</v>
      </c>
      <c r="UBY14" t="s">
        <v>7</v>
      </c>
      <c r="UBZ14" t="s">
        <v>8</v>
      </c>
      <c r="UCA14" s="8" t="s">
        <v>31</v>
      </c>
      <c r="UCB14" s="22">
        <v>393</v>
      </c>
      <c r="UCC14" t="s">
        <v>7</v>
      </c>
      <c r="UCD14" t="s">
        <v>8</v>
      </c>
      <c r="UCE14" s="8" t="s">
        <v>31</v>
      </c>
      <c r="UCF14" s="22">
        <v>393</v>
      </c>
      <c r="UCG14" t="s">
        <v>7</v>
      </c>
      <c r="UCH14" t="s">
        <v>8</v>
      </c>
      <c r="UCI14" s="8" t="s">
        <v>31</v>
      </c>
      <c r="UCJ14" s="22">
        <v>393</v>
      </c>
      <c r="UCK14" t="s">
        <v>7</v>
      </c>
      <c r="UCL14" t="s">
        <v>8</v>
      </c>
      <c r="UCM14" s="8" t="s">
        <v>31</v>
      </c>
      <c r="UCN14" s="22">
        <v>393</v>
      </c>
      <c r="UCO14" t="s">
        <v>7</v>
      </c>
      <c r="UCP14" t="s">
        <v>8</v>
      </c>
      <c r="UCQ14" s="8" t="s">
        <v>31</v>
      </c>
      <c r="UCR14" s="22">
        <v>393</v>
      </c>
      <c r="UCS14" t="s">
        <v>7</v>
      </c>
      <c r="UCT14" t="s">
        <v>8</v>
      </c>
      <c r="UCU14" s="8" t="s">
        <v>31</v>
      </c>
      <c r="UCV14" s="22">
        <v>393</v>
      </c>
      <c r="UCW14" t="s">
        <v>7</v>
      </c>
      <c r="UCX14" t="s">
        <v>8</v>
      </c>
      <c r="UCY14" s="8" t="s">
        <v>31</v>
      </c>
      <c r="UCZ14" s="22">
        <v>393</v>
      </c>
      <c r="UDA14" t="s">
        <v>7</v>
      </c>
      <c r="UDB14" t="s">
        <v>8</v>
      </c>
      <c r="UDC14" s="8" t="s">
        <v>31</v>
      </c>
      <c r="UDD14" s="22">
        <v>393</v>
      </c>
      <c r="UDE14" t="s">
        <v>7</v>
      </c>
      <c r="UDF14" t="s">
        <v>8</v>
      </c>
      <c r="UDG14" s="8" t="s">
        <v>31</v>
      </c>
      <c r="UDH14" s="22">
        <v>393</v>
      </c>
      <c r="UDI14" t="s">
        <v>7</v>
      </c>
      <c r="UDJ14" t="s">
        <v>8</v>
      </c>
      <c r="UDK14" s="8" t="s">
        <v>31</v>
      </c>
      <c r="UDL14" s="22">
        <v>393</v>
      </c>
      <c r="UDM14" t="s">
        <v>7</v>
      </c>
      <c r="UDN14" t="s">
        <v>8</v>
      </c>
      <c r="UDO14" s="8" t="s">
        <v>31</v>
      </c>
      <c r="UDP14" s="22">
        <v>393</v>
      </c>
      <c r="UDQ14" t="s">
        <v>7</v>
      </c>
      <c r="UDR14" t="s">
        <v>8</v>
      </c>
      <c r="UDS14" s="8" t="s">
        <v>31</v>
      </c>
      <c r="UDT14" s="22">
        <v>393</v>
      </c>
      <c r="UDU14" t="s">
        <v>7</v>
      </c>
      <c r="UDV14" t="s">
        <v>8</v>
      </c>
      <c r="UDW14" s="8" t="s">
        <v>31</v>
      </c>
      <c r="UDX14" s="22">
        <v>393</v>
      </c>
      <c r="UDY14" t="s">
        <v>7</v>
      </c>
      <c r="UDZ14" t="s">
        <v>8</v>
      </c>
      <c r="UEA14" s="8" t="s">
        <v>31</v>
      </c>
      <c r="UEB14" s="22">
        <v>393</v>
      </c>
      <c r="UEC14" t="s">
        <v>7</v>
      </c>
      <c r="UED14" t="s">
        <v>8</v>
      </c>
      <c r="UEE14" s="8" t="s">
        <v>31</v>
      </c>
      <c r="UEF14" s="22">
        <v>393</v>
      </c>
      <c r="UEG14" t="s">
        <v>7</v>
      </c>
      <c r="UEH14" t="s">
        <v>8</v>
      </c>
      <c r="UEI14" s="8" t="s">
        <v>31</v>
      </c>
      <c r="UEJ14" s="22">
        <v>393</v>
      </c>
      <c r="UEK14" t="s">
        <v>7</v>
      </c>
      <c r="UEL14" t="s">
        <v>8</v>
      </c>
      <c r="UEM14" s="8" t="s">
        <v>31</v>
      </c>
      <c r="UEN14" s="22">
        <v>393</v>
      </c>
      <c r="UEO14" t="s">
        <v>7</v>
      </c>
      <c r="UEP14" t="s">
        <v>8</v>
      </c>
      <c r="UEQ14" s="8" t="s">
        <v>31</v>
      </c>
      <c r="UER14" s="22">
        <v>393</v>
      </c>
      <c r="UES14" t="s">
        <v>7</v>
      </c>
      <c r="UET14" t="s">
        <v>8</v>
      </c>
      <c r="UEU14" s="8" t="s">
        <v>31</v>
      </c>
      <c r="UEV14" s="22">
        <v>393</v>
      </c>
      <c r="UEW14" t="s">
        <v>7</v>
      </c>
      <c r="UEX14" t="s">
        <v>8</v>
      </c>
      <c r="UEY14" s="8" t="s">
        <v>31</v>
      </c>
      <c r="UEZ14" s="22">
        <v>393</v>
      </c>
      <c r="UFA14" t="s">
        <v>7</v>
      </c>
      <c r="UFB14" t="s">
        <v>8</v>
      </c>
      <c r="UFC14" s="8" t="s">
        <v>31</v>
      </c>
      <c r="UFD14" s="22">
        <v>393</v>
      </c>
      <c r="UFE14" t="s">
        <v>7</v>
      </c>
      <c r="UFF14" t="s">
        <v>8</v>
      </c>
      <c r="UFG14" s="8" t="s">
        <v>31</v>
      </c>
      <c r="UFH14" s="22">
        <v>393</v>
      </c>
      <c r="UFI14" t="s">
        <v>7</v>
      </c>
      <c r="UFJ14" t="s">
        <v>8</v>
      </c>
      <c r="UFK14" s="8" t="s">
        <v>31</v>
      </c>
      <c r="UFL14" s="22">
        <v>393</v>
      </c>
      <c r="UFM14" t="s">
        <v>7</v>
      </c>
      <c r="UFN14" t="s">
        <v>8</v>
      </c>
      <c r="UFO14" s="8" t="s">
        <v>31</v>
      </c>
      <c r="UFP14" s="22">
        <v>393</v>
      </c>
      <c r="UFQ14" t="s">
        <v>7</v>
      </c>
      <c r="UFR14" t="s">
        <v>8</v>
      </c>
      <c r="UFS14" s="8" t="s">
        <v>31</v>
      </c>
      <c r="UFT14" s="22">
        <v>393</v>
      </c>
      <c r="UFU14" t="s">
        <v>7</v>
      </c>
      <c r="UFV14" t="s">
        <v>8</v>
      </c>
      <c r="UFW14" s="8" t="s">
        <v>31</v>
      </c>
      <c r="UFX14" s="22">
        <v>393</v>
      </c>
      <c r="UFY14" t="s">
        <v>7</v>
      </c>
      <c r="UFZ14" t="s">
        <v>8</v>
      </c>
      <c r="UGA14" s="8" t="s">
        <v>31</v>
      </c>
      <c r="UGB14" s="22">
        <v>393</v>
      </c>
      <c r="UGC14" t="s">
        <v>7</v>
      </c>
      <c r="UGD14" t="s">
        <v>8</v>
      </c>
      <c r="UGE14" s="8" t="s">
        <v>31</v>
      </c>
      <c r="UGF14" s="22">
        <v>393</v>
      </c>
      <c r="UGG14" t="s">
        <v>7</v>
      </c>
      <c r="UGH14" t="s">
        <v>8</v>
      </c>
      <c r="UGI14" s="8" t="s">
        <v>31</v>
      </c>
      <c r="UGJ14" s="22">
        <v>393</v>
      </c>
      <c r="UGK14" t="s">
        <v>7</v>
      </c>
      <c r="UGL14" t="s">
        <v>8</v>
      </c>
      <c r="UGM14" s="8" t="s">
        <v>31</v>
      </c>
      <c r="UGN14" s="22">
        <v>393</v>
      </c>
      <c r="UGO14" t="s">
        <v>7</v>
      </c>
      <c r="UGP14" t="s">
        <v>8</v>
      </c>
      <c r="UGQ14" s="8" t="s">
        <v>31</v>
      </c>
      <c r="UGR14" s="22">
        <v>393</v>
      </c>
      <c r="UGS14" t="s">
        <v>7</v>
      </c>
      <c r="UGT14" t="s">
        <v>8</v>
      </c>
      <c r="UGU14" s="8" t="s">
        <v>31</v>
      </c>
      <c r="UGV14" s="22">
        <v>393</v>
      </c>
      <c r="UGW14" t="s">
        <v>7</v>
      </c>
      <c r="UGX14" t="s">
        <v>8</v>
      </c>
      <c r="UGY14" s="8" t="s">
        <v>31</v>
      </c>
      <c r="UGZ14" s="22">
        <v>393</v>
      </c>
      <c r="UHA14" t="s">
        <v>7</v>
      </c>
      <c r="UHB14" t="s">
        <v>8</v>
      </c>
      <c r="UHC14" s="8" t="s">
        <v>31</v>
      </c>
      <c r="UHD14" s="22">
        <v>393</v>
      </c>
      <c r="UHE14" t="s">
        <v>7</v>
      </c>
      <c r="UHF14" t="s">
        <v>8</v>
      </c>
      <c r="UHG14" s="8" t="s">
        <v>31</v>
      </c>
      <c r="UHH14" s="22">
        <v>393</v>
      </c>
      <c r="UHI14" t="s">
        <v>7</v>
      </c>
      <c r="UHJ14" t="s">
        <v>8</v>
      </c>
      <c r="UHK14" s="8" t="s">
        <v>31</v>
      </c>
      <c r="UHL14" s="22">
        <v>393</v>
      </c>
      <c r="UHM14" t="s">
        <v>7</v>
      </c>
      <c r="UHN14" t="s">
        <v>8</v>
      </c>
      <c r="UHO14" s="8" t="s">
        <v>31</v>
      </c>
      <c r="UHP14" s="22">
        <v>393</v>
      </c>
      <c r="UHQ14" t="s">
        <v>7</v>
      </c>
      <c r="UHR14" t="s">
        <v>8</v>
      </c>
      <c r="UHS14" s="8" t="s">
        <v>31</v>
      </c>
      <c r="UHT14" s="22">
        <v>393</v>
      </c>
      <c r="UHU14" t="s">
        <v>7</v>
      </c>
      <c r="UHV14" t="s">
        <v>8</v>
      </c>
      <c r="UHW14" s="8" t="s">
        <v>31</v>
      </c>
      <c r="UHX14" s="22">
        <v>393</v>
      </c>
      <c r="UHY14" t="s">
        <v>7</v>
      </c>
      <c r="UHZ14" t="s">
        <v>8</v>
      </c>
      <c r="UIA14" s="8" t="s">
        <v>31</v>
      </c>
      <c r="UIB14" s="22">
        <v>393</v>
      </c>
      <c r="UIC14" t="s">
        <v>7</v>
      </c>
      <c r="UID14" t="s">
        <v>8</v>
      </c>
      <c r="UIE14" s="8" t="s">
        <v>31</v>
      </c>
      <c r="UIF14" s="22">
        <v>393</v>
      </c>
      <c r="UIG14" t="s">
        <v>7</v>
      </c>
      <c r="UIH14" t="s">
        <v>8</v>
      </c>
      <c r="UII14" s="8" t="s">
        <v>31</v>
      </c>
      <c r="UIJ14" s="22">
        <v>393</v>
      </c>
      <c r="UIK14" t="s">
        <v>7</v>
      </c>
      <c r="UIL14" t="s">
        <v>8</v>
      </c>
      <c r="UIM14" s="8" t="s">
        <v>31</v>
      </c>
      <c r="UIN14" s="22">
        <v>393</v>
      </c>
      <c r="UIO14" t="s">
        <v>7</v>
      </c>
      <c r="UIP14" t="s">
        <v>8</v>
      </c>
      <c r="UIQ14" s="8" t="s">
        <v>31</v>
      </c>
      <c r="UIR14" s="22">
        <v>393</v>
      </c>
      <c r="UIS14" t="s">
        <v>7</v>
      </c>
      <c r="UIT14" t="s">
        <v>8</v>
      </c>
      <c r="UIU14" s="8" t="s">
        <v>31</v>
      </c>
      <c r="UIV14" s="22">
        <v>393</v>
      </c>
      <c r="UIW14" t="s">
        <v>7</v>
      </c>
      <c r="UIX14" t="s">
        <v>8</v>
      </c>
      <c r="UIY14" s="8" t="s">
        <v>31</v>
      </c>
      <c r="UIZ14" s="22">
        <v>393</v>
      </c>
      <c r="UJA14" t="s">
        <v>7</v>
      </c>
      <c r="UJB14" t="s">
        <v>8</v>
      </c>
      <c r="UJC14" s="8" t="s">
        <v>31</v>
      </c>
      <c r="UJD14" s="22">
        <v>393</v>
      </c>
      <c r="UJE14" t="s">
        <v>7</v>
      </c>
      <c r="UJF14" t="s">
        <v>8</v>
      </c>
      <c r="UJG14" s="8" t="s">
        <v>31</v>
      </c>
      <c r="UJH14" s="22">
        <v>393</v>
      </c>
      <c r="UJI14" t="s">
        <v>7</v>
      </c>
      <c r="UJJ14" t="s">
        <v>8</v>
      </c>
      <c r="UJK14" s="8" t="s">
        <v>31</v>
      </c>
      <c r="UJL14" s="22">
        <v>393</v>
      </c>
      <c r="UJM14" t="s">
        <v>7</v>
      </c>
      <c r="UJN14" t="s">
        <v>8</v>
      </c>
      <c r="UJO14" s="8" t="s">
        <v>31</v>
      </c>
      <c r="UJP14" s="22">
        <v>393</v>
      </c>
      <c r="UJQ14" t="s">
        <v>7</v>
      </c>
      <c r="UJR14" t="s">
        <v>8</v>
      </c>
      <c r="UJS14" s="8" t="s">
        <v>31</v>
      </c>
      <c r="UJT14" s="22">
        <v>393</v>
      </c>
      <c r="UJU14" t="s">
        <v>7</v>
      </c>
      <c r="UJV14" t="s">
        <v>8</v>
      </c>
      <c r="UJW14" s="8" t="s">
        <v>31</v>
      </c>
      <c r="UJX14" s="22">
        <v>393</v>
      </c>
      <c r="UJY14" t="s">
        <v>7</v>
      </c>
      <c r="UJZ14" t="s">
        <v>8</v>
      </c>
      <c r="UKA14" s="8" t="s">
        <v>31</v>
      </c>
      <c r="UKB14" s="22">
        <v>393</v>
      </c>
      <c r="UKC14" t="s">
        <v>7</v>
      </c>
      <c r="UKD14" t="s">
        <v>8</v>
      </c>
      <c r="UKE14" s="8" t="s">
        <v>31</v>
      </c>
      <c r="UKF14" s="22">
        <v>393</v>
      </c>
      <c r="UKG14" t="s">
        <v>7</v>
      </c>
      <c r="UKH14" t="s">
        <v>8</v>
      </c>
      <c r="UKI14" s="8" t="s">
        <v>31</v>
      </c>
      <c r="UKJ14" s="22">
        <v>393</v>
      </c>
      <c r="UKK14" t="s">
        <v>7</v>
      </c>
      <c r="UKL14" t="s">
        <v>8</v>
      </c>
      <c r="UKM14" s="8" t="s">
        <v>31</v>
      </c>
      <c r="UKN14" s="22">
        <v>393</v>
      </c>
      <c r="UKO14" t="s">
        <v>7</v>
      </c>
      <c r="UKP14" t="s">
        <v>8</v>
      </c>
      <c r="UKQ14" s="8" t="s">
        <v>31</v>
      </c>
      <c r="UKR14" s="22">
        <v>393</v>
      </c>
      <c r="UKS14" t="s">
        <v>7</v>
      </c>
      <c r="UKT14" t="s">
        <v>8</v>
      </c>
      <c r="UKU14" s="8" t="s">
        <v>31</v>
      </c>
      <c r="UKV14" s="22">
        <v>393</v>
      </c>
      <c r="UKW14" t="s">
        <v>7</v>
      </c>
      <c r="UKX14" t="s">
        <v>8</v>
      </c>
      <c r="UKY14" s="8" t="s">
        <v>31</v>
      </c>
      <c r="UKZ14" s="22">
        <v>393</v>
      </c>
      <c r="ULA14" t="s">
        <v>7</v>
      </c>
      <c r="ULB14" t="s">
        <v>8</v>
      </c>
      <c r="ULC14" s="8" t="s">
        <v>31</v>
      </c>
      <c r="ULD14" s="22">
        <v>393</v>
      </c>
      <c r="ULE14" t="s">
        <v>7</v>
      </c>
      <c r="ULF14" t="s">
        <v>8</v>
      </c>
      <c r="ULG14" s="8" t="s">
        <v>31</v>
      </c>
      <c r="ULH14" s="22">
        <v>393</v>
      </c>
      <c r="ULI14" t="s">
        <v>7</v>
      </c>
      <c r="ULJ14" t="s">
        <v>8</v>
      </c>
      <c r="ULK14" s="8" t="s">
        <v>31</v>
      </c>
      <c r="ULL14" s="22">
        <v>393</v>
      </c>
      <c r="ULM14" t="s">
        <v>7</v>
      </c>
      <c r="ULN14" t="s">
        <v>8</v>
      </c>
      <c r="ULO14" s="8" t="s">
        <v>31</v>
      </c>
      <c r="ULP14" s="22">
        <v>393</v>
      </c>
      <c r="ULQ14" t="s">
        <v>7</v>
      </c>
      <c r="ULR14" t="s">
        <v>8</v>
      </c>
      <c r="ULS14" s="8" t="s">
        <v>31</v>
      </c>
      <c r="ULT14" s="22">
        <v>393</v>
      </c>
      <c r="ULU14" t="s">
        <v>7</v>
      </c>
      <c r="ULV14" t="s">
        <v>8</v>
      </c>
      <c r="ULW14" s="8" t="s">
        <v>31</v>
      </c>
      <c r="ULX14" s="22">
        <v>393</v>
      </c>
      <c r="ULY14" t="s">
        <v>7</v>
      </c>
      <c r="ULZ14" t="s">
        <v>8</v>
      </c>
      <c r="UMA14" s="8" t="s">
        <v>31</v>
      </c>
      <c r="UMB14" s="22">
        <v>393</v>
      </c>
      <c r="UMC14" t="s">
        <v>7</v>
      </c>
      <c r="UMD14" t="s">
        <v>8</v>
      </c>
      <c r="UME14" s="8" t="s">
        <v>31</v>
      </c>
      <c r="UMF14" s="22">
        <v>393</v>
      </c>
      <c r="UMG14" t="s">
        <v>7</v>
      </c>
      <c r="UMH14" t="s">
        <v>8</v>
      </c>
      <c r="UMI14" s="8" t="s">
        <v>31</v>
      </c>
      <c r="UMJ14" s="22">
        <v>393</v>
      </c>
      <c r="UMK14" t="s">
        <v>7</v>
      </c>
      <c r="UML14" t="s">
        <v>8</v>
      </c>
      <c r="UMM14" s="8" t="s">
        <v>31</v>
      </c>
      <c r="UMN14" s="22">
        <v>393</v>
      </c>
      <c r="UMO14" t="s">
        <v>7</v>
      </c>
      <c r="UMP14" t="s">
        <v>8</v>
      </c>
      <c r="UMQ14" s="8" t="s">
        <v>31</v>
      </c>
      <c r="UMR14" s="22">
        <v>393</v>
      </c>
      <c r="UMS14" t="s">
        <v>7</v>
      </c>
      <c r="UMT14" t="s">
        <v>8</v>
      </c>
      <c r="UMU14" s="8" t="s">
        <v>31</v>
      </c>
      <c r="UMV14" s="22">
        <v>393</v>
      </c>
      <c r="UMW14" t="s">
        <v>7</v>
      </c>
      <c r="UMX14" t="s">
        <v>8</v>
      </c>
      <c r="UMY14" s="8" t="s">
        <v>31</v>
      </c>
      <c r="UMZ14" s="22">
        <v>393</v>
      </c>
      <c r="UNA14" t="s">
        <v>7</v>
      </c>
      <c r="UNB14" t="s">
        <v>8</v>
      </c>
      <c r="UNC14" s="8" t="s">
        <v>31</v>
      </c>
      <c r="UND14" s="22">
        <v>393</v>
      </c>
      <c r="UNE14" t="s">
        <v>7</v>
      </c>
      <c r="UNF14" t="s">
        <v>8</v>
      </c>
      <c r="UNG14" s="8" t="s">
        <v>31</v>
      </c>
      <c r="UNH14" s="22">
        <v>393</v>
      </c>
      <c r="UNI14" t="s">
        <v>7</v>
      </c>
      <c r="UNJ14" t="s">
        <v>8</v>
      </c>
      <c r="UNK14" s="8" t="s">
        <v>31</v>
      </c>
      <c r="UNL14" s="22">
        <v>393</v>
      </c>
      <c r="UNM14" t="s">
        <v>7</v>
      </c>
      <c r="UNN14" t="s">
        <v>8</v>
      </c>
      <c r="UNO14" s="8" t="s">
        <v>31</v>
      </c>
      <c r="UNP14" s="22">
        <v>393</v>
      </c>
      <c r="UNQ14" t="s">
        <v>7</v>
      </c>
      <c r="UNR14" t="s">
        <v>8</v>
      </c>
      <c r="UNS14" s="8" t="s">
        <v>31</v>
      </c>
      <c r="UNT14" s="22">
        <v>393</v>
      </c>
      <c r="UNU14" t="s">
        <v>7</v>
      </c>
      <c r="UNV14" t="s">
        <v>8</v>
      </c>
      <c r="UNW14" s="8" t="s">
        <v>31</v>
      </c>
      <c r="UNX14" s="22">
        <v>393</v>
      </c>
      <c r="UNY14" t="s">
        <v>7</v>
      </c>
      <c r="UNZ14" t="s">
        <v>8</v>
      </c>
      <c r="UOA14" s="8" t="s">
        <v>31</v>
      </c>
      <c r="UOB14" s="22">
        <v>393</v>
      </c>
      <c r="UOC14" t="s">
        <v>7</v>
      </c>
      <c r="UOD14" t="s">
        <v>8</v>
      </c>
      <c r="UOE14" s="8" t="s">
        <v>31</v>
      </c>
      <c r="UOF14" s="22">
        <v>393</v>
      </c>
      <c r="UOG14" t="s">
        <v>7</v>
      </c>
      <c r="UOH14" t="s">
        <v>8</v>
      </c>
      <c r="UOI14" s="8" t="s">
        <v>31</v>
      </c>
      <c r="UOJ14" s="22">
        <v>393</v>
      </c>
      <c r="UOK14" t="s">
        <v>7</v>
      </c>
      <c r="UOL14" t="s">
        <v>8</v>
      </c>
      <c r="UOM14" s="8" t="s">
        <v>31</v>
      </c>
      <c r="UON14" s="22">
        <v>393</v>
      </c>
      <c r="UOO14" t="s">
        <v>7</v>
      </c>
      <c r="UOP14" t="s">
        <v>8</v>
      </c>
      <c r="UOQ14" s="8" t="s">
        <v>31</v>
      </c>
      <c r="UOR14" s="22">
        <v>393</v>
      </c>
      <c r="UOS14" t="s">
        <v>7</v>
      </c>
      <c r="UOT14" t="s">
        <v>8</v>
      </c>
      <c r="UOU14" s="8" t="s">
        <v>31</v>
      </c>
      <c r="UOV14" s="22">
        <v>393</v>
      </c>
      <c r="UOW14" t="s">
        <v>7</v>
      </c>
      <c r="UOX14" t="s">
        <v>8</v>
      </c>
      <c r="UOY14" s="8" t="s">
        <v>31</v>
      </c>
      <c r="UOZ14" s="22">
        <v>393</v>
      </c>
      <c r="UPA14" t="s">
        <v>7</v>
      </c>
      <c r="UPB14" t="s">
        <v>8</v>
      </c>
      <c r="UPC14" s="8" t="s">
        <v>31</v>
      </c>
      <c r="UPD14" s="22">
        <v>393</v>
      </c>
      <c r="UPE14" t="s">
        <v>7</v>
      </c>
      <c r="UPF14" t="s">
        <v>8</v>
      </c>
      <c r="UPG14" s="8" t="s">
        <v>31</v>
      </c>
      <c r="UPH14" s="22">
        <v>393</v>
      </c>
      <c r="UPI14" t="s">
        <v>7</v>
      </c>
      <c r="UPJ14" t="s">
        <v>8</v>
      </c>
      <c r="UPK14" s="8" t="s">
        <v>31</v>
      </c>
      <c r="UPL14" s="22">
        <v>393</v>
      </c>
      <c r="UPM14" t="s">
        <v>7</v>
      </c>
      <c r="UPN14" t="s">
        <v>8</v>
      </c>
      <c r="UPO14" s="8" t="s">
        <v>31</v>
      </c>
      <c r="UPP14" s="22">
        <v>393</v>
      </c>
      <c r="UPQ14" t="s">
        <v>7</v>
      </c>
      <c r="UPR14" t="s">
        <v>8</v>
      </c>
      <c r="UPS14" s="8" t="s">
        <v>31</v>
      </c>
      <c r="UPT14" s="22">
        <v>393</v>
      </c>
      <c r="UPU14" t="s">
        <v>7</v>
      </c>
      <c r="UPV14" t="s">
        <v>8</v>
      </c>
      <c r="UPW14" s="8" t="s">
        <v>31</v>
      </c>
      <c r="UPX14" s="22">
        <v>393</v>
      </c>
      <c r="UPY14" t="s">
        <v>7</v>
      </c>
      <c r="UPZ14" t="s">
        <v>8</v>
      </c>
      <c r="UQA14" s="8" t="s">
        <v>31</v>
      </c>
      <c r="UQB14" s="22">
        <v>393</v>
      </c>
      <c r="UQC14" t="s">
        <v>7</v>
      </c>
      <c r="UQD14" t="s">
        <v>8</v>
      </c>
      <c r="UQE14" s="8" t="s">
        <v>31</v>
      </c>
      <c r="UQF14" s="22">
        <v>393</v>
      </c>
      <c r="UQG14" t="s">
        <v>7</v>
      </c>
      <c r="UQH14" t="s">
        <v>8</v>
      </c>
      <c r="UQI14" s="8" t="s">
        <v>31</v>
      </c>
      <c r="UQJ14" s="22">
        <v>393</v>
      </c>
      <c r="UQK14" t="s">
        <v>7</v>
      </c>
      <c r="UQL14" t="s">
        <v>8</v>
      </c>
      <c r="UQM14" s="8" t="s">
        <v>31</v>
      </c>
      <c r="UQN14" s="22">
        <v>393</v>
      </c>
      <c r="UQO14" t="s">
        <v>7</v>
      </c>
      <c r="UQP14" t="s">
        <v>8</v>
      </c>
      <c r="UQQ14" s="8" t="s">
        <v>31</v>
      </c>
      <c r="UQR14" s="22">
        <v>393</v>
      </c>
      <c r="UQS14" t="s">
        <v>7</v>
      </c>
      <c r="UQT14" t="s">
        <v>8</v>
      </c>
      <c r="UQU14" s="8" t="s">
        <v>31</v>
      </c>
      <c r="UQV14" s="22">
        <v>393</v>
      </c>
      <c r="UQW14" t="s">
        <v>7</v>
      </c>
      <c r="UQX14" t="s">
        <v>8</v>
      </c>
      <c r="UQY14" s="8" t="s">
        <v>31</v>
      </c>
      <c r="UQZ14" s="22">
        <v>393</v>
      </c>
      <c r="URA14" t="s">
        <v>7</v>
      </c>
      <c r="URB14" t="s">
        <v>8</v>
      </c>
      <c r="URC14" s="8" t="s">
        <v>31</v>
      </c>
      <c r="URD14" s="22">
        <v>393</v>
      </c>
      <c r="URE14" t="s">
        <v>7</v>
      </c>
      <c r="URF14" t="s">
        <v>8</v>
      </c>
      <c r="URG14" s="8" t="s">
        <v>31</v>
      </c>
      <c r="URH14" s="22">
        <v>393</v>
      </c>
      <c r="URI14" t="s">
        <v>7</v>
      </c>
      <c r="URJ14" t="s">
        <v>8</v>
      </c>
      <c r="URK14" s="8" t="s">
        <v>31</v>
      </c>
      <c r="URL14" s="22">
        <v>393</v>
      </c>
      <c r="URM14" t="s">
        <v>7</v>
      </c>
      <c r="URN14" t="s">
        <v>8</v>
      </c>
      <c r="URO14" s="8" t="s">
        <v>31</v>
      </c>
      <c r="URP14" s="22">
        <v>393</v>
      </c>
      <c r="URQ14" t="s">
        <v>7</v>
      </c>
      <c r="URR14" t="s">
        <v>8</v>
      </c>
      <c r="URS14" s="8" t="s">
        <v>31</v>
      </c>
      <c r="URT14" s="22">
        <v>393</v>
      </c>
      <c r="URU14" t="s">
        <v>7</v>
      </c>
      <c r="URV14" t="s">
        <v>8</v>
      </c>
      <c r="URW14" s="8" t="s">
        <v>31</v>
      </c>
      <c r="URX14" s="22">
        <v>393</v>
      </c>
      <c r="URY14" t="s">
        <v>7</v>
      </c>
      <c r="URZ14" t="s">
        <v>8</v>
      </c>
      <c r="USA14" s="8" t="s">
        <v>31</v>
      </c>
      <c r="USB14" s="22">
        <v>393</v>
      </c>
      <c r="USC14" t="s">
        <v>7</v>
      </c>
      <c r="USD14" t="s">
        <v>8</v>
      </c>
      <c r="USE14" s="8" t="s">
        <v>31</v>
      </c>
      <c r="USF14" s="22">
        <v>393</v>
      </c>
      <c r="USG14" t="s">
        <v>7</v>
      </c>
      <c r="USH14" t="s">
        <v>8</v>
      </c>
      <c r="USI14" s="8" t="s">
        <v>31</v>
      </c>
      <c r="USJ14" s="22">
        <v>393</v>
      </c>
      <c r="USK14" t="s">
        <v>7</v>
      </c>
      <c r="USL14" t="s">
        <v>8</v>
      </c>
      <c r="USM14" s="8" t="s">
        <v>31</v>
      </c>
      <c r="USN14" s="22">
        <v>393</v>
      </c>
      <c r="USO14" t="s">
        <v>7</v>
      </c>
      <c r="USP14" t="s">
        <v>8</v>
      </c>
      <c r="USQ14" s="8" t="s">
        <v>31</v>
      </c>
      <c r="USR14" s="22">
        <v>393</v>
      </c>
      <c r="USS14" t="s">
        <v>7</v>
      </c>
      <c r="UST14" t="s">
        <v>8</v>
      </c>
      <c r="USU14" s="8" t="s">
        <v>31</v>
      </c>
      <c r="USV14" s="22">
        <v>393</v>
      </c>
      <c r="USW14" t="s">
        <v>7</v>
      </c>
      <c r="USX14" t="s">
        <v>8</v>
      </c>
      <c r="USY14" s="8" t="s">
        <v>31</v>
      </c>
      <c r="USZ14" s="22">
        <v>393</v>
      </c>
      <c r="UTA14" t="s">
        <v>7</v>
      </c>
      <c r="UTB14" t="s">
        <v>8</v>
      </c>
      <c r="UTC14" s="8" t="s">
        <v>31</v>
      </c>
      <c r="UTD14" s="22">
        <v>393</v>
      </c>
      <c r="UTE14" t="s">
        <v>7</v>
      </c>
      <c r="UTF14" t="s">
        <v>8</v>
      </c>
      <c r="UTG14" s="8" t="s">
        <v>31</v>
      </c>
      <c r="UTH14" s="22">
        <v>393</v>
      </c>
      <c r="UTI14" t="s">
        <v>7</v>
      </c>
      <c r="UTJ14" t="s">
        <v>8</v>
      </c>
      <c r="UTK14" s="8" t="s">
        <v>31</v>
      </c>
      <c r="UTL14" s="22">
        <v>393</v>
      </c>
      <c r="UTM14" t="s">
        <v>7</v>
      </c>
      <c r="UTN14" t="s">
        <v>8</v>
      </c>
      <c r="UTO14" s="8" t="s">
        <v>31</v>
      </c>
      <c r="UTP14" s="22">
        <v>393</v>
      </c>
      <c r="UTQ14" t="s">
        <v>7</v>
      </c>
      <c r="UTR14" t="s">
        <v>8</v>
      </c>
      <c r="UTS14" s="8" t="s">
        <v>31</v>
      </c>
      <c r="UTT14" s="22">
        <v>393</v>
      </c>
      <c r="UTU14" t="s">
        <v>7</v>
      </c>
      <c r="UTV14" t="s">
        <v>8</v>
      </c>
      <c r="UTW14" s="8" t="s">
        <v>31</v>
      </c>
      <c r="UTX14" s="22">
        <v>393</v>
      </c>
      <c r="UTY14" t="s">
        <v>7</v>
      </c>
      <c r="UTZ14" t="s">
        <v>8</v>
      </c>
      <c r="UUA14" s="8" t="s">
        <v>31</v>
      </c>
      <c r="UUB14" s="22">
        <v>393</v>
      </c>
      <c r="UUC14" t="s">
        <v>7</v>
      </c>
      <c r="UUD14" t="s">
        <v>8</v>
      </c>
      <c r="UUE14" s="8" t="s">
        <v>31</v>
      </c>
      <c r="UUF14" s="22">
        <v>393</v>
      </c>
      <c r="UUG14" t="s">
        <v>7</v>
      </c>
      <c r="UUH14" t="s">
        <v>8</v>
      </c>
      <c r="UUI14" s="8" t="s">
        <v>31</v>
      </c>
      <c r="UUJ14" s="22">
        <v>393</v>
      </c>
      <c r="UUK14" t="s">
        <v>7</v>
      </c>
      <c r="UUL14" t="s">
        <v>8</v>
      </c>
      <c r="UUM14" s="8" t="s">
        <v>31</v>
      </c>
      <c r="UUN14" s="22">
        <v>393</v>
      </c>
      <c r="UUO14" t="s">
        <v>7</v>
      </c>
      <c r="UUP14" t="s">
        <v>8</v>
      </c>
      <c r="UUQ14" s="8" t="s">
        <v>31</v>
      </c>
      <c r="UUR14" s="22">
        <v>393</v>
      </c>
      <c r="UUS14" t="s">
        <v>7</v>
      </c>
      <c r="UUT14" t="s">
        <v>8</v>
      </c>
      <c r="UUU14" s="8" t="s">
        <v>31</v>
      </c>
      <c r="UUV14" s="22">
        <v>393</v>
      </c>
      <c r="UUW14" t="s">
        <v>7</v>
      </c>
      <c r="UUX14" t="s">
        <v>8</v>
      </c>
      <c r="UUY14" s="8" t="s">
        <v>31</v>
      </c>
      <c r="UUZ14" s="22">
        <v>393</v>
      </c>
      <c r="UVA14" t="s">
        <v>7</v>
      </c>
      <c r="UVB14" t="s">
        <v>8</v>
      </c>
      <c r="UVC14" s="8" t="s">
        <v>31</v>
      </c>
      <c r="UVD14" s="22">
        <v>393</v>
      </c>
      <c r="UVE14" t="s">
        <v>7</v>
      </c>
      <c r="UVF14" t="s">
        <v>8</v>
      </c>
      <c r="UVG14" s="8" t="s">
        <v>31</v>
      </c>
      <c r="UVH14" s="22">
        <v>393</v>
      </c>
      <c r="UVI14" t="s">
        <v>7</v>
      </c>
      <c r="UVJ14" t="s">
        <v>8</v>
      </c>
      <c r="UVK14" s="8" t="s">
        <v>31</v>
      </c>
      <c r="UVL14" s="22">
        <v>393</v>
      </c>
      <c r="UVM14" t="s">
        <v>7</v>
      </c>
      <c r="UVN14" t="s">
        <v>8</v>
      </c>
      <c r="UVO14" s="8" t="s">
        <v>31</v>
      </c>
      <c r="UVP14" s="22">
        <v>393</v>
      </c>
      <c r="UVQ14" t="s">
        <v>7</v>
      </c>
      <c r="UVR14" t="s">
        <v>8</v>
      </c>
      <c r="UVS14" s="8" t="s">
        <v>31</v>
      </c>
      <c r="UVT14" s="22">
        <v>393</v>
      </c>
      <c r="UVU14" t="s">
        <v>7</v>
      </c>
      <c r="UVV14" t="s">
        <v>8</v>
      </c>
      <c r="UVW14" s="8" t="s">
        <v>31</v>
      </c>
      <c r="UVX14" s="22">
        <v>393</v>
      </c>
      <c r="UVY14" t="s">
        <v>7</v>
      </c>
      <c r="UVZ14" t="s">
        <v>8</v>
      </c>
      <c r="UWA14" s="8" t="s">
        <v>31</v>
      </c>
      <c r="UWB14" s="22">
        <v>393</v>
      </c>
      <c r="UWC14" t="s">
        <v>7</v>
      </c>
      <c r="UWD14" t="s">
        <v>8</v>
      </c>
      <c r="UWE14" s="8" t="s">
        <v>31</v>
      </c>
      <c r="UWF14" s="22">
        <v>393</v>
      </c>
      <c r="UWG14" t="s">
        <v>7</v>
      </c>
      <c r="UWH14" t="s">
        <v>8</v>
      </c>
      <c r="UWI14" s="8" t="s">
        <v>31</v>
      </c>
      <c r="UWJ14" s="22">
        <v>393</v>
      </c>
      <c r="UWK14" t="s">
        <v>7</v>
      </c>
      <c r="UWL14" t="s">
        <v>8</v>
      </c>
      <c r="UWM14" s="8" t="s">
        <v>31</v>
      </c>
      <c r="UWN14" s="22">
        <v>393</v>
      </c>
      <c r="UWO14" t="s">
        <v>7</v>
      </c>
      <c r="UWP14" t="s">
        <v>8</v>
      </c>
      <c r="UWQ14" s="8" t="s">
        <v>31</v>
      </c>
      <c r="UWR14" s="22">
        <v>393</v>
      </c>
      <c r="UWS14" t="s">
        <v>7</v>
      </c>
      <c r="UWT14" t="s">
        <v>8</v>
      </c>
      <c r="UWU14" s="8" t="s">
        <v>31</v>
      </c>
      <c r="UWV14" s="22">
        <v>393</v>
      </c>
      <c r="UWW14" t="s">
        <v>7</v>
      </c>
      <c r="UWX14" t="s">
        <v>8</v>
      </c>
      <c r="UWY14" s="8" t="s">
        <v>31</v>
      </c>
      <c r="UWZ14" s="22">
        <v>393</v>
      </c>
      <c r="UXA14" t="s">
        <v>7</v>
      </c>
      <c r="UXB14" t="s">
        <v>8</v>
      </c>
      <c r="UXC14" s="8" t="s">
        <v>31</v>
      </c>
      <c r="UXD14" s="22">
        <v>393</v>
      </c>
      <c r="UXE14" t="s">
        <v>7</v>
      </c>
      <c r="UXF14" t="s">
        <v>8</v>
      </c>
      <c r="UXG14" s="8" t="s">
        <v>31</v>
      </c>
      <c r="UXH14" s="22">
        <v>393</v>
      </c>
      <c r="UXI14" t="s">
        <v>7</v>
      </c>
      <c r="UXJ14" t="s">
        <v>8</v>
      </c>
      <c r="UXK14" s="8" t="s">
        <v>31</v>
      </c>
      <c r="UXL14" s="22">
        <v>393</v>
      </c>
      <c r="UXM14" t="s">
        <v>7</v>
      </c>
      <c r="UXN14" t="s">
        <v>8</v>
      </c>
      <c r="UXO14" s="8" t="s">
        <v>31</v>
      </c>
      <c r="UXP14" s="22">
        <v>393</v>
      </c>
      <c r="UXQ14" t="s">
        <v>7</v>
      </c>
      <c r="UXR14" t="s">
        <v>8</v>
      </c>
      <c r="UXS14" s="8" t="s">
        <v>31</v>
      </c>
      <c r="UXT14" s="22">
        <v>393</v>
      </c>
      <c r="UXU14" t="s">
        <v>7</v>
      </c>
      <c r="UXV14" t="s">
        <v>8</v>
      </c>
      <c r="UXW14" s="8" t="s">
        <v>31</v>
      </c>
      <c r="UXX14" s="22">
        <v>393</v>
      </c>
      <c r="UXY14" t="s">
        <v>7</v>
      </c>
      <c r="UXZ14" t="s">
        <v>8</v>
      </c>
      <c r="UYA14" s="8" t="s">
        <v>31</v>
      </c>
      <c r="UYB14" s="22">
        <v>393</v>
      </c>
      <c r="UYC14" t="s">
        <v>7</v>
      </c>
      <c r="UYD14" t="s">
        <v>8</v>
      </c>
      <c r="UYE14" s="8" t="s">
        <v>31</v>
      </c>
      <c r="UYF14" s="22">
        <v>393</v>
      </c>
      <c r="UYG14" t="s">
        <v>7</v>
      </c>
      <c r="UYH14" t="s">
        <v>8</v>
      </c>
      <c r="UYI14" s="8" t="s">
        <v>31</v>
      </c>
      <c r="UYJ14" s="22">
        <v>393</v>
      </c>
      <c r="UYK14" t="s">
        <v>7</v>
      </c>
      <c r="UYL14" t="s">
        <v>8</v>
      </c>
      <c r="UYM14" s="8" t="s">
        <v>31</v>
      </c>
      <c r="UYN14" s="22">
        <v>393</v>
      </c>
      <c r="UYO14" t="s">
        <v>7</v>
      </c>
      <c r="UYP14" t="s">
        <v>8</v>
      </c>
      <c r="UYQ14" s="8" t="s">
        <v>31</v>
      </c>
      <c r="UYR14" s="22">
        <v>393</v>
      </c>
      <c r="UYS14" t="s">
        <v>7</v>
      </c>
      <c r="UYT14" t="s">
        <v>8</v>
      </c>
      <c r="UYU14" s="8" t="s">
        <v>31</v>
      </c>
      <c r="UYV14" s="22">
        <v>393</v>
      </c>
      <c r="UYW14" t="s">
        <v>7</v>
      </c>
      <c r="UYX14" t="s">
        <v>8</v>
      </c>
      <c r="UYY14" s="8" t="s">
        <v>31</v>
      </c>
      <c r="UYZ14" s="22">
        <v>393</v>
      </c>
      <c r="UZA14" t="s">
        <v>7</v>
      </c>
      <c r="UZB14" t="s">
        <v>8</v>
      </c>
      <c r="UZC14" s="8" t="s">
        <v>31</v>
      </c>
      <c r="UZD14" s="22">
        <v>393</v>
      </c>
      <c r="UZE14" t="s">
        <v>7</v>
      </c>
      <c r="UZF14" t="s">
        <v>8</v>
      </c>
      <c r="UZG14" s="8" t="s">
        <v>31</v>
      </c>
      <c r="UZH14" s="22">
        <v>393</v>
      </c>
      <c r="UZI14" t="s">
        <v>7</v>
      </c>
      <c r="UZJ14" t="s">
        <v>8</v>
      </c>
      <c r="UZK14" s="8" t="s">
        <v>31</v>
      </c>
      <c r="UZL14" s="22">
        <v>393</v>
      </c>
      <c r="UZM14" t="s">
        <v>7</v>
      </c>
      <c r="UZN14" t="s">
        <v>8</v>
      </c>
      <c r="UZO14" s="8" t="s">
        <v>31</v>
      </c>
      <c r="UZP14" s="22">
        <v>393</v>
      </c>
      <c r="UZQ14" t="s">
        <v>7</v>
      </c>
      <c r="UZR14" t="s">
        <v>8</v>
      </c>
      <c r="UZS14" s="8" t="s">
        <v>31</v>
      </c>
      <c r="UZT14" s="22">
        <v>393</v>
      </c>
      <c r="UZU14" t="s">
        <v>7</v>
      </c>
      <c r="UZV14" t="s">
        <v>8</v>
      </c>
      <c r="UZW14" s="8" t="s">
        <v>31</v>
      </c>
      <c r="UZX14" s="22">
        <v>393</v>
      </c>
      <c r="UZY14" t="s">
        <v>7</v>
      </c>
      <c r="UZZ14" t="s">
        <v>8</v>
      </c>
      <c r="VAA14" s="8" t="s">
        <v>31</v>
      </c>
      <c r="VAB14" s="22">
        <v>393</v>
      </c>
      <c r="VAC14" t="s">
        <v>7</v>
      </c>
      <c r="VAD14" t="s">
        <v>8</v>
      </c>
      <c r="VAE14" s="8" t="s">
        <v>31</v>
      </c>
      <c r="VAF14" s="22">
        <v>393</v>
      </c>
      <c r="VAG14" t="s">
        <v>7</v>
      </c>
      <c r="VAH14" t="s">
        <v>8</v>
      </c>
      <c r="VAI14" s="8" t="s">
        <v>31</v>
      </c>
      <c r="VAJ14" s="22">
        <v>393</v>
      </c>
      <c r="VAK14" t="s">
        <v>7</v>
      </c>
      <c r="VAL14" t="s">
        <v>8</v>
      </c>
      <c r="VAM14" s="8" t="s">
        <v>31</v>
      </c>
      <c r="VAN14" s="22">
        <v>393</v>
      </c>
      <c r="VAO14" t="s">
        <v>7</v>
      </c>
      <c r="VAP14" t="s">
        <v>8</v>
      </c>
      <c r="VAQ14" s="8" t="s">
        <v>31</v>
      </c>
      <c r="VAR14" s="22">
        <v>393</v>
      </c>
      <c r="VAS14" t="s">
        <v>7</v>
      </c>
      <c r="VAT14" t="s">
        <v>8</v>
      </c>
      <c r="VAU14" s="8" t="s">
        <v>31</v>
      </c>
      <c r="VAV14" s="22">
        <v>393</v>
      </c>
      <c r="VAW14" t="s">
        <v>7</v>
      </c>
      <c r="VAX14" t="s">
        <v>8</v>
      </c>
      <c r="VAY14" s="8" t="s">
        <v>31</v>
      </c>
      <c r="VAZ14" s="22">
        <v>393</v>
      </c>
      <c r="VBA14" t="s">
        <v>7</v>
      </c>
      <c r="VBB14" t="s">
        <v>8</v>
      </c>
      <c r="VBC14" s="8" t="s">
        <v>31</v>
      </c>
      <c r="VBD14" s="22">
        <v>393</v>
      </c>
      <c r="VBE14" t="s">
        <v>7</v>
      </c>
      <c r="VBF14" t="s">
        <v>8</v>
      </c>
      <c r="VBG14" s="8" t="s">
        <v>31</v>
      </c>
      <c r="VBH14" s="22">
        <v>393</v>
      </c>
      <c r="VBI14" t="s">
        <v>7</v>
      </c>
      <c r="VBJ14" t="s">
        <v>8</v>
      </c>
      <c r="VBK14" s="8" t="s">
        <v>31</v>
      </c>
      <c r="VBL14" s="22">
        <v>393</v>
      </c>
      <c r="VBM14" t="s">
        <v>7</v>
      </c>
      <c r="VBN14" t="s">
        <v>8</v>
      </c>
      <c r="VBO14" s="8" t="s">
        <v>31</v>
      </c>
      <c r="VBP14" s="22">
        <v>393</v>
      </c>
      <c r="VBQ14" t="s">
        <v>7</v>
      </c>
      <c r="VBR14" t="s">
        <v>8</v>
      </c>
      <c r="VBS14" s="8" t="s">
        <v>31</v>
      </c>
      <c r="VBT14" s="22">
        <v>393</v>
      </c>
      <c r="VBU14" t="s">
        <v>7</v>
      </c>
      <c r="VBV14" t="s">
        <v>8</v>
      </c>
      <c r="VBW14" s="8" t="s">
        <v>31</v>
      </c>
      <c r="VBX14" s="22">
        <v>393</v>
      </c>
      <c r="VBY14" t="s">
        <v>7</v>
      </c>
      <c r="VBZ14" t="s">
        <v>8</v>
      </c>
      <c r="VCA14" s="8" t="s">
        <v>31</v>
      </c>
      <c r="VCB14" s="22">
        <v>393</v>
      </c>
      <c r="VCC14" t="s">
        <v>7</v>
      </c>
      <c r="VCD14" t="s">
        <v>8</v>
      </c>
      <c r="VCE14" s="8" t="s">
        <v>31</v>
      </c>
      <c r="VCF14" s="22">
        <v>393</v>
      </c>
      <c r="VCG14" t="s">
        <v>7</v>
      </c>
      <c r="VCH14" t="s">
        <v>8</v>
      </c>
      <c r="VCI14" s="8" t="s">
        <v>31</v>
      </c>
      <c r="VCJ14" s="22">
        <v>393</v>
      </c>
      <c r="VCK14" t="s">
        <v>7</v>
      </c>
      <c r="VCL14" t="s">
        <v>8</v>
      </c>
      <c r="VCM14" s="8" t="s">
        <v>31</v>
      </c>
      <c r="VCN14" s="22">
        <v>393</v>
      </c>
      <c r="VCO14" t="s">
        <v>7</v>
      </c>
      <c r="VCP14" t="s">
        <v>8</v>
      </c>
      <c r="VCQ14" s="8" t="s">
        <v>31</v>
      </c>
      <c r="VCR14" s="22">
        <v>393</v>
      </c>
      <c r="VCS14" t="s">
        <v>7</v>
      </c>
      <c r="VCT14" t="s">
        <v>8</v>
      </c>
      <c r="VCU14" s="8" t="s">
        <v>31</v>
      </c>
      <c r="VCV14" s="22">
        <v>393</v>
      </c>
      <c r="VCW14" t="s">
        <v>7</v>
      </c>
      <c r="VCX14" t="s">
        <v>8</v>
      </c>
      <c r="VCY14" s="8" t="s">
        <v>31</v>
      </c>
      <c r="VCZ14" s="22">
        <v>393</v>
      </c>
      <c r="VDA14" t="s">
        <v>7</v>
      </c>
      <c r="VDB14" t="s">
        <v>8</v>
      </c>
      <c r="VDC14" s="8" t="s">
        <v>31</v>
      </c>
      <c r="VDD14" s="22">
        <v>393</v>
      </c>
      <c r="VDE14" t="s">
        <v>7</v>
      </c>
      <c r="VDF14" t="s">
        <v>8</v>
      </c>
      <c r="VDG14" s="8" t="s">
        <v>31</v>
      </c>
      <c r="VDH14" s="22">
        <v>393</v>
      </c>
      <c r="VDI14" t="s">
        <v>7</v>
      </c>
      <c r="VDJ14" t="s">
        <v>8</v>
      </c>
      <c r="VDK14" s="8" t="s">
        <v>31</v>
      </c>
      <c r="VDL14" s="22">
        <v>393</v>
      </c>
      <c r="VDM14" t="s">
        <v>7</v>
      </c>
      <c r="VDN14" t="s">
        <v>8</v>
      </c>
      <c r="VDO14" s="8" t="s">
        <v>31</v>
      </c>
      <c r="VDP14" s="22">
        <v>393</v>
      </c>
      <c r="VDQ14" t="s">
        <v>7</v>
      </c>
      <c r="VDR14" t="s">
        <v>8</v>
      </c>
      <c r="VDS14" s="8" t="s">
        <v>31</v>
      </c>
      <c r="VDT14" s="22">
        <v>393</v>
      </c>
      <c r="VDU14" t="s">
        <v>7</v>
      </c>
      <c r="VDV14" t="s">
        <v>8</v>
      </c>
      <c r="VDW14" s="8" t="s">
        <v>31</v>
      </c>
      <c r="VDX14" s="22">
        <v>393</v>
      </c>
      <c r="VDY14" t="s">
        <v>7</v>
      </c>
      <c r="VDZ14" t="s">
        <v>8</v>
      </c>
      <c r="VEA14" s="8" t="s">
        <v>31</v>
      </c>
      <c r="VEB14" s="22">
        <v>393</v>
      </c>
      <c r="VEC14" t="s">
        <v>7</v>
      </c>
      <c r="VED14" t="s">
        <v>8</v>
      </c>
      <c r="VEE14" s="8" t="s">
        <v>31</v>
      </c>
      <c r="VEF14" s="22">
        <v>393</v>
      </c>
      <c r="VEG14" t="s">
        <v>7</v>
      </c>
      <c r="VEH14" t="s">
        <v>8</v>
      </c>
      <c r="VEI14" s="8" t="s">
        <v>31</v>
      </c>
      <c r="VEJ14" s="22">
        <v>393</v>
      </c>
      <c r="VEK14" t="s">
        <v>7</v>
      </c>
      <c r="VEL14" t="s">
        <v>8</v>
      </c>
      <c r="VEM14" s="8" t="s">
        <v>31</v>
      </c>
      <c r="VEN14" s="22">
        <v>393</v>
      </c>
      <c r="VEO14" t="s">
        <v>7</v>
      </c>
      <c r="VEP14" t="s">
        <v>8</v>
      </c>
      <c r="VEQ14" s="8" t="s">
        <v>31</v>
      </c>
      <c r="VER14" s="22">
        <v>393</v>
      </c>
      <c r="VES14" t="s">
        <v>7</v>
      </c>
      <c r="VET14" t="s">
        <v>8</v>
      </c>
      <c r="VEU14" s="8" t="s">
        <v>31</v>
      </c>
      <c r="VEV14" s="22">
        <v>393</v>
      </c>
      <c r="VEW14" t="s">
        <v>7</v>
      </c>
      <c r="VEX14" t="s">
        <v>8</v>
      </c>
      <c r="VEY14" s="8" t="s">
        <v>31</v>
      </c>
      <c r="VEZ14" s="22">
        <v>393</v>
      </c>
      <c r="VFA14" t="s">
        <v>7</v>
      </c>
      <c r="VFB14" t="s">
        <v>8</v>
      </c>
      <c r="VFC14" s="8" t="s">
        <v>31</v>
      </c>
      <c r="VFD14" s="22">
        <v>393</v>
      </c>
      <c r="VFE14" t="s">
        <v>7</v>
      </c>
      <c r="VFF14" t="s">
        <v>8</v>
      </c>
      <c r="VFG14" s="8" t="s">
        <v>31</v>
      </c>
      <c r="VFH14" s="22">
        <v>393</v>
      </c>
      <c r="VFI14" t="s">
        <v>7</v>
      </c>
      <c r="VFJ14" t="s">
        <v>8</v>
      </c>
      <c r="VFK14" s="8" t="s">
        <v>31</v>
      </c>
      <c r="VFL14" s="22">
        <v>393</v>
      </c>
      <c r="VFM14" t="s">
        <v>7</v>
      </c>
      <c r="VFN14" t="s">
        <v>8</v>
      </c>
      <c r="VFO14" s="8" t="s">
        <v>31</v>
      </c>
      <c r="VFP14" s="22">
        <v>393</v>
      </c>
      <c r="VFQ14" t="s">
        <v>7</v>
      </c>
      <c r="VFR14" t="s">
        <v>8</v>
      </c>
      <c r="VFS14" s="8" t="s">
        <v>31</v>
      </c>
      <c r="VFT14" s="22">
        <v>393</v>
      </c>
      <c r="VFU14" t="s">
        <v>7</v>
      </c>
      <c r="VFV14" t="s">
        <v>8</v>
      </c>
      <c r="VFW14" s="8" t="s">
        <v>31</v>
      </c>
      <c r="VFX14" s="22">
        <v>393</v>
      </c>
      <c r="VFY14" t="s">
        <v>7</v>
      </c>
      <c r="VFZ14" t="s">
        <v>8</v>
      </c>
      <c r="VGA14" s="8" t="s">
        <v>31</v>
      </c>
      <c r="VGB14" s="22">
        <v>393</v>
      </c>
      <c r="VGC14" t="s">
        <v>7</v>
      </c>
      <c r="VGD14" t="s">
        <v>8</v>
      </c>
      <c r="VGE14" s="8" t="s">
        <v>31</v>
      </c>
      <c r="VGF14" s="22">
        <v>393</v>
      </c>
      <c r="VGG14" t="s">
        <v>7</v>
      </c>
      <c r="VGH14" t="s">
        <v>8</v>
      </c>
      <c r="VGI14" s="8" t="s">
        <v>31</v>
      </c>
      <c r="VGJ14" s="22">
        <v>393</v>
      </c>
      <c r="VGK14" t="s">
        <v>7</v>
      </c>
      <c r="VGL14" t="s">
        <v>8</v>
      </c>
      <c r="VGM14" s="8" t="s">
        <v>31</v>
      </c>
      <c r="VGN14" s="22">
        <v>393</v>
      </c>
      <c r="VGO14" t="s">
        <v>7</v>
      </c>
      <c r="VGP14" t="s">
        <v>8</v>
      </c>
      <c r="VGQ14" s="8" t="s">
        <v>31</v>
      </c>
      <c r="VGR14" s="22">
        <v>393</v>
      </c>
      <c r="VGS14" t="s">
        <v>7</v>
      </c>
      <c r="VGT14" t="s">
        <v>8</v>
      </c>
      <c r="VGU14" s="8" t="s">
        <v>31</v>
      </c>
      <c r="VGV14" s="22">
        <v>393</v>
      </c>
      <c r="VGW14" t="s">
        <v>7</v>
      </c>
      <c r="VGX14" t="s">
        <v>8</v>
      </c>
      <c r="VGY14" s="8" t="s">
        <v>31</v>
      </c>
      <c r="VGZ14" s="22">
        <v>393</v>
      </c>
      <c r="VHA14" t="s">
        <v>7</v>
      </c>
      <c r="VHB14" t="s">
        <v>8</v>
      </c>
      <c r="VHC14" s="8" t="s">
        <v>31</v>
      </c>
      <c r="VHD14" s="22">
        <v>393</v>
      </c>
      <c r="VHE14" t="s">
        <v>7</v>
      </c>
      <c r="VHF14" t="s">
        <v>8</v>
      </c>
      <c r="VHG14" s="8" t="s">
        <v>31</v>
      </c>
      <c r="VHH14" s="22">
        <v>393</v>
      </c>
      <c r="VHI14" t="s">
        <v>7</v>
      </c>
      <c r="VHJ14" t="s">
        <v>8</v>
      </c>
      <c r="VHK14" s="8" t="s">
        <v>31</v>
      </c>
      <c r="VHL14" s="22">
        <v>393</v>
      </c>
      <c r="VHM14" t="s">
        <v>7</v>
      </c>
      <c r="VHN14" t="s">
        <v>8</v>
      </c>
      <c r="VHO14" s="8" t="s">
        <v>31</v>
      </c>
      <c r="VHP14" s="22">
        <v>393</v>
      </c>
      <c r="VHQ14" t="s">
        <v>7</v>
      </c>
      <c r="VHR14" t="s">
        <v>8</v>
      </c>
      <c r="VHS14" s="8" t="s">
        <v>31</v>
      </c>
      <c r="VHT14" s="22">
        <v>393</v>
      </c>
      <c r="VHU14" t="s">
        <v>7</v>
      </c>
      <c r="VHV14" t="s">
        <v>8</v>
      </c>
      <c r="VHW14" s="8" t="s">
        <v>31</v>
      </c>
      <c r="VHX14" s="22">
        <v>393</v>
      </c>
      <c r="VHY14" t="s">
        <v>7</v>
      </c>
      <c r="VHZ14" t="s">
        <v>8</v>
      </c>
      <c r="VIA14" s="8" t="s">
        <v>31</v>
      </c>
      <c r="VIB14" s="22">
        <v>393</v>
      </c>
      <c r="VIC14" t="s">
        <v>7</v>
      </c>
      <c r="VID14" t="s">
        <v>8</v>
      </c>
      <c r="VIE14" s="8" t="s">
        <v>31</v>
      </c>
      <c r="VIF14" s="22">
        <v>393</v>
      </c>
      <c r="VIG14" t="s">
        <v>7</v>
      </c>
      <c r="VIH14" t="s">
        <v>8</v>
      </c>
      <c r="VII14" s="8" t="s">
        <v>31</v>
      </c>
      <c r="VIJ14" s="22">
        <v>393</v>
      </c>
      <c r="VIK14" t="s">
        <v>7</v>
      </c>
      <c r="VIL14" t="s">
        <v>8</v>
      </c>
      <c r="VIM14" s="8" t="s">
        <v>31</v>
      </c>
      <c r="VIN14" s="22">
        <v>393</v>
      </c>
      <c r="VIO14" t="s">
        <v>7</v>
      </c>
      <c r="VIP14" t="s">
        <v>8</v>
      </c>
      <c r="VIQ14" s="8" t="s">
        <v>31</v>
      </c>
      <c r="VIR14" s="22">
        <v>393</v>
      </c>
      <c r="VIS14" t="s">
        <v>7</v>
      </c>
      <c r="VIT14" t="s">
        <v>8</v>
      </c>
      <c r="VIU14" s="8" t="s">
        <v>31</v>
      </c>
      <c r="VIV14" s="22">
        <v>393</v>
      </c>
      <c r="VIW14" t="s">
        <v>7</v>
      </c>
      <c r="VIX14" t="s">
        <v>8</v>
      </c>
      <c r="VIY14" s="8" t="s">
        <v>31</v>
      </c>
      <c r="VIZ14" s="22">
        <v>393</v>
      </c>
      <c r="VJA14" t="s">
        <v>7</v>
      </c>
      <c r="VJB14" t="s">
        <v>8</v>
      </c>
      <c r="VJC14" s="8" t="s">
        <v>31</v>
      </c>
      <c r="VJD14" s="22">
        <v>393</v>
      </c>
      <c r="VJE14" t="s">
        <v>7</v>
      </c>
      <c r="VJF14" t="s">
        <v>8</v>
      </c>
      <c r="VJG14" s="8" t="s">
        <v>31</v>
      </c>
      <c r="VJH14" s="22">
        <v>393</v>
      </c>
      <c r="VJI14" t="s">
        <v>7</v>
      </c>
      <c r="VJJ14" t="s">
        <v>8</v>
      </c>
      <c r="VJK14" s="8" t="s">
        <v>31</v>
      </c>
      <c r="VJL14" s="22">
        <v>393</v>
      </c>
      <c r="VJM14" t="s">
        <v>7</v>
      </c>
      <c r="VJN14" t="s">
        <v>8</v>
      </c>
      <c r="VJO14" s="8" t="s">
        <v>31</v>
      </c>
      <c r="VJP14" s="22">
        <v>393</v>
      </c>
      <c r="VJQ14" t="s">
        <v>7</v>
      </c>
      <c r="VJR14" t="s">
        <v>8</v>
      </c>
      <c r="VJS14" s="8" t="s">
        <v>31</v>
      </c>
      <c r="VJT14" s="22">
        <v>393</v>
      </c>
      <c r="VJU14" t="s">
        <v>7</v>
      </c>
      <c r="VJV14" t="s">
        <v>8</v>
      </c>
      <c r="VJW14" s="8" t="s">
        <v>31</v>
      </c>
      <c r="VJX14" s="22">
        <v>393</v>
      </c>
      <c r="VJY14" t="s">
        <v>7</v>
      </c>
      <c r="VJZ14" t="s">
        <v>8</v>
      </c>
      <c r="VKA14" s="8" t="s">
        <v>31</v>
      </c>
      <c r="VKB14" s="22">
        <v>393</v>
      </c>
      <c r="VKC14" t="s">
        <v>7</v>
      </c>
      <c r="VKD14" t="s">
        <v>8</v>
      </c>
      <c r="VKE14" s="8" t="s">
        <v>31</v>
      </c>
      <c r="VKF14" s="22">
        <v>393</v>
      </c>
      <c r="VKG14" t="s">
        <v>7</v>
      </c>
      <c r="VKH14" t="s">
        <v>8</v>
      </c>
      <c r="VKI14" s="8" t="s">
        <v>31</v>
      </c>
      <c r="VKJ14" s="22">
        <v>393</v>
      </c>
      <c r="VKK14" t="s">
        <v>7</v>
      </c>
      <c r="VKL14" t="s">
        <v>8</v>
      </c>
      <c r="VKM14" s="8" t="s">
        <v>31</v>
      </c>
      <c r="VKN14" s="22">
        <v>393</v>
      </c>
      <c r="VKO14" t="s">
        <v>7</v>
      </c>
      <c r="VKP14" t="s">
        <v>8</v>
      </c>
      <c r="VKQ14" s="8" t="s">
        <v>31</v>
      </c>
      <c r="VKR14" s="22">
        <v>393</v>
      </c>
      <c r="VKS14" t="s">
        <v>7</v>
      </c>
      <c r="VKT14" t="s">
        <v>8</v>
      </c>
      <c r="VKU14" s="8" t="s">
        <v>31</v>
      </c>
      <c r="VKV14" s="22">
        <v>393</v>
      </c>
      <c r="VKW14" t="s">
        <v>7</v>
      </c>
      <c r="VKX14" t="s">
        <v>8</v>
      </c>
      <c r="VKY14" s="8" t="s">
        <v>31</v>
      </c>
      <c r="VKZ14" s="22">
        <v>393</v>
      </c>
      <c r="VLA14" t="s">
        <v>7</v>
      </c>
      <c r="VLB14" t="s">
        <v>8</v>
      </c>
      <c r="VLC14" s="8" t="s">
        <v>31</v>
      </c>
      <c r="VLD14" s="22">
        <v>393</v>
      </c>
      <c r="VLE14" t="s">
        <v>7</v>
      </c>
      <c r="VLF14" t="s">
        <v>8</v>
      </c>
      <c r="VLG14" s="8" t="s">
        <v>31</v>
      </c>
      <c r="VLH14" s="22">
        <v>393</v>
      </c>
      <c r="VLI14" t="s">
        <v>7</v>
      </c>
      <c r="VLJ14" t="s">
        <v>8</v>
      </c>
      <c r="VLK14" s="8" t="s">
        <v>31</v>
      </c>
      <c r="VLL14" s="22">
        <v>393</v>
      </c>
      <c r="VLM14" t="s">
        <v>7</v>
      </c>
      <c r="VLN14" t="s">
        <v>8</v>
      </c>
      <c r="VLO14" s="8" t="s">
        <v>31</v>
      </c>
      <c r="VLP14" s="22">
        <v>393</v>
      </c>
      <c r="VLQ14" t="s">
        <v>7</v>
      </c>
      <c r="VLR14" t="s">
        <v>8</v>
      </c>
      <c r="VLS14" s="8" t="s">
        <v>31</v>
      </c>
      <c r="VLT14" s="22">
        <v>393</v>
      </c>
      <c r="VLU14" t="s">
        <v>7</v>
      </c>
      <c r="VLV14" t="s">
        <v>8</v>
      </c>
      <c r="VLW14" s="8" t="s">
        <v>31</v>
      </c>
      <c r="VLX14" s="22">
        <v>393</v>
      </c>
      <c r="VLY14" t="s">
        <v>7</v>
      </c>
      <c r="VLZ14" t="s">
        <v>8</v>
      </c>
      <c r="VMA14" s="8" t="s">
        <v>31</v>
      </c>
      <c r="VMB14" s="22">
        <v>393</v>
      </c>
      <c r="VMC14" t="s">
        <v>7</v>
      </c>
      <c r="VMD14" t="s">
        <v>8</v>
      </c>
      <c r="VME14" s="8" t="s">
        <v>31</v>
      </c>
      <c r="VMF14" s="22">
        <v>393</v>
      </c>
      <c r="VMG14" t="s">
        <v>7</v>
      </c>
      <c r="VMH14" t="s">
        <v>8</v>
      </c>
      <c r="VMI14" s="8" t="s">
        <v>31</v>
      </c>
      <c r="VMJ14" s="22">
        <v>393</v>
      </c>
      <c r="VMK14" t="s">
        <v>7</v>
      </c>
      <c r="VML14" t="s">
        <v>8</v>
      </c>
      <c r="VMM14" s="8" t="s">
        <v>31</v>
      </c>
      <c r="VMN14" s="22">
        <v>393</v>
      </c>
      <c r="VMO14" t="s">
        <v>7</v>
      </c>
      <c r="VMP14" t="s">
        <v>8</v>
      </c>
      <c r="VMQ14" s="8" t="s">
        <v>31</v>
      </c>
      <c r="VMR14" s="22">
        <v>393</v>
      </c>
      <c r="VMS14" t="s">
        <v>7</v>
      </c>
      <c r="VMT14" t="s">
        <v>8</v>
      </c>
      <c r="VMU14" s="8" t="s">
        <v>31</v>
      </c>
      <c r="VMV14" s="22">
        <v>393</v>
      </c>
      <c r="VMW14" t="s">
        <v>7</v>
      </c>
      <c r="VMX14" t="s">
        <v>8</v>
      </c>
      <c r="VMY14" s="8" t="s">
        <v>31</v>
      </c>
      <c r="VMZ14" s="22">
        <v>393</v>
      </c>
      <c r="VNA14" t="s">
        <v>7</v>
      </c>
      <c r="VNB14" t="s">
        <v>8</v>
      </c>
      <c r="VNC14" s="8" t="s">
        <v>31</v>
      </c>
      <c r="VND14" s="22">
        <v>393</v>
      </c>
      <c r="VNE14" t="s">
        <v>7</v>
      </c>
      <c r="VNF14" t="s">
        <v>8</v>
      </c>
      <c r="VNG14" s="8" t="s">
        <v>31</v>
      </c>
      <c r="VNH14" s="22">
        <v>393</v>
      </c>
      <c r="VNI14" t="s">
        <v>7</v>
      </c>
      <c r="VNJ14" t="s">
        <v>8</v>
      </c>
      <c r="VNK14" s="8" t="s">
        <v>31</v>
      </c>
      <c r="VNL14" s="22">
        <v>393</v>
      </c>
      <c r="VNM14" t="s">
        <v>7</v>
      </c>
      <c r="VNN14" t="s">
        <v>8</v>
      </c>
      <c r="VNO14" s="8" t="s">
        <v>31</v>
      </c>
      <c r="VNP14" s="22">
        <v>393</v>
      </c>
      <c r="VNQ14" t="s">
        <v>7</v>
      </c>
      <c r="VNR14" t="s">
        <v>8</v>
      </c>
      <c r="VNS14" s="8" t="s">
        <v>31</v>
      </c>
      <c r="VNT14" s="22">
        <v>393</v>
      </c>
      <c r="VNU14" t="s">
        <v>7</v>
      </c>
      <c r="VNV14" t="s">
        <v>8</v>
      </c>
      <c r="VNW14" s="8" t="s">
        <v>31</v>
      </c>
      <c r="VNX14" s="22">
        <v>393</v>
      </c>
      <c r="VNY14" t="s">
        <v>7</v>
      </c>
      <c r="VNZ14" t="s">
        <v>8</v>
      </c>
      <c r="VOA14" s="8" t="s">
        <v>31</v>
      </c>
      <c r="VOB14" s="22">
        <v>393</v>
      </c>
      <c r="VOC14" t="s">
        <v>7</v>
      </c>
      <c r="VOD14" t="s">
        <v>8</v>
      </c>
      <c r="VOE14" s="8" t="s">
        <v>31</v>
      </c>
      <c r="VOF14" s="22">
        <v>393</v>
      </c>
      <c r="VOG14" t="s">
        <v>7</v>
      </c>
      <c r="VOH14" t="s">
        <v>8</v>
      </c>
      <c r="VOI14" s="8" t="s">
        <v>31</v>
      </c>
      <c r="VOJ14" s="22">
        <v>393</v>
      </c>
      <c r="VOK14" t="s">
        <v>7</v>
      </c>
      <c r="VOL14" t="s">
        <v>8</v>
      </c>
      <c r="VOM14" s="8" t="s">
        <v>31</v>
      </c>
      <c r="VON14" s="22">
        <v>393</v>
      </c>
      <c r="VOO14" t="s">
        <v>7</v>
      </c>
      <c r="VOP14" t="s">
        <v>8</v>
      </c>
      <c r="VOQ14" s="8" t="s">
        <v>31</v>
      </c>
      <c r="VOR14" s="22">
        <v>393</v>
      </c>
      <c r="VOS14" t="s">
        <v>7</v>
      </c>
      <c r="VOT14" t="s">
        <v>8</v>
      </c>
      <c r="VOU14" s="8" t="s">
        <v>31</v>
      </c>
      <c r="VOV14" s="22">
        <v>393</v>
      </c>
      <c r="VOW14" t="s">
        <v>7</v>
      </c>
      <c r="VOX14" t="s">
        <v>8</v>
      </c>
      <c r="VOY14" s="8" t="s">
        <v>31</v>
      </c>
      <c r="VOZ14" s="22">
        <v>393</v>
      </c>
      <c r="VPA14" t="s">
        <v>7</v>
      </c>
      <c r="VPB14" t="s">
        <v>8</v>
      </c>
      <c r="VPC14" s="8" t="s">
        <v>31</v>
      </c>
      <c r="VPD14" s="22">
        <v>393</v>
      </c>
      <c r="VPE14" t="s">
        <v>7</v>
      </c>
      <c r="VPF14" t="s">
        <v>8</v>
      </c>
      <c r="VPG14" s="8" t="s">
        <v>31</v>
      </c>
      <c r="VPH14" s="22">
        <v>393</v>
      </c>
      <c r="VPI14" t="s">
        <v>7</v>
      </c>
      <c r="VPJ14" t="s">
        <v>8</v>
      </c>
      <c r="VPK14" s="8" t="s">
        <v>31</v>
      </c>
      <c r="VPL14" s="22">
        <v>393</v>
      </c>
      <c r="VPM14" t="s">
        <v>7</v>
      </c>
      <c r="VPN14" t="s">
        <v>8</v>
      </c>
      <c r="VPO14" s="8" t="s">
        <v>31</v>
      </c>
      <c r="VPP14" s="22">
        <v>393</v>
      </c>
      <c r="VPQ14" t="s">
        <v>7</v>
      </c>
      <c r="VPR14" t="s">
        <v>8</v>
      </c>
      <c r="VPS14" s="8" t="s">
        <v>31</v>
      </c>
      <c r="VPT14" s="22">
        <v>393</v>
      </c>
      <c r="VPU14" t="s">
        <v>7</v>
      </c>
      <c r="VPV14" t="s">
        <v>8</v>
      </c>
      <c r="VPW14" s="8" t="s">
        <v>31</v>
      </c>
      <c r="VPX14" s="22">
        <v>393</v>
      </c>
      <c r="VPY14" t="s">
        <v>7</v>
      </c>
      <c r="VPZ14" t="s">
        <v>8</v>
      </c>
      <c r="VQA14" s="8" t="s">
        <v>31</v>
      </c>
      <c r="VQB14" s="22">
        <v>393</v>
      </c>
      <c r="VQC14" t="s">
        <v>7</v>
      </c>
      <c r="VQD14" t="s">
        <v>8</v>
      </c>
      <c r="VQE14" s="8" t="s">
        <v>31</v>
      </c>
      <c r="VQF14" s="22">
        <v>393</v>
      </c>
      <c r="VQG14" t="s">
        <v>7</v>
      </c>
      <c r="VQH14" t="s">
        <v>8</v>
      </c>
      <c r="VQI14" s="8" t="s">
        <v>31</v>
      </c>
      <c r="VQJ14" s="22">
        <v>393</v>
      </c>
      <c r="VQK14" t="s">
        <v>7</v>
      </c>
      <c r="VQL14" t="s">
        <v>8</v>
      </c>
      <c r="VQM14" s="8" t="s">
        <v>31</v>
      </c>
      <c r="VQN14" s="22">
        <v>393</v>
      </c>
      <c r="VQO14" t="s">
        <v>7</v>
      </c>
      <c r="VQP14" t="s">
        <v>8</v>
      </c>
      <c r="VQQ14" s="8" t="s">
        <v>31</v>
      </c>
      <c r="VQR14" s="22">
        <v>393</v>
      </c>
      <c r="VQS14" t="s">
        <v>7</v>
      </c>
      <c r="VQT14" t="s">
        <v>8</v>
      </c>
      <c r="VQU14" s="8" t="s">
        <v>31</v>
      </c>
      <c r="VQV14" s="22">
        <v>393</v>
      </c>
      <c r="VQW14" t="s">
        <v>7</v>
      </c>
      <c r="VQX14" t="s">
        <v>8</v>
      </c>
      <c r="VQY14" s="8" t="s">
        <v>31</v>
      </c>
      <c r="VQZ14" s="22">
        <v>393</v>
      </c>
      <c r="VRA14" t="s">
        <v>7</v>
      </c>
      <c r="VRB14" t="s">
        <v>8</v>
      </c>
      <c r="VRC14" s="8" t="s">
        <v>31</v>
      </c>
      <c r="VRD14" s="22">
        <v>393</v>
      </c>
      <c r="VRE14" t="s">
        <v>7</v>
      </c>
      <c r="VRF14" t="s">
        <v>8</v>
      </c>
      <c r="VRG14" s="8" t="s">
        <v>31</v>
      </c>
      <c r="VRH14" s="22">
        <v>393</v>
      </c>
      <c r="VRI14" t="s">
        <v>7</v>
      </c>
      <c r="VRJ14" t="s">
        <v>8</v>
      </c>
      <c r="VRK14" s="8" t="s">
        <v>31</v>
      </c>
      <c r="VRL14" s="22">
        <v>393</v>
      </c>
      <c r="VRM14" t="s">
        <v>7</v>
      </c>
      <c r="VRN14" t="s">
        <v>8</v>
      </c>
      <c r="VRO14" s="8" t="s">
        <v>31</v>
      </c>
      <c r="VRP14" s="22">
        <v>393</v>
      </c>
      <c r="VRQ14" t="s">
        <v>7</v>
      </c>
      <c r="VRR14" t="s">
        <v>8</v>
      </c>
      <c r="VRS14" s="8" t="s">
        <v>31</v>
      </c>
      <c r="VRT14" s="22">
        <v>393</v>
      </c>
      <c r="VRU14" t="s">
        <v>7</v>
      </c>
      <c r="VRV14" t="s">
        <v>8</v>
      </c>
      <c r="VRW14" s="8" t="s">
        <v>31</v>
      </c>
      <c r="VRX14" s="22">
        <v>393</v>
      </c>
      <c r="VRY14" t="s">
        <v>7</v>
      </c>
      <c r="VRZ14" t="s">
        <v>8</v>
      </c>
      <c r="VSA14" s="8" t="s">
        <v>31</v>
      </c>
      <c r="VSB14" s="22">
        <v>393</v>
      </c>
      <c r="VSC14" t="s">
        <v>7</v>
      </c>
      <c r="VSD14" t="s">
        <v>8</v>
      </c>
      <c r="VSE14" s="8" t="s">
        <v>31</v>
      </c>
      <c r="VSF14" s="22">
        <v>393</v>
      </c>
      <c r="VSG14" t="s">
        <v>7</v>
      </c>
      <c r="VSH14" t="s">
        <v>8</v>
      </c>
      <c r="VSI14" s="8" t="s">
        <v>31</v>
      </c>
      <c r="VSJ14" s="22">
        <v>393</v>
      </c>
      <c r="VSK14" t="s">
        <v>7</v>
      </c>
      <c r="VSL14" t="s">
        <v>8</v>
      </c>
      <c r="VSM14" s="8" t="s">
        <v>31</v>
      </c>
      <c r="VSN14" s="22">
        <v>393</v>
      </c>
      <c r="VSO14" t="s">
        <v>7</v>
      </c>
      <c r="VSP14" t="s">
        <v>8</v>
      </c>
      <c r="VSQ14" s="8" t="s">
        <v>31</v>
      </c>
      <c r="VSR14" s="22">
        <v>393</v>
      </c>
      <c r="VSS14" t="s">
        <v>7</v>
      </c>
      <c r="VST14" t="s">
        <v>8</v>
      </c>
      <c r="VSU14" s="8" t="s">
        <v>31</v>
      </c>
      <c r="VSV14" s="22">
        <v>393</v>
      </c>
      <c r="VSW14" t="s">
        <v>7</v>
      </c>
      <c r="VSX14" t="s">
        <v>8</v>
      </c>
      <c r="VSY14" s="8" t="s">
        <v>31</v>
      </c>
      <c r="VSZ14" s="22">
        <v>393</v>
      </c>
      <c r="VTA14" t="s">
        <v>7</v>
      </c>
      <c r="VTB14" t="s">
        <v>8</v>
      </c>
      <c r="VTC14" s="8" t="s">
        <v>31</v>
      </c>
      <c r="VTD14" s="22">
        <v>393</v>
      </c>
      <c r="VTE14" t="s">
        <v>7</v>
      </c>
      <c r="VTF14" t="s">
        <v>8</v>
      </c>
      <c r="VTG14" s="8" t="s">
        <v>31</v>
      </c>
      <c r="VTH14" s="22">
        <v>393</v>
      </c>
      <c r="VTI14" t="s">
        <v>7</v>
      </c>
      <c r="VTJ14" t="s">
        <v>8</v>
      </c>
      <c r="VTK14" s="8" t="s">
        <v>31</v>
      </c>
      <c r="VTL14" s="22">
        <v>393</v>
      </c>
      <c r="VTM14" t="s">
        <v>7</v>
      </c>
      <c r="VTN14" t="s">
        <v>8</v>
      </c>
      <c r="VTO14" s="8" t="s">
        <v>31</v>
      </c>
      <c r="VTP14" s="22">
        <v>393</v>
      </c>
      <c r="VTQ14" t="s">
        <v>7</v>
      </c>
      <c r="VTR14" t="s">
        <v>8</v>
      </c>
      <c r="VTS14" s="8" t="s">
        <v>31</v>
      </c>
      <c r="VTT14" s="22">
        <v>393</v>
      </c>
      <c r="VTU14" t="s">
        <v>7</v>
      </c>
      <c r="VTV14" t="s">
        <v>8</v>
      </c>
      <c r="VTW14" s="8" t="s">
        <v>31</v>
      </c>
      <c r="VTX14" s="22">
        <v>393</v>
      </c>
      <c r="VTY14" t="s">
        <v>7</v>
      </c>
      <c r="VTZ14" t="s">
        <v>8</v>
      </c>
      <c r="VUA14" s="8" t="s">
        <v>31</v>
      </c>
      <c r="VUB14" s="22">
        <v>393</v>
      </c>
      <c r="VUC14" t="s">
        <v>7</v>
      </c>
      <c r="VUD14" t="s">
        <v>8</v>
      </c>
      <c r="VUE14" s="8" t="s">
        <v>31</v>
      </c>
      <c r="VUF14" s="22">
        <v>393</v>
      </c>
      <c r="VUG14" t="s">
        <v>7</v>
      </c>
      <c r="VUH14" t="s">
        <v>8</v>
      </c>
      <c r="VUI14" s="8" t="s">
        <v>31</v>
      </c>
      <c r="VUJ14" s="22">
        <v>393</v>
      </c>
      <c r="VUK14" t="s">
        <v>7</v>
      </c>
      <c r="VUL14" t="s">
        <v>8</v>
      </c>
      <c r="VUM14" s="8" t="s">
        <v>31</v>
      </c>
      <c r="VUN14" s="22">
        <v>393</v>
      </c>
      <c r="VUO14" t="s">
        <v>7</v>
      </c>
      <c r="VUP14" t="s">
        <v>8</v>
      </c>
      <c r="VUQ14" s="8" t="s">
        <v>31</v>
      </c>
      <c r="VUR14" s="22">
        <v>393</v>
      </c>
      <c r="VUS14" t="s">
        <v>7</v>
      </c>
      <c r="VUT14" t="s">
        <v>8</v>
      </c>
      <c r="VUU14" s="8" t="s">
        <v>31</v>
      </c>
      <c r="VUV14" s="22">
        <v>393</v>
      </c>
      <c r="VUW14" t="s">
        <v>7</v>
      </c>
      <c r="VUX14" t="s">
        <v>8</v>
      </c>
      <c r="VUY14" s="8" t="s">
        <v>31</v>
      </c>
      <c r="VUZ14" s="22">
        <v>393</v>
      </c>
      <c r="VVA14" t="s">
        <v>7</v>
      </c>
      <c r="VVB14" t="s">
        <v>8</v>
      </c>
      <c r="VVC14" s="8" t="s">
        <v>31</v>
      </c>
      <c r="VVD14" s="22">
        <v>393</v>
      </c>
      <c r="VVE14" t="s">
        <v>7</v>
      </c>
      <c r="VVF14" t="s">
        <v>8</v>
      </c>
      <c r="VVG14" s="8" t="s">
        <v>31</v>
      </c>
      <c r="VVH14" s="22">
        <v>393</v>
      </c>
      <c r="VVI14" t="s">
        <v>7</v>
      </c>
      <c r="VVJ14" t="s">
        <v>8</v>
      </c>
      <c r="VVK14" s="8" t="s">
        <v>31</v>
      </c>
      <c r="VVL14" s="22">
        <v>393</v>
      </c>
      <c r="VVM14" t="s">
        <v>7</v>
      </c>
      <c r="VVN14" t="s">
        <v>8</v>
      </c>
      <c r="VVO14" s="8" t="s">
        <v>31</v>
      </c>
      <c r="VVP14" s="22">
        <v>393</v>
      </c>
      <c r="VVQ14" t="s">
        <v>7</v>
      </c>
      <c r="VVR14" t="s">
        <v>8</v>
      </c>
      <c r="VVS14" s="8" t="s">
        <v>31</v>
      </c>
      <c r="VVT14" s="22">
        <v>393</v>
      </c>
      <c r="VVU14" t="s">
        <v>7</v>
      </c>
      <c r="VVV14" t="s">
        <v>8</v>
      </c>
      <c r="VVW14" s="8" t="s">
        <v>31</v>
      </c>
      <c r="VVX14" s="22">
        <v>393</v>
      </c>
      <c r="VVY14" t="s">
        <v>7</v>
      </c>
      <c r="VVZ14" t="s">
        <v>8</v>
      </c>
      <c r="VWA14" s="8" t="s">
        <v>31</v>
      </c>
      <c r="VWB14" s="22">
        <v>393</v>
      </c>
      <c r="VWC14" t="s">
        <v>7</v>
      </c>
      <c r="VWD14" t="s">
        <v>8</v>
      </c>
      <c r="VWE14" s="8" t="s">
        <v>31</v>
      </c>
      <c r="VWF14" s="22">
        <v>393</v>
      </c>
      <c r="VWG14" t="s">
        <v>7</v>
      </c>
      <c r="VWH14" t="s">
        <v>8</v>
      </c>
      <c r="VWI14" s="8" t="s">
        <v>31</v>
      </c>
      <c r="VWJ14" s="22">
        <v>393</v>
      </c>
      <c r="VWK14" t="s">
        <v>7</v>
      </c>
      <c r="VWL14" t="s">
        <v>8</v>
      </c>
      <c r="VWM14" s="8" t="s">
        <v>31</v>
      </c>
      <c r="VWN14" s="22">
        <v>393</v>
      </c>
      <c r="VWO14" t="s">
        <v>7</v>
      </c>
      <c r="VWP14" t="s">
        <v>8</v>
      </c>
      <c r="VWQ14" s="8" t="s">
        <v>31</v>
      </c>
      <c r="VWR14" s="22">
        <v>393</v>
      </c>
      <c r="VWS14" t="s">
        <v>7</v>
      </c>
      <c r="VWT14" t="s">
        <v>8</v>
      </c>
      <c r="VWU14" s="8" t="s">
        <v>31</v>
      </c>
      <c r="VWV14" s="22">
        <v>393</v>
      </c>
      <c r="VWW14" t="s">
        <v>7</v>
      </c>
      <c r="VWX14" t="s">
        <v>8</v>
      </c>
      <c r="VWY14" s="8" t="s">
        <v>31</v>
      </c>
      <c r="VWZ14" s="22">
        <v>393</v>
      </c>
      <c r="VXA14" t="s">
        <v>7</v>
      </c>
      <c r="VXB14" t="s">
        <v>8</v>
      </c>
      <c r="VXC14" s="8" t="s">
        <v>31</v>
      </c>
      <c r="VXD14" s="22">
        <v>393</v>
      </c>
      <c r="VXE14" t="s">
        <v>7</v>
      </c>
      <c r="VXF14" t="s">
        <v>8</v>
      </c>
      <c r="VXG14" s="8" t="s">
        <v>31</v>
      </c>
      <c r="VXH14" s="22">
        <v>393</v>
      </c>
      <c r="VXI14" t="s">
        <v>7</v>
      </c>
      <c r="VXJ14" t="s">
        <v>8</v>
      </c>
      <c r="VXK14" s="8" t="s">
        <v>31</v>
      </c>
      <c r="VXL14" s="22">
        <v>393</v>
      </c>
      <c r="VXM14" t="s">
        <v>7</v>
      </c>
      <c r="VXN14" t="s">
        <v>8</v>
      </c>
      <c r="VXO14" s="8" t="s">
        <v>31</v>
      </c>
      <c r="VXP14" s="22">
        <v>393</v>
      </c>
      <c r="VXQ14" t="s">
        <v>7</v>
      </c>
      <c r="VXR14" t="s">
        <v>8</v>
      </c>
      <c r="VXS14" s="8" t="s">
        <v>31</v>
      </c>
      <c r="VXT14" s="22">
        <v>393</v>
      </c>
      <c r="VXU14" t="s">
        <v>7</v>
      </c>
      <c r="VXV14" t="s">
        <v>8</v>
      </c>
      <c r="VXW14" s="8" t="s">
        <v>31</v>
      </c>
      <c r="VXX14" s="22">
        <v>393</v>
      </c>
      <c r="VXY14" t="s">
        <v>7</v>
      </c>
      <c r="VXZ14" t="s">
        <v>8</v>
      </c>
      <c r="VYA14" s="8" t="s">
        <v>31</v>
      </c>
      <c r="VYB14" s="22">
        <v>393</v>
      </c>
      <c r="VYC14" t="s">
        <v>7</v>
      </c>
      <c r="VYD14" t="s">
        <v>8</v>
      </c>
      <c r="VYE14" s="8" t="s">
        <v>31</v>
      </c>
      <c r="VYF14" s="22">
        <v>393</v>
      </c>
      <c r="VYG14" t="s">
        <v>7</v>
      </c>
      <c r="VYH14" t="s">
        <v>8</v>
      </c>
      <c r="VYI14" s="8" t="s">
        <v>31</v>
      </c>
      <c r="VYJ14" s="22">
        <v>393</v>
      </c>
      <c r="VYK14" t="s">
        <v>7</v>
      </c>
      <c r="VYL14" t="s">
        <v>8</v>
      </c>
      <c r="VYM14" s="8" t="s">
        <v>31</v>
      </c>
      <c r="VYN14" s="22">
        <v>393</v>
      </c>
      <c r="VYO14" t="s">
        <v>7</v>
      </c>
      <c r="VYP14" t="s">
        <v>8</v>
      </c>
      <c r="VYQ14" s="8" t="s">
        <v>31</v>
      </c>
      <c r="VYR14" s="22">
        <v>393</v>
      </c>
      <c r="VYS14" t="s">
        <v>7</v>
      </c>
      <c r="VYT14" t="s">
        <v>8</v>
      </c>
      <c r="VYU14" s="8" t="s">
        <v>31</v>
      </c>
      <c r="VYV14" s="22">
        <v>393</v>
      </c>
      <c r="VYW14" t="s">
        <v>7</v>
      </c>
      <c r="VYX14" t="s">
        <v>8</v>
      </c>
      <c r="VYY14" s="8" t="s">
        <v>31</v>
      </c>
      <c r="VYZ14" s="22">
        <v>393</v>
      </c>
      <c r="VZA14" t="s">
        <v>7</v>
      </c>
      <c r="VZB14" t="s">
        <v>8</v>
      </c>
      <c r="VZC14" s="8" t="s">
        <v>31</v>
      </c>
      <c r="VZD14" s="22">
        <v>393</v>
      </c>
      <c r="VZE14" t="s">
        <v>7</v>
      </c>
      <c r="VZF14" t="s">
        <v>8</v>
      </c>
      <c r="VZG14" s="8" t="s">
        <v>31</v>
      </c>
      <c r="VZH14" s="22">
        <v>393</v>
      </c>
      <c r="VZI14" t="s">
        <v>7</v>
      </c>
      <c r="VZJ14" t="s">
        <v>8</v>
      </c>
      <c r="VZK14" s="8" t="s">
        <v>31</v>
      </c>
      <c r="VZL14" s="22">
        <v>393</v>
      </c>
      <c r="VZM14" t="s">
        <v>7</v>
      </c>
      <c r="VZN14" t="s">
        <v>8</v>
      </c>
      <c r="VZO14" s="8" t="s">
        <v>31</v>
      </c>
      <c r="VZP14" s="22">
        <v>393</v>
      </c>
      <c r="VZQ14" t="s">
        <v>7</v>
      </c>
      <c r="VZR14" t="s">
        <v>8</v>
      </c>
      <c r="VZS14" s="8" t="s">
        <v>31</v>
      </c>
      <c r="VZT14" s="22">
        <v>393</v>
      </c>
      <c r="VZU14" t="s">
        <v>7</v>
      </c>
      <c r="VZV14" t="s">
        <v>8</v>
      </c>
      <c r="VZW14" s="8" t="s">
        <v>31</v>
      </c>
      <c r="VZX14" s="22">
        <v>393</v>
      </c>
      <c r="VZY14" t="s">
        <v>7</v>
      </c>
      <c r="VZZ14" t="s">
        <v>8</v>
      </c>
      <c r="WAA14" s="8" t="s">
        <v>31</v>
      </c>
      <c r="WAB14" s="22">
        <v>393</v>
      </c>
      <c r="WAC14" t="s">
        <v>7</v>
      </c>
      <c r="WAD14" t="s">
        <v>8</v>
      </c>
      <c r="WAE14" s="8" t="s">
        <v>31</v>
      </c>
      <c r="WAF14" s="22">
        <v>393</v>
      </c>
      <c r="WAG14" t="s">
        <v>7</v>
      </c>
      <c r="WAH14" t="s">
        <v>8</v>
      </c>
      <c r="WAI14" s="8" t="s">
        <v>31</v>
      </c>
      <c r="WAJ14" s="22">
        <v>393</v>
      </c>
      <c r="WAK14" t="s">
        <v>7</v>
      </c>
      <c r="WAL14" t="s">
        <v>8</v>
      </c>
      <c r="WAM14" s="8" t="s">
        <v>31</v>
      </c>
      <c r="WAN14" s="22">
        <v>393</v>
      </c>
      <c r="WAO14" t="s">
        <v>7</v>
      </c>
      <c r="WAP14" t="s">
        <v>8</v>
      </c>
      <c r="WAQ14" s="8" t="s">
        <v>31</v>
      </c>
      <c r="WAR14" s="22">
        <v>393</v>
      </c>
      <c r="WAS14" t="s">
        <v>7</v>
      </c>
      <c r="WAT14" t="s">
        <v>8</v>
      </c>
      <c r="WAU14" s="8" t="s">
        <v>31</v>
      </c>
      <c r="WAV14" s="22">
        <v>393</v>
      </c>
      <c r="WAW14" t="s">
        <v>7</v>
      </c>
      <c r="WAX14" t="s">
        <v>8</v>
      </c>
      <c r="WAY14" s="8" t="s">
        <v>31</v>
      </c>
      <c r="WAZ14" s="22">
        <v>393</v>
      </c>
      <c r="WBA14" t="s">
        <v>7</v>
      </c>
      <c r="WBB14" t="s">
        <v>8</v>
      </c>
      <c r="WBC14" s="8" t="s">
        <v>31</v>
      </c>
      <c r="WBD14" s="22">
        <v>393</v>
      </c>
      <c r="WBE14" t="s">
        <v>7</v>
      </c>
      <c r="WBF14" t="s">
        <v>8</v>
      </c>
      <c r="WBG14" s="8" t="s">
        <v>31</v>
      </c>
      <c r="WBH14" s="22">
        <v>393</v>
      </c>
      <c r="WBI14" t="s">
        <v>7</v>
      </c>
      <c r="WBJ14" t="s">
        <v>8</v>
      </c>
      <c r="WBK14" s="8" t="s">
        <v>31</v>
      </c>
      <c r="WBL14" s="22">
        <v>393</v>
      </c>
      <c r="WBM14" t="s">
        <v>7</v>
      </c>
      <c r="WBN14" t="s">
        <v>8</v>
      </c>
      <c r="WBO14" s="8" t="s">
        <v>31</v>
      </c>
      <c r="WBP14" s="22">
        <v>393</v>
      </c>
      <c r="WBQ14" t="s">
        <v>7</v>
      </c>
      <c r="WBR14" t="s">
        <v>8</v>
      </c>
      <c r="WBS14" s="8" t="s">
        <v>31</v>
      </c>
      <c r="WBT14" s="22">
        <v>393</v>
      </c>
      <c r="WBU14" t="s">
        <v>7</v>
      </c>
      <c r="WBV14" t="s">
        <v>8</v>
      </c>
      <c r="WBW14" s="8" t="s">
        <v>31</v>
      </c>
      <c r="WBX14" s="22">
        <v>393</v>
      </c>
      <c r="WBY14" t="s">
        <v>7</v>
      </c>
      <c r="WBZ14" t="s">
        <v>8</v>
      </c>
      <c r="WCA14" s="8" t="s">
        <v>31</v>
      </c>
      <c r="WCB14" s="22">
        <v>393</v>
      </c>
      <c r="WCC14" t="s">
        <v>7</v>
      </c>
      <c r="WCD14" t="s">
        <v>8</v>
      </c>
      <c r="WCE14" s="8" t="s">
        <v>31</v>
      </c>
      <c r="WCF14" s="22">
        <v>393</v>
      </c>
      <c r="WCG14" t="s">
        <v>7</v>
      </c>
      <c r="WCH14" t="s">
        <v>8</v>
      </c>
      <c r="WCI14" s="8" t="s">
        <v>31</v>
      </c>
      <c r="WCJ14" s="22">
        <v>393</v>
      </c>
      <c r="WCK14" t="s">
        <v>7</v>
      </c>
      <c r="WCL14" t="s">
        <v>8</v>
      </c>
      <c r="WCM14" s="8" t="s">
        <v>31</v>
      </c>
      <c r="WCN14" s="22">
        <v>393</v>
      </c>
      <c r="WCO14" t="s">
        <v>7</v>
      </c>
      <c r="WCP14" t="s">
        <v>8</v>
      </c>
      <c r="WCQ14" s="8" t="s">
        <v>31</v>
      </c>
      <c r="WCR14" s="22">
        <v>393</v>
      </c>
      <c r="WCS14" t="s">
        <v>7</v>
      </c>
      <c r="WCT14" t="s">
        <v>8</v>
      </c>
      <c r="WCU14" s="8" t="s">
        <v>31</v>
      </c>
      <c r="WCV14" s="22">
        <v>393</v>
      </c>
      <c r="WCW14" t="s">
        <v>7</v>
      </c>
      <c r="WCX14" t="s">
        <v>8</v>
      </c>
      <c r="WCY14" s="8" t="s">
        <v>31</v>
      </c>
      <c r="WCZ14" s="22">
        <v>393</v>
      </c>
      <c r="WDA14" t="s">
        <v>7</v>
      </c>
      <c r="WDB14" t="s">
        <v>8</v>
      </c>
      <c r="WDC14" s="8" t="s">
        <v>31</v>
      </c>
      <c r="WDD14" s="22">
        <v>393</v>
      </c>
      <c r="WDE14" t="s">
        <v>7</v>
      </c>
      <c r="WDF14" t="s">
        <v>8</v>
      </c>
      <c r="WDG14" s="8" t="s">
        <v>31</v>
      </c>
      <c r="WDH14" s="22">
        <v>393</v>
      </c>
      <c r="WDI14" t="s">
        <v>7</v>
      </c>
      <c r="WDJ14" t="s">
        <v>8</v>
      </c>
      <c r="WDK14" s="8" t="s">
        <v>31</v>
      </c>
      <c r="WDL14" s="22">
        <v>393</v>
      </c>
      <c r="WDM14" t="s">
        <v>7</v>
      </c>
      <c r="WDN14" t="s">
        <v>8</v>
      </c>
      <c r="WDO14" s="8" t="s">
        <v>31</v>
      </c>
      <c r="WDP14" s="22">
        <v>393</v>
      </c>
      <c r="WDQ14" t="s">
        <v>7</v>
      </c>
      <c r="WDR14" t="s">
        <v>8</v>
      </c>
      <c r="WDS14" s="8" t="s">
        <v>31</v>
      </c>
      <c r="WDT14" s="22">
        <v>393</v>
      </c>
      <c r="WDU14" t="s">
        <v>7</v>
      </c>
      <c r="WDV14" t="s">
        <v>8</v>
      </c>
      <c r="WDW14" s="8" t="s">
        <v>31</v>
      </c>
      <c r="WDX14" s="22">
        <v>393</v>
      </c>
      <c r="WDY14" t="s">
        <v>7</v>
      </c>
      <c r="WDZ14" t="s">
        <v>8</v>
      </c>
      <c r="WEA14" s="8" t="s">
        <v>31</v>
      </c>
      <c r="WEB14" s="22">
        <v>393</v>
      </c>
      <c r="WEC14" t="s">
        <v>7</v>
      </c>
      <c r="WED14" t="s">
        <v>8</v>
      </c>
      <c r="WEE14" s="8" t="s">
        <v>31</v>
      </c>
      <c r="WEF14" s="22">
        <v>393</v>
      </c>
      <c r="WEG14" t="s">
        <v>7</v>
      </c>
      <c r="WEH14" t="s">
        <v>8</v>
      </c>
      <c r="WEI14" s="8" t="s">
        <v>31</v>
      </c>
      <c r="WEJ14" s="22">
        <v>393</v>
      </c>
      <c r="WEK14" t="s">
        <v>7</v>
      </c>
      <c r="WEL14" t="s">
        <v>8</v>
      </c>
      <c r="WEM14" s="8" t="s">
        <v>31</v>
      </c>
      <c r="WEN14" s="22">
        <v>393</v>
      </c>
      <c r="WEO14" t="s">
        <v>7</v>
      </c>
      <c r="WEP14" t="s">
        <v>8</v>
      </c>
      <c r="WEQ14" s="8" t="s">
        <v>31</v>
      </c>
      <c r="WER14" s="22">
        <v>393</v>
      </c>
      <c r="WES14" t="s">
        <v>7</v>
      </c>
      <c r="WET14" t="s">
        <v>8</v>
      </c>
      <c r="WEU14" s="8" t="s">
        <v>31</v>
      </c>
      <c r="WEV14" s="22">
        <v>393</v>
      </c>
      <c r="WEW14" t="s">
        <v>7</v>
      </c>
      <c r="WEX14" t="s">
        <v>8</v>
      </c>
      <c r="WEY14" s="8" t="s">
        <v>31</v>
      </c>
      <c r="WEZ14" s="22">
        <v>393</v>
      </c>
      <c r="WFA14" t="s">
        <v>7</v>
      </c>
      <c r="WFB14" t="s">
        <v>8</v>
      </c>
      <c r="WFC14" s="8" t="s">
        <v>31</v>
      </c>
      <c r="WFD14" s="22">
        <v>393</v>
      </c>
      <c r="WFE14" t="s">
        <v>7</v>
      </c>
      <c r="WFF14" t="s">
        <v>8</v>
      </c>
      <c r="WFG14" s="8" t="s">
        <v>31</v>
      </c>
      <c r="WFH14" s="22">
        <v>393</v>
      </c>
      <c r="WFI14" t="s">
        <v>7</v>
      </c>
      <c r="WFJ14" t="s">
        <v>8</v>
      </c>
      <c r="WFK14" s="8" t="s">
        <v>31</v>
      </c>
      <c r="WFL14" s="22">
        <v>393</v>
      </c>
      <c r="WFM14" t="s">
        <v>7</v>
      </c>
      <c r="WFN14" t="s">
        <v>8</v>
      </c>
      <c r="WFO14" s="8" t="s">
        <v>31</v>
      </c>
      <c r="WFP14" s="22">
        <v>393</v>
      </c>
      <c r="WFQ14" t="s">
        <v>7</v>
      </c>
      <c r="WFR14" t="s">
        <v>8</v>
      </c>
      <c r="WFS14" s="8" t="s">
        <v>31</v>
      </c>
      <c r="WFT14" s="22">
        <v>393</v>
      </c>
      <c r="WFU14" t="s">
        <v>7</v>
      </c>
      <c r="WFV14" t="s">
        <v>8</v>
      </c>
      <c r="WFW14" s="8" t="s">
        <v>31</v>
      </c>
      <c r="WFX14" s="22">
        <v>393</v>
      </c>
      <c r="WFY14" t="s">
        <v>7</v>
      </c>
      <c r="WFZ14" t="s">
        <v>8</v>
      </c>
      <c r="WGA14" s="8" t="s">
        <v>31</v>
      </c>
      <c r="WGB14" s="22">
        <v>393</v>
      </c>
      <c r="WGC14" t="s">
        <v>7</v>
      </c>
      <c r="WGD14" t="s">
        <v>8</v>
      </c>
      <c r="WGE14" s="8" t="s">
        <v>31</v>
      </c>
      <c r="WGF14" s="22">
        <v>393</v>
      </c>
      <c r="WGG14" t="s">
        <v>7</v>
      </c>
      <c r="WGH14" t="s">
        <v>8</v>
      </c>
      <c r="WGI14" s="8" t="s">
        <v>31</v>
      </c>
      <c r="WGJ14" s="22">
        <v>393</v>
      </c>
      <c r="WGK14" t="s">
        <v>7</v>
      </c>
      <c r="WGL14" t="s">
        <v>8</v>
      </c>
      <c r="WGM14" s="8" t="s">
        <v>31</v>
      </c>
      <c r="WGN14" s="22">
        <v>393</v>
      </c>
      <c r="WGO14" t="s">
        <v>7</v>
      </c>
      <c r="WGP14" t="s">
        <v>8</v>
      </c>
      <c r="WGQ14" s="8" t="s">
        <v>31</v>
      </c>
      <c r="WGR14" s="22">
        <v>393</v>
      </c>
      <c r="WGS14" t="s">
        <v>7</v>
      </c>
      <c r="WGT14" t="s">
        <v>8</v>
      </c>
      <c r="WGU14" s="8" t="s">
        <v>31</v>
      </c>
      <c r="WGV14" s="22">
        <v>393</v>
      </c>
      <c r="WGW14" t="s">
        <v>7</v>
      </c>
      <c r="WGX14" t="s">
        <v>8</v>
      </c>
      <c r="WGY14" s="8" t="s">
        <v>31</v>
      </c>
      <c r="WGZ14" s="22">
        <v>393</v>
      </c>
      <c r="WHA14" t="s">
        <v>7</v>
      </c>
      <c r="WHB14" t="s">
        <v>8</v>
      </c>
      <c r="WHC14" s="8" t="s">
        <v>31</v>
      </c>
      <c r="WHD14" s="22">
        <v>393</v>
      </c>
      <c r="WHE14" t="s">
        <v>7</v>
      </c>
      <c r="WHF14" t="s">
        <v>8</v>
      </c>
      <c r="WHG14" s="8" t="s">
        <v>31</v>
      </c>
      <c r="WHH14" s="22">
        <v>393</v>
      </c>
      <c r="WHI14" t="s">
        <v>7</v>
      </c>
      <c r="WHJ14" t="s">
        <v>8</v>
      </c>
      <c r="WHK14" s="8" t="s">
        <v>31</v>
      </c>
      <c r="WHL14" s="22">
        <v>393</v>
      </c>
      <c r="WHM14" t="s">
        <v>7</v>
      </c>
      <c r="WHN14" t="s">
        <v>8</v>
      </c>
      <c r="WHO14" s="8" t="s">
        <v>31</v>
      </c>
      <c r="WHP14" s="22">
        <v>393</v>
      </c>
      <c r="WHQ14" t="s">
        <v>7</v>
      </c>
      <c r="WHR14" t="s">
        <v>8</v>
      </c>
      <c r="WHS14" s="8" t="s">
        <v>31</v>
      </c>
      <c r="WHT14" s="22">
        <v>393</v>
      </c>
      <c r="WHU14" t="s">
        <v>7</v>
      </c>
      <c r="WHV14" t="s">
        <v>8</v>
      </c>
      <c r="WHW14" s="8" t="s">
        <v>31</v>
      </c>
      <c r="WHX14" s="22">
        <v>393</v>
      </c>
      <c r="WHY14" t="s">
        <v>7</v>
      </c>
      <c r="WHZ14" t="s">
        <v>8</v>
      </c>
      <c r="WIA14" s="8" t="s">
        <v>31</v>
      </c>
      <c r="WIB14" s="22">
        <v>393</v>
      </c>
      <c r="WIC14" t="s">
        <v>7</v>
      </c>
      <c r="WID14" t="s">
        <v>8</v>
      </c>
      <c r="WIE14" s="8" t="s">
        <v>31</v>
      </c>
      <c r="WIF14" s="22">
        <v>393</v>
      </c>
      <c r="WIG14" t="s">
        <v>7</v>
      </c>
      <c r="WIH14" t="s">
        <v>8</v>
      </c>
      <c r="WII14" s="8" t="s">
        <v>31</v>
      </c>
      <c r="WIJ14" s="22">
        <v>393</v>
      </c>
      <c r="WIK14" t="s">
        <v>7</v>
      </c>
      <c r="WIL14" t="s">
        <v>8</v>
      </c>
      <c r="WIM14" s="8" t="s">
        <v>31</v>
      </c>
      <c r="WIN14" s="22">
        <v>393</v>
      </c>
      <c r="WIO14" t="s">
        <v>7</v>
      </c>
      <c r="WIP14" t="s">
        <v>8</v>
      </c>
      <c r="WIQ14" s="8" t="s">
        <v>31</v>
      </c>
      <c r="WIR14" s="22">
        <v>393</v>
      </c>
      <c r="WIS14" t="s">
        <v>7</v>
      </c>
      <c r="WIT14" t="s">
        <v>8</v>
      </c>
      <c r="WIU14" s="8" t="s">
        <v>31</v>
      </c>
      <c r="WIV14" s="22">
        <v>393</v>
      </c>
      <c r="WIW14" t="s">
        <v>7</v>
      </c>
      <c r="WIX14" t="s">
        <v>8</v>
      </c>
      <c r="WIY14" s="8" t="s">
        <v>31</v>
      </c>
      <c r="WIZ14" s="22">
        <v>393</v>
      </c>
      <c r="WJA14" t="s">
        <v>7</v>
      </c>
      <c r="WJB14" t="s">
        <v>8</v>
      </c>
      <c r="WJC14" s="8" t="s">
        <v>31</v>
      </c>
      <c r="WJD14" s="22">
        <v>393</v>
      </c>
      <c r="WJE14" t="s">
        <v>7</v>
      </c>
      <c r="WJF14" t="s">
        <v>8</v>
      </c>
      <c r="WJG14" s="8" t="s">
        <v>31</v>
      </c>
      <c r="WJH14" s="22">
        <v>393</v>
      </c>
      <c r="WJI14" t="s">
        <v>7</v>
      </c>
      <c r="WJJ14" t="s">
        <v>8</v>
      </c>
      <c r="WJK14" s="8" t="s">
        <v>31</v>
      </c>
      <c r="WJL14" s="22">
        <v>393</v>
      </c>
      <c r="WJM14" t="s">
        <v>7</v>
      </c>
      <c r="WJN14" t="s">
        <v>8</v>
      </c>
      <c r="WJO14" s="8" t="s">
        <v>31</v>
      </c>
      <c r="WJP14" s="22">
        <v>393</v>
      </c>
      <c r="WJQ14" t="s">
        <v>7</v>
      </c>
      <c r="WJR14" t="s">
        <v>8</v>
      </c>
      <c r="WJS14" s="8" t="s">
        <v>31</v>
      </c>
      <c r="WJT14" s="22">
        <v>393</v>
      </c>
      <c r="WJU14" t="s">
        <v>7</v>
      </c>
      <c r="WJV14" t="s">
        <v>8</v>
      </c>
      <c r="WJW14" s="8" t="s">
        <v>31</v>
      </c>
      <c r="WJX14" s="22">
        <v>393</v>
      </c>
      <c r="WJY14" t="s">
        <v>7</v>
      </c>
      <c r="WJZ14" t="s">
        <v>8</v>
      </c>
      <c r="WKA14" s="8" t="s">
        <v>31</v>
      </c>
      <c r="WKB14" s="22">
        <v>393</v>
      </c>
      <c r="WKC14" t="s">
        <v>7</v>
      </c>
      <c r="WKD14" t="s">
        <v>8</v>
      </c>
      <c r="WKE14" s="8" t="s">
        <v>31</v>
      </c>
      <c r="WKF14" s="22">
        <v>393</v>
      </c>
      <c r="WKG14" t="s">
        <v>7</v>
      </c>
      <c r="WKH14" t="s">
        <v>8</v>
      </c>
      <c r="WKI14" s="8" t="s">
        <v>31</v>
      </c>
      <c r="WKJ14" s="22">
        <v>393</v>
      </c>
      <c r="WKK14" t="s">
        <v>7</v>
      </c>
      <c r="WKL14" t="s">
        <v>8</v>
      </c>
      <c r="WKM14" s="8" t="s">
        <v>31</v>
      </c>
      <c r="WKN14" s="22">
        <v>393</v>
      </c>
      <c r="WKO14" t="s">
        <v>7</v>
      </c>
      <c r="WKP14" t="s">
        <v>8</v>
      </c>
      <c r="WKQ14" s="8" t="s">
        <v>31</v>
      </c>
      <c r="WKR14" s="22">
        <v>393</v>
      </c>
      <c r="WKS14" t="s">
        <v>7</v>
      </c>
      <c r="WKT14" t="s">
        <v>8</v>
      </c>
      <c r="WKU14" s="8" t="s">
        <v>31</v>
      </c>
      <c r="WKV14" s="22">
        <v>393</v>
      </c>
      <c r="WKW14" t="s">
        <v>7</v>
      </c>
      <c r="WKX14" t="s">
        <v>8</v>
      </c>
      <c r="WKY14" s="8" t="s">
        <v>31</v>
      </c>
      <c r="WKZ14" s="22">
        <v>393</v>
      </c>
      <c r="WLA14" t="s">
        <v>7</v>
      </c>
      <c r="WLB14" t="s">
        <v>8</v>
      </c>
      <c r="WLC14" s="8" t="s">
        <v>31</v>
      </c>
      <c r="WLD14" s="22">
        <v>393</v>
      </c>
      <c r="WLE14" t="s">
        <v>7</v>
      </c>
      <c r="WLF14" t="s">
        <v>8</v>
      </c>
      <c r="WLG14" s="8" t="s">
        <v>31</v>
      </c>
      <c r="WLH14" s="22">
        <v>393</v>
      </c>
      <c r="WLI14" t="s">
        <v>7</v>
      </c>
      <c r="WLJ14" t="s">
        <v>8</v>
      </c>
      <c r="WLK14" s="8" t="s">
        <v>31</v>
      </c>
      <c r="WLL14" s="22">
        <v>393</v>
      </c>
      <c r="WLM14" t="s">
        <v>7</v>
      </c>
      <c r="WLN14" t="s">
        <v>8</v>
      </c>
      <c r="WLO14" s="8" t="s">
        <v>31</v>
      </c>
      <c r="WLP14" s="22">
        <v>393</v>
      </c>
      <c r="WLQ14" t="s">
        <v>7</v>
      </c>
      <c r="WLR14" t="s">
        <v>8</v>
      </c>
      <c r="WLS14" s="8" t="s">
        <v>31</v>
      </c>
      <c r="WLT14" s="22">
        <v>393</v>
      </c>
      <c r="WLU14" t="s">
        <v>7</v>
      </c>
      <c r="WLV14" t="s">
        <v>8</v>
      </c>
      <c r="WLW14" s="8" t="s">
        <v>31</v>
      </c>
      <c r="WLX14" s="22">
        <v>393</v>
      </c>
      <c r="WLY14" t="s">
        <v>7</v>
      </c>
      <c r="WLZ14" t="s">
        <v>8</v>
      </c>
      <c r="WMA14" s="8" t="s">
        <v>31</v>
      </c>
      <c r="WMB14" s="22">
        <v>393</v>
      </c>
      <c r="WMC14" t="s">
        <v>7</v>
      </c>
      <c r="WMD14" t="s">
        <v>8</v>
      </c>
      <c r="WME14" s="8" t="s">
        <v>31</v>
      </c>
      <c r="WMF14" s="22">
        <v>393</v>
      </c>
      <c r="WMG14" t="s">
        <v>7</v>
      </c>
      <c r="WMH14" t="s">
        <v>8</v>
      </c>
      <c r="WMI14" s="8" t="s">
        <v>31</v>
      </c>
      <c r="WMJ14" s="22">
        <v>393</v>
      </c>
      <c r="WMK14" t="s">
        <v>7</v>
      </c>
      <c r="WML14" t="s">
        <v>8</v>
      </c>
      <c r="WMM14" s="8" t="s">
        <v>31</v>
      </c>
      <c r="WMN14" s="22">
        <v>393</v>
      </c>
      <c r="WMO14" t="s">
        <v>7</v>
      </c>
      <c r="WMP14" t="s">
        <v>8</v>
      </c>
      <c r="WMQ14" s="8" t="s">
        <v>31</v>
      </c>
      <c r="WMR14" s="22">
        <v>393</v>
      </c>
      <c r="WMS14" t="s">
        <v>7</v>
      </c>
      <c r="WMT14" t="s">
        <v>8</v>
      </c>
      <c r="WMU14" s="8" t="s">
        <v>31</v>
      </c>
      <c r="WMV14" s="22">
        <v>393</v>
      </c>
      <c r="WMW14" t="s">
        <v>7</v>
      </c>
      <c r="WMX14" t="s">
        <v>8</v>
      </c>
      <c r="WMY14" s="8" t="s">
        <v>31</v>
      </c>
      <c r="WMZ14" s="22">
        <v>393</v>
      </c>
      <c r="WNA14" t="s">
        <v>7</v>
      </c>
      <c r="WNB14" t="s">
        <v>8</v>
      </c>
      <c r="WNC14" s="8" t="s">
        <v>31</v>
      </c>
      <c r="WND14" s="22">
        <v>393</v>
      </c>
      <c r="WNE14" t="s">
        <v>7</v>
      </c>
      <c r="WNF14" t="s">
        <v>8</v>
      </c>
      <c r="WNG14" s="8" t="s">
        <v>31</v>
      </c>
      <c r="WNH14" s="22">
        <v>393</v>
      </c>
      <c r="WNI14" t="s">
        <v>7</v>
      </c>
      <c r="WNJ14" t="s">
        <v>8</v>
      </c>
      <c r="WNK14" s="8" t="s">
        <v>31</v>
      </c>
      <c r="WNL14" s="22">
        <v>393</v>
      </c>
      <c r="WNM14" t="s">
        <v>7</v>
      </c>
      <c r="WNN14" t="s">
        <v>8</v>
      </c>
      <c r="WNO14" s="8" t="s">
        <v>31</v>
      </c>
      <c r="WNP14" s="22">
        <v>393</v>
      </c>
      <c r="WNQ14" t="s">
        <v>7</v>
      </c>
      <c r="WNR14" t="s">
        <v>8</v>
      </c>
      <c r="WNS14" s="8" t="s">
        <v>31</v>
      </c>
      <c r="WNT14" s="22">
        <v>393</v>
      </c>
      <c r="WNU14" t="s">
        <v>7</v>
      </c>
      <c r="WNV14" t="s">
        <v>8</v>
      </c>
      <c r="WNW14" s="8" t="s">
        <v>31</v>
      </c>
      <c r="WNX14" s="22">
        <v>393</v>
      </c>
      <c r="WNY14" t="s">
        <v>7</v>
      </c>
      <c r="WNZ14" t="s">
        <v>8</v>
      </c>
      <c r="WOA14" s="8" t="s">
        <v>31</v>
      </c>
      <c r="WOB14" s="22">
        <v>393</v>
      </c>
      <c r="WOC14" t="s">
        <v>7</v>
      </c>
      <c r="WOD14" t="s">
        <v>8</v>
      </c>
      <c r="WOE14" s="8" t="s">
        <v>31</v>
      </c>
      <c r="WOF14" s="22">
        <v>393</v>
      </c>
      <c r="WOG14" t="s">
        <v>7</v>
      </c>
      <c r="WOH14" t="s">
        <v>8</v>
      </c>
      <c r="WOI14" s="8" t="s">
        <v>31</v>
      </c>
      <c r="WOJ14" s="22">
        <v>393</v>
      </c>
      <c r="WOK14" t="s">
        <v>7</v>
      </c>
      <c r="WOL14" t="s">
        <v>8</v>
      </c>
      <c r="WOM14" s="8" t="s">
        <v>31</v>
      </c>
      <c r="WON14" s="22">
        <v>393</v>
      </c>
      <c r="WOO14" t="s">
        <v>7</v>
      </c>
      <c r="WOP14" t="s">
        <v>8</v>
      </c>
      <c r="WOQ14" s="8" t="s">
        <v>31</v>
      </c>
      <c r="WOR14" s="22">
        <v>393</v>
      </c>
      <c r="WOS14" t="s">
        <v>7</v>
      </c>
      <c r="WOT14" t="s">
        <v>8</v>
      </c>
      <c r="WOU14" s="8" t="s">
        <v>31</v>
      </c>
      <c r="WOV14" s="22">
        <v>393</v>
      </c>
      <c r="WOW14" t="s">
        <v>7</v>
      </c>
      <c r="WOX14" t="s">
        <v>8</v>
      </c>
      <c r="WOY14" s="8" t="s">
        <v>31</v>
      </c>
      <c r="WOZ14" s="22">
        <v>393</v>
      </c>
      <c r="WPA14" t="s">
        <v>7</v>
      </c>
      <c r="WPB14" t="s">
        <v>8</v>
      </c>
      <c r="WPC14" s="8" t="s">
        <v>31</v>
      </c>
      <c r="WPD14" s="22">
        <v>393</v>
      </c>
      <c r="WPE14" t="s">
        <v>7</v>
      </c>
      <c r="WPF14" t="s">
        <v>8</v>
      </c>
      <c r="WPG14" s="8" t="s">
        <v>31</v>
      </c>
      <c r="WPH14" s="22">
        <v>393</v>
      </c>
      <c r="WPI14" t="s">
        <v>7</v>
      </c>
      <c r="WPJ14" t="s">
        <v>8</v>
      </c>
      <c r="WPK14" s="8" t="s">
        <v>31</v>
      </c>
      <c r="WPL14" s="22">
        <v>393</v>
      </c>
      <c r="WPM14" t="s">
        <v>7</v>
      </c>
      <c r="WPN14" t="s">
        <v>8</v>
      </c>
      <c r="WPO14" s="8" t="s">
        <v>31</v>
      </c>
      <c r="WPP14" s="22">
        <v>393</v>
      </c>
      <c r="WPQ14" t="s">
        <v>7</v>
      </c>
      <c r="WPR14" t="s">
        <v>8</v>
      </c>
      <c r="WPS14" s="8" t="s">
        <v>31</v>
      </c>
      <c r="WPT14" s="22">
        <v>393</v>
      </c>
      <c r="WPU14" t="s">
        <v>7</v>
      </c>
      <c r="WPV14" t="s">
        <v>8</v>
      </c>
      <c r="WPW14" s="8" t="s">
        <v>31</v>
      </c>
      <c r="WPX14" s="22">
        <v>393</v>
      </c>
      <c r="WPY14" t="s">
        <v>7</v>
      </c>
      <c r="WPZ14" t="s">
        <v>8</v>
      </c>
      <c r="WQA14" s="8" t="s">
        <v>31</v>
      </c>
      <c r="WQB14" s="22">
        <v>393</v>
      </c>
      <c r="WQC14" t="s">
        <v>7</v>
      </c>
      <c r="WQD14" t="s">
        <v>8</v>
      </c>
      <c r="WQE14" s="8" t="s">
        <v>31</v>
      </c>
      <c r="WQF14" s="22">
        <v>393</v>
      </c>
      <c r="WQG14" t="s">
        <v>7</v>
      </c>
      <c r="WQH14" t="s">
        <v>8</v>
      </c>
      <c r="WQI14" s="8" t="s">
        <v>31</v>
      </c>
      <c r="WQJ14" s="22">
        <v>393</v>
      </c>
      <c r="WQK14" t="s">
        <v>7</v>
      </c>
      <c r="WQL14" t="s">
        <v>8</v>
      </c>
      <c r="WQM14" s="8" t="s">
        <v>31</v>
      </c>
      <c r="WQN14" s="22">
        <v>393</v>
      </c>
      <c r="WQO14" t="s">
        <v>7</v>
      </c>
      <c r="WQP14" t="s">
        <v>8</v>
      </c>
      <c r="WQQ14" s="8" t="s">
        <v>31</v>
      </c>
      <c r="WQR14" s="22">
        <v>393</v>
      </c>
      <c r="WQS14" t="s">
        <v>7</v>
      </c>
      <c r="WQT14" t="s">
        <v>8</v>
      </c>
      <c r="WQU14" s="8" t="s">
        <v>31</v>
      </c>
      <c r="WQV14" s="22">
        <v>393</v>
      </c>
      <c r="WQW14" t="s">
        <v>7</v>
      </c>
      <c r="WQX14" t="s">
        <v>8</v>
      </c>
      <c r="WQY14" s="8" t="s">
        <v>31</v>
      </c>
      <c r="WQZ14" s="22">
        <v>393</v>
      </c>
      <c r="WRA14" t="s">
        <v>7</v>
      </c>
      <c r="WRB14" t="s">
        <v>8</v>
      </c>
      <c r="WRC14" s="8" t="s">
        <v>31</v>
      </c>
      <c r="WRD14" s="22">
        <v>393</v>
      </c>
      <c r="WRE14" t="s">
        <v>7</v>
      </c>
      <c r="WRF14" t="s">
        <v>8</v>
      </c>
      <c r="WRG14" s="8" t="s">
        <v>31</v>
      </c>
      <c r="WRH14" s="22">
        <v>393</v>
      </c>
      <c r="WRI14" t="s">
        <v>7</v>
      </c>
      <c r="WRJ14" t="s">
        <v>8</v>
      </c>
      <c r="WRK14" s="8" t="s">
        <v>31</v>
      </c>
      <c r="WRL14" s="22">
        <v>393</v>
      </c>
      <c r="WRM14" t="s">
        <v>7</v>
      </c>
      <c r="WRN14" t="s">
        <v>8</v>
      </c>
      <c r="WRO14" s="8" t="s">
        <v>31</v>
      </c>
      <c r="WRP14" s="22">
        <v>393</v>
      </c>
      <c r="WRQ14" t="s">
        <v>7</v>
      </c>
      <c r="WRR14" t="s">
        <v>8</v>
      </c>
      <c r="WRS14" s="8" t="s">
        <v>31</v>
      </c>
      <c r="WRT14" s="22">
        <v>393</v>
      </c>
      <c r="WRU14" t="s">
        <v>7</v>
      </c>
      <c r="WRV14" t="s">
        <v>8</v>
      </c>
      <c r="WRW14" s="8" t="s">
        <v>31</v>
      </c>
      <c r="WRX14" s="22">
        <v>393</v>
      </c>
      <c r="WRY14" t="s">
        <v>7</v>
      </c>
      <c r="WRZ14" t="s">
        <v>8</v>
      </c>
      <c r="WSA14" s="8" t="s">
        <v>31</v>
      </c>
      <c r="WSB14" s="22">
        <v>393</v>
      </c>
      <c r="WSC14" t="s">
        <v>7</v>
      </c>
      <c r="WSD14" t="s">
        <v>8</v>
      </c>
      <c r="WSE14" s="8" t="s">
        <v>31</v>
      </c>
      <c r="WSF14" s="22">
        <v>393</v>
      </c>
      <c r="WSG14" t="s">
        <v>7</v>
      </c>
      <c r="WSH14" t="s">
        <v>8</v>
      </c>
      <c r="WSI14" s="8" t="s">
        <v>31</v>
      </c>
      <c r="WSJ14" s="22">
        <v>393</v>
      </c>
      <c r="WSK14" t="s">
        <v>7</v>
      </c>
      <c r="WSL14" t="s">
        <v>8</v>
      </c>
      <c r="WSM14" s="8" t="s">
        <v>31</v>
      </c>
      <c r="WSN14" s="22">
        <v>393</v>
      </c>
      <c r="WSO14" t="s">
        <v>7</v>
      </c>
      <c r="WSP14" t="s">
        <v>8</v>
      </c>
      <c r="WSQ14" s="8" t="s">
        <v>31</v>
      </c>
      <c r="WSR14" s="22">
        <v>393</v>
      </c>
      <c r="WSS14" t="s">
        <v>7</v>
      </c>
      <c r="WST14" t="s">
        <v>8</v>
      </c>
      <c r="WSU14" s="8" t="s">
        <v>31</v>
      </c>
      <c r="WSV14" s="22">
        <v>393</v>
      </c>
      <c r="WSW14" t="s">
        <v>7</v>
      </c>
      <c r="WSX14" t="s">
        <v>8</v>
      </c>
      <c r="WSY14" s="8" t="s">
        <v>31</v>
      </c>
      <c r="WSZ14" s="22">
        <v>393</v>
      </c>
      <c r="WTA14" t="s">
        <v>7</v>
      </c>
      <c r="WTB14" t="s">
        <v>8</v>
      </c>
      <c r="WTC14" s="8" t="s">
        <v>31</v>
      </c>
      <c r="WTD14" s="22">
        <v>393</v>
      </c>
      <c r="WTE14" t="s">
        <v>7</v>
      </c>
      <c r="WTF14" t="s">
        <v>8</v>
      </c>
      <c r="WTG14" s="8" t="s">
        <v>31</v>
      </c>
      <c r="WTH14" s="22">
        <v>393</v>
      </c>
      <c r="WTI14" t="s">
        <v>7</v>
      </c>
      <c r="WTJ14" t="s">
        <v>8</v>
      </c>
      <c r="WTK14" s="8" t="s">
        <v>31</v>
      </c>
      <c r="WTL14" s="22">
        <v>393</v>
      </c>
      <c r="WTM14" t="s">
        <v>7</v>
      </c>
      <c r="WTN14" t="s">
        <v>8</v>
      </c>
      <c r="WTO14" s="8" t="s">
        <v>31</v>
      </c>
      <c r="WTP14" s="22">
        <v>393</v>
      </c>
      <c r="WTQ14" t="s">
        <v>7</v>
      </c>
      <c r="WTR14" t="s">
        <v>8</v>
      </c>
      <c r="WTS14" s="8" t="s">
        <v>31</v>
      </c>
      <c r="WTT14" s="22">
        <v>393</v>
      </c>
      <c r="WTU14" t="s">
        <v>7</v>
      </c>
      <c r="WTV14" t="s">
        <v>8</v>
      </c>
      <c r="WTW14" s="8" t="s">
        <v>31</v>
      </c>
      <c r="WTX14" s="22">
        <v>393</v>
      </c>
      <c r="WTY14" t="s">
        <v>7</v>
      </c>
      <c r="WTZ14" t="s">
        <v>8</v>
      </c>
      <c r="WUA14" s="8" t="s">
        <v>31</v>
      </c>
      <c r="WUB14" s="22">
        <v>393</v>
      </c>
      <c r="WUC14" t="s">
        <v>7</v>
      </c>
      <c r="WUD14" t="s">
        <v>8</v>
      </c>
      <c r="WUE14" s="8" t="s">
        <v>31</v>
      </c>
      <c r="WUF14" s="22">
        <v>393</v>
      </c>
      <c r="WUG14" t="s">
        <v>7</v>
      </c>
      <c r="WUH14" t="s">
        <v>8</v>
      </c>
      <c r="WUI14" s="8" t="s">
        <v>31</v>
      </c>
      <c r="WUJ14" s="22">
        <v>393</v>
      </c>
      <c r="WUK14" t="s">
        <v>7</v>
      </c>
      <c r="WUL14" t="s">
        <v>8</v>
      </c>
      <c r="WUM14" s="8" t="s">
        <v>31</v>
      </c>
      <c r="WUN14" s="22">
        <v>393</v>
      </c>
      <c r="WUO14" t="s">
        <v>7</v>
      </c>
      <c r="WUP14" t="s">
        <v>8</v>
      </c>
      <c r="WUQ14" s="8" t="s">
        <v>31</v>
      </c>
      <c r="WUR14" s="22">
        <v>393</v>
      </c>
      <c r="WUS14" t="s">
        <v>7</v>
      </c>
      <c r="WUT14" t="s">
        <v>8</v>
      </c>
      <c r="WUU14" s="8" t="s">
        <v>31</v>
      </c>
      <c r="WUV14" s="22">
        <v>393</v>
      </c>
      <c r="WUW14" t="s">
        <v>7</v>
      </c>
      <c r="WUX14" t="s">
        <v>8</v>
      </c>
      <c r="WUY14" s="8" t="s">
        <v>31</v>
      </c>
      <c r="WUZ14" s="22">
        <v>393</v>
      </c>
      <c r="WVA14" t="s">
        <v>7</v>
      </c>
      <c r="WVB14" t="s">
        <v>8</v>
      </c>
      <c r="WVC14" s="8" t="s">
        <v>31</v>
      </c>
      <c r="WVD14" s="22">
        <v>393</v>
      </c>
      <c r="WVE14" t="s">
        <v>7</v>
      </c>
      <c r="WVF14" t="s">
        <v>8</v>
      </c>
      <c r="WVG14" s="8" t="s">
        <v>31</v>
      </c>
      <c r="WVH14" s="22">
        <v>393</v>
      </c>
      <c r="WVI14" t="s">
        <v>7</v>
      </c>
      <c r="WVJ14" t="s">
        <v>8</v>
      </c>
      <c r="WVK14" s="8" t="s">
        <v>31</v>
      </c>
      <c r="WVL14" s="22">
        <v>393</v>
      </c>
      <c r="WVM14" t="s">
        <v>7</v>
      </c>
      <c r="WVN14" t="s">
        <v>8</v>
      </c>
      <c r="WVO14" s="8" t="s">
        <v>31</v>
      </c>
      <c r="WVP14" s="22">
        <v>393</v>
      </c>
      <c r="WVQ14" t="s">
        <v>7</v>
      </c>
      <c r="WVR14" t="s">
        <v>8</v>
      </c>
      <c r="WVS14" s="8" t="s">
        <v>31</v>
      </c>
      <c r="WVT14" s="22">
        <v>393</v>
      </c>
      <c r="WVU14" t="s">
        <v>7</v>
      </c>
      <c r="WVV14" t="s">
        <v>8</v>
      </c>
      <c r="WVW14" s="8" t="s">
        <v>31</v>
      </c>
      <c r="WVX14" s="22">
        <v>393</v>
      </c>
      <c r="WVY14" t="s">
        <v>7</v>
      </c>
      <c r="WVZ14" t="s">
        <v>8</v>
      </c>
      <c r="WWA14" s="8" t="s">
        <v>31</v>
      </c>
      <c r="WWB14" s="22">
        <v>393</v>
      </c>
      <c r="WWC14" t="s">
        <v>7</v>
      </c>
      <c r="WWD14" t="s">
        <v>8</v>
      </c>
      <c r="WWE14" s="8" t="s">
        <v>31</v>
      </c>
      <c r="WWF14" s="22">
        <v>393</v>
      </c>
      <c r="WWG14" t="s">
        <v>7</v>
      </c>
      <c r="WWH14" t="s">
        <v>8</v>
      </c>
      <c r="WWI14" s="8" t="s">
        <v>31</v>
      </c>
      <c r="WWJ14" s="22">
        <v>393</v>
      </c>
      <c r="WWK14" t="s">
        <v>7</v>
      </c>
      <c r="WWL14" t="s">
        <v>8</v>
      </c>
      <c r="WWM14" s="8" t="s">
        <v>31</v>
      </c>
      <c r="WWN14" s="22">
        <v>393</v>
      </c>
      <c r="WWO14" t="s">
        <v>7</v>
      </c>
      <c r="WWP14" t="s">
        <v>8</v>
      </c>
      <c r="WWQ14" s="8" t="s">
        <v>31</v>
      </c>
      <c r="WWR14" s="22">
        <v>393</v>
      </c>
      <c r="WWS14" t="s">
        <v>7</v>
      </c>
      <c r="WWT14" t="s">
        <v>8</v>
      </c>
      <c r="WWU14" s="8" t="s">
        <v>31</v>
      </c>
      <c r="WWV14" s="22">
        <v>393</v>
      </c>
      <c r="WWW14" t="s">
        <v>7</v>
      </c>
      <c r="WWX14" t="s">
        <v>8</v>
      </c>
      <c r="WWY14" s="8" t="s">
        <v>31</v>
      </c>
      <c r="WWZ14" s="22">
        <v>393</v>
      </c>
      <c r="WXA14" t="s">
        <v>7</v>
      </c>
      <c r="WXB14" t="s">
        <v>8</v>
      </c>
      <c r="WXC14" s="8" t="s">
        <v>31</v>
      </c>
      <c r="WXD14" s="22">
        <v>393</v>
      </c>
      <c r="WXE14" t="s">
        <v>7</v>
      </c>
      <c r="WXF14" t="s">
        <v>8</v>
      </c>
      <c r="WXG14" s="8" t="s">
        <v>31</v>
      </c>
      <c r="WXH14" s="22">
        <v>393</v>
      </c>
      <c r="WXI14" t="s">
        <v>7</v>
      </c>
      <c r="WXJ14" t="s">
        <v>8</v>
      </c>
      <c r="WXK14" s="8" t="s">
        <v>31</v>
      </c>
      <c r="WXL14" s="22">
        <v>393</v>
      </c>
      <c r="WXM14" t="s">
        <v>7</v>
      </c>
      <c r="WXN14" t="s">
        <v>8</v>
      </c>
      <c r="WXO14" s="8" t="s">
        <v>31</v>
      </c>
      <c r="WXP14" s="22">
        <v>393</v>
      </c>
      <c r="WXQ14" t="s">
        <v>7</v>
      </c>
      <c r="WXR14" t="s">
        <v>8</v>
      </c>
      <c r="WXS14" s="8" t="s">
        <v>31</v>
      </c>
      <c r="WXT14" s="22">
        <v>393</v>
      </c>
      <c r="WXU14" t="s">
        <v>7</v>
      </c>
      <c r="WXV14" t="s">
        <v>8</v>
      </c>
      <c r="WXW14" s="8" t="s">
        <v>31</v>
      </c>
      <c r="WXX14" s="22">
        <v>393</v>
      </c>
      <c r="WXY14" t="s">
        <v>7</v>
      </c>
      <c r="WXZ14" t="s">
        <v>8</v>
      </c>
      <c r="WYA14" s="8" t="s">
        <v>31</v>
      </c>
      <c r="WYB14" s="22">
        <v>393</v>
      </c>
      <c r="WYC14" t="s">
        <v>7</v>
      </c>
      <c r="WYD14" t="s">
        <v>8</v>
      </c>
      <c r="WYE14" s="8" t="s">
        <v>31</v>
      </c>
      <c r="WYF14" s="22">
        <v>393</v>
      </c>
      <c r="WYG14" t="s">
        <v>7</v>
      </c>
      <c r="WYH14" t="s">
        <v>8</v>
      </c>
      <c r="WYI14" s="8" t="s">
        <v>31</v>
      </c>
      <c r="WYJ14" s="22">
        <v>393</v>
      </c>
      <c r="WYK14" t="s">
        <v>7</v>
      </c>
      <c r="WYL14" t="s">
        <v>8</v>
      </c>
      <c r="WYM14" s="8" t="s">
        <v>31</v>
      </c>
      <c r="WYN14" s="22">
        <v>393</v>
      </c>
      <c r="WYO14" t="s">
        <v>7</v>
      </c>
      <c r="WYP14" t="s">
        <v>8</v>
      </c>
      <c r="WYQ14" s="8" t="s">
        <v>31</v>
      </c>
      <c r="WYR14" s="22">
        <v>393</v>
      </c>
      <c r="WYS14" t="s">
        <v>7</v>
      </c>
      <c r="WYT14" t="s">
        <v>8</v>
      </c>
      <c r="WYU14" s="8" t="s">
        <v>31</v>
      </c>
      <c r="WYV14" s="22">
        <v>393</v>
      </c>
      <c r="WYW14" t="s">
        <v>7</v>
      </c>
      <c r="WYX14" t="s">
        <v>8</v>
      </c>
      <c r="WYY14" s="8" t="s">
        <v>31</v>
      </c>
      <c r="WYZ14" s="22">
        <v>393</v>
      </c>
      <c r="WZA14" t="s">
        <v>7</v>
      </c>
      <c r="WZB14" t="s">
        <v>8</v>
      </c>
      <c r="WZC14" s="8" t="s">
        <v>31</v>
      </c>
      <c r="WZD14" s="22">
        <v>393</v>
      </c>
      <c r="WZE14" t="s">
        <v>7</v>
      </c>
      <c r="WZF14" t="s">
        <v>8</v>
      </c>
      <c r="WZG14" s="8" t="s">
        <v>31</v>
      </c>
      <c r="WZH14" s="22">
        <v>393</v>
      </c>
      <c r="WZI14" t="s">
        <v>7</v>
      </c>
      <c r="WZJ14" t="s">
        <v>8</v>
      </c>
      <c r="WZK14" s="8" t="s">
        <v>31</v>
      </c>
      <c r="WZL14" s="22">
        <v>393</v>
      </c>
      <c r="WZM14" t="s">
        <v>7</v>
      </c>
      <c r="WZN14" t="s">
        <v>8</v>
      </c>
      <c r="WZO14" s="8" t="s">
        <v>31</v>
      </c>
      <c r="WZP14" s="22">
        <v>393</v>
      </c>
      <c r="WZQ14" t="s">
        <v>7</v>
      </c>
      <c r="WZR14" t="s">
        <v>8</v>
      </c>
      <c r="WZS14" s="8" t="s">
        <v>31</v>
      </c>
      <c r="WZT14" s="22">
        <v>393</v>
      </c>
      <c r="WZU14" t="s">
        <v>7</v>
      </c>
      <c r="WZV14" t="s">
        <v>8</v>
      </c>
      <c r="WZW14" s="8" t="s">
        <v>31</v>
      </c>
      <c r="WZX14" s="22">
        <v>393</v>
      </c>
      <c r="WZY14" t="s">
        <v>7</v>
      </c>
      <c r="WZZ14" t="s">
        <v>8</v>
      </c>
      <c r="XAA14" s="8" t="s">
        <v>31</v>
      </c>
      <c r="XAB14" s="22">
        <v>393</v>
      </c>
      <c r="XAC14" t="s">
        <v>7</v>
      </c>
      <c r="XAD14" t="s">
        <v>8</v>
      </c>
      <c r="XAE14" s="8" t="s">
        <v>31</v>
      </c>
      <c r="XAF14" s="22">
        <v>393</v>
      </c>
      <c r="XAG14" t="s">
        <v>7</v>
      </c>
      <c r="XAH14" t="s">
        <v>8</v>
      </c>
      <c r="XAI14" s="8" t="s">
        <v>31</v>
      </c>
      <c r="XAJ14" s="22">
        <v>393</v>
      </c>
      <c r="XAK14" t="s">
        <v>7</v>
      </c>
      <c r="XAL14" t="s">
        <v>8</v>
      </c>
      <c r="XAM14" s="8" t="s">
        <v>31</v>
      </c>
      <c r="XAN14" s="22">
        <v>393</v>
      </c>
      <c r="XAO14" t="s">
        <v>7</v>
      </c>
      <c r="XAP14" t="s">
        <v>8</v>
      </c>
      <c r="XAQ14" s="8" t="s">
        <v>31</v>
      </c>
      <c r="XAR14" s="22">
        <v>393</v>
      </c>
      <c r="XAS14" t="s">
        <v>7</v>
      </c>
      <c r="XAT14" t="s">
        <v>8</v>
      </c>
      <c r="XAU14" s="8" t="s">
        <v>31</v>
      </c>
      <c r="XAV14" s="22">
        <v>393</v>
      </c>
      <c r="XAW14" t="s">
        <v>7</v>
      </c>
      <c r="XAX14" t="s">
        <v>8</v>
      </c>
      <c r="XAY14" s="8" t="s">
        <v>31</v>
      </c>
      <c r="XAZ14" s="22">
        <v>393</v>
      </c>
      <c r="XBA14" t="s">
        <v>7</v>
      </c>
      <c r="XBB14" t="s">
        <v>8</v>
      </c>
      <c r="XBC14" s="8" t="s">
        <v>31</v>
      </c>
      <c r="XBD14" s="22">
        <v>393</v>
      </c>
      <c r="XBE14" t="s">
        <v>7</v>
      </c>
      <c r="XBF14" t="s">
        <v>8</v>
      </c>
      <c r="XBG14" s="8" t="s">
        <v>31</v>
      </c>
      <c r="XBH14" s="22">
        <v>393</v>
      </c>
      <c r="XBI14" t="s">
        <v>7</v>
      </c>
      <c r="XBJ14" t="s">
        <v>8</v>
      </c>
      <c r="XBK14" s="8" t="s">
        <v>31</v>
      </c>
      <c r="XBL14" s="22">
        <v>393</v>
      </c>
      <c r="XBM14" t="s">
        <v>7</v>
      </c>
      <c r="XBN14" t="s">
        <v>8</v>
      </c>
      <c r="XBO14" s="8" t="s">
        <v>31</v>
      </c>
      <c r="XBP14" s="22">
        <v>393</v>
      </c>
      <c r="XBQ14" t="s">
        <v>7</v>
      </c>
      <c r="XBR14" t="s">
        <v>8</v>
      </c>
      <c r="XBS14" s="8" t="s">
        <v>31</v>
      </c>
      <c r="XBT14" s="22">
        <v>393</v>
      </c>
      <c r="XBU14" t="s">
        <v>7</v>
      </c>
      <c r="XBV14" t="s">
        <v>8</v>
      </c>
      <c r="XBW14" s="8" t="s">
        <v>31</v>
      </c>
      <c r="XBX14" s="22">
        <v>393</v>
      </c>
      <c r="XBY14" t="s">
        <v>7</v>
      </c>
      <c r="XBZ14" t="s">
        <v>8</v>
      </c>
      <c r="XCA14" s="8" t="s">
        <v>31</v>
      </c>
      <c r="XCB14" s="22">
        <v>393</v>
      </c>
      <c r="XCC14" t="s">
        <v>7</v>
      </c>
      <c r="XCD14" t="s">
        <v>8</v>
      </c>
      <c r="XCE14" s="8" t="s">
        <v>31</v>
      </c>
      <c r="XCF14" s="22">
        <v>393</v>
      </c>
      <c r="XCG14" t="s">
        <v>7</v>
      </c>
      <c r="XCH14" t="s">
        <v>8</v>
      </c>
      <c r="XCI14" s="8" t="s">
        <v>31</v>
      </c>
      <c r="XCJ14" s="22">
        <v>393</v>
      </c>
      <c r="XCK14" t="s">
        <v>7</v>
      </c>
      <c r="XCL14" t="s">
        <v>8</v>
      </c>
      <c r="XCM14" s="8" t="s">
        <v>31</v>
      </c>
      <c r="XCN14" s="22">
        <v>393</v>
      </c>
      <c r="XCO14" t="s">
        <v>7</v>
      </c>
      <c r="XCP14" t="s">
        <v>8</v>
      </c>
      <c r="XCQ14" s="8" t="s">
        <v>31</v>
      </c>
      <c r="XCR14" s="22">
        <v>393</v>
      </c>
      <c r="XCS14" t="s">
        <v>7</v>
      </c>
      <c r="XCT14" t="s">
        <v>8</v>
      </c>
      <c r="XCU14" s="8" t="s">
        <v>31</v>
      </c>
      <c r="XCV14" s="22">
        <v>393</v>
      </c>
      <c r="XCW14" t="s">
        <v>7</v>
      </c>
      <c r="XCX14" t="s">
        <v>8</v>
      </c>
      <c r="XCY14" s="8" t="s">
        <v>31</v>
      </c>
      <c r="XCZ14" s="22">
        <v>393</v>
      </c>
      <c r="XDA14" t="s">
        <v>7</v>
      </c>
      <c r="XDB14" t="s">
        <v>8</v>
      </c>
      <c r="XDC14" s="8" t="s">
        <v>31</v>
      </c>
      <c r="XDD14" s="22">
        <v>393</v>
      </c>
      <c r="XDE14" t="s">
        <v>7</v>
      </c>
      <c r="XDF14" t="s">
        <v>8</v>
      </c>
      <c r="XDG14" s="8" t="s">
        <v>31</v>
      </c>
      <c r="XDH14" s="22">
        <v>393</v>
      </c>
      <c r="XDI14" t="s">
        <v>7</v>
      </c>
      <c r="XDJ14" t="s">
        <v>8</v>
      </c>
      <c r="XDK14" s="8" t="s">
        <v>31</v>
      </c>
      <c r="XDL14" s="22">
        <v>393</v>
      </c>
      <c r="XDM14" t="s">
        <v>7</v>
      </c>
      <c r="XDN14" t="s">
        <v>8</v>
      </c>
      <c r="XDO14" s="8" t="s">
        <v>31</v>
      </c>
      <c r="XDP14" s="22">
        <v>393</v>
      </c>
      <c r="XDQ14" t="s">
        <v>7</v>
      </c>
      <c r="XDR14" t="s">
        <v>8</v>
      </c>
      <c r="XDS14" s="8" t="s">
        <v>31</v>
      </c>
      <c r="XDT14" s="22">
        <v>393</v>
      </c>
      <c r="XDU14" t="s">
        <v>7</v>
      </c>
      <c r="XDV14" t="s">
        <v>8</v>
      </c>
      <c r="XDW14" s="8" t="s">
        <v>31</v>
      </c>
      <c r="XDX14" s="22">
        <v>393</v>
      </c>
      <c r="XDY14" t="s">
        <v>7</v>
      </c>
      <c r="XDZ14" t="s">
        <v>8</v>
      </c>
      <c r="XEA14" s="8" t="s">
        <v>31</v>
      </c>
      <c r="XEB14" s="22">
        <v>393</v>
      </c>
      <c r="XEC14" t="s">
        <v>7</v>
      </c>
      <c r="XED14" t="s">
        <v>8</v>
      </c>
      <c r="XEE14" s="8" t="s">
        <v>31</v>
      </c>
      <c r="XEF14" s="22">
        <v>393</v>
      </c>
      <c r="XEG14" t="s">
        <v>7</v>
      </c>
      <c r="XEH14" t="s">
        <v>8</v>
      </c>
      <c r="XEI14" s="8" t="s">
        <v>31</v>
      </c>
      <c r="XEJ14" s="22">
        <v>393</v>
      </c>
      <c r="XEK14" t="s">
        <v>7</v>
      </c>
      <c r="XEL14" t="s">
        <v>8</v>
      </c>
      <c r="XEM14" s="8" t="s">
        <v>31</v>
      </c>
      <c r="XEN14" s="22">
        <v>393</v>
      </c>
      <c r="XEO14" t="s">
        <v>7</v>
      </c>
      <c r="XEP14" t="s">
        <v>8</v>
      </c>
      <c r="XEQ14" s="8" t="s">
        <v>31</v>
      </c>
      <c r="XER14" s="22">
        <v>393</v>
      </c>
      <c r="XES14" t="s">
        <v>7</v>
      </c>
      <c r="XET14" t="s">
        <v>8</v>
      </c>
      <c r="XEU14" s="8" t="s">
        <v>31</v>
      </c>
      <c r="XEV14" s="22">
        <v>393</v>
      </c>
      <c r="XEW14" t="s">
        <v>7</v>
      </c>
      <c r="XEX14" t="s">
        <v>8</v>
      </c>
      <c r="XEY14" s="8" t="s">
        <v>31</v>
      </c>
      <c r="XEZ14" s="22">
        <v>393</v>
      </c>
      <c r="XFA14" t="s">
        <v>7</v>
      </c>
      <c r="XFB14" t="s">
        <v>8</v>
      </c>
      <c r="XFC14" s="8" t="s">
        <v>31</v>
      </c>
      <c r="XFD14" s="22">
        <v>393</v>
      </c>
    </row>
    <row r="15" spans="1:16384" x14ac:dyDescent="0.25">
      <c r="A15" t="s">
        <v>8</v>
      </c>
      <c r="B15" t="s">
        <v>9</v>
      </c>
      <c r="C15" s="8" t="s">
        <v>25</v>
      </c>
      <c r="D15" s="22">
        <v>400</v>
      </c>
      <c r="E15">
        <v>0</v>
      </c>
      <c r="F15">
        <v>0</v>
      </c>
      <c r="G15">
        <v>2</v>
      </c>
    </row>
    <row r="16" spans="1:16384" x14ac:dyDescent="0.25">
      <c r="A16" t="s">
        <v>8</v>
      </c>
      <c r="B16" t="s">
        <v>2</v>
      </c>
      <c r="C16" s="8" t="s">
        <v>75</v>
      </c>
      <c r="D16" s="22">
        <v>407</v>
      </c>
      <c r="E16">
        <v>6</v>
      </c>
      <c r="F16">
        <v>1</v>
      </c>
      <c r="G16">
        <v>2</v>
      </c>
    </row>
    <row r="17" spans="1:7" x14ac:dyDescent="0.25">
      <c r="A17" t="s">
        <v>8</v>
      </c>
      <c r="B17" t="s">
        <v>0</v>
      </c>
      <c r="C17" s="8" t="s">
        <v>38</v>
      </c>
      <c r="D17" s="22">
        <v>414</v>
      </c>
      <c r="E17">
        <v>5</v>
      </c>
      <c r="F17">
        <v>1</v>
      </c>
      <c r="G17">
        <v>2</v>
      </c>
    </row>
    <row r="18" spans="1:7" x14ac:dyDescent="0.25">
      <c r="A18" t="s">
        <v>6</v>
      </c>
      <c r="B18" t="s">
        <v>8</v>
      </c>
      <c r="C18" s="8" t="s">
        <v>76</v>
      </c>
      <c r="D18" s="22">
        <v>421</v>
      </c>
      <c r="E18">
        <v>2</v>
      </c>
      <c r="F18">
        <v>1</v>
      </c>
      <c r="G18">
        <v>2</v>
      </c>
    </row>
    <row r="19" spans="1:7" x14ac:dyDescent="0.25">
      <c r="A19" s="33" t="s">
        <v>8</v>
      </c>
      <c r="B19" s="33" t="s">
        <v>1</v>
      </c>
      <c r="C19" s="34" t="s">
        <v>25</v>
      </c>
      <c r="D19" s="35">
        <v>435</v>
      </c>
      <c r="E19">
        <v>0</v>
      </c>
      <c r="F19">
        <v>0</v>
      </c>
      <c r="G19">
        <v>2</v>
      </c>
    </row>
    <row r="20" spans="1:7" x14ac:dyDescent="0.25">
      <c r="E20">
        <f>SUM(E2:E19)</f>
        <v>71</v>
      </c>
      <c r="F20">
        <f>SUM(F2:F19)</f>
        <v>15</v>
      </c>
      <c r="G20">
        <f>SUM(G2:G19)</f>
        <v>34</v>
      </c>
    </row>
  </sheetData>
  <dataValidations count="1">
    <dataValidation type="list" allowBlank="1" showInputMessage="1" showErrorMessage="1" sqref="A2:B19 XFA14:XFB14 I14:J14 M14:N14 Q14:R14 U14:V14 Y14:Z14 AC14:AD14 AG14:AH14 AK14:AL14 AO14:AP14 AS14:AT14 AW14:AX14 BA14:BB14 BE14:BF14 BI14:BJ14 BM14:BN14 BQ14:BR14 BU14:BV14 BY14:BZ14 CC14:CD14 CG14:CH14 CK14:CL14 CO14:CP14 CS14:CT14 CW14:CX14 DA14:DB14 DE14:DF14 DI14:DJ14 DM14:DN14 DQ14:DR14 DU14:DV14 DY14:DZ14 EC14:ED14 EG14:EH14 EK14:EL14 EO14:EP14 ES14:ET14 EW14:EX14 FA14:FB14 FE14:FF14 FI14:FJ14 FM14:FN14 FQ14:FR14 FU14:FV14 FY14:FZ14 GC14:GD14 GG14:GH14 GK14:GL14 GO14:GP14 GS14:GT14 GW14:GX14 HA14:HB14 HE14:HF14 HI14:HJ14 HM14:HN14 HQ14:HR14 HU14:HV14 HY14:HZ14 IC14:ID14 IG14:IH14 IK14:IL14 IO14:IP14 IS14:IT14 IW14:IX14 JA14:JB14 JE14:JF14 JI14:JJ14 JM14:JN14 JQ14:JR14 JU14:JV14 JY14:JZ14 KC14:KD14 KG14:KH14 KK14:KL14 KO14:KP14 KS14:KT14 KW14:KX14 LA14:LB14 LE14:LF14 LI14:LJ14 LM14:LN14 LQ14:LR14 LU14:LV14 LY14:LZ14 MC14:MD14 MG14:MH14 MK14:ML14 MO14:MP14 MS14:MT14 MW14:MX14 NA14:NB14 NE14:NF14 NI14:NJ14 NM14:NN14 NQ14:NR14 NU14:NV14 NY14:NZ14 OC14:OD14 OG14:OH14 OK14:OL14 OO14:OP14 OS14:OT14 OW14:OX14 PA14:PB14 PE14:PF14 PI14:PJ14 PM14:PN14 PQ14:PR14 PU14:PV14 PY14:PZ14 QC14:QD14 QG14:QH14 QK14:QL14 QO14:QP14 QS14:QT14 QW14:QX14 RA14:RB14 RE14:RF14 RI14:RJ14 RM14:RN14 RQ14:RR14 RU14:RV14 RY14:RZ14 SC14:SD14 SG14:SH14 SK14:SL14 SO14:SP14 SS14:ST14 SW14:SX14 TA14:TB14 TE14:TF14 TI14:TJ14 TM14:TN14 TQ14:TR14 TU14:TV14 TY14:TZ14 UC14:UD14 UG14:UH14 UK14:UL14 UO14:UP14 US14:UT14 UW14:UX14 VA14:VB14 VE14:VF14 VI14:VJ14 VM14:VN14 VQ14:VR14 VU14:VV14 VY14:VZ14 WC14:WD14 WG14:WH14 WK14:WL14 WO14:WP14 WS14:WT14 WW14:WX14 XA14:XB14 XE14:XF14 XI14:XJ14 XM14:XN14 XQ14:XR14 XU14:XV14 XY14:XZ14 YC14:YD14 YG14:YH14 YK14:YL14 YO14:YP14 YS14:YT14 YW14:YX14 ZA14:ZB14 ZE14:ZF14 ZI14:ZJ14 ZM14:ZN14 ZQ14:ZR14 ZU14:ZV14 ZY14:ZZ14 AAC14:AAD14 AAG14:AAH14 AAK14:AAL14 AAO14:AAP14 AAS14:AAT14 AAW14:AAX14 ABA14:ABB14 ABE14:ABF14 ABI14:ABJ14 ABM14:ABN14 ABQ14:ABR14 ABU14:ABV14 ABY14:ABZ14 ACC14:ACD14 ACG14:ACH14 ACK14:ACL14 ACO14:ACP14 ACS14:ACT14 ACW14:ACX14 ADA14:ADB14 ADE14:ADF14 ADI14:ADJ14 ADM14:ADN14 ADQ14:ADR14 ADU14:ADV14 ADY14:ADZ14 AEC14:AED14 AEG14:AEH14 AEK14:AEL14 AEO14:AEP14 AES14:AET14 AEW14:AEX14 AFA14:AFB14 AFE14:AFF14 AFI14:AFJ14 AFM14:AFN14 AFQ14:AFR14 AFU14:AFV14 AFY14:AFZ14 AGC14:AGD14 AGG14:AGH14 AGK14:AGL14 AGO14:AGP14 AGS14:AGT14 AGW14:AGX14 AHA14:AHB14 AHE14:AHF14 AHI14:AHJ14 AHM14:AHN14 AHQ14:AHR14 AHU14:AHV14 AHY14:AHZ14 AIC14:AID14 AIG14:AIH14 AIK14:AIL14 AIO14:AIP14 AIS14:AIT14 AIW14:AIX14 AJA14:AJB14 AJE14:AJF14 AJI14:AJJ14 AJM14:AJN14 AJQ14:AJR14 AJU14:AJV14 AJY14:AJZ14 AKC14:AKD14 AKG14:AKH14 AKK14:AKL14 AKO14:AKP14 AKS14:AKT14 AKW14:AKX14 ALA14:ALB14 ALE14:ALF14 ALI14:ALJ14 ALM14:ALN14 ALQ14:ALR14 ALU14:ALV14 ALY14:ALZ14 AMC14:AMD14 AMG14:AMH14 AMK14:AML14 AMO14:AMP14 AMS14:AMT14 AMW14:AMX14 ANA14:ANB14 ANE14:ANF14 ANI14:ANJ14 ANM14:ANN14 ANQ14:ANR14 ANU14:ANV14 ANY14:ANZ14 AOC14:AOD14 AOG14:AOH14 AOK14:AOL14 AOO14:AOP14 AOS14:AOT14 AOW14:AOX14 APA14:APB14 APE14:APF14 API14:APJ14 APM14:APN14 APQ14:APR14 APU14:APV14 APY14:APZ14 AQC14:AQD14 AQG14:AQH14 AQK14:AQL14 AQO14:AQP14 AQS14:AQT14 AQW14:AQX14 ARA14:ARB14 ARE14:ARF14 ARI14:ARJ14 ARM14:ARN14 ARQ14:ARR14 ARU14:ARV14 ARY14:ARZ14 ASC14:ASD14 ASG14:ASH14 ASK14:ASL14 ASO14:ASP14 ASS14:AST14 ASW14:ASX14 ATA14:ATB14 ATE14:ATF14 ATI14:ATJ14 ATM14:ATN14 ATQ14:ATR14 ATU14:ATV14 ATY14:ATZ14 AUC14:AUD14 AUG14:AUH14 AUK14:AUL14 AUO14:AUP14 AUS14:AUT14 AUW14:AUX14 AVA14:AVB14 AVE14:AVF14 AVI14:AVJ14 AVM14:AVN14 AVQ14:AVR14 AVU14:AVV14 AVY14:AVZ14 AWC14:AWD14 AWG14:AWH14 AWK14:AWL14 AWO14:AWP14 AWS14:AWT14 AWW14:AWX14 AXA14:AXB14 AXE14:AXF14 AXI14:AXJ14 AXM14:AXN14 AXQ14:AXR14 AXU14:AXV14 AXY14:AXZ14 AYC14:AYD14 AYG14:AYH14 AYK14:AYL14 AYO14:AYP14 AYS14:AYT14 AYW14:AYX14 AZA14:AZB14 AZE14:AZF14 AZI14:AZJ14 AZM14:AZN14 AZQ14:AZR14 AZU14:AZV14 AZY14:AZZ14 BAC14:BAD14 BAG14:BAH14 BAK14:BAL14 BAO14:BAP14 BAS14:BAT14 BAW14:BAX14 BBA14:BBB14 BBE14:BBF14 BBI14:BBJ14 BBM14:BBN14 BBQ14:BBR14 BBU14:BBV14 BBY14:BBZ14 BCC14:BCD14 BCG14:BCH14 BCK14:BCL14 BCO14:BCP14 BCS14:BCT14 BCW14:BCX14 BDA14:BDB14 BDE14:BDF14 BDI14:BDJ14 BDM14:BDN14 BDQ14:BDR14 BDU14:BDV14 BDY14:BDZ14 BEC14:BED14 BEG14:BEH14 BEK14:BEL14 BEO14:BEP14 BES14:BET14 BEW14:BEX14 BFA14:BFB14 BFE14:BFF14 BFI14:BFJ14 BFM14:BFN14 BFQ14:BFR14 BFU14:BFV14 BFY14:BFZ14 BGC14:BGD14 BGG14:BGH14 BGK14:BGL14 BGO14:BGP14 BGS14:BGT14 BGW14:BGX14 BHA14:BHB14 BHE14:BHF14 BHI14:BHJ14 BHM14:BHN14 BHQ14:BHR14 BHU14:BHV14 BHY14:BHZ14 BIC14:BID14 BIG14:BIH14 BIK14:BIL14 BIO14:BIP14 BIS14:BIT14 BIW14:BIX14 BJA14:BJB14 BJE14:BJF14 BJI14:BJJ14 BJM14:BJN14 BJQ14:BJR14 BJU14:BJV14 BJY14:BJZ14 BKC14:BKD14 BKG14:BKH14 BKK14:BKL14 BKO14:BKP14 BKS14:BKT14 BKW14:BKX14 BLA14:BLB14 BLE14:BLF14 BLI14:BLJ14 BLM14:BLN14 BLQ14:BLR14 BLU14:BLV14 BLY14:BLZ14 BMC14:BMD14 BMG14:BMH14 BMK14:BML14 BMO14:BMP14 BMS14:BMT14 BMW14:BMX14 BNA14:BNB14 BNE14:BNF14 BNI14:BNJ14 BNM14:BNN14 BNQ14:BNR14 BNU14:BNV14 BNY14:BNZ14 BOC14:BOD14 BOG14:BOH14 BOK14:BOL14 BOO14:BOP14 BOS14:BOT14 BOW14:BOX14 BPA14:BPB14 BPE14:BPF14 BPI14:BPJ14 BPM14:BPN14 BPQ14:BPR14 BPU14:BPV14 BPY14:BPZ14 BQC14:BQD14 BQG14:BQH14 BQK14:BQL14 BQO14:BQP14 BQS14:BQT14 BQW14:BQX14 BRA14:BRB14 BRE14:BRF14 BRI14:BRJ14 BRM14:BRN14 BRQ14:BRR14 BRU14:BRV14 BRY14:BRZ14 BSC14:BSD14 BSG14:BSH14 BSK14:BSL14 BSO14:BSP14 BSS14:BST14 BSW14:BSX14 BTA14:BTB14 BTE14:BTF14 BTI14:BTJ14 BTM14:BTN14 BTQ14:BTR14 BTU14:BTV14 BTY14:BTZ14 BUC14:BUD14 BUG14:BUH14 BUK14:BUL14 BUO14:BUP14 BUS14:BUT14 BUW14:BUX14 BVA14:BVB14 BVE14:BVF14 BVI14:BVJ14 BVM14:BVN14 BVQ14:BVR14 BVU14:BVV14 BVY14:BVZ14 BWC14:BWD14 BWG14:BWH14 BWK14:BWL14 BWO14:BWP14 BWS14:BWT14 BWW14:BWX14 BXA14:BXB14 BXE14:BXF14 BXI14:BXJ14 BXM14:BXN14 BXQ14:BXR14 BXU14:BXV14 BXY14:BXZ14 BYC14:BYD14 BYG14:BYH14 BYK14:BYL14 BYO14:BYP14 BYS14:BYT14 BYW14:BYX14 BZA14:BZB14 BZE14:BZF14 BZI14:BZJ14 BZM14:BZN14 BZQ14:BZR14 BZU14:BZV14 BZY14:BZZ14 CAC14:CAD14 CAG14:CAH14 CAK14:CAL14 CAO14:CAP14 CAS14:CAT14 CAW14:CAX14 CBA14:CBB14 CBE14:CBF14 CBI14:CBJ14 CBM14:CBN14 CBQ14:CBR14 CBU14:CBV14 CBY14:CBZ14 CCC14:CCD14 CCG14:CCH14 CCK14:CCL14 CCO14:CCP14 CCS14:CCT14 CCW14:CCX14 CDA14:CDB14 CDE14:CDF14 CDI14:CDJ14 CDM14:CDN14 CDQ14:CDR14 CDU14:CDV14 CDY14:CDZ14 CEC14:CED14 CEG14:CEH14 CEK14:CEL14 CEO14:CEP14 CES14:CET14 CEW14:CEX14 CFA14:CFB14 CFE14:CFF14 CFI14:CFJ14 CFM14:CFN14 CFQ14:CFR14 CFU14:CFV14 CFY14:CFZ14 CGC14:CGD14 CGG14:CGH14 CGK14:CGL14 CGO14:CGP14 CGS14:CGT14 CGW14:CGX14 CHA14:CHB14 CHE14:CHF14 CHI14:CHJ14 CHM14:CHN14 CHQ14:CHR14 CHU14:CHV14 CHY14:CHZ14 CIC14:CID14 CIG14:CIH14 CIK14:CIL14 CIO14:CIP14 CIS14:CIT14 CIW14:CIX14 CJA14:CJB14 CJE14:CJF14 CJI14:CJJ14 CJM14:CJN14 CJQ14:CJR14 CJU14:CJV14 CJY14:CJZ14 CKC14:CKD14 CKG14:CKH14 CKK14:CKL14 CKO14:CKP14 CKS14:CKT14 CKW14:CKX14 CLA14:CLB14 CLE14:CLF14 CLI14:CLJ14 CLM14:CLN14 CLQ14:CLR14 CLU14:CLV14 CLY14:CLZ14 CMC14:CMD14 CMG14:CMH14 CMK14:CML14 CMO14:CMP14 CMS14:CMT14 CMW14:CMX14 CNA14:CNB14 CNE14:CNF14 CNI14:CNJ14 CNM14:CNN14 CNQ14:CNR14 CNU14:CNV14 CNY14:CNZ14 COC14:COD14 COG14:COH14 COK14:COL14 COO14:COP14 COS14:COT14 COW14:COX14 CPA14:CPB14 CPE14:CPF14 CPI14:CPJ14 CPM14:CPN14 CPQ14:CPR14 CPU14:CPV14 CPY14:CPZ14 CQC14:CQD14 CQG14:CQH14 CQK14:CQL14 CQO14:CQP14 CQS14:CQT14 CQW14:CQX14 CRA14:CRB14 CRE14:CRF14 CRI14:CRJ14 CRM14:CRN14 CRQ14:CRR14 CRU14:CRV14 CRY14:CRZ14 CSC14:CSD14 CSG14:CSH14 CSK14:CSL14 CSO14:CSP14 CSS14:CST14 CSW14:CSX14 CTA14:CTB14 CTE14:CTF14 CTI14:CTJ14 CTM14:CTN14 CTQ14:CTR14 CTU14:CTV14 CTY14:CTZ14 CUC14:CUD14 CUG14:CUH14 CUK14:CUL14 CUO14:CUP14 CUS14:CUT14 CUW14:CUX14 CVA14:CVB14 CVE14:CVF14 CVI14:CVJ14 CVM14:CVN14 CVQ14:CVR14 CVU14:CVV14 CVY14:CVZ14 CWC14:CWD14 CWG14:CWH14 CWK14:CWL14 CWO14:CWP14 CWS14:CWT14 CWW14:CWX14 CXA14:CXB14 CXE14:CXF14 CXI14:CXJ14 CXM14:CXN14 CXQ14:CXR14 CXU14:CXV14 CXY14:CXZ14 CYC14:CYD14 CYG14:CYH14 CYK14:CYL14 CYO14:CYP14 CYS14:CYT14 CYW14:CYX14 CZA14:CZB14 CZE14:CZF14 CZI14:CZJ14 CZM14:CZN14 CZQ14:CZR14 CZU14:CZV14 CZY14:CZZ14 DAC14:DAD14 DAG14:DAH14 DAK14:DAL14 DAO14:DAP14 DAS14:DAT14 DAW14:DAX14 DBA14:DBB14 DBE14:DBF14 DBI14:DBJ14 DBM14:DBN14 DBQ14:DBR14 DBU14:DBV14 DBY14:DBZ14 DCC14:DCD14 DCG14:DCH14 DCK14:DCL14 DCO14:DCP14 DCS14:DCT14 DCW14:DCX14 DDA14:DDB14 DDE14:DDF14 DDI14:DDJ14 DDM14:DDN14 DDQ14:DDR14 DDU14:DDV14 DDY14:DDZ14 DEC14:DED14 DEG14:DEH14 DEK14:DEL14 DEO14:DEP14 DES14:DET14 DEW14:DEX14 DFA14:DFB14 DFE14:DFF14 DFI14:DFJ14 DFM14:DFN14 DFQ14:DFR14 DFU14:DFV14 DFY14:DFZ14 DGC14:DGD14 DGG14:DGH14 DGK14:DGL14 DGO14:DGP14 DGS14:DGT14 DGW14:DGX14 DHA14:DHB14 DHE14:DHF14 DHI14:DHJ14 DHM14:DHN14 DHQ14:DHR14 DHU14:DHV14 DHY14:DHZ14 DIC14:DID14 DIG14:DIH14 DIK14:DIL14 DIO14:DIP14 DIS14:DIT14 DIW14:DIX14 DJA14:DJB14 DJE14:DJF14 DJI14:DJJ14 DJM14:DJN14 DJQ14:DJR14 DJU14:DJV14 DJY14:DJZ14 DKC14:DKD14 DKG14:DKH14 DKK14:DKL14 DKO14:DKP14 DKS14:DKT14 DKW14:DKX14 DLA14:DLB14 DLE14:DLF14 DLI14:DLJ14 DLM14:DLN14 DLQ14:DLR14 DLU14:DLV14 DLY14:DLZ14 DMC14:DMD14 DMG14:DMH14 DMK14:DML14 DMO14:DMP14 DMS14:DMT14 DMW14:DMX14 DNA14:DNB14 DNE14:DNF14 DNI14:DNJ14 DNM14:DNN14 DNQ14:DNR14 DNU14:DNV14 DNY14:DNZ14 DOC14:DOD14 DOG14:DOH14 DOK14:DOL14 DOO14:DOP14 DOS14:DOT14 DOW14:DOX14 DPA14:DPB14 DPE14:DPF14 DPI14:DPJ14 DPM14:DPN14 DPQ14:DPR14 DPU14:DPV14 DPY14:DPZ14 DQC14:DQD14 DQG14:DQH14 DQK14:DQL14 DQO14:DQP14 DQS14:DQT14 DQW14:DQX14 DRA14:DRB14 DRE14:DRF14 DRI14:DRJ14 DRM14:DRN14 DRQ14:DRR14 DRU14:DRV14 DRY14:DRZ14 DSC14:DSD14 DSG14:DSH14 DSK14:DSL14 DSO14:DSP14 DSS14:DST14 DSW14:DSX14 DTA14:DTB14 DTE14:DTF14 DTI14:DTJ14 DTM14:DTN14 DTQ14:DTR14 DTU14:DTV14 DTY14:DTZ14 DUC14:DUD14 DUG14:DUH14 DUK14:DUL14 DUO14:DUP14 DUS14:DUT14 DUW14:DUX14 DVA14:DVB14 DVE14:DVF14 DVI14:DVJ14 DVM14:DVN14 DVQ14:DVR14 DVU14:DVV14 DVY14:DVZ14 DWC14:DWD14 DWG14:DWH14 DWK14:DWL14 DWO14:DWP14 DWS14:DWT14 DWW14:DWX14 DXA14:DXB14 DXE14:DXF14 DXI14:DXJ14 DXM14:DXN14 DXQ14:DXR14 DXU14:DXV14 DXY14:DXZ14 DYC14:DYD14 DYG14:DYH14 DYK14:DYL14 DYO14:DYP14 DYS14:DYT14 DYW14:DYX14 DZA14:DZB14 DZE14:DZF14 DZI14:DZJ14 DZM14:DZN14 DZQ14:DZR14 DZU14:DZV14 DZY14:DZZ14 EAC14:EAD14 EAG14:EAH14 EAK14:EAL14 EAO14:EAP14 EAS14:EAT14 EAW14:EAX14 EBA14:EBB14 EBE14:EBF14 EBI14:EBJ14 EBM14:EBN14 EBQ14:EBR14 EBU14:EBV14 EBY14:EBZ14 ECC14:ECD14 ECG14:ECH14 ECK14:ECL14 ECO14:ECP14 ECS14:ECT14 ECW14:ECX14 EDA14:EDB14 EDE14:EDF14 EDI14:EDJ14 EDM14:EDN14 EDQ14:EDR14 EDU14:EDV14 EDY14:EDZ14 EEC14:EED14 EEG14:EEH14 EEK14:EEL14 EEO14:EEP14 EES14:EET14 EEW14:EEX14 EFA14:EFB14 EFE14:EFF14 EFI14:EFJ14 EFM14:EFN14 EFQ14:EFR14 EFU14:EFV14 EFY14:EFZ14 EGC14:EGD14 EGG14:EGH14 EGK14:EGL14 EGO14:EGP14 EGS14:EGT14 EGW14:EGX14 EHA14:EHB14 EHE14:EHF14 EHI14:EHJ14 EHM14:EHN14 EHQ14:EHR14 EHU14:EHV14 EHY14:EHZ14 EIC14:EID14 EIG14:EIH14 EIK14:EIL14 EIO14:EIP14 EIS14:EIT14 EIW14:EIX14 EJA14:EJB14 EJE14:EJF14 EJI14:EJJ14 EJM14:EJN14 EJQ14:EJR14 EJU14:EJV14 EJY14:EJZ14 EKC14:EKD14 EKG14:EKH14 EKK14:EKL14 EKO14:EKP14 EKS14:EKT14 EKW14:EKX14 ELA14:ELB14 ELE14:ELF14 ELI14:ELJ14 ELM14:ELN14 ELQ14:ELR14 ELU14:ELV14 ELY14:ELZ14 EMC14:EMD14 EMG14:EMH14 EMK14:EML14 EMO14:EMP14 EMS14:EMT14 EMW14:EMX14 ENA14:ENB14 ENE14:ENF14 ENI14:ENJ14 ENM14:ENN14 ENQ14:ENR14 ENU14:ENV14 ENY14:ENZ14 EOC14:EOD14 EOG14:EOH14 EOK14:EOL14 EOO14:EOP14 EOS14:EOT14 EOW14:EOX14 EPA14:EPB14 EPE14:EPF14 EPI14:EPJ14 EPM14:EPN14 EPQ14:EPR14 EPU14:EPV14 EPY14:EPZ14 EQC14:EQD14 EQG14:EQH14 EQK14:EQL14 EQO14:EQP14 EQS14:EQT14 EQW14:EQX14 ERA14:ERB14 ERE14:ERF14 ERI14:ERJ14 ERM14:ERN14 ERQ14:ERR14 ERU14:ERV14 ERY14:ERZ14 ESC14:ESD14 ESG14:ESH14 ESK14:ESL14 ESO14:ESP14 ESS14:EST14 ESW14:ESX14 ETA14:ETB14 ETE14:ETF14 ETI14:ETJ14 ETM14:ETN14 ETQ14:ETR14 ETU14:ETV14 ETY14:ETZ14 EUC14:EUD14 EUG14:EUH14 EUK14:EUL14 EUO14:EUP14 EUS14:EUT14 EUW14:EUX14 EVA14:EVB14 EVE14:EVF14 EVI14:EVJ14 EVM14:EVN14 EVQ14:EVR14 EVU14:EVV14 EVY14:EVZ14 EWC14:EWD14 EWG14:EWH14 EWK14:EWL14 EWO14:EWP14 EWS14:EWT14 EWW14:EWX14 EXA14:EXB14 EXE14:EXF14 EXI14:EXJ14 EXM14:EXN14 EXQ14:EXR14 EXU14:EXV14 EXY14:EXZ14 EYC14:EYD14 EYG14:EYH14 EYK14:EYL14 EYO14:EYP14 EYS14:EYT14 EYW14:EYX14 EZA14:EZB14 EZE14:EZF14 EZI14:EZJ14 EZM14:EZN14 EZQ14:EZR14 EZU14:EZV14 EZY14:EZZ14 FAC14:FAD14 FAG14:FAH14 FAK14:FAL14 FAO14:FAP14 FAS14:FAT14 FAW14:FAX14 FBA14:FBB14 FBE14:FBF14 FBI14:FBJ14 FBM14:FBN14 FBQ14:FBR14 FBU14:FBV14 FBY14:FBZ14 FCC14:FCD14 FCG14:FCH14 FCK14:FCL14 FCO14:FCP14 FCS14:FCT14 FCW14:FCX14 FDA14:FDB14 FDE14:FDF14 FDI14:FDJ14 FDM14:FDN14 FDQ14:FDR14 FDU14:FDV14 FDY14:FDZ14 FEC14:FED14 FEG14:FEH14 FEK14:FEL14 FEO14:FEP14 FES14:FET14 FEW14:FEX14 FFA14:FFB14 FFE14:FFF14 FFI14:FFJ14 FFM14:FFN14 FFQ14:FFR14 FFU14:FFV14 FFY14:FFZ14 FGC14:FGD14 FGG14:FGH14 FGK14:FGL14 FGO14:FGP14 FGS14:FGT14 FGW14:FGX14 FHA14:FHB14 FHE14:FHF14 FHI14:FHJ14 FHM14:FHN14 FHQ14:FHR14 FHU14:FHV14 FHY14:FHZ14 FIC14:FID14 FIG14:FIH14 FIK14:FIL14 FIO14:FIP14 FIS14:FIT14 FIW14:FIX14 FJA14:FJB14 FJE14:FJF14 FJI14:FJJ14 FJM14:FJN14 FJQ14:FJR14 FJU14:FJV14 FJY14:FJZ14 FKC14:FKD14 FKG14:FKH14 FKK14:FKL14 FKO14:FKP14 FKS14:FKT14 FKW14:FKX14 FLA14:FLB14 FLE14:FLF14 FLI14:FLJ14 FLM14:FLN14 FLQ14:FLR14 FLU14:FLV14 FLY14:FLZ14 FMC14:FMD14 FMG14:FMH14 FMK14:FML14 FMO14:FMP14 FMS14:FMT14 FMW14:FMX14 FNA14:FNB14 FNE14:FNF14 FNI14:FNJ14 FNM14:FNN14 FNQ14:FNR14 FNU14:FNV14 FNY14:FNZ14 FOC14:FOD14 FOG14:FOH14 FOK14:FOL14 FOO14:FOP14 FOS14:FOT14 FOW14:FOX14 FPA14:FPB14 FPE14:FPF14 FPI14:FPJ14 FPM14:FPN14 FPQ14:FPR14 FPU14:FPV14 FPY14:FPZ14 FQC14:FQD14 FQG14:FQH14 FQK14:FQL14 FQO14:FQP14 FQS14:FQT14 FQW14:FQX14 FRA14:FRB14 FRE14:FRF14 FRI14:FRJ14 FRM14:FRN14 FRQ14:FRR14 FRU14:FRV14 FRY14:FRZ14 FSC14:FSD14 FSG14:FSH14 FSK14:FSL14 FSO14:FSP14 FSS14:FST14 FSW14:FSX14 FTA14:FTB14 FTE14:FTF14 FTI14:FTJ14 FTM14:FTN14 FTQ14:FTR14 FTU14:FTV14 FTY14:FTZ14 FUC14:FUD14 FUG14:FUH14 FUK14:FUL14 FUO14:FUP14 FUS14:FUT14 FUW14:FUX14 FVA14:FVB14 FVE14:FVF14 FVI14:FVJ14 FVM14:FVN14 FVQ14:FVR14 FVU14:FVV14 FVY14:FVZ14 FWC14:FWD14 FWG14:FWH14 FWK14:FWL14 FWO14:FWP14 FWS14:FWT14 FWW14:FWX14 FXA14:FXB14 FXE14:FXF14 FXI14:FXJ14 FXM14:FXN14 FXQ14:FXR14 FXU14:FXV14 FXY14:FXZ14 FYC14:FYD14 FYG14:FYH14 FYK14:FYL14 FYO14:FYP14 FYS14:FYT14 FYW14:FYX14 FZA14:FZB14 FZE14:FZF14 FZI14:FZJ14 FZM14:FZN14 FZQ14:FZR14 FZU14:FZV14 FZY14:FZZ14 GAC14:GAD14 GAG14:GAH14 GAK14:GAL14 GAO14:GAP14 GAS14:GAT14 GAW14:GAX14 GBA14:GBB14 GBE14:GBF14 GBI14:GBJ14 GBM14:GBN14 GBQ14:GBR14 GBU14:GBV14 GBY14:GBZ14 GCC14:GCD14 GCG14:GCH14 GCK14:GCL14 GCO14:GCP14 GCS14:GCT14 GCW14:GCX14 GDA14:GDB14 GDE14:GDF14 GDI14:GDJ14 GDM14:GDN14 GDQ14:GDR14 GDU14:GDV14 GDY14:GDZ14 GEC14:GED14 GEG14:GEH14 GEK14:GEL14 GEO14:GEP14 GES14:GET14 GEW14:GEX14 GFA14:GFB14 GFE14:GFF14 GFI14:GFJ14 GFM14:GFN14 GFQ14:GFR14 GFU14:GFV14 GFY14:GFZ14 GGC14:GGD14 GGG14:GGH14 GGK14:GGL14 GGO14:GGP14 GGS14:GGT14 GGW14:GGX14 GHA14:GHB14 GHE14:GHF14 GHI14:GHJ14 GHM14:GHN14 GHQ14:GHR14 GHU14:GHV14 GHY14:GHZ14 GIC14:GID14 GIG14:GIH14 GIK14:GIL14 GIO14:GIP14 GIS14:GIT14 GIW14:GIX14 GJA14:GJB14 GJE14:GJF14 GJI14:GJJ14 GJM14:GJN14 GJQ14:GJR14 GJU14:GJV14 GJY14:GJZ14 GKC14:GKD14 GKG14:GKH14 GKK14:GKL14 GKO14:GKP14 GKS14:GKT14 GKW14:GKX14 GLA14:GLB14 GLE14:GLF14 GLI14:GLJ14 GLM14:GLN14 GLQ14:GLR14 GLU14:GLV14 GLY14:GLZ14 GMC14:GMD14 GMG14:GMH14 GMK14:GML14 GMO14:GMP14 GMS14:GMT14 GMW14:GMX14 GNA14:GNB14 GNE14:GNF14 GNI14:GNJ14 GNM14:GNN14 GNQ14:GNR14 GNU14:GNV14 GNY14:GNZ14 GOC14:GOD14 GOG14:GOH14 GOK14:GOL14 GOO14:GOP14 GOS14:GOT14 GOW14:GOX14 GPA14:GPB14 GPE14:GPF14 GPI14:GPJ14 GPM14:GPN14 GPQ14:GPR14 GPU14:GPV14 GPY14:GPZ14 GQC14:GQD14 GQG14:GQH14 GQK14:GQL14 GQO14:GQP14 GQS14:GQT14 GQW14:GQX14 GRA14:GRB14 GRE14:GRF14 GRI14:GRJ14 GRM14:GRN14 GRQ14:GRR14 GRU14:GRV14 GRY14:GRZ14 GSC14:GSD14 GSG14:GSH14 GSK14:GSL14 GSO14:GSP14 GSS14:GST14 GSW14:GSX14 GTA14:GTB14 GTE14:GTF14 GTI14:GTJ14 GTM14:GTN14 GTQ14:GTR14 GTU14:GTV14 GTY14:GTZ14 GUC14:GUD14 GUG14:GUH14 GUK14:GUL14 GUO14:GUP14 GUS14:GUT14 GUW14:GUX14 GVA14:GVB14 GVE14:GVF14 GVI14:GVJ14 GVM14:GVN14 GVQ14:GVR14 GVU14:GVV14 GVY14:GVZ14 GWC14:GWD14 GWG14:GWH14 GWK14:GWL14 GWO14:GWP14 GWS14:GWT14 GWW14:GWX14 GXA14:GXB14 GXE14:GXF14 GXI14:GXJ14 GXM14:GXN14 GXQ14:GXR14 GXU14:GXV14 GXY14:GXZ14 GYC14:GYD14 GYG14:GYH14 GYK14:GYL14 GYO14:GYP14 GYS14:GYT14 GYW14:GYX14 GZA14:GZB14 GZE14:GZF14 GZI14:GZJ14 GZM14:GZN14 GZQ14:GZR14 GZU14:GZV14 GZY14:GZZ14 HAC14:HAD14 HAG14:HAH14 HAK14:HAL14 HAO14:HAP14 HAS14:HAT14 HAW14:HAX14 HBA14:HBB14 HBE14:HBF14 HBI14:HBJ14 HBM14:HBN14 HBQ14:HBR14 HBU14:HBV14 HBY14:HBZ14 HCC14:HCD14 HCG14:HCH14 HCK14:HCL14 HCO14:HCP14 HCS14:HCT14 HCW14:HCX14 HDA14:HDB14 HDE14:HDF14 HDI14:HDJ14 HDM14:HDN14 HDQ14:HDR14 HDU14:HDV14 HDY14:HDZ14 HEC14:HED14 HEG14:HEH14 HEK14:HEL14 HEO14:HEP14 HES14:HET14 HEW14:HEX14 HFA14:HFB14 HFE14:HFF14 HFI14:HFJ14 HFM14:HFN14 HFQ14:HFR14 HFU14:HFV14 HFY14:HFZ14 HGC14:HGD14 HGG14:HGH14 HGK14:HGL14 HGO14:HGP14 HGS14:HGT14 HGW14:HGX14 HHA14:HHB14 HHE14:HHF14 HHI14:HHJ14 HHM14:HHN14 HHQ14:HHR14 HHU14:HHV14 HHY14:HHZ14 HIC14:HID14 HIG14:HIH14 HIK14:HIL14 HIO14:HIP14 HIS14:HIT14 HIW14:HIX14 HJA14:HJB14 HJE14:HJF14 HJI14:HJJ14 HJM14:HJN14 HJQ14:HJR14 HJU14:HJV14 HJY14:HJZ14 HKC14:HKD14 HKG14:HKH14 HKK14:HKL14 HKO14:HKP14 HKS14:HKT14 HKW14:HKX14 HLA14:HLB14 HLE14:HLF14 HLI14:HLJ14 HLM14:HLN14 HLQ14:HLR14 HLU14:HLV14 HLY14:HLZ14 HMC14:HMD14 HMG14:HMH14 HMK14:HML14 HMO14:HMP14 HMS14:HMT14 HMW14:HMX14 HNA14:HNB14 HNE14:HNF14 HNI14:HNJ14 HNM14:HNN14 HNQ14:HNR14 HNU14:HNV14 HNY14:HNZ14 HOC14:HOD14 HOG14:HOH14 HOK14:HOL14 HOO14:HOP14 HOS14:HOT14 HOW14:HOX14 HPA14:HPB14 HPE14:HPF14 HPI14:HPJ14 HPM14:HPN14 HPQ14:HPR14 HPU14:HPV14 HPY14:HPZ14 HQC14:HQD14 HQG14:HQH14 HQK14:HQL14 HQO14:HQP14 HQS14:HQT14 HQW14:HQX14 HRA14:HRB14 HRE14:HRF14 HRI14:HRJ14 HRM14:HRN14 HRQ14:HRR14 HRU14:HRV14 HRY14:HRZ14 HSC14:HSD14 HSG14:HSH14 HSK14:HSL14 HSO14:HSP14 HSS14:HST14 HSW14:HSX14 HTA14:HTB14 HTE14:HTF14 HTI14:HTJ14 HTM14:HTN14 HTQ14:HTR14 HTU14:HTV14 HTY14:HTZ14 HUC14:HUD14 HUG14:HUH14 HUK14:HUL14 HUO14:HUP14 HUS14:HUT14 HUW14:HUX14 HVA14:HVB14 HVE14:HVF14 HVI14:HVJ14 HVM14:HVN14 HVQ14:HVR14 HVU14:HVV14 HVY14:HVZ14 HWC14:HWD14 HWG14:HWH14 HWK14:HWL14 HWO14:HWP14 HWS14:HWT14 HWW14:HWX14 HXA14:HXB14 HXE14:HXF14 HXI14:HXJ14 HXM14:HXN14 HXQ14:HXR14 HXU14:HXV14 HXY14:HXZ14 HYC14:HYD14 HYG14:HYH14 HYK14:HYL14 HYO14:HYP14 HYS14:HYT14 HYW14:HYX14 HZA14:HZB14 HZE14:HZF14 HZI14:HZJ14 HZM14:HZN14 HZQ14:HZR14 HZU14:HZV14 HZY14:HZZ14 IAC14:IAD14 IAG14:IAH14 IAK14:IAL14 IAO14:IAP14 IAS14:IAT14 IAW14:IAX14 IBA14:IBB14 IBE14:IBF14 IBI14:IBJ14 IBM14:IBN14 IBQ14:IBR14 IBU14:IBV14 IBY14:IBZ14 ICC14:ICD14 ICG14:ICH14 ICK14:ICL14 ICO14:ICP14 ICS14:ICT14 ICW14:ICX14 IDA14:IDB14 IDE14:IDF14 IDI14:IDJ14 IDM14:IDN14 IDQ14:IDR14 IDU14:IDV14 IDY14:IDZ14 IEC14:IED14 IEG14:IEH14 IEK14:IEL14 IEO14:IEP14 IES14:IET14 IEW14:IEX14 IFA14:IFB14 IFE14:IFF14 IFI14:IFJ14 IFM14:IFN14 IFQ14:IFR14 IFU14:IFV14 IFY14:IFZ14 IGC14:IGD14 IGG14:IGH14 IGK14:IGL14 IGO14:IGP14 IGS14:IGT14 IGW14:IGX14 IHA14:IHB14 IHE14:IHF14 IHI14:IHJ14 IHM14:IHN14 IHQ14:IHR14 IHU14:IHV14 IHY14:IHZ14 IIC14:IID14 IIG14:IIH14 IIK14:IIL14 IIO14:IIP14 IIS14:IIT14 IIW14:IIX14 IJA14:IJB14 IJE14:IJF14 IJI14:IJJ14 IJM14:IJN14 IJQ14:IJR14 IJU14:IJV14 IJY14:IJZ14 IKC14:IKD14 IKG14:IKH14 IKK14:IKL14 IKO14:IKP14 IKS14:IKT14 IKW14:IKX14 ILA14:ILB14 ILE14:ILF14 ILI14:ILJ14 ILM14:ILN14 ILQ14:ILR14 ILU14:ILV14 ILY14:ILZ14 IMC14:IMD14 IMG14:IMH14 IMK14:IML14 IMO14:IMP14 IMS14:IMT14 IMW14:IMX14 INA14:INB14 INE14:INF14 INI14:INJ14 INM14:INN14 INQ14:INR14 INU14:INV14 INY14:INZ14 IOC14:IOD14 IOG14:IOH14 IOK14:IOL14 IOO14:IOP14 IOS14:IOT14 IOW14:IOX14 IPA14:IPB14 IPE14:IPF14 IPI14:IPJ14 IPM14:IPN14 IPQ14:IPR14 IPU14:IPV14 IPY14:IPZ14 IQC14:IQD14 IQG14:IQH14 IQK14:IQL14 IQO14:IQP14 IQS14:IQT14 IQW14:IQX14 IRA14:IRB14 IRE14:IRF14 IRI14:IRJ14 IRM14:IRN14 IRQ14:IRR14 IRU14:IRV14 IRY14:IRZ14 ISC14:ISD14 ISG14:ISH14 ISK14:ISL14 ISO14:ISP14 ISS14:IST14 ISW14:ISX14 ITA14:ITB14 ITE14:ITF14 ITI14:ITJ14 ITM14:ITN14 ITQ14:ITR14 ITU14:ITV14 ITY14:ITZ14 IUC14:IUD14 IUG14:IUH14 IUK14:IUL14 IUO14:IUP14 IUS14:IUT14 IUW14:IUX14 IVA14:IVB14 IVE14:IVF14 IVI14:IVJ14 IVM14:IVN14 IVQ14:IVR14 IVU14:IVV14 IVY14:IVZ14 IWC14:IWD14 IWG14:IWH14 IWK14:IWL14 IWO14:IWP14 IWS14:IWT14 IWW14:IWX14 IXA14:IXB14 IXE14:IXF14 IXI14:IXJ14 IXM14:IXN14 IXQ14:IXR14 IXU14:IXV14 IXY14:IXZ14 IYC14:IYD14 IYG14:IYH14 IYK14:IYL14 IYO14:IYP14 IYS14:IYT14 IYW14:IYX14 IZA14:IZB14 IZE14:IZF14 IZI14:IZJ14 IZM14:IZN14 IZQ14:IZR14 IZU14:IZV14 IZY14:IZZ14 JAC14:JAD14 JAG14:JAH14 JAK14:JAL14 JAO14:JAP14 JAS14:JAT14 JAW14:JAX14 JBA14:JBB14 JBE14:JBF14 JBI14:JBJ14 JBM14:JBN14 JBQ14:JBR14 JBU14:JBV14 JBY14:JBZ14 JCC14:JCD14 JCG14:JCH14 JCK14:JCL14 JCO14:JCP14 JCS14:JCT14 JCW14:JCX14 JDA14:JDB14 JDE14:JDF14 JDI14:JDJ14 JDM14:JDN14 JDQ14:JDR14 JDU14:JDV14 JDY14:JDZ14 JEC14:JED14 JEG14:JEH14 JEK14:JEL14 JEO14:JEP14 JES14:JET14 JEW14:JEX14 JFA14:JFB14 JFE14:JFF14 JFI14:JFJ14 JFM14:JFN14 JFQ14:JFR14 JFU14:JFV14 JFY14:JFZ14 JGC14:JGD14 JGG14:JGH14 JGK14:JGL14 JGO14:JGP14 JGS14:JGT14 JGW14:JGX14 JHA14:JHB14 JHE14:JHF14 JHI14:JHJ14 JHM14:JHN14 JHQ14:JHR14 JHU14:JHV14 JHY14:JHZ14 JIC14:JID14 JIG14:JIH14 JIK14:JIL14 JIO14:JIP14 JIS14:JIT14 JIW14:JIX14 JJA14:JJB14 JJE14:JJF14 JJI14:JJJ14 JJM14:JJN14 JJQ14:JJR14 JJU14:JJV14 JJY14:JJZ14 JKC14:JKD14 JKG14:JKH14 JKK14:JKL14 JKO14:JKP14 JKS14:JKT14 JKW14:JKX14 JLA14:JLB14 JLE14:JLF14 JLI14:JLJ14 JLM14:JLN14 JLQ14:JLR14 JLU14:JLV14 JLY14:JLZ14 JMC14:JMD14 JMG14:JMH14 JMK14:JML14 JMO14:JMP14 JMS14:JMT14 JMW14:JMX14 JNA14:JNB14 JNE14:JNF14 JNI14:JNJ14 JNM14:JNN14 JNQ14:JNR14 JNU14:JNV14 JNY14:JNZ14 JOC14:JOD14 JOG14:JOH14 JOK14:JOL14 JOO14:JOP14 JOS14:JOT14 JOW14:JOX14 JPA14:JPB14 JPE14:JPF14 JPI14:JPJ14 JPM14:JPN14 JPQ14:JPR14 JPU14:JPV14 JPY14:JPZ14 JQC14:JQD14 JQG14:JQH14 JQK14:JQL14 JQO14:JQP14 JQS14:JQT14 JQW14:JQX14 JRA14:JRB14 JRE14:JRF14 JRI14:JRJ14 JRM14:JRN14 JRQ14:JRR14 JRU14:JRV14 JRY14:JRZ14 JSC14:JSD14 JSG14:JSH14 JSK14:JSL14 JSO14:JSP14 JSS14:JST14 JSW14:JSX14 JTA14:JTB14 JTE14:JTF14 JTI14:JTJ14 JTM14:JTN14 JTQ14:JTR14 JTU14:JTV14 JTY14:JTZ14 JUC14:JUD14 JUG14:JUH14 JUK14:JUL14 JUO14:JUP14 JUS14:JUT14 JUW14:JUX14 JVA14:JVB14 JVE14:JVF14 JVI14:JVJ14 JVM14:JVN14 JVQ14:JVR14 JVU14:JVV14 JVY14:JVZ14 JWC14:JWD14 JWG14:JWH14 JWK14:JWL14 JWO14:JWP14 JWS14:JWT14 JWW14:JWX14 JXA14:JXB14 JXE14:JXF14 JXI14:JXJ14 JXM14:JXN14 JXQ14:JXR14 JXU14:JXV14 JXY14:JXZ14 JYC14:JYD14 JYG14:JYH14 JYK14:JYL14 JYO14:JYP14 JYS14:JYT14 JYW14:JYX14 JZA14:JZB14 JZE14:JZF14 JZI14:JZJ14 JZM14:JZN14 JZQ14:JZR14 JZU14:JZV14 JZY14:JZZ14 KAC14:KAD14 KAG14:KAH14 KAK14:KAL14 KAO14:KAP14 KAS14:KAT14 KAW14:KAX14 KBA14:KBB14 KBE14:KBF14 KBI14:KBJ14 KBM14:KBN14 KBQ14:KBR14 KBU14:KBV14 KBY14:KBZ14 KCC14:KCD14 KCG14:KCH14 KCK14:KCL14 KCO14:KCP14 KCS14:KCT14 KCW14:KCX14 KDA14:KDB14 KDE14:KDF14 KDI14:KDJ14 KDM14:KDN14 KDQ14:KDR14 KDU14:KDV14 KDY14:KDZ14 KEC14:KED14 KEG14:KEH14 KEK14:KEL14 KEO14:KEP14 KES14:KET14 KEW14:KEX14 KFA14:KFB14 KFE14:KFF14 KFI14:KFJ14 KFM14:KFN14 KFQ14:KFR14 KFU14:KFV14 KFY14:KFZ14 KGC14:KGD14 KGG14:KGH14 KGK14:KGL14 KGO14:KGP14 KGS14:KGT14 KGW14:KGX14 KHA14:KHB14 KHE14:KHF14 KHI14:KHJ14 KHM14:KHN14 KHQ14:KHR14 KHU14:KHV14 KHY14:KHZ14 KIC14:KID14 KIG14:KIH14 KIK14:KIL14 KIO14:KIP14 KIS14:KIT14 KIW14:KIX14 KJA14:KJB14 KJE14:KJF14 KJI14:KJJ14 KJM14:KJN14 KJQ14:KJR14 KJU14:KJV14 KJY14:KJZ14 KKC14:KKD14 KKG14:KKH14 KKK14:KKL14 KKO14:KKP14 KKS14:KKT14 KKW14:KKX14 KLA14:KLB14 KLE14:KLF14 KLI14:KLJ14 KLM14:KLN14 KLQ14:KLR14 KLU14:KLV14 KLY14:KLZ14 KMC14:KMD14 KMG14:KMH14 KMK14:KML14 KMO14:KMP14 KMS14:KMT14 KMW14:KMX14 KNA14:KNB14 KNE14:KNF14 KNI14:KNJ14 KNM14:KNN14 KNQ14:KNR14 KNU14:KNV14 KNY14:KNZ14 KOC14:KOD14 KOG14:KOH14 KOK14:KOL14 KOO14:KOP14 KOS14:KOT14 KOW14:KOX14 KPA14:KPB14 KPE14:KPF14 KPI14:KPJ14 KPM14:KPN14 KPQ14:KPR14 KPU14:KPV14 KPY14:KPZ14 KQC14:KQD14 KQG14:KQH14 KQK14:KQL14 KQO14:KQP14 KQS14:KQT14 KQW14:KQX14 KRA14:KRB14 KRE14:KRF14 KRI14:KRJ14 KRM14:KRN14 KRQ14:KRR14 KRU14:KRV14 KRY14:KRZ14 KSC14:KSD14 KSG14:KSH14 KSK14:KSL14 KSO14:KSP14 KSS14:KST14 KSW14:KSX14 KTA14:KTB14 KTE14:KTF14 KTI14:KTJ14 KTM14:KTN14 KTQ14:KTR14 KTU14:KTV14 KTY14:KTZ14 KUC14:KUD14 KUG14:KUH14 KUK14:KUL14 KUO14:KUP14 KUS14:KUT14 KUW14:KUX14 KVA14:KVB14 KVE14:KVF14 KVI14:KVJ14 KVM14:KVN14 KVQ14:KVR14 KVU14:KVV14 KVY14:KVZ14 KWC14:KWD14 KWG14:KWH14 KWK14:KWL14 KWO14:KWP14 KWS14:KWT14 KWW14:KWX14 KXA14:KXB14 KXE14:KXF14 KXI14:KXJ14 KXM14:KXN14 KXQ14:KXR14 KXU14:KXV14 KXY14:KXZ14 KYC14:KYD14 KYG14:KYH14 KYK14:KYL14 KYO14:KYP14 KYS14:KYT14 KYW14:KYX14 KZA14:KZB14 KZE14:KZF14 KZI14:KZJ14 KZM14:KZN14 KZQ14:KZR14 KZU14:KZV14 KZY14:KZZ14 LAC14:LAD14 LAG14:LAH14 LAK14:LAL14 LAO14:LAP14 LAS14:LAT14 LAW14:LAX14 LBA14:LBB14 LBE14:LBF14 LBI14:LBJ14 LBM14:LBN14 LBQ14:LBR14 LBU14:LBV14 LBY14:LBZ14 LCC14:LCD14 LCG14:LCH14 LCK14:LCL14 LCO14:LCP14 LCS14:LCT14 LCW14:LCX14 LDA14:LDB14 LDE14:LDF14 LDI14:LDJ14 LDM14:LDN14 LDQ14:LDR14 LDU14:LDV14 LDY14:LDZ14 LEC14:LED14 LEG14:LEH14 LEK14:LEL14 LEO14:LEP14 LES14:LET14 LEW14:LEX14 LFA14:LFB14 LFE14:LFF14 LFI14:LFJ14 LFM14:LFN14 LFQ14:LFR14 LFU14:LFV14 LFY14:LFZ14 LGC14:LGD14 LGG14:LGH14 LGK14:LGL14 LGO14:LGP14 LGS14:LGT14 LGW14:LGX14 LHA14:LHB14 LHE14:LHF14 LHI14:LHJ14 LHM14:LHN14 LHQ14:LHR14 LHU14:LHV14 LHY14:LHZ14 LIC14:LID14 LIG14:LIH14 LIK14:LIL14 LIO14:LIP14 LIS14:LIT14 LIW14:LIX14 LJA14:LJB14 LJE14:LJF14 LJI14:LJJ14 LJM14:LJN14 LJQ14:LJR14 LJU14:LJV14 LJY14:LJZ14 LKC14:LKD14 LKG14:LKH14 LKK14:LKL14 LKO14:LKP14 LKS14:LKT14 LKW14:LKX14 LLA14:LLB14 LLE14:LLF14 LLI14:LLJ14 LLM14:LLN14 LLQ14:LLR14 LLU14:LLV14 LLY14:LLZ14 LMC14:LMD14 LMG14:LMH14 LMK14:LML14 LMO14:LMP14 LMS14:LMT14 LMW14:LMX14 LNA14:LNB14 LNE14:LNF14 LNI14:LNJ14 LNM14:LNN14 LNQ14:LNR14 LNU14:LNV14 LNY14:LNZ14 LOC14:LOD14 LOG14:LOH14 LOK14:LOL14 LOO14:LOP14 LOS14:LOT14 LOW14:LOX14 LPA14:LPB14 LPE14:LPF14 LPI14:LPJ14 LPM14:LPN14 LPQ14:LPR14 LPU14:LPV14 LPY14:LPZ14 LQC14:LQD14 LQG14:LQH14 LQK14:LQL14 LQO14:LQP14 LQS14:LQT14 LQW14:LQX14 LRA14:LRB14 LRE14:LRF14 LRI14:LRJ14 LRM14:LRN14 LRQ14:LRR14 LRU14:LRV14 LRY14:LRZ14 LSC14:LSD14 LSG14:LSH14 LSK14:LSL14 LSO14:LSP14 LSS14:LST14 LSW14:LSX14 LTA14:LTB14 LTE14:LTF14 LTI14:LTJ14 LTM14:LTN14 LTQ14:LTR14 LTU14:LTV14 LTY14:LTZ14 LUC14:LUD14 LUG14:LUH14 LUK14:LUL14 LUO14:LUP14 LUS14:LUT14 LUW14:LUX14 LVA14:LVB14 LVE14:LVF14 LVI14:LVJ14 LVM14:LVN14 LVQ14:LVR14 LVU14:LVV14 LVY14:LVZ14 LWC14:LWD14 LWG14:LWH14 LWK14:LWL14 LWO14:LWP14 LWS14:LWT14 LWW14:LWX14 LXA14:LXB14 LXE14:LXF14 LXI14:LXJ14 LXM14:LXN14 LXQ14:LXR14 LXU14:LXV14 LXY14:LXZ14 LYC14:LYD14 LYG14:LYH14 LYK14:LYL14 LYO14:LYP14 LYS14:LYT14 LYW14:LYX14 LZA14:LZB14 LZE14:LZF14 LZI14:LZJ14 LZM14:LZN14 LZQ14:LZR14 LZU14:LZV14 LZY14:LZZ14 MAC14:MAD14 MAG14:MAH14 MAK14:MAL14 MAO14:MAP14 MAS14:MAT14 MAW14:MAX14 MBA14:MBB14 MBE14:MBF14 MBI14:MBJ14 MBM14:MBN14 MBQ14:MBR14 MBU14:MBV14 MBY14:MBZ14 MCC14:MCD14 MCG14:MCH14 MCK14:MCL14 MCO14:MCP14 MCS14:MCT14 MCW14:MCX14 MDA14:MDB14 MDE14:MDF14 MDI14:MDJ14 MDM14:MDN14 MDQ14:MDR14 MDU14:MDV14 MDY14:MDZ14 MEC14:MED14 MEG14:MEH14 MEK14:MEL14 MEO14:MEP14 MES14:MET14 MEW14:MEX14 MFA14:MFB14 MFE14:MFF14 MFI14:MFJ14 MFM14:MFN14 MFQ14:MFR14 MFU14:MFV14 MFY14:MFZ14 MGC14:MGD14 MGG14:MGH14 MGK14:MGL14 MGO14:MGP14 MGS14:MGT14 MGW14:MGX14 MHA14:MHB14 MHE14:MHF14 MHI14:MHJ14 MHM14:MHN14 MHQ14:MHR14 MHU14:MHV14 MHY14:MHZ14 MIC14:MID14 MIG14:MIH14 MIK14:MIL14 MIO14:MIP14 MIS14:MIT14 MIW14:MIX14 MJA14:MJB14 MJE14:MJF14 MJI14:MJJ14 MJM14:MJN14 MJQ14:MJR14 MJU14:MJV14 MJY14:MJZ14 MKC14:MKD14 MKG14:MKH14 MKK14:MKL14 MKO14:MKP14 MKS14:MKT14 MKW14:MKX14 MLA14:MLB14 MLE14:MLF14 MLI14:MLJ14 MLM14:MLN14 MLQ14:MLR14 MLU14:MLV14 MLY14:MLZ14 MMC14:MMD14 MMG14:MMH14 MMK14:MML14 MMO14:MMP14 MMS14:MMT14 MMW14:MMX14 MNA14:MNB14 MNE14:MNF14 MNI14:MNJ14 MNM14:MNN14 MNQ14:MNR14 MNU14:MNV14 MNY14:MNZ14 MOC14:MOD14 MOG14:MOH14 MOK14:MOL14 MOO14:MOP14 MOS14:MOT14 MOW14:MOX14 MPA14:MPB14 MPE14:MPF14 MPI14:MPJ14 MPM14:MPN14 MPQ14:MPR14 MPU14:MPV14 MPY14:MPZ14 MQC14:MQD14 MQG14:MQH14 MQK14:MQL14 MQO14:MQP14 MQS14:MQT14 MQW14:MQX14 MRA14:MRB14 MRE14:MRF14 MRI14:MRJ14 MRM14:MRN14 MRQ14:MRR14 MRU14:MRV14 MRY14:MRZ14 MSC14:MSD14 MSG14:MSH14 MSK14:MSL14 MSO14:MSP14 MSS14:MST14 MSW14:MSX14 MTA14:MTB14 MTE14:MTF14 MTI14:MTJ14 MTM14:MTN14 MTQ14:MTR14 MTU14:MTV14 MTY14:MTZ14 MUC14:MUD14 MUG14:MUH14 MUK14:MUL14 MUO14:MUP14 MUS14:MUT14 MUW14:MUX14 MVA14:MVB14 MVE14:MVF14 MVI14:MVJ14 MVM14:MVN14 MVQ14:MVR14 MVU14:MVV14 MVY14:MVZ14 MWC14:MWD14 MWG14:MWH14 MWK14:MWL14 MWO14:MWP14 MWS14:MWT14 MWW14:MWX14 MXA14:MXB14 MXE14:MXF14 MXI14:MXJ14 MXM14:MXN14 MXQ14:MXR14 MXU14:MXV14 MXY14:MXZ14 MYC14:MYD14 MYG14:MYH14 MYK14:MYL14 MYO14:MYP14 MYS14:MYT14 MYW14:MYX14 MZA14:MZB14 MZE14:MZF14 MZI14:MZJ14 MZM14:MZN14 MZQ14:MZR14 MZU14:MZV14 MZY14:MZZ14 NAC14:NAD14 NAG14:NAH14 NAK14:NAL14 NAO14:NAP14 NAS14:NAT14 NAW14:NAX14 NBA14:NBB14 NBE14:NBF14 NBI14:NBJ14 NBM14:NBN14 NBQ14:NBR14 NBU14:NBV14 NBY14:NBZ14 NCC14:NCD14 NCG14:NCH14 NCK14:NCL14 NCO14:NCP14 NCS14:NCT14 NCW14:NCX14 NDA14:NDB14 NDE14:NDF14 NDI14:NDJ14 NDM14:NDN14 NDQ14:NDR14 NDU14:NDV14 NDY14:NDZ14 NEC14:NED14 NEG14:NEH14 NEK14:NEL14 NEO14:NEP14 NES14:NET14 NEW14:NEX14 NFA14:NFB14 NFE14:NFF14 NFI14:NFJ14 NFM14:NFN14 NFQ14:NFR14 NFU14:NFV14 NFY14:NFZ14 NGC14:NGD14 NGG14:NGH14 NGK14:NGL14 NGO14:NGP14 NGS14:NGT14 NGW14:NGX14 NHA14:NHB14 NHE14:NHF14 NHI14:NHJ14 NHM14:NHN14 NHQ14:NHR14 NHU14:NHV14 NHY14:NHZ14 NIC14:NID14 NIG14:NIH14 NIK14:NIL14 NIO14:NIP14 NIS14:NIT14 NIW14:NIX14 NJA14:NJB14 NJE14:NJF14 NJI14:NJJ14 NJM14:NJN14 NJQ14:NJR14 NJU14:NJV14 NJY14:NJZ14 NKC14:NKD14 NKG14:NKH14 NKK14:NKL14 NKO14:NKP14 NKS14:NKT14 NKW14:NKX14 NLA14:NLB14 NLE14:NLF14 NLI14:NLJ14 NLM14:NLN14 NLQ14:NLR14 NLU14:NLV14 NLY14:NLZ14 NMC14:NMD14 NMG14:NMH14 NMK14:NML14 NMO14:NMP14 NMS14:NMT14 NMW14:NMX14 NNA14:NNB14 NNE14:NNF14 NNI14:NNJ14 NNM14:NNN14 NNQ14:NNR14 NNU14:NNV14 NNY14:NNZ14 NOC14:NOD14 NOG14:NOH14 NOK14:NOL14 NOO14:NOP14 NOS14:NOT14 NOW14:NOX14 NPA14:NPB14 NPE14:NPF14 NPI14:NPJ14 NPM14:NPN14 NPQ14:NPR14 NPU14:NPV14 NPY14:NPZ14 NQC14:NQD14 NQG14:NQH14 NQK14:NQL14 NQO14:NQP14 NQS14:NQT14 NQW14:NQX14 NRA14:NRB14 NRE14:NRF14 NRI14:NRJ14 NRM14:NRN14 NRQ14:NRR14 NRU14:NRV14 NRY14:NRZ14 NSC14:NSD14 NSG14:NSH14 NSK14:NSL14 NSO14:NSP14 NSS14:NST14 NSW14:NSX14 NTA14:NTB14 NTE14:NTF14 NTI14:NTJ14 NTM14:NTN14 NTQ14:NTR14 NTU14:NTV14 NTY14:NTZ14 NUC14:NUD14 NUG14:NUH14 NUK14:NUL14 NUO14:NUP14 NUS14:NUT14 NUW14:NUX14 NVA14:NVB14 NVE14:NVF14 NVI14:NVJ14 NVM14:NVN14 NVQ14:NVR14 NVU14:NVV14 NVY14:NVZ14 NWC14:NWD14 NWG14:NWH14 NWK14:NWL14 NWO14:NWP14 NWS14:NWT14 NWW14:NWX14 NXA14:NXB14 NXE14:NXF14 NXI14:NXJ14 NXM14:NXN14 NXQ14:NXR14 NXU14:NXV14 NXY14:NXZ14 NYC14:NYD14 NYG14:NYH14 NYK14:NYL14 NYO14:NYP14 NYS14:NYT14 NYW14:NYX14 NZA14:NZB14 NZE14:NZF14 NZI14:NZJ14 NZM14:NZN14 NZQ14:NZR14 NZU14:NZV14 NZY14:NZZ14 OAC14:OAD14 OAG14:OAH14 OAK14:OAL14 OAO14:OAP14 OAS14:OAT14 OAW14:OAX14 OBA14:OBB14 OBE14:OBF14 OBI14:OBJ14 OBM14:OBN14 OBQ14:OBR14 OBU14:OBV14 OBY14:OBZ14 OCC14:OCD14 OCG14:OCH14 OCK14:OCL14 OCO14:OCP14 OCS14:OCT14 OCW14:OCX14 ODA14:ODB14 ODE14:ODF14 ODI14:ODJ14 ODM14:ODN14 ODQ14:ODR14 ODU14:ODV14 ODY14:ODZ14 OEC14:OED14 OEG14:OEH14 OEK14:OEL14 OEO14:OEP14 OES14:OET14 OEW14:OEX14 OFA14:OFB14 OFE14:OFF14 OFI14:OFJ14 OFM14:OFN14 OFQ14:OFR14 OFU14:OFV14 OFY14:OFZ14 OGC14:OGD14 OGG14:OGH14 OGK14:OGL14 OGO14:OGP14 OGS14:OGT14 OGW14:OGX14 OHA14:OHB14 OHE14:OHF14 OHI14:OHJ14 OHM14:OHN14 OHQ14:OHR14 OHU14:OHV14 OHY14:OHZ14 OIC14:OID14 OIG14:OIH14 OIK14:OIL14 OIO14:OIP14 OIS14:OIT14 OIW14:OIX14 OJA14:OJB14 OJE14:OJF14 OJI14:OJJ14 OJM14:OJN14 OJQ14:OJR14 OJU14:OJV14 OJY14:OJZ14 OKC14:OKD14 OKG14:OKH14 OKK14:OKL14 OKO14:OKP14 OKS14:OKT14 OKW14:OKX14 OLA14:OLB14 OLE14:OLF14 OLI14:OLJ14 OLM14:OLN14 OLQ14:OLR14 OLU14:OLV14 OLY14:OLZ14 OMC14:OMD14 OMG14:OMH14 OMK14:OML14 OMO14:OMP14 OMS14:OMT14 OMW14:OMX14 ONA14:ONB14 ONE14:ONF14 ONI14:ONJ14 ONM14:ONN14 ONQ14:ONR14 ONU14:ONV14 ONY14:ONZ14 OOC14:OOD14 OOG14:OOH14 OOK14:OOL14 OOO14:OOP14 OOS14:OOT14 OOW14:OOX14 OPA14:OPB14 OPE14:OPF14 OPI14:OPJ14 OPM14:OPN14 OPQ14:OPR14 OPU14:OPV14 OPY14:OPZ14 OQC14:OQD14 OQG14:OQH14 OQK14:OQL14 OQO14:OQP14 OQS14:OQT14 OQW14:OQX14 ORA14:ORB14 ORE14:ORF14 ORI14:ORJ14 ORM14:ORN14 ORQ14:ORR14 ORU14:ORV14 ORY14:ORZ14 OSC14:OSD14 OSG14:OSH14 OSK14:OSL14 OSO14:OSP14 OSS14:OST14 OSW14:OSX14 OTA14:OTB14 OTE14:OTF14 OTI14:OTJ14 OTM14:OTN14 OTQ14:OTR14 OTU14:OTV14 OTY14:OTZ14 OUC14:OUD14 OUG14:OUH14 OUK14:OUL14 OUO14:OUP14 OUS14:OUT14 OUW14:OUX14 OVA14:OVB14 OVE14:OVF14 OVI14:OVJ14 OVM14:OVN14 OVQ14:OVR14 OVU14:OVV14 OVY14:OVZ14 OWC14:OWD14 OWG14:OWH14 OWK14:OWL14 OWO14:OWP14 OWS14:OWT14 OWW14:OWX14 OXA14:OXB14 OXE14:OXF14 OXI14:OXJ14 OXM14:OXN14 OXQ14:OXR14 OXU14:OXV14 OXY14:OXZ14 OYC14:OYD14 OYG14:OYH14 OYK14:OYL14 OYO14:OYP14 OYS14:OYT14 OYW14:OYX14 OZA14:OZB14 OZE14:OZF14 OZI14:OZJ14 OZM14:OZN14 OZQ14:OZR14 OZU14:OZV14 OZY14:OZZ14 PAC14:PAD14 PAG14:PAH14 PAK14:PAL14 PAO14:PAP14 PAS14:PAT14 PAW14:PAX14 PBA14:PBB14 PBE14:PBF14 PBI14:PBJ14 PBM14:PBN14 PBQ14:PBR14 PBU14:PBV14 PBY14:PBZ14 PCC14:PCD14 PCG14:PCH14 PCK14:PCL14 PCO14:PCP14 PCS14:PCT14 PCW14:PCX14 PDA14:PDB14 PDE14:PDF14 PDI14:PDJ14 PDM14:PDN14 PDQ14:PDR14 PDU14:PDV14 PDY14:PDZ14 PEC14:PED14 PEG14:PEH14 PEK14:PEL14 PEO14:PEP14 PES14:PET14 PEW14:PEX14 PFA14:PFB14 PFE14:PFF14 PFI14:PFJ14 PFM14:PFN14 PFQ14:PFR14 PFU14:PFV14 PFY14:PFZ14 PGC14:PGD14 PGG14:PGH14 PGK14:PGL14 PGO14:PGP14 PGS14:PGT14 PGW14:PGX14 PHA14:PHB14 PHE14:PHF14 PHI14:PHJ14 PHM14:PHN14 PHQ14:PHR14 PHU14:PHV14 PHY14:PHZ14 PIC14:PID14 PIG14:PIH14 PIK14:PIL14 PIO14:PIP14 PIS14:PIT14 PIW14:PIX14 PJA14:PJB14 PJE14:PJF14 PJI14:PJJ14 PJM14:PJN14 PJQ14:PJR14 PJU14:PJV14 PJY14:PJZ14 PKC14:PKD14 PKG14:PKH14 PKK14:PKL14 PKO14:PKP14 PKS14:PKT14 PKW14:PKX14 PLA14:PLB14 PLE14:PLF14 PLI14:PLJ14 PLM14:PLN14 PLQ14:PLR14 PLU14:PLV14 PLY14:PLZ14 PMC14:PMD14 PMG14:PMH14 PMK14:PML14 PMO14:PMP14 PMS14:PMT14 PMW14:PMX14 PNA14:PNB14 PNE14:PNF14 PNI14:PNJ14 PNM14:PNN14 PNQ14:PNR14 PNU14:PNV14 PNY14:PNZ14 POC14:POD14 POG14:POH14 POK14:POL14 POO14:POP14 POS14:POT14 POW14:POX14 PPA14:PPB14 PPE14:PPF14 PPI14:PPJ14 PPM14:PPN14 PPQ14:PPR14 PPU14:PPV14 PPY14:PPZ14 PQC14:PQD14 PQG14:PQH14 PQK14:PQL14 PQO14:PQP14 PQS14:PQT14 PQW14:PQX14 PRA14:PRB14 PRE14:PRF14 PRI14:PRJ14 PRM14:PRN14 PRQ14:PRR14 PRU14:PRV14 PRY14:PRZ14 PSC14:PSD14 PSG14:PSH14 PSK14:PSL14 PSO14:PSP14 PSS14:PST14 PSW14:PSX14 PTA14:PTB14 PTE14:PTF14 PTI14:PTJ14 PTM14:PTN14 PTQ14:PTR14 PTU14:PTV14 PTY14:PTZ14 PUC14:PUD14 PUG14:PUH14 PUK14:PUL14 PUO14:PUP14 PUS14:PUT14 PUW14:PUX14 PVA14:PVB14 PVE14:PVF14 PVI14:PVJ14 PVM14:PVN14 PVQ14:PVR14 PVU14:PVV14 PVY14:PVZ14 PWC14:PWD14 PWG14:PWH14 PWK14:PWL14 PWO14:PWP14 PWS14:PWT14 PWW14:PWX14 PXA14:PXB14 PXE14:PXF14 PXI14:PXJ14 PXM14:PXN14 PXQ14:PXR14 PXU14:PXV14 PXY14:PXZ14 PYC14:PYD14 PYG14:PYH14 PYK14:PYL14 PYO14:PYP14 PYS14:PYT14 PYW14:PYX14 PZA14:PZB14 PZE14:PZF14 PZI14:PZJ14 PZM14:PZN14 PZQ14:PZR14 PZU14:PZV14 PZY14:PZZ14 QAC14:QAD14 QAG14:QAH14 QAK14:QAL14 QAO14:QAP14 QAS14:QAT14 QAW14:QAX14 QBA14:QBB14 QBE14:QBF14 QBI14:QBJ14 QBM14:QBN14 QBQ14:QBR14 QBU14:QBV14 QBY14:QBZ14 QCC14:QCD14 QCG14:QCH14 QCK14:QCL14 QCO14:QCP14 QCS14:QCT14 QCW14:QCX14 QDA14:QDB14 QDE14:QDF14 QDI14:QDJ14 QDM14:QDN14 QDQ14:QDR14 QDU14:QDV14 QDY14:QDZ14 QEC14:QED14 QEG14:QEH14 QEK14:QEL14 QEO14:QEP14 QES14:QET14 QEW14:QEX14 QFA14:QFB14 QFE14:QFF14 QFI14:QFJ14 QFM14:QFN14 QFQ14:QFR14 QFU14:QFV14 QFY14:QFZ14 QGC14:QGD14 QGG14:QGH14 QGK14:QGL14 QGO14:QGP14 QGS14:QGT14 QGW14:QGX14 QHA14:QHB14 QHE14:QHF14 QHI14:QHJ14 QHM14:QHN14 QHQ14:QHR14 QHU14:QHV14 QHY14:QHZ14 QIC14:QID14 QIG14:QIH14 QIK14:QIL14 QIO14:QIP14 QIS14:QIT14 QIW14:QIX14 QJA14:QJB14 QJE14:QJF14 QJI14:QJJ14 QJM14:QJN14 QJQ14:QJR14 QJU14:QJV14 QJY14:QJZ14 QKC14:QKD14 QKG14:QKH14 QKK14:QKL14 QKO14:QKP14 QKS14:QKT14 QKW14:QKX14 QLA14:QLB14 QLE14:QLF14 QLI14:QLJ14 QLM14:QLN14 QLQ14:QLR14 QLU14:QLV14 QLY14:QLZ14 QMC14:QMD14 QMG14:QMH14 QMK14:QML14 QMO14:QMP14 QMS14:QMT14 QMW14:QMX14 QNA14:QNB14 QNE14:QNF14 QNI14:QNJ14 QNM14:QNN14 QNQ14:QNR14 QNU14:QNV14 QNY14:QNZ14 QOC14:QOD14 QOG14:QOH14 QOK14:QOL14 QOO14:QOP14 QOS14:QOT14 QOW14:QOX14 QPA14:QPB14 QPE14:QPF14 QPI14:QPJ14 QPM14:QPN14 QPQ14:QPR14 QPU14:QPV14 QPY14:QPZ14 QQC14:QQD14 QQG14:QQH14 QQK14:QQL14 QQO14:QQP14 QQS14:QQT14 QQW14:QQX14 QRA14:QRB14 QRE14:QRF14 QRI14:QRJ14 QRM14:QRN14 QRQ14:QRR14 QRU14:QRV14 QRY14:QRZ14 QSC14:QSD14 QSG14:QSH14 QSK14:QSL14 QSO14:QSP14 QSS14:QST14 QSW14:QSX14 QTA14:QTB14 QTE14:QTF14 QTI14:QTJ14 QTM14:QTN14 QTQ14:QTR14 QTU14:QTV14 QTY14:QTZ14 QUC14:QUD14 QUG14:QUH14 QUK14:QUL14 QUO14:QUP14 QUS14:QUT14 QUW14:QUX14 QVA14:QVB14 QVE14:QVF14 QVI14:QVJ14 QVM14:QVN14 QVQ14:QVR14 QVU14:QVV14 QVY14:QVZ14 QWC14:QWD14 QWG14:QWH14 QWK14:QWL14 QWO14:QWP14 QWS14:QWT14 QWW14:QWX14 QXA14:QXB14 QXE14:QXF14 QXI14:QXJ14 QXM14:QXN14 QXQ14:QXR14 QXU14:QXV14 QXY14:QXZ14 QYC14:QYD14 QYG14:QYH14 QYK14:QYL14 QYO14:QYP14 QYS14:QYT14 QYW14:QYX14 QZA14:QZB14 QZE14:QZF14 QZI14:QZJ14 QZM14:QZN14 QZQ14:QZR14 QZU14:QZV14 QZY14:QZZ14 RAC14:RAD14 RAG14:RAH14 RAK14:RAL14 RAO14:RAP14 RAS14:RAT14 RAW14:RAX14 RBA14:RBB14 RBE14:RBF14 RBI14:RBJ14 RBM14:RBN14 RBQ14:RBR14 RBU14:RBV14 RBY14:RBZ14 RCC14:RCD14 RCG14:RCH14 RCK14:RCL14 RCO14:RCP14 RCS14:RCT14 RCW14:RCX14 RDA14:RDB14 RDE14:RDF14 RDI14:RDJ14 RDM14:RDN14 RDQ14:RDR14 RDU14:RDV14 RDY14:RDZ14 REC14:RED14 REG14:REH14 REK14:REL14 REO14:REP14 RES14:RET14 REW14:REX14 RFA14:RFB14 RFE14:RFF14 RFI14:RFJ14 RFM14:RFN14 RFQ14:RFR14 RFU14:RFV14 RFY14:RFZ14 RGC14:RGD14 RGG14:RGH14 RGK14:RGL14 RGO14:RGP14 RGS14:RGT14 RGW14:RGX14 RHA14:RHB14 RHE14:RHF14 RHI14:RHJ14 RHM14:RHN14 RHQ14:RHR14 RHU14:RHV14 RHY14:RHZ14 RIC14:RID14 RIG14:RIH14 RIK14:RIL14 RIO14:RIP14 RIS14:RIT14 RIW14:RIX14 RJA14:RJB14 RJE14:RJF14 RJI14:RJJ14 RJM14:RJN14 RJQ14:RJR14 RJU14:RJV14 RJY14:RJZ14 RKC14:RKD14 RKG14:RKH14 RKK14:RKL14 RKO14:RKP14 RKS14:RKT14 RKW14:RKX14 RLA14:RLB14 RLE14:RLF14 RLI14:RLJ14 RLM14:RLN14 RLQ14:RLR14 RLU14:RLV14 RLY14:RLZ14 RMC14:RMD14 RMG14:RMH14 RMK14:RML14 RMO14:RMP14 RMS14:RMT14 RMW14:RMX14 RNA14:RNB14 RNE14:RNF14 RNI14:RNJ14 RNM14:RNN14 RNQ14:RNR14 RNU14:RNV14 RNY14:RNZ14 ROC14:ROD14 ROG14:ROH14 ROK14:ROL14 ROO14:ROP14 ROS14:ROT14 ROW14:ROX14 RPA14:RPB14 RPE14:RPF14 RPI14:RPJ14 RPM14:RPN14 RPQ14:RPR14 RPU14:RPV14 RPY14:RPZ14 RQC14:RQD14 RQG14:RQH14 RQK14:RQL14 RQO14:RQP14 RQS14:RQT14 RQW14:RQX14 RRA14:RRB14 RRE14:RRF14 RRI14:RRJ14 RRM14:RRN14 RRQ14:RRR14 RRU14:RRV14 RRY14:RRZ14 RSC14:RSD14 RSG14:RSH14 RSK14:RSL14 RSO14:RSP14 RSS14:RST14 RSW14:RSX14 RTA14:RTB14 RTE14:RTF14 RTI14:RTJ14 RTM14:RTN14 RTQ14:RTR14 RTU14:RTV14 RTY14:RTZ14 RUC14:RUD14 RUG14:RUH14 RUK14:RUL14 RUO14:RUP14 RUS14:RUT14 RUW14:RUX14 RVA14:RVB14 RVE14:RVF14 RVI14:RVJ14 RVM14:RVN14 RVQ14:RVR14 RVU14:RVV14 RVY14:RVZ14 RWC14:RWD14 RWG14:RWH14 RWK14:RWL14 RWO14:RWP14 RWS14:RWT14 RWW14:RWX14 RXA14:RXB14 RXE14:RXF14 RXI14:RXJ14 RXM14:RXN14 RXQ14:RXR14 RXU14:RXV14 RXY14:RXZ14 RYC14:RYD14 RYG14:RYH14 RYK14:RYL14 RYO14:RYP14 RYS14:RYT14 RYW14:RYX14 RZA14:RZB14 RZE14:RZF14 RZI14:RZJ14 RZM14:RZN14 RZQ14:RZR14 RZU14:RZV14 RZY14:RZZ14 SAC14:SAD14 SAG14:SAH14 SAK14:SAL14 SAO14:SAP14 SAS14:SAT14 SAW14:SAX14 SBA14:SBB14 SBE14:SBF14 SBI14:SBJ14 SBM14:SBN14 SBQ14:SBR14 SBU14:SBV14 SBY14:SBZ14 SCC14:SCD14 SCG14:SCH14 SCK14:SCL14 SCO14:SCP14 SCS14:SCT14 SCW14:SCX14 SDA14:SDB14 SDE14:SDF14 SDI14:SDJ14 SDM14:SDN14 SDQ14:SDR14 SDU14:SDV14 SDY14:SDZ14 SEC14:SED14 SEG14:SEH14 SEK14:SEL14 SEO14:SEP14 SES14:SET14 SEW14:SEX14 SFA14:SFB14 SFE14:SFF14 SFI14:SFJ14 SFM14:SFN14 SFQ14:SFR14 SFU14:SFV14 SFY14:SFZ14 SGC14:SGD14 SGG14:SGH14 SGK14:SGL14 SGO14:SGP14 SGS14:SGT14 SGW14:SGX14 SHA14:SHB14 SHE14:SHF14 SHI14:SHJ14 SHM14:SHN14 SHQ14:SHR14 SHU14:SHV14 SHY14:SHZ14 SIC14:SID14 SIG14:SIH14 SIK14:SIL14 SIO14:SIP14 SIS14:SIT14 SIW14:SIX14 SJA14:SJB14 SJE14:SJF14 SJI14:SJJ14 SJM14:SJN14 SJQ14:SJR14 SJU14:SJV14 SJY14:SJZ14 SKC14:SKD14 SKG14:SKH14 SKK14:SKL14 SKO14:SKP14 SKS14:SKT14 SKW14:SKX14 SLA14:SLB14 SLE14:SLF14 SLI14:SLJ14 SLM14:SLN14 SLQ14:SLR14 SLU14:SLV14 SLY14:SLZ14 SMC14:SMD14 SMG14:SMH14 SMK14:SML14 SMO14:SMP14 SMS14:SMT14 SMW14:SMX14 SNA14:SNB14 SNE14:SNF14 SNI14:SNJ14 SNM14:SNN14 SNQ14:SNR14 SNU14:SNV14 SNY14:SNZ14 SOC14:SOD14 SOG14:SOH14 SOK14:SOL14 SOO14:SOP14 SOS14:SOT14 SOW14:SOX14 SPA14:SPB14 SPE14:SPF14 SPI14:SPJ14 SPM14:SPN14 SPQ14:SPR14 SPU14:SPV14 SPY14:SPZ14 SQC14:SQD14 SQG14:SQH14 SQK14:SQL14 SQO14:SQP14 SQS14:SQT14 SQW14:SQX14 SRA14:SRB14 SRE14:SRF14 SRI14:SRJ14 SRM14:SRN14 SRQ14:SRR14 SRU14:SRV14 SRY14:SRZ14 SSC14:SSD14 SSG14:SSH14 SSK14:SSL14 SSO14:SSP14 SSS14:SST14 SSW14:SSX14 STA14:STB14 STE14:STF14 STI14:STJ14 STM14:STN14 STQ14:STR14 STU14:STV14 STY14:STZ14 SUC14:SUD14 SUG14:SUH14 SUK14:SUL14 SUO14:SUP14 SUS14:SUT14 SUW14:SUX14 SVA14:SVB14 SVE14:SVF14 SVI14:SVJ14 SVM14:SVN14 SVQ14:SVR14 SVU14:SVV14 SVY14:SVZ14 SWC14:SWD14 SWG14:SWH14 SWK14:SWL14 SWO14:SWP14 SWS14:SWT14 SWW14:SWX14 SXA14:SXB14 SXE14:SXF14 SXI14:SXJ14 SXM14:SXN14 SXQ14:SXR14 SXU14:SXV14 SXY14:SXZ14 SYC14:SYD14 SYG14:SYH14 SYK14:SYL14 SYO14:SYP14 SYS14:SYT14 SYW14:SYX14 SZA14:SZB14 SZE14:SZF14 SZI14:SZJ14 SZM14:SZN14 SZQ14:SZR14 SZU14:SZV14 SZY14:SZZ14 TAC14:TAD14 TAG14:TAH14 TAK14:TAL14 TAO14:TAP14 TAS14:TAT14 TAW14:TAX14 TBA14:TBB14 TBE14:TBF14 TBI14:TBJ14 TBM14:TBN14 TBQ14:TBR14 TBU14:TBV14 TBY14:TBZ14 TCC14:TCD14 TCG14:TCH14 TCK14:TCL14 TCO14:TCP14 TCS14:TCT14 TCW14:TCX14 TDA14:TDB14 TDE14:TDF14 TDI14:TDJ14 TDM14:TDN14 TDQ14:TDR14 TDU14:TDV14 TDY14:TDZ14 TEC14:TED14 TEG14:TEH14 TEK14:TEL14 TEO14:TEP14 TES14:TET14 TEW14:TEX14 TFA14:TFB14 TFE14:TFF14 TFI14:TFJ14 TFM14:TFN14 TFQ14:TFR14 TFU14:TFV14 TFY14:TFZ14 TGC14:TGD14 TGG14:TGH14 TGK14:TGL14 TGO14:TGP14 TGS14:TGT14 TGW14:TGX14 THA14:THB14 THE14:THF14 THI14:THJ14 THM14:THN14 THQ14:THR14 THU14:THV14 THY14:THZ14 TIC14:TID14 TIG14:TIH14 TIK14:TIL14 TIO14:TIP14 TIS14:TIT14 TIW14:TIX14 TJA14:TJB14 TJE14:TJF14 TJI14:TJJ14 TJM14:TJN14 TJQ14:TJR14 TJU14:TJV14 TJY14:TJZ14 TKC14:TKD14 TKG14:TKH14 TKK14:TKL14 TKO14:TKP14 TKS14:TKT14 TKW14:TKX14 TLA14:TLB14 TLE14:TLF14 TLI14:TLJ14 TLM14:TLN14 TLQ14:TLR14 TLU14:TLV14 TLY14:TLZ14 TMC14:TMD14 TMG14:TMH14 TMK14:TML14 TMO14:TMP14 TMS14:TMT14 TMW14:TMX14 TNA14:TNB14 TNE14:TNF14 TNI14:TNJ14 TNM14:TNN14 TNQ14:TNR14 TNU14:TNV14 TNY14:TNZ14 TOC14:TOD14 TOG14:TOH14 TOK14:TOL14 TOO14:TOP14 TOS14:TOT14 TOW14:TOX14 TPA14:TPB14 TPE14:TPF14 TPI14:TPJ14 TPM14:TPN14 TPQ14:TPR14 TPU14:TPV14 TPY14:TPZ14 TQC14:TQD14 TQG14:TQH14 TQK14:TQL14 TQO14:TQP14 TQS14:TQT14 TQW14:TQX14 TRA14:TRB14 TRE14:TRF14 TRI14:TRJ14 TRM14:TRN14 TRQ14:TRR14 TRU14:TRV14 TRY14:TRZ14 TSC14:TSD14 TSG14:TSH14 TSK14:TSL14 TSO14:TSP14 TSS14:TST14 TSW14:TSX14 TTA14:TTB14 TTE14:TTF14 TTI14:TTJ14 TTM14:TTN14 TTQ14:TTR14 TTU14:TTV14 TTY14:TTZ14 TUC14:TUD14 TUG14:TUH14 TUK14:TUL14 TUO14:TUP14 TUS14:TUT14 TUW14:TUX14 TVA14:TVB14 TVE14:TVF14 TVI14:TVJ14 TVM14:TVN14 TVQ14:TVR14 TVU14:TVV14 TVY14:TVZ14 TWC14:TWD14 TWG14:TWH14 TWK14:TWL14 TWO14:TWP14 TWS14:TWT14 TWW14:TWX14 TXA14:TXB14 TXE14:TXF14 TXI14:TXJ14 TXM14:TXN14 TXQ14:TXR14 TXU14:TXV14 TXY14:TXZ14 TYC14:TYD14 TYG14:TYH14 TYK14:TYL14 TYO14:TYP14 TYS14:TYT14 TYW14:TYX14 TZA14:TZB14 TZE14:TZF14 TZI14:TZJ14 TZM14:TZN14 TZQ14:TZR14 TZU14:TZV14 TZY14:TZZ14 UAC14:UAD14 UAG14:UAH14 UAK14:UAL14 UAO14:UAP14 UAS14:UAT14 UAW14:UAX14 UBA14:UBB14 UBE14:UBF14 UBI14:UBJ14 UBM14:UBN14 UBQ14:UBR14 UBU14:UBV14 UBY14:UBZ14 UCC14:UCD14 UCG14:UCH14 UCK14:UCL14 UCO14:UCP14 UCS14:UCT14 UCW14:UCX14 UDA14:UDB14 UDE14:UDF14 UDI14:UDJ14 UDM14:UDN14 UDQ14:UDR14 UDU14:UDV14 UDY14:UDZ14 UEC14:UED14 UEG14:UEH14 UEK14:UEL14 UEO14:UEP14 UES14:UET14 UEW14:UEX14 UFA14:UFB14 UFE14:UFF14 UFI14:UFJ14 UFM14:UFN14 UFQ14:UFR14 UFU14:UFV14 UFY14:UFZ14 UGC14:UGD14 UGG14:UGH14 UGK14:UGL14 UGO14:UGP14 UGS14:UGT14 UGW14:UGX14 UHA14:UHB14 UHE14:UHF14 UHI14:UHJ14 UHM14:UHN14 UHQ14:UHR14 UHU14:UHV14 UHY14:UHZ14 UIC14:UID14 UIG14:UIH14 UIK14:UIL14 UIO14:UIP14 UIS14:UIT14 UIW14:UIX14 UJA14:UJB14 UJE14:UJF14 UJI14:UJJ14 UJM14:UJN14 UJQ14:UJR14 UJU14:UJV14 UJY14:UJZ14 UKC14:UKD14 UKG14:UKH14 UKK14:UKL14 UKO14:UKP14 UKS14:UKT14 UKW14:UKX14 ULA14:ULB14 ULE14:ULF14 ULI14:ULJ14 ULM14:ULN14 ULQ14:ULR14 ULU14:ULV14 ULY14:ULZ14 UMC14:UMD14 UMG14:UMH14 UMK14:UML14 UMO14:UMP14 UMS14:UMT14 UMW14:UMX14 UNA14:UNB14 UNE14:UNF14 UNI14:UNJ14 UNM14:UNN14 UNQ14:UNR14 UNU14:UNV14 UNY14:UNZ14 UOC14:UOD14 UOG14:UOH14 UOK14:UOL14 UOO14:UOP14 UOS14:UOT14 UOW14:UOX14 UPA14:UPB14 UPE14:UPF14 UPI14:UPJ14 UPM14:UPN14 UPQ14:UPR14 UPU14:UPV14 UPY14:UPZ14 UQC14:UQD14 UQG14:UQH14 UQK14:UQL14 UQO14:UQP14 UQS14:UQT14 UQW14:UQX14 URA14:URB14 URE14:URF14 URI14:URJ14 URM14:URN14 URQ14:URR14 URU14:URV14 URY14:URZ14 USC14:USD14 USG14:USH14 USK14:USL14 USO14:USP14 USS14:UST14 USW14:USX14 UTA14:UTB14 UTE14:UTF14 UTI14:UTJ14 UTM14:UTN14 UTQ14:UTR14 UTU14:UTV14 UTY14:UTZ14 UUC14:UUD14 UUG14:UUH14 UUK14:UUL14 UUO14:UUP14 UUS14:UUT14 UUW14:UUX14 UVA14:UVB14 UVE14:UVF14 UVI14:UVJ14 UVM14:UVN14 UVQ14:UVR14 UVU14:UVV14 UVY14:UVZ14 UWC14:UWD14 UWG14:UWH14 UWK14:UWL14 UWO14:UWP14 UWS14:UWT14 UWW14:UWX14 UXA14:UXB14 UXE14:UXF14 UXI14:UXJ14 UXM14:UXN14 UXQ14:UXR14 UXU14:UXV14 UXY14:UXZ14 UYC14:UYD14 UYG14:UYH14 UYK14:UYL14 UYO14:UYP14 UYS14:UYT14 UYW14:UYX14 UZA14:UZB14 UZE14:UZF14 UZI14:UZJ14 UZM14:UZN14 UZQ14:UZR14 UZU14:UZV14 UZY14:UZZ14 VAC14:VAD14 VAG14:VAH14 VAK14:VAL14 VAO14:VAP14 VAS14:VAT14 VAW14:VAX14 VBA14:VBB14 VBE14:VBF14 VBI14:VBJ14 VBM14:VBN14 VBQ14:VBR14 VBU14:VBV14 VBY14:VBZ14 VCC14:VCD14 VCG14:VCH14 VCK14:VCL14 VCO14:VCP14 VCS14:VCT14 VCW14:VCX14 VDA14:VDB14 VDE14:VDF14 VDI14:VDJ14 VDM14:VDN14 VDQ14:VDR14 VDU14:VDV14 VDY14:VDZ14 VEC14:VED14 VEG14:VEH14 VEK14:VEL14 VEO14:VEP14 VES14:VET14 VEW14:VEX14 VFA14:VFB14 VFE14:VFF14 VFI14:VFJ14 VFM14:VFN14 VFQ14:VFR14 VFU14:VFV14 VFY14:VFZ14 VGC14:VGD14 VGG14:VGH14 VGK14:VGL14 VGO14:VGP14 VGS14:VGT14 VGW14:VGX14 VHA14:VHB14 VHE14:VHF14 VHI14:VHJ14 VHM14:VHN14 VHQ14:VHR14 VHU14:VHV14 VHY14:VHZ14 VIC14:VID14 VIG14:VIH14 VIK14:VIL14 VIO14:VIP14 VIS14:VIT14 VIW14:VIX14 VJA14:VJB14 VJE14:VJF14 VJI14:VJJ14 VJM14:VJN14 VJQ14:VJR14 VJU14:VJV14 VJY14:VJZ14 VKC14:VKD14 VKG14:VKH14 VKK14:VKL14 VKO14:VKP14 VKS14:VKT14 VKW14:VKX14 VLA14:VLB14 VLE14:VLF14 VLI14:VLJ14 VLM14:VLN14 VLQ14:VLR14 VLU14:VLV14 VLY14:VLZ14 VMC14:VMD14 VMG14:VMH14 VMK14:VML14 VMO14:VMP14 VMS14:VMT14 VMW14:VMX14 VNA14:VNB14 VNE14:VNF14 VNI14:VNJ14 VNM14:VNN14 VNQ14:VNR14 VNU14:VNV14 VNY14:VNZ14 VOC14:VOD14 VOG14:VOH14 VOK14:VOL14 VOO14:VOP14 VOS14:VOT14 VOW14:VOX14 VPA14:VPB14 VPE14:VPF14 VPI14:VPJ14 VPM14:VPN14 VPQ14:VPR14 VPU14:VPV14 VPY14:VPZ14 VQC14:VQD14 VQG14:VQH14 VQK14:VQL14 VQO14:VQP14 VQS14:VQT14 VQW14:VQX14 VRA14:VRB14 VRE14:VRF14 VRI14:VRJ14 VRM14:VRN14 VRQ14:VRR14 VRU14:VRV14 VRY14:VRZ14 VSC14:VSD14 VSG14:VSH14 VSK14:VSL14 VSO14:VSP14 VSS14:VST14 VSW14:VSX14 VTA14:VTB14 VTE14:VTF14 VTI14:VTJ14 VTM14:VTN14 VTQ14:VTR14 VTU14:VTV14 VTY14:VTZ14 VUC14:VUD14 VUG14:VUH14 VUK14:VUL14 VUO14:VUP14 VUS14:VUT14 VUW14:VUX14 VVA14:VVB14 VVE14:VVF14 VVI14:VVJ14 VVM14:VVN14 VVQ14:VVR14 VVU14:VVV14 VVY14:VVZ14 VWC14:VWD14 VWG14:VWH14 VWK14:VWL14 VWO14:VWP14 VWS14:VWT14 VWW14:VWX14 VXA14:VXB14 VXE14:VXF14 VXI14:VXJ14 VXM14:VXN14 VXQ14:VXR14 VXU14:VXV14 VXY14:VXZ14 VYC14:VYD14 VYG14:VYH14 VYK14:VYL14 VYO14:VYP14 VYS14:VYT14 VYW14:VYX14 VZA14:VZB14 VZE14:VZF14 VZI14:VZJ14 VZM14:VZN14 VZQ14:VZR14 VZU14:VZV14 VZY14:VZZ14 WAC14:WAD14 WAG14:WAH14 WAK14:WAL14 WAO14:WAP14 WAS14:WAT14 WAW14:WAX14 WBA14:WBB14 WBE14:WBF14 WBI14:WBJ14 WBM14:WBN14 WBQ14:WBR14 WBU14:WBV14 WBY14:WBZ14 WCC14:WCD14 WCG14:WCH14 WCK14:WCL14 WCO14:WCP14 WCS14:WCT14 WCW14:WCX14 WDA14:WDB14 WDE14:WDF14 WDI14:WDJ14 WDM14:WDN14 WDQ14:WDR14 WDU14:WDV14 WDY14:WDZ14 WEC14:WED14 WEG14:WEH14 WEK14:WEL14 WEO14:WEP14 WES14:WET14 WEW14:WEX14 WFA14:WFB14 WFE14:WFF14 WFI14:WFJ14 WFM14:WFN14 WFQ14:WFR14 WFU14:WFV14 WFY14:WFZ14 WGC14:WGD14 WGG14:WGH14 WGK14:WGL14 WGO14:WGP14 WGS14:WGT14 WGW14:WGX14 WHA14:WHB14 WHE14:WHF14 WHI14:WHJ14 WHM14:WHN14 WHQ14:WHR14 WHU14:WHV14 WHY14:WHZ14 WIC14:WID14 WIG14:WIH14 WIK14:WIL14 WIO14:WIP14 WIS14:WIT14 WIW14:WIX14 WJA14:WJB14 WJE14:WJF14 WJI14:WJJ14 WJM14:WJN14 WJQ14:WJR14 WJU14:WJV14 WJY14:WJZ14 WKC14:WKD14 WKG14:WKH14 WKK14:WKL14 WKO14:WKP14 WKS14:WKT14 WKW14:WKX14 WLA14:WLB14 WLE14:WLF14 WLI14:WLJ14 WLM14:WLN14 WLQ14:WLR14 WLU14:WLV14 WLY14:WLZ14 WMC14:WMD14 WMG14:WMH14 WMK14:WML14 WMO14:WMP14 WMS14:WMT14 WMW14:WMX14 WNA14:WNB14 WNE14:WNF14 WNI14:WNJ14 WNM14:WNN14 WNQ14:WNR14 WNU14:WNV14 WNY14:WNZ14 WOC14:WOD14 WOG14:WOH14 WOK14:WOL14 WOO14:WOP14 WOS14:WOT14 WOW14:WOX14 WPA14:WPB14 WPE14:WPF14 WPI14:WPJ14 WPM14:WPN14 WPQ14:WPR14 WPU14:WPV14 WPY14:WPZ14 WQC14:WQD14 WQG14:WQH14 WQK14:WQL14 WQO14:WQP14 WQS14:WQT14 WQW14:WQX14 WRA14:WRB14 WRE14:WRF14 WRI14:WRJ14 WRM14:WRN14 WRQ14:WRR14 WRU14:WRV14 WRY14:WRZ14 WSC14:WSD14 WSG14:WSH14 WSK14:WSL14 WSO14:WSP14 WSS14:WST14 WSW14:WSX14 WTA14:WTB14 WTE14:WTF14 WTI14:WTJ14 WTM14:WTN14 WTQ14:WTR14 WTU14:WTV14 WTY14:WTZ14 WUC14:WUD14 WUG14:WUH14 WUK14:WUL14 WUO14:WUP14 WUS14:WUT14 WUW14:WUX14 WVA14:WVB14 WVE14:WVF14 WVI14:WVJ14 WVM14:WVN14 WVQ14:WVR14 WVU14:WVV14 WVY14:WVZ14 WWC14:WWD14 WWG14:WWH14 WWK14:WWL14 WWO14:WWP14 WWS14:WWT14 WWW14:WWX14 WXA14:WXB14 WXE14:WXF14 WXI14:WXJ14 WXM14:WXN14 WXQ14:WXR14 WXU14:WXV14 WXY14:WXZ14 WYC14:WYD14 WYG14:WYH14 WYK14:WYL14 WYO14:WYP14 WYS14:WYT14 WYW14:WYX14 WZA14:WZB14 WZE14:WZF14 WZI14:WZJ14 WZM14:WZN14 WZQ14:WZR14 WZU14:WZV14 WZY14:WZZ14 XAC14:XAD14 XAG14:XAH14 XAK14:XAL14 XAO14:XAP14 XAS14:XAT14 XAW14:XAX14 XBA14:XBB14 XBE14:XBF14 XBI14:XBJ14 XBM14:XBN14 XBQ14:XBR14 XBU14:XBV14 XBY14:XBZ14 XCC14:XCD14 XCG14:XCH14 XCK14:XCL14 XCO14:XCP14 XCS14:XCT14 XCW14:XCX14 XDA14:XDB14 XDE14:XDF14 XDI14:XDJ14 XDM14:XDN14 XDQ14:XDR14 XDU14:XDV14 XDY14:XDZ14 XEC14:XED14 XEG14:XEH14 XEK14:XEL14 XEO14:XEP14 XES14:XET14 XEW14:XEX14" xr:uid="{00000000-0002-0000-0200-000000000000}">
      <formula1>$AE$2:$AE$11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G20"/>
  <sheetViews>
    <sheetView workbookViewId="0">
      <selection activeCell="B18" sqref="B18"/>
    </sheetView>
  </sheetViews>
  <sheetFormatPr defaultColWidth="11.42578125" defaultRowHeight="15" x14ac:dyDescent="0.25"/>
  <cols>
    <col min="1" max="1" width="36.42578125" customWidth="1"/>
    <col min="2" max="2" width="35" customWidth="1"/>
    <col min="3" max="3" width="25.7109375" customWidth="1"/>
  </cols>
  <sheetData>
    <row r="1" spans="1:7" x14ac:dyDescent="0.25">
      <c r="E1" t="s">
        <v>19</v>
      </c>
      <c r="F1" t="s">
        <v>20</v>
      </c>
      <c r="G1" t="s">
        <v>92</v>
      </c>
    </row>
    <row r="2" spans="1:7" x14ac:dyDescent="0.25">
      <c r="A2" t="s">
        <v>3</v>
      </c>
      <c r="B2" t="s">
        <v>8</v>
      </c>
      <c r="C2" s="8" t="s">
        <v>28</v>
      </c>
      <c r="D2" s="22">
        <v>674</v>
      </c>
      <c r="E2">
        <v>4</v>
      </c>
      <c r="F2">
        <v>3</v>
      </c>
      <c r="G2">
        <v>2</v>
      </c>
    </row>
    <row r="3" spans="1:7" x14ac:dyDescent="0.25">
      <c r="A3" t="s">
        <v>2</v>
      </c>
      <c r="B3" t="s">
        <v>3</v>
      </c>
      <c r="C3" s="8" t="s">
        <v>39</v>
      </c>
      <c r="D3" s="22">
        <v>316</v>
      </c>
      <c r="E3">
        <v>1</v>
      </c>
      <c r="F3">
        <v>2</v>
      </c>
      <c r="G3">
        <v>0</v>
      </c>
    </row>
    <row r="4" spans="1:7" x14ac:dyDescent="0.25">
      <c r="A4" t="s">
        <v>3</v>
      </c>
      <c r="B4" t="s">
        <v>9</v>
      </c>
      <c r="C4" s="8" t="s">
        <v>39</v>
      </c>
      <c r="D4" s="22">
        <v>323</v>
      </c>
      <c r="E4">
        <v>2</v>
      </c>
      <c r="F4">
        <v>1</v>
      </c>
      <c r="G4">
        <v>2</v>
      </c>
    </row>
    <row r="5" spans="1:7" x14ac:dyDescent="0.25">
      <c r="A5" t="s">
        <v>6</v>
      </c>
      <c r="B5" t="s">
        <v>3</v>
      </c>
      <c r="C5" s="8" t="s">
        <v>44</v>
      </c>
      <c r="D5" s="22">
        <v>330</v>
      </c>
      <c r="E5">
        <v>2</v>
      </c>
      <c r="F5">
        <v>2</v>
      </c>
      <c r="G5">
        <v>1</v>
      </c>
    </row>
    <row r="6" spans="1:7" x14ac:dyDescent="0.25">
      <c r="A6" t="s">
        <v>3</v>
      </c>
      <c r="B6" t="s">
        <v>0</v>
      </c>
      <c r="C6" s="8" t="s">
        <v>39</v>
      </c>
      <c r="D6" s="22">
        <v>337</v>
      </c>
      <c r="E6">
        <v>2</v>
      </c>
      <c r="F6">
        <v>1</v>
      </c>
      <c r="G6">
        <v>2</v>
      </c>
    </row>
    <row r="7" spans="1:7" x14ac:dyDescent="0.25">
      <c r="A7" s="33" t="s">
        <v>4</v>
      </c>
      <c r="B7" s="33" t="s">
        <v>3</v>
      </c>
      <c r="C7" s="34" t="s">
        <v>31</v>
      </c>
      <c r="D7" s="35">
        <v>344</v>
      </c>
      <c r="E7">
        <v>0</v>
      </c>
      <c r="F7">
        <v>0</v>
      </c>
      <c r="G7">
        <v>2</v>
      </c>
    </row>
    <row r="8" spans="1:7" x14ac:dyDescent="0.25">
      <c r="A8" s="33" t="s">
        <v>3</v>
      </c>
      <c r="B8" s="33" t="s">
        <v>5</v>
      </c>
      <c r="C8" s="34" t="s">
        <v>25</v>
      </c>
      <c r="D8" s="35">
        <v>351</v>
      </c>
      <c r="E8">
        <v>0</v>
      </c>
      <c r="F8">
        <v>0</v>
      </c>
      <c r="G8">
        <v>2</v>
      </c>
    </row>
    <row r="9" spans="1:7" x14ac:dyDescent="0.25">
      <c r="A9" s="33" t="s">
        <v>7</v>
      </c>
      <c r="B9" s="33" t="s">
        <v>3</v>
      </c>
      <c r="C9" s="34" t="s">
        <v>65</v>
      </c>
      <c r="D9" s="35">
        <v>358</v>
      </c>
      <c r="E9">
        <v>5</v>
      </c>
      <c r="F9">
        <v>0</v>
      </c>
      <c r="G9">
        <v>2</v>
      </c>
    </row>
    <row r="10" spans="1:7" x14ac:dyDescent="0.25">
      <c r="A10" t="s">
        <v>3</v>
      </c>
      <c r="B10" t="s">
        <v>1</v>
      </c>
      <c r="C10" s="8" t="s">
        <v>40</v>
      </c>
      <c r="D10" s="22">
        <v>372</v>
      </c>
      <c r="E10">
        <v>3</v>
      </c>
      <c r="F10">
        <v>0</v>
      </c>
      <c r="G10">
        <v>2</v>
      </c>
    </row>
    <row r="11" spans="1:7" x14ac:dyDescent="0.25">
      <c r="A11" t="s">
        <v>8</v>
      </c>
      <c r="B11" t="s">
        <v>3</v>
      </c>
      <c r="C11" s="8" t="s">
        <v>62</v>
      </c>
      <c r="D11" s="22">
        <v>379</v>
      </c>
      <c r="E11">
        <v>2</v>
      </c>
      <c r="F11">
        <v>8</v>
      </c>
      <c r="G11">
        <v>0</v>
      </c>
    </row>
    <row r="12" spans="1:7" x14ac:dyDescent="0.25">
      <c r="A12" t="s">
        <v>3</v>
      </c>
      <c r="B12" t="s">
        <v>2</v>
      </c>
      <c r="C12" s="8" t="s">
        <v>36</v>
      </c>
      <c r="D12" s="22">
        <v>386</v>
      </c>
      <c r="E12">
        <v>1</v>
      </c>
      <c r="F12">
        <v>0</v>
      </c>
      <c r="G12">
        <v>2</v>
      </c>
    </row>
    <row r="13" spans="1:7" x14ac:dyDescent="0.25">
      <c r="A13" s="33" t="s">
        <v>9</v>
      </c>
      <c r="B13" s="33" t="s">
        <v>3</v>
      </c>
      <c r="C13" s="34" t="s">
        <v>31</v>
      </c>
      <c r="D13" s="35">
        <v>393</v>
      </c>
      <c r="E13">
        <v>0</v>
      </c>
      <c r="F13">
        <v>0</v>
      </c>
      <c r="G13">
        <v>2</v>
      </c>
    </row>
    <row r="14" spans="1:7" x14ac:dyDescent="0.25">
      <c r="A14" t="s">
        <v>3</v>
      </c>
      <c r="B14" t="s">
        <v>6</v>
      </c>
      <c r="C14" s="8" t="s">
        <v>74</v>
      </c>
      <c r="D14" s="22">
        <v>400</v>
      </c>
      <c r="E14">
        <v>3</v>
      </c>
      <c r="F14">
        <v>4</v>
      </c>
      <c r="G14">
        <v>0</v>
      </c>
    </row>
    <row r="15" spans="1:7" x14ac:dyDescent="0.25">
      <c r="A15" t="s">
        <v>0</v>
      </c>
      <c r="B15" t="s">
        <v>3</v>
      </c>
      <c r="C15" s="8" t="s">
        <v>40</v>
      </c>
      <c r="D15" s="22">
        <v>407</v>
      </c>
      <c r="E15">
        <v>0</v>
      </c>
      <c r="F15">
        <v>3</v>
      </c>
      <c r="G15">
        <v>0</v>
      </c>
    </row>
    <row r="16" spans="1:7" x14ac:dyDescent="0.25">
      <c r="A16" s="33" t="s">
        <v>3</v>
      </c>
      <c r="B16" s="33" t="s">
        <v>4</v>
      </c>
      <c r="C16" s="34" t="s">
        <v>25</v>
      </c>
      <c r="D16" s="35">
        <v>414</v>
      </c>
      <c r="E16">
        <v>0</v>
      </c>
      <c r="F16">
        <v>0</v>
      </c>
      <c r="G16">
        <v>2</v>
      </c>
    </row>
    <row r="17" spans="1:7" x14ac:dyDescent="0.25">
      <c r="A17" t="s">
        <v>5</v>
      </c>
      <c r="B17" t="s">
        <v>3</v>
      </c>
      <c r="C17" s="8" t="s">
        <v>31</v>
      </c>
      <c r="D17" s="22">
        <v>421</v>
      </c>
      <c r="E17">
        <v>0</v>
      </c>
      <c r="F17">
        <v>0</v>
      </c>
      <c r="G17">
        <v>2</v>
      </c>
    </row>
    <row r="18" spans="1:7" x14ac:dyDescent="0.25">
      <c r="A18" s="40" t="s">
        <v>1</v>
      </c>
      <c r="B18" s="40" t="s">
        <v>3</v>
      </c>
      <c r="C18" s="41" t="s">
        <v>93</v>
      </c>
      <c r="D18" s="42">
        <v>428</v>
      </c>
      <c r="E18">
        <v>0</v>
      </c>
      <c r="F18">
        <v>0</v>
      </c>
      <c r="G18">
        <v>0</v>
      </c>
    </row>
    <row r="19" spans="1:7" x14ac:dyDescent="0.25">
      <c r="A19" t="s">
        <v>3</v>
      </c>
      <c r="B19" t="s">
        <v>7</v>
      </c>
      <c r="C19" s="8" t="s">
        <v>25</v>
      </c>
      <c r="D19" s="22">
        <v>435</v>
      </c>
      <c r="E19">
        <v>0</v>
      </c>
      <c r="F19">
        <v>0</v>
      </c>
      <c r="G19">
        <v>2</v>
      </c>
    </row>
    <row r="20" spans="1:7" x14ac:dyDescent="0.25">
      <c r="E20">
        <f>SUM(E2:E19)</f>
        <v>25</v>
      </c>
      <c r="F20">
        <f>SUM(F2:F19)</f>
        <v>24</v>
      </c>
      <c r="G20">
        <f>SUM(G2:G19)</f>
        <v>25</v>
      </c>
    </row>
  </sheetData>
  <dataValidations count="1">
    <dataValidation type="list" allowBlank="1" showInputMessage="1" showErrorMessage="1" sqref="A2:B19" xr:uid="{00000000-0002-0000-0300-000000000000}">
      <formula1>$AF$2:$AF$11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G20"/>
  <sheetViews>
    <sheetView workbookViewId="0">
      <selection activeCell="C18" sqref="C18"/>
    </sheetView>
  </sheetViews>
  <sheetFormatPr defaultColWidth="11.42578125" defaultRowHeight="15" x14ac:dyDescent="0.25"/>
  <cols>
    <col min="1" max="1" width="32.5703125" customWidth="1"/>
    <col min="2" max="2" width="26" customWidth="1"/>
  </cols>
  <sheetData>
    <row r="1" spans="1:7" x14ac:dyDescent="0.25">
      <c r="E1" t="s">
        <v>19</v>
      </c>
      <c r="F1" t="s">
        <v>20</v>
      </c>
      <c r="G1" t="s">
        <v>89</v>
      </c>
    </row>
    <row r="2" spans="1:7" x14ac:dyDescent="0.25">
      <c r="A2" t="s">
        <v>9</v>
      </c>
      <c r="B2" t="s">
        <v>1</v>
      </c>
      <c r="C2" s="8" t="s">
        <v>26</v>
      </c>
      <c r="D2" s="22">
        <v>674</v>
      </c>
      <c r="E2">
        <v>2</v>
      </c>
      <c r="F2">
        <v>3</v>
      </c>
      <c r="G2">
        <v>0</v>
      </c>
    </row>
    <row r="3" spans="1:7" x14ac:dyDescent="0.25">
      <c r="A3" t="s">
        <v>1</v>
      </c>
      <c r="B3" t="s">
        <v>4</v>
      </c>
      <c r="C3" s="8" t="s">
        <v>37</v>
      </c>
      <c r="D3" s="22">
        <v>316</v>
      </c>
      <c r="E3">
        <v>7</v>
      </c>
      <c r="F3">
        <v>1</v>
      </c>
      <c r="G3">
        <v>2</v>
      </c>
    </row>
    <row r="4" spans="1:7" x14ac:dyDescent="0.25">
      <c r="A4" t="s">
        <v>1</v>
      </c>
      <c r="B4" t="s">
        <v>2</v>
      </c>
      <c r="C4" s="8" t="s">
        <v>40</v>
      </c>
      <c r="D4" s="22">
        <v>323</v>
      </c>
      <c r="E4">
        <v>3</v>
      </c>
      <c r="F4">
        <v>0</v>
      </c>
      <c r="G4">
        <v>2</v>
      </c>
    </row>
    <row r="5" spans="1:7" x14ac:dyDescent="0.25">
      <c r="A5" t="s">
        <v>7</v>
      </c>
      <c r="B5" t="s">
        <v>1</v>
      </c>
      <c r="C5" s="8" t="s">
        <v>31</v>
      </c>
      <c r="D5" s="22">
        <v>330</v>
      </c>
      <c r="E5">
        <v>0</v>
      </c>
      <c r="F5">
        <v>0</v>
      </c>
      <c r="G5">
        <v>2</v>
      </c>
    </row>
    <row r="6" spans="1:7" x14ac:dyDescent="0.25">
      <c r="A6" t="s">
        <v>1</v>
      </c>
      <c r="B6" t="s">
        <v>6</v>
      </c>
      <c r="C6" s="8" t="s">
        <v>51</v>
      </c>
      <c r="D6" s="22">
        <v>337</v>
      </c>
      <c r="E6">
        <v>4</v>
      </c>
      <c r="F6">
        <v>2</v>
      </c>
      <c r="G6">
        <v>2</v>
      </c>
    </row>
    <row r="7" spans="1:7" x14ac:dyDescent="0.25">
      <c r="A7" t="s">
        <v>5</v>
      </c>
      <c r="B7" t="s">
        <v>1</v>
      </c>
      <c r="C7" s="8" t="s">
        <v>22</v>
      </c>
      <c r="D7" s="22">
        <v>344</v>
      </c>
      <c r="E7">
        <v>1</v>
      </c>
      <c r="F7">
        <v>4</v>
      </c>
      <c r="G7">
        <v>0</v>
      </c>
    </row>
    <row r="8" spans="1:7" x14ac:dyDescent="0.25">
      <c r="A8" t="s">
        <v>0</v>
      </c>
      <c r="B8" t="s">
        <v>1</v>
      </c>
      <c r="C8" s="8" t="s">
        <v>26</v>
      </c>
      <c r="D8" s="22">
        <v>351</v>
      </c>
      <c r="E8">
        <v>2</v>
      </c>
      <c r="F8">
        <v>3</v>
      </c>
      <c r="G8">
        <v>0</v>
      </c>
    </row>
    <row r="9" spans="1:7" x14ac:dyDescent="0.25">
      <c r="A9" t="s">
        <v>1</v>
      </c>
      <c r="B9" t="s">
        <v>8</v>
      </c>
      <c r="C9" s="8" t="s">
        <v>58</v>
      </c>
      <c r="D9" s="22">
        <v>358</v>
      </c>
      <c r="E9">
        <v>2</v>
      </c>
      <c r="F9">
        <v>3</v>
      </c>
      <c r="G9">
        <v>0</v>
      </c>
    </row>
    <row r="10" spans="1:7" x14ac:dyDescent="0.25">
      <c r="A10" t="s">
        <v>3</v>
      </c>
      <c r="B10" t="s">
        <v>1</v>
      </c>
      <c r="C10" s="8" t="s">
        <v>40</v>
      </c>
      <c r="D10" s="22">
        <v>372</v>
      </c>
      <c r="E10">
        <v>0</v>
      </c>
      <c r="F10">
        <v>3</v>
      </c>
      <c r="G10">
        <v>0</v>
      </c>
    </row>
    <row r="11" spans="1:7" x14ac:dyDescent="0.25">
      <c r="A11" s="33" t="s">
        <v>1</v>
      </c>
      <c r="B11" s="33" t="s">
        <v>9</v>
      </c>
      <c r="C11" s="34" t="s">
        <v>68</v>
      </c>
      <c r="D11" s="35">
        <v>379</v>
      </c>
      <c r="E11">
        <v>0</v>
      </c>
      <c r="F11">
        <v>0</v>
      </c>
      <c r="G11">
        <v>2</v>
      </c>
    </row>
    <row r="12" spans="1:7" x14ac:dyDescent="0.25">
      <c r="A12" t="s">
        <v>4</v>
      </c>
      <c r="B12" t="s">
        <v>1</v>
      </c>
      <c r="C12" s="8" t="s">
        <v>57</v>
      </c>
      <c r="D12" s="22">
        <v>386</v>
      </c>
      <c r="E12">
        <v>2</v>
      </c>
      <c r="F12">
        <v>0</v>
      </c>
      <c r="G12">
        <v>2</v>
      </c>
    </row>
    <row r="13" spans="1:7" x14ac:dyDescent="0.25">
      <c r="A13" s="40" t="s">
        <v>2</v>
      </c>
      <c r="B13" s="40" t="s">
        <v>1</v>
      </c>
      <c r="C13" s="41" t="s">
        <v>95</v>
      </c>
      <c r="D13" s="42">
        <v>393</v>
      </c>
      <c r="E13">
        <v>0</v>
      </c>
      <c r="F13">
        <v>0</v>
      </c>
      <c r="G13">
        <v>0</v>
      </c>
    </row>
    <row r="14" spans="1:7" x14ac:dyDescent="0.25">
      <c r="A14" s="40" t="s">
        <v>1</v>
      </c>
      <c r="B14" s="40" t="s">
        <v>7</v>
      </c>
      <c r="C14" s="41" t="s">
        <v>91</v>
      </c>
      <c r="D14" s="42">
        <v>400</v>
      </c>
      <c r="E14">
        <v>4</v>
      </c>
      <c r="F14">
        <v>0</v>
      </c>
      <c r="G14">
        <v>2</v>
      </c>
    </row>
    <row r="15" spans="1:7" x14ac:dyDescent="0.25">
      <c r="A15" t="s">
        <v>6</v>
      </c>
      <c r="B15" t="s">
        <v>1</v>
      </c>
      <c r="C15" s="8" t="s">
        <v>25</v>
      </c>
      <c r="D15" s="22">
        <v>407</v>
      </c>
      <c r="E15">
        <v>0</v>
      </c>
      <c r="F15">
        <v>0</v>
      </c>
      <c r="G15">
        <v>0</v>
      </c>
    </row>
    <row r="16" spans="1:7" x14ac:dyDescent="0.25">
      <c r="A16" s="33" t="s">
        <v>1</v>
      </c>
      <c r="B16" s="33" t="s">
        <v>5</v>
      </c>
      <c r="C16" s="34" t="s">
        <v>49</v>
      </c>
      <c r="D16" s="35">
        <v>414</v>
      </c>
      <c r="E16">
        <v>0</v>
      </c>
      <c r="F16">
        <v>0</v>
      </c>
      <c r="G16">
        <v>2</v>
      </c>
    </row>
    <row r="17" spans="1:7" x14ac:dyDescent="0.25">
      <c r="A17" t="s">
        <v>1</v>
      </c>
      <c r="B17" t="s">
        <v>0</v>
      </c>
      <c r="C17" s="8" t="s">
        <v>42</v>
      </c>
      <c r="D17" s="22">
        <v>421</v>
      </c>
      <c r="E17">
        <v>1</v>
      </c>
      <c r="F17">
        <v>3</v>
      </c>
      <c r="G17">
        <v>0</v>
      </c>
    </row>
    <row r="18" spans="1:7" x14ac:dyDescent="0.25">
      <c r="A18" s="40" t="s">
        <v>1</v>
      </c>
      <c r="B18" s="40" t="s">
        <v>3</v>
      </c>
      <c r="C18" s="41" t="s">
        <v>96</v>
      </c>
      <c r="D18" s="42">
        <v>428</v>
      </c>
      <c r="E18">
        <v>0</v>
      </c>
      <c r="F18">
        <v>0</v>
      </c>
      <c r="G18">
        <v>0</v>
      </c>
    </row>
    <row r="19" spans="1:7" x14ac:dyDescent="0.25">
      <c r="A19" s="33" t="s">
        <v>8</v>
      </c>
      <c r="B19" s="33" t="s">
        <v>1</v>
      </c>
      <c r="C19" s="34" t="s">
        <v>25</v>
      </c>
      <c r="D19" s="35">
        <v>435</v>
      </c>
      <c r="E19">
        <v>0</v>
      </c>
      <c r="F19">
        <v>0</v>
      </c>
      <c r="G19">
        <v>0</v>
      </c>
    </row>
    <row r="20" spans="1:7" x14ac:dyDescent="0.25">
      <c r="E20">
        <f>SUM(E2:E19)</f>
        <v>28</v>
      </c>
      <c r="F20">
        <f>SUM(F2:F19)</f>
        <v>22</v>
      </c>
      <c r="G20">
        <f>SUM(G2:G19)</f>
        <v>16</v>
      </c>
    </row>
  </sheetData>
  <dataValidations count="1">
    <dataValidation type="list" allowBlank="1" showInputMessage="1" showErrorMessage="1" sqref="A2:B19" xr:uid="{00000000-0002-0000-0400-000000000000}">
      <formula1>$AE$2:$AE$11</formula1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G20"/>
  <sheetViews>
    <sheetView topLeftCell="A2" workbookViewId="0">
      <selection activeCell="A18" sqref="A18"/>
    </sheetView>
  </sheetViews>
  <sheetFormatPr defaultColWidth="11.42578125" defaultRowHeight="15" x14ac:dyDescent="0.25"/>
  <cols>
    <col min="1" max="1" width="33.7109375" customWidth="1"/>
    <col min="2" max="2" width="32.42578125" customWidth="1"/>
  </cols>
  <sheetData>
    <row r="1" spans="1:7" x14ac:dyDescent="0.25">
      <c r="E1" t="s">
        <v>19</v>
      </c>
      <c r="F1" t="s">
        <v>20</v>
      </c>
      <c r="G1" t="s">
        <v>94</v>
      </c>
    </row>
    <row r="2" spans="1:7" x14ac:dyDescent="0.25">
      <c r="A2" t="s">
        <v>2</v>
      </c>
      <c r="B2" t="s">
        <v>5</v>
      </c>
      <c r="C2" s="8" t="s">
        <v>24</v>
      </c>
      <c r="D2" s="22">
        <v>302</v>
      </c>
      <c r="E2">
        <v>5</v>
      </c>
      <c r="F2">
        <v>3</v>
      </c>
      <c r="G2">
        <v>2</v>
      </c>
    </row>
    <row r="3" spans="1:7" x14ac:dyDescent="0.25">
      <c r="A3" t="s">
        <v>5</v>
      </c>
      <c r="B3" t="s">
        <v>6</v>
      </c>
      <c r="C3" s="8" t="s">
        <v>26</v>
      </c>
      <c r="D3" s="22">
        <v>674</v>
      </c>
      <c r="E3">
        <v>3</v>
      </c>
      <c r="F3">
        <v>2</v>
      </c>
      <c r="G3">
        <v>2</v>
      </c>
    </row>
    <row r="4" spans="1:7" x14ac:dyDescent="0.25">
      <c r="A4" t="s">
        <v>8</v>
      </c>
      <c r="B4" t="s">
        <v>5</v>
      </c>
      <c r="C4" s="8" t="s">
        <v>38</v>
      </c>
      <c r="D4" s="22">
        <v>316</v>
      </c>
      <c r="E4">
        <v>1</v>
      </c>
      <c r="F4">
        <v>5</v>
      </c>
      <c r="G4">
        <v>0</v>
      </c>
    </row>
    <row r="5" spans="1:7" x14ac:dyDescent="0.25">
      <c r="A5" t="s">
        <v>5</v>
      </c>
      <c r="B5" t="s">
        <v>0</v>
      </c>
      <c r="C5" s="8" t="s">
        <v>42</v>
      </c>
      <c r="D5" s="22">
        <v>323</v>
      </c>
      <c r="E5">
        <v>1</v>
      </c>
      <c r="F5">
        <v>3</v>
      </c>
      <c r="G5">
        <v>0</v>
      </c>
    </row>
    <row r="6" spans="1:7" x14ac:dyDescent="0.25">
      <c r="A6" t="s">
        <v>5</v>
      </c>
      <c r="B6" t="s">
        <v>4</v>
      </c>
      <c r="C6" s="8" t="s">
        <v>46</v>
      </c>
      <c r="D6" s="22">
        <v>330</v>
      </c>
      <c r="E6">
        <v>9</v>
      </c>
      <c r="F6">
        <v>0</v>
      </c>
      <c r="G6">
        <v>2</v>
      </c>
    </row>
    <row r="7" spans="1:7" x14ac:dyDescent="0.25">
      <c r="A7" t="s">
        <v>7</v>
      </c>
      <c r="B7" t="s">
        <v>5</v>
      </c>
      <c r="C7" s="8" t="s">
        <v>39</v>
      </c>
      <c r="D7" s="22">
        <v>337</v>
      </c>
      <c r="E7">
        <v>1</v>
      </c>
      <c r="F7">
        <v>2</v>
      </c>
      <c r="G7">
        <v>0</v>
      </c>
    </row>
    <row r="8" spans="1:7" x14ac:dyDescent="0.25">
      <c r="A8" t="s">
        <v>5</v>
      </c>
      <c r="B8" t="s">
        <v>1</v>
      </c>
      <c r="C8" s="8" t="s">
        <v>22</v>
      </c>
      <c r="D8" s="22">
        <v>344</v>
      </c>
      <c r="E8">
        <v>4</v>
      </c>
      <c r="F8">
        <v>1</v>
      </c>
      <c r="G8">
        <v>2</v>
      </c>
    </row>
    <row r="9" spans="1:7" x14ac:dyDescent="0.25">
      <c r="A9" s="33" t="s">
        <v>3</v>
      </c>
      <c r="B9" s="33" t="s">
        <v>5</v>
      </c>
      <c r="C9" s="34" t="s">
        <v>25</v>
      </c>
      <c r="D9" s="35">
        <v>351</v>
      </c>
      <c r="E9">
        <v>0</v>
      </c>
      <c r="F9">
        <v>0</v>
      </c>
      <c r="G9">
        <v>0</v>
      </c>
    </row>
    <row r="10" spans="1:7" x14ac:dyDescent="0.25">
      <c r="A10" t="s">
        <v>9</v>
      </c>
      <c r="B10" t="s">
        <v>5</v>
      </c>
      <c r="C10" s="8" t="s">
        <v>60</v>
      </c>
      <c r="D10" s="22">
        <v>358</v>
      </c>
      <c r="E10">
        <v>8</v>
      </c>
      <c r="F10">
        <v>1</v>
      </c>
      <c r="G10">
        <v>2</v>
      </c>
    </row>
    <row r="11" spans="1:7" x14ac:dyDescent="0.25">
      <c r="A11" t="s">
        <v>5</v>
      </c>
      <c r="B11" t="s">
        <v>2</v>
      </c>
      <c r="C11" s="8" t="s">
        <v>58</v>
      </c>
      <c r="D11" s="22">
        <v>372</v>
      </c>
      <c r="E11">
        <v>2</v>
      </c>
      <c r="F11">
        <v>3</v>
      </c>
      <c r="G11">
        <v>0</v>
      </c>
    </row>
    <row r="12" spans="1:7" x14ac:dyDescent="0.25">
      <c r="A12" t="s">
        <v>6</v>
      </c>
      <c r="B12" t="s">
        <v>5</v>
      </c>
      <c r="C12" s="8" t="s">
        <v>61</v>
      </c>
      <c r="D12" s="22">
        <v>379</v>
      </c>
      <c r="E12">
        <v>1</v>
      </c>
      <c r="F12">
        <v>0</v>
      </c>
      <c r="G12">
        <v>2</v>
      </c>
    </row>
    <row r="13" spans="1:7" x14ac:dyDescent="0.25">
      <c r="A13" t="s">
        <v>5</v>
      </c>
      <c r="B13" t="s">
        <v>8</v>
      </c>
      <c r="C13" s="8" t="s">
        <v>31</v>
      </c>
      <c r="D13" s="22">
        <v>386</v>
      </c>
      <c r="E13">
        <v>0</v>
      </c>
      <c r="F13">
        <v>0</v>
      </c>
      <c r="G13">
        <v>0</v>
      </c>
    </row>
    <row r="14" spans="1:7" x14ac:dyDescent="0.25">
      <c r="A14" t="s">
        <v>4</v>
      </c>
      <c r="B14" t="s">
        <v>5</v>
      </c>
      <c r="C14" s="8" t="s">
        <v>31</v>
      </c>
      <c r="D14" s="22">
        <v>400</v>
      </c>
      <c r="E14">
        <v>0</v>
      </c>
      <c r="F14">
        <v>0</v>
      </c>
      <c r="G14">
        <v>2</v>
      </c>
    </row>
    <row r="15" spans="1:7" x14ac:dyDescent="0.25">
      <c r="A15" t="s">
        <v>5</v>
      </c>
      <c r="B15" t="s">
        <v>7</v>
      </c>
      <c r="C15" s="8" t="s">
        <v>54</v>
      </c>
      <c r="D15" s="22">
        <v>407</v>
      </c>
      <c r="E15">
        <v>5</v>
      </c>
      <c r="F15">
        <v>0</v>
      </c>
      <c r="G15">
        <v>2</v>
      </c>
    </row>
    <row r="16" spans="1:7" x14ac:dyDescent="0.25">
      <c r="A16" s="33" t="s">
        <v>1</v>
      </c>
      <c r="B16" s="33" t="s">
        <v>5</v>
      </c>
      <c r="C16" s="34" t="s">
        <v>49</v>
      </c>
      <c r="D16" s="35">
        <v>414</v>
      </c>
      <c r="E16">
        <v>0</v>
      </c>
      <c r="F16">
        <v>0</v>
      </c>
      <c r="G16">
        <v>0</v>
      </c>
    </row>
    <row r="17" spans="1:7" x14ac:dyDescent="0.25">
      <c r="A17" t="s">
        <v>5</v>
      </c>
      <c r="B17" t="s">
        <v>3</v>
      </c>
      <c r="C17" s="8" t="s">
        <v>31</v>
      </c>
      <c r="D17" s="22">
        <v>421</v>
      </c>
      <c r="E17">
        <v>0</v>
      </c>
      <c r="F17">
        <v>0</v>
      </c>
      <c r="G17">
        <v>0</v>
      </c>
    </row>
    <row r="18" spans="1:7" x14ac:dyDescent="0.25">
      <c r="A18" t="s">
        <v>0</v>
      </c>
      <c r="B18" t="s">
        <v>5</v>
      </c>
      <c r="C18" s="8" t="s">
        <v>57</v>
      </c>
      <c r="D18" s="22">
        <v>435</v>
      </c>
      <c r="E18">
        <v>2</v>
      </c>
      <c r="F18">
        <v>0</v>
      </c>
      <c r="G18">
        <v>2</v>
      </c>
    </row>
    <row r="19" spans="1:7" x14ac:dyDescent="0.25">
      <c r="A19" t="s">
        <v>5</v>
      </c>
      <c r="B19" t="s">
        <v>9</v>
      </c>
      <c r="C19" s="8" t="s">
        <v>25</v>
      </c>
      <c r="D19" s="22">
        <v>435</v>
      </c>
      <c r="E19">
        <v>0</v>
      </c>
      <c r="F19">
        <v>0</v>
      </c>
      <c r="G19">
        <v>2</v>
      </c>
    </row>
    <row r="20" spans="1:7" x14ac:dyDescent="0.25">
      <c r="E20">
        <f>SUM(E2:E19)</f>
        <v>42</v>
      </c>
      <c r="F20">
        <f>SUM(F2:F19)</f>
        <v>20</v>
      </c>
      <c r="G20">
        <f>SUM(G2:G19)</f>
        <v>20</v>
      </c>
    </row>
  </sheetData>
  <dataValidations count="1">
    <dataValidation type="list" allowBlank="1" showInputMessage="1" showErrorMessage="1" sqref="A2:B19" xr:uid="{00000000-0002-0000-0500-000000000000}">
      <formula1>$AE$2:$AE$11</formula1>
    </dataValidation>
  </dataValidation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G20"/>
  <sheetViews>
    <sheetView workbookViewId="0">
      <selection activeCell="F19" sqref="F19"/>
    </sheetView>
  </sheetViews>
  <sheetFormatPr defaultColWidth="11.42578125" defaultRowHeight="15" x14ac:dyDescent="0.25"/>
  <cols>
    <col min="1" max="1" width="34.85546875" customWidth="1"/>
    <col min="2" max="2" width="30.140625" customWidth="1"/>
  </cols>
  <sheetData>
    <row r="1" spans="1:7" x14ac:dyDescent="0.25">
      <c r="E1" t="s">
        <v>19</v>
      </c>
      <c r="F1" t="s">
        <v>20</v>
      </c>
      <c r="G1" t="s">
        <v>94</v>
      </c>
    </row>
    <row r="2" spans="1:7" x14ac:dyDescent="0.25">
      <c r="A2" t="s">
        <v>6</v>
      </c>
      <c r="B2" t="s">
        <v>7</v>
      </c>
      <c r="C2" s="8" t="s">
        <v>22</v>
      </c>
      <c r="D2" s="22">
        <v>302</v>
      </c>
      <c r="E2">
        <v>4</v>
      </c>
      <c r="F2">
        <v>1</v>
      </c>
      <c r="G2">
        <v>2</v>
      </c>
    </row>
    <row r="3" spans="1:7" x14ac:dyDescent="0.25">
      <c r="A3" t="s">
        <v>5</v>
      </c>
      <c r="B3" t="s">
        <v>6</v>
      </c>
      <c r="C3" s="8" t="s">
        <v>26</v>
      </c>
      <c r="D3" s="22">
        <v>674</v>
      </c>
      <c r="E3">
        <v>2</v>
      </c>
      <c r="F3">
        <v>3</v>
      </c>
      <c r="G3">
        <v>0</v>
      </c>
    </row>
    <row r="4" spans="1:7" x14ac:dyDescent="0.25">
      <c r="A4" t="s">
        <v>6</v>
      </c>
      <c r="B4" t="s">
        <v>9</v>
      </c>
      <c r="C4" s="8" t="s">
        <v>35</v>
      </c>
      <c r="D4" s="22">
        <v>316</v>
      </c>
      <c r="E4">
        <v>5</v>
      </c>
      <c r="F4">
        <v>9</v>
      </c>
      <c r="G4">
        <v>0</v>
      </c>
    </row>
    <row r="5" spans="1:7" x14ac:dyDescent="0.25">
      <c r="A5" t="s">
        <v>4</v>
      </c>
      <c r="B5" t="s">
        <v>6</v>
      </c>
      <c r="C5" s="8" t="s">
        <v>43</v>
      </c>
      <c r="D5" s="22">
        <v>323</v>
      </c>
      <c r="E5">
        <v>9</v>
      </c>
      <c r="F5">
        <v>0</v>
      </c>
      <c r="G5">
        <v>2</v>
      </c>
    </row>
    <row r="6" spans="1:7" x14ac:dyDescent="0.25">
      <c r="A6" t="s">
        <v>6</v>
      </c>
      <c r="B6" t="s">
        <v>3</v>
      </c>
      <c r="C6" s="8" t="s">
        <v>44</v>
      </c>
      <c r="D6" s="22">
        <v>330</v>
      </c>
      <c r="E6">
        <v>2</v>
      </c>
      <c r="F6">
        <v>2</v>
      </c>
      <c r="G6">
        <v>1</v>
      </c>
    </row>
    <row r="7" spans="1:7" x14ac:dyDescent="0.25">
      <c r="A7" t="s">
        <v>1</v>
      </c>
      <c r="B7" t="s">
        <v>6</v>
      </c>
      <c r="C7" s="8" t="s">
        <v>51</v>
      </c>
      <c r="D7" s="22">
        <v>337</v>
      </c>
      <c r="E7">
        <v>2</v>
      </c>
      <c r="F7">
        <v>4</v>
      </c>
      <c r="G7">
        <v>0</v>
      </c>
    </row>
    <row r="8" spans="1:7" x14ac:dyDescent="0.25">
      <c r="A8" t="s">
        <v>8</v>
      </c>
      <c r="B8" t="s">
        <v>6</v>
      </c>
      <c r="C8" s="8" t="s">
        <v>54</v>
      </c>
      <c r="D8" s="22">
        <v>351</v>
      </c>
      <c r="E8">
        <v>0</v>
      </c>
      <c r="F8">
        <v>5</v>
      </c>
      <c r="G8">
        <v>0</v>
      </c>
    </row>
    <row r="9" spans="1:7" x14ac:dyDescent="0.25">
      <c r="A9" t="s">
        <v>7</v>
      </c>
      <c r="B9" t="s">
        <v>6</v>
      </c>
      <c r="C9" s="8" t="s">
        <v>26</v>
      </c>
      <c r="D9" s="22">
        <v>372</v>
      </c>
      <c r="E9">
        <v>2</v>
      </c>
      <c r="F9">
        <v>3</v>
      </c>
      <c r="G9">
        <v>0</v>
      </c>
    </row>
    <row r="10" spans="1:7" x14ac:dyDescent="0.25">
      <c r="A10" t="s">
        <v>6</v>
      </c>
      <c r="B10" t="s">
        <v>5</v>
      </c>
      <c r="C10" s="8" t="s">
        <v>61</v>
      </c>
      <c r="D10" s="22">
        <v>379</v>
      </c>
      <c r="E10">
        <v>0</v>
      </c>
      <c r="F10">
        <v>1</v>
      </c>
      <c r="G10">
        <v>0</v>
      </c>
    </row>
    <row r="11" spans="1:7" x14ac:dyDescent="0.25">
      <c r="A11" t="s">
        <v>9</v>
      </c>
      <c r="B11" t="s">
        <v>6</v>
      </c>
      <c r="C11" s="8" t="s">
        <v>69</v>
      </c>
      <c r="D11" s="22">
        <v>386</v>
      </c>
      <c r="E11">
        <v>10</v>
      </c>
      <c r="F11">
        <v>0</v>
      </c>
      <c r="G11">
        <v>2</v>
      </c>
    </row>
    <row r="12" spans="1:7" x14ac:dyDescent="0.25">
      <c r="A12" t="s">
        <v>6</v>
      </c>
      <c r="B12" t="s">
        <v>4</v>
      </c>
      <c r="C12" s="8" t="s">
        <v>25</v>
      </c>
      <c r="D12" s="22">
        <v>393</v>
      </c>
      <c r="E12">
        <v>0</v>
      </c>
      <c r="F12">
        <v>0</v>
      </c>
      <c r="G12">
        <v>2</v>
      </c>
    </row>
    <row r="13" spans="1:7" x14ac:dyDescent="0.25">
      <c r="A13" t="s">
        <v>3</v>
      </c>
      <c r="B13" t="s">
        <v>6</v>
      </c>
      <c r="C13" s="8" t="s">
        <v>74</v>
      </c>
      <c r="D13" s="22">
        <v>400</v>
      </c>
      <c r="E13">
        <v>4</v>
      </c>
      <c r="F13">
        <v>3</v>
      </c>
      <c r="G13">
        <v>2</v>
      </c>
    </row>
    <row r="14" spans="1:7" x14ac:dyDescent="0.25">
      <c r="A14" t="s">
        <v>6</v>
      </c>
      <c r="B14" t="s">
        <v>1</v>
      </c>
      <c r="C14" s="8" t="s">
        <v>25</v>
      </c>
      <c r="D14" s="22">
        <v>407</v>
      </c>
      <c r="E14">
        <v>0</v>
      </c>
      <c r="F14">
        <v>0</v>
      </c>
      <c r="G14">
        <v>2</v>
      </c>
    </row>
    <row r="15" spans="1:7" x14ac:dyDescent="0.25">
      <c r="A15" t="s">
        <v>6</v>
      </c>
      <c r="B15" t="s">
        <v>8</v>
      </c>
      <c r="C15" s="8" t="s">
        <v>76</v>
      </c>
      <c r="D15" s="22">
        <v>421</v>
      </c>
      <c r="E15">
        <v>1</v>
      </c>
      <c r="F15">
        <v>2</v>
      </c>
      <c r="G15">
        <v>0</v>
      </c>
    </row>
    <row r="16" spans="1:7" x14ac:dyDescent="0.25">
      <c r="A16" s="40" t="s">
        <v>6</v>
      </c>
      <c r="B16" s="40" t="s">
        <v>2</v>
      </c>
      <c r="C16" s="41" t="s">
        <v>25</v>
      </c>
      <c r="D16" s="42">
        <v>428</v>
      </c>
      <c r="E16">
        <v>0</v>
      </c>
      <c r="F16">
        <v>0</v>
      </c>
      <c r="G16">
        <v>2</v>
      </c>
    </row>
    <row r="17" spans="1:7" x14ac:dyDescent="0.25">
      <c r="A17" s="33" t="s">
        <v>6</v>
      </c>
      <c r="B17" s="33" t="s">
        <v>0</v>
      </c>
      <c r="C17" s="34" t="s">
        <v>31</v>
      </c>
      <c r="D17" s="35">
        <v>442</v>
      </c>
      <c r="E17" s="36">
        <v>0</v>
      </c>
      <c r="F17">
        <v>0</v>
      </c>
      <c r="G17">
        <v>0</v>
      </c>
    </row>
    <row r="18" spans="1:7" x14ac:dyDescent="0.25">
      <c r="A18" t="s">
        <v>0</v>
      </c>
      <c r="B18" t="s">
        <v>6</v>
      </c>
      <c r="C18" s="8" t="s">
        <v>78</v>
      </c>
      <c r="D18" s="22">
        <v>449</v>
      </c>
      <c r="E18" s="21">
        <v>0</v>
      </c>
      <c r="F18">
        <v>2</v>
      </c>
      <c r="G18">
        <v>0</v>
      </c>
    </row>
    <row r="19" spans="1:7" x14ac:dyDescent="0.25">
      <c r="A19" t="s">
        <v>6</v>
      </c>
      <c r="B19" t="s">
        <v>2</v>
      </c>
      <c r="C19" s="8" t="s">
        <v>31</v>
      </c>
      <c r="D19" s="22">
        <v>45016</v>
      </c>
      <c r="E19" s="21">
        <v>0</v>
      </c>
      <c r="F19">
        <v>0</v>
      </c>
      <c r="G19">
        <v>0</v>
      </c>
    </row>
    <row r="20" spans="1:7" x14ac:dyDescent="0.25">
      <c r="E20">
        <f>SUM(E2:E19)</f>
        <v>41</v>
      </c>
      <c r="F20">
        <f>SUM(F2:F19)</f>
        <v>35</v>
      </c>
      <c r="G20">
        <f>SUM(G2:G19)</f>
        <v>15</v>
      </c>
    </row>
  </sheetData>
  <dataValidations count="1">
    <dataValidation type="list" allowBlank="1" showInputMessage="1" showErrorMessage="1" sqref="A2:B19" xr:uid="{00000000-0002-0000-0600-000000000000}">
      <formula1>$AE$2:$AE$11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H20"/>
  <sheetViews>
    <sheetView topLeftCell="A4" workbookViewId="0">
      <selection activeCell="D11" sqref="D11"/>
    </sheetView>
  </sheetViews>
  <sheetFormatPr defaultColWidth="11.42578125" defaultRowHeight="15" x14ac:dyDescent="0.25"/>
  <cols>
    <col min="1" max="1" width="27.85546875" customWidth="1"/>
    <col min="2" max="2" width="27.28515625" customWidth="1"/>
    <col min="5" max="5" width="12" customWidth="1"/>
  </cols>
  <sheetData>
    <row r="1" spans="1:8" x14ac:dyDescent="0.25">
      <c r="E1" t="s">
        <v>19</v>
      </c>
      <c r="F1" t="s">
        <v>20</v>
      </c>
      <c r="G1" t="s">
        <v>94</v>
      </c>
    </row>
    <row r="2" spans="1:8" x14ac:dyDescent="0.25">
      <c r="A2" t="s">
        <v>2</v>
      </c>
      <c r="B2" t="s">
        <v>5</v>
      </c>
      <c r="C2" s="8" t="s">
        <v>24</v>
      </c>
      <c r="D2" s="22">
        <v>302</v>
      </c>
      <c r="E2">
        <v>3</v>
      </c>
      <c r="F2">
        <v>5</v>
      </c>
      <c r="G2">
        <v>0</v>
      </c>
    </row>
    <row r="3" spans="1:8" x14ac:dyDescent="0.25">
      <c r="A3" t="s">
        <v>7</v>
      </c>
      <c r="B3" t="s">
        <v>2</v>
      </c>
      <c r="C3" s="8" t="s">
        <v>29</v>
      </c>
      <c r="D3" s="22">
        <v>674</v>
      </c>
      <c r="E3">
        <v>0</v>
      </c>
      <c r="F3">
        <v>0</v>
      </c>
      <c r="G3">
        <v>1</v>
      </c>
    </row>
    <row r="4" spans="1:8" x14ac:dyDescent="0.25">
      <c r="A4" t="s">
        <v>2</v>
      </c>
      <c r="B4" t="s">
        <v>3</v>
      </c>
      <c r="C4" s="8" t="s">
        <v>39</v>
      </c>
      <c r="D4" s="22">
        <v>316</v>
      </c>
      <c r="E4">
        <v>2</v>
      </c>
      <c r="F4">
        <v>1</v>
      </c>
      <c r="G4">
        <v>2</v>
      </c>
    </row>
    <row r="5" spans="1:8" x14ac:dyDescent="0.25">
      <c r="A5" t="s">
        <v>1</v>
      </c>
      <c r="B5" t="s">
        <v>2</v>
      </c>
      <c r="C5" s="8" t="s">
        <v>40</v>
      </c>
      <c r="D5" s="22">
        <v>323</v>
      </c>
      <c r="E5">
        <v>0</v>
      </c>
      <c r="F5">
        <v>3</v>
      </c>
      <c r="G5">
        <v>0</v>
      </c>
    </row>
    <row r="6" spans="1:8" x14ac:dyDescent="0.25">
      <c r="A6" t="s">
        <v>0</v>
      </c>
      <c r="B6" t="s">
        <v>2</v>
      </c>
      <c r="C6" s="8" t="s">
        <v>45</v>
      </c>
      <c r="D6" s="22">
        <v>330</v>
      </c>
      <c r="E6">
        <v>1</v>
      </c>
      <c r="F6">
        <v>1</v>
      </c>
      <c r="G6">
        <v>1</v>
      </c>
    </row>
    <row r="7" spans="1:8" x14ac:dyDescent="0.25">
      <c r="A7" t="s">
        <v>2</v>
      </c>
      <c r="B7" t="s">
        <v>8</v>
      </c>
      <c r="C7" s="8" t="s">
        <v>42</v>
      </c>
      <c r="D7" s="22">
        <v>337</v>
      </c>
      <c r="E7">
        <v>1</v>
      </c>
      <c r="F7">
        <v>3</v>
      </c>
      <c r="G7">
        <v>0</v>
      </c>
    </row>
    <row r="8" spans="1:8" x14ac:dyDescent="0.25">
      <c r="A8" t="s">
        <v>2</v>
      </c>
      <c r="B8" t="s">
        <v>9</v>
      </c>
      <c r="C8" s="8" t="s">
        <v>55</v>
      </c>
      <c r="D8" s="22">
        <v>351</v>
      </c>
      <c r="E8">
        <v>9</v>
      </c>
      <c r="F8">
        <v>2</v>
      </c>
      <c r="G8">
        <v>2</v>
      </c>
    </row>
    <row r="9" spans="1:8" x14ac:dyDescent="0.25">
      <c r="A9" t="s">
        <v>2</v>
      </c>
      <c r="B9" t="s">
        <v>4</v>
      </c>
      <c r="C9" s="8" t="s">
        <v>59</v>
      </c>
      <c r="D9" s="22">
        <v>358</v>
      </c>
      <c r="E9">
        <v>8</v>
      </c>
      <c r="F9">
        <v>0</v>
      </c>
      <c r="G9">
        <v>2</v>
      </c>
    </row>
    <row r="10" spans="1:8" x14ac:dyDescent="0.25">
      <c r="A10" t="s">
        <v>5</v>
      </c>
      <c r="B10" t="s">
        <v>2</v>
      </c>
      <c r="C10" s="8" t="s">
        <v>58</v>
      </c>
      <c r="D10" s="22">
        <v>372</v>
      </c>
      <c r="E10">
        <v>3</v>
      </c>
      <c r="F10">
        <v>2</v>
      </c>
      <c r="G10">
        <v>2</v>
      </c>
    </row>
    <row r="11" spans="1:8" x14ac:dyDescent="0.25">
      <c r="A11" t="s">
        <v>2</v>
      </c>
      <c r="B11" t="s">
        <v>7</v>
      </c>
      <c r="C11" s="8" t="s">
        <v>67</v>
      </c>
      <c r="D11" s="22" t="s">
        <v>63</v>
      </c>
      <c r="E11">
        <v>0</v>
      </c>
      <c r="F11">
        <v>0</v>
      </c>
      <c r="G11">
        <v>0</v>
      </c>
    </row>
    <row r="12" spans="1:8" x14ac:dyDescent="0.25">
      <c r="A12" t="s">
        <v>3</v>
      </c>
      <c r="B12" t="s">
        <v>2</v>
      </c>
      <c r="C12" s="8" t="s">
        <v>36</v>
      </c>
      <c r="D12" s="22">
        <v>386</v>
      </c>
      <c r="E12">
        <v>0</v>
      </c>
      <c r="F12">
        <v>1</v>
      </c>
      <c r="G12">
        <v>0</v>
      </c>
    </row>
    <row r="13" spans="1:8" x14ac:dyDescent="0.25">
      <c r="A13" s="40" t="s">
        <v>2</v>
      </c>
      <c r="B13" s="40" t="s">
        <v>1</v>
      </c>
      <c r="C13" s="41" t="s">
        <v>72</v>
      </c>
      <c r="D13" s="42">
        <v>393</v>
      </c>
      <c r="E13" s="40">
        <v>0</v>
      </c>
      <c r="F13" s="40">
        <v>0</v>
      </c>
      <c r="G13" s="40">
        <v>2</v>
      </c>
      <c r="H13" t="s">
        <v>97</v>
      </c>
    </row>
    <row r="14" spans="1:8" x14ac:dyDescent="0.25">
      <c r="A14" t="s">
        <v>2</v>
      </c>
      <c r="B14" t="s">
        <v>0</v>
      </c>
      <c r="C14" s="8" t="s">
        <v>36</v>
      </c>
      <c r="D14" s="22">
        <v>400</v>
      </c>
      <c r="E14">
        <v>1</v>
      </c>
      <c r="F14">
        <v>0</v>
      </c>
      <c r="G14">
        <v>2</v>
      </c>
    </row>
    <row r="15" spans="1:8" x14ac:dyDescent="0.25">
      <c r="A15" t="s">
        <v>8</v>
      </c>
      <c r="B15" t="s">
        <v>2</v>
      </c>
      <c r="C15" s="8" t="s">
        <v>75</v>
      </c>
      <c r="D15" s="22">
        <v>407</v>
      </c>
      <c r="E15">
        <v>1</v>
      </c>
      <c r="F15">
        <v>6</v>
      </c>
      <c r="G15">
        <v>0</v>
      </c>
    </row>
    <row r="16" spans="1:8" x14ac:dyDescent="0.25">
      <c r="A16" t="s">
        <v>9</v>
      </c>
      <c r="B16" t="s">
        <v>2</v>
      </c>
      <c r="C16" s="8" t="s">
        <v>31</v>
      </c>
      <c r="D16" s="22">
        <v>421</v>
      </c>
      <c r="E16">
        <v>0</v>
      </c>
      <c r="F16">
        <v>0</v>
      </c>
      <c r="G16">
        <v>2</v>
      </c>
    </row>
    <row r="17" spans="1:8" x14ac:dyDescent="0.25">
      <c r="A17" s="40" t="s">
        <v>6</v>
      </c>
      <c r="B17" s="40" t="s">
        <v>2</v>
      </c>
      <c r="C17" s="41" t="s">
        <v>99</v>
      </c>
      <c r="D17" s="42">
        <v>428</v>
      </c>
      <c r="E17" s="40">
        <v>0</v>
      </c>
      <c r="F17" s="40">
        <v>0</v>
      </c>
      <c r="G17" s="40">
        <v>0</v>
      </c>
      <c r="H17" t="s">
        <v>98</v>
      </c>
    </row>
    <row r="18" spans="1:8" x14ac:dyDescent="0.25">
      <c r="A18" s="40" t="s">
        <v>4</v>
      </c>
      <c r="B18" s="40" t="s">
        <v>2</v>
      </c>
      <c r="C18" s="41" t="s">
        <v>100</v>
      </c>
      <c r="D18" s="42">
        <v>435</v>
      </c>
      <c r="E18" s="40">
        <v>0</v>
      </c>
      <c r="F18" s="40">
        <v>0</v>
      </c>
      <c r="G18" s="40">
        <v>0</v>
      </c>
      <c r="H18" t="s">
        <v>98</v>
      </c>
    </row>
    <row r="19" spans="1:8" x14ac:dyDescent="0.25">
      <c r="A19" t="s">
        <v>6</v>
      </c>
      <c r="B19" t="s">
        <v>2</v>
      </c>
      <c r="C19" s="8" t="s">
        <v>31</v>
      </c>
      <c r="D19" s="22">
        <v>456</v>
      </c>
      <c r="E19">
        <v>0</v>
      </c>
      <c r="F19">
        <v>0</v>
      </c>
      <c r="G19">
        <v>2</v>
      </c>
    </row>
    <row r="20" spans="1:8" x14ac:dyDescent="0.25">
      <c r="E20">
        <f>SUM(E2:E19)</f>
        <v>29</v>
      </c>
      <c r="F20">
        <f>SUM(F2:F19)</f>
        <v>24</v>
      </c>
      <c r="G20">
        <f>SUM(G2:G19)</f>
        <v>18</v>
      </c>
    </row>
  </sheetData>
  <dataValidations count="1">
    <dataValidation type="list" allowBlank="1" showInputMessage="1" showErrorMessage="1" sqref="A2:B19" xr:uid="{00000000-0002-0000-0700-000000000000}">
      <formula1>$AE$2:$AE$11</formula1>
    </dataValidation>
  </dataValidation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G20"/>
  <sheetViews>
    <sheetView workbookViewId="0">
      <selection activeCell="A20" sqref="A20"/>
    </sheetView>
  </sheetViews>
  <sheetFormatPr defaultColWidth="11.42578125" defaultRowHeight="15" x14ac:dyDescent="0.25"/>
  <cols>
    <col min="1" max="1" width="32.85546875" customWidth="1"/>
    <col min="2" max="2" width="31.28515625" customWidth="1"/>
    <col min="5" max="5" width="15.42578125" customWidth="1"/>
    <col min="6" max="6" width="19.5703125" customWidth="1"/>
  </cols>
  <sheetData>
    <row r="1" spans="1:7" x14ac:dyDescent="0.25">
      <c r="E1" t="s">
        <v>19</v>
      </c>
      <c r="F1" t="s">
        <v>20</v>
      </c>
      <c r="G1" t="s">
        <v>94</v>
      </c>
    </row>
    <row r="2" spans="1:7" x14ac:dyDescent="0.25">
      <c r="A2" s="37" t="s">
        <v>8</v>
      </c>
      <c r="B2" s="37" t="s">
        <v>4</v>
      </c>
      <c r="C2" s="38" t="s">
        <v>23</v>
      </c>
      <c r="D2" s="39">
        <v>302</v>
      </c>
      <c r="E2" s="37">
        <v>0</v>
      </c>
      <c r="F2" s="37">
        <v>13</v>
      </c>
      <c r="G2" s="37">
        <v>0</v>
      </c>
    </row>
    <row r="3" spans="1:7" x14ac:dyDescent="0.25">
      <c r="A3" s="37" t="s">
        <v>4</v>
      </c>
      <c r="B3" s="37" t="s">
        <v>0</v>
      </c>
      <c r="C3" s="38" t="s">
        <v>27</v>
      </c>
      <c r="D3" s="39">
        <v>674</v>
      </c>
      <c r="E3" s="37">
        <v>0</v>
      </c>
      <c r="F3" s="37">
        <v>8</v>
      </c>
      <c r="G3" s="37">
        <v>0</v>
      </c>
    </row>
    <row r="4" spans="1:7" x14ac:dyDescent="0.25">
      <c r="A4" s="37" t="s">
        <v>1</v>
      </c>
      <c r="B4" s="37" t="s">
        <v>4</v>
      </c>
      <c r="C4" s="38" t="s">
        <v>37</v>
      </c>
      <c r="D4" s="39">
        <v>316</v>
      </c>
      <c r="E4" s="37">
        <v>1</v>
      </c>
      <c r="F4" s="37">
        <v>7</v>
      </c>
      <c r="G4" s="37">
        <v>0</v>
      </c>
    </row>
    <row r="5" spans="1:7" x14ac:dyDescent="0.25">
      <c r="A5" s="37" t="s">
        <v>4</v>
      </c>
      <c r="B5" s="37" t="s">
        <v>6</v>
      </c>
      <c r="C5" s="38" t="s">
        <v>43</v>
      </c>
      <c r="D5" s="39">
        <v>323</v>
      </c>
      <c r="E5" s="37">
        <v>0</v>
      </c>
      <c r="F5" s="37">
        <v>9</v>
      </c>
      <c r="G5" s="37">
        <v>0</v>
      </c>
    </row>
    <row r="6" spans="1:7" x14ac:dyDescent="0.25">
      <c r="A6" s="37" t="s">
        <v>5</v>
      </c>
      <c r="B6" s="37" t="s">
        <v>4</v>
      </c>
      <c r="C6" s="38" t="s">
        <v>46</v>
      </c>
      <c r="D6" s="39">
        <v>330</v>
      </c>
      <c r="E6" s="37">
        <v>0</v>
      </c>
      <c r="F6" s="37">
        <v>9</v>
      </c>
      <c r="G6" s="37">
        <v>0</v>
      </c>
    </row>
    <row r="7" spans="1:7" x14ac:dyDescent="0.25">
      <c r="A7" s="46" t="s">
        <v>4</v>
      </c>
      <c r="B7" s="46" t="s">
        <v>9</v>
      </c>
      <c r="C7" s="47" t="s">
        <v>39</v>
      </c>
      <c r="D7" s="48">
        <v>337</v>
      </c>
      <c r="E7" s="46">
        <v>2</v>
      </c>
      <c r="F7" s="46">
        <v>1</v>
      </c>
      <c r="G7" s="46">
        <v>2</v>
      </c>
    </row>
    <row r="8" spans="1:7" x14ac:dyDescent="0.25">
      <c r="A8" s="33" t="s">
        <v>4</v>
      </c>
      <c r="B8" s="33" t="s">
        <v>3</v>
      </c>
      <c r="C8" s="34" t="s">
        <v>31</v>
      </c>
      <c r="D8" s="35">
        <v>344</v>
      </c>
      <c r="E8">
        <v>0</v>
      </c>
      <c r="F8">
        <v>0</v>
      </c>
      <c r="G8">
        <v>0</v>
      </c>
    </row>
    <row r="9" spans="1:7" x14ac:dyDescent="0.25">
      <c r="A9" s="37" t="s">
        <v>4</v>
      </c>
      <c r="B9" s="37" t="s">
        <v>7</v>
      </c>
      <c r="C9" s="38" t="s">
        <v>56</v>
      </c>
      <c r="D9" s="39">
        <v>351</v>
      </c>
      <c r="E9" s="37">
        <v>0</v>
      </c>
      <c r="F9" s="37">
        <v>4</v>
      </c>
      <c r="G9" s="37">
        <v>0</v>
      </c>
    </row>
    <row r="10" spans="1:7" x14ac:dyDescent="0.25">
      <c r="A10" s="37" t="s">
        <v>2</v>
      </c>
      <c r="B10" s="37" t="s">
        <v>4</v>
      </c>
      <c r="C10" s="38" t="s">
        <v>59</v>
      </c>
      <c r="D10" s="39">
        <v>358</v>
      </c>
      <c r="E10" s="37">
        <v>0</v>
      </c>
      <c r="F10" s="37">
        <v>8</v>
      </c>
      <c r="G10" s="37">
        <v>0</v>
      </c>
    </row>
    <row r="11" spans="1:7" x14ac:dyDescent="0.25">
      <c r="A11" s="37" t="s">
        <v>4</v>
      </c>
      <c r="B11" s="37" t="s">
        <v>8</v>
      </c>
      <c r="C11" s="38" t="s">
        <v>31</v>
      </c>
      <c r="D11" s="39">
        <v>372</v>
      </c>
      <c r="E11" s="37">
        <v>0</v>
      </c>
      <c r="F11" s="37">
        <v>0</v>
      </c>
      <c r="G11" s="37">
        <v>0</v>
      </c>
    </row>
    <row r="12" spans="1:7" x14ac:dyDescent="0.25">
      <c r="A12" s="37" t="s">
        <v>0</v>
      </c>
      <c r="B12" s="37" t="s">
        <v>4</v>
      </c>
      <c r="C12" s="38" t="s">
        <v>25</v>
      </c>
      <c r="D12" s="39">
        <v>379</v>
      </c>
      <c r="E12" s="37">
        <v>0</v>
      </c>
      <c r="F12" s="37">
        <v>0</v>
      </c>
      <c r="G12" s="37">
        <v>0</v>
      </c>
    </row>
    <row r="13" spans="1:7" x14ac:dyDescent="0.25">
      <c r="A13" s="37" t="s">
        <v>4</v>
      </c>
      <c r="B13" s="37" t="s">
        <v>1</v>
      </c>
      <c r="C13" s="38" t="s">
        <v>57</v>
      </c>
      <c r="D13" s="39">
        <v>386</v>
      </c>
      <c r="E13" s="37">
        <v>0</v>
      </c>
      <c r="F13" s="37">
        <v>2</v>
      </c>
      <c r="G13" s="37">
        <v>0</v>
      </c>
    </row>
    <row r="14" spans="1:7" x14ac:dyDescent="0.25">
      <c r="A14" s="37" t="s">
        <v>6</v>
      </c>
      <c r="B14" s="37" t="s">
        <v>4</v>
      </c>
      <c r="C14" s="38" t="s">
        <v>25</v>
      </c>
      <c r="D14" s="39">
        <v>393</v>
      </c>
      <c r="E14" s="37">
        <v>0</v>
      </c>
      <c r="F14" s="37">
        <v>0</v>
      </c>
      <c r="G14" s="37">
        <v>0</v>
      </c>
    </row>
    <row r="15" spans="1:7" x14ac:dyDescent="0.25">
      <c r="A15" s="37" t="s">
        <v>4</v>
      </c>
      <c r="B15" s="37" t="s">
        <v>5</v>
      </c>
      <c r="C15" s="38" t="s">
        <v>31</v>
      </c>
      <c r="D15" s="39">
        <v>400</v>
      </c>
      <c r="E15" s="37">
        <v>0</v>
      </c>
      <c r="F15" s="37">
        <v>0</v>
      </c>
      <c r="G15" s="37">
        <v>0</v>
      </c>
    </row>
    <row r="16" spans="1:7" x14ac:dyDescent="0.25">
      <c r="A16" s="46" t="s">
        <v>9</v>
      </c>
      <c r="B16" s="46" t="s">
        <v>4</v>
      </c>
      <c r="C16" s="47" t="s">
        <v>31</v>
      </c>
      <c r="D16" s="48">
        <v>407</v>
      </c>
      <c r="E16" s="46">
        <v>0</v>
      </c>
      <c r="F16" s="46">
        <v>0</v>
      </c>
      <c r="G16" s="46">
        <v>2</v>
      </c>
    </row>
    <row r="17" spans="1:7" x14ac:dyDescent="0.25">
      <c r="A17" s="33" t="s">
        <v>3</v>
      </c>
      <c r="B17" s="33" t="s">
        <v>4</v>
      </c>
      <c r="C17" s="34" t="s">
        <v>25</v>
      </c>
      <c r="D17" s="35">
        <v>414</v>
      </c>
      <c r="E17">
        <v>0</v>
      </c>
      <c r="F17">
        <v>0</v>
      </c>
      <c r="G17">
        <v>0</v>
      </c>
    </row>
    <row r="18" spans="1:7" x14ac:dyDescent="0.25">
      <c r="A18" s="37" t="s">
        <v>7</v>
      </c>
      <c r="B18" s="37" t="s">
        <v>4</v>
      </c>
      <c r="C18" s="38" t="s">
        <v>40</v>
      </c>
      <c r="D18" s="39">
        <v>421</v>
      </c>
      <c r="E18" s="37">
        <v>0</v>
      </c>
      <c r="F18" s="37">
        <v>3</v>
      </c>
      <c r="G18" s="37">
        <v>0</v>
      </c>
    </row>
    <row r="19" spans="1:7" x14ac:dyDescent="0.25">
      <c r="A19" s="46" t="s">
        <v>4</v>
      </c>
      <c r="B19" s="46" t="s">
        <v>2</v>
      </c>
      <c r="C19" s="47" t="s">
        <v>68</v>
      </c>
      <c r="D19" s="48">
        <v>435</v>
      </c>
      <c r="E19" s="46">
        <v>0</v>
      </c>
      <c r="F19" s="46">
        <v>0</v>
      </c>
      <c r="G19" s="46">
        <v>2</v>
      </c>
    </row>
    <row r="20" spans="1:7" x14ac:dyDescent="0.25">
      <c r="E20">
        <f>SUM(E2:E19)</f>
        <v>3</v>
      </c>
      <c r="F20">
        <f>SUM(F2:F19)</f>
        <v>64</v>
      </c>
      <c r="G20">
        <f>SUM(G2:G19)</f>
        <v>6</v>
      </c>
    </row>
  </sheetData>
  <dataValidations count="1">
    <dataValidation type="list" allowBlank="1" showInputMessage="1" showErrorMessage="1" sqref="A2:B19" xr:uid="{00000000-0002-0000-0800-000000000000}">
      <formula1>$AE$2:$AE$11</formula1>
    </dataValidation>
  </dataValidation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G20"/>
  <sheetViews>
    <sheetView workbookViewId="0">
      <selection activeCell="F16" sqref="F16"/>
    </sheetView>
  </sheetViews>
  <sheetFormatPr defaultColWidth="11.42578125" defaultRowHeight="15" x14ac:dyDescent="0.25"/>
  <cols>
    <col min="1" max="1" width="34.28515625" customWidth="1"/>
    <col min="2" max="2" width="28.5703125" customWidth="1"/>
  </cols>
  <sheetData>
    <row r="1" spans="1:7" x14ac:dyDescent="0.25">
      <c r="E1" t="s">
        <v>19</v>
      </c>
      <c r="F1" t="s">
        <v>20</v>
      </c>
      <c r="G1" t="s">
        <v>94</v>
      </c>
    </row>
    <row r="2" spans="1:7" x14ac:dyDescent="0.25">
      <c r="A2" t="s">
        <v>0</v>
      </c>
      <c r="B2" t="s">
        <v>9</v>
      </c>
      <c r="C2" s="8" t="s">
        <v>25</v>
      </c>
      <c r="D2" s="22">
        <v>302</v>
      </c>
      <c r="E2">
        <v>0</v>
      </c>
      <c r="F2">
        <v>0</v>
      </c>
      <c r="G2">
        <v>0</v>
      </c>
    </row>
    <row r="3" spans="1:7" x14ac:dyDescent="0.25">
      <c r="A3" t="s">
        <v>9</v>
      </c>
      <c r="B3" t="s">
        <v>1</v>
      </c>
      <c r="C3" s="8" t="s">
        <v>26</v>
      </c>
      <c r="D3" s="22">
        <v>674</v>
      </c>
      <c r="E3">
        <v>3</v>
      </c>
      <c r="F3">
        <v>2</v>
      </c>
      <c r="G3">
        <v>2</v>
      </c>
    </row>
    <row r="4" spans="1:7" x14ac:dyDescent="0.25">
      <c r="A4" t="s">
        <v>6</v>
      </c>
      <c r="B4" t="s">
        <v>9</v>
      </c>
      <c r="C4" s="8" t="s">
        <v>35</v>
      </c>
      <c r="D4" s="22">
        <v>316</v>
      </c>
      <c r="E4">
        <v>9</v>
      </c>
      <c r="F4">
        <v>5</v>
      </c>
      <c r="G4">
        <v>2</v>
      </c>
    </row>
    <row r="5" spans="1:7" x14ac:dyDescent="0.25">
      <c r="A5" t="s">
        <v>3</v>
      </c>
      <c r="B5" t="s">
        <v>9</v>
      </c>
      <c r="C5" s="8" t="s">
        <v>39</v>
      </c>
      <c r="D5" s="22">
        <v>323</v>
      </c>
      <c r="E5">
        <v>1</v>
      </c>
      <c r="F5">
        <v>2</v>
      </c>
      <c r="G5">
        <v>0</v>
      </c>
    </row>
    <row r="6" spans="1:7" x14ac:dyDescent="0.25">
      <c r="A6" t="s">
        <v>9</v>
      </c>
      <c r="B6" t="s">
        <v>8</v>
      </c>
      <c r="C6" s="8" t="s">
        <v>47</v>
      </c>
      <c r="D6" s="22">
        <v>330</v>
      </c>
      <c r="E6">
        <v>0</v>
      </c>
      <c r="F6">
        <v>6</v>
      </c>
      <c r="G6">
        <v>0</v>
      </c>
    </row>
    <row r="7" spans="1:7" x14ac:dyDescent="0.25">
      <c r="A7" t="s">
        <v>4</v>
      </c>
      <c r="B7" t="s">
        <v>9</v>
      </c>
      <c r="C7" s="8" t="s">
        <v>39</v>
      </c>
      <c r="D7" s="22">
        <v>337</v>
      </c>
      <c r="E7">
        <v>1</v>
      </c>
      <c r="F7">
        <v>2</v>
      </c>
      <c r="G7">
        <v>0</v>
      </c>
    </row>
    <row r="8" spans="1:7" x14ac:dyDescent="0.25">
      <c r="A8" t="s">
        <v>9</v>
      </c>
      <c r="B8" t="s">
        <v>7</v>
      </c>
      <c r="C8" s="8" t="s">
        <v>52</v>
      </c>
      <c r="D8" s="22">
        <v>344</v>
      </c>
      <c r="E8">
        <v>0</v>
      </c>
      <c r="F8">
        <v>3</v>
      </c>
      <c r="G8">
        <v>0</v>
      </c>
    </row>
    <row r="9" spans="1:7" x14ac:dyDescent="0.25">
      <c r="A9" t="s">
        <v>2</v>
      </c>
      <c r="B9" t="s">
        <v>9</v>
      </c>
      <c r="C9" s="8" t="s">
        <v>55</v>
      </c>
      <c r="D9" s="22">
        <v>351</v>
      </c>
      <c r="E9">
        <v>2</v>
      </c>
      <c r="F9">
        <v>9</v>
      </c>
      <c r="G9">
        <v>0</v>
      </c>
    </row>
    <row r="10" spans="1:7" x14ac:dyDescent="0.25">
      <c r="A10" t="s">
        <v>9</v>
      </c>
      <c r="B10" t="s">
        <v>5</v>
      </c>
      <c r="C10" s="8" t="s">
        <v>60</v>
      </c>
      <c r="D10" s="22">
        <v>358</v>
      </c>
      <c r="E10">
        <v>1</v>
      </c>
      <c r="F10">
        <v>8</v>
      </c>
      <c r="G10">
        <v>0</v>
      </c>
    </row>
    <row r="11" spans="1:7" x14ac:dyDescent="0.25">
      <c r="A11" t="s">
        <v>9</v>
      </c>
      <c r="B11" t="s">
        <v>0</v>
      </c>
      <c r="C11" s="8" t="s">
        <v>31</v>
      </c>
      <c r="D11" s="22">
        <v>372</v>
      </c>
      <c r="E11">
        <v>0</v>
      </c>
      <c r="F11">
        <v>0</v>
      </c>
      <c r="G11">
        <v>0</v>
      </c>
    </row>
    <row r="12" spans="1:7" x14ac:dyDescent="0.25">
      <c r="A12" s="33" t="s">
        <v>1</v>
      </c>
      <c r="B12" s="33" t="s">
        <v>9</v>
      </c>
      <c r="C12" s="34" t="s">
        <v>68</v>
      </c>
      <c r="D12" s="35">
        <v>379</v>
      </c>
      <c r="E12">
        <v>0</v>
      </c>
      <c r="F12">
        <v>0</v>
      </c>
      <c r="G12">
        <v>0</v>
      </c>
    </row>
    <row r="13" spans="1:7" x14ac:dyDescent="0.25">
      <c r="A13" t="s">
        <v>9</v>
      </c>
      <c r="B13" t="s">
        <v>6</v>
      </c>
      <c r="C13" s="8" t="s">
        <v>69</v>
      </c>
      <c r="D13" s="22">
        <v>386</v>
      </c>
      <c r="E13">
        <v>0</v>
      </c>
      <c r="F13">
        <v>10</v>
      </c>
      <c r="G13">
        <v>0</v>
      </c>
    </row>
    <row r="14" spans="1:7" x14ac:dyDescent="0.25">
      <c r="A14" s="33" t="s">
        <v>9</v>
      </c>
      <c r="B14" s="33" t="s">
        <v>3</v>
      </c>
      <c r="C14" s="34" t="s">
        <v>31</v>
      </c>
      <c r="D14" s="35">
        <v>393</v>
      </c>
      <c r="E14">
        <v>0</v>
      </c>
      <c r="F14">
        <v>0</v>
      </c>
      <c r="G14">
        <v>0</v>
      </c>
    </row>
    <row r="15" spans="1:7" x14ac:dyDescent="0.25">
      <c r="A15" t="s">
        <v>8</v>
      </c>
      <c r="B15" t="s">
        <v>9</v>
      </c>
      <c r="C15" s="8" t="s">
        <v>25</v>
      </c>
      <c r="D15" s="22">
        <v>400</v>
      </c>
      <c r="E15">
        <v>0</v>
      </c>
      <c r="F15">
        <v>0</v>
      </c>
      <c r="G15">
        <v>0</v>
      </c>
    </row>
    <row r="16" spans="1:7" x14ac:dyDescent="0.25">
      <c r="A16" t="s">
        <v>9</v>
      </c>
      <c r="B16" t="s">
        <v>4</v>
      </c>
      <c r="C16" s="8" t="s">
        <v>31</v>
      </c>
      <c r="D16" s="22">
        <v>407</v>
      </c>
      <c r="E16">
        <v>0</v>
      </c>
      <c r="F16">
        <v>0</v>
      </c>
      <c r="G16">
        <v>0</v>
      </c>
    </row>
    <row r="17" spans="1:7" x14ac:dyDescent="0.25">
      <c r="A17" t="s">
        <v>7</v>
      </c>
      <c r="B17" t="s">
        <v>9</v>
      </c>
      <c r="C17" s="8" t="s">
        <v>25</v>
      </c>
      <c r="D17" s="22">
        <v>414</v>
      </c>
      <c r="E17">
        <v>0</v>
      </c>
      <c r="F17">
        <v>0</v>
      </c>
      <c r="G17">
        <v>0</v>
      </c>
    </row>
    <row r="18" spans="1:7" x14ac:dyDescent="0.25">
      <c r="A18" t="s">
        <v>9</v>
      </c>
      <c r="B18" t="s">
        <v>2</v>
      </c>
      <c r="C18" s="8" t="s">
        <v>31</v>
      </c>
      <c r="D18" s="22">
        <v>421</v>
      </c>
      <c r="E18">
        <v>0</v>
      </c>
      <c r="F18">
        <v>0</v>
      </c>
      <c r="G18">
        <v>0</v>
      </c>
    </row>
    <row r="19" spans="1:7" x14ac:dyDescent="0.25">
      <c r="A19" t="s">
        <v>5</v>
      </c>
      <c r="B19" t="s">
        <v>9</v>
      </c>
      <c r="C19" s="8" t="s">
        <v>25</v>
      </c>
      <c r="D19" s="22">
        <v>435</v>
      </c>
      <c r="E19">
        <v>0</v>
      </c>
      <c r="F19">
        <v>0</v>
      </c>
      <c r="G19">
        <v>0</v>
      </c>
    </row>
    <row r="20" spans="1:7" x14ac:dyDescent="0.25">
      <c r="E20">
        <f>SUM(E2:E19)</f>
        <v>17</v>
      </c>
      <c r="F20">
        <f>SUM(F2:F19)</f>
        <v>47</v>
      </c>
      <c r="G20">
        <f>SUM(G2:G19)</f>
        <v>4</v>
      </c>
    </row>
  </sheetData>
  <dataValidations count="1">
    <dataValidation type="list" allowBlank="1" showInputMessage="1" showErrorMessage="1" sqref="A2:B19" xr:uid="{00000000-0002-0000-0900-000000000000}">
      <formula1>$AE$2:$AE$11</formula1>
    </dataValidation>
  </dataValidation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G20"/>
  <sheetViews>
    <sheetView workbookViewId="0">
      <selection activeCell="E1" sqref="E1:G1"/>
    </sheetView>
  </sheetViews>
  <sheetFormatPr defaultColWidth="11.42578125" defaultRowHeight="15" x14ac:dyDescent="0.25"/>
  <cols>
    <col min="1" max="1" width="36.5703125" customWidth="1"/>
    <col min="2" max="2" width="26" customWidth="1"/>
  </cols>
  <sheetData>
    <row r="1" spans="1:7" x14ac:dyDescent="0.25">
      <c r="E1" t="s">
        <v>19</v>
      </c>
      <c r="F1" t="s">
        <v>20</v>
      </c>
      <c r="G1" t="s">
        <v>89</v>
      </c>
    </row>
    <row r="2" spans="1:7" x14ac:dyDescent="0.25">
      <c r="A2" t="s">
        <v>6</v>
      </c>
      <c r="B2" t="s">
        <v>7</v>
      </c>
      <c r="C2" s="8" t="s">
        <v>22</v>
      </c>
      <c r="D2" s="22">
        <v>302</v>
      </c>
      <c r="E2">
        <v>1</v>
      </c>
      <c r="F2">
        <v>4</v>
      </c>
      <c r="G2">
        <v>0</v>
      </c>
    </row>
    <row r="3" spans="1:7" x14ac:dyDescent="0.25">
      <c r="A3" t="s">
        <v>7</v>
      </c>
      <c r="B3" t="s">
        <v>2</v>
      </c>
      <c r="C3" s="8" t="s">
        <v>29</v>
      </c>
      <c r="D3" s="22">
        <v>674</v>
      </c>
      <c r="E3">
        <v>0</v>
      </c>
      <c r="F3">
        <v>0</v>
      </c>
      <c r="G3">
        <v>1</v>
      </c>
    </row>
    <row r="4" spans="1:7" x14ac:dyDescent="0.25">
      <c r="A4" t="s">
        <v>0</v>
      </c>
      <c r="B4" t="s">
        <v>7</v>
      </c>
      <c r="C4" s="8" t="s">
        <v>36</v>
      </c>
      <c r="D4" s="22">
        <v>316</v>
      </c>
      <c r="E4">
        <v>0</v>
      </c>
      <c r="F4">
        <v>1</v>
      </c>
      <c r="G4">
        <v>0</v>
      </c>
    </row>
    <row r="5" spans="1:7" x14ac:dyDescent="0.25">
      <c r="A5" t="s">
        <v>8</v>
      </c>
      <c r="B5" t="s">
        <v>7</v>
      </c>
      <c r="C5" s="8" t="s">
        <v>41</v>
      </c>
      <c r="D5" s="22">
        <v>323</v>
      </c>
      <c r="E5">
        <v>0</v>
      </c>
      <c r="F5">
        <v>7</v>
      </c>
      <c r="G5">
        <v>0</v>
      </c>
    </row>
    <row r="6" spans="1:7" x14ac:dyDescent="0.25">
      <c r="A6" t="s">
        <v>7</v>
      </c>
      <c r="B6" t="s">
        <v>1</v>
      </c>
      <c r="C6" s="8" t="s">
        <v>31</v>
      </c>
      <c r="D6" s="22">
        <v>330</v>
      </c>
      <c r="E6">
        <v>0</v>
      </c>
      <c r="F6">
        <v>0</v>
      </c>
      <c r="G6">
        <v>0</v>
      </c>
    </row>
    <row r="7" spans="1:7" x14ac:dyDescent="0.25">
      <c r="A7" t="s">
        <v>7</v>
      </c>
      <c r="B7" t="s">
        <v>5</v>
      </c>
      <c r="C7" s="8" t="s">
        <v>39</v>
      </c>
      <c r="D7" s="22">
        <v>337</v>
      </c>
      <c r="E7">
        <v>2</v>
      </c>
      <c r="F7">
        <v>1</v>
      </c>
      <c r="G7">
        <v>2</v>
      </c>
    </row>
    <row r="8" spans="1:7" x14ac:dyDescent="0.25">
      <c r="A8" t="s">
        <v>9</v>
      </c>
      <c r="B8" t="s">
        <v>7</v>
      </c>
      <c r="C8" s="8" t="s">
        <v>52</v>
      </c>
      <c r="D8" s="22">
        <v>344</v>
      </c>
      <c r="E8">
        <v>3</v>
      </c>
      <c r="F8">
        <v>0</v>
      </c>
      <c r="G8">
        <v>2</v>
      </c>
    </row>
    <row r="9" spans="1:7" x14ac:dyDescent="0.25">
      <c r="A9" t="s">
        <v>4</v>
      </c>
      <c r="B9" t="s">
        <v>7</v>
      </c>
      <c r="C9" s="8" t="s">
        <v>56</v>
      </c>
      <c r="D9" s="22">
        <v>351</v>
      </c>
      <c r="E9">
        <v>4</v>
      </c>
      <c r="F9">
        <v>0</v>
      </c>
      <c r="G9">
        <v>2</v>
      </c>
    </row>
    <row r="10" spans="1:7" x14ac:dyDescent="0.25">
      <c r="A10" s="33" t="s">
        <v>7</v>
      </c>
      <c r="B10" s="33" t="s">
        <v>3</v>
      </c>
      <c r="C10" s="34" t="s">
        <v>65</v>
      </c>
      <c r="D10" s="35">
        <v>358</v>
      </c>
      <c r="E10">
        <v>0</v>
      </c>
      <c r="F10">
        <v>5</v>
      </c>
      <c r="G10">
        <v>0</v>
      </c>
    </row>
    <row r="11" spans="1:7" x14ac:dyDescent="0.25">
      <c r="A11" t="s">
        <v>7</v>
      </c>
      <c r="B11" t="s">
        <v>6</v>
      </c>
      <c r="C11" s="8" t="s">
        <v>26</v>
      </c>
      <c r="D11" s="22">
        <v>372</v>
      </c>
      <c r="E11">
        <v>3</v>
      </c>
      <c r="F11">
        <v>2</v>
      </c>
      <c r="G11">
        <v>2</v>
      </c>
    </row>
    <row r="12" spans="1:7" x14ac:dyDescent="0.25">
      <c r="A12" t="s">
        <v>2</v>
      </c>
      <c r="B12" t="s">
        <v>7</v>
      </c>
      <c r="C12" s="8" t="s">
        <v>67</v>
      </c>
      <c r="D12" s="22" t="s">
        <v>63</v>
      </c>
      <c r="E12">
        <v>0</v>
      </c>
      <c r="F12">
        <v>0</v>
      </c>
      <c r="G12">
        <v>0</v>
      </c>
    </row>
    <row r="13" spans="1:7" x14ac:dyDescent="0.25">
      <c r="A13" t="s">
        <v>7</v>
      </c>
      <c r="B13" t="s">
        <v>0</v>
      </c>
      <c r="C13" s="8" t="s">
        <v>70</v>
      </c>
      <c r="D13" s="22">
        <v>386</v>
      </c>
      <c r="E13">
        <v>0</v>
      </c>
      <c r="F13">
        <v>7</v>
      </c>
      <c r="G13">
        <v>0</v>
      </c>
    </row>
    <row r="14" spans="1:7" x14ac:dyDescent="0.25">
      <c r="A14" t="s">
        <v>7</v>
      </c>
      <c r="B14" t="s">
        <v>8</v>
      </c>
      <c r="C14" s="8" t="s">
        <v>31</v>
      </c>
      <c r="D14" s="22">
        <v>393</v>
      </c>
      <c r="E14">
        <v>0</v>
      </c>
      <c r="F14">
        <v>0</v>
      </c>
      <c r="G14">
        <v>0</v>
      </c>
    </row>
    <row r="15" spans="1:7" x14ac:dyDescent="0.25">
      <c r="A15" s="40" t="s">
        <v>1</v>
      </c>
      <c r="B15" s="40" t="s">
        <v>7</v>
      </c>
      <c r="C15" s="41" t="s">
        <v>91</v>
      </c>
      <c r="D15" s="42">
        <v>400</v>
      </c>
      <c r="E15">
        <v>0</v>
      </c>
      <c r="F15">
        <v>4</v>
      </c>
      <c r="G15">
        <v>0</v>
      </c>
    </row>
    <row r="16" spans="1:7" x14ac:dyDescent="0.25">
      <c r="A16" t="s">
        <v>5</v>
      </c>
      <c r="B16" t="s">
        <v>7</v>
      </c>
      <c r="C16" s="8" t="s">
        <v>54</v>
      </c>
      <c r="D16" s="22">
        <v>407</v>
      </c>
      <c r="E16">
        <v>0</v>
      </c>
      <c r="F16">
        <v>5</v>
      </c>
      <c r="G16">
        <v>0</v>
      </c>
    </row>
    <row r="17" spans="1:7" x14ac:dyDescent="0.25">
      <c r="A17" t="s">
        <v>7</v>
      </c>
      <c r="B17" t="s">
        <v>9</v>
      </c>
      <c r="C17" s="8" t="s">
        <v>25</v>
      </c>
      <c r="D17" s="22">
        <v>414</v>
      </c>
      <c r="E17">
        <v>0</v>
      </c>
      <c r="F17">
        <v>0</v>
      </c>
      <c r="G17">
        <v>2</v>
      </c>
    </row>
    <row r="18" spans="1:7" x14ac:dyDescent="0.25">
      <c r="A18" t="s">
        <v>7</v>
      </c>
      <c r="B18" t="s">
        <v>4</v>
      </c>
      <c r="C18" s="8" t="s">
        <v>40</v>
      </c>
      <c r="D18" s="22">
        <v>421</v>
      </c>
      <c r="E18">
        <v>3</v>
      </c>
      <c r="F18">
        <v>0</v>
      </c>
      <c r="G18">
        <v>2</v>
      </c>
    </row>
    <row r="19" spans="1:7" x14ac:dyDescent="0.25">
      <c r="A19" t="s">
        <v>3</v>
      </c>
      <c r="B19" t="s">
        <v>7</v>
      </c>
      <c r="C19" s="8" t="s">
        <v>25</v>
      </c>
      <c r="D19" s="22">
        <v>435</v>
      </c>
      <c r="E19">
        <v>0</v>
      </c>
      <c r="F19">
        <v>0</v>
      </c>
      <c r="G19">
        <v>0</v>
      </c>
    </row>
    <row r="20" spans="1:7" x14ac:dyDescent="0.25">
      <c r="E20">
        <f>SUM(E2:E19)</f>
        <v>16</v>
      </c>
      <c r="F20">
        <f>SUM(F2:F19)</f>
        <v>36</v>
      </c>
      <c r="G20">
        <f>SUM(G2:G19)</f>
        <v>13</v>
      </c>
    </row>
  </sheetData>
  <dataValidations count="2">
    <dataValidation type="list" allowBlank="1" showInputMessage="1" showErrorMessage="1" sqref="A2:B2" xr:uid="{00000000-0002-0000-0A00-000000000000}">
      <formula1>$AF$3:$AF$12</formula1>
    </dataValidation>
    <dataValidation type="list" allowBlank="1" showInputMessage="1" showErrorMessage="1" sqref="A3:B19" xr:uid="{00000000-0002-0000-0A00-000001000000}">
      <formula1>$AE$3:$AE$12</formula1>
    </dataValidation>
  </dataValidation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O57"/>
  <sheetViews>
    <sheetView topLeftCell="A43" workbookViewId="0">
      <selection activeCell="A47" sqref="A47:O57"/>
    </sheetView>
  </sheetViews>
  <sheetFormatPr defaultColWidth="11.42578125" defaultRowHeight="15" x14ac:dyDescent="0.25"/>
  <cols>
    <col min="1" max="1" width="32.42578125" customWidth="1"/>
    <col min="2" max="2" width="35.5703125" customWidth="1"/>
    <col min="3" max="3" width="22.42578125" customWidth="1"/>
    <col min="5" max="5" width="37.42578125" customWidth="1"/>
  </cols>
  <sheetData>
    <row r="1" spans="1:5" x14ac:dyDescent="0.25">
      <c r="A1" s="33" t="s">
        <v>4</v>
      </c>
      <c r="B1" s="33" t="s">
        <v>3</v>
      </c>
      <c r="C1" s="34" t="s">
        <v>31</v>
      </c>
      <c r="D1" s="35">
        <v>344</v>
      </c>
    </row>
    <row r="2" spans="1:5" x14ac:dyDescent="0.25">
      <c r="A2" s="33" t="s">
        <v>3</v>
      </c>
      <c r="B2" s="33" t="s">
        <v>5</v>
      </c>
      <c r="C2" s="34" t="s">
        <v>25</v>
      </c>
      <c r="D2" s="35">
        <v>351</v>
      </c>
    </row>
    <row r="3" spans="1:5" x14ac:dyDescent="0.25">
      <c r="A3" s="33" t="s">
        <v>7</v>
      </c>
      <c r="B3" s="33" t="s">
        <v>3</v>
      </c>
      <c r="C3" s="34" t="s">
        <v>64</v>
      </c>
      <c r="D3" s="35">
        <v>358</v>
      </c>
    </row>
    <row r="4" spans="1:5" x14ac:dyDescent="0.25">
      <c r="A4" s="33" t="s">
        <v>1</v>
      </c>
      <c r="B4" s="33" t="s">
        <v>9</v>
      </c>
      <c r="C4" s="34" t="s">
        <v>66</v>
      </c>
      <c r="D4" s="35">
        <v>379</v>
      </c>
    </row>
    <row r="5" spans="1:5" x14ac:dyDescent="0.25">
      <c r="A5" t="s">
        <v>2</v>
      </c>
      <c r="B5" t="s">
        <v>1</v>
      </c>
      <c r="C5" s="8"/>
      <c r="D5" s="22" t="s">
        <v>73</v>
      </c>
    </row>
    <row r="6" spans="1:5" x14ac:dyDescent="0.25">
      <c r="A6" s="33" t="s">
        <v>9</v>
      </c>
      <c r="B6" s="33" t="s">
        <v>3</v>
      </c>
      <c r="C6" s="34" t="s">
        <v>71</v>
      </c>
      <c r="D6" s="35">
        <v>393</v>
      </c>
    </row>
    <row r="7" spans="1:5" x14ac:dyDescent="0.25">
      <c r="A7" s="43" t="s">
        <v>1</v>
      </c>
      <c r="B7" s="43" t="s">
        <v>7</v>
      </c>
      <c r="C7" s="44" t="s">
        <v>91</v>
      </c>
      <c r="D7" s="45">
        <v>400</v>
      </c>
    </row>
    <row r="8" spans="1:5" x14ac:dyDescent="0.25">
      <c r="A8" s="33" t="s">
        <v>1</v>
      </c>
      <c r="B8" s="33" t="s">
        <v>5</v>
      </c>
      <c r="C8" s="34" t="s">
        <v>82</v>
      </c>
      <c r="D8" s="35">
        <v>414</v>
      </c>
      <c r="E8" s="33" t="s">
        <v>81</v>
      </c>
    </row>
    <row r="9" spans="1:5" x14ac:dyDescent="0.25">
      <c r="A9" s="33" t="s">
        <v>3</v>
      </c>
      <c r="B9" s="33" t="s">
        <v>4</v>
      </c>
      <c r="C9" s="34" t="s">
        <v>25</v>
      </c>
      <c r="D9" s="35">
        <v>414</v>
      </c>
    </row>
    <row r="10" spans="1:5" x14ac:dyDescent="0.25">
      <c r="A10" t="s">
        <v>6</v>
      </c>
      <c r="B10" t="s">
        <v>2</v>
      </c>
      <c r="C10" s="8"/>
      <c r="D10" s="22">
        <v>428</v>
      </c>
      <c r="E10" s="8" t="s">
        <v>87</v>
      </c>
    </row>
    <row r="11" spans="1:5" x14ac:dyDescent="0.25">
      <c r="A11" t="s">
        <v>1</v>
      </c>
      <c r="B11" t="s">
        <v>3</v>
      </c>
      <c r="C11" s="8"/>
      <c r="D11" s="22">
        <v>428</v>
      </c>
    </row>
    <row r="12" spans="1:5" x14ac:dyDescent="0.25">
      <c r="A12" t="s">
        <v>4</v>
      </c>
      <c r="B12" t="s">
        <v>2</v>
      </c>
      <c r="C12" s="8"/>
      <c r="D12" s="22">
        <v>435</v>
      </c>
    </row>
    <row r="16" spans="1:5" x14ac:dyDescent="0.25">
      <c r="A16" t="s">
        <v>83</v>
      </c>
      <c r="B16" t="s">
        <v>84</v>
      </c>
    </row>
    <row r="17" spans="1:5" x14ac:dyDescent="0.25">
      <c r="A17" t="s">
        <v>85</v>
      </c>
      <c r="B17" t="s">
        <v>86</v>
      </c>
    </row>
    <row r="18" spans="1:5" x14ac:dyDescent="0.25">
      <c r="A18" t="s">
        <v>83</v>
      </c>
      <c r="B18" t="s">
        <v>90</v>
      </c>
    </row>
    <row r="21" spans="1:5" x14ac:dyDescent="0.25">
      <c r="A21">
        <v>71</v>
      </c>
      <c r="B21">
        <v>15</v>
      </c>
      <c r="D21">
        <v>71</v>
      </c>
      <c r="E21">
        <v>15</v>
      </c>
    </row>
    <row r="22" spans="1:5" x14ac:dyDescent="0.25">
      <c r="A22">
        <v>32</v>
      </c>
      <c r="B22">
        <v>31</v>
      </c>
      <c r="D22">
        <v>32</v>
      </c>
      <c r="E22">
        <v>28</v>
      </c>
    </row>
    <row r="23" spans="1:5" x14ac:dyDescent="0.25">
      <c r="A23">
        <v>35</v>
      </c>
      <c r="B23">
        <v>20</v>
      </c>
      <c r="D23">
        <v>35</v>
      </c>
      <c r="E23">
        <v>20</v>
      </c>
    </row>
    <row r="24" spans="1:5" x14ac:dyDescent="0.25">
      <c r="A24">
        <v>41</v>
      </c>
      <c r="B24">
        <v>19</v>
      </c>
      <c r="D24">
        <v>42</v>
      </c>
      <c r="E24">
        <v>20</v>
      </c>
    </row>
    <row r="25" spans="1:5" x14ac:dyDescent="0.25">
      <c r="A25">
        <v>31</v>
      </c>
      <c r="B25">
        <v>26</v>
      </c>
      <c r="D25">
        <v>29</v>
      </c>
      <c r="E25">
        <v>24</v>
      </c>
    </row>
    <row r="26" spans="1:5" x14ac:dyDescent="0.25">
      <c r="A26">
        <v>32</v>
      </c>
      <c r="B26">
        <v>29</v>
      </c>
      <c r="D26">
        <v>32</v>
      </c>
      <c r="E26">
        <v>29</v>
      </c>
    </row>
    <row r="27" spans="1:5" x14ac:dyDescent="0.25">
      <c r="A27">
        <v>41</v>
      </c>
      <c r="B27">
        <v>34</v>
      </c>
      <c r="D27">
        <v>41</v>
      </c>
      <c r="E27">
        <v>35</v>
      </c>
    </row>
    <row r="28" spans="1:5" x14ac:dyDescent="0.25">
      <c r="A28">
        <v>16</v>
      </c>
      <c r="B28">
        <v>36</v>
      </c>
      <c r="D28">
        <v>16</v>
      </c>
      <c r="E28">
        <v>36</v>
      </c>
    </row>
    <row r="29" spans="1:5" x14ac:dyDescent="0.25">
      <c r="A29">
        <v>6</v>
      </c>
      <c r="B29">
        <v>64</v>
      </c>
      <c r="D29">
        <v>3</v>
      </c>
      <c r="E29">
        <v>64</v>
      </c>
    </row>
    <row r="30" spans="1:5" x14ac:dyDescent="0.25">
      <c r="A30">
        <v>16</v>
      </c>
      <c r="B30">
        <v>47</v>
      </c>
      <c r="D30">
        <v>17</v>
      </c>
      <c r="E30">
        <v>47</v>
      </c>
    </row>
    <row r="31" spans="1:5" x14ac:dyDescent="0.25">
      <c r="A31">
        <f>SUM(A21:A30)</f>
        <v>321</v>
      </c>
      <c r="B31">
        <f>SUM(B21:B30)</f>
        <v>321</v>
      </c>
      <c r="D31">
        <f>SUM(D21:D30)</f>
        <v>318</v>
      </c>
      <c r="E31">
        <f>SUM(E21:E30)</f>
        <v>318</v>
      </c>
    </row>
    <row r="34" spans="1:15" x14ac:dyDescent="0.25">
      <c r="A34">
        <v>17</v>
      </c>
      <c r="B34">
        <v>1</v>
      </c>
    </row>
    <row r="35" spans="1:15" x14ac:dyDescent="0.25">
      <c r="A35">
        <v>13</v>
      </c>
      <c r="B35">
        <v>4</v>
      </c>
    </row>
    <row r="36" spans="1:15" x14ac:dyDescent="0.25">
      <c r="A36">
        <v>13</v>
      </c>
      <c r="B36">
        <v>5</v>
      </c>
    </row>
    <row r="37" spans="1:15" x14ac:dyDescent="0.25">
      <c r="A37">
        <v>9</v>
      </c>
      <c r="B37">
        <v>8</v>
      </c>
    </row>
    <row r="38" spans="1:15" x14ac:dyDescent="0.25">
      <c r="A38">
        <v>8</v>
      </c>
      <c r="B38">
        <v>8</v>
      </c>
    </row>
    <row r="39" spans="1:15" x14ac:dyDescent="0.25">
      <c r="A39">
        <v>8</v>
      </c>
      <c r="B39">
        <v>10</v>
      </c>
    </row>
    <row r="40" spans="1:15" x14ac:dyDescent="0.25">
      <c r="A40">
        <v>6</v>
      </c>
      <c r="B40">
        <v>9</v>
      </c>
    </row>
    <row r="41" spans="1:15" x14ac:dyDescent="0.25">
      <c r="A41">
        <v>6</v>
      </c>
      <c r="B41">
        <v>10</v>
      </c>
    </row>
    <row r="42" spans="1:15" x14ac:dyDescent="0.25">
      <c r="A42">
        <v>4</v>
      </c>
      <c r="B42">
        <v>14</v>
      </c>
    </row>
    <row r="43" spans="1:15" x14ac:dyDescent="0.25">
      <c r="A43">
        <v>2</v>
      </c>
      <c r="B43">
        <v>16</v>
      </c>
    </row>
    <row r="44" spans="1:15" x14ac:dyDescent="0.25">
      <c r="A44">
        <f>SUM(A34:A43)</f>
        <v>86</v>
      </c>
      <c r="B44">
        <f>SUM(B34:B43)</f>
        <v>85</v>
      </c>
    </row>
    <row r="47" spans="1:15" x14ac:dyDescent="0.25">
      <c r="A47" s="3" t="s">
        <v>14</v>
      </c>
      <c r="B47" s="4" t="s">
        <v>16</v>
      </c>
      <c r="C47" s="4" t="s">
        <v>25</v>
      </c>
      <c r="D47" s="4" t="s">
        <v>49</v>
      </c>
      <c r="E47" s="26" t="s">
        <v>32</v>
      </c>
      <c r="F47" s="27" t="s">
        <v>17</v>
      </c>
      <c r="G47" s="4" t="s">
        <v>18</v>
      </c>
      <c r="H47" s="4" t="s">
        <v>31</v>
      </c>
      <c r="I47" s="4" t="s">
        <v>50</v>
      </c>
      <c r="J47" s="4" t="s">
        <v>33</v>
      </c>
      <c r="K47" s="4" t="s">
        <v>34</v>
      </c>
      <c r="L47" s="4" t="s">
        <v>19</v>
      </c>
      <c r="M47" s="4" t="s">
        <v>20</v>
      </c>
      <c r="N47" s="4" t="s">
        <v>21</v>
      </c>
      <c r="O47" s="5" t="s">
        <v>15</v>
      </c>
    </row>
    <row r="48" spans="1:15" ht="18.75" x14ac:dyDescent="0.3">
      <c r="A48" s="6"/>
      <c r="B48" s="7">
        <v>8</v>
      </c>
      <c r="C48" s="7">
        <v>1</v>
      </c>
      <c r="D48" s="7"/>
      <c r="E48" s="28">
        <f>Tableau13940717476788182838486107[[#This Row],[G.]]+Tableau13940717476788182838486107[[#This Row],[VF]]+Tableau13940717476788182838486107[[#This Row],[VTV]]</f>
        <v>9</v>
      </c>
      <c r="F48" s="31"/>
      <c r="G48" s="7">
        <v>1</v>
      </c>
      <c r="H48" s="7"/>
      <c r="I48" s="7"/>
      <c r="J48" s="13">
        <f>Tableau13940717476788182838486107[[#This Row],[P.]]+Tableau13940717476788182838486107[[#This Row],[DF]]+Tableau13940717476788182838486107[[#This Row],[DTV]]</f>
        <v>1</v>
      </c>
      <c r="K48" s="19">
        <f>Tableau13940717476788182838486107[[#This Row],[Victoires totales]]+Tableau13940717476788182838486107[[#This Row],[N.]]+Tableau13940717476788182838486107[[#This Row],[Défaites totales]]</f>
        <v>10</v>
      </c>
      <c r="L48" s="7">
        <v>50</v>
      </c>
      <c r="M48" s="7">
        <v>10</v>
      </c>
      <c r="N48" s="16">
        <f>Tableau13940717476788182838486107[[#This Row],[BP]]-Tableau13940717476788182838486107[[#This Row],[BC]]</f>
        <v>40</v>
      </c>
      <c r="O48" s="10">
        <f>(Tableau13940717476788182838486107[[#This Row],[G.]]*2)+(Tableau13940717476788182838486107[[#This Row],[VF]]*2)+Tableau13940717476788182838486107[[#This Row],[N.]]+(Tableau13940717476788182838486107[[#This Row],[VTV]]*2)</f>
        <v>18</v>
      </c>
    </row>
    <row r="49" spans="1:15" ht="18.75" x14ac:dyDescent="0.3">
      <c r="A49" s="6"/>
      <c r="B49" s="7">
        <v>5</v>
      </c>
      <c r="C49" s="7">
        <v>2</v>
      </c>
      <c r="D49" s="7"/>
      <c r="E49" s="28">
        <f>Tableau13940717476788182838486107[[#This Row],[G.]]+Tableau13940717476788182838486107[[#This Row],[VF]]+Tableau13940717476788182838486107[[#This Row],[VTV]]</f>
        <v>7</v>
      </c>
      <c r="F49" s="31" t="s">
        <v>30</v>
      </c>
      <c r="G49" s="7">
        <v>1</v>
      </c>
      <c r="H49" s="7"/>
      <c r="I49" s="7"/>
      <c r="J49" s="13">
        <f>Tableau13940717476788182838486107[[#This Row],[P.]]+Tableau13940717476788182838486107[[#This Row],[DF]]+Tableau13940717476788182838486107[[#This Row],[DTV]]</f>
        <v>1</v>
      </c>
      <c r="K49" s="19">
        <f>Tableau13940717476788182838486107[[#This Row],[Victoires totales]]+Tableau13940717476788182838486107[[#This Row],[N.]]+Tableau13940717476788182838486107[[#This Row],[Défaites totales]]</f>
        <v>9</v>
      </c>
      <c r="L49" s="7">
        <v>19</v>
      </c>
      <c r="M49" s="7">
        <v>9</v>
      </c>
      <c r="N49" s="16">
        <f>Tableau13940717476788182838486107[[#This Row],[BP]]-Tableau13940717476788182838486107[[#This Row],[BC]]</f>
        <v>10</v>
      </c>
      <c r="O49" s="10">
        <f>(Tableau13940717476788182838486107[[#This Row],[G.]]*2)+(Tableau13940717476788182838486107[[#This Row],[VF]]*2)+Tableau13940717476788182838486107[[#This Row],[N.]]+(Tableau13940717476788182838486107[[#This Row],[VTV]]*2)</f>
        <v>15</v>
      </c>
    </row>
    <row r="50" spans="1:15" ht="18.75" x14ac:dyDescent="0.3">
      <c r="A50" s="6"/>
      <c r="B50" s="7">
        <v>4</v>
      </c>
      <c r="C50" s="7">
        <v>2</v>
      </c>
      <c r="D50" s="7">
        <v>1</v>
      </c>
      <c r="E50" s="28">
        <f>Tableau13940717476788182838486107[[#This Row],[G.]]+Tableau13940717476788182838486107[[#This Row],[VF]]+Tableau13940717476788182838486107[[#This Row],[VTV]]</f>
        <v>7</v>
      </c>
      <c r="F50" s="31"/>
      <c r="G50" s="7">
        <v>2</v>
      </c>
      <c r="H50" s="7"/>
      <c r="I50" s="7"/>
      <c r="J50" s="13">
        <f>Tableau13940717476788182838486107[[#This Row],[P.]]+Tableau13940717476788182838486107[[#This Row],[DF]]+Tableau13940717476788182838486107[[#This Row],[DTV]]</f>
        <v>2</v>
      </c>
      <c r="K50" s="19">
        <f>Tableau13940717476788182838486107[[#This Row],[Victoires totales]]+Tableau13940717476788182838486107[[#This Row],[N.]]+Tableau13940717476788182838486107[[#This Row],[Défaites totales]]</f>
        <v>9</v>
      </c>
      <c r="L50" s="7">
        <v>19</v>
      </c>
      <c r="M50" s="7">
        <v>11</v>
      </c>
      <c r="N50" s="16">
        <f>Tableau13940717476788182838486107[[#This Row],[BP]]-Tableau13940717476788182838486107[[#This Row],[BC]]</f>
        <v>8</v>
      </c>
      <c r="O50" s="10">
        <f>(Tableau13940717476788182838486107[[#This Row],[G.]]*2)+(Tableau13940717476788182838486107[[#This Row],[VF]]*2)+Tableau13940717476788182838486107[[#This Row],[N.]]+(Tableau13940717476788182838486107[[#This Row],[VTV]]*2)</f>
        <v>14</v>
      </c>
    </row>
    <row r="51" spans="1:15" ht="18.75" x14ac:dyDescent="0.3">
      <c r="A51" s="6"/>
      <c r="B51" s="7">
        <v>5</v>
      </c>
      <c r="C51" s="7"/>
      <c r="D51" s="7"/>
      <c r="E51" s="28">
        <f>Tableau13940717476788182838486107[[#This Row],[G.]]+Tableau13940717476788182838486107[[#This Row],[VF]]+Tableau13940717476788182838486107[[#This Row],[VTV]]</f>
        <v>5</v>
      </c>
      <c r="F51" s="31"/>
      <c r="G51" s="7">
        <v>4</v>
      </c>
      <c r="H51" s="7">
        <v>1</v>
      </c>
      <c r="I51" s="7"/>
      <c r="J51" s="13">
        <f>Tableau13940717476788182838486107[[#This Row],[P.]]+Tableau13940717476788182838486107[[#This Row],[DF]]+Tableau13940717476788182838486107[[#This Row],[DTV]]</f>
        <v>5</v>
      </c>
      <c r="K51" s="19">
        <f>Tableau13940717476788182838486107[[#This Row],[Victoires totales]]+Tableau13940717476788182838486107[[#This Row],[N.]]+Tableau13940717476788182838486107[[#This Row],[Défaites totales]]</f>
        <v>10</v>
      </c>
      <c r="L51" s="7">
        <v>34</v>
      </c>
      <c r="M51" s="7">
        <v>20</v>
      </c>
      <c r="N51" s="16">
        <f>Tableau13940717476788182838486107[[#This Row],[BP]]-Tableau13940717476788182838486107[[#This Row],[BC]]</f>
        <v>14</v>
      </c>
      <c r="O51" s="10">
        <f>(Tableau13940717476788182838486107[[#This Row],[G.]]*2)+(Tableau13940717476788182838486107[[#This Row],[VF]]*2)+Tableau13940717476788182838486107[[#This Row],[N.]]+(Tableau13940717476788182838486107[[#This Row],[VTV]]*2)</f>
        <v>10</v>
      </c>
    </row>
    <row r="52" spans="1:15" ht="18.75" x14ac:dyDescent="0.3">
      <c r="A52" s="6"/>
      <c r="B52" s="7">
        <v>4</v>
      </c>
      <c r="C52" s="7"/>
      <c r="D52" s="7"/>
      <c r="E52" s="28">
        <f>Tableau13940717476788182838486107[[#This Row],[G.]]+Tableau13940717476788182838486107[[#This Row],[VF]]+Tableau13940717476788182838486107[[#This Row],[VTV]]</f>
        <v>4</v>
      </c>
      <c r="F52" s="31" t="s">
        <v>30</v>
      </c>
      <c r="G52" s="7">
        <v>3</v>
      </c>
      <c r="H52" s="7"/>
      <c r="I52" s="7">
        <v>1</v>
      </c>
      <c r="J52" s="13">
        <f>Tableau13940717476788182838486107[[#This Row],[P.]]+Tableau13940717476788182838486107[[#This Row],[DF]]+Tableau13940717476788182838486107[[#This Row],[DTV]]</f>
        <v>4</v>
      </c>
      <c r="K52" s="19">
        <f>Tableau13940717476788182838486107[[#This Row],[Victoires totales]]+Tableau13940717476788182838486107[[#This Row],[N.]]+Tableau13940717476788182838486107[[#This Row],[Défaites totales]]</f>
        <v>9</v>
      </c>
      <c r="L52" s="7">
        <v>27</v>
      </c>
      <c r="M52" s="7">
        <v>17</v>
      </c>
      <c r="N52" s="16">
        <f>Tableau13940717476788182838486107[[#This Row],[BP]]-Tableau13940717476788182838486107[[#This Row],[BC]]</f>
        <v>10</v>
      </c>
      <c r="O52" s="10">
        <f>(Tableau13940717476788182838486107[[#This Row],[G.]]*2)+(Tableau13940717476788182838486107[[#This Row],[VF]]*2)+Tableau13940717476788182838486107[[#This Row],[N.]]+(Tableau13940717476788182838486107[[#This Row],[VTV]]*2)</f>
        <v>9</v>
      </c>
    </row>
    <row r="53" spans="1:15" ht="18.75" x14ac:dyDescent="0.3">
      <c r="A53" s="6"/>
      <c r="B53" s="7">
        <v>4</v>
      </c>
      <c r="C53" s="7"/>
      <c r="D53" s="7"/>
      <c r="E53" s="28">
        <f>Tableau13940717476788182838486107[[#This Row],[G.]]+Tableau13940717476788182838486107[[#This Row],[VF]]+Tableau13940717476788182838486107[[#This Row],[VTV]]</f>
        <v>4</v>
      </c>
      <c r="F53" s="31" t="s">
        <v>30</v>
      </c>
      <c r="G53" s="7">
        <v>4</v>
      </c>
      <c r="H53" s="7">
        <v>1</v>
      </c>
      <c r="I53" s="7"/>
      <c r="J53" s="13">
        <f>Tableau13940717476788182838486107[[#This Row],[P.]]+Tableau13940717476788182838486107[[#This Row],[DF]]+Tableau13940717476788182838486107[[#This Row],[DTV]]</f>
        <v>5</v>
      </c>
      <c r="K53" s="19">
        <f>Tableau13940717476788182838486107[[#This Row],[Victoires totales]]+Tableau13940717476788182838486107[[#This Row],[N.]]+Tableau13940717476788182838486107[[#This Row],[Défaites totales]]</f>
        <v>10</v>
      </c>
      <c r="L53" s="7">
        <v>13</v>
      </c>
      <c r="M53" s="7">
        <v>20</v>
      </c>
      <c r="N53" s="16">
        <f>Tableau13940717476788182838486107[[#This Row],[BP]]-Tableau13940717476788182838486107[[#This Row],[BC]]</f>
        <v>-7</v>
      </c>
      <c r="O53" s="10">
        <f>(Tableau13940717476788182838486107[[#This Row],[G.]]*2)+(Tableau13940717476788182838486107[[#This Row],[VF]]*2)+Tableau13940717476788182838486107[[#This Row],[N.]]+(Tableau13940717476788182838486107[[#This Row],[VTV]]*2)</f>
        <v>9</v>
      </c>
    </row>
    <row r="54" spans="1:15" ht="18.75" x14ac:dyDescent="0.3">
      <c r="A54" s="6"/>
      <c r="B54" s="7">
        <v>3</v>
      </c>
      <c r="C54" s="7">
        <v>1</v>
      </c>
      <c r="D54" s="7"/>
      <c r="E54" s="28">
        <f>Tableau13940717476788182838486107[[#This Row],[G.]]+Tableau13940717476788182838486107[[#This Row],[VF]]+Tableau13940717476788182838486107[[#This Row],[VTV]]</f>
        <v>4</v>
      </c>
      <c r="F54" s="31"/>
      <c r="G54" s="7">
        <v>5</v>
      </c>
      <c r="H54" s="7"/>
      <c r="I54" s="7"/>
      <c r="J54" s="13">
        <f>Tableau13940717476788182838486107[[#This Row],[P.]]+Tableau13940717476788182838486107[[#This Row],[DF]]+Tableau13940717476788182838486107[[#This Row],[DTV]]</f>
        <v>5</v>
      </c>
      <c r="K54" s="19">
        <f>Tableau13940717476788182838486107[[#This Row],[Victoires totales]]+Tableau13940717476788182838486107[[#This Row],[N.]]+Tableau13940717476788182838486107[[#This Row],[Défaites totales]]</f>
        <v>9</v>
      </c>
      <c r="L54" s="7">
        <v>21</v>
      </c>
      <c r="M54" s="7">
        <v>19</v>
      </c>
      <c r="N54" s="16">
        <f>Tableau13940717476788182838486107[[#This Row],[BP]]-Tableau13940717476788182838486107[[#This Row],[BC]]</f>
        <v>2</v>
      </c>
      <c r="O54" s="10">
        <f>(Tableau13940717476788182838486107[[#This Row],[G.]]*2)+(Tableau13940717476788182838486107[[#This Row],[VF]]*2)+Tableau13940717476788182838486107[[#This Row],[N.]]+(Tableau13940717476788182838486107[[#This Row],[VTV]]*2)</f>
        <v>8</v>
      </c>
    </row>
    <row r="55" spans="1:15" ht="18.75" x14ac:dyDescent="0.3">
      <c r="A55" s="6"/>
      <c r="B55" s="7">
        <v>2</v>
      </c>
      <c r="C55" s="7"/>
      <c r="D55" s="7"/>
      <c r="E55" s="28">
        <f>Tableau13940717476788182838486107[[#This Row],[G.]]+Tableau13940717476788182838486107[[#This Row],[VF]]+Tableau13940717476788182838486107[[#This Row],[VTV]]</f>
        <v>2</v>
      </c>
      <c r="F55" s="31" t="s">
        <v>30</v>
      </c>
      <c r="G55" s="7">
        <v>5</v>
      </c>
      <c r="H55" s="7"/>
      <c r="I55" s="7"/>
      <c r="J55" s="13">
        <f>Tableau13940717476788182838486107[[#This Row],[P.]]+Tableau13940717476788182838486107[[#This Row],[DF]]+Tableau13940717476788182838486107[[#This Row],[DTV]]</f>
        <v>5</v>
      </c>
      <c r="K55" s="19">
        <f>Tableau13940717476788182838486107[[#This Row],[Victoires totales]]+Tableau13940717476788182838486107[[#This Row],[N.]]+Tableau13940717476788182838486107[[#This Row],[Défaites totales]]</f>
        <v>8</v>
      </c>
      <c r="L55" s="7">
        <v>26</v>
      </c>
      <c r="M55" s="7">
        <v>27</v>
      </c>
      <c r="N55" s="16">
        <f>Tableau13940717476788182838486107[[#This Row],[BP]]-Tableau13940717476788182838486107[[#This Row],[BC]]</f>
        <v>-1</v>
      </c>
      <c r="O55" s="10">
        <f>(Tableau13940717476788182838486107[[#This Row],[G.]]*2)+(Tableau13940717476788182838486107[[#This Row],[VF]]*2)+Tableau13940717476788182838486107[[#This Row],[N.]]+(Tableau13940717476788182838486107[[#This Row],[VTV]]*2)</f>
        <v>5</v>
      </c>
    </row>
    <row r="56" spans="1:15" ht="18.75" x14ac:dyDescent="0.3">
      <c r="A56" s="6"/>
      <c r="B56" s="7">
        <v>2</v>
      </c>
      <c r="C56" s="7"/>
      <c r="D56" s="7"/>
      <c r="E56" s="28">
        <f>Tableau13940717476788182838486107[[#This Row],[G.]]+Tableau13940717476788182838486107[[#This Row],[VF]]+Tableau13940717476788182838486107[[#This Row],[VTV]]</f>
        <v>2</v>
      </c>
      <c r="F56" s="31"/>
      <c r="G56" s="7">
        <v>6</v>
      </c>
      <c r="H56" s="7">
        <v>2</v>
      </c>
      <c r="I56" s="7"/>
      <c r="J56" s="13">
        <f>Tableau13940717476788182838486107[[#This Row],[P.]]+Tableau13940717476788182838486107[[#This Row],[DF]]+Tableau13940717476788182838486107[[#This Row],[DTV]]</f>
        <v>8</v>
      </c>
      <c r="K56" s="19">
        <f>Tableau13940717476788182838486107[[#This Row],[Victoires totales]]+Tableau13940717476788182838486107[[#This Row],[N.]]+Tableau13940717476788182838486107[[#This Row],[Défaites totales]]</f>
        <v>10</v>
      </c>
      <c r="L56" s="7">
        <v>17</v>
      </c>
      <c r="M56" s="7">
        <v>37</v>
      </c>
      <c r="N56" s="16">
        <f>Tableau13940717476788182838486107[[#This Row],[BP]]-Tableau13940717476788182838486107[[#This Row],[BC]]</f>
        <v>-20</v>
      </c>
      <c r="O56" s="10">
        <f>(Tableau13940717476788182838486107[[#This Row],[G.]]*2)+(Tableau13940717476788182838486107[[#This Row],[VF]]*2)+Tableau13940717476788182838486107[[#This Row],[N.]]+(Tableau13940717476788182838486107[[#This Row],[VTV]]*2)</f>
        <v>4</v>
      </c>
    </row>
    <row r="57" spans="1:15" ht="18.75" x14ac:dyDescent="0.3">
      <c r="A57" s="1"/>
      <c r="B57" s="2">
        <v>1</v>
      </c>
      <c r="C57" s="2"/>
      <c r="D57" s="2"/>
      <c r="E57" s="29">
        <f>Tableau13940717476788182838486107[[#This Row],[G.]]+Tableau13940717476788182838486107[[#This Row],[VF]]+Tableau13940717476788182838486107[[#This Row],[VTV]]</f>
        <v>1</v>
      </c>
      <c r="F57" s="32"/>
      <c r="G57" s="2">
        <v>7</v>
      </c>
      <c r="H57" s="2">
        <v>2</v>
      </c>
      <c r="I57" s="2"/>
      <c r="J57" s="14">
        <f>Tableau13940717476788182838486107[[#This Row],[P.]]+Tableau13940717476788182838486107[[#This Row],[DF]]+Tableau13940717476788182838486107[[#This Row],[DTV]]</f>
        <v>9</v>
      </c>
      <c r="K57" s="20">
        <f>Tableau13940717476788182838486107[[#This Row],[Victoires totales]]+Tableau13940717476788182838486107[[#This Row],[N.]]+Tableau13940717476788182838486107[[#This Row],[Défaites totales]]</f>
        <v>10</v>
      </c>
      <c r="L57" s="2">
        <v>3</v>
      </c>
      <c r="M57" s="2">
        <v>59</v>
      </c>
      <c r="N57" s="17">
        <f>Tableau13940717476788182838486107[[#This Row],[BP]]-Tableau13940717476788182838486107[[#This Row],[BC]]</f>
        <v>-56</v>
      </c>
      <c r="O57" s="11">
        <f>(Tableau13940717476788182838486107[[#This Row],[G.]]*2)+(Tableau13940717476788182838486107[[#This Row],[VF]]*2)+Tableau13940717476788182838486107[[#This Row],[N.]]+(Tableau13940717476788182838486107[[#This Row],[VTV]]*2)</f>
        <v>2</v>
      </c>
    </row>
  </sheetData>
  <dataValidations count="3">
    <dataValidation type="list" allowBlank="1" showInputMessage="1" showErrorMessage="1" sqref="A12:B12" xr:uid="{00000000-0002-0000-0B00-000000000000}">
      <formula1>$AE$1:$AE$9</formula1>
    </dataValidation>
    <dataValidation type="list" allowBlank="1" showInputMessage="1" showErrorMessage="1" sqref="A1:B6" xr:uid="{00000000-0002-0000-0B00-000001000000}">
      <formula1>$AE$2:$AE$8</formula1>
    </dataValidation>
    <dataValidation type="list" allowBlank="1" showInputMessage="1" showErrorMessage="1" sqref="A7:B11 A48:A57" xr:uid="{00000000-0002-0000-0B00-000002000000}">
      <formula1>$AE$2:$AE$11</formula1>
    </dataValidation>
  </dataValidation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13</vt:i4>
      </vt:variant>
    </vt:vector>
  </HeadingPairs>
  <TitlesOfParts>
    <vt:vector size="13" baseType="lpstr">
      <vt:lpstr>Feuil1</vt:lpstr>
      <vt:lpstr>classement &amp; score</vt:lpstr>
      <vt:lpstr>ASI</vt:lpstr>
      <vt:lpstr>US Parisienne</vt:lpstr>
      <vt:lpstr>CASM</vt:lpstr>
      <vt:lpstr>Chantilly</vt:lpstr>
      <vt:lpstr>Gallia Club</vt:lpstr>
      <vt:lpstr>SAM</vt:lpstr>
      <vt:lpstr>CAF</vt:lpstr>
      <vt:lpstr>FC PUTEAUX</vt:lpstr>
      <vt:lpstr>US Puteaux</vt:lpstr>
      <vt:lpstr>Stade français</vt:lpstr>
      <vt:lpstr>Matches manquants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MOULARD Vincent</dc:creator>
  <cp:lastModifiedBy>h2so4</cp:lastModifiedBy>
  <dcterms:created xsi:type="dcterms:W3CDTF">2023-12-18T21:56:11Z</dcterms:created>
  <dcterms:modified xsi:type="dcterms:W3CDTF">2023-12-25T09:52:07Z</dcterms:modified>
</cp:coreProperties>
</file>