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0926863-58C4-46BD-8286-5966164559B3}" xr6:coauthVersionLast="47" xr6:coauthVersionMax="47" xr10:uidLastSave="{00000000-0000-0000-0000-000000000000}"/>
  <bookViews>
    <workbookView xWindow="-120" yWindow="-120" windowWidth="29040" windowHeight="15990" xr2:uid="{88DE610C-6842-4957-8A3E-750834BFBF7C}"/>
  </bookViews>
  <sheets>
    <sheet name="Peinture APL 5.c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0" i="1" l="1"/>
  <c r="U19" i="1"/>
  <c r="U18" i="1"/>
  <c r="U17" i="1"/>
  <c r="U16" i="1"/>
  <c r="C30" i="1"/>
  <c r="C29" i="1"/>
  <c r="C28" i="1"/>
  <c r="C27" i="1"/>
  <c r="K26" i="1"/>
  <c r="C26" i="1"/>
  <c r="T20" i="1"/>
  <c r="E20" i="1"/>
  <c r="C20" i="1"/>
  <c r="T19" i="1"/>
  <c r="E19" i="1"/>
  <c r="C19" i="1"/>
  <c r="T18" i="1"/>
  <c r="E18" i="1"/>
  <c r="C18" i="1"/>
  <c r="T17" i="1"/>
  <c r="E17" i="1"/>
  <c r="C17" i="1"/>
  <c r="T16" i="1"/>
  <c r="E16" i="1"/>
  <c r="C16" i="1"/>
  <c r="C12" i="1"/>
  <c r="V11" i="1"/>
  <c r="C11" i="1"/>
  <c r="V10" i="1"/>
  <c r="C10" i="1"/>
  <c r="V9" i="1"/>
  <c r="C9" i="1"/>
  <c r="V8" i="1"/>
  <c r="C8" i="1"/>
  <c r="V7" i="1"/>
  <c r="A1" i="1"/>
  <c r="W17" i="1" a="1"/>
  <c r="W16" i="1" a="1"/>
  <c r="X20" i="1" a="1"/>
  <c r="W20" i="1" a="1"/>
  <c r="W19" i="1" a="1"/>
  <c r="X19" i="1" a="1"/>
  <c r="W18" i="1" a="1"/>
  <c r="X18" i="1" a="1"/>
  <c r="X17" i="1" a="1"/>
  <c r="X16" i="1" a="1"/>
  <c r="W17" i="1" l="1"/>
  <c r="W16" i="1"/>
  <c r="X20" i="1"/>
  <c r="X18" i="1"/>
  <c r="X17" i="1"/>
  <c r="X19" i="1"/>
  <c r="X16" i="1"/>
  <c r="W19" i="1"/>
  <c r="W20" i="1"/>
  <c r="W18" i="1"/>
  <c r="X2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<sst xmlns="http://schemas.openxmlformats.org/spreadsheetml/2006/main" count="96" uniqueCount="50">
  <si>
    <t>Vous êtes chargé des travaux d'un chantier de peinture. Vous vous situez en phase de</t>
  </si>
  <si>
    <t>préparation de chantier. Vous devez déterminer les quantités de peinture à livrer pour</t>
  </si>
  <si>
    <t>vos travaux.</t>
  </si>
  <si>
    <t>Tableau des quantités à approvisionner</t>
  </si>
  <si>
    <t>Extrait CDPGF du lot peinture :</t>
  </si>
  <si>
    <t>Désignation</t>
  </si>
  <si>
    <t>U</t>
  </si>
  <si>
    <t>Quantité à approvisionner</t>
  </si>
  <si>
    <t>N°</t>
  </si>
  <si>
    <t>Quantité</t>
  </si>
  <si>
    <t>PVHT</t>
  </si>
  <si>
    <t>Montant</t>
  </si>
  <si>
    <t>Peinture sur menuiserie intérieur</t>
  </si>
  <si>
    <t>L</t>
  </si>
  <si>
    <t>8.1</t>
  </si>
  <si>
    <t>Peinture sur menuiserie intérieures</t>
  </si>
  <si>
    <t>m²</t>
  </si>
  <si>
    <t>Peinture en plafond</t>
  </si>
  <si>
    <t>8.2</t>
  </si>
  <si>
    <t>Peinture plafond</t>
  </si>
  <si>
    <t>Peinture sur les murs</t>
  </si>
  <si>
    <t>8.3</t>
  </si>
  <si>
    <t>Peinture murale</t>
  </si>
  <si>
    <t>Peinture sur PVC</t>
  </si>
  <si>
    <t>8.4</t>
  </si>
  <si>
    <t>Peinture sur métaux</t>
  </si>
  <si>
    <t>8.5</t>
  </si>
  <si>
    <t>Extraits de la documentation technique des matériaux utilisés par l'entreprise :</t>
  </si>
  <si>
    <t>Tableau des quantités à livrer</t>
  </si>
  <si>
    <t>Rendement</t>
  </si>
  <si>
    <t>Conditionnement</t>
  </si>
  <si>
    <t>Quantité à livrer</t>
  </si>
  <si>
    <t>Reste (L)</t>
  </si>
  <si>
    <t>Peinture sur menuiserie intérieure</t>
  </si>
  <si>
    <t xml:space="preserve"> à </t>
  </si>
  <si>
    <t xml:space="preserve"> m²/L</t>
  </si>
  <si>
    <t xml:space="preserve"> L </t>
  </si>
  <si>
    <t xml:space="preserve">  -  </t>
  </si>
  <si>
    <t xml:space="preserve"> L</t>
  </si>
  <si>
    <t xml:space="preserve"> ± </t>
  </si>
  <si>
    <t xml:space="preserve"> m²</t>
  </si>
  <si>
    <t xml:space="preserve"> - </t>
  </si>
  <si>
    <t>Remarque : compter 2 couches de peinture pour chaque ouvrage élémentaire.</t>
  </si>
  <si>
    <t>Les pertes statistiques exprimées par rapport à la quantité en oeuvre sont les suivantes :</t>
  </si>
  <si>
    <t>Perte %</t>
  </si>
  <si>
    <t>Calculer pour chaque ouvrage élémentaire les quantités à livrer pour le chantier en</t>
  </si>
  <si>
    <t>fonction des conditionnements (il faut choisir les conditionnements pour qu'au final</t>
  </si>
  <si>
    <t>vous ayez le moins de perte de peinture possible).</t>
  </si>
  <si>
    <t>Quelle est la quantité totale de peinture de peinture non réutilisable pour ce chantier ?</t>
  </si>
  <si>
    <t>non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</si>
</sst>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0.00\ &quot;L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left" indent="1"/>
    </xf>
    <xf numFmtId="0" fontId="0" fillId="0" borderId="9" xfId="0" applyBorder="1" applyAlignment="1">
      <alignment horizontal="center" vertical="center"/>
    </xf>
    <xf numFmtId="2" fontId="0" fillId="0" borderId="10" xfId="0" applyNumberFormat="1" applyBorder="1"/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4" xfId="0" applyBorder="1" applyAlignment="1">
      <alignment horizontal="right" indent="1"/>
    </xf>
    <xf numFmtId="0" fontId="0" fillId="0" borderId="15" xfId="0" applyBorder="1"/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center" vertical="center"/>
    </xf>
    <xf numFmtId="2" fontId="0" fillId="0" borderId="22" xfId="0" applyNumberFormat="1" applyBorder="1"/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right" indent="1"/>
    </xf>
    <xf numFmtId="0" fontId="0" fillId="0" borderId="23" xfId="0" applyBorder="1"/>
    <xf numFmtId="0" fontId="5" fillId="0" borderId="0" xfId="0" applyFont="1" applyAlignment="1">
      <alignment horizontal="left" indent="1"/>
    </xf>
    <xf numFmtId="0" fontId="0" fillId="0" borderId="0" xfId="0" applyAlignment="1">
      <alignment horizont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/>
    <xf numFmtId="0" fontId="4" fillId="0" borderId="0" xfId="0" applyFont="1"/>
    <xf numFmtId="0" fontId="0" fillId="0" borderId="30" xfId="0" applyBorder="1"/>
    <xf numFmtId="2" fontId="0" fillId="0" borderId="31" xfId="0" applyNumberFormat="1" applyBorder="1" applyAlignment="1">
      <alignment horizontal="right" indent="1"/>
    </xf>
    <xf numFmtId="164" fontId="0" fillId="0" borderId="0" xfId="0" applyNumberFormat="1"/>
    <xf numFmtId="0" fontId="0" fillId="0" borderId="32" xfId="0" applyBorder="1"/>
    <xf numFmtId="0" fontId="0" fillId="0" borderId="33" xfId="0" applyBorder="1"/>
    <xf numFmtId="2" fontId="0" fillId="0" borderId="34" xfId="0" applyNumberFormat="1" applyBorder="1" applyAlignment="1">
      <alignment horizontal="right" inden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2" fontId="0" fillId="2" borderId="0" xfId="0" applyNumberFormat="1" applyFill="1"/>
    <xf numFmtId="2" fontId="0" fillId="0" borderId="0" xfId="0" applyNumberFormat="1" applyAlignment="1">
      <alignment horizontal="center" vertical="center"/>
    </xf>
    <xf numFmtId="0" fontId="0" fillId="0" borderId="16" xfId="0" applyBorder="1" applyAlignment="1">
      <alignment horizontal="left" indent="1"/>
    </xf>
    <xf numFmtId="0" fontId="0" fillId="0" borderId="17" xfId="0" applyBorder="1" applyAlignment="1">
      <alignment horizontal="left" inden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0" fontId="0" fillId="0" borderId="20" xfId="0" applyBorder="1" applyAlignment="1">
      <alignment horizontal="left" indent="1"/>
    </xf>
    <xf numFmtId="0" fontId="0" fillId="0" borderId="21" xfId="0" applyBorder="1" applyAlignment="1">
      <alignment horizontal="left" indent="1"/>
    </xf>
    <xf numFmtId="0" fontId="5" fillId="0" borderId="0" xfId="0" applyFont="1" applyAlignment="1">
      <alignment horizontal="left" inden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left" indent="1"/>
    </xf>
    <xf numFmtId="0" fontId="0" fillId="0" borderId="26" xfId="0" applyBorder="1" applyAlignment="1">
      <alignment horizontal="left" inden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165" fontId="0" fillId="0" borderId="28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left" inden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165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4D93E-F638-41BD-AC5B-A1795F8163E9}">
  <sheetPr codeName="Sheet1"/>
  <dimension ref="A1:CK35"/>
  <sheetViews>
    <sheetView tabSelected="1" topLeftCell="A3" workbookViewId="0">
      <selection activeCell="W18" sqref="W18"/>
    </sheetView>
  </sheetViews>
  <sheetFormatPr defaultColWidth="11.42578125" defaultRowHeight="15" x14ac:dyDescent="0.25"/>
  <cols>
    <col min="1" max="1" width="6.28515625" customWidth="1"/>
    <col min="2" max="2" width="35.7109375" customWidth="1"/>
    <col min="3" max="3" width="10.7109375" customWidth="1"/>
    <col min="4" max="4" width="4.5703125" customWidth="1"/>
    <col min="8" max="8" width="7" bestFit="1" customWidth="1"/>
    <col min="9" max="9" width="2.85546875" bestFit="1" customWidth="1"/>
    <col min="10" max="10" width="3" bestFit="1" customWidth="1"/>
    <col min="11" max="11" width="6.5703125" bestFit="1" customWidth="1"/>
    <col min="12" max="12" width="3.85546875" bestFit="1" customWidth="1"/>
    <col min="13" max="13" width="4.5703125" bestFit="1" customWidth="1"/>
    <col min="14" max="14" width="3.42578125" bestFit="1" customWidth="1"/>
    <col min="15" max="15" width="3" bestFit="1" customWidth="1"/>
    <col min="16" max="16" width="2.7109375" bestFit="1" customWidth="1"/>
    <col min="17" max="17" width="3.42578125" bestFit="1" customWidth="1"/>
    <col min="18" max="18" width="3" bestFit="1" customWidth="1"/>
    <col min="19" max="19" width="2.28515625" bestFit="1" customWidth="1"/>
    <col min="20" max="20" width="33" bestFit="1" customWidth="1"/>
    <col min="21" max="21" width="4.28515625" style="2" customWidth="1"/>
    <col min="22" max="22" width="23.42578125" customWidth="1"/>
    <col min="23" max="23" width="34.28515625" bestFit="1" customWidth="1"/>
    <col min="25" max="25" width="3.7109375" style="3" customWidth="1"/>
    <col min="26" max="27" width="3.28515625" style="3" customWidth="1"/>
    <col min="28" max="28" width="4" bestFit="1" customWidth="1"/>
    <col min="29" max="30" width="3.28515625" customWidth="1"/>
    <col min="31" max="31" width="4" bestFit="1" customWidth="1"/>
    <col min="32" max="89" width="3.28515625" customWidth="1"/>
  </cols>
  <sheetData>
    <row r="1" spans="1:89" ht="26.25" customHeight="1" thickBot="1" x14ac:dyDescent="0.3">
      <c r="A1" s="48" t="str">
        <f>"Quantité élémentaire peinture V : "&amp;H1</f>
        <v xml:space="preserve">Quantité élémentaire peinture V : </v>
      </c>
      <c r="B1" s="49"/>
      <c r="C1" s="49"/>
      <c r="D1" s="49"/>
      <c r="E1" s="49"/>
      <c r="F1" s="50"/>
      <c r="G1" s="1"/>
    </row>
    <row r="2" spans="1:89" x14ac:dyDescent="0.25">
      <c r="A2" s="4" t="s">
        <v>0</v>
      </c>
    </row>
    <row r="3" spans="1:89" x14ac:dyDescent="0.25">
      <c r="A3" s="4" t="s">
        <v>1</v>
      </c>
    </row>
    <row r="4" spans="1:89" x14ac:dyDescent="0.25">
      <c r="A4" s="4" t="s">
        <v>2</v>
      </c>
    </row>
    <row r="5" spans="1:89" ht="15.75" thickBot="1" x14ac:dyDescent="0.3">
      <c r="T5" s="5" t="s">
        <v>3</v>
      </c>
    </row>
    <row r="6" spans="1:89" ht="16.5" thickBot="1" x14ac:dyDescent="0.3">
      <c r="A6" s="51" t="s">
        <v>4</v>
      </c>
      <c r="B6" s="52"/>
      <c r="C6" s="52"/>
      <c r="D6" s="52"/>
      <c r="E6" s="52"/>
      <c r="F6" s="53"/>
      <c r="G6" s="6"/>
      <c r="T6" s="7" t="s">
        <v>5</v>
      </c>
      <c r="U6" s="8" t="s">
        <v>6</v>
      </c>
      <c r="V6" s="54" t="s">
        <v>7</v>
      </c>
      <c r="W6" s="55"/>
      <c r="X6" s="56"/>
    </row>
    <row r="7" spans="1:89" x14ac:dyDescent="0.25">
      <c r="A7" s="10" t="s">
        <v>8</v>
      </c>
      <c r="B7" s="11" t="s">
        <v>5</v>
      </c>
      <c r="C7" s="11" t="s">
        <v>9</v>
      </c>
      <c r="D7" s="11" t="s">
        <v>6</v>
      </c>
      <c r="E7" s="11" t="s">
        <v>10</v>
      </c>
      <c r="F7" s="12" t="s">
        <v>11</v>
      </c>
      <c r="G7" s="13"/>
      <c r="T7" s="14" t="s">
        <v>12</v>
      </c>
      <c r="U7" s="15" t="s">
        <v>13</v>
      </c>
      <c r="V7" s="57" t="str">
        <f>"("&amp;H8&amp;" m²  x 2 couches x "&amp;1+(H26/100)&amp;" ) : "&amp;AVERAGE(H16,J16)&amp;" m²/L"</f>
        <v>(30.52 m²  x 2 couches x 1.0485 ) : 12 m²/L</v>
      </c>
      <c r="W7" s="58"/>
      <c r="X7" s="16">
        <v>5.1719999999999997</v>
      </c>
    </row>
    <row r="8" spans="1:89" x14ac:dyDescent="0.25">
      <c r="A8" s="17" t="s">
        <v>14</v>
      </c>
      <c r="B8" s="18" t="s">
        <v>15</v>
      </c>
      <c r="C8" s="19">
        <f>H8</f>
        <v>30.52</v>
      </c>
      <c r="D8" s="18" t="s">
        <v>16</v>
      </c>
      <c r="E8" s="18"/>
      <c r="F8" s="20"/>
      <c r="H8">
        <v>30.52</v>
      </c>
      <c r="T8" s="21" t="s">
        <v>17</v>
      </c>
      <c r="U8" s="22" t="s">
        <v>13</v>
      </c>
      <c r="V8" s="46" t="str">
        <f>"("&amp;H9&amp;" m²  x 2 couches x "&amp;1+(H27/100)&amp;" ) : "&amp;AVERAGE(H17,J17)&amp;" m²/L"</f>
        <v>(145.98 m²  x 2 couches x 1.075 ) : 11 m²/L</v>
      </c>
      <c r="W8" s="47"/>
      <c r="X8" s="16">
        <v>26.599</v>
      </c>
    </row>
    <row r="9" spans="1:89" x14ac:dyDescent="0.25">
      <c r="A9" s="17" t="s">
        <v>18</v>
      </c>
      <c r="B9" s="18" t="s">
        <v>19</v>
      </c>
      <c r="C9" s="19">
        <f t="shared" ref="C9:C12" si="0">H9</f>
        <v>145.97999999999999</v>
      </c>
      <c r="D9" s="18" t="s">
        <v>16</v>
      </c>
      <c r="E9" s="18"/>
      <c r="F9" s="20"/>
      <c r="H9">
        <v>145.97999999999999</v>
      </c>
      <c r="T9" s="21" t="s">
        <v>20</v>
      </c>
      <c r="U9" s="22" t="s">
        <v>13</v>
      </c>
      <c r="V9" s="46" t="str">
        <f>"("&amp;H10&amp;" m²  x 2 couches x "&amp;1+(H28/100)&amp;" ) : "&amp;AVERAGE(H18,J18)&amp;" m²/L"</f>
        <v>(254.68 m²  x 2 couches x 1.064 ) : 13 m²/L</v>
      </c>
      <c r="W9" s="47"/>
      <c r="X9" s="16">
        <v>31.609000000000002</v>
      </c>
    </row>
    <row r="10" spans="1:89" x14ac:dyDescent="0.25">
      <c r="A10" s="17" t="s">
        <v>21</v>
      </c>
      <c r="B10" s="18" t="s">
        <v>22</v>
      </c>
      <c r="C10" s="19">
        <f t="shared" si="0"/>
        <v>254.68</v>
      </c>
      <c r="D10" s="18" t="s">
        <v>16</v>
      </c>
      <c r="E10" s="18"/>
      <c r="F10" s="20"/>
      <c r="H10">
        <v>254.68</v>
      </c>
      <c r="T10" s="21" t="s">
        <v>23</v>
      </c>
      <c r="U10" s="22" t="s">
        <v>13</v>
      </c>
      <c r="V10" s="46" t="str">
        <f>"("&amp;H11&amp;" m²  x 2 couches x "&amp;1+(H29/100)&amp;" ) : "&amp;AVERAGE(K19,J19)&amp;" m²/L"</f>
        <v>(12.54 m²  x 2 couches x 1.0325 ) : 12 m²/L</v>
      </c>
      <c r="W10" s="47"/>
      <c r="X10" s="16">
        <v>3.2970000000000002</v>
      </c>
    </row>
    <row r="11" spans="1:89" ht="15.75" thickBot="1" x14ac:dyDescent="0.3">
      <c r="A11" s="17" t="s">
        <v>24</v>
      </c>
      <c r="B11" s="18" t="s">
        <v>23</v>
      </c>
      <c r="C11" s="19">
        <f t="shared" si="0"/>
        <v>12.54</v>
      </c>
      <c r="D11" s="18" t="s">
        <v>16</v>
      </c>
      <c r="E11" s="18"/>
      <c r="F11" s="20"/>
      <c r="H11">
        <v>12.54</v>
      </c>
      <c r="T11" s="23" t="s">
        <v>25</v>
      </c>
      <c r="U11" s="24" t="s">
        <v>13</v>
      </c>
      <c r="V11" s="59" t="str">
        <f>"("&amp;H12&amp;" m²  x 2 couches x "&amp;1+(H30/100)&amp;" ) : "&amp;AVERAGE(H20,J20)&amp;" m²/L"</f>
        <v>(18.35 m²  x 2 couches x 1.0265 ) : 12 m²/L</v>
      </c>
      <c r="W11" s="60"/>
      <c r="X11" s="25">
        <v>2.06</v>
      </c>
    </row>
    <row r="12" spans="1:89" ht="15.75" thickBot="1" x14ac:dyDescent="0.3">
      <c r="A12" s="26" t="s">
        <v>26</v>
      </c>
      <c r="B12" s="27" t="s">
        <v>25</v>
      </c>
      <c r="C12" s="28">
        <f t="shared" si="0"/>
        <v>18.350000000000001</v>
      </c>
      <c r="D12" s="27" t="s">
        <v>16</v>
      </c>
      <c r="E12" s="27"/>
      <c r="F12" s="29"/>
      <c r="H12">
        <v>18.350000000000001</v>
      </c>
    </row>
    <row r="14" spans="1:89" ht="15.75" thickBot="1" x14ac:dyDescent="0.3">
      <c r="A14" s="61" t="s">
        <v>27</v>
      </c>
      <c r="B14" s="61"/>
      <c r="C14" s="61"/>
      <c r="D14" s="61"/>
      <c r="E14" s="61"/>
      <c r="F14" s="61"/>
      <c r="G14" s="30"/>
      <c r="T14" s="5" t="s">
        <v>28</v>
      </c>
    </row>
    <row r="15" spans="1:89" ht="16.5" thickBot="1" x14ac:dyDescent="0.3">
      <c r="A15" s="62" t="s">
        <v>5</v>
      </c>
      <c r="B15" s="63"/>
      <c r="C15" s="63" t="s">
        <v>29</v>
      </c>
      <c r="D15" s="63"/>
      <c r="E15" s="63" t="s">
        <v>30</v>
      </c>
      <c r="F15" s="64"/>
      <c r="G15" s="6"/>
      <c r="T15" s="7" t="s">
        <v>5</v>
      </c>
      <c r="U15" s="55" t="s">
        <v>7</v>
      </c>
      <c r="V15" s="65"/>
      <c r="W15" s="8" t="s">
        <v>31</v>
      </c>
      <c r="X15" s="9" t="s">
        <v>32</v>
      </c>
    </row>
    <row r="16" spans="1:89" x14ac:dyDescent="0.25">
      <c r="A16" s="66" t="s">
        <v>33</v>
      </c>
      <c r="B16" s="67"/>
      <c r="C16" s="68" t="str">
        <f>H16&amp;I16&amp;J16&amp;K16</f>
        <v>10 à 14 m²/L</v>
      </c>
      <c r="D16" s="68"/>
      <c r="E16" s="68" t="str">
        <f>L16&amp;M16&amp;N16&amp;O16&amp;P16&amp;Q16&amp;R16&amp;S16</f>
        <v>1 L   -  3 L   -  16 L</v>
      </c>
      <c r="F16" s="69"/>
      <c r="G16" s="31"/>
      <c r="H16" s="42">
        <v>10</v>
      </c>
      <c r="I16" s="42" t="s">
        <v>34</v>
      </c>
      <c r="J16" s="42">
        <v>14</v>
      </c>
      <c r="K16" s="42" t="s">
        <v>35</v>
      </c>
      <c r="L16" s="42">
        <v>1</v>
      </c>
      <c r="M16" s="42" t="s">
        <v>36</v>
      </c>
      <c r="N16" s="42" t="s">
        <v>37</v>
      </c>
      <c r="O16" s="42">
        <v>3</v>
      </c>
      <c r="P16" s="42" t="s">
        <v>36</v>
      </c>
      <c r="Q16" s="42" t="s">
        <v>37</v>
      </c>
      <c r="R16" s="42">
        <v>16</v>
      </c>
      <c r="S16" s="42" t="s">
        <v>38</v>
      </c>
      <c r="T16" s="14" t="str">
        <f>T7</f>
        <v>Peinture sur menuiserie intérieur</v>
      </c>
      <c r="U16" s="70">
        <f>X7</f>
        <v>5.1719999999999997</v>
      </c>
      <c r="V16" s="71"/>
      <c r="W16" s="32" t="str" cm="1">
        <f t="array" ref="W16">quantpot(U16,M26:O26)</f>
        <v>1 pot de 5 L, 1 pot de 0.5 L,  total : 5.5L</v>
      </c>
      <c r="X16" s="33" cm="1">
        <f t="array" ref="X16">quantpot(U16,M26:O26,FALSE)-X7</f>
        <v>0.32800000000000029</v>
      </c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</row>
    <row r="17" spans="1:89" x14ac:dyDescent="0.25">
      <c r="A17" s="72" t="s">
        <v>17</v>
      </c>
      <c r="B17" s="73"/>
      <c r="C17" s="74" t="str">
        <f>H17&amp;I17&amp;J17&amp;K17</f>
        <v>10 à 12 m²/L</v>
      </c>
      <c r="D17" s="74"/>
      <c r="E17" s="74" t="str">
        <f>L17&amp;M17&amp;N17&amp;O17&amp;P17&amp;Q17&amp;R17&amp;S17</f>
        <v xml:space="preserve">3 L   -  12 L </v>
      </c>
      <c r="F17" s="75"/>
      <c r="G17" s="31"/>
      <c r="H17" s="42">
        <v>10</v>
      </c>
      <c r="I17" s="42" t="s">
        <v>34</v>
      </c>
      <c r="J17" s="42">
        <v>12</v>
      </c>
      <c r="K17" s="42" t="s">
        <v>35</v>
      </c>
      <c r="L17" s="42">
        <v>3</v>
      </c>
      <c r="M17" s="42" t="s">
        <v>36</v>
      </c>
      <c r="N17" s="42" t="s">
        <v>37</v>
      </c>
      <c r="O17" s="42">
        <v>12</v>
      </c>
      <c r="P17" s="42" t="s">
        <v>36</v>
      </c>
      <c r="Q17" s="42"/>
      <c r="R17" s="42"/>
      <c r="S17" s="42"/>
      <c r="T17" s="21" t="str">
        <f>T8</f>
        <v>Peinture en plafond</v>
      </c>
      <c r="U17" s="76">
        <f t="shared" ref="U17:U20" si="1">X8</f>
        <v>26.599</v>
      </c>
      <c r="V17" s="77"/>
      <c r="W17" s="32" t="str" cm="1">
        <f t="array" ref="W17">quantpot(U17,M27:O27)</f>
        <v>1 pot de 16 L, 4 pots de 3 L,  total : 28L</v>
      </c>
      <c r="X17" s="33" cm="1">
        <f t="array" ref="X17">quantpot(U17,M27:O27,FALSE)-X8</f>
        <v>1.4009999999999998</v>
      </c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</row>
    <row r="18" spans="1:89" x14ac:dyDescent="0.25">
      <c r="A18" s="72" t="s">
        <v>20</v>
      </c>
      <c r="B18" s="73"/>
      <c r="C18" s="74" t="str">
        <f>H18&amp;I18&amp;J18&amp;K18</f>
        <v>12 à 14 m²/L</v>
      </c>
      <c r="D18" s="74"/>
      <c r="E18" s="74" t="str">
        <f>L18&amp;M18&amp;N18&amp;O18&amp;P18&amp;Q18&amp;R18&amp;S18</f>
        <v xml:space="preserve">3 L   -  12 L </v>
      </c>
      <c r="F18" s="75"/>
      <c r="G18" s="31"/>
      <c r="H18" s="42">
        <v>12</v>
      </c>
      <c r="I18" s="42" t="s">
        <v>34</v>
      </c>
      <c r="J18" s="42">
        <v>14</v>
      </c>
      <c r="K18" s="42" t="s">
        <v>35</v>
      </c>
      <c r="L18" s="42">
        <v>3</v>
      </c>
      <c r="M18" s="42" t="s">
        <v>36</v>
      </c>
      <c r="N18" s="42" t="s">
        <v>37</v>
      </c>
      <c r="O18" s="42">
        <v>12</v>
      </c>
      <c r="P18" s="42" t="s">
        <v>36</v>
      </c>
      <c r="Q18" s="42"/>
      <c r="R18" s="42"/>
      <c r="S18" s="42"/>
      <c r="T18" s="21" t="str">
        <f>T9</f>
        <v>Peinture sur les murs</v>
      </c>
      <c r="U18" s="76">
        <f t="shared" si="1"/>
        <v>31.609000000000002</v>
      </c>
      <c r="V18" s="77"/>
      <c r="W18" s="32" t="str" cm="1">
        <f t="array" ref="W18">quantpot(U18,M28:O28)</f>
        <v>2 pots de 15 L, 1 pot de 3 L,  total : 33L</v>
      </c>
      <c r="X18" s="33" cm="1">
        <f t="array" ref="X18">quantpot(U18,M28:O28,FALSE)-X9</f>
        <v>1.3909999999999982</v>
      </c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</row>
    <row r="19" spans="1:89" x14ac:dyDescent="0.25">
      <c r="A19" s="72" t="s">
        <v>23</v>
      </c>
      <c r="B19" s="73"/>
      <c r="C19" s="74" t="str">
        <f>H19&amp;I19&amp;J19&amp;K19&amp;L19</f>
        <v>1 L  ± 12 m²</v>
      </c>
      <c r="D19" s="74"/>
      <c r="E19" s="74" t="str">
        <f>M19&amp;N19&amp;O19&amp;P19&amp;Q19</f>
        <v xml:space="preserve">0.5 L  - 2 L </v>
      </c>
      <c r="F19" s="75"/>
      <c r="G19" s="31"/>
      <c r="H19" s="42">
        <v>1</v>
      </c>
      <c r="I19" s="42" t="s">
        <v>36</v>
      </c>
      <c r="J19" s="42" t="s">
        <v>39</v>
      </c>
      <c r="K19" s="43">
        <v>12</v>
      </c>
      <c r="L19" s="42" t="s">
        <v>40</v>
      </c>
      <c r="M19" s="44">
        <v>0.5</v>
      </c>
      <c r="N19" s="42" t="s">
        <v>36</v>
      </c>
      <c r="O19" s="42" t="s">
        <v>41</v>
      </c>
      <c r="P19" s="42">
        <v>2</v>
      </c>
      <c r="Q19" s="42" t="s">
        <v>36</v>
      </c>
      <c r="R19" s="42"/>
      <c r="S19" s="42"/>
      <c r="T19" s="21" t="str">
        <f>T10</f>
        <v>Peinture sur PVC</v>
      </c>
      <c r="U19" s="76">
        <f t="shared" si="1"/>
        <v>3.2970000000000002</v>
      </c>
      <c r="V19" s="77"/>
      <c r="W19" s="32" t="str" cm="1">
        <f t="array" ref="W19">quantpot(U19,M29:O29)</f>
        <v>1 pot de 3 L, 1 pot de 0.5 L,  total : 3.5L</v>
      </c>
      <c r="X19" s="33" cm="1">
        <f t="array" ref="X19">quantpot(U19,M29:O29,FALSE)-X10</f>
        <v>0.20299999999999985</v>
      </c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</row>
    <row r="20" spans="1:89" ht="15.75" thickBot="1" x14ac:dyDescent="0.3">
      <c r="A20" s="78" t="s">
        <v>25</v>
      </c>
      <c r="B20" s="79"/>
      <c r="C20" s="80" t="str">
        <f>J20&amp;K20</f>
        <v>12 m²/L</v>
      </c>
      <c r="D20" s="80"/>
      <c r="E20" s="80" t="str">
        <f>L20&amp;M20&amp;N20&amp;O20&amp;P20&amp;Q20&amp;R20&amp;S20</f>
        <v>1 L   -  3 L   -  16 L</v>
      </c>
      <c r="F20" s="81"/>
      <c r="G20" s="31"/>
      <c r="H20" s="42"/>
      <c r="I20" s="42"/>
      <c r="J20" s="42">
        <v>12</v>
      </c>
      <c r="K20" s="42" t="s">
        <v>35</v>
      </c>
      <c r="L20" s="42">
        <v>1</v>
      </c>
      <c r="M20" s="42" t="s">
        <v>36</v>
      </c>
      <c r="N20" s="42" t="s">
        <v>37</v>
      </c>
      <c r="O20" s="42">
        <v>3</v>
      </c>
      <c r="P20" s="42" t="s">
        <v>36</v>
      </c>
      <c r="Q20" s="42" t="s">
        <v>37</v>
      </c>
      <c r="R20" s="42">
        <v>16</v>
      </c>
      <c r="S20" s="42" t="s">
        <v>38</v>
      </c>
      <c r="T20" s="23" t="str">
        <f>T11</f>
        <v>Peinture sur métaux</v>
      </c>
      <c r="U20" s="82">
        <f t="shared" si="1"/>
        <v>2.06</v>
      </c>
      <c r="V20" s="83"/>
      <c r="W20" s="32" t="str" cm="1">
        <f t="array" ref="W20">quantpot(U20,M30:O30)</f>
        <v>1 pot de 3 L,  total : 3L</v>
      </c>
      <c r="X20" s="33" cm="1">
        <f t="array" ref="X20">quantpot(U20,M30:O30,FALSE)-X11</f>
        <v>0.94</v>
      </c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</row>
    <row r="22" spans="1:89" x14ac:dyDescent="0.25">
      <c r="A22" t="s">
        <v>42</v>
      </c>
      <c r="W22" t="s">
        <v>49</v>
      </c>
      <c r="X22" s="45">
        <f>SUM(X16:X20)</f>
        <v>4.2629999999999981</v>
      </c>
    </row>
    <row r="23" spans="1:89" x14ac:dyDescent="0.25">
      <c r="A23" t="s">
        <v>43</v>
      </c>
    </row>
    <row r="24" spans="1:89" ht="15.75" thickBot="1" x14ac:dyDescent="0.3"/>
    <row r="25" spans="1:89" ht="16.5" thickBot="1" x14ac:dyDescent="0.3">
      <c r="B25" s="7" t="s">
        <v>5</v>
      </c>
      <c r="C25" s="9" t="s">
        <v>44</v>
      </c>
      <c r="D25" s="35"/>
      <c r="E25" s="35"/>
    </row>
    <row r="26" spans="1:89" x14ac:dyDescent="0.25">
      <c r="B26" s="36" t="s">
        <v>33</v>
      </c>
      <c r="C26" s="37">
        <f>H26</f>
        <v>4.8499999999999996</v>
      </c>
      <c r="H26" s="34">
        <v>4.8499999999999996</v>
      </c>
      <c r="K26" s="38">
        <f>1+(H26/100)</f>
        <v>1.0485</v>
      </c>
      <c r="M26">
        <v>0.5</v>
      </c>
      <c r="N26">
        <v>1</v>
      </c>
      <c r="O26">
        <v>5</v>
      </c>
    </row>
    <row r="27" spans="1:89" x14ac:dyDescent="0.25">
      <c r="B27" s="39" t="s">
        <v>17</v>
      </c>
      <c r="C27" s="37">
        <f t="shared" ref="C27:C30" si="2">H27</f>
        <v>7.5</v>
      </c>
      <c r="H27" s="34">
        <v>7.5</v>
      </c>
      <c r="M27">
        <v>3</v>
      </c>
      <c r="N27">
        <v>12</v>
      </c>
      <c r="O27">
        <v>16</v>
      </c>
    </row>
    <row r="28" spans="1:89" x14ac:dyDescent="0.25">
      <c r="B28" s="39" t="s">
        <v>20</v>
      </c>
      <c r="C28" s="37">
        <f t="shared" si="2"/>
        <v>6.4</v>
      </c>
      <c r="H28" s="34">
        <v>6.4</v>
      </c>
      <c r="M28">
        <v>3</v>
      </c>
      <c r="N28">
        <v>12</v>
      </c>
      <c r="O28">
        <v>15</v>
      </c>
    </row>
    <row r="29" spans="1:89" x14ac:dyDescent="0.25">
      <c r="B29" s="39" t="s">
        <v>23</v>
      </c>
      <c r="C29" s="37">
        <f t="shared" si="2"/>
        <v>3.25</v>
      </c>
      <c r="H29" s="34">
        <v>3.25</v>
      </c>
      <c r="M29">
        <v>0.5</v>
      </c>
      <c r="N29">
        <v>2</v>
      </c>
      <c r="O29">
        <v>3</v>
      </c>
    </row>
    <row r="30" spans="1:89" ht="15.75" thickBot="1" x14ac:dyDescent="0.3">
      <c r="B30" s="40" t="s">
        <v>25</v>
      </c>
      <c r="C30" s="41">
        <f t="shared" si="2"/>
        <v>2.65</v>
      </c>
      <c r="H30" s="34">
        <v>2.65</v>
      </c>
      <c r="M30">
        <v>1</v>
      </c>
      <c r="N30">
        <v>3</v>
      </c>
      <c r="O30">
        <v>8</v>
      </c>
    </row>
    <row r="32" spans="1:89" x14ac:dyDescent="0.25">
      <c r="A32" t="s">
        <v>45</v>
      </c>
    </row>
    <row r="33" spans="1:1" x14ac:dyDescent="0.25">
      <c r="A33" t="s">
        <v>46</v>
      </c>
    </row>
    <row r="34" spans="1:1" x14ac:dyDescent="0.25">
      <c r="A34" t="s">
        <v>47</v>
      </c>
    </row>
    <row r="35" spans="1:1" x14ac:dyDescent="0.25">
      <c r="A35" t="s">
        <v>48</v>
      </c>
    </row>
  </sheetData>
  <mergeCells count="33">
    <mergeCell ref="A20:B20"/>
    <mergeCell ref="C20:D20"/>
    <mergeCell ref="E20:F20"/>
    <mergeCell ref="U20:V20"/>
    <mergeCell ref="A18:B18"/>
    <mergeCell ref="C18:D18"/>
    <mergeCell ref="E18:F18"/>
    <mergeCell ref="U18:V18"/>
    <mergeCell ref="A19:B19"/>
    <mergeCell ref="C19:D19"/>
    <mergeCell ref="E19:F19"/>
    <mergeCell ref="U19:V19"/>
    <mergeCell ref="A16:B16"/>
    <mergeCell ref="C16:D16"/>
    <mergeCell ref="E16:F16"/>
    <mergeCell ref="U16:V16"/>
    <mergeCell ref="A17:B17"/>
    <mergeCell ref="C17:D17"/>
    <mergeCell ref="E17:F17"/>
    <mergeCell ref="U17:V17"/>
    <mergeCell ref="V10:W10"/>
    <mergeCell ref="V11:W11"/>
    <mergeCell ref="A14:F14"/>
    <mergeCell ref="A15:B15"/>
    <mergeCell ref="C15:D15"/>
    <mergeCell ref="E15:F15"/>
    <mergeCell ref="U15:V15"/>
    <mergeCell ref="V9:W9"/>
    <mergeCell ref="A1:F1"/>
    <mergeCell ref="A6:F6"/>
    <mergeCell ref="V6:X6"/>
    <mergeCell ref="V7:W7"/>
    <mergeCell ref="V8:W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Peinture APL 5.c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TBEE</dc:creator>
  <cp:lastModifiedBy>h2so4</cp:lastModifiedBy>
  <dcterms:created xsi:type="dcterms:W3CDTF">2022-10-15T08:46:53Z</dcterms:created>
  <dcterms:modified xsi:type="dcterms:W3CDTF">2022-10-15T21:53:49Z</dcterms:modified>
</cp:coreProperties>
</file>