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FA26D4E1-DC3D-4756-9086-B14A109D7FEA}" xr6:coauthVersionLast="47" xr6:coauthVersionMax="47" xr10:uidLastSave="{00000000-0000-0000-0000-000000000000}"/>
  <bookViews>
    <workbookView xWindow="-120" yWindow="-120" windowWidth="29040" windowHeight="15990" xr2:uid="{ED1701E4-8BCD-42A0-946C-62D8E2DE9CC7}"/>
  </bookViews>
  <sheets>
    <sheet name="Feuil1" sheetId="1" r:id="rId1"/>
    <sheet name="clientsexclus" sheetId="2" r:id="rId2"/>
  </sheets>
  <externalReferences>
    <externalReference r:id="rId3"/>
  </externalReferences>
  <definedNames>
    <definedName name="nom_de_client">[1]!Tableau1[[#Headers],[Client : Nom du client]]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1" l="1"/>
  <c r="A3" i="1"/>
  <c r="A4" i="1"/>
  <c r="A5" i="1"/>
  <c r="A6" i="1"/>
  <c r="A7" i="1"/>
  <c r="A8" i="1"/>
  <c r="A9" i="1"/>
  <c r="A10" i="1"/>
  <c r="A11" i="1"/>
  <c r="A12" i="1"/>
  <c r="A13" i="1"/>
  <c r="D13" i="1" s="1"/>
  <c r="A14" i="1"/>
  <c r="D14" i="1" s="1"/>
  <c r="A15" i="1"/>
  <c r="D3" i="1"/>
  <c r="D4" i="1"/>
  <c r="D5" i="1"/>
  <c r="D6" i="1"/>
  <c r="D7" i="1"/>
  <c r="D8" i="1"/>
  <c r="D9" i="1"/>
  <c r="D11" i="1"/>
  <c r="D15" i="1"/>
  <c r="D10" i="1"/>
  <c r="D12" i="1"/>
  <c r="D2" i="1"/>
  <c r="B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C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L15" i="1"/>
  <c r="L14" i="1"/>
  <c r="L13" i="1"/>
  <c r="L12" i="1"/>
  <c r="L11" i="1"/>
  <c r="L10" i="1"/>
  <c r="L9" i="1"/>
  <c r="L8" i="1"/>
  <c r="L7" i="1"/>
  <c r="L6" i="1"/>
  <c r="L5" i="1"/>
  <c r="L4" i="1"/>
  <c r="L3" i="1"/>
  <c r="L2" i="1"/>
</calcChain>
</file>

<file path=xl/sharedStrings.xml><?xml version="1.0" encoding="utf-8"?>
<sst xmlns="http://schemas.openxmlformats.org/spreadsheetml/2006/main" count="60" uniqueCount="28">
  <si>
    <t>Expirée</t>
  </si>
  <si>
    <t>montant ok</t>
  </si>
  <si>
    <t>test DR 2101</t>
  </si>
  <si>
    <t>DR 2116-1</t>
  </si>
  <si>
    <t>test final</t>
  </si>
  <si>
    <t>N° offre</t>
  </si>
  <si>
    <t>Etat</t>
  </si>
  <si>
    <t>Date de l'offre</t>
  </si>
  <si>
    <t>Date d'expiration de l'offre</t>
  </si>
  <si>
    <t>Montant</t>
  </si>
  <si>
    <t>Direction Commerciale</t>
  </si>
  <si>
    <t>Client : Nom du client</t>
  </si>
  <si>
    <t>Client : Adresse 1</t>
  </si>
  <si>
    <t>CLIENT1</t>
  </si>
  <si>
    <t>CLIENT3</t>
  </si>
  <si>
    <t>CLIENT5</t>
  </si>
  <si>
    <t>CLIENT6</t>
  </si>
  <si>
    <t>CLIENT14</t>
  </si>
  <si>
    <t>CLIENT1-2</t>
  </si>
  <si>
    <t>CLIENT2-3</t>
  </si>
  <si>
    <t xml:space="preserve">Code client </t>
  </si>
  <si>
    <t>1rue chouette</t>
  </si>
  <si>
    <t xml:space="preserve">36rue machin </t>
  </si>
  <si>
    <t>56 avenue truc</t>
  </si>
  <si>
    <t>8 rue soleil</t>
  </si>
  <si>
    <t>clients exclus</t>
  </si>
  <si>
    <t>CLIENT2</t>
  </si>
  <si>
    <t>Client : Adresse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</si>
</sst>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Alignment="1">
      <alignment vertical="center"/>
    </xf>
    <xf numFmtId="22" fontId="0" fillId="0" borderId="0" xfId="0" applyNumberFormat="1"/>
  </cellXfs>
  <cellStyles count="1">
    <cellStyle name="Normal" xfId="0" builtinId="0"/>
  </cellStyles>
  <dxfs count="9">
    <dxf>
      <numFmt numFmtId="0" formatCode="General"/>
    </dxf>
    <dxf>
      <numFmt numFmtId="0" formatCode="General"/>
    </dxf>
    <dxf>
      <fill>
        <patternFill patternType="solid">
          <fgColor indexed="64"/>
          <bgColor theme="4" tint="0.79998168889431442"/>
        </patternFill>
      </fill>
    </dxf>
    <dxf>
      <numFmt numFmtId="27" formatCode="dd/mm/yyyy\ hh:mm"/>
    </dxf>
    <dxf>
      <numFmt numFmtId="27" formatCode="dd/mm/yyyy\ hh:mm"/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STILL%20-%20relance%20devis\MAQUETTE%20V2.csv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QUETTE V2"/>
    </sheetNames>
    <sheetDataSet>
      <sheetData sheetId="0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35C7FE1-DF74-47F7-9635-10BC30F0E7B2}" name="Tableau1" displayName="Tableau1" ref="A1:N15" totalsRowShown="0">
  <autoFilter ref="A1:N15" xr:uid="{035C7FE1-DF74-47F7-9635-10BC30F0E7B2}"/>
  <tableColumns count="14">
    <tableColumn id="1" xr3:uid="{074E5E99-D5C4-47D7-9A57-B20B481669F8}" name="montant ok" dataDxfId="0">
      <calculatedColumnFormula>COUNTIFS(Tableau1[Montant],"&gt;=500",Tableau1[Montant],"&lt;=3500",Tableau1[[Code client ]],Tableau1[[#This Row],[Code client ]])</calculatedColumnFormula>
    </tableColumn>
    <tableColumn id="2" xr3:uid="{BB01486A-EEDF-45B8-9EA4-B194FFA1C514}" name="test DR 2101" dataDxfId="7">
      <calculatedColumnFormula>IF(AND(J2=2101,IFERROR(MATCH(Tableau1[[#This Row],[Client : Nom du client]],clex[clients exclus],0),0)&lt;&gt;0),"Exclus","Ok")</calculatedColumnFormula>
    </tableColumn>
    <tableColumn id="3" xr3:uid="{53A6576D-3158-42BD-B902-E7119BF057C2}" name="DR 2116-1" dataDxfId="6">
      <calculatedColumnFormula>IF(AND(J2=2116,IFERROR(MATCH(Tableau1[[#This Row],[Client : Nom du client]],clex[clients exclus],0),0)&lt;&gt;0),"Exclus","Ok")</calculatedColumnFormula>
    </tableColumn>
    <tableColumn id="5" xr3:uid="{F564C99F-217A-4CF0-BB7F-06DC5C84CED1}" name="test final" dataDxfId="5">
      <calculatedColumnFormula>IF(A2=0,"NE PAS RELANCER",IF(OR(Tableau1[[#This Row],[test DR 2101]]="Exclus",Tableau1[[#This Row],[DR 2116-1]]="Exclus",),"NE PAS RELANCER","A RELANCER"))</calculatedColumnFormula>
    </tableColumn>
    <tableColumn id="6" xr3:uid="{CCF0BD38-2E17-4B88-8347-09B64FE7BCBD}" name="N° offre"/>
    <tableColumn id="7" xr3:uid="{667C8B87-822E-4218-BE49-9DFB1F99AF51}" name="Etat"/>
    <tableColumn id="9" xr3:uid="{A17B6BD2-53CB-40CF-83A9-62C77C5D5D0D}" name="Date de l'offre" dataDxfId="4"/>
    <tableColumn id="10" xr3:uid="{0B414F61-3BF4-466E-B776-F36C301CDE88}" name="Date d'expiration de l'offre" dataDxfId="3"/>
    <tableColumn id="11" xr3:uid="{EFB876A2-E1FA-4BF7-83FE-85530074E27C}" name="Montant"/>
    <tableColumn id="15" xr3:uid="{2029C073-C685-46B1-A0E6-B268B1E33877}" name="Direction Commerciale"/>
    <tableColumn id="21" xr3:uid="{EA1CA8DA-7988-44BA-B45A-588F4F1730AD}" name="Client : Nom du client"/>
    <tableColumn id="22" xr3:uid="{F768633E-05EC-4918-A882-69F81A8755D2}" name="Code client " dataDxfId="2">
      <calculatedColumnFormula>K2&amp;M2</calculatedColumnFormula>
    </tableColumn>
    <tableColumn id="24" xr3:uid="{9050079A-6218-4DD5-916B-A8C65EC839EC}" name="Client : Adresse 1"/>
    <tableColumn id="8" xr3:uid="{7B0A29E3-80C2-47CC-B96F-2E4284A0AA60}" name="Client : Adresse 2" dataDxfId="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71F7B39-DBDE-4B13-AFE9-2AAF9D00F197}" name="clex" displayName="clex" ref="A1:A4" totalsRowShown="0">
  <autoFilter ref="A1:A4" xr:uid="{B71F7B39-DBDE-4B13-AFE9-2AAF9D00F197}"/>
  <tableColumns count="1">
    <tableColumn id="1" xr3:uid="{C5EDC7D1-B074-4335-8CE3-5CA05C9022E3}" name="clients exclus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C39AE-0F3B-4D1B-AC48-2E97F09E47E5}">
  <dimension ref="A1:N15"/>
  <sheetViews>
    <sheetView tabSelected="1" workbookViewId="0">
      <selection activeCell="A3" sqref="A3"/>
    </sheetView>
  </sheetViews>
  <sheetFormatPr defaultColWidth="11.42578125" defaultRowHeight="15" x14ac:dyDescent="0.25"/>
  <cols>
    <col min="7" max="7" width="16.28515625" bestFit="1" customWidth="1"/>
    <col min="8" max="8" width="28" bestFit="1" customWidth="1"/>
    <col min="11" max="11" width="22.7109375" bestFit="1" customWidth="1"/>
  </cols>
  <sheetData>
    <row r="1" spans="1:14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  <c r="L1" s="1" t="s">
        <v>20</v>
      </c>
      <c r="M1" t="s">
        <v>12</v>
      </c>
      <c r="N1" t="s">
        <v>27</v>
      </c>
    </row>
    <row r="2" spans="1:14" x14ac:dyDescent="0.25">
      <c r="A2">
        <f>COUNTIFS(Tableau1[Montant],"&gt;=500",Tableau1[Montant],"&lt;=3500",Tableau1[[Code client ]],Tableau1[[#This Row],[Code client ]])</f>
        <v>1</v>
      </c>
      <c r="B2" t="str">
        <f>IF(AND(J2=2101,IFERROR(MATCH(Tableau1[[#This Row],[Client : Nom du client]],clex[clients exclus],0),0)&lt;&gt;0),"Exclus","Ok")</f>
        <v>Ok</v>
      </c>
      <c r="C2" t="str">
        <f>IF(AND(J2=2116,IFERROR(MATCH(Tableau1[[#This Row],[Client : Nom du client]],clex[clients exclus],0),0)&lt;&gt;0),"Exclus","Ok")</f>
        <v>Exclus</v>
      </c>
      <c r="D2" t="str">
        <f>IF(A2=0,"NE PAS RELANCER",IF(OR(Tableau1[[#This Row],[test DR 2101]]="Exclus",Tableau1[[#This Row],[DR 2116-1]]="Exclus",),"NE PAS RELANCER","A RELANCER"))</f>
        <v>NE PAS RELANCER</v>
      </c>
      <c r="E2">
        <v>96525384</v>
      </c>
      <c r="F2" t="s">
        <v>0</v>
      </c>
      <c r="G2" s="3">
        <v>44741</v>
      </c>
      <c r="H2" s="3">
        <v>44753</v>
      </c>
      <c r="I2">
        <v>762.42</v>
      </c>
      <c r="J2">
        <v>2116</v>
      </c>
      <c r="K2" t="s">
        <v>13</v>
      </c>
      <c r="L2" s="1" t="str">
        <f t="shared" ref="L2:L15" si="0">K2&amp;M2</f>
        <v>CLIENT11rue chouette</v>
      </c>
      <c r="M2" t="s">
        <v>21</v>
      </c>
    </row>
    <row r="3" spans="1:14" x14ac:dyDescent="0.25">
      <c r="A3">
        <f>COUNTIFS(Tableau1[Montant],"&gt;=500",Tableau1[Montant],"&lt;=3500",Tableau1[[Code client ]],Tableau1[[#This Row],[Code client ]])</f>
        <v>0</v>
      </c>
      <c r="B3" s="2" t="str">
        <f>IF(AND(J3=2101,IFERROR(MATCH(Tableau1[[#This Row],[Client : Nom du client]],clex[clients exclus],0),0)&lt;&gt;0),"Exclus","Ok")</f>
        <v>Ok</v>
      </c>
      <c r="C3" t="str">
        <f>IF(AND(J3=2116,IFERROR(MATCH(Tableau1[[#This Row],[Client : Nom du client]],clex[clients exclus],0),0)&lt;&gt;0),"Exclus","Ok")</f>
        <v>Ok</v>
      </c>
      <c r="D3" t="str">
        <f>IF(A3=0,"NE PAS RELANCER",IF(OR(Tableau1[[#This Row],[test DR 2101]]="Exclus",Tableau1[[#This Row],[DR 2116-1]]="Exclus",),"NE PAS RELANCER","A RELANCER"))</f>
        <v>NE PAS RELANCER</v>
      </c>
      <c r="E3">
        <v>96525808</v>
      </c>
      <c r="F3" t="s">
        <v>0</v>
      </c>
      <c r="G3" s="3">
        <v>44741</v>
      </c>
      <c r="H3" s="3">
        <v>44753</v>
      </c>
      <c r="I3">
        <v>307.2</v>
      </c>
      <c r="J3">
        <v>2101</v>
      </c>
      <c r="K3" t="s">
        <v>18</v>
      </c>
      <c r="L3" s="1" t="str">
        <f t="shared" si="0"/>
        <v xml:space="preserve">CLIENT1-236rue machin </v>
      </c>
      <c r="M3" t="s">
        <v>22</v>
      </c>
    </row>
    <row r="4" spans="1:14" x14ac:dyDescent="0.25">
      <c r="A4">
        <f>COUNTIFS(Tableau1[Montant],"&gt;=500",Tableau1[Montant],"&lt;=3500",Tableau1[[Code client ]],Tableau1[[#This Row],[Code client ]])</f>
        <v>1</v>
      </c>
      <c r="B4" s="2" t="str">
        <f>IF(AND(J4=2101,IFERROR(MATCH(Tableau1[[#This Row],[Client : Nom du client]],clex[clients exclus],0),0)&lt;&gt;0),"Exclus","Ok")</f>
        <v>Ok</v>
      </c>
      <c r="C4" t="str">
        <f>IF(AND(J4=2116,IFERROR(MATCH(Tableau1[[#This Row],[Client : Nom du client]],clex[clients exclus],0),0)&lt;&gt;0),"Exclus","Ok")</f>
        <v>Ok</v>
      </c>
      <c r="D4" t="str">
        <f>IF(A4=0,"NE PAS RELANCER",IF(OR(Tableau1[[#This Row],[test DR 2101]]="Exclus",Tableau1[[#This Row],[DR 2116-1]]="Exclus",),"NE PAS RELANCER","A RELANCER"))</f>
        <v>A RELANCER</v>
      </c>
      <c r="E4">
        <v>96525838</v>
      </c>
      <c r="F4" t="s">
        <v>0</v>
      </c>
      <c r="G4" s="3">
        <v>44741</v>
      </c>
      <c r="H4" s="3">
        <v>44753</v>
      </c>
      <c r="I4">
        <v>617.16999999999996</v>
      </c>
      <c r="J4">
        <v>2101</v>
      </c>
      <c r="K4" t="s">
        <v>17</v>
      </c>
      <c r="L4" s="1" t="str">
        <f t="shared" si="0"/>
        <v>CLIENT1456 avenue truc</v>
      </c>
      <c r="M4" t="s">
        <v>23</v>
      </c>
    </row>
    <row r="5" spans="1:14" x14ac:dyDescent="0.25">
      <c r="A5">
        <f>COUNTIFS(Tableau1[Montant],"&gt;=500",Tableau1[Montant],"&lt;=3500",Tableau1[[Code client ]],Tableau1[[#This Row],[Code client ]])</f>
        <v>2</v>
      </c>
      <c r="B5" s="2" t="str">
        <f>IF(AND(J5=2101,IFERROR(MATCH(Tableau1[[#This Row],[Client : Nom du client]],clex[clients exclus],0),0)&lt;&gt;0),"Exclus","Ok")</f>
        <v>Exclus</v>
      </c>
      <c r="C5" t="str">
        <f>IF(AND(J5=2116,IFERROR(MATCH(Tableau1[[#This Row],[Client : Nom du client]],clex[clients exclus],0),0)&lt;&gt;0),"Exclus","Ok")</f>
        <v>Ok</v>
      </c>
      <c r="D5" t="str">
        <f>IF(A5=0,"NE PAS RELANCER",IF(OR(Tableau1[[#This Row],[test DR 2101]]="Exclus",Tableau1[[#This Row],[DR 2116-1]]="Exclus",),"NE PAS RELANCER","A RELANCER"))</f>
        <v>NE PAS RELANCER</v>
      </c>
      <c r="E5">
        <v>96526185</v>
      </c>
      <c r="F5" t="s">
        <v>0</v>
      </c>
      <c r="G5" s="3">
        <v>44741</v>
      </c>
      <c r="H5" s="3">
        <v>44753</v>
      </c>
      <c r="I5">
        <v>622.98</v>
      </c>
      <c r="J5">
        <v>2101</v>
      </c>
      <c r="K5" t="s">
        <v>13</v>
      </c>
      <c r="L5" s="1" t="str">
        <f t="shared" si="0"/>
        <v>CLIENT18 rue soleil</v>
      </c>
      <c r="M5" t="s">
        <v>24</v>
      </c>
    </row>
    <row r="6" spans="1:14" x14ac:dyDescent="0.25">
      <c r="A6">
        <f>COUNTIFS(Tableau1[Montant],"&gt;=500",Tableau1[Montant],"&lt;=3500",Tableau1[[Code client ]],Tableau1[[#This Row],[Code client ]])</f>
        <v>0</v>
      </c>
      <c r="B6" s="2" t="str">
        <f>IF(AND(J6=2101,IFERROR(MATCH(Tableau1[[#This Row],[Client : Nom du client]],clex[clients exclus],0),0)&lt;&gt;0),"Exclus","Ok")</f>
        <v>Exclus</v>
      </c>
      <c r="C6" t="str">
        <f>IF(AND(J6=2116,IFERROR(MATCH(Tableau1[[#This Row],[Client : Nom du client]],clex[clients exclus],0),0)&lt;&gt;0),"Exclus","Ok")</f>
        <v>Ok</v>
      </c>
      <c r="D6" t="str">
        <f>IF(A6=0,"NE PAS RELANCER",IF(OR(Tableau1[[#This Row],[test DR 2101]]="Exclus",Tableau1[[#This Row],[DR 2116-1]]="Exclus",),"NE PAS RELANCER","A RELANCER"))</f>
        <v>NE PAS RELANCER</v>
      </c>
      <c r="E6">
        <v>96526321</v>
      </c>
      <c r="F6" t="s">
        <v>0</v>
      </c>
      <c r="G6" s="3">
        <v>44741</v>
      </c>
      <c r="H6" s="3">
        <v>44753</v>
      </c>
      <c r="I6">
        <v>294.76</v>
      </c>
      <c r="J6">
        <v>2101</v>
      </c>
      <c r="K6" t="s">
        <v>14</v>
      </c>
      <c r="L6" s="1" t="str">
        <f t="shared" si="0"/>
        <v>CLIENT31rue chouette</v>
      </c>
      <c r="M6" t="s">
        <v>21</v>
      </c>
    </row>
    <row r="7" spans="1:14" x14ac:dyDescent="0.25">
      <c r="A7">
        <f>COUNTIFS(Tableau1[Montant],"&gt;=500",Tableau1[Montant],"&lt;=3500",Tableau1[[Code client ]],Tableau1[[#This Row],[Code client ]])</f>
        <v>2</v>
      </c>
      <c r="B7" s="2" t="str">
        <f>IF(AND(J7=2101,IFERROR(MATCH(Tableau1[[#This Row],[Client : Nom du client]],clex[clients exclus],0),0)&lt;&gt;0),"Exclus","Ok")</f>
        <v>Exclus</v>
      </c>
      <c r="C7" t="str">
        <f>IF(AND(J7=2116,IFERROR(MATCH(Tableau1[[#This Row],[Client : Nom du client]],clex[clients exclus],0),0)&lt;&gt;0),"Exclus","Ok")</f>
        <v>Ok</v>
      </c>
      <c r="D7" t="str">
        <f>IF(A7=0,"NE PAS RELANCER",IF(OR(Tableau1[[#This Row],[test DR 2101]]="Exclus",Tableau1[[#This Row],[DR 2116-1]]="Exclus",),"NE PAS RELANCER","A RELANCER"))</f>
        <v>NE PAS RELANCER</v>
      </c>
      <c r="E7">
        <v>96526600</v>
      </c>
      <c r="F7" t="s">
        <v>0</v>
      </c>
      <c r="G7" s="3">
        <v>44741</v>
      </c>
      <c r="H7" s="3">
        <v>44753</v>
      </c>
      <c r="I7">
        <v>993.8</v>
      </c>
      <c r="J7">
        <v>2101</v>
      </c>
      <c r="K7" t="s">
        <v>13</v>
      </c>
      <c r="L7" s="1" t="str">
        <f t="shared" si="0"/>
        <v xml:space="preserve">CLIENT136rue machin </v>
      </c>
      <c r="M7" t="s">
        <v>22</v>
      </c>
    </row>
    <row r="8" spans="1:14" x14ac:dyDescent="0.25">
      <c r="A8">
        <f>COUNTIFS(Tableau1[Montant],"&gt;=500",Tableau1[Montant],"&lt;=3500",Tableau1[[Code client ]],Tableau1[[#This Row],[Code client ]])</f>
        <v>1</v>
      </c>
      <c r="B8" s="2" t="str">
        <f>IF(AND(J8=2101,IFERROR(MATCH(Tableau1[[#This Row],[Client : Nom du client]],clex[clients exclus],0),0)&lt;&gt;0),"Exclus","Ok")</f>
        <v>Ok</v>
      </c>
      <c r="C8" t="str">
        <f>IF(AND(J8=2116,IFERROR(MATCH(Tableau1[[#This Row],[Client : Nom du client]],clex[clients exclus],0),0)&lt;&gt;0),"Exclus","Ok")</f>
        <v>Ok</v>
      </c>
      <c r="D8" t="str">
        <f>IF(A8=0,"NE PAS RELANCER",IF(OR(Tableau1[[#This Row],[test DR 2101]]="Exclus",Tableau1[[#This Row],[DR 2116-1]]="Exclus",),"NE PAS RELANCER","A RELANCER"))</f>
        <v>A RELANCER</v>
      </c>
      <c r="E8">
        <v>96527138</v>
      </c>
      <c r="F8" t="s">
        <v>0</v>
      </c>
      <c r="G8" s="3">
        <v>44741</v>
      </c>
      <c r="H8" s="3">
        <v>44753</v>
      </c>
      <c r="I8">
        <v>1405.71</v>
      </c>
      <c r="J8">
        <v>2101</v>
      </c>
      <c r="K8" t="s">
        <v>19</v>
      </c>
      <c r="L8" s="1" t="str">
        <f t="shared" si="0"/>
        <v>CLIENT2-356 avenue truc</v>
      </c>
      <c r="M8" t="s">
        <v>23</v>
      </c>
    </row>
    <row r="9" spans="1:14" x14ac:dyDescent="0.25">
      <c r="A9">
        <f>COUNTIFS(Tableau1[Montant],"&gt;=500",Tableau1[Montant],"&lt;=3500",Tableau1[[Code client ]],Tableau1[[#This Row],[Code client ]])</f>
        <v>2</v>
      </c>
      <c r="B9" s="2" t="str">
        <f>IF(AND(J9=2101,IFERROR(MATCH(Tableau1[[#This Row],[Client : Nom du client]],clex[clients exclus],0),0)&lt;&gt;0),"Exclus","Ok")</f>
        <v>Exclus</v>
      </c>
      <c r="C9" t="str">
        <f>IF(AND(J9=2116,IFERROR(MATCH(Tableau1[[#This Row],[Client : Nom du client]],clex[clients exclus],0),0)&lt;&gt;0),"Exclus","Ok")</f>
        <v>Ok</v>
      </c>
      <c r="D9" t="str">
        <f>IF(A9=0,"NE PAS RELANCER",IF(OR(Tableau1[[#This Row],[test DR 2101]]="Exclus",Tableau1[[#This Row],[DR 2116-1]]="Exclus",),"NE PAS RELANCER","A RELANCER"))</f>
        <v>NE PAS RELANCER</v>
      </c>
      <c r="E9">
        <v>96527440</v>
      </c>
      <c r="F9" t="s">
        <v>0</v>
      </c>
      <c r="G9" s="3">
        <v>44741</v>
      </c>
      <c r="H9" s="3">
        <v>44753</v>
      </c>
      <c r="I9">
        <v>1033.8900000000001</v>
      </c>
      <c r="J9">
        <v>2101</v>
      </c>
      <c r="K9" t="s">
        <v>13</v>
      </c>
      <c r="L9" s="1" t="str">
        <f t="shared" si="0"/>
        <v>CLIENT18 rue soleil</v>
      </c>
      <c r="M9" t="s">
        <v>24</v>
      </c>
    </row>
    <row r="10" spans="1:14" x14ac:dyDescent="0.25">
      <c r="A10">
        <f>COUNTIFS(Tableau1[Montant],"&gt;=500",Tableau1[Montant],"&lt;=3500",Tableau1[[Code client ]],Tableau1[[#This Row],[Code client ]])</f>
        <v>1</v>
      </c>
      <c r="B10" s="2" t="str">
        <f>IF(AND(J10=2101,IFERROR(MATCH(Tableau1[[#This Row],[Client : Nom du client]],clex[clients exclus],0),0)&lt;&gt;0),"Exclus","Ok")</f>
        <v>Exclus</v>
      </c>
      <c r="C10" t="str">
        <f>IF(AND(J10=2116,IFERROR(MATCH(Tableau1[[#This Row],[Client : Nom du client]],clex[clients exclus],0),0)&lt;&gt;0),"Exclus","Ok")</f>
        <v>Ok</v>
      </c>
      <c r="D10" t="str">
        <f>IF(A10=0,"NE PAS RELANCER",IF(OR(Tableau1[[#This Row],[test DR 2101]]="Exclus",Tableau1[[#This Row],[DR 2116-1]]="Exclus",),"NE PAS RELANCER","A RELANCER"))</f>
        <v>NE PAS RELANCER</v>
      </c>
      <c r="E10">
        <v>96527639</v>
      </c>
      <c r="F10" t="s">
        <v>0</v>
      </c>
      <c r="G10" s="3">
        <v>44741</v>
      </c>
      <c r="H10" s="3">
        <v>44753</v>
      </c>
      <c r="I10">
        <v>4468.03</v>
      </c>
      <c r="J10">
        <v>2101</v>
      </c>
      <c r="K10" t="s">
        <v>13</v>
      </c>
      <c r="L10" s="1" t="str">
        <f t="shared" si="0"/>
        <v>CLIENT11rue chouette</v>
      </c>
      <c r="M10" t="s">
        <v>21</v>
      </c>
    </row>
    <row r="11" spans="1:14" x14ac:dyDescent="0.25">
      <c r="A11">
        <f>COUNTIFS(Tableau1[Montant],"&gt;=500",Tableau1[Montant],"&lt;=3500",Tableau1[[Code client ]],Tableau1[[#This Row],[Code client ]])</f>
        <v>0</v>
      </c>
      <c r="B11" s="2" t="str">
        <f>IF(AND(J11=2101,IFERROR(MATCH(Tableau1[[#This Row],[Client : Nom du client]],clex[clients exclus],0),0)&lt;&gt;0),"Exclus","Ok")</f>
        <v>Ok</v>
      </c>
      <c r="C11" t="str">
        <f>IF(AND(J11=2116,IFERROR(MATCH(Tableau1[[#This Row],[Client : Nom du client]],clex[clients exclus],0),0)&lt;&gt;0),"Exclus","Ok")</f>
        <v>Ok</v>
      </c>
      <c r="D11" t="str">
        <f>IF(A11=0,"NE PAS RELANCER",IF(OR(Tableau1[[#This Row],[test DR 2101]]="Exclus",Tableau1[[#This Row],[DR 2116-1]]="Exclus",),"NE PAS RELANCER","A RELANCER"))</f>
        <v>NE PAS RELANCER</v>
      </c>
      <c r="E11">
        <v>96527688</v>
      </c>
      <c r="F11" t="s">
        <v>0</v>
      </c>
      <c r="G11" s="3">
        <v>44741</v>
      </c>
      <c r="H11" s="3">
        <v>44753</v>
      </c>
      <c r="I11">
        <v>205.98</v>
      </c>
      <c r="J11">
        <v>2101</v>
      </c>
      <c r="K11" t="s">
        <v>15</v>
      </c>
      <c r="L11" s="1" t="str">
        <f t="shared" si="0"/>
        <v xml:space="preserve">CLIENT536rue machin </v>
      </c>
      <c r="M11" t="s">
        <v>22</v>
      </c>
    </row>
    <row r="12" spans="1:14" x14ac:dyDescent="0.25">
      <c r="A12">
        <f>COUNTIFS(Tableau1[Montant],"&gt;=500",Tableau1[Montant],"&lt;=3500",Tableau1[[Code client ]],Tableau1[[#This Row],[Code client ]])</f>
        <v>1</v>
      </c>
      <c r="B12" s="2" t="str">
        <f>IF(AND(J12=2101,IFERROR(MATCH(Tableau1[[#This Row],[Client : Nom du client]],clex[clients exclus],0),0)&lt;&gt;0),"Exclus","Ok")</f>
        <v>Ok</v>
      </c>
      <c r="C12" t="str">
        <f>IF(AND(J12=2116,IFERROR(MATCH(Tableau1[[#This Row],[Client : Nom du client]],clex[clients exclus],0),0)&lt;&gt;0),"Exclus","Ok")</f>
        <v>Exclus</v>
      </c>
      <c r="D12" t="str">
        <f>IF(A12=0,"NE PAS RELANCER",IF(OR(Tableau1[[#This Row],[test DR 2101]]="Exclus",Tableau1[[#This Row],[DR 2116-1]]="Exclus",),"NE PAS RELANCER","A RELANCER"))</f>
        <v>NE PAS RELANCER</v>
      </c>
      <c r="E12">
        <v>96527746</v>
      </c>
      <c r="F12" t="s">
        <v>0</v>
      </c>
      <c r="G12" s="3">
        <v>44741</v>
      </c>
      <c r="H12" s="3">
        <v>44753</v>
      </c>
      <c r="I12">
        <v>2690.59</v>
      </c>
      <c r="J12">
        <v>2116</v>
      </c>
      <c r="K12" t="s">
        <v>13</v>
      </c>
      <c r="L12" s="1" t="str">
        <f t="shared" si="0"/>
        <v>CLIENT156 avenue truc</v>
      </c>
      <c r="M12" t="s">
        <v>23</v>
      </c>
    </row>
    <row r="13" spans="1:14" x14ac:dyDescent="0.25">
      <c r="A13">
        <f>COUNTIFS(Tableau1[Montant],"&gt;=500",Tableau1[Montant],"&lt;=3500",Tableau1[[Code client ]],Tableau1[[#This Row],[Code client ]])</f>
        <v>1</v>
      </c>
      <c r="B13" s="2" t="str">
        <f>IF(AND(J13=2101,IFERROR(MATCH(Tableau1[[#This Row],[Client : Nom du client]],clex[clients exclus],0),0)&lt;&gt;0),"Exclus","Ok")</f>
        <v>Ok</v>
      </c>
      <c r="C13" t="str">
        <f>IF(AND(J13=2116,IFERROR(MATCH(Tableau1[[#This Row],[Client : Nom du client]],clex[clients exclus],0),0)&lt;&gt;0),"Exclus","Ok")</f>
        <v>Ok</v>
      </c>
      <c r="D13" t="str">
        <f>IF(A13=0,"NE PAS RELANCER",IF(OR(Tableau1[[#This Row],[test DR 2101]]="Exclus",Tableau1[[#This Row],[DR 2116-1]]="Exclus",),"NE PAS RELANCER","A RELANCER"))</f>
        <v>A RELANCER</v>
      </c>
      <c r="E13">
        <v>96527982</v>
      </c>
      <c r="F13" t="s">
        <v>0</v>
      </c>
      <c r="G13" s="3">
        <v>44741</v>
      </c>
      <c r="H13" s="3">
        <v>44753</v>
      </c>
      <c r="I13">
        <v>1483.64</v>
      </c>
      <c r="J13">
        <v>2101</v>
      </c>
      <c r="K13" t="s">
        <v>16</v>
      </c>
      <c r="L13" s="1" t="str">
        <f t="shared" si="0"/>
        <v>CLIENT68 rue soleil</v>
      </c>
      <c r="M13" t="s">
        <v>24</v>
      </c>
    </row>
    <row r="14" spans="1:14" x14ac:dyDescent="0.25">
      <c r="A14">
        <f>COUNTIFS(Tableau1[Montant],"&gt;=500",Tableau1[Montant],"&lt;=3500",Tableau1[[Code client ]],Tableau1[[#This Row],[Code client ]])</f>
        <v>1</v>
      </c>
      <c r="B14" s="2" t="str">
        <f>IF(AND(J14=2101,IFERROR(MATCH(Tableau1[[#This Row],[Client : Nom du client]],clex[clients exclus],0),0)&lt;&gt;0),"Exclus","Ok")</f>
        <v>Exclus</v>
      </c>
      <c r="C14" t="str">
        <f>IF(AND(J14=2116,IFERROR(MATCH(Tableau1[[#This Row],[Client : Nom du client]],clex[clients exclus],0),0)&lt;&gt;0),"Exclus","Ok")</f>
        <v>Ok</v>
      </c>
      <c r="D14" t="str">
        <f>IF(A14=0,"NE PAS RELANCER",IF(OR(Tableau1[[#This Row],[test DR 2101]]="Exclus",Tableau1[[#This Row],[DR 2116-1]]="Exclus",),"NE PAS RELANCER","A RELANCER"))</f>
        <v>NE PAS RELANCER</v>
      </c>
      <c r="E14">
        <v>96528018</v>
      </c>
      <c r="F14" t="s">
        <v>0</v>
      </c>
      <c r="G14" s="3">
        <v>44741</v>
      </c>
      <c r="H14" s="3">
        <v>44753</v>
      </c>
      <c r="I14">
        <v>401.62</v>
      </c>
      <c r="J14">
        <v>2101</v>
      </c>
      <c r="K14" t="s">
        <v>13</v>
      </c>
      <c r="L14" s="1" t="str">
        <f t="shared" si="0"/>
        <v>CLIENT11rue chouette</v>
      </c>
      <c r="M14" t="s">
        <v>21</v>
      </c>
    </row>
    <row r="15" spans="1:14" x14ac:dyDescent="0.25">
      <c r="A15">
        <f>COUNTIFS(Tableau1[Montant],"&gt;=500",Tableau1[Montant],"&lt;=3500",Tableau1[[Code client ]],Tableau1[[#This Row],[Code client ]])</f>
        <v>2</v>
      </c>
      <c r="B15" s="2" t="str">
        <f>IF(AND(J15=2101,IFERROR(MATCH(Tableau1[[#This Row],[Client : Nom du client]],clex[clients exclus],0),0)&lt;&gt;0),"Exclus","Ok")</f>
        <v>Ok</v>
      </c>
      <c r="C15" t="str">
        <f>IF(AND(J15=2116,IFERROR(MATCH(Tableau1[[#This Row],[Client : Nom du client]],clex[clients exclus],0),0)&lt;&gt;0),"Exclus","Ok")</f>
        <v>Exclus</v>
      </c>
      <c r="D15" t="str">
        <f>IF(A15=0,"NE PAS RELANCER",IF(OR(Tableau1[[#This Row],[test DR 2101]]="Exclus",Tableau1[[#This Row],[DR 2116-1]]="Exclus",),"NE PAS RELANCER","A RELANCER"))</f>
        <v>NE PAS RELANCER</v>
      </c>
      <c r="E15">
        <v>96528065</v>
      </c>
      <c r="F15" t="s">
        <v>0</v>
      </c>
      <c r="G15" s="3">
        <v>44741</v>
      </c>
      <c r="H15" s="3">
        <v>44753</v>
      </c>
      <c r="I15">
        <v>3139.44</v>
      </c>
      <c r="J15">
        <v>2116</v>
      </c>
      <c r="K15" t="s">
        <v>13</v>
      </c>
      <c r="L15" s="1" t="str">
        <f t="shared" si="0"/>
        <v xml:space="preserve">CLIENT136rue machin </v>
      </c>
      <c r="M15" t="s">
        <v>22</v>
      </c>
    </row>
  </sheetData>
  <phoneticPr fontId="1" type="noConversion"/>
  <conditionalFormatting sqref="A2:M15">
    <cfRule type="expression" dxfId="8" priority="2">
      <formula>$D2="A RELANCER"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60E38-0DA7-45EF-A2C7-5B11F72DABB4}">
  <dimension ref="A1:A4"/>
  <sheetViews>
    <sheetView workbookViewId="0">
      <selection sqref="A1:A4"/>
    </sheetView>
  </sheetViews>
  <sheetFormatPr defaultRowHeight="15" x14ac:dyDescent="0.25"/>
  <cols>
    <col min="1" max="1" width="15" customWidth="1"/>
  </cols>
  <sheetData>
    <row r="1" spans="1:1" x14ac:dyDescent="0.25">
      <c r="A1" t="s">
        <v>25</v>
      </c>
    </row>
    <row r="2" spans="1:1" x14ac:dyDescent="0.25">
      <c r="A2" t="s">
        <v>13</v>
      </c>
    </row>
    <row r="3" spans="1:1" x14ac:dyDescent="0.25">
      <c r="A3" t="s">
        <v>26</v>
      </c>
    </row>
    <row r="4" spans="1:1" x14ac:dyDescent="0.25">
      <c r="A4" t="s">
        <v>14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clientsexclus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Mélanie FLAMENT</dc:creator>
  <cp:lastModifiedBy>h2so4</cp:lastModifiedBy>
  <dcterms:created xsi:type="dcterms:W3CDTF">2022-09-02T10:57:03Z</dcterms:created>
  <dcterms:modified xsi:type="dcterms:W3CDTF">2022-09-02T12:15:24Z</dcterms:modified>
</cp:coreProperties>
</file>