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84458FC-2488-4702-B145-9B7B1C12C62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8" iterate="1" iterateCount="100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S96" i="1" l="1"/>
  <c r="AR96" i="1"/>
  <c r="AQ96" i="1"/>
  <c r="AS95" i="1"/>
  <c r="AR95" i="1"/>
  <c r="AQ95" i="1"/>
  <c r="BR94" i="1"/>
  <c r="BQ94" i="1"/>
  <c r="BP94" i="1"/>
  <c r="BO94" i="1"/>
  <c r="AS94" i="1"/>
  <c r="AR94" i="1"/>
  <c r="AQ94" i="1"/>
  <c r="BR93" i="1"/>
  <c r="BQ93" i="1"/>
  <c r="BP93" i="1"/>
  <c r="BO93" i="1"/>
  <c r="AS93" i="1"/>
  <c r="AR93" i="1"/>
  <c r="AQ93" i="1"/>
  <c r="BR92" i="1"/>
  <c r="BQ92" i="1"/>
  <c r="BP92" i="1"/>
  <c r="BO92" i="1"/>
  <c r="AS92" i="1"/>
  <c r="AR92" i="1"/>
  <c r="AQ92" i="1"/>
  <c r="BR91" i="1"/>
  <c r="BQ91" i="1"/>
  <c r="BP91" i="1"/>
  <c r="BO91" i="1"/>
  <c r="AS91" i="1"/>
  <c r="AR91" i="1"/>
  <c r="AQ91" i="1"/>
  <c r="BR90" i="1"/>
  <c r="BQ90" i="1"/>
  <c r="BP90" i="1"/>
  <c r="BO90" i="1"/>
  <c r="AS90" i="1"/>
  <c r="AR90" i="1"/>
  <c r="AQ90" i="1"/>
  <c r="BR89" i="1"/>
  <c r="BQ89" i="1"/>
  <c r="BP89" i="1"/>
  <c r="BO89" i="1"/>
  <c r="AS89" i="1"/>
  <c r="AR89" i="1"/>
  <c r="AQ89" i="1"/>
  <c r="BR88" i="1"/>
  <c r="BQ88" i="1"/>
  <c r="BP88" i="1"/>
  <c r="BO88" i="1"/>
  <c r="AS88" i="1"/>
  <c r="AR88" i="1"/>
  <c r="AQ88" i="1"/>
  <c r="BR87" i="1"/>
  <c r="BQ87" i="1"/>
  <c r="BP87" i="1"/>
  <c r="BO87" i="1"/>
  <c r="AS87" i="1"/>
  <c r="AR87" i="1"/>
  <c r="AQ87" i="1"/>
  <c r="BR86" i="1"/>
  <c r="BQ86" i="1"/>
  <c r="BP86" i="1"/>
  <c r="BO86" i="1"/>
  <c r="AS86" i="1"/>
  <c r="AR86" i="1"/>
  <c r="AQ86" i="1"/>
  <c r="BR85" i="1"/>
  <c r="BQ85" i="1"/>
  <c r="BP85" i="1"/>
  <c r="BO85" i="1"/>
  <c r="AS85" i="1"/>
  <c r="AR85" i="1"/>
  <c r="AQ85" i="1"/>
  <c r="BR84" i="1"/>
  <c r="BQ84" i="1"/>
  <c r="BP84" i="1"/>
  <c r="BO84" i="1"/>
  <c r="AS84" i="1"/>
  <c r="AR84" i="1"/>
  <c r="AQ84" i="1"/>
  <c r="BR83" i="1"/>
  <c r="BQ83" i="1"/>
  <c r="BP83" i="1"/>
  <c r="BO83" i="1"/>
  <c r="AS83" i="1"/>
  <c r="AR83" i="1"/>
  <c r="AQ83" i="1"/>
  <c r="BR82" i="1"/>
  <c r="BQ82" i="1"/>
  <c r="BP82" i="1"/>
  <c r="BO82" i="1"/>
  <c r="AS82" i="1"/>
  <c r="AR82" i="1"/>
  <c r="AQ82" i="1"/>
  <c r="BR81" i="1"/>
  <c r="BQ81" i="1"/>
  <c r="BP81" i="1"/>
  <c r="BO81" i="1"/>
  <c r="AS81" i="1"/>
  <c r="AR81" i="1"/>
  <c r="AQ81" i="1"/>
  <c r="BR80" i="1"/>
  <c r="BQ80" i="1"/>
  <c r="BP80" i="1"/>
  <c r="BO80" i="1"/>
  <c r="AS80" i="1"/>
  <c r="AR80" i="1"/>
  <c r="AQ80" i="1"/>
  <c r="BR79" i="1"/>
  <c r="BQ79" i="1"/>
  <c r="BP79" i="1"/>
  <c r="BO79" i="1"/>
  <c r="AS79" i="1"/>
  <c r="AR79" i="1"/>
  <c r="AQ79" i="1"/>
  <c r="BR78" i="1"/>
  <c r="BQ78" i="1"/>
  <c r="BP78" i="1"/>
  <c r="BO78" i="1"/>
  <c r="AS78" i="1"/>
  <c r="AR78" i="1"/>
  <c r="AQ78" i="1"/>
  <c r="BR77" i="1"/>
  <c r="BQ77" i="1"/>
  <c r="BP77" i="1"/>
  <c r="BO77" i="1"/>
  <c r="AS77" i="1"/>
  <c r="AR77" i="1"/>
  <c r="AQ77" i="1"/>
  <c r="BR76" i="1"/>
  <c r="BQ76" i="1"/>
  <c r="BP76" i="1"/>
  <c r="BO76" i="1"/>
  <c r="AS76" i="1"/>
  <c r="AR76" i="1"/>
  <c r="AQ76" i="1"/>
  <c r="BR75" i="1"/>
  <c r="BQ75" i="1"/>
  <c r="BP75" i="1"/>
  <c r="BO75" i="1"/>
  <c r="AS75" i="1"/>
  <c r="AR75" i="1"/>
  <c r="AQ75" i="1"/>
  <c r="BR74" i="1"/>
  <c r="BQ74" i="1"/>
  <c r="BP74" i="1"/>
  <c r="BO74" i="1"/>
  <c r="AS74" i="1"/>
  <c r="AR74" i="1"/>
  <c r="AQ74" i="1"/>
  <c r="BR73" i="1"/>
  <c r="BQ73" i="1"/>
  <c r="BP73" i="1"/>
  <c r="BO73" i="1"/>
  <c r="AS73" i="1"/>
  <c r="AR73" i="1"/>
  <c r="AQ73" i="1"/>
  <c r="BR72" i="1"/>
  <c r="BQ72" i="1"/>
  <c r="BP72" i="1"/>
  <c r="BO72" i="1"/>
  <c r="AS72" i="1"/>
  <c r="AR72" i="1"/>
  <c r="AQ72" i="1"/>
  <c r="BR71" i="1"/>
  <c r="BQ71" i="1"/>
  <c r="BP71" i="1"/>
  <c r="BO71" i="1"/>
  <c r="AS71" i="1"/>
  <c r="AR71" i="1"/>
  <c r="AQ71" i="1"/>
  <c r="BR70" i="1"/>
  <c r="BQ70" i="1"/>
  <c r="BP70" i="1"/>
  <c r="BO70" i="1"/>
  <c r="AS70" i="1"/>
  <c r="AR70" i="1"/>
  <c r="AQ70" i="1"/>
  <c r="BR69" i="1"/>
  <c r="BQ69" i="1"/>
  <c r="BP69" i="1"/>
  <c r="BO69" i="1"/>
  <c r="AS69" i="1"/>
  <c r="AR69" i="1"/>
  <c r="AQ69" i="1"/>
  <c r="BR68" i="1"/>
  <c r="BQ68" i="1"/>
  <c r="BP68" i="1"/>
  <c r="BO68" i="1"/>
  <c r="AS68" i="1"/>
  <c r="AR68" i="1"/>
  <c r="AQ68" i="1"/>
  <c r="BR67" i="1"/>
  <c r="BQ67" i="1"/>
  <c r="BP67" i="1"/>
  <c r="BO67" i="1"/>
  <c r="AS67" i="1"/>
  <c r="AR67" i="1"/>
  <c r="AQ67" i="1"/>
  <c r="BR66" i="1"/>
  <c r="BQ66" i="1"/>
  <c r="BP66" i="1"/>
  <c r="BO66" i="1"/>
  <c r="AS66" i="1"/>
  <c r="AR66" i="1"/>
  <c r="AQ66" i="1"/>
  <c r="BR65" i="1"/>
  <c r="BQ65" i="1"/>
  <c r="BP65" i="1"/>
  <c r="BO65" i="1"/>
  <c r="AS65" i="1"/>
  <c r="AR65" i="1"/>
  <c r="AQ65" i="1"/>
  <c r="BR64" i="1"/>
  <c r="BQ64" i="1"/>
  <c r="BP64" i="1"/>
  <c r="BO64" i="1"/>
  <c r="AS64" i="1"/>
  <c r="AR64" i="1"/>
  <c r="AQ64" i="1"/>
  <c r="BR63" i="1"/>
  <c r="BQ63" i="1"/>
  <c r="BP63" i="1"/>
  <c r="BO63" i="1"/>
  <c r="AS63" i="1"/>
  <c r="AR63" i="1"/>
  <c r="AQ63" i="1"/>
  <c r="BR62" i="1"/>
  <c r="BQ62" i="1"/>
  <c r="BP62" i="1"/>
  <c r="BO62" i="1"/>
  <c r="AS62" i="1"/>
  <c r="AR62" i="1"/>
  <c r="AQ62" i="1"/>
  <c r="BR61" i="1"/>
  <c r="BQ61" i="1"/>
  <c r="BP61" i="1"/>
  <c r="BO61" i="1"/>
  <c r="AS61" i="1"/>
  <c r="AR61" i="1"/>
  <c r="AQ61" i="1"/>
  <c r="BR60" i="1"/>
  <c r="BQ60" i="1"/>
  <c r="BP60" i="1"/>
  <c r="BO60" i="1"/>
  <c r="AS60" i="1"/>
  <c r="AR60" i="1"/>
  <c r="AQ60" i="1"/>
  <c r="BR59" i="1"/>
  <c r="BQ59" i="1"/>
  <c r="BP59" i="1"/>
  <c r="BO59" i="1"/>
  <c r="AS59" i="1"/>
  <c r="AR59" i="1"/>
  <c r="AQ59" i="1"/>
  <c r="BR58" i="1"/>
  <c r="BQ58" i="1"/>
  <c r="BP58" i="1"/>
  <c r="BO58" i="1"/>
  <c r="AS58" i="1"/>
  <c r="AR58" i="1"/>
  <c r="AQ58" i="1"/>
  <c r="BR57" i="1"/>
  <c r="BQ57" i="1"/>
  <c r="BP57" i="1"/>
  <c r="BO57" i="1"/>
  <c r="AS57" i="1"/>
  <c r="AR57" i="1"/>
  <c r="AQ57" i="1"/>
  <c r="BR56" i="1"/>
  <c r="BQ56" i="1"/>
  <c r="BP56" i="1"/>
  <c r="BO56" i="1"/>
  <c r="AS56" i="1"/>
  <c r="AR56" i="1"/>
  <c r="AQ56" i="1"/>
  <c r="BR55" i="1"/>
  <c r="BQ55" i="1"/>
  <c r="BP55" i="1"/>
  <c r="BO55" i="1"/>
  <c r="AS55" i="1"/>
  <c r="AR55" i="1"/>
  <c r="AQ55" i="1"/>
  <c r="BR54" i="1"/>
  <c r="BQ54" i="1"/>
  <c r="BP54" i="1"/>
  <c r="BO54" i="1"/>
  <c r="AS54" i="1"/>
  <c r="AR54" i="1"/>
  <c r="AQ54" i="1"/>
  <c r="BR53" i="1"/>
  <c r="BQ53" i="1"/>
  <c r="BP53" i="1"/>
  <c r="BO53" i="1"/>
  <c r="AS53" i="1"/>
  <c r="AR53" i="1"/>
  <c r="AQ53" i="1"/>
  <c r="BR52" i="1"/>
  <c r="BQ52" i="1"/>
  <c r="BP52" i="1"/>
  <c r="BO52" i="1"/>
  <c r="AS52" i="1"/>
  <c r="AR52" i="1"/>
  <c r="AQ52" i="1"/>
  <c r="BR51" i="1"/>
  <c r="BQ51" i="1"/>
  <c r="BP51" i="1"/>
  <c r="BO51" i="1"/>
  <c r="AS51" i="1"/>
  <c r="AR51" i="1"/>
  <c r="AQ51" i="1"/>
  <c r="C51" i="1"/>
  <c r="BR50" i="1"/>
  <c r="BQ50" i="1"/>
  <c r="BP50" i="1"/>
  <c r="BO50" i="1"/>
  <c r="AS50" i="1"/>
  <c r="AR50" i="1"/>
  <c r="AQ50" i="1"/>
  <c r="E50" i="1"/>
  <c r="G50" i="1" s="1"/>
  <c r="BR49" i="1"/>
  <c r="BQ49" i="1"/>
  <c r="BP49" i="1"/>
  <c r="BO49" i="1"/>
  <c r="AS49" i="1"/>
  <c r="AR49" i="1"/>
  <c r="AQ49" i="1"/>
  <c r="BR48" i="1"/>
  <c r="BQ48" i="1"/>
  <c r="BP48" i="1"/>
  <c r="BO48" i="1"/>
  <c r="AS48" i="1"/>
  <c r="AR48" i="1"/>
  <c r="AQ48" i="1"/>
  <c r="BR47" i="1"/>
  <c r="BQ47" i="1"/>
  <c r="BP47" i="1"/>
  <c r="BO47" i="1"/>
  <c r="AS47" i="1"/>
  <c r="AR47" i="1"/>
  <c r="AQ47" i="1"/>
  <c r="BR46" i="1"/>
  <c r="BQ46" i="1"/>
  <c r="BP46" i="1"/>
  <c r="BO46" i="1"/>
  <c r="AS46" i="1"/>
  <c r="AR46" i="1"/>
  <c r="AQ46" i="1"/>
  <c r="BR45" i="1"/>
  <c r="BQ45" i="1"/>
  <c r="BP45" i="1"/>
  <c r="BO45" i="1"/>
  <c r="AS45" i="1"/>
  <c r="AR45" i="1"/>
  <c r="AQ45" i="1"/>
  <c r="BR44" i="1"/>
  <c r="BQ44" i="1"/>
  <c r="BP44" i="1"/>
  <c r="BO44" i="1"/>
  <c r="BO43" i="1"/>
  <c r="K57" i="1" l="1"/>
  <c r="S49" i="1" s="1"/>
  <c r="L56" i="1"/>
  <c r="T48" i="1" s="1"/>
  <c r="M55" i="1"/>
  <c r="U47" i="1" s="1"/>
  <c r="N54" i="1"/>
  <c r="V46" i="1" s="1"/>
  <c r="O53" i="1"/>
  <c r="W45" i="1" s="1"/>
  <c r="AF52" i="1" l="1"/>
  <c r="AK52" i="1" s="1"/>
  <c r="BG48" i="1" s="1"/>
  <c r="AF51" i="1"/>
  <c r="AK51" i="1" s="1"/>
  <c r="AY48" i="1" s="1"/>
  <c r="AF50" i="1"/>
  <c r="AE52" i="1"/>
  <c r="AJ52" i="1" s="1"/>
  <c r="BG47" i="1" s="1"/>
  <c r="AE51" i="1"/>
  <c r="AJ51" i="1" s="1"/>
  <c r="AY47" i="1" s="1"/>
  <c r="AE50" i="1"/>
  <c r="AD52" i="1"/>
  <c r="AI52" i="1" s="1"/>
  <c r="BG46" i="1" s="1"/>
  <c r="AD51" i="1"/>
  <c r="AI51" i="1" s="1"/>
  <c r="AY46" i="1" s="1"/>
  <c r="AD50" i="1"/>
  <c r="AC52" i="1"/>
  <c r="AH52" i="1" s="1"/>
  <c r="BG45" i="1" s="1"/>
  <c r="AC51" i="1"/>
  <c r="AH51" i="1" s="1"/>
  <c r="AY45" i="1" s="1"/>
  <c r="AC50" i="1"/>
  <c r="AB52" i="1"/>
  <c r="AG52" i="1" s="1"/>
  <c r="BG44" i="1" s="1"/>
  <c r="AB51" i="1"/>
  <c r="AG51" i="1" s="1"/>
  <c r="AY44" i="1" s="1"/>
  <c r="AB50" i="1"/>
  <c r="AB53" i="1" l="1"/>
  <c r="BJ44" i="1" s="1"/>
  <c r="AG50" i="1"/>
  <c r="BC44" i="1" s="1"/>
  <c r="AC53" i="1"/>
  <c r="BJ45" i="1" s="1"/>
  <c r="AH50" i="1"/>
  <c r="BC45" i="1" s="1"/>
  <c r="AD53" i="1"/>
  <c r="BJ46" i="1" s="1"/>
  <c r="AI50" i="1"/>
  <c r="BC46" i="1" s="1"/>
  <c r="AE53" i="1"/>
  <c r="BJ47" i="1" s="1"/>
  <c r="AJ50" i="1"/>
  <c r="BC47" i="1" s="1"/>
  <c r="AF53" i="1"/>
  <c r="BJ48" i="1" s="1"/>
  <c r="AK50" i="1"/>
  <c r="BC48" i="1" s="1"/>
  <c r="BL43" i="1" l="1"/>
  <c r="BM43" i="1"/>
  <c r="BP43" i="1"/>
  <c r="BQ43" i="1"/>
  <c r="BR43" i="1"/>
  <c r="AW44" i="1"/>
  <c r="BA44" i="1"/>
  <c r="BE44" i="1"/>
  <c r="BH44" i="1"/>
  <c r="AW45" i="1"/>
  <c r="BA45" i="1"/>
  <c r="BE45" i="1"/>
  <c r="BH45" i="1"/>
  <c r="AW46" i="1"/>
  <c r="BA46" i="1"/>
  <c r="BE46" i="1"/>
  <c r="BH46" i="1"/>
  <c r="AW47" i="1"/>
  <c r="BA47" i="1"/>
  <c r="BE47" i="1"/>
  <c r="BH47" i="1"/>
  <c r="AW48" i="1"/>
  <c r="BA48" i="1"/>
  <c r="BE48" i="1"/>
  <c r="BH48" i="1"/>
  <c r="BP95" i="1"/>
  <c r="BQ95" i="1"/>
  <c r="BR9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rgb="FF000000"/>
      <name val="Calibri"/>
      <charset val="1"/>
    </font>
    <font>
      <sz val="15"/>
      <color rgb="FF000000"/>
      <name val="Calibri"/>
      <family val="2"/>
      <scheme val="minor"/>
    </font>
    <font>
      <u/>
      <sz val="15"/>
      <color rgb="FF00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sz val="12"/>
      <color rgb="FF000000"/>
      <name val="Segoe UI"/>
      <charset val="1"/>
    </font>
    <font>
      <sz val="11"/>
      <color rgb="FF000000"/>
      <name val="Segoe UI"/>
      <charset val="1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scheme val="minor"/>
    </font>
    <font>
      <sz val="16"/>
      <color rgb="FF000000"/>
      <name val="Calibri"/>
    </font>
    <font>
      <sz val="15"/>
      <color rgb="FF000000"/>
      <name val="Calibri"/>
      <charset val="1"/>
    </font>
    <font>
      <sz val="12"/>
      <color rgb="FF000000"/>
      <name val="Calibri"/>
    </font>
    <font>
      <sz val="20"/>
      <color rgb="FF000000"/>
      <name val="Calibri"/>
      <family val="2"/>
      <scheme val="minor"/>
    </font>
    <font>
      <sz val="12"/>
      <color rgb="FF000000"/>
      <name val="Arial"/>
      <family val="2"/>
      <charset val="1"/>
    </font>
    <font>
      <sz val="12"/>
      <color rgb="FF000000"/>
      <name val="PT Sans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indent="1"/>
    </xf>
    <xf numFmtId="0" fontId="3" fillId="0" borderId="0" xfId="0" applyFont="1"/>
    <xf numFmtId="0" fontId="4" fillId="0" borderId="0" xfId="0" applyFont="1" applyAlignment="1">
      <alignment indent="1"/>
    </xf>
    <xf numFmtId="0" fontId="4" fillId="0" borderId="0" xfId="0" applyFont="1" applyAlignment="1">
      <alignment horizontal="left" indent="1"/>
    </xf>
    <xf numFmtId="0" fontId="5" fillId="0" borderId="0" xfId="0" applyFont="1"/>
    <xf numFmtId="0" fontId="5" fillId="0" borderId="0" xfId="0" applyFont="1" applyAlignment="1">
      <alignment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indent="1"/>
    </xf>
    <xf numFmtId="0" fontId="7" fillId="0" borderId="0" xfId="1" applyFont="1" applyFill="1" applyBorder="1"/>
    <xf numFmtId="0" fontId="2" fillId="0" borderId="0" xfId="0" applyFont="1" applyAlignment="1">
      <alignment horizontal="left" indent="1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horizontal="center" vertical="center"/>
    </xf>
    <xf numFmtId="0" fontId="9" fillId="0" borderId="0" xfId="0" applyFont="1"/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indent="1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1" fontId="8" fillId="0" borderId="0" xfId="0" applyNumberFormat="1" applyFont="1" applyAlignment="1">
      <alignment horizontal="center"/>
    </xf>
    <xf numFmtId="1" fontId="2" fillId="0" borderId="0" xfId="0" applyNumberFormat="1" applyFont="1"/>
    <xf numFmtId="0" fontId="10" fillId="0" borderId="0" xfId="0" quotePrefix="1" applyFont="1"/>
    <xf numFmtId="0" fontId="11" fillId="0" borderId="0" xfId="0" quotePrefix="1" applyFont="1"/>
    <xf numFmtId="0" fontId="8" fillId="0" borderId="0" xfId="0" applyFont="1" applyAlignment="1">
      <alignment horizontal="center"/>
    </xf>
    <xf numFmtId="0" fontId="12" fillId="0" borderId="0" xfId="0" quotePrefix="1" applyFont="1"/>
    <xf numFmtId="0" fontId="12" fillId="0" borderId="0" xfId="0" applyFont="1"/>
    <xf numFmtId="1" fontId="8" fillId="0" borderId="0" xfId="0" applyNumberFormat="1" applyFont="1"/>
    <xf numFmtId="0" fontId="13" fillId="0" borderId="0" xfId="0" applyFont="1" applyAlignment="1">
      <alignment vertical="center"/>
    </xf>
    <xf numFmtId="0" fontId="14" fillId="0" borderId="0" xfId="0" applyFont="1"/>
    <xf numFmtId="0" fontId="5" fillId="0" borderId="0" xfId="0" applyFont="1" applyAlignment="1">
      <alignment horizontal="left" indent="1"/>
    </xf>
    <xf numFmtId="0" fontId="15" fillId="0" borderId="0" xfId="0" applyFont="1" applyAlignment="1">
      <alignment indent="1"/>
    </xf>
    <xf numFmtId="0" fontId="3" fillId="0" borderId="0" xfId="0" applyFont="1" applyAlignment="1">
      <alignment horizontal="left"/>
    </xf>
    <xf numFmtId="0" fontId="15" fillId="0" borderId="0" xfId="0" applyFont="1" applyAlignment="1">
      <alignment horizontal="left" indent="1"/>
    </xf>
    <xf numFmtId="0" fontId="15" fillId="0" borderId="0" xfId="0" applyFont="1"/>
    <xf numFmtId="0" fontId="16" fillId="0" borderId="0" xfId="0" applyFont="1" applyAlignment="1">
      <alignment vertical="center" indent="3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indent="20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 indent="5"/>
    </xf>
    <xf numFmtId="0" fontId="9" fillId="0" borderId="0" xfId="0" applyFont="1" applyAlignment="1">
      <alignment horizontal="left" vertical="center" indent="9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indent="13"/>
    </xf>
    <xf numFmtId="0" fontId="2" fillId="0" borderId="0" xfId="0" applyFont="1" applyAlignment="1">
      <alignment horizontal="center" vertical="center" indent="8"/>
    </xf>
    <xf numFmtId="0" fontId="2" fillId="0" borderId="0" xfId="0" applyFont="1" applyAlignment="1">
      <alignment horizontal="center" vertical="center" indent="2"/>
    </xf>
    <xf numFmtId="0" fontId="2" fillId="0" borderId="0" xfId="0" applyFont="1" applyAlignment="1">
      <alignment horizontal="left" vertical="center" indent="1"/>
    </xf>
    <xf numFmtId="1" fontId="8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 indent="12"/>
    </xf>
    <xf numFmtId="1" fontId="8" fillId="0" borderId="0" xfId="0" applyNumberFormat="1" applyFont="1" applyAlignment="1">
      <alignment horizontal="center" vertical="center" indent="1"/>
    </xf>
    <xf numFmtId="1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 indent="1"/>
    </xf>
    <xf numFmtId="0" fontId="18" fillId="0" borderId="0" xfId="0" applyFont="1"/>
    <xf numFmtId="0" fontId="19" fillId="0" borderId="0" xfId="0" applyFont="1" applyAlignment="1">
      <alignment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1" applyFont="1" applyFill="1" applyBorder="1" applyAlignme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C151"/>
  <sheetViews>
    <sheetView tabSelected="1" topLeftCell="AV31" workbookViewId="0">
      <selection activeCell="BM43" sqref="BM43"/>
    </sheetView>
  </sheetViews>
  <sheetFormatPr defaultRowHeight="15" x14ac:dyDescent="0.25"/>
  <cols>
    <col min="1" max="1" width="12.7109375" style="1" customWidth="1"/>
    <col min="2" max="2" width="16.7109375" style="1" customWidth="1"/>
    <col min="3" max="5" width="18.7109375" style="1" customWidth="1"/>
    <col min="6" max="8" width="16.7109375" style="1" customWidth="1"/>
    <col min="9" max="9" width="14.7109375" style="1" customWidth="1"/>
    <col min="10" max="16" width="16.7109375" style="1" customWidth="1"/>
    <col min="17" max="17" width="14.7109375" style="1" customWidth="1"/>
    <col min="18" max="38" width="16.7109375" style="1" customWidth="1"/>
    <col min="39" max="46" width="20.7109375" style="1" customWidth="1"/>
    <col min="47" max="47" width="8.7109375" style="1" customWidth="1"/>
    <col min="48" max="48" width="20.140625" style="1" customWidth="1"/>
    <col min="49" max="62" width="8.7109375" style="1" customWidth="1"/>
    <col min="63" max="63" width="5.28515625" style="1" bestFit="1" customWidth="1"/>
    <col min="64" max="76" width="20.7109375" style="1" customWidth="1"/>
    <col min="77" max="82" width="12.7109375" style="1" customWidth="1"/>
    <col min="83" max="16384" width="9.140625" style="1"/>
  </cols>
  <sheetData>
    <row r="2" spans="1:24" ht="15" customHeight="1" x14ac:dyDescent="0.25"/>
    <row r="3" spans="1:24" ht="15" customHeight="1" x14ac:dyDescent="0.25"/>
    <row r="4" spans="1:24" ht="21" customHeight="1" x14ac:dyDescent="0.35">
      <c r="F4" s="67"/>
      <c r="G4" s="67"/>
      <c r="H4" s="67"/>
      <c r="I4" s="33"/>
      <c r="J4" s="33"/>
      <c r="K4" s="33"/>
      <c r="L4" s="33"/>
      <c r="M4" s="33"/>
      <c r="N4" s="33"/>
    </row>
    <row r="5" spans="1:24" ht="15" customHeight="1" x14ac:dyDescent="0.25"/>
    <row r="6" spans="1:24" ht="18.75" customHeight="1" x14ac:dyDescent="0.3">
      <c r="A6" s="2"/>
      <c r="B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4" ht="18.75" customHeight="1" x14ac:dyDescent="0.3">
      <c r="A7" s="4"/>
      <c r="B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4" ht="18.75" customHeight="1" x14ac:dyDescent="0.3">
      <c r="A8" s="5"/>
      <c r="B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4" ht="18.75" customHeight="1" x14ac:dyDescent="0.3">
      <c r="A9" s="5"/>
      <c r="B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4" ht="17.25" customHeight="1" x14ac:dyDescent="0.3">
      <c r="A10" s="5"/>
      <c r="B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ht="17.25" customHeight="1" x14ac:dyDescent="0.3">
      <c r="A11" s="2"/>
      <c r="B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ht="15.75" customHeight="1" x14ac:dyDescent="0.3">
      <c r="A12" s="4"/>
      <c r="B12" s="3"/>
    </row>
    <row r="13" spans="1:24" ht="19.5" customHeight="1" x14ac:dyDescent="0.3">
      <c r="B13" s="6"/>
      <c r="C13" s="6"/>
      <c r="D13" s="7"/>
      <c r="E13" s="7"/>
      <c r="F13" s="6"/>
      <c r="G13" s="6"/>
      <c r="H13" s="6"/>
      <c r="I13" s="6"/>
      <c r="J13" s="6"/>
      <c r="K13" s="6"/>
      <c r="L13" s="6"/>
      <c r="M13" s="6"/>
    </row>
    <row r="14" spans="1:24" ht="17.25" customHeight="1" x14ac:dyDescent="0.3">
      <c r="A14" s="34"/>
      <c r="B14" s="3"/>
      <c r="T14" s="68"/>
      <c r="U14" s="68"/>
      <c r="V14" s="68"/>
    </row>
    <row r="15" spans="1:24" ht="15.75" customHeight="1" x14ac:dyDescent="0.3">
      <c r="B15" s="35"/>
      <c r="C15" s="34"/>
      <c r="D15" s="34"/>
      <c r="E15" s="34"/>
      <c r="F15" s="34"/>
      <c r="G15" s="34"/>
      <c r="H15" s="34"/>
      <c r="I15" s="34"/>
      <c r="J15" s="34"/>
      <c r="K15" s="34"/>
      <c r="L15" s="34"/>
    </row>
    <row r="16" spans="1:24" ht="15.75" customHeight="1" x14ac:dyDescent="0.3">
      <c r="C16" s="6"/>
      <c r="D16" s="6"/>
      <c r="E16" s="6"/>
      <c r="F16" s="6"/>
      <c r="G16" s="6"/>
      <c r="H16" s="6"/>
      <c r="I16" s="6"/>
      <c r="J16" s="6"/>
      <c r="K16" s="6"/>
      <c r="Q16" s="8"/>
      <c r="T16" s="8"/>
    </row>
    <row r="17" spans="1:76" ht="19.5" customHeight="1" x14ac:dyDescent="0.3">
      <c r="A17" s="34"/>
      <c r="C17" s="35"/>
      <c r="D17" s="35"/>
      <c r="E17" s="35"/>
      <c r="F17" s="35"/>
      <c r="G17" s="35"/>
      <c r="H17" s="35"/>
      <c r="I17" s="35"/>
      <c r="J17" s="35"/>
      <c r="K17" s="35"/>
      <c r="L17" s="4"/>
    </row>
    <row r="18" spans="1:76" ht="15" customHeight="1" x14ac:dyDescent="0.25"/>
    <row r="19" spans="1:76" ht="18.75" customHeight="1" x14ac:dyDescent="0.3">
      <c r="A19" s="2"/>
      <c r="F19" s="3"/>
      <c r="G19" s="3"/>
      <c r="H19" s="3"/>
      <c r="I19" s="3"/>
      <c r="J19" s="3"/>
      <c r="K19" s="3"/>
      <c r="L19" s="3"/>
    </row>
    <row r="20" spans="1:76" ht="18.75" customHeight="1" x14ac:dyDescent="0.3">
      <c r="B20" s="36"/>
    </row>
    <row r="21" spans="1:76" ht="18.75" customHeight="1" x14ac:dyDescent="0.3">
      <c r="B21" s="36"/>
    </row>
    <row r="22" spans="1:76" ht="18.75" customHeight="1" x14ac:dyDescent="0.3">
      <c r="B22" s="36"/>
    </row>
    <row r="23" spans="1:76" ht="18.75" customHeight="1" x14ac:dyDescent="0.3">
      <c r="B23" s="36"/>
      <c r="D23" s="9"/>
    </row>
    <row r="24" spans="1:76" ht="18.75" customHeight="1" x14ac:dyDescent="0.3">
      <c r="A24" s="10"/>
      <c r="B24" s="36"/>
    </row>
    <row r="25" spans="1:76" ht="17.25" customHeight="1" x14ac:dyDescent="0.3">
      <c r="BU25" s="15"/>
      <c r="BV25" s="17"/>
      <c r="BW25" s="17"/>
      <c r="BX25" s="17"/>
    </row>
    <row r="26" spans="1:76" ht="18.75" customHeight="1" x14ac:dyDescent="0.3">
      <c r="A26" s="2"/>
    </row>
    <row r="27" spans="1:76" ht="15" customHeight="1" x14ac:dyDescent="0.25"/>
    <row r="28" spans="1:76" ht="18.75" customHeight="1" x14ac:dyDescent="0.3">
      <c r="A28" s="2"/>
    </row>
    <row r="29" spans="1:76" ht="19.5" customHeight="1" x14ac:dyDescent="0.3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76" ht="19.5" customHeight="1" x14ac:dyDescent="0.3">
      <c r="A30" s="37"/>
      <c r="B30" s="3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76" ht="19.5" customHeight="1" x14ac:dyDescent="0.3">
      <c r="B31" s="69"/>
      <c r="C31" s="69"/>
      <c r="D31" s="69"/>
    </row>
    <row r="32" spans="1:76" ht="15" customHeight="1" x14ac:dyDescent="0.25">
      <c r="E32" s="11"/>
    </row>
    <row r="33" spans="1:78" ht="19.5" customHeight="1" x14ac:dyDescent="0.3">
      <c r="A33" s="34"/>
      <c r="BG33" s="14"/>
      <c r="BH33" s="14"/>
      <c r="BI33" s="14"/>
      <c r="BJ33" s="14"/>
    </row>
    <row r="34" spans="1:78" ht="15.75" customHeight="1" x14ac:dyDescent="0.25">
      <c r="A34" s="12"/>
      <c r="BG34" s="39"/>
      <c r="BI34" s="13"/>
      <c r="BJ34" s="14"/>
    </row>
    <row r="35" spans="1:78" ht="18.75" customHeight="1" x14ac:dyDescent="0.3">
      <c r="A35" s="2"/>
      <c r="D35" s="3"/>
    </row>
    <row r="36" spans="1:78" ht="15" customHeight="1" x14ac:dyDescent="0.25"/>
    <row r="37" spans="1:78" ht="18.75" customHeight="1" x14ac:dyDescent="0.25">
      <c r="C37" s="15"/>
      <c r="D37" s="15"/>
      <c r="E37" s="15"/>
      <c r="F37" s="15"/>
      <c r="G37" s="15"/>
      <c r="H37" s="15"/>
      <c r="AM37" s="70"/>
      <c r="AN37" s="70"/>
      <c r="AO37" s="70"/>
      <c r="AP37" s="70"/>
      <c r="AQ37" s="70"/>
      <c r="AR37" s="70"/>
      <c r="AS37" s="70"/>
      <c r="AT37" s="40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65"/>
      <c r="BJ37" s="65"/>
      <c r="BK37" s="65"/>
      <c r="BL37" s="65"/>
      <c r="BM37" s="41"/>
      <c r="BN37" s="41"/>
      <c r="BR37" s="41"/>
      <c r="BS37" s="13"/>
      <c r="BT37" s="13"/>
      <c r="BU37" s="13"/>
      <c r="BW37" s="16"/>
    </row>
    <row r="38" spans="1:78" ht="18.75" x14ac:dyDescent="0.3">
      <c r="C38" s="17"/>
      <c r="D38" s="3"/>
      <c r="E38" s="17"/>
      <c r="G38" s="17"/>
      <c r="H38" s="17"/>
      <c r="J38" s="71"/>
      <c r="K38" s="71"/>
      <c r="L38" s="71"/>
      <c r="M38" s="71"/>
      <c r="N38" s="71"/>
      <c r="O38" s="71"/>
      <c r="P38" s="71"/>
      <c r="R38" s="71"/>
      <c r="S38" s="71"/>
      <c r="T38" s="71"/>
      <c r="U38" s="71"/>
      <c r="V38" s="71"/>
      <c r="W38" s="71"/>
      <c r="X38" s="71"/>
      <c r="Y38" s="17"/>
      <c r="Z38" s="16"/>
      <c r="AB38" s="71"/>
      <c r="AC38" s="71"/>
      <c r="AD38" s="71"/>
      <c r="AE38" s="71"/>
      <c r="AF38" s="71"/>
      <c r="AG38" s="71"/>
      <c r="AH38" s="71"/>
      <c r="AI38" s="71"/>
      <c r="AJ38" s="71"/>
      <c r="AK38" s="17"/>
      <c r="AM38" s="70"/>
      <c r="AN38" s="70"/>
      <c r="AO38" s="70"/>
      <c r="AP38" s="70"/>
      <c r="AQ38" s="70"/>
      <c r="AR38" s="70"/>
      <c r="AS38" s="70"/>
      <c r="AT38" s="42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65"/>
      <c r="BJ38" s="65"/>
      <c r="BK38" s="65"/>
      <c r="BL38" s="65"/>
      <c r="BM38" s="41"/>
      <c r="BN38" s="41"/>
      <c r="BO38" s="13"/>
      <c r="BP38" s="41"/>
      <c r="BQ38" s="41"/>
      <c r="BR38" s="41"/>
      <c r="BS38" s="13"/>
      <c r="BT38" s="13"/>
      <c r="BU38" s="13"/>
      <c r="BW38" s="16"/>
    </row>
    <row r="39" spans="1:78" ht="18.75" customHeight="1" x14ac:dyDescent="0.3">
      <c r="C39" s="15"/>
      <c r="D39" s="15"/>
      <c r="E39" s="15"/>
      <c r="F39" s="15"/>
      <c r="G39" s="15"/>
      <c r="H39" s="15"/>
      <c r="K39" s="64"/>
      <c r="L39" s="64"/>
      <c r="M39" s="64"/>
      <c r="N39" s="64"/>
      <c r="O39" s="64"/>
      <c r="Q39" s="15"/>
      <c r="T39" s="17"/>
      <c r="U39" s="17"/>
      <c r="V39" s="17"/>
      <c r="W39" s="17"/>
      <c r="X39" s="17"/>
      <c r="Y39" s="17"/>
      <c r="Z39" s="16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N39" s="14"/>
      <c r="AO39" s="14"/>
      <c r="AQ39" s="14"/>
      <c r="AR39" s="14"/>
      <c r="AS39" s="14"/>
      <c r="AT39" s="14"/>
      <c r="BL39" s="13"/>
      <c r="BM39" s="13"/>
      <c r="BN39" s="13"/>
      <c r="BO39" s="43"/>
      <c r="BP39" s="43"/>
      <c r="BR39" s="14"/>
      <c r="BT39" s="13"/>
      <c r="BU39" s="13"/>
      <c r="BV39" s="14"/>
      <c r="BW39" s="13"/>
    </row>
    <row r="40" spans="1:78" ht="18.75" customHeight="1" x14ac:dyDescent="0.3">
      <c r="L40" s="15"/>
      <c r="M40" s="15"/>
      <c r="Q40" s="17"/>
      <c r="W40" s="15"/>
      <c r="X40" s="15"/>
      <c r="Y40" s="15"/>
      <c r="Z40" s="16"/>
      <c r="AB40" s="15"/>
      <c r="AC40" s="15"/>
      <c r="AD40" s="15"/>
      <c r="AE40" s="15"/>
      <c r="AF40" s="65"/>
      <c r="AG40" s="65"/>
      <c r="AH40" s="15"/>
      <c r="AI40" s="15"/>
      <c r="AJ40" s="15"/>
      <c r="AK40" s="15"/>
      <c r="AN40" s="43"/>
      <c r="AO40" s="43"/>
      <c r="AP40" s="43"/>
      <c r="AR40" s="43"/>
      <c r="AS40" s="14"/>
      <c r="AV40" s="15"/>
      <c r="AW40" s="15"/>
      <c r="BB40" s="44"/>
      <c r="BC40" s="44"/>
      <c r="BD40" s="44"/>
      <c r="BE40" s="44"/>
      <c r="BF40" s="44"/>
      <c r="BK40" s="18"/>
      <c r="BL40" s="66"/>
      <c r="BM40" s="66"/>
      <c r="BN40" s="66"/>
      <c r="BO40" s="66"/>
      <c r="BP40" s="63"/>
      <c r="BQ40" s="63"/>
      <c r="BR40" s="63"/>
      <c r="BT40" s="45"/>
      <c r="BU40" s="45"/>
      <c r="BV40" s="45"/>
      <c r="BW40" s="46"/>
      <c r="BX40" s="46"/>
      <c r="BY40" s="13"/>
      <c r="BZ40" s="13"/>
    </row>
    <row r="41" spans="1:78" ht="17.25" customHeight="1" x14ac:dyDescent="0.3">
      <c r="C41" s="15"/>
      <c r="D41" s="15"/>
      <c r="E41" s="63">
        <v>73</v>
      </c>
      <c r="K41" s="15"/>
      <c r="L41" s="47"/>
      <c r="M41" s="47"/>
      <c r="T41" s="48"/>
      <c r="U41" s="17"/>
      <c r="V41" s="17"/>
      <c r="W41" s="15"/>
      <c r="Y41" s="15"/>
      <c r="Z41" s="16"/>
      <c r="AB41" s="15"/>
      <c r="AC41" s="15"/>
      <c r="AD41" s="15"/>
      <c r="AE41" s="15"/>
      <c r="AF41" s="65"/>
      <c r="AG41" s="65"/>
      <c r="AI41" s="15"/>
      <c r="AJ41" s="15"/>
      <c r="AK41" s="15"/>
      <c r="AM41" s="14"/>
      <c r="AN41" s="13"/>
      <c r="AO41" s="14"/>
      <c r="AP41" s="13"/>
      <c r="AQ41" s="14"/>
      <c r="AR41" s="13"/>
      <c r="AS41" s="14"/>
      <c r="AT41" s="13"/>
      <c r="AU41" s="13"/>
      <c r="AV41" s="14"/>
      <c r="AW41" s="14"/>
      <c r="BL41" s="66"/>
      <c r="BM41" s="66"/>
      <c r="BN41" s="66"/>
      <c r="BO41" s="66"/>
      <c r="BP41" s="63"/>
      <c r="BQ41" s="63"/>
      <c r="BR41" s="63"/>
    </row>
    <row r="42" spans="1:78" ht="18.75" customHeight="1" x14ac:dyDescent="0.25">
      <c r="C42" s="49"/>
      <c r="D42" s="15"/>
      <c r="E42" s="63"/>
      <c r="F42" s="15"/>
      <c r="G42" s="15"/>
      <c r="H42" s="15"/>
      <c r="L42" s="15"/>
      <c r="M42" s="15"/>
      <c r="T42" s="15"/>
      <c r="V42" s="15"/>
      <c r="W42" s="15"/>
      <c r="X42" s="15"/>
      <c r="Y42" s="15"/>
      <c r="Z42" s="16"/>
      <c r="AM42" s="14"/>
      <c r="AN42" s="63"/>
      <c r="AO42" s="63"/>
      <c r="AP42" s="63"/>
      <c r="AQ42" s="63"/>
      <c r="AR42" s="63"/>
      <c r="AS42" s="63"/>
      <c r="AU42" s="13"/>
      <c r="AV42" s="63"/>
      <c r="AW42" s="63"/>
      <c r="AX42" s="63"/>
      <c r="AY42" s="63"/>
      <c r="AZ42" s="63"/>
      <c r="BA42" s="63"/>
      <c r="BB42" s="63"/>
      <c r="BC42" s="63"/>
      <c r="BD42" s="63"/>
      <c r="BE42" s="63"/>
      <c r="BF42" s="63"/>
      <c r="BG42" s="63"/>
      <c r="BL42" s="66"/>
      <c r="BM42" s="66"/>
      <c r="BN42" s="66"/>
      <c r="BO42" s="66"/>
      <c r="BP42" s="63"/>
      <c r="BQ42" s="63"/>
      <c r="BR42" s="63"/>
      <c r="BT42" s="45"/>
      <c r="BV42" s="45"/>
      <c r="BX42" s="45"/>
    </row>
    <row r="43" spans="1:78" ht="18.75" customHeight="1" x14ac:dyDescent="0.25">
      <c r="C43" s="14"/>
      <c r="D43" s="15"/>
      <c r="E43" s="63"/>
      <c r="F43" s="15"/>
      <c r="G43" s="15"/>
      <c r="L43" s="15"/>
      <c r="M43" s="15"/>
      <c r="N43" s="15"/>
      <c r="O43" s="19"/>
      <c r="W43" s="19"/>
      <c r="Y43" s="15"/>
      <c r="Z43" s="16"/>
      <c r="AA43" s="16"/>
      <c r="AB43" s="19"/>
      <c r="AC43" s="19"/>
      <c r="AD43" s="16"/>
      <c r="AE43" s="19"/>
      <c r="AG43" s="15"/>
      <c r="AJ43" s="15"/>
      <c r="AM43" s="14"/>
      <c r="AN43" s="63"/>
      <c r="AO43" s="63"/>
      <c r="AP43" s="63"/>
      <c r="AQ43" s="63"/>
      <c r="AR43" s="63"/>
      <c r="AS43" s="63"/>
      <c r="AT43" s="14"/>
      <c r="AV43" s="19"/>
      <c r="AW43" s="19"/>
      <c r="AX43" s="16"/>
      <c r="AY43" s="50"/>
      <c r="AZ43" s="50"/>
      <c r="BA43" s="19"/>
      <c r="BB43" s="16"/>
      <c r="BC43" s="19"/>
      <c r="BD43" s="19"/>
      <c r="BE43" s="19"/>
      <c r="BF43" s="19"/>
      <c r="BG43" s="19"/>
      <c r="BH43" s="51"/>
      <c r="BI43" s="52"/>
      <c r="BJ43" s="53"/>
      <c r="BK43" s="54"/>
      <c r="BL43" s="19">
        <f ca="1">BM43</f>
        <v>243</v>
      </c>
      <c r="BM43" s="19">
        <f ca="1">IF(BM43=0,300,IF(ABS(AW45-AY45)&gt;0.5,BM43-1,BM43))</f>
        <v>243</v>
      </c>
      <c r="BN43" s="19"/>
      <c r="BO43" s="14">
        <f t="shared" ref="BO43:BO74" si="0">AM45</f>
        <v>0</v>
      </c>
      <c r="BP43" s="19">
        <f t="shared" ref="BP43:BP74" ca="1" si="1">BL43*AQ45</f>
        <v>58.32</v>
      </c>
      <c r="BQ43" s="19">
        <f t="shared" ref="BQ43:BQ74" ca="1" si="2">BL43*AR45</f>
        <v>0</v>
      </c>
      <c r="BR43" s="19">
        <f t="shared" ref="BR43:BR74" ca="1" si="3">BL43*AS45</f>
        <v>4.3740000000000006</v>
      </c>
      <c r="BT43" s="45"/>
      <c r="BU43" s="16"/>
      <c r="BV43" s="45"/>
      <c r="BW43" s="16"/>
      <c r="BX43" s="45"/>
    </row>
    <row r="44" spans="1:78" ht="18.75" customHeight="1" x14ac:dyDescent="0.25">
      <c r="C44" s="20"/>
      <c r="D44" s="15"/>
      <c r="E44" s="63">
        <v>13</v>
      </c>
      <c r="F44" s="15"/>
      <c r="G44" s="15"/>
      <c r="M44" s="15"/>
      <c r="N44" s="19"/>
      <c r="T44" s="15"/>
      <c r="U44" s="15"/>
      <c r="V44" s="19"/>
      <c r="W44" s="15"/>
      <c r="Y44" s="15"/>
      <c r="Z44" s="16"/>
      <c r="AA44" s="16"/>
      <c r="AB44" s="19"/>
      <c r="AC44" s="16"/>
      <c r="AD44" s="19"/>
      <c r="AF44" s="28"/>
      <c r="AI44" s="15"/>
      <c r="AK44" s="28"/>
      <c r="AM44" s="14"/>
      <c r="AN44" s="63"/>
      <c r="AO44" s="63"/>
      <c r="AP44" s="63"/>
      <c r="AQ44" s="63"/>
      <c r="AR44" s="63"/>
      <c r="AS44" s="63"/>
      <c r="AT44" s="14"/>
      <c r="AV44" s="19"/>
      <c r="AW44" s="19">
        <f ca="1">BP95</f>
        <v>142.11799999999999</v>
      </c>
      <c r="AX44" s="52"/>
      <c r="AY44" s="55">
        <f>AG51</f>
        <v>119.26344</v>
      </c>
      <c r="AZ44" s="52"/>
      <c r="BA44" s="55">
        <f ca="1">BQ95</f>
        <v>237.44300000000001</v>
      </c>
      <c r="BB44" s="52"/>
      <c r="BC44" s="55">
        <f>AG50</f>
        <v>198.7724</v>
      </c>
      <c r="BD44" s="55"/>
      <c r="BE44" s="55">
        <f ca="1">BR95</f>
        <v>41.004000000000005</v>
      </c>
      <c r="BF44" s="52"/>
      <c r="BG44" s="55">
        <f>AG52</f>
        <v>35.337315555555556</v>
      </c>
      <c r="BH44" s="56">
        <f ca="1">AW44*4+BA44*4+BE44*9</f>
        <v>1887.2800000000002</v>
      </c>
      <c r="BI44" s="52"/>
      <c r="BJ44" s="57">
        <f>AB53</f>
        <v>1590.1792</v>
      </c>
      <c r="BK44" s="54"/>
      <c r="BL44" s="19">
        <v>265</v>
      </c>
      <c r="BM44" s="19"/>
      <c r="BN44" s="19"/>
      <c r="BO44" s="14">
        <f t="shared" si="0"/>
        <v>0</v>
      </c>
      <c r="BP44" s="19">
        <f t="shared" si="1"/>
        <v>19.610000000000003</v>
      </c>
      <c r="BQ44" s="19">
        <f t="shared" si="2"/>
        <v>206.70000000000002</v>
      </c>
      <c r="BR44" s="19">
        <f t="shared" si="3"/>
        <v>1.59</v>
      </c>
      <c r="BT44" s="45"/>
      <c r="BV44" s="45"/>
      <c r="BX44" s="45"/>
    </row>
    <row r="45" spans="1:78" ht="18.75" customHeight="1" x14ac:dyDescent="0.25">
      <c r="C45" s="20"/>
      <c r="D45" s="15"/>
      <c r="E45" s="63"/>
      <c r="F45" s="15"/>
      <c r="G45" s="15"/>
      <c r="M45" s="19"/>
      <c r="N45" s="15"/>
      <c r="O45" s="19">
        <v>1.9</v>
      </c>
      <c r="T45" s="15"/>
      <c r="U45" s="19"/>
      <c r="W45" s="24">
        <f>O53-500</f>
        <v>2809.4503999999997</v>
      </c>
      <c r="Y45" s="15"/>
      <c r="Z45" s="21"/>
      <c r="AA45" s="16"/>
      <c r="AC45" s="19"/>
      <c r="AE45" s="28"/>
      <c r="AF45" s="22"/>
      <c r="AJ45" s="28"/>
      <c r="AK45" s="22"/>
      <c r="AM45" s="14"/>
      <c r="AN45" s="19">
        <v>24</v>
      </c>
      <c r="AO45" s="19"/>
      <c r="AP45" s="19">
        <v>1.8</v>
      </c>
      <c r="AQ45" s="19">
        <f t="shared" ref="AQ45:AQ70" si="4">AN45/100</f>
        <v>0.24</v>
      </c>
      <c r="AR45" s="19">
        <f t="shared" ref="AR45:AR70" si="5">AO45/100</f>
        <v>0</v>
      </c>
      <c r="AS45" s="19">
        <f t="shared" ref="AS45:AS70" si="6">AP45/100</f>
        <v>1.8000000000000002E-2</v>
      </c>
      <c r="AV45" s="19"/>
      <c r="AW45" s="19">
        <f ca="1">BP95</f>
        <v>142.11799999999999</v>
      </c>
      <c r="AX45" s="52"/>
      <c r="AY45" s="55">
        <f>AH51</f>
        <v>142.12477499999997</v>
      </c>
      <c r="AZ45" s="52"/>
      <c r="BA45" s="55">
        <f ca="1">BQ95</f>
        <v>237.44300000000001</v>
      </c>
      <c r="BB45" s="52"/>
      <c r="BC45" s="55">
        <f>AH50</f>
        <v>236.87462499999998</v>
      </c>
      <c r="BD45" s="55"/>
      <c r="BE45" s="55">
        <f ca="1">BR95</f>
        <v>41.004000000000005</v>
      </c>
      <c r="BF45" s="52"/>
      <c r="BG45" s="55">
        <f>AH52</f>
        <v>42.111044444444445</v>
      </c>
      <c r="BH45" s="56">
        <f ca="1">AW45*4+BA45*4+BE45*9</f>
        <v>1887.2800000000002</v>
      </c>
      <c r="BI45" s="52"/>
      <c r="BJ45" s="57">
        <f>AC53</f>
        <v>1894.9969999999996</v>
      </c>
      <c r="BK45" s="54"/>
      <c r="BL45" s="19"/>
      <c r="BM45" s="19"/>
      <c r="BN45" s="19"/>
      <c r="BO45" s="14">
        <f t="shared" si="0"/>
        <v>0</v>
      </c>
      <c r="BP45" s="19">
        <f t="shared" si="1"/>
        <v>0</v>
      </c>
      <c r="BQ45" s="19">
        <f t="shared" si="2"/>
        <v>0</v>
      </c>
      <c r="BR45" s="19">
        <f t="shared" si="3"/>
        <v>0</v>
      </c>
      <c r="BT45" s="45"/>
      <c r="BV45" s="45"/>
      <c r="BX45" s="58"/>
    </row>
    <row r="46" spans="1:78" ht="18.75" customHeight="1" x14ac:dyDescent="0.25">
      <c r="C46" s="20"/>
      <c r="D46" s="15"/>
      <c r="E46" s="63"/>
      <c r="F46" s="15"/>
      <c r="G46" s="15"/>
      <c r="L46" s="19"/>
      <c r="N46" s="28">
        <v>1.7250000000000001</v>
      </c>
      <c r="O46" s="22"/>
      <c r="T46" s="19"/>
      <c r="V46" s="24">
        <f>N54-500</f>
        <v>2504.6326000000004</v>
      </c>
      <c r="W46" s="22"/>
      <c r="Y46" s="15"/>
      <c r="Z46" s="21"/>
      <c r="AD46" s="28"/>
      <c r="AE46" s="22"/>
      <c r="AF46" s="16"/>
      <c r="AI46" s="28"/>
      <c r="AJ46" s="22"/>
      <c r="AM46" s="14"/>
      <c r="AN46" s="19">
        <v>7.4</v>
      </c>
      <c r="AO46" s="19">
        <v>78</v>
      </c>
      <c r="AP46" s="19">
        <v>0.6</v>
      </c>
      <c r="AQ46" s="19">
        <f t="shared" si="4"/>
        <v>7.400000000000001E-2</v>
      </c>
      <c r="AR46" s="19">
        <f t="shared" si="5"/>
        <v>0.78</v>
      </c>
      <c r="AS46" s="19">
        <f t="shared" si="6"/>
        <v>6.0000000000000001E-3</v>
      </c>
      <c r="AV46" s="19"/>
      <c r="AW46" s="19">
        <f ca="1">BP95</f>
        <v>142.11799999999999</v>
      </c>
      <c r="AX46" s="52"/>
      <c r="AY46" s="55">
        <f>AI51</f>
        <v>164.98611</v>
      </c>
      <c r="AZ46" s="52"/>
      <c r="BA46" s="55">
        <f ca="1">BQ95</f>
        <v>237.44300000000001</v>
      </c>
      <c r="BB46" s="52"/>
      <c r="BC46" s="55">
        <f>AI50</f>
        <v>274.97685000000001</v>
      </c>
      <c r="BD46" s="55"/>
      <c r="BE46" s="55">
        <f ca="1">BR95</f>
        <v>41.004000000000005</v>
      </c>
      <c r="BF46" s="52"/>
      <c r="BG46" s="55">
        <f>AI52</f>
        <v>48.884773333333342</v>
      </c>
      <c r="BH46" s="56">
        <f ca="1">AW46*4+BA46*4+BE46*9</f>
        <v>1887.2800000000002</v>
      </c>
      <c r="BI46" s="52"/>
      <c r="BJ46" s="57">
        <f>AD53</f>
        <v>2199.8148000000001</v>
      </c>
      <c r="BK46" s="54"/>
      <c r="BL46" s="19"/>
      <c r="BM46" s="19"/>
      <c r="BN46" s="19"/>
      <c r="BO46" s="14">
        <f t="shared" si="0"/>
        <v>0</v>
      </c>
      <c r="BP46" s="19">
        <f t="shared" si="1"/>
        <v>0</v>
      </c>
      <c r="BQ46" s="19">
        <f t="shared" si="2"/>
        <v>0</v>
      </c>
      <c r="BR46" s="19">
        <f t="shared" si="3"/>
        <v>0</v>
      </c>
      <c r="BT46" s="45"/>
      <c r="BV46" s="45"/>
      <c r="BX46" s="45"/>
    </row>
    <row r="47" spans="1:78" ht="18.75" customHeight="1" x14ac:dyDescent="0.25">
      <c r="D47" s="15"/>
      <c r="E47" s="63"/>
      <c r="F47" s="15"/>
      <c r="G47" s="15"/>
      <c r="K47" s="19"/>
      <c r="M47" s="28">
        <v>1.55</v>
      </c>
      <c r="N47" s="22"/>
      <c r="O47" s="15"/>
      <c r="S47" s="19"/>
      <c r="U47" s="24">
        <f>M55-500</f>
        <v>2199.8148000000001</v>
      </c>
      <c r="V47" s="23"/>
      <c r="W47" s="15"/>
      <c r="Y47" s="15"/>
      <c r="Z47" s="21"/>
      <c r="AA47" s="16"/>
      <c r="AC47" s="28"/>
      <c r="AD47" s="22"/>
      <c r="AE47" s="16"/>
      <c r="AF47" s="16"/>
      <c r="AH47" s="28"/>
      <c r="AI47" s="22"/>
      <c r="AM47" s="14"/>
      <c r="AN47" s="19">
        <v>1.2</v>
      </c>
      <c r="AO47" s="19">
        <v>20.5</v>
      </c>
      <c r="AP47" s="19">
        <v>0.22700000000000001</v>
      </c>
      <c r="AQ47" s="19">
        <f t="shared" si="4"/>
        <v>1.2E-2</v>
      </c>
      <c r="AR47" s="19">
        <f t="shared" si="5"/>
        <v>0.20499999999999999</v>
      </c>
      <c r="AS47" s="19">
        <f t="shared" si="6"/>
        <v>2.2699999999999999E-3</v>
      </c>
      <c r="AV47" s="19"/>
      <c r="AW47" s="19">
        <f ca="1">BP95</f>
        <v>142.11799999999999</v>
      </c>
      <c r="AX47" s="52"/>
      <c r="AY47" s="55">
        <f>AJ51</f>
        <v>187.84744500000002</v>
      </c>
      <c r="AZ47" s="52"/>
      <c r="BA47" s="55">
        <f ca="1">BQ95</f>
        <v>237.44300000000001</v>
      </c>
      <c r="BB47" s="52"/>
      <c r="BC47" s="55">
        <f>AJ50</f>
        <v>313.07907500000005</v>
      </c>
      <c r="BD47" s="55"/>
      <c r="BE47" s="55">
        <f ca="1">BR95</f>
        <v>41.004000000000005</v>
      </c>
      <c r="BF47" s="52"/>
      <c r="BG47" s="55">
        <f>AJ52</f>
        <v>55.658502222222232</v>
      </c>
      <c r="BH47" s="56">
        <f ca="1">AW47*4+BA47*4+BE47*9</f>
        <v>1887.2800000000002</v>
      </c>
      <c r="BI47" s="52"/>
      <c r="BJ47" s="57">
        <f>AE53</f>
        <v>2504.6326000000004</v>
      </c>
      <c r="BK47" s="54"/>
      <c r="BL47" s="19">
        <v>110</v>
      </c>
      <c r="BM47" s="19"/>
      <c r="BN47" s="19"/>
      <c r="BO47" s="14">
        <f t="shared" si="0"/>
        <v>0</v>
      </c>
      <c r="BP47" s="19">
        <f t="shared" si="1"/>
        <v>14.3</v>
      </c>
      <c r="BQ47" s="19">
        <f t="shared" si="2"/>
        <v>0.33</v>
      </c>
      <c r="BR47" s="19">
        <f t="shared" si="3"/>
        <v>12.1</v>
      </c>
      <c r="BT47" s="45"/>
      <c r="BV47" s="45"/>
      <c r="BX47" s="45"/>
    </row>
    <row r="48" spans="1:78" ht="18.75" customHeight="1" x14ac:dyDescent="0.25">
      <c r="C48" s="15"/>
      <c r="D48" s="15"/>
      <c r="E48" s="15"/>
      <c r="F48" s="15"/>
      <c r="G48" s="15"/>
      <c r="L48" s="28">
        <v>1.375</v>
      </c>
      <c r="M48" s="22"/>
      <c r="N48" s="15"/>
      <c r="O48" s="15"/>
      <c r="T48" s="24">
        <f>L56-500</f>
        <v>1894.9969999999998</v>
      </c>
      <c r="U48" s="22"/>
      <c r="V48" s="15"/>
      <c r="W48" s="15"/>
      <c r="Y48" s="15"/>
      <c r="Z48" s="21"/>
      <c r="AA48" s="16"/>
      <c r="AB48" s="28"/>
      <c r="AC48" s="22"/>
      <c r="AD48" s="16"/>
      <c r="AE48" s="16"/>
      <c r="AF48" s="16"/>
      <c r="AG48" s="28"/>
      <c r="AH48" s="22"/>
      <c r="AM48" s="14"/>
      <c r="AN48" s="19">
        <v>1.8</v>
      </c>
      <c r="AO48" s="19">
        <v>3.13</v>
      </c>
      <c r="AP48" s="19">
        <v>16</v>
      </c>
      <c r="AQ48" s="19">
        <f t="shared" si="4"/>
        <v>1.8000000000000002E-2</v>
      </c>
      <c r="AR48" s="19">
        <f t="shared" si="5"/>
        <v>3.1300000000000001E-2</v>
      </c>
      <c r="AS48" s="19">
        <f t="shared" si="6"/>
        <v>0.16</v>
      </c>
      <c r="AV48" s="19"/>
      <c r="AW48" s="19">
        <f ca="1">BP95</f>
        <v>142.11799999999999</v>
      </c>
      <c r="AX48" s="52"/>
      <c r="AY48" s="55">
        <f>AK51</f>
        <v>210.70877999999996</v>
      </c>
      <c r="AZ48" s="52"/>
      <c r="BA48" s="55">
        <f ca="1">BQ95</f>
        <v>237.44300000000001</v>
      </c>
      <c r="BB48" s="52"/>
      <c r="BC48" s="55">
        <f>AK50</f>
        <v>351.18129999999996</v>
      </c>
      <c r="BD48" s="55"/>
      <c r="BE48" s="55">
        <f ca="1">BR95</f>
        <v>41.004000000000005</v>
      </c>
      <c r="BF48" s="52"/>
      <c r="BG48" s="55">
        <f>AK52</f>
        <v>62.432231111111115</v>
      </c>
      <c r="BH48" s="56">
        <f ca="1">AW48*4+BA48*4+BE48*9</f>
        <v>1887.2800000000002</v>
      </c>
      <c r="BI48" s="52"/>
      <c r="BJ48" s="57">
        <f>AF53</f>
        <v>2809.4503999999997</v>
      </c>
      <c r="BK48" s="59"/>
      <c r="BL48" s="19"/>
      <c r="BM48" s="19"/>
      <c r="BN48" s="19"/>
      <c r="BO48" s="14">
        <f t="shared" si="0"/>
        <v>0</v>
      </c>
      <c r="BP48" s="19">
        <f t="shared" si="1"/>
        <v>0</v>
      </c>
      <c r="BQ48" s="19">
        <f t="shared" si="2"/>
        <v>0</v>
      </c>
      <c r="BR48" s="19">
        <f t="shared" si="3"/>
        <v>0</v>
      </c>
      <c r="BT48" s="45"/>
      <c r="BV48" s="45"/>
      <c r="BX48" s="45"/>
    </row>
    <row r="49" spans="3:76" ht="18.75" customHeight="1" x14ac:dyDescent="0.25">
      <c r="C49" s="19"/>
      <c r="D49" s="19"/>
      <c r="E49" s="19"/>
      <c r="F49" s="19"/>
      <c r="G49" s="19"/>
      <c r="K49" s="28">
        <v>1.2</v>
      </c>
      <c r="L49" s="22"/>
      <c r="M49" s="14"/>
      <c r="N49" s="15"/>
      <c r="O49" s="15"/>
      <c r="S49" s="24">
        <f>K57-500</f>
        <v>1590.1792</v>
      </c>
      <c r="T49" s="22"/>
      <c r="V49" s="15"/>
      <c r="W49" s="15"/>
      <c r="Y49" s="15"/>
      <c r="Z49" s="16"/>
      <c r="AA49" s="16"/>
      <c r="AB49" s="22"/>
      <c r="AC49" s="16"/>
      <c r="AD49" s="16"/>
      <c r="AE49" s="16"/>
      <c r="AF49" s="16"/>
      <c r="AG49" s="22"/>
      <c r="AM49" s="14"/>
      <c r="AN49" s="19">
        <v>13</v>
      </c>
      <c r="AO49" s="19">
        <v>0.3</v>
      </c>
      <c r="AP49" s="19">
        <v>11</v>
      </c>
      <c r="AQ49" s="19">
        <f t="shared" si="4"/>
        <v>0.13</v>
      </c>
      <c r="AR49" s="19">
        <f t="shared" si="5"/>
        <v>3.0000000000000001E-3</v>
      </c>
      <c r="AS49" s="19">
        <f t="shared" si="6"/>
        <v>0.11</v>
      </c>
      <c r="AU49" s="13"/>
      <c r="AV49" s="14"/>
      <c r="AW49" s="14"/>
      <c r="BK49" s="13"/>
      <c r="BL49" s="19"/>
      <c r="BM49" s="19"/>
      <c r="BN49" s="19"/>
      <c r="BO49" s="14">
        <f t="shared" si="0"/>
        <v>0</v>
      </c>
      <c r="BP49" s="19">
        <f t="shared" si="1"/>
        <v>0</v>
      </c>
      <c r="BQ49" s="19">
        <f t="shared" si="2"/>
        <v>0</v>
      </c>
      <c r="BR49" s="19">
        <f t="shared" si="3"/>
        <v>0</v>
      </c>
      <c r="BT49" s="45"/>
      <c r="BV49" s="45"/>
      <c r="BX49" s="45"/>
    </row>
    <row r="50" spans="3:76" ht="18.75" customHeight="1" x14ac:dyDescent="0.25">
      <c r="C50" s="19">
        <v>1</v>
      </c>
      <c r="D50" s="19"/>
      <c r="E50" s="19">
        <f>E41-(C51*E41)</f>
        <v>63.51</v>
      </c>
      <c r="F50" s="19"/>
      <c r="G50" s="19">
        <f>C53+(C52*E50)</f>
        <v>1741.816</v>
      </c>
      <c r="H50" s="15"/>
      <c r="K50" s="22"/>
      <c r="M50" s="15"/>
      <c r="N50" s="15"/>
      <c r="O50" s="15"/>
      <c r="S50" s="22"/>
      <c r="T50" s="9"/>
      <c r="U50" s="15"/>
      <c r="V50" s="15"/>
      <c r="W50" s="15"/>
      <c r="Y50" s="15"/>
      <c r="Z50" s="21"/>
      <c r="AA50" s="19"/>
      <c r="AB50" s="24">
        <f>S49*0.5</f>
        <v>795.08960000000002</v>
      </c>
      <c r="AC50" s="24">
        <f>T48*0.5</f>
        <v>947.49849999999992</v>
      </c>
      <c r="AD50" s="24">
        <f>U47*0.5</f>
        <v>1099.9074000000001</v>
      </c>
      <c r="AE50" s="24">
        <f>V46*0.5</f>
        <v>1252.3163000000002</v>
      </c>
      <c r="AF50" s="24">
        <f>W45*0.5</f>
        <v>1404.7251999999999</v>
      </c>
      <c r="AG50" s="24">
        <f t="shared" ref="AG50:AK51" si="7">AB50/4</f>
        <v>198.7724</v>
      </c>
      <c r="AH50" s="24">
        <f t="shared" si="7"/>
        <v>236.87462499999998</v>
      </c>
      <c r="AI50" s="24">
        <f t="shared" si="7"/>
        <v>274.97685000000001</v>
      </c>
      <c r="AJ50" s="24">
        <f t="shared" si="7"/>
        <v>313.07907500000005</v>
      </c>
      <c r="AK50" s="24">
        <f t="shared" si="7"/>
        <v>351.18129999999996</v>
      </c>
      <c r="AM50" s="14"/>
      <c r="AN50" s="19">
        <v>22</v>
      </c>
      <c r="AO50" s="19"/>
      <c r="AP50" s="19">
        <v>0.6</v>
      </c>
      <c r="AQ50" s="19">
        <f t="shared" si="4"/>
        <v>0.22</v>
      </c>
      <c r="AR50" s="19">
        <f t="shared" si="5"/>
        <v>0</v>
      </c>
      <c r="AS50" s="19">
        <f t="shared" si="6"/>
        <v>6.0000000000000001E-3</v>
      </c>
      <c r="AU50" s="13"/>
      <c r="AV50" s="60"/>
      <c r="AW50" s="60"/>
      <c r="BK50" s="13"/>
      <c r="BL50" s="19"/>
      <c r="BM50" s="19"/>
      <c r="BN50" s="19"/>
      <c r="BO50" s="14">
        <f t="shared" si="0"/>
        <v>0</v>
      </c>
      <c r="BP50" s="19">
        <f t="shared" si="1"/>
        <v>0</v>
      </c>
      <c r="BQ50" s="19">
        <f t="shared" si="2"/>
        <v>0</v>
      </c>
      <c r="BR50" s="19">
        <f t="shared" si="3"/>
        <v>0</v>
      </c>
      <c r="BV50" s="45"/>
      <c r="BX50" s="45"/>
    </row>
    <row r="51" spans="3:76" ht="18.75" customHeight="1" x14ac:dyDescent="0.25">
      <c r="C51" s="19">
        <f>E44/100</f>
        <v>0.13</v>
      </c>
      <c r="D51" s="19"/>
      <c r="E51" s="19"/>
      <c r="F51" s="19"/>
      <c r="G51" s="19"/>
      <c r="H51" s="15"/>
      <c r="M51" s="41"/>
      <c r="N51" s="15"/>
      <c r="O51" s="15"/>
      <c r="P51" s="15"/>
      <c r="S51" s="15"/>
      <c r="T51" s="15"/>
      <c r="U51" s="43"/>
      <c r="V51" s="15"/>
      <c r="W51" s="15"/>
      <c r="Y51" s="15"/>
      <c r="Z51" s="24"/>
      <c r="AA51" s="19"/>
      <c r="AB51" s="24">
        <f>S49*0.3</f>
        <v>477.05376000000001</v>
      </c>
      <c r="AC51" s="24">
        <f>T48*0.3</f>
        <v>568.49909999999988</v>
      </c>
      <c r="AD51" s="24">
        <f>U47*0.3</f>
        <v>659.94443999999999</v>
      </c>
      <c r="AE51" s="24">
        <f>V46*0.3</f>
        <v>751.38978000000009</v>
      </c>
      <c r="AF51" s="24">
        <f>W45*0.3</f>
        <v>842.83511999999985</v>
      </c>
      <c r="AG51" s="24">
        <f t="shared" si="7"/>
        <v>119.26344</v>
      </c>
      <c r="AH51" s="24">
        <f t="shared" si="7"/>
        <v>142.12477499999997</v>
      </c>
      <c r="AI51" s="24">
        <f t="shared" si="7"/>
        <v>164.98611</v>
      </c>
      <c r="AJ51" s="24">
        <f t="shared" si="7"/>
        <v>187.84744500000002</v>
      </c>
      <c r="AK51" s="24">
        <f t="shared" si="7"/>
        <v>210.70877999999996</v>
      </c>
      <c r="AM51" s="14"/>
      <c r="AN51" s="19">
        <v>1.87</v>
      </c>
      <c r="AO51" s="19">
        <v>19</v>
      </c>
      <c r="AP51" s="19">
        <v>0.22</v>
      </c>
      <c r="AQ51" s="19">
        <f t="shared" si="4"/>
        <v>1.8700000000000001E-2</v>
      </c>
      <c r="AR51" s="19">
        <f t="shared" si="5"/>
        <v>0.19</v>
      </c>
      <c r="AS51" s="19">
        <f t="shared" si="6"/>
        <v>2.2000000000000001E-3</v>
      </c>
      <c r="AV51" s="13"/>
      <c r="AW51" s="13"/>
      <c r="AX51" s="13"/>
      <c r="AY51" s="13"/>
      <c r="AZ51" s="13"/>
      <c r="BA51" s="13"/>
      <c r="BK51" s="13"/>
      <c r="BL51" s="19"/>
      <c r="BM51" s="19"/>
      <c r="BN51" s="19"/>
      <c r="BO51" s="14">
        <f t="shared" si="0"/>
        <v>0</v>
      </c>
      <c r="BP51" s="19">
        <f t="shared" si="1"/>
        <v>0</v>
      </c>
      <c r="BQ51" s="19">
        <f t="shared" si="2"/>
        <v>0</v>
      </c>
      <c r="BR51" s="19">
        <f t="shared" si="3"/>
        <v>0</v>
      </c>
      <c r="BV51" s="45"/>
      <c r="BX51" s="45"/>
    </row>
    <row r="52" spans="3:76" ht="15.75" customHeight="1" x14ac:dyDescent="0.25">
      <c r="C52" s="19">
        <v>21.6</v>
      </c>
      <c r="D52" s="19"/>
      <c r="E52" s="19"/>
      <c r="F52" s="19"/>
      <c r="G52" s="19"/>
      <c r="O52" s="15"/>
      <c r="P52" s="15"/>
      <c r="Q52" s="15"/>
      <c r="S52" s="15"/>
      <c r="T52" s="15"/>
      <c r="V52" s="15"/>
      <c r="Y52" s="15"/>
      <c r="Z52" s="24"/>
      <c r="AA52" s="19"/>
      <c r="AB52" s="24">
        <f>S49*0.2</f>
        <v>318.03584000000001</v>
      </c>
      <c r="AC52" s="24">
        <f>T48*0.2</f>
        <v>378.99939999999998</v>
      </c>
      <c r="AD52" s="24">
        <f>U47*0.2</f>
        <v>439.96296000000007</v>
      </c>
      <c r="AE52" s="24">
        <f>V46*0.2</f>
        <v>500.9265200000001</v>
      </c>
      <c r="AF52" s="24">
        <f>W45*0.2</f>
        <v>561.89008000000001</v>
      </c>
      <c r="AG52" s="24">
        <f>AB52/9</f>
        <v>35.337315555555556</v>
      </c>
      <c r="AH52" s="24">
        <f>AC52/9</f>
        <v>42.111044444444445</v>
      </c>
      <c r="AI52" s="24">
        <f>AD52/9</f>
        <v>48.884773333333342</v>
      </c>
      <c r="AJ52" s="24">
        <f>AE52/9</f>
        <v>55.658502222222232</v>
      </c>
      <c r="AK52" s="24">
        <f>AF52/9</f>
        <v>62.432231111111115</v>
      </c>
      <c r="AM52" s="14"/>
      <c r="AN52" s="19">
        <v>1.69</v>
      </c>
      <c r="AO52" s="19">
        <v>16.3</v>
      </c>
      <c r="AP52" s="19">
        <v>0.14499999999999999</v>
      </c>
      <c r="AQ52" s="19">
        <f t="shared" si="4"/>
        <v>1.6899999999999998E-2</v>
      </c>
      <c r="AR52" s="19">
        <f t="shared" si="5"/>
        <v>0.16300000000000001</v>
      </c>
      <c r="AS52" s="19">
        <f t="shared" si="6"/>
        <v>1.4499999999999999E-3</v>
      </c>
      <c r="AV52" s="13"/>
      <c r="AW52" s="13"/>
      <c r="AX52" s="13"/>
      <c r="AY52" s="13"/>
      <c r="AZ52" s="13"/>
      <c r="BA52" s="13"/>
      <c r="BK52" s="13"/>
      <c r="BL52" s="19"/>
      <c r="BM52" s="19"/>
      <c r="BN52" s="19"/>
      <c r="BO52" s="14">
        <f t="shared" si="0"/>
        <v>0</v>
      </c>
      <c r="BP52" s="19">
        <f t="shared" si="1"/>
        <v>0</v>
      </c>
      <c r="BQ52" s="19">
        <f t="shared" si="2"/>
        <v>0</v>
      </c>
      <c r="BR52" s="19">
        <f t="shared" si="3"/>
        <v>0</v>
      </c>
    </row>
    <row r="53" spans="3:76" ht="15.75" customHeight="1" x14ac:dyDescent="0.25">
      <c r="C53" s="19">
        <v>370</v>
      </c>
      <c r="D53" s="19"/>
      <c r="E53" s="19"/>
      <c r="F53" s="19"/>
      <c r="G53" s="19"/>
      <c r="H53" s="8"/>
      <c r="O53" s="24">
        <f>G50*O45</f>
        <v>3309.4503999999997</v>
      </c>
      <c r="P53" s="15"/>
      <c r="Q53" s="15"/>
      <c r="S53" s="15"/>
      <c r="T53" s="15"/>
      <c r="Y53" s="15"/>
      <c r="Z53" s="24"/>
      <c r="AA53" s="19"/>
      <c r="AB53" s="24">
        <f>SUM(AB50:AB52)</f>
        <v>1590.1792</v>
      </c>
      <c r="AC53" s="24">
        <f>SUM(AC50:AC52)</f>
        <v>1894.9969999999996</v>
      </c>
      <c r="AD53" s="24">
        <f>SUM(AD50:AD52)</f>
        <v>2199.8148000000001</v>
      </c>
      <c r="AE53" s="24">
        <f>SUM(AE50:AE52)</f>
        <v>2504.6326000000004</v>
      </c>
      <c r="AF53" s="24">
        <f>SUM(AF50:AF52)</f>
        <v>2809.4503999999997</v>
      </c>
      <c r="AK53" s="25"/>
      <c r="AM53" s="14"/>
      <c r="AN53" s="19">
        <v>12</v>
      </c>
      <c r="AO53" s="19">
        <v>70</v>
      </c>
      <c r="AP53" s="19">
        <v>2.5</v>
      </c>
      <c r="AQ53" s="19">
        <f t="shared" si="4"/>
        <v>0.12</v>
      </c>
      <c r="AR53" s="19">
        <f t="shared" si="5"/>
        <v>0.7</v>
      </c>
      <c r="AS53" s="19">
        <f t="shared" si="6"/>
        <v>2.5000000000000001E-2</v>
      </c>
      <c r="AV53" s="13"/>
      <c r="AW53" s="13"/>
      <c r="AX53" s="13"/>
      <c r="AY53" s="13"/>
      <c r="AZ53" s="13"/>
      <c r="BA53" s="13"/>
      <c r="BK53" s="13"/>
      <c r="BL53" s="19">
        <v>153</v>
      </c>
      <c r="BM53" s="19"/>
      <c r="BN53" s="19"/>
      <c r="BO53" s="14">
        <f t="shared" si="0"/>
        <v>0</v>
      </c>
      <c r="BP53" s="19">
        <f t="shared" si="1"/>
        <v>1.8360000000000001</v>
      </c>
      <c r="BQ53" s="19">
        <f t="shared" si="2"/>
        <v>12.087</v>
      </c>
      <c r="BR53" s="19">
        <f t="shared" si="3"/>
        <v>0.30599999999999999</v>
      </c>
    </row>
    <row r="54" spans="3:76" ht="17.25" customHeight="1" x14ac:dyDescent="0.3">
      <c r="N54" s="24">
        <f>G50*N46</f>
        <v>3004.6326000000004</v>
      </c>
      <c r="O54" s="22"/>
      <c r="P54" s="15"/>
      <c r="Q54" s="15"/>
      <c r="S54" s="15"/>
      <c r="T54" s="15"/>
      <c r="Y54" s="15"/>
      <c r="Z54" s="28"/>
      <c r="AA54" s="16"/>
      <c r="AB54" s="16"/>
      <c r="AC54" s="16"/>
      <c r="AD54" s="16"/>
      <c r="AE54" s="16"/>
      <c r="AF54" s="16"/>
      <c r="AM54" s="14"/>
      <c r="AN54" s="19">
        <v>21</v>
      </c>
      <c r="AO54" s="19">
        <v>22</v>
      </c>
      <c r="AP54" s="19">
        <v>47</v>
      </c>
      <c r="AQ54" s="19">
        <f t="shared" si="4"/>
        <v>0.21</v>
      </c>
      <c r="AR54" s="19">
        <f t="shared" si="5"/>
        <v>0.22</v>
      </c>
      <c r="AS54" s="19">
        <f t="shared" si="6"/>
        <v>0.47</v>
      </c>
      <c r="AU54" s="13"/>
      <c r="AV54" s="13"/>
      <c r="AW54" s="13"/>
      <c r="AX54" s="13"/>
      <c r="AY54" s="13"/>
      <c r="AZ54" s="13"/>
      <c r="BA54" s="13"/>
      <c r="BB54" s="26"/>
      <c r="BE54" s="27"/>
      <c r="BG54" s="13"/>
      <c r="BH54" s="14"/>
      <c r="BI54" s="13"/>
      <c r="BJ54" s="13"/>
      <c r="BK54" s="13"/>
      <c r="BL54" s="19"/>
      <c r="BM54" s="19"/>
      <c r="BN54" s="19"/>
      <c r="BO54" s="14">
        <f t="shared" si="0"/>
        <v>0</v>
      </c>
      <c r="BP54" s="19">
        <f t="shared" si="1"/>
        <v>0</v>
      </c>
      <c r="BQ54" s="19">
        <f t="shared" si="2"/>
        <v>0</v>
      </c>
      <c r="BR54" s="19">
        <f t="shared" si="3"/>
        <v>0</v>
      </c>
    </row>
    <row r="55" spans="3:76" ht="17.25" customHeight="1" x14ac:dyDescent="0.25">
      <c r="M55" s="24">
        <f>G50*M47</f>
        <v>2699.8148000000001</v>
      </c>
      <c r="N55" s="22"/>
      <c r="O55" s="28"/>
      <c r="P55" s="15"/>
      <c r="Q55" s="15"/>
      <c r="S55" s="15"/>
      <c r="Y55" s="15"/>
      <c r="AF55" s="41"/>
      <c r="AM55" s="14"/>
      <c r="AN55" s="19">
        <v>1.2</v>
      </c>
      <c r="AO55" s="19">
        <v>7.9</v>
      </c>
      <c r="AP55" s="19">
        <v>0.2</v>
      </c>
      <c r="AQ55" s="19">
        <f t="shared" si="4"/>
        <v>1.2E-2</v>
      </c>
      <c r="AR55" s="19">
        <f t="shared" si="5"/>
        <v>7.9000000000000001E-2</v>
      </c>
      <c r="AS55" s="19">
        <f t="shared" si="6"/>
        <v>2E-3</v>
      </c>
      <c r="AU55" s="13"/>
      <c r="AV55" s="13"/>
      <c r="AW55" s="13"/>
      <c r="AX55" s="13"/>
      <c r="AY55" s="13"/>
      <c r="AZ55" s="13"/>
      <c r="BA55" s="13"/>
      <c r="BB55" s="29"/>
      <c r="BG55" s="13"/>
      <c r="BH55" s="14"/>
      <c r="BI55" s="13"/>
      <c r="BJ55" s="13"/>
      <c r="BK55" s="13"/>
      <c r="BL55" s="19">
        <v>228</v>
      </c>
      <c r="BM55" s="19"/>
      <c r="BN55" s="19"/>
      <c r="BO55" s="14">
        <f t="shared" si="0"/>
        <v>0</v>
      </c>
      <c r="BP55" s="19">
        <f t="shared" si="1"/>
        <v>2.052</v>
      </c>
      <c r="BQ55" s="19">
        <f t="shared" si="2"/>
        <v>9.5760000000000005</v>
      </c>
      <c r="BR55" s="19">
        <f t="shared" si="3"/>
        <v>0.68400000000000005</v>
      </c>
    </row>
    <row r="56" spans="3:76" ht="15.75" customHeight="1" x14ac:dyDescent="0.25">
      <c r="L56" s="24">
        <f>G50*L48</f>
        <v>2394.9969999999998</v>
      </c>
      <c r="M56" s="22"/>
      <c r="N56" s="15"/>
      <c r="O56" s="15"/>
      <c r="P56" s="15"/>
      <c r="Q56" s="15"/>
      <c r="U56" s="15"/>
      <c r="V56" s="15"/>
      <c r="Y56" s="15"/>
      <c r="AA56" s="15"/>
      <c r="AM56" s="14"/>
      <c r="AN56" s="19">
        <v>1.2</v>
      </c>
      <c r="AO56" s="19">
        <v>3.6</v>
      </c>
      <c r="AP56" s="19">
        <v>0.2</v>
      </c>
      <c r="AQ56" s="19">
        <f t="shared" si="4"/>
        <v>1.2E-2</v>
      </c>
      <c r="AR56" s="19">
        <f t="shared" si="5"/>
        <v>3.6000000000000004E-2</v>
      </c>
      <c r="AS56" s="19">
        <f t="shared" si="6"/>
        <v>2E-3</v>
      </c>
      <c r="AU56" s="13"/>
      <c r="AV56" s="13"/>
      <c r="AW56" s="13"/>
      <c r="AX56" s="13"/>
      <c r="AY56" s="13"/>
      <c r="AZ56" s="30"/>
      <c r="BA56" s="13"/>
      <c r="BB56" s="13"/>
      <c r="BD56" s="13"/>
      <c r="BE56" s="13"/>
      <c r="BF56" s="13"/>
      <c r="BG56" s="13"/>
      <c r="BH56" s="14"/>
      <c r="BI56" s="13"/>
      <c r="BJ56" s="13"/>
      <c r="BK56" s="13"/>
      <c r="BL56" s="19"/>
      <c r="BM56" s="19"/>
      <c r="BN56" s="19"/>
      <c r="BO56" s="14">
        <f t="shared" si="0"/>
        <v>0</v>
      </c>
      <c r="BP56" s="19">
        <f t="shared" si="1"/>
        <v>0</v>
      </c>
      <c r="BQ56" s="19">
        <f t="shared" si="2"/>
        <v>0</v>
      </c>
      <c r="BR56" s="19">
        <f t="shared" si="3"/>
        <v>0</v>
      </c>
    </row>
    <row r="57" spans="3:76" ht="15.75" customHeight="1" x14ac:dyDescent="0.25">
      <c r="K57" s="24">
        <f>G50*K49</f>
        <v>2090.1792</v>
      </c>
      <c r="L57" s="22"/>
      <c r="M57" s="15"/>
      <c r="N57" s="15"/>
      <c r="O57" s="15"/>
      <c r="P57" s="15"/>
      <c r="Q57" s="15"/>
      <c r="V57" s="15"/>
      <c r="W57" s="15"/>
      <c r="Y57" s="15"/>
      <c r="AA57" s="15"/>
      <c r="AM57" s="14"/>
      <c r="AN57" s="19">
        <v>0.9</v>
      </c>
      <c r="AO57" s="19">
        <v>4.2</v>
      </c>
      <c r="AP57" s="19">
        <v>0.3</v>
      </c>
      <c r="AQ57" s="19">
        <f t="shared" si="4"/>
        <v>9.0000000000000011E-3</v>
      </c>
      <c r="AR57" s="19">
        <f t="shared" si="5"/>
        <v>4.2000000000000003E-2</v>
      </c>
      <c r="AS57" s="19">
        <f t="shared" si="6"/>
        <v>3.0000000000000001E-3</v>
      </c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4"/>
      <c r="BI57" s="13"/>
      <c r="BJ57" s="13"/>
      <c r="BK57" s="13"/>
      <c r="BL57" s="19"/>
      <c r="BM57" s="19"/>
      <c r="BN57" s="19"/>
      <c r="BO57" s="14">
        <f t="shared" si="0"/>
        <v>0</v>
      </c>
      <c r="BP57" s="19">
        <f t="shared" si="1"/>
        <v>0</v>
      </c>
      <c r="BQ57" s="19">
        <f t="shared" si="2"/>
        <v>0</v>
      </c>
      <c r="BR57" s="19">
        <f t="shared" si="3"/>
        <v>0</v>
      </c>
    </row>
    <row r="58" spans="3:76" ht="15.75" customHeight="1" x14ac:dyDescent="0.25">
      <c r="K58" s="22"/>
      <c r="M58" s="15"/>
      <c r="N58" s="15"/>
      <c r="O58" s="15"/>
      <c r="P58" s="15"/>
      <c r="Q58" s="15"/>
      <c r="U58" s="15"/>
      <c r="V58" s="15"/>
      <c r="W58" s="15"/>
      <c r="Y58" s="15"/>
      <c r="AA58" s="15"/>
      <c r="AM58" s="14"/>
      <c r="AN58" s="19">
        <v>0.8</v>
      </c>
      <c r="AO58" s="19">
        <v>9</v>
      </c>
      <c r="AP58" s="19"/>
      <c r="AQ58" s="19">
        <f t="shared" si="4"/>
        <v>8.0000000000000002E-3</v>
      </c>
      <c r="AR58" s="19">
        <f t="shared" si="5"/>
        <v>0.09</v>
      </c>
      <c r="AS58" s="19">
        <f t="shared" si="6"/>
        <v>0</v>
      </c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H58" s="13"/>
      <c r="BI58" s="13"/>
      <c r="BJ58" s="13"/>
      <c r="BK58" s="13"/>
      <c r="BL58" s="19"/>
      <c r="BM58" s="19"/>
      <c r="BN58" s="19"/>
      <c r="BO58" s="14">
        <f t="shared" si="0"/>
        <v>0</v>
      </c>
      <c r="BP58" s="19">
        <f t="shared" si="1"/>
        <v>0</v>
      </c>
      <c r="BQ58" s="19">
        <f t="shared" si="2"/>
        <v>0</v>
      </c>
      <c r="BR58" s="19">
        <f t="shared" si="3"/>
        <v>0</v>
      </c>
    </row>
    <row r="59" spans="3:76" ht="15.75" customHeight="1" x14ac:dyDescent="0.25">
      <c r="P59" s="15"/>
      <c r="Q59" s="15"/>
      <c r="Y59" s="15"/>
      <c r="AA59" s="15"/>
      <c r="AG59" s="31"/>
      <c r="AH59" s="31"/>
      <c r="AI59" s="31"/>
      <c r="AJ59" s="31"/>
      <c r="AK59" s="31"/>
      <c r="AM59" s="14"/>
      <c r="AN59" s="19">
        <v>6</v>
      </c>
      <c r="AO59" s="19">
        <v>24</v>
      </c>
      <c r="AP59" s="19">
        <v>16</v>
      </c>
      <c r="AQ59" s="19">
        <f t="shared" si="4"/>
        <v>0.06</v>
      </c>
      <c r="AR59" s="19">
        <f t="shared" si="5"/>
        <v>0.24</v>
      </c>
      <c r="AS59" s="19">
        <f t="shared" si="6"/>
        <v>0.16</v>
      </c>
      <c r="AU59" s="13"/>
      <c r="AV59" s="13"/>
      <c r="AW59" s="13"/>
      <c r="AY59" s="13"/>
      <c r="AZ59" s="13"/>
      <c r="BA59" s="13"/>
      <c r="BB59" s="13"/>
      <c r="BC59" s="13"/>
      <c r="BD59" s="13"/>
      <c r="BE59" s="13"/>
      <c r="BF59" s="13"/>
      <c r="BH59" s="13"/>
      <c r="BI59" s="13"/>
      <c r="BJ59" s="13"/>
      <c r="BK59" s="13"/>
      <c r="BL59" s="19"/>
      <c r="BM59" s="19"/>
      <c r="BN59" s="19"/>
      <c r="BO59" s="14">
        <f t="shared" si="0"/>
        <v>0</v>
      </c>
      <c r="BP59" s="19">
        <f t="shared" si="1"/>
        <v>0</v>
      </c>
      <c r="BQ59" s="19">
        <f t="shared" si="2"/>
        <v>0</v>
      </c>
      <c r="BR59" s="19">
        <f t="shared" si="3"/>
        <v>0</v>
      </c>
    </row>
    <row r="60" spans="3:76" ht="15.75" customHeight="1" x14ac:dyDescent="0.25">
      <c r="L60" s="15"/>
      <c r="M60" s="15"/>
      <c r="P60" s="61"/>
      <c r="Q60" s="15"/>
      <c r="AH60" s="31"/>
      <c r="AM60" s="14"/>
      <c r="AN60" s="19">
        <v>5.9</v>
      </c>
      <c r="AO60" s="19">
        <v>34</v>
      </c>
      <c r="AP60" s="19">
        <v>20</v>
      </c>
      <c r="AQ60" s="19">
        <f t="shared" si="4"/>
        <v>5.9000000000000004E-2</v>
      </c>
      <c r="AR60" s="19">
        <f t="shared" si="5"/>
        <v>0.34</v>
      </c>
      <c r="AS60" s="19">
        <f t="shared" si="6"/>
        <v>0.2</v>
      </c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H60" s="13"/>
      <c r="BI60" s="13"/>
      <c r="BJ60" s="13"/>
      <c r="BK60" s="13"/>
      <c r="BL60" s="19">
        <v>200</v>
      </c>
      <c r="BM60" s="19"/>
      <c r="BN60" s="19"/>
      <c r="BO60" s="14">
        <f t="shared" si="0"/>
        <v>0</v>
      </c>
      <c r="BP60" s="19">
        <f t="shared" si="1"/>
        <v>44</v>
      </c>
      <c r="BQ60" s="19">
        <f t="shared" si="2"/>
        <v>0</v>
      </c>
      <c r="BR60" s="19">
        <f t="shared" si="3"/>
        <v>12</v>
      </c>
    </row>
    <row r="61" spans="3:76" ht="15.75" customHeight="1" x14ac:dyDescent="0.25">
      <c r="Q61" s="15"/>
      <c r="AH61" s="31"/>
      <c r="AM61" s="14"/>
      <c r="AN61" s="19"/>
      <c r="AO61" s="19">
        <v>12.5</v>
      </c>
      <c r="AP61" s="19"/>
      <c r="AQ61" s="19">
        <f t="shared" si="4"/>
        <v>0</v>
      </c>
      <c r="AR61" s="19">
        <f t="shared" si="5"/>
        <v>0.125</v>
      </c>
      <c r="AS61" s="19">
        <f t="shared" si="6"/>
        <v>0</v>
      </c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H61" s="13"/>
      <c r="BI61" s="13"/>
      <c r="BJ61" s="13"/>
      <c r="BK61" s="13"/>
      <c r="BL61" s="19"/>
      <c r="BM61" s="19"/>
      <c r="BN61" s="19"/>
      <c r="BO61" s="14">
        <f t="shared" si="0"/>
        <v>0</v>
      </c>
      <c r="BP61" s="19">
        <f t="shared" si="1"/>
        <v>0</v>
      </c>
      <c r="BQ61" s="19">
        <f t="shared" si="2"/>
        <v>0</v>
      </c>
      <c r="BR61" s="19">
        <f t="shared" si="3"/>
        <v>0</v>
      </c>
    </row>
    <row r="62" spans="3:76" ht="15.75" customHeight="1" x14ac:dyDescent="0.25">
      <c r="AH62" s="31"/>
      <c r="AM62" s="14"/>
      <c r="AN62" s="19">
        <v>22</v>
      </c>
      <c r="AO62" s="19">
        <v>0</v>
      </c>
      <c r="AP62" s="19">
        <v>6</v>
      </c>
      <c r="AQ62" s="19">
        <f t="shared" si="4"/>
        <v>0.22</v>
      </c>
      <c r="AR62" s="19">
        <f t="shared" si="5"/>
        <v>0</v>
      </c>
      <c r="AS62" s="19">
        <f t="shared" si="6"/>
        <v>0.06</v>
      </c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H62" s="13"/>
      <c r="BI62" s="13"/>
      <c r="BJ62" s="13"/>
      <c r="BK62" s="13"/>
      <c r="BL62" s="19">
        <v>10</v>
      </c>
      <c r="BM62" s="19"/>
      <c r="BN62" s="19"/>
      <c r="BO62" s="14">
        <f t="shared" si="0"/>
        <v>0</v>
      </c>
      <c r="BP62" s="19">
        <f t="shared" si="1"/>
        <v>0</v>
      </c>
      <c r="BQ62" s="19">
        <f t="shared" si="2"/>
        <v>0</v>
      </c>
      <c r="BR62" s="19">
        <f t="shared" si="3"/>
        <v>9.2000000000000011</v>
      </c>
    </row>
    <row r="63" spans="3:76" ht="15.75" customHeight="1" x14ac:dyDescent="0.25">
      <c r="AH63" s="31"/>
      <c r="AM63" s="14"/>
      <c r="AN63" s="19">
        <v>1</v>
      </c>
      <c r="AO63" s="19">
        <v>9</v>
      </c>
      <c r="AP63" s="19">
        <v>0.2</v>
      </c>
      <c r="AQ63" s="19">
        <f t="shared" si="4"/>
        <v>0.01</v>
      </c>
      <c r="AR63" s="19">
        <f t="shared" si="5"/>
        <v>0.09</v>
      </c>
      <c r="AS63" s="19">
        <f t="shared" si="6"/>
        <v>2E-3</v>
      </c>
      <c r="BH63" s="13"/>
      <c r="BI63" s="13"/>
      <c r="BJ63" s="13"/>
      <c r="BK63" s="13"/>
      <c r="BL63" s="19"/>
      <c r="BM63" s="19"/>
      <c r="BN63" s="19"/>
      <c r="BO63" s="14">
        <f t="shared" si="0"/>
        <v>0</v>
      </c>
      <c r="BP63" s="19">
        <f t="shared" si="1"/>
        <v>0</v>
      </c>
      <c r="BQ63" s="19">
        <f t="shared" si="2"/>
        <v>0</v>
      </c>
      <c r="BR63" s="19">
        <f t="shared" si="3"/>
        <v>0</v>
      </c>
    </row>
    <row r="64" spans="3:76" ht="15.75" customHeight="1" x14ac:dyDescent="0.25">
      <c r="AH64" s="31"/>
      <c r="AM64" s="14"/>
      <c r="AN64" s="19">
        <v>0</v>
      </c>
      <c r="AO64" s="19">
        <v>0</v>
      </c>
      <c r="AP64" s="19">
        <v>92</v>
      </c>
      <c r="AQ64" s="19">
        <f t="shared" si="4"/>
        <v>0</v>
      </c>
      <c r="AR64" s="19">
        <f t="shared" si="5"/>
        <v>0</v>
      </c>
      <c r="AS64" s="19">
        <f t="shared" si="6"/>
        <v>0.92</v>
      </c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H64" s="13"/>
      <c r="BI64" s="13"/>
      <c r="BJ64" s="13"/>
      <c r="BK64" s="13"/>
      <c r="BL64" s="19"/>
      <c r="BM64" s="19"/>
      <c r="BN64" s="19"/>
      <c r="BO64" s="14">
        <f t="shared" si="0"/>
        <v>0</v>
      </c>
      <c r="BP64" s="19">
        <f t="shared" si="1"/>
        <v>0</v>
      </c>
      <c r="BQ64" s="19">
        <f t="shared" si="2"/>
        <v>0</v>
      </c>
      <c r="BR64" s="19">
        <f t="shared" si="3"/>
        <v>0</v>
      </c>
    </row>
    <row r="65" spans="39:70" ht="15.75" customHeight="1" x14ac:dyDescent="0.25">
      <c r="AM65" s="14"/>
      <c r="AN65" s="19">
        <v>17</v>
      </c>
      <c r="AO65" s="19"/>
      <c r="AP65" s="19">
        <v>20</v>
      </c>
      <c r="AQ65" s="19">
        <f t="shared" si="4"/>
        <v>0.17</v>
      </c>
      <c r="AR65" s="19">
        <f t="shared" si="5"/>
        <v>0</v>
      </c>
      <c r="AS65" s="19">
        <f t="shared" si="6"/>
        <v>0.2</v>
      </c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H65" s="13"/>
      <c r="BI65" s="13"/>
      <c r="BJ65" s="13"/>
      <c r="BK65" s="13"/>
      <c r="BL65" s="19"/>
      <c r="BM65" s="19"/>
      <c r="BN65" s="19"/>
      <c r="BO65" s="14">
        <f t="shared" si="0"/>
        <v>0</v>
      </c>
      <c r="BP65" s="19">
        <f t="shared" si="1"/>
        <v>0</v>
      </c>
      <c r="BQ65" s="19">
        <f t="shared" si="2"/>
        <v>0</v>
      </c>
      <c r="BR65" s="19">
        <f t="shared" si="3"/>
        <v>0</v>
      </c>
    </row>
    <row r="66" spans="39:70" ht="15.75" customHeight="1" x14ac:dyDescent="0.25">
      <c r="AM66" s="14"/>
      <c r="AN66" s="19">
        <v>21.8</v>
      </c>
      <c r="AO66" s="19">
        <v>0</v>
      </c>
      <c r="AP66" s="19">
        <v>1.8</v>
      </c>
      <c r="AQ66" s="19">
        <f t="shared" si="4"/>
        <v>0.218</v>
      </c>
      <c r="AR66" s="19">
        <f t="shared" si="5"/>
        <v>0</v>
      </c>
      <c r="AS66" s="19">
        <f t="shared" si="6"/>
        <v>1.8000000000000002E-2</v>
      </c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H66" s="13"/>
      <c r="BI66" s="13"/>
      <c r="BJ66" s="13"/>
      <c r="BK66" s="13"/>
      <c r="BL66" s="19"/>
      <c r="BM66" s="19"/>
      <c r="BN66" s="19"/>
      <c r="BO66" s="14">
        <f t="shared" si="0"/>
        <v>0</v>
      </c>
      <c r="BP66" s="19">
        <f t="shared" si="1"/>
        <v>0</v>
      </c>
      <c r="BQ66" s="19">
        <f t="shared" si="2"/>
        <v>0</v>
      </c>
      <c r="BR66" s="19">
        <f t="shared" si="3"/>
        <v>0</v>
      </c>
    </row>
    <row r="67" spans="39:70" ht="15.75" customHeight="1" x14ac:dyDescent="0.25">
      <c r="AM67" s="14"/>
      <c r="AN67" s="19">
        <v>0.4</v>
      </c>
      <c r="AO67" s="19">
        <v>7</v>
      </c>
      <c r="AP67" s="19">
        <v>0</v>
      </c>
      <c r="AQ67" s="19">
        <f t="shared" si="4"/>
        <v>4.0000000000000001E-3</v>
      </c>
      <c r="AR67" s="19">
        <f t="shared" si="5"/>
        <v>7.0000000000000007E-2</v>
      </c>
      <c r="AS67" s="19">
        <f t="shared" si="6"/>
        <v>0</v>
      </c>
      <c r="BH67" s="13"/>
      <c r="BI67" s="13"/>
      <c r="BJ67" s="13"/>
      <c r="BK67" s="13"/>
      <c r="BL67" s="19"/>
      <c r="BM67" s="19"/>
      <c r="BN67" s="19"/>
      <c r="BO67" s="14">
        <f t="shared" si="0"/>
        <v>0</v>
      </c>
      <c r="BP67" s="19">
        <f t="shared" si="1"/>
        <v>0</v>
      </c>
      <c r="BQ67" s="19">
        <f t="shared" si="2"/>
        <v>0</v>
      </c>
      <c r="BR67" s="19">
        <f t="shared" si="3"/>
        <v>0</v>
      </c>
    </row>
    <row r="68" spans="39:70" ht="15.75" customHeight="1" x14ac:dyDescent="0.25">
      <c r="AM68" s="14"/>
      <c r="AN68" s="19">
        <v>0</v>
      </c>
      <c r="AO68" s="19">
        <v>12</v>
      </c>
      <c r="AP68" s="19">
        <v>0</v>
      </c>
      <c r="AQ68" s="19">
        <f t="shared" si="4"/>
        <v>0</v>
      </c>
      <c r="AR68" s="19">
        <f t="shared" si="5"/>
        <v>0.12</v>
      </c>
      <c r="AS68" s="19">
        <f t="shared" si="6"/>
        <v>0</v>
      </c>
      <c r="BH68" s="13"/>
      <c r="BI68" s="13"/>
      <c r="BJ68" s="13"/>
      <c r="BK68" s="13"/>
      <c r="BL68" s="19"/>
      <c r="BM68" s="19"/>
      <c r="BN68" s="19"/>
      <c r="BO68" s="14">
        <f t="shared" si="0"/>
        <v>0</v>
      </c>
      <c r="BP68" s="19">
        <f t="shared" si="1"/>
        <v>0</v>
      </c>
      <c r="BQ68" s="19">
        <f t="shared" si="2"/>
        <v>0</v>
      </c>
      <c r="BR68" s="19">
        <f t="shared" si="3"/>
        <v>0</v>
      </c>
    </row>
    <row r="69" spans="39:70" ht="15.75" customHeight="1" x14ac:dyDescent="0.25">
      <c r="AM69" s="14"/>
      <c r="AN69" s="19">
        <v>16</v>
      </c>
      <c r="AO69" s="19">
        <v>0</v>
      </c>
      <c r="AP69" s="19">
        <v>0.8</v>
      </c>
      <c r="AQ69" s="19">
        <f t="shared" si="4"/>
        <v>0.16</v>
      </c>
      <c r="AR69" s="19">
        <f t="shared" si="5"/>
        <v>0</v>
      </c>
      <c r="AS69" s="19">
        <f t="shared" si="6"/>
        <v>8.0000000000000002E-3</v>
      </c>
      <c r="BH69" s="13"/>
      <c r="BI69" s="13"/>
      <c r="BJ69" s="13"/>
      <c r="BK69" s="32"/>
      <c r="BL69" s="19"/>
      <c r="BM69" s="19"/>
      <c r="BN69" s="19"/>
      <c r="BO69" s="14">
        <f t="shared" si="0"/>
        <v>0</v>
      </c>
      <c r="BP69" s="19">
        <f t="shared" si="1"/>
        <v>0</v>
      </c>
      <c r="BQ69" s="19">
        <f t="shared" si="2"/>
        <v>0</v>
      </c>
      <c r="BR69" s="19">
        <f t="shared" si="3"/>
        <v>0</v>
      </c>
    </row>
    <row r="70" spans="39:70" ht="15.75" customHeight="1" x14ac:dyDescent="0.25">
      <c r="AM70" s="14"/>
      <c r="AN70" s="19">
        <v>9.5</v>
      </c>
      <c r="AO70" s="19">
        <v>3.6</v>
      </c>
      <c r="AP70" s="19"/>
      <c r="AQ70" s="19">
        <f t="shared" si="4"/>
        <v>9.5000000000000001E-2</v>
      </c>
      <c r="AR70" s="19">
        <f t="shared" si="5"/>
        <v>3.6000000000000004E-2</v>
      </c>
      <c r="AS70" s="19">
        <f t="shared" si="6"/>
        <v>0</v>
      </c>
      <c r="BH70" s="13"/>
      <c r="BI70" s="13"/>
      <c r="BJ70" s="13"/>
      <c r="BK70" s="32"/>
      <c r="BL70" s="19"/>
      <c r="BM70" s="19"/>
      <c r="BN70" s="19"/>
      <c r="BO70" s="14">
        <f t="shared" si="0"/>
        <v>0</v>
      </c>
      <c r="BP70" s="19">
        <f t="shared" si="1"/>
        <v>0</v>
      </c>
      <c r="BQ70" s="19">
        <f t="shared" si="2"/>
        <v>0</v>
      </c>
      <c r="BR70" s="19">
        <f t="shared" si="3"/>
        <v>0</v>
      </c>
    </row>
    <row r="71" spans="39:70" ht="15.75" customHeight="1" x14ac:dyDescent="0.25">
      <c r="AM71" s="50"/>
      <c r="AN71" s="19">
        <v>0.3</v>
      </c>
      <c r="AO71" s="19">
        <v>8.1</v>
      </c>
      <c r="AP71" s="19">
        <v>20</v>
      </c>
      <c r="AQ71" s="19">
        <f>AN71/100</f>
        <v>3.0000000000000001E-3</v>
      </c>
      <c r="AR71" s="19">
        <f>AO71/100</f>
        <v>8.1000000000000003E-2</v>
      </c>
      <c r="AS71" s="19">
        <f t="shared" ref="AS71:AS96" si="8">AP71/100</f>
        <v>0.2</v>
      </c>
      <c r="BH71" s="13"/>
      <c r="BI71" s="13"/>
      <c r="BJ71" s="13"/>
      <c r="BK71" s="13"/>
      <c r="BL71" s="19"/>
      <c r="BM71" s="19"/>
      <c r="BN71" s="19"/>
      <c r="BO71" s="14">
        <f t="shared" si="0"/>
        <v>0</v>
      </c>
      <c r="BP71" s="19">
        <f t="shared" si="1"/>
        <v>0</v>
      </c>
      <c r="BQ71" s="19">
        <f t="shared" si="2"/>
        <v>0</v>
      </c>
      <c r="BR71" s="19">
        <f t="shared" si="3"/>
        <v>0</v>
      </c>
    </row>
    <row r="72" spans="39:70" ht="15.75" customHeight="1" x14ac:dyDescent="0.25">
      <c r="AM72" s="50"/>
      <c r="AN72" s="19">
        <v>18</v>
      </c>
      <c r="AO72" s="19">
        <v>0.2</v>
      </c>
      <c r="AP72" s="19">
        <v>14.2</v>
      </c>
      <c r="AQ72" s="19">
        <f t="shared" ref="AQ72:AR96" si="9">AN72/100</f>
        <v>0.18</v>
      </c>
      <c r="AR72" s="19">
        <f t="shared" si="9"/>
        <v>2E-3</v>
      </c>
      <c r="AS72" s="19">
        <f t="shared" si="8"/>
        <v>0.14199999999999999</v>
      </c>
      <c r="AT72" s="13"/>
      <c r="BH72" s="13"/>
      <c r="BI72" s="13"/>
      <c r="BJ72" s="13"/>
      <c r="BK72" s="14"/>
      <c r="BL72" s="19"/>
      <c r="BM72" s="19"/>
      <c r="BN72" s="19"/>
      <c r="BO72" s="14">
        <f t="shared" si="0"/>
        <v>0</v>
      </c>
      <c r="BP72" s="19">
        <f t="shared" si="1"/>
        <v>0</v>
      </c>
      <c r="BQ72" s="19">
        <f t="shared" si="2"/>
        <v>0</v>
      </c>
      <c r="BR72" s="19">
        <f t="shared" si="3"/>
        <v>0</v>
      </c>
    </row>
    <row r="73" spans="39:70" ht="15.75" customHeight="1" x14ac:dyDescent="0.25">
      <c r="AM73" s="50"/>
      <c r="AN73" s="19">
        <v>7.9</v>
      </c>
      <c r="AO73" s="19">
        <v>15</v>
      </c>
      <c r="AP73" s="19">
        <v>26</v>
      </c>
      <c r="AQ73" s="19">
        <f t="shared" si="9"/>
        <v>7.9000000000000001E-2</v>
      </c>
      <c r="AR73" s="19">
        <f t="shared" si="9"/>
        <v>0.15</v>
      </c>
      <c r="AS73" s="19">
        <f t="shared" si="8"/>
        <v>0.26</v>
      </c>
      <c r="AT73" s="13"/>
      <c r="BH73" s="13"/>
      <c r="BI73" s="13"/>
      <c r="BJ73" s="13"/>
      <c r="BK73" s="14"/>
      <c r="BL73" s="19">
        <v>0</v>
      </c>
      <c r="BM73" s="19"/>
      <c r="BN73" s="19"/>
      <c r="BO73" s="14">
        <f t="shared" si="0"/>
        <v>0</v>
      </c>
      <c r="BP73" s="19">
        <f t="shared" si="1"/>
        <v>0</v>
      </c>
      <c r="BQ73" s="19">
        <f t="shared" si="2"/>
        <v>0</v>
      </c>
      <c r="BR73" s="19">
        <f t="shared" si="3"/>
        <v>0</v>
      </c>
    </row>
    <row r="74" spans="39:70" ht="15.75" customHeight="1" x14ac:dyDescent="0.25">
      <c r="AM74" s="62"/>
      <c r="AN74" s="28">
        <v>5.0999999999999996</v>
      </c>
      <c r="AO74" s="28">
        <v>31</v>
      </c>
      <c r="AP74" s="28">
        <v>19</v>
      </c>
      <c r="AQ74" s="19">
        <f t="shared" si="9"/>
        <v>5.0999999999999997E-2</v>
      </c>
      <c r="AR74" s="19">
        <f t="shared" si="9"/>
        <v>0.31</v>
      </c>
      <c r="AS74" s="19">
        <f t="shared" si="8"/>
        <v>0.19</v>
      </c>
      <c r="BH74" s="13"/>
      <c r="BI74" s="13"/>
      <c r="BJ74" s="32"/>
      <c r="BK74" s="14"/>
      <c r="BL74" s="19"/>
      <c r="BM74" s="19"/>
      <c r="BN74" s="19"/>
      <c r="BO74" s="14">
        <f t="shared" si="0"/>
        <v>0</v>
      </c>
      <c r="BP74" s="19">
        <f t="shared" si="1"/>
        <v>0</v>
      </c>
      <c r="BQ74" s="19">
        <f t="shared" si="2"/>
        <v>0</v>
      </c>
      <c r="BR74" s="19">
        <f t="shared" si="3"/>
        <v>0</v>
      </c>
    </row>
    <row r="75" spans="39:70" ht="15.75" customHeight="1" x14ac:dyDescent="0.25">
      <c r="AM75" s="62"/>
      <c r="AN75" s="19">
        <v>0</v>
      </c>
      <c r="AO75" s="19">
        <v>95</v>
      </c>
      <c r="AP75" s="19">
        <v>0</v>
      </c>
      <c r="AQ75" s="19">
        <f t="shared" si="9"/>
        <v>0</v>
      </c>
      <c r="AR75" s="19">
        <f t="shared" si="9"/>
        <v>0.95</v>
      </c>
      <c r="AS75" s="19">
        <f t="shared" si="8"/>
        <v>0</v>
      </c>
      <c r="AT75" s="16"/>
      <c r="BH75" s="13"/>
      <c r="BI75" s="13"/>
      <c r="BJ75" s="32"/>
      <c r="BK75" s="14"/>
      <c r="BL75" s="19"/>
      <c r="BM75" s="19"/>
      <c r="BN75" s="19"/>
      <c r="BO75" s="14">
        <f t="shared" ref="BO75:BO106" si="10">AM77</f>
        <v>0</v>
      </c>
      <c r="BP75" s="19">
        <f t="shared" ref="BP75:BP106" si="11">BL75*AQ77</f>
        <v>0</v>
      </c>
      <c r="BQ75" s="19">
        <f t="shared" ref="BQ75:BQ106" si="12">BL75*AR77</f>
        <v>0</v>
      </c>
      <c r="BR75" s="19">
        <f t="shared" ref="BR75:BR106" si="13">BL75*AS77</f>
        <v>0</v>
      </c>
    </row>
    <row r="76" spans="39:70" ht="15.75" customHeight="1" x14ac:dyDescent="0.25">
      <c r="AM76" s="62"/>
      <c r="AN76" s="19">
        <v>8.3000000000000007</v>
      </c>
      <c r="AO76" s="19">
        <v>5.0999999999999996</v>
      </c>
      <c r="AP76" s="19">
        <v>0.5</v>
      </c>
      <c r="AQ76" s="19">
        <f t="shared" si="9"/>
        <v>8.3000000000000004E-2</v>
      </c>
      <c r="AR76" s="19">
        <f t="shared" si="9"/>
        <v>5.0999999999999997E-2</v>
      </c>
      <c r="AS76" s="19">
        <f t="shared" si="8"/>
        <v>5.0000000000000001E-3</v>
      </c>
      <c r="AT76" s="16"/>
      <c r="BH76" s="13"/>
      <c r="BI76" s="13"/>
      <c r="BJ76" s="13"/>
      <c r="BK76" s="14"/>
      <c r="BL76" s="19">
        <v>0</v>
      </c>
      <c r="BM76" s="19"/>
      <c r="BN76" s="19"/>
      <c r="BO76" s="14">
        <f t="shared" si="10"/>
        <v>0</v>
      </c>
      <c r="BP76" s="19">
        <f t="shared" si="11"/>
        <v>0</v>
      </c>
      <c r="BQ76" s="19">
        <f t="shared" si="12"/>
        <v>0</v>
      </c>
      <c r="BR76" s="19">
        <f t="shared" si="13"/>
        <v>0</v>
      </c>
    </row>
    <row r="77" spans="39:70" ht="15.75" customHeight="1" x14ac:dyDescent="0.25">
      <c r="AM77" s="62"/>
      <c r="AN77" s="19">
        <v>10.6</v>
      </c>
      <c r="AO77" s="19">
        <v>67</v>
      </c>
      <c r="AP77" s="19">
        <v>11</v>
      </c>
      <c r="AQ77" s="19">
        <f t="shared" si="9"/>
        <v>0.106</v>
      </c>
      <c r="AR77" s="19">
        <f t="shared" si="9"/>
        <v>0.67</v>
      </c>
      <c r="AS77" s="19">
        <f t="shared" si="8"/>
        <v>0.11</v>
      </c>
      <c r="AT77" s="16"/>
      <c r="BH77" s="13"/>
      <c r="BI77" s="14"/>
      <c r="BJ77" s="14"/>
      <c r="BK77" s="14"/>
      <c r="BL77" s="19"/>
      <c r="BM77" s="19"/>
      <c r="BN77" s="19"/>
      <c r="BO77" s="14">
        <f t="shared" si="10"/>
        <v>0</v>
      </c>
      <c r="BP77" s="19">
        <f t="shared" si="11"/>
        <v>0</v>
      </c>
      <c r="BQ77" s="19">
        <f t="shared" si="12"/>
        <v>0</v>
      </c>
      <c r="BR77" s="19">
        <f t="shared" si="13"/>
        <v>0</v>
      </c>
    </row>
    <row r="78" spans="39:70" ht="15.75" customHeight="1" x14ac:dyDescent="0.25">
      <c r="AM78" s="62"/>
      <c r="AN78" s="28">
        <v>9.5</v>
      </c>
      <c r="AO78" s="28">
        <v>3.6</v>
      </c>
      <c r="AP78" s="28">
        <v>0.5</v>
      </c>
      <c r="AQ78" s="19">
        <f t="shared" si="9"/>
        <v>9.5000000000000001E-2</v>
      </c>
      <c r="AR78" s="19">
        <f t="shared" si="9"/>
        <v>3.6000000000000004E-2</v>
      </c>
      <c r="AS78" s="19">
        <f t="shared" si="8"/>
        <v>5.0000000000000001E-3</v>
      </c>
      <c r="BH78" s="13"/>
      <c r="BI78" s="14"/>
      <c r="BJ78" s="14"/>
      <c r="BK78" s="14"/>
      <c r="BL78" s="19"/>
      <c r="BM78" s="19"/>
      <c r="BN78" s="19"/>
      <c r="BO78" s="14">
        <f t="shared" si="10"/>
        <v>0</v>
      </c>
      <c r="BP78" s="19">
        <f t="shared" si="11"/>
        <v>0</v>
      </c>
      <c r="BQ78" s="19">
        <f t="shared" si="12"/>
        <v>0</v>
      </c>
      <c r="BR78" s="19">
        <f t="shared" si="13"/>
        <v>0</v>
      </c>
    </row>
    <row r="79" spans="39:70" ht="15.75" customHeight="1" x14ac:dyDescent="0.25">
      <c r="AM79" s="62"/>
      <c r="AN79" s="28">
        <v>8.8000000000000007</v>
      </c>
      <c r="AO79" s="28">
        <v>51.9</v>
      </c>
      <c r="AP79" s="28">
        <v>3</v>
      </c>
      <c r="AQ79" s="19">
        <f t="shared" si="9"/>
        <v>8.8000000000000009E-2</v>
      </c>
      <c r="AR79" s="19">
        <f t="shared" si="9"/>
        <v>0.51900000000000002</v>
      </c>
      <c r="AS79" s="19">
        <f t="shared" si="8"/>
        <v>0.03</v>
      </c>
      <c r="BH79" s="13"/>
      <c r="BI79" s="14"/>
      <c r="BJ79" s="14"/>
      <c r="BK79" s="14"/>
      <c r="BL79" s="19"/>
      <c r="BM79" s="19"/>
      <c r="BN79" s="19"/>
      <c r="BO79" s="14">
        <f t="shared" si="10"/>
        <v>0</v>
      </c>
      <c r="BP79" s="19">
        <f t="shared" si="11"/>
        <v>0</v>
      </c>
      <c r="BQ79" s="19">
        <f t="shared" si="12"/>
        <v>0</v>
      </c>
      <c r="BR79" s="19">
        <f t="shared" si="13"/>
        <v>0</v>
      </c>
    </row>
    <row r="80" spans="39:70" ht="15.75" customHeight="1" x14ac:dyDescent="0.25">
      <c r="AM80" s="62"/>
      <c r="AN80" s="28">
        <v>50.49</v>
      </c>
      <c r="AO80" s="28">
        <v>28.05</v>
      </c>
      <c r="AP80" s="28">
        <v>17.34</v>
      </c>
      <c r="AQ80" s="19">
        <f t="shared" si="9"/>
        <v>0.50490000000000002</v>
      </c>
      <c r="AR80" s="19">
        <f t="shared" si="9"/>
        <v>0.28050000000000003</v>
      </c>
      <c r="AS80" s="19">
        <f t="shared" si="8"/>
        <v>0.1734</v>
      </c>
      <c r="BH80" s="13"/>
      <c r="BI80" s="14"/>
      <c r="BJ80" s="14"/>
      <c r="BK80" s="14"/>
      <c r="BL80" s="19"/>
      <c r="BM80" s="19"/>
      <c r="BN80" s="19"/>
      <c r="BO80" s="14">
        <f t="shared" si="10"/>
        <v>0</v>
      </c>
      <c r="BP80" s="19">
        <f t="shared" si="11"/>
        <v>0</v>
      </c>
      <c r="BQ80" s="19">
        <f t="shared" si="12"/>
        <v>0</v>
      </c>
      <c r="BR80" s="19">
        <f t="shared" si="13"/>
        <v>0</v>
      </c>
    </row>
    <row r="81" spans="39:79" ht="15.75" customHeight="1" x14ac:dyDescent="0.25">
      <c r="AM81" s="62"/>
      <c r="AN81" s="28">
        <v>0.5</v>
      </c>
      <c r="AO81" s="28">
        <v>11</v>
      </c>
      <c r="AP81" s="28"/>
      <c r="AQ81" s="19">
        <f t="shared" si="9"/>
        <v>5.0000000000000001E-3</v>
      </c>
      <c r="AR81" s="19">
        <f t="shared" si="9"/>
        <v>0.11</v>
      </c>
      <c r="AS81" s="19">
        <f t="shared" si="8"/>
        <v>0</v>
      </c>
      <c r="BH81" s="13"/>
      <c r="BI81" s="14"/>
      <c r="BJ81" s="14"/>
      <c r="BK81" s="14"/>
      <c r="BL81" s="19"/>
      <c r="BM81" s="19"/>
      <c r="BN81" s="19"/>
      <c r="BO81" s="14">
        <f t="shared" si="10"/>
        <v>0</v>
      </c>
      <c r="BP81" s="19">
        <f t="shared" si="11"/>
        <v>0</v>
      </c>
      <c r="BQ81" s="19">
        <f t="shared" si="12"/>
        <v>0</v>
      </c>
      <c r="BR81" s="19">
        <f t="shared" si="13"/>
        <v>0</v>
      </c>
    </row>
    <row r="82" spans="39:79" ht="15.75" customHeight="1" x14ac:dyDescent="0.25">
      <c r="AM82" s="62"/>
      <c r="AN82" s="28">
        <v>1</v>
      </c>
      <c r="AO82" s="28">
        <v>14</v>
      </c>
      <c r="AP82" s="28"/>
      <c r="AQ82" s="19">
        <f t="shared" si="9"/>
        <v>0.01</v>
      </c>
      <c r="AR82" s="19">
        <f t="shared" si="9"/>
        <v>0.14000000000000001</v>
      </c>
      <c r="AS82" s="19">
        <f t="shared" si="8"/>
        <v>0</v>
      </c>
      <c r="BH82" s="14"/>
      <c r="BI82" s="14"/>
      <c r="BJ82" s="14"/>
      <c r="BK82" s="14"/>
      <c r="BL82" s="19"/>
      <c r="BM82" s="19"/>
      <c r="BN82" s="19"/>
      <c r="BO82" s="14">
        <f t="shared" si="10"/>
        <v>0</v>
      </c>
      <c r="BP82" s="19">
        <f t="shared" si="11"/>
        <v>0</v>
      </c>
      <c r="BQ82" s="19">
        <f t="shared" si="12"/>
        <v>0</v>
      </c>
      <c r="BR82" s="19">
        <f t="shared" si="13"/>
        <v>0</v>
      </c>
    </row>
    <row r="83" spans="39:79" ht="15.75" customHeight="1" x14ac:dyDescent="0.25">
      <c r="AM83" s="62"/>
      <c r="AN83" s="28">
        <v>0.5</v>
      </c>
      <c r="AO83" s="28">
        <v>12</v>
      </c>
      <c r="AP83" s="28"/>
      <c r="AQ83" s="19">
        <f t="shared" si="9"/>
        <v>5.0000000000000001E-3</v>
      </c>
      <c r="AR83" s="19">
        <f t="shared" si="9"/>
        <v>0.12</v>
      </c>
      <c r="AS83" s="19">
        <f t="shared" si="8"/>
        <v>0</v>
      </c>
      <c r="BH83" s="14"/>
      <c r="BI83" s="14"/>
      <c r="BJ83" s="14"/>
      <c r="BK83" s="14"/>
      <c r="BL83" s="19"/>
      <c r="BM83" s="19"/>
      <c r="BN83" s="19"/>
      <c r="BO83" s="14">
        <f t="shared" si="10"/>
        <v>0</v>
      </c>
      <c r="BP83" s="19">
        <f t="shared" si="11"/>
        <v>0</v>
      </c>
      <c r="BQ83" s="19">
        <f t="shared" si="12"/>
        <v>0</v>
      </c>
      <c r="BR83" s="19">
        <f t="shared" si="13"/>
        <v>0</v>
      </c>
    </row>
    <row r="84" spans="39:79" ht="15.75" customHeight="1" x14ac:dyDescent="0.25">
      <c r="AM84" s="62"/>
      <c r="AN84" s="28">
        <v>0.7</v>
      </c>
      <c r="AO84" s="28">
        <v>1</v>
      </c>
      <c r="AP84" s="28">
        <v>82</v>
      </c>
      <c r="AQ84" s="19">
        <f t="shared" si="9"/>
        <v>6.9999999999999993E-3</v>
      </c>
      <c r="AR84" s="19">
        <f t="shared" si="9"/>
        <v>0.01</v>
      </c>
      <c r="AS84" s="19">
        <f t="shared" si="8"/>
        <v>0.82</v>
      </c>
      <c r="BH84" s="14"/>
      <c r="BI84" s="14"/>
      <c r="BJ84" s="14"/>
      <c r="BK84" s="14"/>
      <c r="BL84" s="19"/>
      <c r="BM84" s="19"/>
      <c r="BN84" s="19"/>
      <c r="BO84" s="14">
        <f t="shared" si="10"/>
        <v>0</v>
      </c>
      <c r="BP84" s="19">
        <f t="shared" si="11"/>
        <v>0</v>
      </c>
      <c r="BQ84" s="19">
        <f t="shared" si="12"/>
        <v>0</v>
      </c>
      <c r="BR84" s="19">
        <f t="shared" si="13"/>
        <v>0</v>
      </c>
    </row>
    <row r="85" spans="39:79" ht="15.75" customHeight="1" x14ac:dyDescent="0.25">
      <c r="AM85" s="62"/>
      <c r="AN85" s="28">
        <v>1</v>
      </c>
      <c r="AO85" s="28">
        <v>6</v>
      </c>
      <c r="AP85" s="28">
        <v>0.2</v>
      </c>
      <c r="AQ85" s="19">
        <f t="shared" si="9"/>
        <v>0.01</v>
      </c>
      <c r="AR85" s="19">
        <f t="shared" si="9"/>
        <v>0.06</v>
      </c>
      <c r="AS85" s="19">
        <f t="shared" si="8"/>
        <v>2E-3</v>
      </c>
      <c r="BH85" s="14"/>
      <c r="BI85" s="14"/>
      <c r="BJ85" s="14"/>
      <c r="BK85" s="14"/>
      <c r="BL85" s="19"/>
      <c r="BM85" s="19"/>
      <c r="BN85" s="19"/>
      <c r="BO85" s="14">
        <f t="shared" si="10"/>
        <v>0</v>
      </c>
      <c r="BP85" s="19">
        <f t="shared" si="11"/>
        <v>0</v>
      </c>
      <c r="BQ85" s="19">
        <f t="shared" si="12"/>
        <v>0</v>
      </c>
      <c r="BR85" s="19">
        <f t="shared" si="13"/>
        <v>0</v>
      </c>
    </row>
    <row r="86" spans="39:79" ht="15.75" customHeight="1" x14ac:dyDescent="0.25">
      <c r="AM86" s="62"/>
      <c r="AN86" s="28">
        <v>8</v>
      </c>
      <c r="AO86" s="28">
        <v>50</v>
      </c>
      <c r="AP86" s="28">
        <v>1.2</v>
      </c>
      <c r="AQ86" s="19">
        <f t="shared" si="9"/>
        <v>0.08</v>
      </c>
      <c r="AR86" s="19">
        <f t="shared" si="9"/>
        <v>0.5</v>
      </c>
      <c r="AS86" s="19">
        <f t="shared" si="8"/>
        <v>1.2E-2</v>
      </c>
      <c r="BH86" s="14"/>
      <c r="BI86" s="14"/>
      <c r="BJ86" s="14"/>
      <c r="BK86" s="14"/>
      <c r="BL86" s="19"/>
      <c r="BM86" s="19"/>
      <c r="BN86" s="19"/>
      <c r="BO86" s="14">
        <f t="shared" si="10"/>
        <v>0</v>
      </c>
      <c r="BP86" s="19">
        <f t="shared" si="11"/>
        <v>0</v>
      </c>
      <c r="BQ86" s="19">
        <f t="shared" si="12"/>
        <v>0</v>
      </c>
      <c r="BR86" s="19">
        <f t="shared" si="13"/>
        <v>0</v>
      </c>
    </row>
    <row r="87" spans="39:79" ht="15.75" customHeight="1" x14ac:dyDescent="0.25">
      <c r="AM87" s="62"/>
      <c r="AN87" s="28">
        <v>6.7</v>
      </c>
      <c r="AO87" s="28">
        <v>80</v>
      </c>
      <c r="AP87" s="28"/>
      <c r="AQ87" s="19">
        <f t="shared" si="9"/>
        <v>6.7000000000000004E-2</v>
      </c>
      <c r="AR87" s="19">
        <f t="shared" si="9"/>
        <v>0.8</v>
      </c>
      <c r="AS87" s="19">
        <f t="shared" si="8"/>
        <v>0</v>
      </c>
      <c r="BH87" s="14"/>
      <c r="BI87" s="14"/>
      <c r="BJ87" s="14"/>
      <c r="BK87" s="14"/>
      <c r="BL87" s="19"/>
      <c r="BM87" s="19"/>
      <c r="BN87" s="19"/>
      <c r="BO87" s="14">
        <f t="shared" si="10"/>
        <v>0</v>
      </c>
      <c r="BP87" s="19">
        <f t="shared" si="11"/>
        <v>0</v>
      </c>
      <c r="BQ87" s="19">
        <f t="shared" si="12"/>
        <v>0</v>
      </c>
      <c r="BR87" s="19">
        <f t="shared" si="13"/>
        <v>0</v>
      </c>
    </row>
    <row r="88" spans="39:79" ht="15.75" customHeight="1" x14ac:dyDescent="0.25">
      <c r="AM88" s="62"/>
      <c r="AN88" s="28">
        <v>6.7</v>
      </c>
      <c r="AO88" s="28">
        <v>80.400000000000006</v>
      </c>
      <c r="AP88" s="28">
        <v>0.4</v>
      </c>
      <c r="AQ88" s="19">
        <f t="shared" si="9"/>
        <v>6.7000000000000004E-2</v>
      </c>
      <c r="AR88" s="19">
        <f t="shared" si="9"/>
        <v>0.80400000000000005</v>
      </c>
      <c r="AS88" s="19">
        <f t="shared" si="8"/>
        <v>4.0000000000000001E-3</v>
      </c>
      <c r="BH88" s="14"/>
      <c r="BI88" s="14"/>
      <c r="BJ88" s="14"/>
      <c r="BK88" s="14"/>
      <c r="BL88" s="19">
        <v>250</v>
      </c>
      <c r="BM88" s="19"/>
      <c r="BN88" s="19"/>
      <c r="BO88" s="14">
        <f t="shared" si="10"/>
        <v>0</v>
      </c>
      <c r="BP88" s="19">
        <f t="shared" si="11"/>
        <v>2</v>
      </c>
      <c r="BQ88" s="19">
        <f t="shared" si="12"/>
        <v>8.75</v>
      </c>
      <c r="BR88" s="19">
        <f t="shared" si="13"/>
        <v>0.75</v>
      </c>
    </row>
    <row r="89" spans="39:79" ht="15.75" customHeight="1" x14ac:dyDescent="0.25">
      <c r="AM89" s="62"/>
      <c r="AN89" s="28"/>
      <c r="AO89" s="28">
        <v>75.5</v>
      </c>
      <c r="AP89" s="28"/>
      <c r="AQ89" s="19">
        <f t="shared" si="9"/>
        <v>0</v>
      </c>
      <c r="AR89" s="19">
        <f t="shared" si="9"/>
        <v>0.755</v>
      </c>
      <c r="AS89" s="19">
        <f t="shared" si="8"/>
        <v>0</v>
      </c>
      <c r="BH89" s="14"/>
      <c r="BI89" s="14"/>
      <c r="BJ89" s="14"/>
      <c r="BK89" s="14"/>
      <c r="BL89" s="19"/>
      <c r="BM89" s="19"/>
      <c r="BN89" s="19"/>
      <c r="BO89" s="14">
        <f t="shared" si="10"/>
        <v>0</v>
      </c>
      <c r="BP89" s="19">
        <f t="shared" si="11"/>
        <v>0</v>
      </c>
      <c r="BQ89" s="19">
        <f t="shared" si="12"/>
        <v>0</v>
      </c>
      <c r="BR89" s="19">
        <f t="shared" si="13"/>
        <v>0</v>
      </c>
    </row>
    <row r="90" spans="39:79" ht="15.75" customHeight="1" x14ac:dyDescent="0.25">
      <c r="AM90" s="62"/>
      <c r="AN90" s="28">
        <v>0.8</v>
      </c>
      <c r="AO90" s="28">
        <v>3.5</v>
      </c>
      <c r="AP90" s="28">
        <v>0.3</v>
      </c>
      <c r="AQ90" s="19">
        <f t="shared" si="9"/>
        <v>8.0000000000000002E-3</v>
      </c>
      <c r="AR90" s="19">
        <f t="shared" si="9"/>
        <v>3.5000000000000003E-2</v>
      </c>
      <c r="AS90" s="19">
        <f t="shared" si="8"/>
        <v>3.0000000000000001E-3</v>
      </c>
      <c r="BH90" s="14"/>
      <c r="BI90" s="14"/>
      <c r="BJ90" s="14"/>
      <c r="BK90" s="14"/>
      <c r="BL90" s="19"/>
      <c r="BM90" s="19"/>
      <c r="BN90" s="19"/>
      <c r="BO90" s="14">
        <f t="shared" si="10"/>
        <v>0</v>
      </c>
      <c r="BP90" s="19">
        <f t="shared" si="11"/>
        <v>0</v>
      </c>
      <c r="BQ90" s="19">
        <f t="shared" si="12"/>
        <v>0</v>
      </c>
      <c r="BR90" s="19">
        <f t="shared" si="13"/>
        <v>0</v>
      </c>
    </row>
    <row r="91" spans="39:79" ht="15.75" customHeight="1" x14ac:dyDescent="0.25">
      <c r="AM91" s="62"/>
      <c r="AN91" s="28">
        <v>5.0999999999999996</v>
      </c>
      <c r="AO91" s="28">
        <v>15.4</v>
      </c>
      <c r="AP91" s="28">
        <v>6.2</v>
      </c>
      <c r="AQ91" s="19">
        <f t="shared" si="9"/>
        <v>5.0999999999999997E-2</v>
      </c>
      <c r="AR91" s="19">
        <f t="shared" si="9"/>
        <v>0.154</v>
      </c>
      <c r="AS91" s="19">
        <f t="shared" si="8"/>
        <v>6.2E-2</v>
      </c>
      <c r="BH91" s="14"/>
      <c r="BI91" s="14"/>
      <c r="BJ91" s="14"/>
      <c r="BK91" s="14"/>
      <c r="BL91" s="19"/>
      <c r="BM91" s="19"/>
      <c r="BN91" s="19"/>
      <c r="BO91" s="14">
        <f t="shared" si="10"/>
        <v>0</v>
      </c>
      <c r="BP91" s="19">
        <f t="shared" si="11"/>
        <v>0</v>
      </c>
      <c r="BQ91" s="19">
        <f t="shared" si="12"/>
        <v>0</v>
      </c>
      <c r="BR91" s="19">
        <f t="shared" si="13"/>
        <v>0</v>
      </c>
    </row>
    <row r="92" spans="39:79" ht="15.75" customHeight="1" x14ac:dyDescent="0.25">
      <c r="AM92" s="62"/>
      <c r="AN92" s="28"/>
      <c r="AO92" s="28"/>
      <c r="AP92" s="28"/>
      <c r="AQ92" s="19">
        <f t="shared" si="9"/>
        <v>0</v>
      </c>
      <c r="AR92" s="19">
        <f t="shared" si="9"/>
        <v>0</v>
      </c>
      <c r="AS92" s="19">
        <f t="shared" si="8"/>
        <v>0</v>
      </c>
      <c r="BH92" s="14"/>
      <c r="BI92" s="14"/>
      <c r="BJ92" s="14"/>
      <c r="BK92" s="13"/>
      <c r="BL92" s="19"/>
      <c r="BM92" s="19"/>
      <c r="BN92" s="19"/>
      <c r="BO92" s="14">
        <f t="shared" si="10"/>
        <v>0</v>
      </c>
      <c r="BP92" s="19">
        <f t="shared" si="11"/>
        <v>0</v>
      </c>
      <c r="BQ92" s="19">
        <f t="shared" si="12"/>
        <v>0</v>
      </c>
      <c r="BR92" s="19">
        <f t="shared" si="13"/>
        <v>0</v>
      </c>
    </row>
    <row r="93" spans="39:79" ht="15.75" customHeight="1" x14ac:dyDescent="0.25">
      <c r="AM93" s="62"/>
      <c r="AN93" s="28"/>
      <c r="AO93" s="28"/>
      <c r="AP93" s="28"/>
      <c r="AQ93" s="19">
        <f t="shared" si="9"/>
        <v>0</v>
      </c>
      <c r="AR93" s="19">
        <f t="shared" si="9"/>
        <v>0</v>
      </c>
      <c r="AS93" s="19">
        <f t="shared" si="8"/>
        <v>0</v>
      </c>
      <c r="BH93" s="14"/>
      <c r="BI93" s="14"/>
      <c r="BJ93" s="14"/>
      <c r="BK93" s="13"/>
      <c r="BL93" s="19"/>
      <c r="BM93" s="19"/>
      <c r="BN93" s="19"/>
      <c r="BO93" s="14">
        <f t="shared" si="10"/>
        <v>0</v>
      </c>
      <c r="BP93" s="19">
        <f t="shared" si="11"/>
        <v>0</v>
      </c>
      <c r="BQ93" s="19">
        <f t="shared" si="12"/>
        <v>0</v>
      </c>
      <c r="BR93" s="19">
        <f t="shared" si="13"/>
        <v>0</v>
      </c>
    </row>
    <row r="94" spans="39:79" ht="15.75" customHeight="1" x14ac:dyDescent="0.25">
      <c r="AM94" s="62"/>
      <c r="AN94" s="28"/>
      <c r="AO94" s="28"/>
      <c r="AP94" s="28"/>
      <c r="AQ94" s="19">
        <f t="shared" si="9"/>
        <v>0</v>
      </c>
      <c r="AR94" s="19">
        <f t="shared" si="9"/>
        <v>0</v>
      </c>
      <c r="AS94" s="19">
        <f t="shared" si="8"/>
        <v>0</v>
      </c>
      <c r="BH94" s="14"/>
      <c r="BI94" s="14"/>
      <c r="BJ94" s="14"/>
      <c r="BK94" s="13"/>
      <c r="BL94" s="19"/>
      <c r="BM94" s="19"/>
      <c r="BN94" s="19"/>
      <c r="BO94" s="14">
        <f t="shared" si="10"/>
        <v>0</v>
      </c>
      <c r="BP94" s="19">
        <f t="shared" si="11"/>
        <v>0</v>
      </c>
      <c r="BQ94" s="19">
        <f t="shared" si="12"/>
        <v>0</v>
      </c>
      <c r="BR94" s="19">
        <f t="shared" si="13"/>
        <v>0</v>
      </c>
    </row>
    <row r="95" spans="39:79" ht="15.75" customHeight="1" x14ac:dyDescent="0.25">
      <c r="AM95" s="62"/>
      <c r="AN95" s="28"/>
      <c r="AO95" s="28"/>
      <c r="AP95" s="28"/>
      <c r="AQ95" s="19">
        <f t="shared" si="9"/>
        <v>0</v>
      </c>
      <c r="AR95" s="19">
        <f t="shared" si="9"/>
        <v>0</v>
      </c>
      <c r="AS95" s="19">
        <f t="shared" si="8"/>
        <v>0</v>
      </c>
      <c r="BH95" s="14"/>
      <c r="BI95" s="14"/>
      <c r="BJ95" s="14"/>
      <c r="BK95" s="13"/>
      <c r="BL95" s="13"/>
      <c r="BM95" s="13"/>
      <c r="BN95" s="13"/>
      <c r="BO95" s="19"/>
      <c r="BP95" s="55">
        <f ca="1">SUM(BP43:BP94)</f>
        <v>142.11799999999999</v>
      </c>
      <c r="BQ95" s="55">
        <f ca="1">SUM(BQ43:BQ94)</f>
        <v>237.44300000000001</v>
      </c>
      <c r="BR95" s="55">
        <f ca="1">SUM(BR43:BR94)</f>
        <v>41.004000000000005</v>
      </c>
      <c r="BS95" s="13"/>
      <c r="BX95" s="13"/>
      <c r="BY95" s="13"/>
      <c r="BZ95" s="13"/>
      <c r="CA95" s="13"/>
    </row>
    <row r="96" spans="39:79" ht="15.75" customHeight="1" x14ac:dyDescent="0.25">
      <c r="AM96" s="62"/>
      <c r="AN96" s="28"/>
      <c r="AO96" s="28"/>
      <c r="AP96" s="28"/>
      <c r="AQ96" s="19">
        <f t="shared" si="9"/>
        <v>0</v>
      </c>
      <c r="AR96" s="19">
        <f t="shared" si="9"/>
        <v>0</v>
      </c>
      <c r="AS96" s="19">
        <f t="shared" si="8"/>
        <v>0</v>
      </c>
      <c r="BH96" s="14"/>
      <c r="BI96" s="14"/>
      <c r="BJ96" s="14"/>
      <c r="BK96" s="13"/>
      <c r="BL96" s="13"/>
      <c r="BM96" s="13"/>
      <c r="BN96" s="13"/>
      <c r="BO96" s="13"/>
      <c r="BP96" s="13"/>
      <c r="BQ96" s="13"/>
      <c r="BR96" s="13"/>
    </row>
    <row r="97" spans="60:80" ht="15.75" customHeight="1" x14ac:dyDescent="0.25">
      <c r="BH97" s="14"/>
      <c r="BI97" s="13"/>
      <c r="BJ97" s="13"/>
      <c r="BK97" s="13"/>
      <c r="BL97" s="13"/>
      <c r="BM97" s="13"/>
      <c r="BN97" s="13"/>
      <c r="BO97" s="13"/>
      <c r="BP97" s="13"/>
      <c r="BQ97" s="13"/>
      <c r="BR97" s="13"/>
    </row>
    <row r="98" spans="60:80" ht="15.75" customHeight="1" x14ac:dyDescent="0.25">
      <c r="BH98" s="14"/>
      <c r="BI98" s="13"/>
      <c r="BJ98" s="13"/>
      <c r="BK98" s="13"/>
      <c r="BL98" s="13"/>
      <c r="BM98" s="13"/>
      <c r="BN98" s="13"/>
      <c r="BO98" s="13"/>
      <c r="BP98" s="13"/>
      <c r="BQ98" s="13"/>
      <c r="BR98" s="13"/>
    </row>
    <row r="99" spans="60:80" ht="15.75" customHeight="1" x14ac:dyDescent="0.25">
      <c r="BH99" s="14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6"/>
      <c r="BX99" s="16"/>
      <c r="BY99" s="16"/>
      <c r="BZ99" s="16"/>
      <c r="CA99" s="16"/>
      <c r="CB99" s="16"/>
    </row>
    <row r="100" spans="60:80" ht="15.75" customHeight="1" x14ac:dyDescent="0.25">
      <c r="BH100" s="14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</row>
    <row r="101" spans="60:80" ht="15.75" customHeight="1" x14ac:dyDescent="0.25">
      <c r="BH101" s="14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</row>
    <row r="102" spans="60:80" ht="15" customHeight="1" x14ac:dyDescent="0.25"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</row>
    <row r="103" spans="60:80" ht="15" customHeight="1" x14ac:dyDescent="0.25"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</row>
    <row r="104" spans="60:80" ht="15" customHeight="1" x14ac:dyDescent="0.25"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</row>
    <row r="105" spans="60:80" ht="15" customHeight="1" x14ac:dyDescent="0.25"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</row>
    <row r="106" spans="60:80" ht="15" customHeight="1" x14ac:dyDescent="0.25"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</row>
    <row r="107" spans="60:80" ht="15" customHeight="1" x14ac:dyDescent="0.25"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</row>
    <row r="108" spans="60:80" ht="15" customHeight="1" x14ac:dyDescent="0.25"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</row>
    <row r="109" spans="60:80" ht="15" customHeight="1" x14ac:dyDescent="0.25"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</row>
    <row r="110" spans="60:80" ht="15" customHeight="1" x14ac:dyDescent="0.25"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</row>
    <row r="111" spans="60:80" ht="15" customHeight="1" x14ac:dyDescent="0.25"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</row>
    <row r="112" spans="60:80" ht="15" customHeight="1" x14ac:dyDescent="0.25"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</row>
    <row r="113" spans="37:70" ht="15" customHeight="1" x14ac:dyDescent="0.25"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</row>
    <row r="114" spans="37:70" ht="15" customHeight="1" x14ac:dyDescent="0.25"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</row>
    <row r="115" spans="37:70" ht="15" customHeight="1" x14ac:dyDescent="0.25"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</row>
    <row r="116" spans="37:70" ht="15" customHeight="1" x14ac:dyDescent="0.25"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</row>
    <row r="117" spans="37:70" ht="15" customHeight="1" x14ac:dyDescent="0.25"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</row>
    <row r="118" spans="37:70" ht="15" customHeight="1" x14ac:dyDescent="0.25"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</row>
    <row r="119" spans="37:70" ht="15" customHeight="1" x14ac:dyDescent="0.25"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</row>
    <row r="120" spans="37:70" ht="15" customHeight="1" x14ac:dyDescent="0.25"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</row>
    <row r="121" spans="37:70" ht="15" customHeight="1" x14ac:dyDescent="0.25"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</row>
    <row r="122" spans="37:70" ht="15.75" customHeight="1" x14ac:dyDescent="0.25">
      <c r="AL122" s="15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</row>
    <row r="123" spans="37:70" ht="15" customHeight="1" x14ac:dyDescent="0.25"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</row>
    <row r="124" spans="37:70" ht="15" customHeight="1" x14ac:dyDescent="0.25"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</row>
    <row r="125" spans="37:70" ht="15" customHeight="1" x14ac:dyDescent="0.25">
      <c r="BH125" s="13"/>
      <c r="BI125" s="13"/>
      <c r="BJ125" s="13"/>
      <c r="BK125" s="16"/>
      <c r="BL125" s="13"/>
      <c r="BM125" s="13"/>
      <c r="BN125" s="13"/>
      <c r="BO125" s="13"/>
      <c r="BP125" s="13"/>
      <c r="BQ125" s="13"/>
      <c r="BR125" s="13"/>
    </row>
    <row r="126" spans="37:70" ht="15.75" customHeight="1" x14ac:dyDescent="0.25">
      <c r="AK126" s="15"/>
      <c r="BH126" s="13"/>
      <c r="BI126" s="13"/>
      <c r="BJ126" s="13"/>
      <c r="BK126" s="16"/>
      <c r="BL126" s="13"/>
      <c r="BM126" s="13"/>
      <c r="BN126" s="13"/>
      <c r="BO126" s="13"/>
      <c r="BP126" s="13"/>
      <c r="BQ126" s="13"/>
      <c r="BR126" s="13"/>
    </row>
    <row r="127" spans="37:70" ht="15.75" customHeight="1" x14ac:dyDescent="0.25">
      <c r="AL127" s="15"/>
      <c r="BH127" s="13"/>
      <c r="BI127" s="13"/>
      <c r="BJ127" s="13"/>
      <c r="BK127" s="16"/>
      <c r="BL127" s="16"/>
      <c r="BM127" s="16"/>
      <c r="BN127" s="16"/>
      <c r="BO127" s="16"/>
      <c r="BP127" s="16"/>
      <c r="BQ127" s="13"/>
      <c r="BR127" s="13"/>
    </row>
    <row r="128" spans="37:70" ht="15" customHeight="1" x14ac:dyDescent="0.25">
      <c r="BH128" s="13"/>
      <c r="BI128" s="13"/>
      <c r="BJ128" s="13"/>
      <c r="BK128" s="16"/>
      <c r="BL128" s="16"/>
      <c r="BM128" s="16"/>
      <c r="BN128" s="16"/>
      <c r="BO128" s="16"/>
      <c r="BP128" s="16"/>
      <c r="BQ128" s="13"/>
      <c r="BR128" s="13"/>
    </row>
    <row r="129" spans="37:70" ht="15" customHeight="1" x14ac:dyDescent="0.25">
      <c r="BH129" s="13"/>
      <c r="BI129" s="13"/>
      <c r="BJ129" s="13"/>
      <c r="BL129" s="16"/>
      <c r="BM129" s="16"/>
      <c r="BN129" s="16"/>
      <c r="BO129" s="16"/>
      <c r="BP129" s="16"/>
      <c r="BQ129" s="13"/>
      <c r="BR129" s="13"/>
    </row>
    <row r="130" spans="37:70" ht="15" customHeight="1" x14ac:dyDescent="0.25">
      <c r="BH130" s="13"/>
      <c r="BI130" s="16"/>
      <c r="BJ130" s="16"/>
      <c r="BL130" s="16"/>
      <c r="BM130" s="16"/>
      <c r="BN130" s="16"/>
      <c r="BO130" s="16"/>
      <c r="BP130" s="16"/>
      <c r="BQ130" s="13"/>
      <c r="BR130" s="13"/>
    </row>
    <row r="131" spans="37:70" ht="15.75" customHeight="1" x14ac:dyDescent="0.25">
      <c r="AK131" s="15"/>
      <c r="BH131" s="13"/>
      <c r="BI131" s="16"/>
      <c r="BJ131" s="16"/>
      <c r="BQ131" s="13"/>
      <c r="BR131" s="13"/>
    </row>
    <row r="132" spans="37:70" ht="15" customHeight="1" x14ac:dyDescent="0.25">
      <c r="BH132" s="13"/>
      <c r="BI132" s="16"/>
      <c r="BJ132" s="16"/>
      <c r="BQ132" s="13"/>
      <c r="BR132" s="13"/>
    </row>
    <row r="133" spans="37:70" ht="15" customHeight="1" x14ac:dyDescent="0.25">
      <c r="BH133" s="13"/>
      <c r="BI133" s="16"/>
      <c r="BJ133" s="16"/>
      <c r="BQ133" s="13"/>
      <c r="BR133" s="13"/>
    </row>
    <row r="134" spans="37:70" ht="15" customHeight="1" x14ac:dyDescent="0.25">
      <c r="BG134" s="13"/>
      <c r="BH134" s="13"/>
      <c r="BQ134" s="13"/>
      <c r="BR134" s="13"/>
    </row>
    <row r="135" spans="37:70" ht="15" customHeight="1" x14ac:dyDescent="0.25">
      <c r="BH135" s="16"/>
      <c r="BQ135" s="13"/>
      <c r="BR135" s="13"/>
    </row>
    <row r="136" spans="37:70" ht="15" customHeight="1" x14ac:dyDescent="0.25">
      <c r="BG136" s="16"/>
      <c r="BH136" s="16"/>
      <c r="BQ136" s="13"/>
      <c r="BR136" s="13"/>
    </row>
    <row r="137" spans="37:70" ht="15" customHeight="1" x14ac:dyDescent="0.25">
      <c r="BG137" s="16"/>
      <c r="BH137" s="16"/>
      <c r="BQ137" s="13"/>
      <c r="BR137" s="13"/>
    </row>
    <row r="138" spans="37:70" ht="15" customHeight="1" x14ac:dyDescent="0.25">
      <c r="BG138" s="16"/>
      <c r="BH138" s="16"/>
      <c r="BQ138" s="13"/>
      <c r="BR138" s="13"/>
    </row>
    <row r="139" spans="37:70" ht="15" customHeight="1" x14ac:dyDescent="0.25">
      <c r="BQ139" s="13"/>
      <c r="BR139" s="13"/>
    </row>
    <row r="140" spans="37:70" ht="15" customHeight="1" x14ac:dyDescent="0.25">
      <c r="BQ140" s="13"/>
      <c r="BR140" s="13"/>
    </row>
    <row r="141" spans="37:70" ht="15" customHeight="1" x14ac:dyDescent="0.25">
      <c r="BQ141" s="13"/>
      <c r="BR141" s="13"/>
    </row>
    <row r="142" spans="37:70" ht="15" customHeight="1" x14ac:dyDescent="0.25">
      <c r="BQ142" s="13"/>
      <c r="BR142" s="13"/>
    </row>
    <row r="143" spans="37:70" ht="15" customHeight="1" x14ac:dyDescent="0.25">
      <c r="BQ143" s="16"/>
      <c r="BR143" s="13"/>
    </row>
    <row r="144" spans="37:70" ht="15" customHeight="1" x14ac:dyDescent="0.25">
      <c r="BQ144" s="16"/>
      <c r="BR144" s="13"/>
    </row>
    <row r="145" spans="69:81" ht="15" customHeight="1" x14ac:dyDescent="0.25">
      <c r="BQ145" s="16"/>
      <c r="BR145" s="13"/>
    </row>
    <row r="146" spans="69:81" ht="15" customHeight="1" x14ac:dyDescent="0.25">
      <c r="BQ146" s="16"/>
      <c r="BR146" s="13"/>
    </row>
    <row r="147" spans="69:81" x14ac:dyDescent="0.25">
      <c r="BR147" s="13"/>
      <c r="CC147" s="16"/>
    </row>
    <row r="148" spans="69:81" x14ac:dyDescent="0.25">
      <c r="BR148" s="16"/>
    </row>
    <row r="149" spans="69:81" x14ac:dyDescent="0.25">
      <c r="BR149" s="16"/>
    </row>
    <row r="150" spans="69:81" x14ac:dyDescent="0.25">
      <c r="BR150" s="16"/>
    </row>
    <row r="151" spans="69:81" x14ac:dyDescent="0.25">
      <c r="BR151" s="16"/>
      <c r="CC151" s="16"/>
    </row>
  </sheetData>
  <protectedRanges>
    <protectedRange sqref="BL43:BN94" name="Préparation des repas_1_3"/>
    <protectedRange sqref="E41:E47" name="Poids et taux de gras_1"/>
    <protectedRange sqref="AM71:AP96" name="Ajouter aliment_3"/>
  </protectedRanges>
  <mergeCells count="23">
    <mergeCell ref="F4:H4"/>
    <mergeCell ref="T14:V14"/>
    <mergeCell ref="B31:D31"/>
    <mergeCell ref="AM37:AS38"/>
    <mergeCell ref="BI37:BL38"/>
    <mergeCell ref="J38:P38"/>
    <mergeCell ref="R38:X38"/>
    <mergeCell ref="AB38:AJ38"/>
    <mergeCell ref="BP40:BP42"/>
    <mergeCell ref="BQ40:BQ42"/>
    <mergeCell ref="BR40:BR42"/>
    <mergeCell ref="AS42:AS44"/>
    <mergeCell ref="AV42:BG42"/>
    <mergeCell ref="AR42:AR44"/>
    <mergeCell ref="E44:E47"/>
    <mergeCell ref="K39:O39"/>
    <mergeCell ref="AF40:AG41"/>
    <mergeCell ref="BL40:BO42"/>
    <mergeCell ref="E41:E43"/>
    <mergeCell ref="AN42:AN44"/>
    <mergeCell ref="AO42:AO44"/>
    <mergeCell ref="AP42:AP44"/>
    <mergeCell ref="AQ42:AQ44"/>
  </mergeCells>
  <dataValidations count="2">
    <dataValidation operator="greaterThanOrEqual" showInputMessage="1" showErrorMessage="1" sqref="AM72:AM96 BL43:BN95" xr:uid="{0436F7CC-35F9-47C5-B79B-E3CEC0AA817B}"/>
    <dataValidation type="decimal" operator="greaterThanOrEqual" showInputMessage="1" showErrorMessage="1" sqref="AN72:AP96 E41:E47" xr:uid="{00C80AEE-C515-446E-8FB3-F01994ADCA7D}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h2so4</cp:lastModifiedBy>
  <cp:revision/>
  <dcterms:created xsi:type="dcterms:W3CDTF">2022-08-07T11:31:18Z</dcterms:created>
  <dcterms:modified xsi:type="dcterms:W3CDTF">2022-08-09T07:53:28Z</dcterms:modified>
  <cp:category/>
  <cp:contentStatus/>
</cp:coreProperties>
</file>