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filterPrivacy="1" codeName="ThisWorkbook"/>
  <xr:revisionPtr revIDLastSave="0" documentId="13_ncr:1_{363678BF-E0D3-442E-A459-AB674A658FE8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Tableau des matchs" sheetId="2" r:id="rId1"/>
    <sheet name="Scores des matchs" sheetId="3" r:id="rId2"/>
    <sheet name="Classement automatique" sheetId="1" r:id="rId3"/>
  </sheets>
  <definedNames>
    <definedName name="_xlnm.Print_Area" localSheetId="2">'Classement automatique'!$A$1:$O$18</definedName>
    <definedName name="_xlnm.Print_Area" localSheetId="1">'Scores des matchs'!$A$1:$E$47</definedName>
    <definedName name="_xlnm.Print_Area" localSheetId="0">'Tableau des matchs'!$A$1:$H$24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2" i="1" l="1" a="1"/>
  <c r="S12" i="1" s="1"/>
  <c r="T12" i="1" a="1"/>
  <c r="T12" i="1" s="1"/>
  <c r="V12" i="1" a="1"/>
  <c r="V12" i="1" s="1"/>
  <c r="W12" i="1" a="1"/>
  <c r="W12" i="1" s="1"/>
  <c r="X12" i="1" a="1"/>
  <c r="X12" i="1" s="1"/>
  <c r="S13" i="1" a="1"/>
  <c r="S13" i="1" s="1"/>
  <c r="T13" i="1" a="1"/>
  <c r="T13" i="1" s="1"/>
  <c r="V13" i="1" a="1"/>
  <c r="V13" i="1" s="1"/>
  <c r="W13" i="1" a="1"/>
  <c r="W13" i="1" s="1"/>
  <c r="X13" i="1" a="1"/>
  <c r="X13" i="1" s="1"/>
  <c r="S14" i="1" a="1"/>
  <c r="S14" i="1" s="1"/>
  <c r="T14" i="1" a="1"/>
  <c r="T14" i="1" s="1"/>
  <c r="V14" i="1" a="1"/>
  <c r="V14" i="1" s="1"/>
  <c r="W14" i="1" a="1"/>
  <c r="W14" i="1" s="1"/>
  <c r="X14" i="1" a="1"/>
  <c r="X14" i="1" s="1"/>
  <c r="S15" i="1" a="1"/>
  <c r="S15" i="1" s="1"/>
  <c r="T15" i="1" a="1"/>
  <c r="T15" i="1" s="1"/>
  <c r="V15" i="1" a="1"/>
  <c r="V15" i="1" s="1"/>
  <c r="W15" i="1" a="1"/>
  <c r="W15" i="1" s="1"/>
  <c r="X15" i="1" a="1"/>
  <c r="X15" i="1" s="1"/>
  <c r="S16" i="1" a="1"/>
  <c r="S16" i="1" s="1"/>
  <c r="T16" i="1" a="1"/>
  <c r="T16" i="1" s="1"/>
  <c r="V16" i="1" a="1"/>
  <c r="V16" i="1" s="1"/>
  <c r="W16" i="1" a="1"/>
  <c r="W16" i="1" s="1"/>
  <c r="X16" i="1" a="1"/>
  <c r="X16" i="1" s="1"/>
  <c r="S17" i="1" a="1"/>
  <c r="S17" i="1" s="1"/>
  <c r="T17" i="1" a="1"/>
  <c r="T17" i="1" s="1"/>
  <c r="V17" i="1" a="1"/>
  <c r="V17" i="1" s="1"/>
  <c r="W17" i="1" a="1"/>
  <c r="W17" i="1" s="1"/>
  <c r="X17" i="1" a="1"/>
  <c r="X17" i="1" s="1"/>
  <c r="S18" i="1" a="1"/>
  <c r="S18" i="1" s="1"/>
  <c r="T18" i="1" a="1"/>
  <c r="T18" i="1" s="1"/>
  <c r="V18" i="1" a="1"/>
  <c r="V18" i="1" s="1"/>
  <c r="W18" i="1" a="1"/>
  <c r="W18" i="1" s="1"/>
  <c r="X18" i="1" a="1"/>
  <c r="X18" i="1" s="1"/>
  <c r="S6" i="1" a="1"/>
  <c r="S6" i="1" s="1"/>
  <c r="T6" i="1" a="1"/>
  <c r="T6" i="1" s="1"/>
  <c r="V6" i="1" a="1"/>
  <c r="V6" i="1" s="1"/>
  <c r="W6" i="1" a="1"/>
  <c r="W6" i="1" s="1"/>
  <c r="X6" i="1" a="1"/>
  <c r="X6" i="1" s="1"/>
  <c r="S7" i="1" a="1"/>
  <c r="S7" i="1" s="1"/>
  <c r="T7" i="1" a="1"/>
  <c r="T7" i="1" s="1"/>
  <c r="V7" i="1" a="1"/>
  <c r="V7" i="1" s="1"/>
  <c r="W7" i="1" a="1"/>
  <c r="W7" i="1" s="1"/>
  <c r="X7" i="1" a="1"/>
  <c r="X7" i="1" s="1"/>
  <c r="S8" i="1" a="1"/>
  <c r="S8" i="1" s="1"/>
  <c r="T8" i="1" a="1"/>
  <c r="T8" i="1" s="1"/>
  <c r="V8" i="1" a="1"/>
  <c r="V8" i="1" s="1"/>
  <c r="W8" i="1" a="1"/>
  <c r="W8" i="1" s="1"/>
  <c r="X8" i="1" a="1"/>
  <c r="X8" i="1" s="1"/>
  <c r="S9" i="1" a="1"/>
  <c r="S9" i="1" s="1"/>
  <c r="T9" i="1" a="1"/>
  <c r="T9" i="1" s="1"/>
  <c r="V9" i="1" a="1"/>
  <c r="V9" i="1" s="1"/>
  <c r="W9" i="1" a="1"/>
  <c r="W9" i="1" s="1"/>
  <c r="X9" i="1" a="1"/>
  <c r="X9" i="1" s="1"/>
  <c r="S10" i="1" a="1"/>
  <c r="S10" i="1" s="1"/>
  <c r="T10" i="1" a="1"/>
  <c r="T10" i="1" s="1"/>
  <c r="V10" i="1" a="1"/>
  <c r="V10" i="1" s="1"/>
  <c r="W10" i="1" a="1"/>
  <c r="W10" i="1" s="1"/>
  <c r="X10" i="1" a="1"/>
  <c r="X10" i="1" s="1"/>
  <c r="S11" i="1" a="1"/>
  <c r="S11" i="1" s="1"/>
  <c r="T11" i="1" a="1"/>
  <c r="T11" i="1" s="1"/>
  <c r="V11" i="1" a="1"/>
  <c r="V11" i="1" s="1"/>
  <c r="W11" i="1" a="1"/>
  <c r="W11" i="1" s="1"/>
  <c r="X11" i="1" a="1"/>
  <c r="X11" i="1" s="1"/>
  <c r="X5" i="1" a="1"/>
  <c r="X5" i="1" s="1"/>
  <c r="W5" i="1" a="1"/>
  <c r="W5" i="1" s="1"/>
  <c r="V5" i="1" a="1"/>
  <c r="V5" i="1" s="1"/>
  <c r="S5" i="1" a="1"/>
  <c r="S5" i="1" s="1"/>
  <c r="T5" i="1" a="1"/>
  <c r="T5" i="1" s="1"/>
  <c r="Z14" i="1" l="1"/>
  <c r="Z16" i="1"/>
  <c r="Y7" i="1"/>
  <c r="Y6" i="1"/>
  <c r="Y10" i="1"/>
  <c r="Z5" i="1"/>
  <c r="U18" i="1"/>
  <c r="Z15" i="1"/>
  <c r="Y17" i="1"/>
  <c r="Y13" i="1"/>
  <c r="Y14" i="1"/>
  <c r="Y15" i="1"/>
  <c r="Y8" i="1"/>
  <c r="Z18" i="1"/>
  <c r="Z13" i="1"/>
  <c r="Z17" i="1"/>
  <c r="Z10" i="1"/>
  <c r="Z9" i="1"/>
  <c r="Z8" i="1"/>
  <c r="Z6" i="1"/>
  <c r="AB6" i="1" s="1"/>
  <c r="U16" i="1"/>
  <c r="U15" i="1"/>
  <c r="U14" i="1"/>
  <c r="U6" i="1"/>
  <c r="U17" i="1"/>
  <c r="Y16" i="1"/>
  <c r="AB16" i="1" s="1"/>
  <c r="Y12" i="1"/>
  <c r="Z11" i="1"/>
  <c r="U11" i="1"/>
  <c r="U9" i="1"/>
  <c r="Y5" i="1"/>
  <c r="U10" i="1"/>
  <c r="Y18" i="1"/>
  <c r="Z12" i="1"/>
  <c r="U13" i="1"/>
  <c r="U12" i="1"/>
  <c r="Y11" i="1"/>
  <c r="Z7" i="1"/>
  <c r="Y9" i="1"/>
  <c r="U7" i="1"/>
  <c r="U8" i="1"/>
  <c r="U5" i="1"/>
  <c r="AB14" i="1" l="1"/>
  <c r="AB7" i="1"/>
  <c r="AB5" i="1"/>
  <c r="AB17" i="1"/>
  <c r="AB15" i="1"/>
  <c r="AB8" i="1"/>
  <c r="AB9" i="1"/>
  <c r="AB10" i="1"/>
  <c r="AB11" i="1"/>
  <c r="AB12" i="1"/>
  <c r="AB13" i="1"/>
  <c r="AB18" i="1"/>
  <c r="Q9" i="1" l="1"/>
  <c r="Q17" i="1"/>
  <c r="Q14" i="1"/>
  <c r="Q16" i="1"/>
  <c r="Q18" i="1"/>
  <c r="Q13" i="1"/>
  <c r="Q15" i="1"/>
  <c r="Q8" i="1"/>
  <c r="Q12" i="1"/>
  <c r="Q6" i="1"/>
  <c r="Q11" i="1"/>
  <c r="Q7" i="1"/>
  <c r="Q10" i="1"/>
  <c r="Q5" i="1"/>
  <c r="G5" i="1" l="1"/>
  <c r="G6" i="1"/>
  <c r="G7" i="1"/>
  <c r="G8" i="1"/>
  <c r="G9" i="1"/>
  <c r="G10" i="1"/>
  <c r="G11" i="1"/>
  <c r="C9" i="1"/>
  <c r="N9" i="1" s="1"/>
  <c r="H5" i="1"/>
  <c r="H6" i="1"/>
  <c r="H7" i="1"/>
  <c r="H8" i="1"/>
  <c r="H9" i="1"/>
  <c r="H10" i="1"/>
  <c r="H11" i="1"/>
  <c r="C10" i="1"/>
  <c r="N10" i="1" s="1"/>
  <c r="I5" i="1"/>
  <c r="I6" i="1"/>
  <c r="I7" i="1"/>
  <c r="I8" i="1"/>
  <c r="I9" i="1"/>
  <c r="I10" i="1"/>
  <c r="I11" i="1"/>
  <c r="C11" i="1"/>
  <c r="N11" i="1" s="1"/>
  <c r="J5" i="1"/>
  <c r="J6" i="1"/>
  <c r="J7" i="1"/>
  <c r="J8" i="1"/>
  <c r="J9" i="1"/>
  <c r="J10" i="1"/>
  <c r="J11" i="1"/>
  <c r="C5" i="1"/>
  <c r="N5" i="1" s="1"/>
  <c r="K5" i="1"/>
  <c r="K6" i="1"/>
  <c r="K7" i="1"/>
  <c r="K8" i="1"/>
  <c r="K9" i="1"/>
  <c r="K10" i="1"/>
  <c r="K11" i="1"/>
  <c r="D5" i="1"/>
  <c r="D6" i="1"/>
  <c r="D7" i="1"/>
  <c r="D8" i="1"/>
  <c r="D9" i="1"/>
  <c r="D10" i="1"/>
  <c r="D11" i="1"/>
  <c r="C6" i="1"/>
  <c r="N6" i="1" s="1"/>
  <c r="E5" i="1"/>
  <c r="E6" i="1"/>
  <c r="E7" i="1"/>
  <c r="E8" i="1"/>
  <c r="E9" i="1"/>
  <c r="E10" i="1"/>
  <c r="E11" i="1"/>
  <c r="C7" i="1"/>
  <c r="N7" i="1" s="1"/>
  <c r="F5" i="1"/>
  <c r="F6" i="1"/>
  <c r="F7" i="1"/>
  <c r="F8" i="1"/>
  <c r="F9" i="1"/>
  <c r="F10" i="1"/>
  <c r="F11" i="1"/>
  <c r="C8" i="1"/>
  <c r="N8" i="1" s="1"/>
  <c r="F12" i="1"/>
  <c r="F13" i="1"/>
  <c r="F14" i="1"/>
  <c r="F15" i="1"/>
  <c r="F16" i="1"/>
  <c r="F17" i="1"/>
  <c r="F18" i="1"/>
  <c r="C15" i="1"/>
  <c r="O8" i="1" s="1"/>
  <c r="G12" i="1"/>
  <c r="G13" i="1"/>
  <c r="G14" i="1"/>
  <c r="G15" i="1"/>
  <c r="G16" i="1"/>
  <c r="G17" i="1"/>
  <c r="G18" i="1"/>
  <c r="C16" i="1"/>
  <c r="O9" i="1" s="1"/>
  <c r="H12" i="1"/>
  <c r="H13" i="1"/>
  <c r="H14" i="1"/>
  <c r="H15" i="1"/>
  <c r="H16" i="1"/>
  <c r="H17" i="1"/>
  <c r="H18" i="1"/>
  <c r="C17" i="1"/>
  <c r="O10" i="1" s="1"/>
  <c r="I12" i="1"/>
  <c r="I13" i="1"/>
  <c r="I14" i="1"/>
  <c r="I15" i="1"/>
  <c r="I16" i="1"/>
  <c r="I17" i="1"/>
  <c r="I18" i="1"/>
  <c r="C18" i="1"/>
  <c r="O11" i="1" s="1"/>
  <c r="J12" i="1"/>
  <c r="J13" i="1"/>
  <c r="J14" i="1"/>
  <c r="J15" i="1"/>
  <c r="J16" i="1"/>
  <c r="J17" i="1"/>
  <c r="J18" i="1"/>
  <c r="C12" i="1"/>
  <c r="O5" i="1" s="1"/>
  <c r="K12" i="1"/>
  <c r="K13" i="1"/>
  <c r="K14" i="1"/>
  <c r="K15" i="1"/>
  <c r="K16" i="1"/>
  <c r="K17" i="1"/>
  <c r="K18" i="1"/>
  <c r="D12" i="1"/>
  <c r="D13" i="1"/>
  <c r="D14" i="1"/>
  <c r="D15" i="1"/>
  <c r="D16" i="1"/>
  <c r="D17" i="1"/>
  <c r="D18" i="1"/>
  <c r="C13" i="1"/>
  <c r="O6" i="1" s="1"/>
  <c r="E12" i="1"/>
  <c r="E13" i="1"/>
  <c r="E14" i="1"/>
  <c r="E15" i="1"/>
  <c r="E16" i="1"/>
  <c r="E17" i="1"/>
  <c r="E18" i="1"/>
  <c r="C14" i="1"/>
  <c r="O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<sst xmlns="http://schemas.openxmlformats.org/spreadsheetml/2006/main" count="209" uniqueCount="84">
  <si>
    <t>Equipes</t>
  </si>
  <si>
    <t>Diff</t>
  </si>
  <si>
    <t>Groupe A</t>
  </si>
  <si>
    <t>Groupe B</t>
  </si>
  <si>
    <t>Points :</t>
  </si>
  <si>
    <t>Match gagné : 3 points</t>
  </si>
  <si>
    <t>Match nul : 1 point</t>
  </si>
  <si>
    <t>Match perdu : 0 point</t>
  </si>
  <si>
    <t>GROUPE B</t>
  </si>
  <si>
    <t>GROUPE A</t>
  </si>
  <si>
    <t>CALCUL POINTS AUTO</t>
  </si>
  <si>
    <t>Horaire</t>
  </si>
  <si>
    <t>Equipe 1</t>
  </si>
  <si>
    <t>Equipe 2</t>
  </si>
  <si>
    <t>11h28</t>
  </si>
  <si>
    <t>14h00</t>
  </si>
  <si>
    <t>15h12</t>
  </si>
  <si>
    <t>16h24</t>
  </si>
  <si>
    <t>Feuille de match</t>
  </si>
  <si>
    <t>10h25</t>
  </si>
  <si>
    <t>10h34</t>
  </si>
  <si>
    <t>10h43</t>
  </si>
  <si>
    <t>10h52</t>
  </si>
  <si>
    <t>11h01</t>
  </si>
  <si>
    <t>11h10</t>
  </si>
  <si>
    <t>11h19</t>
  </si>
  <si>
    <t>11h37</t>
  </si>
  <si>
    <t>11h46</t>
  </si>
  <si>
    <t>11h55</t>
  </si>
  <si>
    <t>12h30</t>
  </si>
  <si>
    <t>12h39</t>
  </si>
  <si>
    <t>12h48</t>
  </si>
  <si>
    <t>12h57</t>
  </si>
  <si>
    <t>13h06</t>
  </si>
  <si>
    <t>13h15</t>
  </si>
  <si>
    <t>13h24</t>
  </si>
  <si>
    <t>13h33</t>
  </si>
  <si>
    <t>13h42</t>
  </si>
  <si>
    <t>13h51</t>
  </si>
  <si>
    <t>14h09</t>
  </si>
  <si>
    <t>14h18</t>
  </si>
  <si>
    <t>14h27</t>
  </si>
  <si>
    <t>14h36</t>
  </si>
  <si>
    <t>14h45</t>
  </si>
  <si>
    <t>14h54</t>
  </si>
  <si>
    <t>15h03</t>
  </si>
  <si>
    <t>15h21</t>
  </si>
  <si>
    <t>15h30</t>
  </si>
  <si>
    <t>15h39</t>
  </si>
  <si>
    <t>15h48</t>
  </si>
  <si>
    <t>15h57</t>
  </si>
  <si>
    <t>16h06</t>
  </si>
  <si>
    <t>16h15</t>
  </si>
  <si>
    <t>16h33</t>
  </si>
  <si>
    <t>16h42</t>
  </si>
  <si>
    <t>16h51</t>
  </si>
  <si>
    <t>17h00</t>
  </si>
  <si>
    <t>Vétérans 1</t>
  </si>
  <si>
    <t>Gladiateurs</t>
  </si>
  <si>
    <t>Walker Texas Soccer</t>
  </si>
  <si>
    <t>La familia</t>
  </si>
  <si>
    <t>Un Monde Sans Muco</t>
  </si>
  <si>
    <t>Michelin</t>
  </si>
  <si>
    <t>FFF</t>
  </si>
  <si>
    <t>Vétérans 2</t>
  </si>
  <si>
    <t>SOS Football</t>
  </si>
  <si>
    <t>F.C Bellevue</t>
  </si>
  <si>
    <t>Sobeca</t>
  </si>
  <si>
    <t>Alerion</t>
  </si>
  <si>
    <t>King Jong Team</t>
  </si>
  <si>
    <t>Gronaldo</t>
  </si>
  <si>
    <t>PAUSE 12h à 12h30</t>
  </si>
  <si>
    <t>Score E1</t>
  </si>
  <si>
    <t>Score E2</t>
  </si>
  <si>
    <t>Rang</t>
  </si>
  <si>
    <t>magic</t>
  </si>
  <si>
    <t>G</t>
  </si>
  <si>
    <t>J</t>
  </si>
  <si>
    <t>P</t>
  </si>
  <si>
    <t xml:space="preserve">N </t>
  </si>
  <si>
    <t>GP</t>
  </si>
  <si>
    <t>GC</t>
  </si>
  <si>
    <t>Pts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</si>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</sst>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29" xfId="0" applyBorder="1" applyAlignment="1">
      <alignment horizontal="center" vertical="center" wrapText="1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5" borderId="23" xfId="0" applyFill="1" applyBorder="1" applyAlignment="1">
      <alignment horizontal="center" vertical="top" wrapText="1"/>
    </xf>
    <xf numFmtId="0" fontId="0" fillId="5" borderId="3" xfId="0" applyFill="1" applyBorder="1" applyAlignment="1">
      <alignment horizontal="center" vertical="top" wrapText="1"/>
    </xf>
    <xf numFmtId="0" fontId="0" fillId="5" borderId="24" xfId="0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30" xfId="0" applyFont="1" applyBorder="1" applyAlignment="1">
      <alignment horizontal="center" vertical="center" textRotation="90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29" xfId="0" applyFont="1" applyBorder="1" applyAlignment="1">
      <alignment horizontal="center" vertical="center" textRotation="255" wrapText="1"/>
    </xf>
    <xf numFmtId="0" fontId="0" fillId="0" borderId="13" xfId="0" applyBorder="1"/>
    <xf numFmtId="0" fontId="0" fillId="0" borderId="31" xfId="0" applyBorder="1"/>
    <xf numFmtId="0" fontId="0" fillId="0" borderId="32" xfId="0" applyBorder="1"/>
    <xf numFmtId="0" fontId="0" fillId="0" borderId="14" xfId="0" applyBorder="1"/>
    <xf numFmtId="0" fontId="0" fillId="0" borderId="33" xfId="0" applyBorder="1"/>
    <xf numFmtId="0" fontId="0" fillId="0" borderId="34" xfId="0" applyBorder="1"/>
    <xf numFmtId="0" fontId="0" fillId="0" borderId="3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4"/>
  <sheetViews>
    <sheetView workbookViewId="0">
      <selection activeCell="B29" sqref="B29"/>
    </sheetView>
  </sheetViews>
  <sheetFormatPr defaultColWidth="11.42578125" defaultRowHeight="15" x14ac:dyDescent="0.25"/>
  <cols>
    <col min="1" max="1" width="21.7109375" style="5" bestFit="1" customWidth="1"/>
    <col min="2" max="2" width="17.5703125" style="5" bestFit="1" customWidth="1"/>
    <col min="3" max="3" width="14.28515625" style="5" bestFit="1" customWidth="1"/>
    <col min="4" max="4" width="23.28515625" style="5" bestFit="1" customWidth="1"/>
    <col min="5" max="5" width="21.85546875" style="5" bestFit="1" customWidth="1"/>
    <col min="6" max="6" width="12.5703125" style="5" bestFit="1" customWidth="1"/>
    <col min="7" max="7" width="18" style="5" bestFit="1" customWidth="1"/>
    <col min="8" max="8" width="20.7109375" style="5" bestFit="1" customWidth="1"/>
  </cols>
  <sheetData>
    <row r="1" spans="1:8" x14ac:dyDescent="0.25">
      <c r="A1" s="43" t="s">
        <v>9</v>
      </c>
      <c r="B1" s="44"/>
      <c r="C1" s="44"/>
      <c r="D1" s="44"/>
      <c r="E1" s="44"/>
      <c r="F1" s="44"/>
      <c r="G1" s="44"/>
      <c r="H1" s="45"/>
    </row>
    <row r="2" spans="1:8" x14ac:dyDescent="0.25">
      <c r="A2" s="6"/>
      <c r="B2" s="7"/>
      <c r="C2" s="7"/>
      <c r="D2" s="7"/>
      <c r="E2" s="7"/>
      <c r="F2" s="7"/>
      <c r="G2" s="7"/>
      <c r="H2" s="8"/>
    </row>
    <row r="3" spans="1:8" ht="14.45" customHeight="1" x14ac:dyDescent="0.25">
      <c r="A3" s="9" t="s">
        <v>0</v>
      </c>
      <c r="B3" s="19" t="s">
        <v>57</v>
      </c>
      <c r="C3" s="19" t="s">
        <v>58</v>
      </c>
      <c r="D3" s="19" t="s">
        <v>59</v>
      </c>
      <c r="E3" s="19" t="s">
        <v>60</v>
      </c>
      <c r="F3" s="19" t="s">
        <v>61</v>
      </c>
      <c r="G3" s="19" t="s">
        <v>62</v>
      </c>
      <c r="H3" s="20" t="s">
        <v>63</v>
      </c>
    </row>
    <row r="4" spans="1:8" x14ac:dyDescent="0.25">
      <c r="A4" s="6"/>
      <c r="B4" s="7"/>
      <c r="C4" s="7"/>
      <c r="D4" s="7"/>
      <c r="E4" s="7"/>
      <c r="F4" s="7"/>
      <c r="G4" s="7"/>
      <c r="H4" s="8"/>
    </row>
    <row r="5" spans="1:8" x14ac:dyDescent="0.25">
      <c r="A5" s="21" t="s">
        <v>57</v>
      </c>
      <c r="B5" s="10"/>
      <c r="C5" s="7"/>
      <c r="D5" s="7"/>
      <c r="E5" s="7"/>
      <c r="F5" s="7"/>
      <c r="G5" s="7"/>
      <c r="H5" s="8"/>
    </row>
    <row r="6" spans="1:8" x14ac:dyDescent="0.25">
      <c r="A6" s="21" t="s">
        <v>58</v>
      </c>
      <c r="B6" s="7">
        <v>1</v>
      </c>
      <c r="C6" s="11"/>
      <c r="D6" s="7"/>
      <c r="E6" s="7"/>
      <c r="F6" s="7"/>
      <c r="G6" s="7"/>
      <c r="H6" s="8"/>
    </row>
    <row r="7" spans="1:8" x14ac:dyDescent="0.25">
      <c r="A7" s="21" t="s">
        <v>59</v>
      </c>
      <c r="B7" s="7">
        <v>8</v>
      </c>
      <c r="C7" s="7">
        <v>5</v>
      </c>
      <c r="D7" s="11"/>
      <c r="E7" s="7"/>
      <c r="F7" s="7"/>
      <c r="G7" s="7"/>
      <c r="H7" s="8"/>
    </row>
    <row r="8" spans="1:8" x14ac:dyDescent="0.25">
      <c r="A8" s="21" t="s">
        <v>60</v>
      </c>
      <c r="B8" s="7">
        <v>13</v>
      </c>
      <c r="C8" s="7">
        <v>9</v>
      </c>
      <c r="D8" s="7">
        <v>2</v>
      </c>
      <c r="E8" s="11"/>
      <c r="F8" s="7"/>
      <c r="G8" s="7"/>
      <c r="H8" s="8"/>
    </row>
    <row r="9" spans="1:8" x14ac:dyDescent="0.25">
      <c r="A9" s="21" t="s">
        <v>61</v>
      </c>
      <c r="B9" s="7">
        <v>17</v>
      </c>
      <c r="C9" s="7">
        <v>14</v>
      </c>
      <c r="D9" s="7">
        <v>10</v>
      </c>
      <c r="E9" s="7">
        <v>6</v>
      </c>
      <c r="F9" s="11"/>
      <c r="G9" s="7"/>
      <c r="H9" s="8"/>
    </row>
    <row r="10" spans="1:8" x14ac:dyDescent="0.25">
      <c r="A10" s="21" t="s">
        <v>62</v>
      </c>
      <c r="B10" s="7">
        <v>20</v>
      </c>
      <c r="C10" s="7">
        <v>18</v>
      </c>
      <c r="D10" s="7">
        <v>15</v>
      </c>
      <c r="E10" s="7">
        <v>11</v>
      </c>
      <c r="F10" s="7">
        <v>3</v>
      </c>
      <c r="G10" s="11"/>
      <c r="H10" s="8"/>
    </row>
    <row r="11" spans="1:8" x14ac:dyDescent="0.25">
      <c r="A11" s="21" t="s">
        <v>63</v>
      </c>
      <c r="B11" s="7">
        <v>4</v>
      </c>
      <c r="C11" s="7">
        <v>21</v>
      </c>
      <c r="D11" s="7">
        <v>12</v>
      </c>
      <c r="E11" s="7">
        <v>16</v>
      </c>
      <c r="F11" s="7">
        <v>19</v>
      </c>
      <c r="G11" s="7">
        <v>7</v>
      </c>
      <c r="H11" s="14"/>
    </row>
    <row r="12" spans="1:8" x14ac:dyDescent="0.25">
      <c r="A12" s="6"/>
      <c r="B12" s="7"/>
      <c r="C12" s="7"/>
      <c r="D12" s="7"/>
      <c r="E12" s="7"/>
      <c r="F12" s="7"/>
      <c r="G12" s="7"/>
      <c r="H12" s="8"/>
    </row>
    <row r="13" spans="1:8" ht="15.75" thickBot="1" x14ac:dyDescent="0.3">
      <c r="A13" s="6"/>
      <c r="B13" s="7"/>
      <c r="C13" s="7"/>
      <c r="D13" s="7"/>
      <c r="E13" s="7"/>
      <c r="F13" s="7"/>
      <c r="G13" s="7"/>
      <c r="H13" s="8"/>
    </row>
    <row r="14" spans="1:8" x14ac:dyDescent="0.25">
      <c r="A14" s="43" t="s">
        <v>8</v>
      </c>
      <c r="B14" s="44"/>
      <c r="C14" s="44"/>
      <c r="D14" s="44"/>
      <c r="E14" s="44"/>
      <c r="F14" s="44"/>
      <c r="G14" s="44"/>
      <c r="H14" s="45"/>
    </row>
    <row r="15" spans="1:8" x14ac:dyDescent="0.25">
      <c r="A15" s="6"/>
      <c r="B15" s="7"/>
      <c r="C15" s="7"/>
      <c r="D15" s="7"/>
      <c r="E15" s="7"/>
      <c r="F15" s="7"/>
      <c r="G15" s="7"/>
      <c r="H15" s="8"/>
    </row>
    <row r="16" spans="1:8" x14ac:dyDescent="0.25">
      <c r="A16" s="9" t="s">
        <v>0</v>
      </c>
      <c r="B16" s="19" t="s">
        <v>64</v>
      </c>
      <c r="C16" s="19" t="s">
        <v>65</v>
      </c>
      <c r="D16" s="19" t="s">
        <v>66</v>
      </c>
      <c r="E16" s="19" t="s">
        <v>67</v>
      </c>
      <c r="F16" s="19" t="s">
        <v>68</v>
      </c>
      <c r="G16" s="19" t="s">
        <v>70</v>
      </c>
      <c r="H16" s="20" t="s">
        <v>69</v>
      </c>
    </row>
    <row r="17" spans="1:8" x14ac:dyDescent="0.25">
      <c r="A17" s="6"/>
      <c r="B17" s="7"/>
      <c r="C17" s="7"/>
      <c r="D17" s="7"/>
      <c r="E17" s="7"/>
      <c r="F17" s="7"/>
      <c r="G17" s="7"/>
      <c r="H17" s="8"/>
    </row>
    <row r="18" spans="1:8" x14ac:dyDescent="0.25">
      <c r="A18" s="21" t="s">
        <v>64</v>
      </c>
      <c r="B18" s="10"/>
      <c r="C18" s="7"/>
      <c r="D18" s="7"/>
      <c r="E18" s="7"/>
      <c r="F18" s="7"/>
      <c r="G18" s="7"/>
      <c r="H18" s="8"/>
    </row>
    <row r="19" spans="1:8" x14ac:dyDescent="0.25">
      <c r="A19" s="21" t="s">
        <v>65</v>
      </c>
      <c r="B19" s="7">
        <v>1</v>
      </c>
      <c r="C19" s="11"/>
      <c r="D19" s="7"/>
      <c r="E19" s="7"/>
      <c r="F19" s="7"/>
      <c r="G19" s="7"/>
      <c r="H19" s="8"/>
    </row>
    <row r="20" spans="1:8" x14ac:dyDescent="0.25">
      <c r="A20" s="21" t="s">
        <v>66</v>
      </c>
      <c r="B20" s="7">
        <v>8</v>
      </c>
      <c r="C20" s="7">
        <v>5</v>
      </c>
      <c r="D20" s="11"/>
      <c r="E20" s="7"/>
      <c r="F20" s="7"/>
      <c r="G20" s="7"/>
      <c r="H20" s="8"/>
    </row>
    <row r="21" spans="1:8" x14ac:dyDescent="0.25">
      <c r="A21" s="21" t="s">
        <v>67</v>
      </c>
      <c r="B21" s="7">
        <v>13</v>
      </c>
      <c r="C21" s="7">
        <v>9</v>
      </c>
      <c r="D21" s="7">
        <v>2</v>
      </c>
      <c r="E21" s="11"/>
      <c r="F21" s="7"/>
      <c r="G21" s="7"/>
      <c r="H21" s="8"/>
    </row>
    <row r="22" spans="1:8" x14ac:dyDescent="0.25">
      <c r="A22" s="21" t="s">
        <v>68</v>
      </c>
      <c r="B22" s="7">
        <v>17</v>
      </c>
      <c r="C22" s="7">
        <v>14</v>
      </c>
      <c r="D22" s="7">
        <v>10</v>
      </c>
      <c r="E22" s="7">
        <v>6</v>
      </c>
      <c r="F22" s="11"/>
      <c r="G22" s="7"/>
      <c r="H22" s="8"/>
    </row>
    <row r="23" spans="1:8" x14ac:dyDescent="0.25">
      <c r="A23" s="21" t="s">
        <v>70</v>
      </c>
      <c r="B23" s="7">
        <v>20</v>
      </c>
      <c r="C23" s="7">
        <v>18</v>
      </c>
      <c r="D23" s="7">
        <v>15</v>
      </c>
      <c r="E23" s="7">
        <v>11</v>
      </c>
      <c r="F23" s="7">
        <v>3</v>
      </c>
      <c r="G23" s="11"/>
      <c r="H23" s="8"/>
    </row>
    <row r="24" spans="1:8" ht="15.75" thickBot="1" x14ac:dyDescent="0.3">
      <c r="A24" s="22" t="s">
        <v>69</v>
      </c>
      <c r="B24" s="12">
        <v>4</v>
      </c>
      <c r="C24" s="12">
        <v>21</v>
      </c>
      <c r="D24" s="12">
        <v>12</v>
      </c>
      <c r="E24" s="12">
        <v>16</v>
      </c>
      <c r="F24" s="12">
        <v>19</v>
      </c>
      <c r="G24" s="12">
        <v>7</v>
      </c>
      <c r="H24" s="13"/>
    </row>
  </sheetData>
  <mergeCells count="2">
    <mergeCell ref="A1:H1"/>
    <mergeCell ref="A14:H14"/>
  </mergeCells>
  <pageMargins left="0.7" right="0.7" top="0.75" bottom="0.75" header="0.3" footer="0.3"/>
  <pageSetup paperSize="9" scale="7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J60"/>
  <sheetViews>
    <sheetView workbookViewId="0">
      <selection activeCell="E18" sqref="E18"/>
    </sheetView>
  </sheetViews>
  <sheetFormatPr defaultColWidth="11.42578125" defaultRowHeight="15" x14ac:dyDescent="0.25"/>
  <cols>
    <col min="2" max="3" width="20.7109375" style="4" customWidth="1"/>
    <col min="6" max="6" width="8.85546875"/>
    <col min="7" max="7" width="20.28515625" customWidth="1"/>
    <col min="8" max="13" width="4.7109375" customWidth="1"/>
    <col min="14" max="14" width="6" customWidth="1"/>
    <col min="15" max="20" width="4.7109375" customWidth="1"/>
    <col min="21" max="21" width="6" customWidth="1"/>
    <col min="22" max="27" width="4.7109375" customWidth="1"/>
    <col min="28" max="30" width="6" customWidth="1"/>
  </cols>
  <sheetData>
    <row r="1" spans="1:10" x14ac:dyDescent="0.25">
      <c r="A1" s="46" t="s">
        <v>18</v>
      </c>
      <c r="B1" s="46"/>
      <c r="C1" s="46"/>
      <c r="D1" s="46"/>
      <c r="E1" s="46"/>
    </row>
    <row r="2" spans="1:10" x14ac:dyDescent="0.25">
      <c r="A2" s="46"/>
      <c r="B2" s="46"/>
      <c r="C2" s="46"/>
      <c r="D2" s="46"/>
      <c r="E2" s="46"/>
    </row>
    <row r="3" spans="1:10" ht="15.75" thickBot="1" x14ac:dyDescent="0.3"/>
    <row r="4" spans="1:10" ht="15" customHeight="1" thickBot="1" x14ac:dyDescent="0.3">
      <c r="A4" s="23" t="s">
        <v>11</v>
      </c>
      <c r="B4" s="24" t="s">
        <v>12</v>
      </c>
      <c r="C4" s="29" t="s">
        <v>13</v>
      </c>
      <c r="D4" s="30" t="s">
        <v>72</v>
      </c>
      <c r="E4" s="31" t="s">
        <v>73</v>
      </c>
    </row>
    <row r="5" spans="1:10" ht="15" customHeight="1" thickBot="1" x14ac:dyDescent="0.3">
      <c r="A5" s="25" t="s">
        <v>19</v>
      </c>
      <c r="B5" s="32" t="s">
        <v>57</v>
      </c>
      <c r="C5" s="33" t="s">
        <v>58</v>
      </c>
      <c r="D5" s="1">
        <v>2</v>
      </c>
      <c r="E5" s="26">
        <v>1</v>
      </c>
    </row>
    <row r="6" spans="1:10" ht="15.75" thickBot="1" x14ac:dyDescent="0.3">
      <c r="A6" s="27" t="s">
        <v>20</v>
      </c>
      <c r="B6" s="34" t="s">
        <v>64</v>
      </c>
      <c r="C6" s="35" t="s">
        <v>65</v>
      </c>
      <c r="D6" s="1"/>
      <c r="E6" s="26"/>
    </row>
    <row r="7" spans="1:10" ht="15.75" thickBot="1" x14ac:dyDescent="0.3">
      <c r="A7" s="27" t="s">
        <v>21</v>
      </c>
      <c r="B7" s="33" t="s">
        <v>59</v>
      </c>
      <c r="C7" s="33" t="s">
        <v>60</v>
      </c>
      <c r="D7" s="1"/>
      <c r="E7" s="26"/>
    </row>
    <row r="8" spans="1:10" ht="15.75" thickBot="1" x14ac:dyDescent="0.3">
      <c r="A8" s="27" t="s">
        <v>22</v>
      </c>
      <c r="B8" s="35" t="s">
        <v>66</v>
      </c>
      <c r="C8" s="35" t="s">
        <v>67</v>
      </c>
      <c r="D8" s="1"/>
      <c r="E8" s="26"/>
    </row>
    <row r="9" spans="1:10" ht="15.75" thickBot="1" x14ac:dyDescent="0.3">
      <c r="A9" s="27" t="s">
        <v>23</v>
      </c>
      <c r="B9" s="33" t="s">
        <v>61</v>
      </c>
      <c r="C9" s="33" t="s">
        <v>62</v>
      </c>
      <c r="D9" s="1"/>
      <c r="E9" s="26"/>
      <c r="G9" s="17"/>
      <c r="H9" s="18"/>
      <c r="I9" s="17"/>
      <c r="J9" s="18"/>
    </row>
    <row r="10" spans="1:10" ht="15.75" thickBot="1" x14ac:dyDescent="0.3">
      <c r="A10" s="27" t="s">
        <v>24</v>
      </c>
      <c r="B10" s="35" t="s">
        <v>68</v>
      </c>
      <c r="C10" s="35" t="s">
        <v>70</v>
      </c>
      <c r="D10" s="1"/>
      <c r="E10" s="26"/>
      <c r="G10" s="17"/>
      <c r="H10" s="18"/>
      <c r="I10" s="17"/>
      <c r="J10" s="18"/>
    </row>
    <row r="11" spans="1:10" ht="15.75" thickBot="1" x14ac:dyDescent="0.3">
      <c r="A11" s="27" t="s">
        <v>25</v>
      </c>
      <c r="B11" s="32" t="s">
        <v>57</v>
      </c>
      <c r="C11" s="33" t="s">
        <v>63</v>
      </c>
      <c r="D11" s="1">
        <v>1</v>
      </c>
      <c r="E11" s="26">
        <v>2</v>
      </c>
      <c r="G11" s="17"/>
      <c r="H11" s="18"/>
      <c r="I11" s="17"/>
      <c r="J11" s="18"/>
    </row>
    <row r="12" spans="1:10" ht="15" customHeight="1" thickBot="1" x14ac:dyDescent="0.3">
      <c r="A12" s="27" t="s">
        <v>14</v>
      </c>
      <c r="B12" s="34" t="s">
        <v>64</v>
      </c>
      <c r="C12" s="35" t="s">
        <v>69</v>
      </c>
      <c r="D12" s="1"/>
      <c r="E12" s="26"/>
      <c r="G12" s="17"/>
      <c r="H12" s="18"/>
      <c r="I12" s="17"/>
      <c r="J12" s="18"/>
    </row>
    <row r="13" spans="1:10" ht="15.75" thickBot="1" x14ac:dyDescent="0.3">
      <c r="A13" s="27" t="s">
        <v>26</v>
      </c>
      <c r="B13" s="33" t="s">
        <v>58</v>
      </c>
      <c r="C13" s="33" t="s">
        <v>59</v>
      </c>
      <c r="D13" s="1"/>
      <c r="E13" s="26"/>
      <c r="G13" s="17"/>
      <c r="H13" s="18"/>
      <c r="I13" s="17"/>
      <c r="J13" s="18"/>
    </row>
    <row r="14" spans="1:10" ht="15.75" thickBot="1" x14ac:dyDescent="0.3">
      <c r="A14" s="27" t="s">
        <v>27</v>
      </c>
      <c r="B14" s="35" t="s">
        <v>65</v>
      </c>
      <c r="C14" s="35" t="s">
        <v>66</v>
      </c>
      <c r="D14" s="1"/>
      <c r="E14" s="26"/>
      <c r="G14" s="17"/>
      <c r="H14" s="18"/>
      <c r="I14" s="17"/>
      <c r="J14" s="18"/>
    </row>
    <row r="15" spans="1:10" ht="15.75" thickBot="1" x14ac:dyDescent="0.3">
      <c r="A15" s="27" t="s">
        <v>28</v>
      </c>
      <c r="B15" s="33" t="s">
        <v>60</v>
      </c>
      <c r="C15" s="33" t="s">
        <v>61</v>
      </c>
      <c r="D15" s="1"/>
      <c r="E15" s="26"/>
      <c r="G15" s="17"/>
      <c r="H15" s="18"/>
      <c r="I15" s="17"/>
      <c r="J15" s="18"/>
    </row>
    <row r="16" spans="1:10" ht="15.75" thickBot="1" x14ac:dyDescent="0.3">
      <c r="A16" s="47" t="s">
        <v>71</v>
      </c>
      <c r="B16" s="48"/>
      <c r="C16" s="48"/>
      <c r="D16" s="48"/>
      <c r="E16" s="49"/>
    </row>
    <row r="17" spans="1:5" ht="15.75" thickBot="1" x14ac:dyDescent="0.3">
      <c r="A17" s="27" t="s">
        <v>29</v>
      </c>
      <c r="B17" s="35" t="s">
        <v>67</v>
      </c>
      <c r="C17" s="35" t="s">
        <v>68</v>
      </c>
      <c r="D17" s="1">
        <v>3</v>
      </c>
      <c r="E17" s="26">
        <v>3</v>
      </c>
    </row>
    <row r="18" spans="1:5" ht="15.75" thickBot="1" x14ac:dyDescent="0.3">
      <c r="A18" s="27" t="s">
        <v>30</v>
      </c>
      <c r="B18" s="33" t="s">
        <v>62</v>
      </c>
      <c r="C18" s="33" t="s">
        <v>63</v>
      </c>
      <c r="D18" s="1"/>
      <c r="E18" s="26"/>
    </row>
    <row r="19" spans="1:5" ht="15.75" thickBot="1" x14ac:dyDescent="0.3">
      <c r="A19" s="27" t="s">
        <v>31</v>
      </c>
      <c r="B19" s="36" t="s">
        <v>70</v>
      </c>
      <c r="C19" s="35" t="s">
        <v>69</v>
      </c>
      <c r="D19" s="1"/>
      <c r="E19" s="26"/>
    </row>
    <row r="20" spans="1:5" ht="15.75" thickBot="1" x14ac:dyDescent="0.3">
      <c r="A20" s="27" t="s">
        <v>32</v>
      </c>
      <c r="B20" s="32" t="s">
        <v>57</v>
      </c>
      <c r="C20" s="33" t="s">
        <v>59</v>
      </c>
      <c r="D20" s="1"/>
      <c r="E20" s="26"/>
    </row>
    <row r="21" spans="1:5" ht="15.75" thickBot="1" x14ac:dyDescent="0.3">
      <c r="A21" s="27" t="s">
        <v>33</v>
      </c>
      <c r="B21" s="34" t="s">
        <v>64</v>
      </c>
      <c r="C21" s="35" t="s">
        <v>66</v>
      </c>
      <c r="D21" s="1"/>
      <c r="E21" s="26"/>
    </row>
    <row r="22" spans="1:5" ht="15.75" thickBot="1" x14ac:dyDescent="0.3">
      <c r="A22" s="27" t="s">
        <v>34</v>
      </c>
      <c r="B22" s="33" t="s">
        <v>58</v>
      </c>
      <c r="C22" s="33" t="s">
        <v>60</v>
      </c>
      <c r="D22" s="1"/>
      <c r="E22" s="26"/>
    </row>
    <row r="23" spans="1:5" ht="15.75" thickBot="1" x14ac:dyDescent="0.3">
      <c r="A23" s="27" t="s">
        <v>35</v>
      </c>
      <c r="B23" s="35" t="s">
        <v>65</v>
      </c>
      <c r="C23" s="35" t="s">
        <v>67</v>
      </c>
      <c r="D23" s="1"/>
      <c r="E23" s="26"/>
    </row>
    <row r="24" spans="1:5" ht="15.75" thickBot="1" x14ac:dyDescent="0.3">
      <c r="A24" s="27" t="s">
        <v>36</v>
      </c>
      <c r="B24" s="33" t="s">
        <v>59</v>
      </c>
      <c r="C24" s="33" t="s">
        <v>61</v>
      </c>
      <c r="D24" s="1"/>
      <c r="E24" s="26"/>
    </row>
    <row r="25" spans="1:5" ht="15.75" thickBot="1" x14ac:dyDescent="0.3">
      <c r="A25" s="27" t="s">
        <v>37</v>
      </c>
      <c r="B25" s="35" t="s">
        <v>66</v>
      </c>
      <c r="C25" s="35" t="s">
        <v>68</v>
      </c>
      <c r="D25" s="1"/>
      <c r="E25" s="26"/>
    </row>
    <row r="26" spans="1:5" ht="15.75" thickBot="1" x14ac:dyDescent="0.3">
      <c r="A26" s="27" t="s">
        <v>38</v>
      </c>
      <c r="B26" s="33" t="s">
        <v>60</v>
      </c>
      <c r="C26" s="33" t="s">
        <v>62</v>
      </c>
      <c r="D26" s="1"/>
      <c r="E26" s="26"/>
    </row>
    <row r="27" spans="1:5" ht="15.75" thickBot="1" x14ac:dyDescent="0.3">
      <c r="A27" s="27" t="s">
        <v>15</v>
      </c>
      <c r="B27" s="35" t="s">
        <v>67</v>
      </c>
      <c r="C27" s="35" t="s">
        <v>70</v>
      </c>
      <c r="D27" s="1"/>
      <c r="E27" s="26"/>
    </row>
    <row r="28" spans="1:5" ht="15.75" thickBot="1" x14ac:dyDescent="0.3">
      <c r="A28" s="27" t="s">
        <v>39</v>
      </c>
      <c r="B28" s="33" t="s">
        <v>59</v>
      </c>
      <c r="C28" s="33" t="s">
        <v>63</v>
      </c>
      <c r="D28" s="1"/>
      <c r="E28" s="26"/>
    </row>
    <row r="29" spans="1:5" ht="15.75" thickBot="1" x14ac:dyDescent="0.3">
      <c r="A29" s="27" t="s">
        <v>40</v>
      </c>
      <c r="B29" s="35" t="s">
        <v>66</v>
      </c>
      <c r="C29" s="35" t="s">
        <v>69</v>
      </c>
      <c r="D29" s="1"/>
      <c r="E29" s="26"/>
    </row>
    <row r="30" spans="1:5" ht="15.75" thickBot="1" x14ac:dyDescent="0.3">
      <c r="A30" s="27" t="s">
        <v>41</v>
      </c>
      <c r="B30" s="32" t="s">
        <v>57</v>
      </c>
      <c r="C30" s="33" t="s">
        <v>60</v>
      </c>
      <c r="D30" s="1"/>
      <c r="E30" s="26"/>
    </row>
    <row r="31" spans="1:5" ht="15.75" thickBot="1" x14ac:dyDescent="0.3">
      <c r="A31" s="27" t="s">
        <v>42</v>
      </c>
      <c r="B31" s="34" t="s">
        <v>64</v>
      </c>
      <c r="C31" s="35" t="s">
        <v>67</v>
      </c>
      <c r="D31" s="1"/>
      <c r="E31" s="26"/>
    </row>
    <row r="32" spans="1:5" ht="15.75" thickBot="1" x14ac:dyDescent="0.3">
      <c r="A32" s="27" t="s">
        <v>43</v>
      </c>
      <c r="B32" s="33" t="s">
        <v>58</v>
      </c>
      <c r="C32" s="33" t="s">
        <v>61</v>
      </c>
      <c r="D32" s="1"/>
      <c r="E32" s="26"/>
    </row>
    <row r="33" spans="1:5" ht="15.75" thickBot="1" x14ac:dyDescent="0.3">
      <c r="A33" s="27" t="s">
        <v>44</v>
      </c>
      <c r="B33" s="35" t="s">
        <v>65</v>
      </c>
      <c r="C33" s="35" t="s">
        <v>68</v>
      </c>
      <c r="D33" s="1"/>
      <c r="E33" s="26"/>
    </row>
    <row r="34" spans="1:5" ht="15.75" thickBot="1" x14ac:dyDescent="0.3">
      <c r="A34" s="27" t="s">
        <v>45</v>
      </c>
      <c r="B34" s="33" t="s">
        <v>59</v>
      </c>
      <c r="C34" s="33" t="s">
        <v>62</v>
      </c>
      <c r="D34" s="1"/>
      <c r="E34" s="26"/>
    </row>
    <row r="35" spans="1:5" ht="15.75" thickBot="1" x14ac:dyDescent="0.3">
      <c r="A35" s="27" t="s">
        <v>16</v>
      </c>
      <c r="B35" s="35" t="s">
        <v>66</v>
      </c>
      <c r="C35" s="35" t="s">
        <v>70</v>
      </c>
      <c r="D35" s="1"/>
      <c r="E35" s="26"/>
    </row>
    <row r="36" spans="1:5" ht="15.75" thickBot="1" x14ac:dyDescent="0.3">
      <c r="A36" s="27" t="s">
        <v>46</v>
      </c>
      <c r="B36" s="33" t="s">
        <v>60</v>
      </c>
      <c r="C36" s="33" t="s">
        <v>63</v>
      </c>
      <c r="D36" s="1"/>
      <c r="E36" s="26"/>
    </row>
    <row r="37" spans="1:5" ht="15.75" thickBot="1" x14ac:dyDescent="0.3">
      <c r="A37" s="27" t="s">
        <v>47</v>
      </c>
      <c r="B37" s="35" t="s">
        <v>67</v>
      </c>
      <c r="C37" s="35" t="s">
        <v>69</v>
      </c>
      <c r="D37" s="1"/>
      <c r="E37" s="26"/>
    </row>
    <row r="38" spans="1:5" ht="15.75" thickBot="1" x14ac:dyDescent="0.3">
      <c r="A38" s="27" t="s">
        <v>48</v>
      </c>
      <c r="B38" s="32" t="s">
        <v>57</v>
      </c>
      <c r="C38" s="33" t="s">
        <v>61</v>
      </c>
      <c r="D38" s="1"/>
      <c r="E38" s="26"/>
    </row>
    <row r="39" spans="1:5" ht="15.75" thickBot="1" x14ac:dyDescent="0.3">
      <c r="A39" s="27" t="s">
        <v>49</v>
      </c>
      <c r="B39" s="34" t="s">
        <v>64</v>
      </c>
      <c r="C39" s="35" t="s">
        <v>68</v>
      </c>
      <c r="D39" s="1"/>
      <c r="E39" s="26"/>
    </row>
    <row r="40" spans="1:5" ht="15.75" thickBot="1" x14ac:dyDescent="0.3">
      <c r="A40" s="27" t="s">
        <v>50</v>
      </c>
      <c r="B40" s="33" t="s">
        <v>58</v>
      </c>
      <c r="C40" s="33" t="s">
        <v>62</v>
      </c>
      <c r="D40" s="1"/>
      <c r="E40" s="26"/>
    </row>
    <row r="41" spans="1:5" ht="15.75" thickBot="1" x14ac:dyDescent="0.3">
      <c r="A41" s="27" t="s">
        <v>51</v>
      </c>
      <c r="B41" s="35" t="s">
        <v>65</v>
      </c>
      <c r="C41" s="35" t="s">
        <v>70</v>
      </c>
      <c r="D41" s="1"/>
      <c r="E41" s="26"/>
    </row>
    <row r="42" spans="1:5" ht="15.75" thickBot="1" x14ac:dyDescent="0.3">
      <c r="A42" s="27" t="s">
        <v>52</v>
      </c>
      <c r="B42" s="33" t="s">
        <v>61</v>
      </c>
      <c r="C42" s="33" t="s">
        <v>63</v>
      </c>
      <c r="D42" s="1"/>
      <c r="E42" s="26"/>
    </row>
    <row r="43" spans="1:5" ht="15.75" thickBot="1" x14ac:dyDescent="0.3">
      <c r="A43" s="27" t="s">
        <v>17</v>
      </c>
      <c r="B43" s="35" t="s">
        <v>68</v>
      </c>
      <c r="C43" s="35" t="s">
        <v>69</v>
      </c>
      <c r="D43" s="1"/>
      <c r="E43" s="26"/>
    </row>
    <row r="44" spans="1:5" ht="15.75" thickBot="1" x14ac:dyDescent="0.3">
      <c r="A44" s="27" t="s">
        <v>53</v>
      </c>
      <c r="B44" s="32" t="s">
        <v>57</v>
      </c>
      <c r="C44" s="33" t="s">
        <v>62</v>
      </c>
      <c r="D44" s="1"/>
      <c r="E44" s="26"/>
    </row>
    <row r="45" spans="1:5" ht="15.75" thickBot="1" x14ac:dyDescent="0.3">
      <c r="A45" s="27" t="s">
        <v>54</v>
      </c>
      <c r="B45" s="34" t="s">
        <v>64</v>
      </c>
      <c r="C45" s="35" t="s">
        <v>70</v>
      </c>
      <c r="D45" s="1"/>
      <c r="E45" s="26"/>
    </row>
    <row r="46" spans="1:5" ht="15.75" thickBot="1" x14ac:dyDescent="0.3">
      <c r="A46" s="27" t="s">
        <v>55</v>
      </c>
      <c r="B46" s="33" t="s">
        <v>58</v>
      </c>
      <c r="C46" s="33" t="s">
        <v>63</v>
      </c>
      <c r="D46" s="1"/>
      <c r="E46" s="26"/>
    </row>
    <row r="47" spans="1:5" ht="15.75" thickBot="1" x14ac:dyDescent="0.3">
      <c r="A47" s="28" t="s">
        <v>56</v>
      </c>
      <c r="B47" s="35" t="s">
        <v>65</v>
      </c>
      <c r="C47" s="36" t="s">
        <v>69</v>
      </c>
      <c r="D47" s="1"/>
      <c r="E47" s="26"/>
    </row>
    <row r="48" spans="1:5" x14ac:dyDescent="0.25">
      <c r="B48"/>
      <c r="C48"/>
    </row>
    <row r="49" spans="2:3" ht="15" customHeight="1" x14ac:dyDescent="0.25">
      <c r="B49"/>
      <c r="C49"/>
    </row>
    <row r="50" spans="2:3" ht="15" customHeight="1" x14ac:dyDescent="0.25">
      <c r="B50"/>
      <c r="C50"/>
    </row>
    <row r="51" spans="2:3" ht="15" customHeight="1" x14ac:dyDescent="0.25">
      <c r="B51"/>
      <c r="C51"/>
    </row>
    <row r="52" spans="2:3" x14ac:dyDescent="0.25">
      <c r="B52"/>
      <c r="C52"/>
    </row>
    <row r="53" spans="2:3" x14ac:dyDescent="0.25">
      <c r="B53"/>
      <c r="C53"/>
    </row>
    <row r="54" spans="2:3" x14ac:dyDescent="0.25">
      <c r="B54"/>
      <c r="C54"/>
    </row>
    <row r="55" spans="2:3" x14ac:dyDescent="0.25">
      <c r="B55"/>
      <c r="C55"/>
    </row>
    <row r="56" spans="2:3" x14ac:dyDescent="0.25">
      <c r="B56"/>
      <c r="C56"/>
    </row>
    <row r="57" spans="2:3" ht="15" customHeight="1" x14ac:dyDescent="0.25">
      <c r="B57"/>
      <c r="C57"/>
    </row>
    <row r="58" spans="2:3" ht="15" customHeight="1" x14ac:dyDescent="0.25">
      <c r="B58"/>
      <c r="C58"/>
    </row>
    <row r="59" spans="2:3" x14ac:dyDescent="0.25">
      <c r="B59"/>
      <c r="C59"/>
    </row>
    <row r="60" spans="2:3" x14ac:dyDescent="0.25">
      <c r="B60"/>
      <c r="C60"/>
    </row>
  </sheetData>
  <mergeCells count="2">
    <mergeCell ref="A1:E2"/>
    <mergeCell ref="A16:E16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B35"/>
  <sheetViews>
    <sheetView tabSelected="1" workbookViewId="0">
      <selection activeCell="C25" sqref="C25"/>
    </sheetView>
  </sheetViews>
  <sheetFormatPr defaultColWidth="8.85546875" defaultRowHeight="15" x14ac:dyDescent="0.25"/>
  <cols>
    <col min="3" max="3" width="42.28515625" customWidth="1"/>
    <col min="4" max="11" width="7" customWidth="1"/>
    <col min="12" max="12" width="5.42578125" customWidth="1"/>
    <col min="14" max="14" width="18.85546875" style="37" bestFit="1" customWidth="1"/>
    <col min="15" max="16" width="17.7109375" style="37" customWidth="1"/>
    <col min="17" max="17" width="0" hidden="1" customWidth="1"/>
    <col min="18" max="18" width="20.140625" hidden="1" customWidth="1"/>
    <col min="19" max="26" width="4.5703125" hidden="1" customWidth="1"/>
    <col min="27" max="28" width="0" hidden="1" customWidth="1"/>
  </cols>
  <sheetData>
    <row r="1" spans="1:28" x14ac:dyDescent="0.25">
      <c r="A1" s="46" t="s">
        <v>10</v>
      </c>
      <c r="B1" s="46"/>
      <c r="C1" s="46"/>
      <c r="D1" s="39"/>
      <c r="E1" s="39"/>
      <c r="F1" s="39"/>
      <c r="G1" s="39"/>
      <c r="H1" s="39"/>
      <c r="I1" s="39"/>
      <c r="J1" s="39"/>
    </row>
    <row r="2" spans="1:28" x14ac:dyDescent="0.25">
      <c r="A2" s="46"/>
      <c r="B2" s="46"/>
      <c r="C2" s="46"/>
      <c r="D2" s="39"/>
      <c r="E2" s="39"/>
      <c r="F2" s="39"/>
      <c r="G2" s="39"/>
      <c r="H2" s="39"/>
      <c r="I2" s="39"/>
      <c r="J2" s="39"/>
    </row>
    <row r="3" spans="1:28" ht="15.75" thickBot="1" x14ac:dyDescent="0.3"/>
    <row r="4" spans="1:28" ht="15.75" thickBot="1" x14ac:dyDescent="0.3">
      <c r="A4" s="38"/>
      <c r="B4" s="42" t="s">
        <v>74</v>
      </c>
      <c r="C4" s="66" t="s">
        <v>0</v>
      </c>
      <c r="D4" s="67" t="s">
        <v>77</v>
      </c>
      <c r="E4" s="67" t="s">
        <v>76</v>
      </c>
      <c r="F4" s="67" t="s">
        <v>78</v>
      </c>
      <c r="G4" s="67" t="s">
        <v>79</v>
      </c>
      <c r="H4" s="67" t="s">
        <v>80</v>
      </c>
      <c r="I4" s="67" t="s">
        <v>81</v>
      </c>
      <c r="J4" s="67" t="s">
        <v>1</v>
      </c>
      <c r="K4" s="68" t="s">
        <v>82</v>
      </c>
      <c r="L4" s="58"/>
      <c r="M4" s="3"/>
      <c r="N4" s="16" t="s">
        <v>2</v>
      </c>
      <c r="O4" s="15" t="s">
        <v>3</v>
      </c>
      <c r="P4" s="57"/>
      <c r="Q4" s="17" t="s">
        <v>83</v>
      </c>
      <c r="R4" s="18" t="s">
        <v>0</v>
      </c>
      <c r="S4" s="58" t="s">
        <v>77</v>
      </c>
      <c r="T4" s="58" t="s">
        <v>76</v>
      </c>
      <c r="U4" s="58" t="s">
        <v>78</v>
      </c>
      <c r="V4" s="58" t="s">
        <v>79</v>
      </c>
      <c r="W4" s="58" t="s">
        <v>80</v>
      </c>
      <c r="X4" s="58" t="s">
        <v>81</v>
      </c>
      <c r="Y4" s="58" t="s">
        <v>1</v>
      </c>
      <c r="Z4" s="58" t="s">
        <v>82</v>
      </c>
      <c r="AA4" s="58"/>
      <c r="AB4" s="58" t="s">
        <v>75</v>
      </c>
    </row>
    <row r="5" spans="1:28" ht="16.149999999999999" customHeight="1" thickBot="1" x14ac:dyDescent="0.3">
      <c r="A5" s="52" t="s">
        <v>2</v>
      </c>
      <c r="B5" s="59">
        <v>1</v>
      </c>
      <c r="C5" s="60" t="str">
        <f>VLOOKUP($B5,$Q$5:$Z$11,COLUMN(B1),FALSE)</f>
        <v>FFF</v>
      </c>
      <c r="D5" s="60">
        <f t="shared" ref="D5:K5" si="0">VLOOKUP($B5,$Q$5:$Z$11,COLUMN(C1),FALSE)</f>
        <v>1</v>
      </c>
      <c r="E5" s="60">
        <f t="shared" si="0"/>
        <v>1</v>
      </c>
      <c r="F5" s="60">
        <f t="shared" si="0"/>
        <v>0</v>
      </c>
      <c r="G5" s="60">
        <f t="shared" si="0"/>
        <v>0</v>
      </c>
      <c r="H5" s="60">
        <f t="shared" si="0"/>
        <v>2</v>
      </c>
      <c r="I5" s="60">
        <f t="shared" si="0"/>
        <v>1</v>
      </c>
      <c r="J5" s="60">
        <f t="shared" si="0"/>
        <v>1</v>
      </c>
      <c r="K5" s="63">
        <f t="shared" si="0"/>
        <v>3</v>
      </c>
      <c r="M5" s="2">
        <v>1</v>
      </c>
      <c r="N5" s="1" t="str">
        <f>C5</f>
        <v>FFF</v>
      </c>
      <c r="O5" s="1" t="str">
        <f>C12</f>
        <v>Sobeca</v>
      </c>
      <c r="P5" s="18"/>
      <c r="Q5" s="17">
        <f>RANK(AB5,$AB$5:$AB$11)</f>
        <v>2</v>
      </c>
      <c r="R5" s="18" t="s">
        <v>57</v>
      </c>
      <c r="S5" s="58" cm="1">
        <f t="array" ref="S5">SUMPRODUCT(('Scores des matchs'!$B$5:$C$47='Classement automatique'!R5)*('Scores des matchs'!$D$5:$E$47&lt;&gt;""))</f>
        <v>2</v>
      </c>
      <c r="T5" s="58" cm="1">
        <f t="array" ref="T5">SUMPRODUCT(('Scores des matchs'!$B$5:$B$47='Classement automatique'!R5)*('Scores des matchs'!$D$5:$D$47&gt;'Scores des matchs'!$E$5:$E$47))+SUMPRODUCT(('Scores des matchs'!$C$5:$C$47='Classement automatique'!R5)*('Scores des matchs'!$D$5:$D$47&lt;'Scores des matchs'!$E$5:$E$47))</f>
        <v>1</v>
      </c>
      <c r="U5" s="58">
        <f>S5-T5-V5</f>
        <v>1</v>
      </c>
      <c r="V5" s="58" cm="1">
        <f t="array" ref="V5">SUMPRODUCT(('Scores des matchs'!$B$5:$C$47='Classement automatique'!R5)*('Scores des matchs'!$D$5:$D$47='Scores des matchs'!$E$5:$E$47)*('Scores des matchs'!$D$5:$D$47&lt;&gt;""))</f>
        <v>0</v>
      </c>
      <c r="W5" s="58" cm="1">
        <f t="array" ref="W5">SUMPRODUCT(('Scores des matchs'!$B$5:$B$47='Classement automatique'!R5)*('Scores des matchs'!$D$5:$D$47))+SUMPRODUCT(('Scores des matchs'!$C$5:$C$47='Classement automatique'!R5)*('Scores des matchs'!$E$5:$E$47))</f>
        <v>3</v>
      </c>
      <c r="X5" s="58" cm="1">
        <f t="array" ref="X5">SUMPRODUCT(('Scores des matchs'!$B$5:$B$47='Classement automatique'!R5)*('Scores des matchs'!$E$5:$E$47))+SUMPRODUCT(('Scores des matchs'!$C$5:$C$47='Classement automatique'!R5)*('Scores des matchs'!$D$5:$D$47))</f>
        <v>3</v>
      </c>
      <c r="Y5" s="58">
        <f>W5-X5</f>
        <v>0</v>
      </c>
      <c r="Z5" s="58">
        <f>T5*3+V5</f>
        <v>3</v>
      </c>
      <c r="AA5" s="58"/>
      <c r="AB5" s="58">
        <f>Z5*10000+Y5*100+W5-(ROW()/1000)</f>
        <v>30002.994999999999</v>
      </c>
    </row>
    <row r="6" spans="1:28" ht="16.149999999999999" customHeight="1" thickBot="1" x14ac:dyDescent="0.3">
      <c r="A6" s="52"/>
      <c r="B6" s="59">
        <v>2</v>
      </c>
      <c r="C6" s="60" t="str">
        <f t="shared" ref="C6:K11" si="1">VLOOKUP($B6,$Q$5:$Z$11,COLUMN(B2),FALSE)</f>
        <v>Vétérans 1</v>
      </c>
      <c r="D6" s="60">
        <f t="shared" si="1"/>
        <v>2</v>
      </c>
      <c r="E6" s="60">
        <f t="shared" si="1"/>
        <v>1</v>
      </c>
      <c r="F6" s="60">
        <f t="shared" si="1"/>
        <v>1</v>
      </c>
      <c r="G6" s="60">
        <f t="shared" si="1"/>
        <v>0</v>
      </c>
      <c r="H6" s="60">
        <f t="shared" si="1"/>
        <v>3</v>
      </c>
      <c r="I6" s="60">
        <f t="shared" si="1"/>
        <v>3</v>
      </c>
      <c r="J6" s="60">
        <f t="shared" si="1"/>
        <v>0</v>
      </c>
      <c r="K6" s="63">
        <f t="shared" si="1"/>
        <v>3</v>
      </c>
      <c r="M6" s="2">
        <v>2</v>
      </c>
      <c r="N6" s="1" t="str">
        <f t="shared" ref="N6:N11" si="2">C6</f>
        <v>Vétérans 1</v>
      </c>
      <c r="O6" s="1" t="str">
        <f t="shared" ref="O6:O11" si="3">C13</f>
        <v>Alerion</v>
      </c>
      <c r="P6" s="18"/>
      <c r="Q6" s="17">
        <f t="shared" ref="Q6:Q11" si="4">RANK(AB6,$AB$5:$AB$11)</f>
        <v>7</v>
      </c>
      <c r="R6" s="18" t="s">
        <v>58</v>
      </c>
      <c r="S6" s="58" cm="1">
        <f t="array" ref="S6">SUMPRODUCT(('Scores des matchs'!$B$5:$C$47='Classement automatique'!R6)*('Scores des matchs'!$D$5:$E$47&lt;&gt;""))</f>
        <v>1</v>
      </c>
      <c r="T6" s="58" cm="1">
        <f t="array" ref="T6">SUMPRODUCT(('Scores des matchs'!$B$5:$B$47='Classement automatique'!R6)*('Scores des matchs'!$D$5:$D$47&gt;'Scores des matchs'!$E$5:$E$47))+SUMPRODUCT(('Scores des matchs'!$C$5:$C$47='Classement automatique'!R6)*('Scores des matchs'!$D$5:$D$47&lt;'Scores des matchs'!$E$5:$E$47))</f>
        <v>0</v>
      </c>
      <c r="U6" s="58">
        <f t="shared" ref="U6:U11" si="5">S6-T6-V6</f>
        <v>1</v>
      </c>
      <c r="V6" s="58" cm="1">
        <f t="array" ref="V6">SUMPRODUCT(('Scores des matchs'!$B$5:$C$47='Classement automatique'!R6)*('Scores des matchs'!$D$5:$D$47='Scores des matchs'!$E$5:$E$47)*('Scores des matchs'!$D$5:$D$47&lt;&gt;""))</f>
        <v>0</v>
      </c>
      <c r="W6" s="58" cm="1">
        <f t="array" ref="W6">SUMPRODUCT(('Scores des matchs'!$B$5:$B$47='Classement automatique'!R6)*('Scores des matchs'!$D$5:$D$47))+SUMPRODUCT(('Scores des matchs'!$C$5:$C$47='Classement automatique'!R6)*('Scores des matchs'!$E$5:$E$47))</f>
        <v>1</v>
      </c>
      <c r="X6" s="58" cm="1">
        <f t="array" ref="X6">SUMPRODUCT(('Scores des matchs'!$B$5:$B$47='Classement automatique'!R6)*('Scores des matchs'!$E$5:$E$47))+SUMPRODUCT(('Scores des matchs'!$C$5:$C$47='Classement automatique'!R6)*('Scores des matchs'!$D$5:$D$47))</f>
        <v>2</v>
      </c>
      <c r="Y6" s="58">
        <f t="shared" ref="Y6:Y11" si="6">W6-X6</f>
        <v>-1</v>
      </c>
      <c r="Z6" s="58">
        <f t="shared" ref="Z6:Z11" si="7">T6*3+V6</f>
        <v>0</v>
      </c>
      <c r="AA6" s="58"/>
      <c r="AB6" s="58">
        <f>Z6*10000+Y6*100+W6-(ROW()/1000)</f>
        <v>-99.006</v>
      </c>
    </row>
    <row r="7" spans="1:28" ht="16.149999999999999" customHeight="1" thickBot="1" x14ac:dyDescent="0.3">
      <c r="A7" s="52"/>
      <c r="B7" s="59">
        <v>3</v>
      </c>
      <c r="C7" s="60" t="str">
        <f t="shared" si="1"/>
        <v>Walker Texas Soccer</v>
      </c>
      <c r="D7" s="60">
        <f t="shared" si="1"/>
        <v>0</v>
      </c>
      <c r="E7" s="60">
        <f t="shared" si="1"/>
        <v>0</v>
      </c>
      <c r="F7" s="60">
        <f t="shared" si="1"/>
        <v>0</v>
      </c>
      <c r="G7" s="60">
        <f t="shared" si="1"/>
        <v>0</v>
      </c>
      <c r="H7" s="60">
        <f t="shared" si="1"/>
        <v>0</v>
      </c>
      <c r="I7" s="60">
        <f t="shared" si="1"/>
        <v>0</v>
      </c>
      <c r="J7" s="60">
        <f t="shared" si="1"/>
        <v>0</v>
      </c>
      <c r="K7" s="63">
        <f t="shared" si="1"/>
        <v>0</v>
      </c>
      <c r="M7" s="2">
        <v>3</v>
      </c>
      <c r="N7" s="1" t="str">
        <f t="shared" si="2"/>
        <v>Walker Texas Soccer</v>
      </c>
      <c r="O7" s="1" t="str">
        <f t="shared" si="3"/>
        <v>Vétérans 2</v>
      </c>
      <c r="P7" s="18"/>
      <c r="Q7" s="17">
        <f t="shared" si="4"/>
        <v>3</v>
      </c>
      <c r="R7" s="18" t="s">
        <v>59</v>
      </c>
      <c r="S7" s="58" cm="1">
        <f t="array" ref="S7">SUMPRODUCT(('Scores des matchs'!$B$5:$C$47='Classement automatique'!R7)*('Scores des matchs'!$D$5:$E$47&lt;&gt;""))</f>
        <v>0</v>
      </c>
      <c r="T7" s="58" cm="1">
        <f t="array" ref="T7">SUMPRODUCT(('Scores des matchs'!$B$5:$B$47='Classement automatique'!R7)*('Scores des matchs'!$D$5:$D$47&gt;'Scores des matchs'!$E$5:$E$47))+SUMPRODUCT(('Scores des matchs'!$C$5:$C$47='Classement automatique'!R7)*('Scores des matchs'!$D$5:$D$47&lt;'Scores des matchs'!$E$5:$E$47))</f>
        <v>0</v>
      </c>
      <c r="U7" s="58">
        <f t="shared" si="5"/>
        <v>0</v>
      </c>
      <c r="V7" s="58" cm="1">
        <f t="array" ref="V7">SUMPRODUCT(('Scores des matchs'!$B$5:$C$47='Classement automatique'!R7)*('Scores des matchs'!$D$5:$D$47='Scores des matchs'!$E$5:$E$47)*('Scores des matchs'!$D$5:$D$47&lt;&gt;""))</f>
        <v>0</v>
      </c>
      <c r="W7" s="58" cm="1">
        <f t="array" ref="W7">SUMPRODUCT(('Scores des matchs'!$B$5:$B$47='Classement automatique'!R7)*('Scores des matchs'!$D$5:$D$47))+SUMPRODUCT(('Scores des matchs'!$C$5:$C$47='Classement automatique'!R7)*('Scores des matchs'!$E$5:$E$47))</f>
        <v>0</v>
      </c>
      <c r="X7" s="58" cm="1">
        <f t="array" ref="X7">SUMPRODUCT(('Scores des matchs'!$B$5:$B$47='Classement automatique'!R7)*('Scores des matchs'!$E$5:$E$47))+SUMPRODUCT(('Scores des matchs'!$C$5:$C$47='Classement automatique'!R7)*('Scores des matchs'!$D$5:$D$47))</f>
        <v>0</v>
      </c>
      <c r="Y7" s="58">
        <f t="shared" si="6"/>
        <v>0</v>
      </c>
      <c r="Z7" s="58">
        <f t="shared" si="7"/>
        <v>0</v>
      </c>
      <c r="AA7" s="58"/>
      <c r="AB7" s="58">
        <f>Z7*10000+Y7*100+W7-(ROW()/1000)</f>
        <v>-7.0000000000000001E-3</v>
      </c>
    </row>
    <row r="8" spans="1:28" ht="16.149999999999999" customHeight="1" thickBot="1" x14ac:dyDescent="0.3">
      <c r="A8" s="52"/>
      <c r="B8" s="59">
        <v>4</v>
      </c>
      <c r="C8" s="60" t="str">
        <f t="shared" si="1"/>
        <v>La familia</v>
      </c>
      <c r="D8" s="60">
        <f t="shared" si="1"/>
        <v>0</v>
      </c>
      <c r="E8" s="60">
        <f t="shared" si="1"/>
        <v>0</v>
      </c>
      <c r="F8" s="60">
        <f t="shared" si="1"/>
        <v>0</v>
      </c>
      <c r="G8" s="60">
        <f t="shared" si="1"/>
        <v>0</v>
      </c>
      <c r="H8" s="60">
        <f t="shared" si="1"/>
        <v>0</v>
      </c>
      <c r="I8" s="60">
        <f t="shared" si="1"/>
        <v>0</v>
      </c>
      <c r="J8" s="60">
        <f t="shared" si="1"/>
        <v>0</v>
      </c>
      <c r="K8" s="63">
        <f t="shared" si="1"/>
        <v>0</v>
      </c>
      <c r="M8" s="2">
        <v>4</v>
      </c>
      <c r="N8" s="1" t="str">
        <f t="shared" si="2"/>
        <v>La familia</v>
      </c>
      <c r="O8" s="1" t="str">
        <f t="shared" si="3"/>
        <v>SOS Football</v>
      </c>
      <c r="P8" s="18"/>
      <c r="Q8" s="17">
        <f t="shared" si="4"/>
        <v>4</v>
      </c>
      <c r="R8" s="18" t="s">
        <v>60</v>
      </c>
      <c r="S8" s="58" cm="1">
        <f t="array" ref="S8">SUMPRODUCT(('Scores des matchs'!$B$5:$C$47='Classement automatique'!R8)*('Scores des matchs'!$D$5:$E$47&lt;&gt;""))</f>
        <v>0</v>
      </c>
      <c r="T8" s="58" cm="1">
        <f t="array" ref="T8">SUMPRODUCT(('Scores des matchs'!$B$5:$B$47='Classement automatique'!R8)*('Scores des matchs'!$D$5:$D$47&gt;'Scores des matchs'!$E$5:$E$47))+SUMPRODUCT(('Scores des matchs'!$C$5:$C$47='Classement automatique'!R8)*('Scores des matchs'!$D$5:$D$47&lt;'Scores des matchs'!$E$5:$E$47))</f>
        <v>0</v>
      </c>
      <c r="U8" s="58">
        <f t="shared" si="5"/>
        <v>0</v>
      </c>
      <c r="V8" s="58" cm="1">
        <f t="array" ref="V8">SUMPRODUCT(('Scores des matchs'!$B$5:$C$47='Classement automatique'!R8)*('Scores des matchs'!$D$5:$D$47='Scores des matchs'!$E$5:$E$47)*('Scores des matchs'!$D$5:$D$47&lt;&gt;""))</f>
        <v>0</v>
      </c>
      <c r="W8" s="58" cm="1">
        <f t="array" ref="W8">SUMPRODUCT(('Scores des matchs'!$B$5:$B$47='Classement automatique'!R8)*('Scores des matchs'!$D$5:$D$47))+SUMPRODUCT(('Scores des matchs'!$C$5:$C$47='Classement automatique'!R8)*('Scores des matchs'!$E$5:$E$47))</f>
        <v>0</v>
      </c>
      <c r="X8" s="58" cm="1">
        <f t="array" ref="X8">SUMPRODUCT(('Scores des matchs'!$B$5:$B$47='Classement automatique'!R8)*('Scores des matchs'!$E$5:$E$47))+SUMPRODUCT(('Scores des matchs'!$C$5:$C$47='Classement automatique'!R8)*('Scores des matchs'!$D$5:$D$47))</f>
        <v>0</v>
      </c>
      <c r="Y8" s="58">
        <f t="shared" si="6"/>
        <v>0</v>
      </c>
      <c r="Z8" s="58">
        <f t="shared" si="7"/>
        <v>0</v>
      </c>
      <c r="AA8" s="58"/>
      <c r="AB8" s="58">
        <f>Z8*10000+Y8*100+W8-(ROW()/1000)</f>
        <v>-8.0000000000000002E-3</v>
      </c>
    </row>
    <row r="9" spans="1:28" ht="16.149999999999999" customHeight="1" thickBot="1" x14ac:dyDescent="0.3">
      <c r="A9" s="52"/>
      <c r="B9" s="59">
        <v>5</v>
      </c>
      <c r="C9" s="60" t="str">
        <f t="shared" si="1"/>
        <v>Un Monde Sans Muco</v>
      </c>
      <c r="D9" s="60">
        <f t="shared" si="1"/>
        <v>0</v>
      </c>
      <c r="E9" s="60">
        <f t="shared" si="1"/>
        <v>0</v>
      </c>
      <c r="F9" s="60">
        <f t="shared" si="1"/>
        <v>0</v>
      </c>
      <c r="G9" s="60">
        <f t="shared" si="1"/>
        <v>0</v>
      </c>
      <c r="H9" s="60">
        <f t="shared" si="1"/>
        <v>0</v>
      </c>
      <c r="I9" s="60">
        <f t="shared" si="1"/>
        <v>0</v>
      </c>
      <c r="J9" s="60">
        <f t="shared" si="1"/>
        <v>0</v>
      </c>
      <c r="K9" s="63">
        <f t="shared" si="1"/>
        <v>0</v>
      </c>
      <c r="M9" s="2">
        <v>5</v>
      </c>
      <c r="N9" s="1" t="str">
        <f t="shared" si="2"/>
        <v>Un Monde Sans Muco</v>
      </c>
      <c r="O9" s="1" t="str">
        <f t="shared" si="3"/>
        <v>F.C Bellevue</v>
      </c>
      <c r="P9" s="18"/>
      <c r="Q9" s="17">
        <f t="shared" si="4"/>
        <v>5</v>
      </c>
      <c r="R9" s="18" t="s">
        <v>61</v>
      </c>
      <c r="S9" s="58" cm="1">
        <f t="array" ref="S9">SUMPRODUCT(('Scores des matchs'!$B$5:$C$47='Classement automatique'!R9)*('Scores des matchs'!$D$5:$E$47&lt;&gt;""))</f>
        <v>0</v>
      </c>
      <c r="T9" s="58" cm="1">
        <f t="array" ref="T9">SUMPRODUCT(('Scores des matchs'!$B$5:$B$47='Classement automatique'!R9)*('Scores des matchs'!$D$5:$D$47&gt;'Scores des matchs'!$E$5:$E$47))+SUMPRODUCT(('Scores des matchs'!$C$5:$C$47='Classement automatique'!R9)*('Scores des matchs'!$D$5:$D$47&lt;'Scores des matchs'!$E$5:$E$47))</f>
        <v>0</v>
      </c>
      <c r="U9" s="58">
        <f t="shared" si="5"/>
        <v>0</v>
      </c>
      <c r="V9" s="58" cm="1">
        <f t="array" ref="V9">SUMPRODUCT(('Scores des matchs'!$B$5:$C$47='Classement automatique'!R9)*('Scores des matchs'!$D$5:$D$47='Scores des matchs'!$E$5:$E$47)*('Scores des matchs'!$D$5:$D$47&lt;&gt;""))</f>
        <v>0</v>
      </c>
      <c r="W9" s="58" cm="1">
        <f t="array" ref="W9">SUMPRODUCT(('Scores des matchs'!$B$5:$B$47='Classement automatique'!R9)*('Scores des matchs'!$D$5:$D$47))+SUMPRODUCT(('Scores des matchs'!$C$5:$C$47='Classement automatique'!R9)*('Scores des matchs'!$E$5:$E$47))</f>
        <v>0</v>
      </c>
      <c r="X9" s="58" cm="1">
        <f t="array" ref="X9">SUMPRODUCT(('Scores des matchs'!$B$5:$B$47='Classement automatique'!R9)*('Scores des matchs'!$E$5:$E$47))+SUMPRODUCT(('Scores des matchs'!$C$5:$C$47='Classement automatique'!R9)*('Scores des matchs'!$D$5:$D$47))</f>
        <v>0</v>
      </c>
      <c r="Y9" s="58">
        <f t="shared" si="6"/>
        <v>0</v>
      </c>
      <c r="Z9" s="58">
        <f t="shared" si="7"/>
        <v>0</v>
      </c>
      <c r="AA9" s="58"/>
      <c r="AB9" s="58">
        <f>Z9*10000+Y9*100+W9-(ROW()/1000)</f>
        <v>-8.9999999999999993E-3</v>
      </c>
    </row>
    <row r="10" spans="1:28" ht="16.149999999999999" customHeight="1" thickBot="1" x14ac:dyDescent="0.3">
      <c r="A10" s="52"/>
      <c r="B10" s="59">
        <v>6</v>
      </c>
      <c r="C10" s="60" t="str">
        <f t="shared" si="1"/>
        <v>Michelin</v>
      </c>
      <c r="D10" s="60">
        <f t="shared" si="1"/>
        <v>0</v>
      </c>
      <c r="E10" s="60">
        <f t="shared" si="1"/>
        <v>0</v>
      </c>
      <c r="F10" s="60">
        <f t="shared" si="1"/>
        <v>0</v>
      </c>
      <c r="G10" s="60">
        <f t="shared" si="1"/>
        <v>0</v>
      </c>
      <c r="H10" s="60">
        <f t="shared" si="1"/>
        <v>0</v>
      </c>
      <c r="I10" s="60">
        <f t="shared" si="1"/>
        <v>0</v>
      </c>
      <c r="J10" s="60">
        <f t="shared" si="1"/>
        <v>0</v>
      </c>
      <c r="K10" s="63">
        <f t="shared" si="1"/>
        <v>0</v>
      </c>
      <c r="M10" s="2">
        <v>6</v>
      </c>
      <c r="N10" s="1" t="str">
        <f t="shared" si="2"/>
        <v>Michelin</v>
      </c>
      <c r="O10" s="1" t="str">
        <f t="shared" si="3"/>
        <v>Gronaldo</v>
      </c>
      <c r="P10" s="18"/>
      <c r="Q10" s="17">
        <f t="shared" si="4"/>
        <v>6</v>
      </c>
      <c r="R10" s="18" t="s">
        <v>62</v>
      </c>
      <c r="S10" s="58" cm="1">
        <f t="array" ref="S10">SUMPRODUCT(('Scores des matchs'!$B$5:$C$47='Classement automatique'!R10)*('Scores des matchs'!$D$5:$E$47&lt;&gt;""))</f>
        <v>0</v>
      </c>
      <c r="T10" s="58" cm="1">
        <f t="array" ref="T10">SUMPRODUCT(('Scores des matchs'!$B$5:$B$47='Classement automatique'!R10)*('Scores des matchs'!$D$5:$D$47&gt;'Scores des matchs'!$E$5:$E$47))+SUMPRODUCT(('Scores des matchs'!$C$5:$C$47='Classement automatique'!R10)*('Scores des matchs'!$D$5:$D$47&lt;'Scores des matchs'!$E$5:$E$47))</f>
        <v>0</v>
      </c>
      <c r="U10" s="58">
        <f t="shared" si="5"/>
        <v>0</v>
      </c>
      <c r="V10" s="58" cm="1">
        <f t="array" ref="V10">SUMPRODUCT(('Scores des matchs'!$B$5:$C$47='Classement automatique'!R10)*('Scores des matchs'!$D$5:$D$47='Scores des matchs'!$E$5:$E$47)*('Scores des matchs'!$D$5:$D$47&lt;&gt;""))</f>
        <v>0</v>
      </c>
      <c r="W10" s="58" cm="1">
        <f t="array" ref="W10">SUMPRODUCT(('Scores des matchs'!$B$5:$B$47='Classement automatique'!R10)*('Scores des matchs'!$D$5:$D$47))+SUMPRODUCT(('Scores des matchs'!$C$5:$C$47='Classement automatique'!R10)*('Scores des matchs'!$E$5:$E$47))</f>
        <v>0</v>
      </c>
      <c r="X10" s="58" cm="1">
        <f t="array" ref="X10">SUMPRODUCT(('Scores des matchs'!$B$5:$B$47='Classement automatique'!R10)*('Scores des matchs'!$E$5:$E$47))+SUMPRODUCT(('Scores des matchs'!$C$5:$C$47='Classement automatique'!R10)*('Scores des matchs'!$D$5:$D$47))</f>
        <v>0</v>
      </c>
      <c r="Y10" s="58">
        <f t="shared" si="6"/>
        <v>0</v>
      </c>
      <c r="Z10" s="58">
        <f t="shared" si="7"/>
        <v>0</v>
      </c>
      <c r="AA10" s="58"/>
      <c r="AB10" s="58">
        <f>Z10*10000+Y10*100+W10-(ROW()/1000)</f>
        <v>-0.01</v>
      </c>
    </row>
    <row r="11" spans="1:28" ht="16.149999999999999" customHeight="1" thickBot="1" x14ac:dyDescent="0.3">
      <c r="A11" s="53"/>
      <c r="B11" s="59">
        <v>7</v>
      </c>
      <c r="C11" s="64" t="str">
        <f t="shared" si="1"/>
        <v>Gladiateurs</v>
      </c>
      <c r="D11" s="64">
        <f t="shared" si="1"/>
        <v>1</v>
      </c>
      <c r="E11" s="64">
        <f t="shared" si="1"/>
        <v>0</v>
      </c>
      <c r="F11" s="64">
        <f t="shared" si="1"/>
        <v>1</v>
      </c>
      <c r="G11" s="64">
        <f t="shared" si="1"/>
        <v>0</v>
      </c>
      <c r="H11" s="64">
        <f t="shared" si="1"/>
        <v>1</v>
      </c>
      <c r="I11" s="64">
        <f t="shared" si="1"/>
        <v>2</v>
      </c>
      <c r="J11" s="64">
        <f t="shared" si="1"/>
        <v>-1</v>
      </c>
      <c r="K11" s="65">
        <f t="shared" si="1"/>
        <v>0</v>
      </c>
      <c r="M11" s="2">
        <v>7</v>
      </c>
      <c r="N11" s="1" t="str">
        <f t="shared" si="2"/>
        <v>Gladiateurs</v>
      </c>
      <c r="O11" s="1" t="str">
        <f t="shared" si="3"/>
        <v>King Jong Team</v>
      </c>
      <c r="P11" s="18"/>
      <c r="Q11" s="17">
        <f t="shared" si="4"/>
        <v>1</v>
      </c>
      <c r="R11" s="18" t="s">
        <v>63</v>
      </c>
      <c r="S11" s="58" cm="1">
        <f t="array" ref="S11">SUMPRODUCT(('Scores des matchs'!$B$5:$C$47='Classement automatique'!R11)*('Scores des matchs'!$D$5:$E$47&lt;&gt;""))</f>
        <v>1</v>
      </c>
      <c r="T11" s="58" cm="1">
        <f t="array" ref="T11">SUMPRODUCT(('Scores des matchs'!$B$5:$B$47='Classement automatique'!R11)*('Scores des matchs'!$D$5:$D$47&gt;'Scores des matchs'!$E$5:$E$47))+SUMPRODUCT(('Scores des matchs'!$C$5:$C$47='Classement automatique'!R11)*('Scores des matchs'!$D$5:$D$47&lt;'Scores des matchs'!$E$5:$E$47))</f>
        <v>1</v>
      </c>
      <c r="U11" s="58">
        <f t="shared" si="5"/>
        <v>0</v>
      </c>
      <c r="V11" s="58" cm="1">
        <f t="array" ref="V11">SUMPRODUCT(('Scores des matchs'!$B$5:$C$47='Classement automatique'!R11)*('Scores des matchs'!$D$5:$D$47='Scores des matchs'!$E$5:$E$47)*('Scores des matchs'!$D$5:$D$47&lt;&gt;""))</f>
        <v>0</v>
      </c>
      <c r="W11" s="58" cm="1">
        <f t="array" ref="W11">SUMPRODUCT(('Scores des matchs'!$B$5:$B$47='Classement automatique'!R11)*('Scores des matchs'!$D$5:$D$47))+SUMPRODUCT(('Scores des matchs'!$C$5:$C$47='Classement automatique'!R11)*('Scores des matchs'!$E$5:$E$47))</f>
        <v>2</v>
      </c>
      <c r="X11" s="58" cm="1">
        <f t="array" ref="X11">SUMPRODUCT(('Scores des matchs'!$B$5:$B$47='Classement automatique'!R11)*('Scores des matchs'!$E$5:$E$47))+SUMPRODUCT(('Scores des matchs'!$C$5:$C$47='Classement automatique'!R11)*('Scores des matchs'!$D$5:$D$47))</f>
        <v>1</v>
      </c>
      <c r="Y11" s="58">
        <f t="shared" si="6"/>
        <v>1</v>
      </c>
      <c r="Z11" s="58">
        <f t="shared" si="7"/>
        <v>3</v>
      </c>
      <c r="AA11" s="58"/>
      <c r="AB11" s="58">
        <f>Z11*10000+Y11*100+W11-(ROW()/1000)</f>
        <v>30101.989000000001</v>
      </c>
    </row>
    <row r="12" spans="1:28" ht="16.149999999999999" customHeight="1" thickBot="1" x14ac:dyDescent="0.3">
      <c r="A12" s="54" t="s">
        <v>3</v>
      </c>
      <c r="B12" s="59">
        <v>1</v>
      </c>
      <c r="C12" s="61" t="str">
        <f>VLOOKUP($B12,$Q$12:$Z$18,COLUMN(B1),FALSE)</f>
        <v>Sobeca</v>
      </c>
      <c r="D12" s="61">
        <f t="shared" ref="D12:K12" si="8">VLOOKUP($B12,$Q$12:$Z$18,COLUMN(C1),FALSE)</f>
        <v>1</v>
      </c>
      <c r="E12" s="61">
        <f t="shared" si="8"/>
        <v>0</v>
      </c>
      <c r="F12" s="61">
        <f t="shared" si="8"/>
        <v>0</v>
      </c>
      <c r="G12" s="61">
        <f t="shared" si="8"/>
        <v>1</v>
      </c>
      <c r="H12" s="61">
        <f t="shared" si="8"/>
        <v>3</v>
      </c>
      <c r="I12" s="61">
        <f t="shared" si="8"/>
        <v>3</v>
      </c>
      <c r="J12" s="61">
        <f t="shared" si="8"/>
        <v>0</v>
      </c>
      <c r="K12" s="62">
        <f t="shared" si="8"/>
        <v>1</v>
      </c>
      <c r="Q12" s="17">
        <f>RANK(AB12,$AB$12:$AB$18)</f>
        <v>3</v>
      </c>
      <c r="R12" s="18" t="s">
        <v>64</v>
      </c>
      <c r="S12" s="58" cm="1">
        <f t="array" ref="S12">SUMPRODUCT(('Scores des matchs'!$B$5:$C$47='Classement automatique'!R12)*('Scores des matchs'!$D$5:$E$47&lt;&gt;""))</f>
        <v>0</v>
      </c>
      <c r="T12" s="58" cm="1">
        <f t="array" ref="T12">SUMPRODUCT(('Scores des matchs'!$B$5:$B$47='Classement automatique'!R12)*('Scores des matchs'!$D$5:$D$47&gt;'Scores des matchs'!$E$5:$E$47))+SUMPRODUCT(('Scores des matchs'!$C$5:$C$47='Classement automatique'!R12)*('Scores des matchs'!$D$5:$D$47&lt;'Scores des matchs'!$E$5:$E$47))</f>
        <v>0</v>
      </c>
      <c r="U12" s="58">
        <f>S12-T12-V12</f>
        <v>0</v>
      </c>
      <c r="V12" s="58" cm="1">
        <f t="array" ref="V12">SUMPRODUCT(('Scores des matchs'!$B$5:$C$47='Classement automatique'!R12)*('Scores des matchs'!$D$5:$D$47='Scores des matchs'!$E$5:$E$47)*('Scores des matchs'!$D$5:$D$47&lt;&gt;""))</f>
        <v>0</v>
      </c>
      <c r="W12" s="58" cm="1">
        <f t="array" ref="W12">SUMPRODUCT(('Scores des matchs'!$B$5:$B$47='Classement automatique'!R12)*('Scores des matchs'!$D$5:$D$47))+SUMPRODUCT(('Scores des matchs'!$C$5:$C$47='Classement automatique'!R12)*('Scores des matchs'!$E$5:$E$47))</f>
        <v>0</v>
      </c>
      <c r="X12" s="58" cm="1">
        <f t="array" ref="X12">SUMPRODUCT(('Scores des matchs'!$B$5:$B$47='Classement automatique'!R12)*('Scores des matchs'!$E$5:$E$47))+SUMPRODUCT(('Scores des matchs'!$C$5:$C$47='Classement automatique'!R12)*('Scores des matchs'!$D$5:$D$47))</f>
        <v>0</v>
      </c>
      <c r="Y12" s="58">
        <f>W12-X12</f>
        <v>0</v>
      </c>
      <c r="Z12" s="58">
        <f>T12*3+V12</f>
        <v>0</v>
      </c>
      <c r="AA12" s="58"/>
      <c r="AB12" s="58">
        <f>Z12*10000+Y12*100+W12-(ROW()/1000)</f>
        <v>-1.2E-2</v>
      </c>
    </row>
    <row r="13" spans="1:28" ht="16.149999999999999" customHeight="1" thickBot="1" x14ac:dyDescent="0.3">
      <c r="A13" s="55"/>
      <c r="B13" s="59">
        <v>2</v>
      </c>
      <c r="C13" s="60" t="str">
        <f t="shared" ref="C13:K18" si="9">VLOOKUP($B13,$Q$12:$Z$18,COLUMN(B2),FALSE)</f>
        <v>Alerion</v>
      </c>
      <c r="D13" s="60">
        <f t="shared" si="9"/>
        <v>1</v>
      </c>
      <c r="E13" s="60">
        <f t="shared" si="9"/>
        <v>0</v>
      </c>
      <c r="F13" s="60">
        <f t="shared" si="9"/>
        <v>0</v>
      </c>
      <c r="G13" s="60">
        <f t="shared" si="9"/>
        <v>1</v>
      </c>
      <c r="H13" s="60">
        <f t="shared" si="9"/>
        <v>3</v>
      </c>
      <c r="I13" s="60">
        <f t="shared" si="9"/>
        <v>3</v>
      </c>
      <c r="J13" s="60">
        <f t="shared" si="9"/>
        <v>0</v>
      </c>
      <c r="K13" s="63">
        <f t="shared" si="9"/>
        <v>1</v>
      </c>
      <c r="Q13" s="17">
        <f t="shared" ref="Q13:Q18" si="10">RANK(AB13,$AB$12:$AB$18)</f>
        <v>4</v>
      </c>
      <c r="R13" s="18" t="s">
        <v>65</v>
      </c>
      <c r="S13" s="58" cm="1">
        <f t="array" ref="S13">SUMPRODUCT(('Scores des matchs'!$B$5:$C$47='Classement automatique'!R13)*('Scores des matchs'!$D$5:$E$47&lt;&gt;""))</f>
        <v>0</v>
      </c>
      <c r="T13" s="58" cm="1">
        <f t="array" ref="T13">SUMPRODUCT(('Scores des matchs'!$B$5:$B$47='Classement automatique'!R13)*('Scores des matchs'!$D$5:$D$47&gt;'Scores des matchs'!$E$5:$E$47))+SUMPRODUCT(('Scores des matchs'!$C$5:$C$47='Classement automatique'!R13)*('Scores des matchs'!$D$5:$D$47&lt;'Scores des matchs'!$E$5:$E$47))</f>
        <v>0</v>
      </c>
      <c r="U13" s="58">
        <f t="shared" ref="U13:U18" si="11">S13-T13-V13</f>
        <v>0</v>
      </c>
      <c r="V13" s="58" cm="1">
        <f t="array" ref="V13">SUMPRODUCT(('Scores des matchs'!$B$5:$C$47='Classement automatique'!R13)*('Scores des matchs'!$D$5:$D$47='Scores des matchs'!$E$5:$E$47)*('Scores des matchs'!$D$5:$D$47&lt;&gt;""))</f>
        <v>0</v>
      </c>
      <c r="W13" s="58" cm="1">
        <f t="array" ref="W13">SUMPRODUCT(('Scores des matchs'!$B$5:$B$47='Classement automatique'!R13)*('Scores des matchs'!$D$5:$D$47))+SUMPRODUCT(('Scores des matchs'!$C$5:$C$47='Classement automatique'!R13)*('Scores des matchs'!$E$5:$E$47))</f>
        <v>0</v>
      </c>
      <c r="X13" s="58" cm="1">
        <f t="array" ref="X13">SUMPRODUCT(('Scores des matchs'!$B$5:$B$47='Classement automatique'!R13)*('Scores des matchs'!$E$5:$E$47))+SUMPRODUCT(('Scores des matchs'!$C$5:$C$47='Classement automatique'!R13)*('Scores des matchs'!$D$5:$D$47))</f>
        <v>0</v>
      </c>
      <c r="Y13" s="58">
        <f t="shared" ref="Y13:Y18" si="12">W13-X13</f>
        <v>0</v>
      </c>
      <c r="Z13" s="58">
        <f t="shared" ref="Z13:Z18" si="13">T13*3+V13</f>
        <v>0</v>
      </c>
      <c r="AA13" s="58"/>
      <c r="AB13" s="58">
        <f>Z13*10000+Y13*100+W13-(ROW()/1000)</f>
        <v>-1.2999999999999999E-2</v>
      </c>
    </row>
    <row r="14" spans="1:28" ht="16.149999999999999" customHeight="1" thickBot="1" x14ac:dyDescent="0.3">
      <c r="A14" s="55"/>
      <c r="B14" s="59">
        <v>3</v>
      </c>
      <c r="C14" s="60" t="str">
        <f t="shared" si="9"/>
        <v>Vétérans 2</v>
      </c>
      <c r="D14" s="60">
        <f t="shared" si="9"/>
        <v>0</v>
      </c>
      <c r="E14" s="60">
        <f t="shared" si="9"/>
        <v>0</v>
      </c>
      <c r="F14" s="60">
        <f t="shared" si="9"/>
        <v>0</v>
      </c>
      <c r="G14" s="60">
        <f t="shared" si="9"/>
        <v>0</v>
      </c>
      <c r="H14" s="60">
        <f t="shared" si="9"/>
        <v>0</v>
      </c>
      <c r="I14" s="60">
        <f t="shared" si="9"/>
        <v>0</v>
      </c>
      <c r="J14" s="60">
        <f t="shared" si="9"/>
        <v>0</v>
      </c>
      <c r="K14" s="63">
        <f t="shared" si="9"/>
        <v>0</v>
      </c>
      <c r="N14" s="50" t="s">
        <v>4</v>
      </c>
      <c r="O14" s="50"/>
      <c r="P14" s="40"/>
      <c r="Q14" s="17">
        <f t="shared" si="10"/>
        <v>5</v>
      </c>
      <c r="R14" s="18" t="s">
        <v>66</v>
      </c>
      <c r="S14" s="58" cm="1">
        <f t="array" ref="S14">SUMPRODUCT(('Scores des matchs'!$B$5:$C$47='Classement automatique'!R14)*('Scores des matchs'!$D$5:$E$47&lt;&gt;""))</f>
        <v>0</v>
      </c>
      <c r="T14" s="58" cm="1">
        <f t="array" ref="T14">SUMPRODUCT(('Scores des matchs'!$B$5:$B$47='Classement automatique'!R14)*('Scores des matchs'!$D$5:$D$47&gt;'Scores des matchs'!$E$5:$E$47))+SUMPRODUCT(('Scores des matchs'!$C$5:$C$47='Classement automatique'!R14)*('Scores des matchs'!$D$5:$D$47&lt;'Scores des matchs'!$E$5:$E$47))</f>
        <v>0</v>
      </c>
      <c r="U14" s="58">
        <f t="shared" si="11"/>
        <v>0</v>
      </c>
      <c r="V14" s="58" cm="1">
        <f t="array" ref="V14">SUMPRODUCT(('Scores des matchs'!$B$5:$C$47='Classement automatique'!R14)*('Scores des matchs'!$D$5:$D$47='Scores des matchs'!$E$5:$E$47)*('Scores des matchs'!$D$5:$D$47&lt;&gt;""))</f>
        <v>0</v>
      </c>
      <c r="W14" s="58" cm="1">
        <f t="array" ref="W14">SUMPRODUCT(('Scores des matchs'!$B$5:$B$47='Classement automatique'!R14)*('Scores des matchs'!$D$5:$D$47))+SUMPRODUCT(('Scores des matchs'!$C$5:$C$47='Classement automatique'!R14)*('Scores des matchs'!$E$5:$E$47))</f>
        <v>0</v>
      </c>
      <c r="X14" s="58" cm="1">
        <f t="array" ref="X14">SUMPRODUCT(('Scores des matchs'!$B$5:$B$47='Classement automatique'!R14)*('Scores des matchs'!$E$5:$E$47))+SUMPRODUCT(('Scores des matchs'!$C$5:$C$47='Classement automatique'!R14)*('Scores des matchs'!$D$5:$D$47))</f>
        <v>0</v>
      </c>
      <c r="Y14" s="58">
        <f t="shared" si="12"/>
        <v>0</v>
      </c>
      <c r="Z14" s="58">
        <f t="shared" si="13"/>
        <v>0</v>
      </c>
      <c r="AA14" s="58"/>
      <c r="AB14" s="58">
        <f>Z14*10000+Y14*100+W14-(ROW()/1000)</f>
        <v>-1.4E-2</v>
      </c>
    </row>
    <row r="15" spans="1:28" ht="16.149999999999999" customHeight="1" thickBot="1" x14ac:dyDescent="0.3">
      <c r="A15" s="55"/>
      <c r="B15" s="59">
        <v>4</v>
      </c>
      <c r="C15" s="60" t="str">
        <f t="shared" si="9"/>
        <v>SOS Football</v>
      </c>
      <c r="D15" s="60">
        <f t="shared" si="9"/>
        <v>0</v>
      </c>
      <c r="E15" s="60">
        <f t="shared" si="9"/>
        <v>0</v>
      </c>
      <c r="F15" s="60">
        <f t="shared" si="9"/>
        <v>0</v>
      </c>
      <c r="G15" s="60">
        <f t="shared" si="9"/>
        <v>0</v>
      </c>
      <c r="H15" s="60">
        <f t="shared" si="9"/>
        <v>0</v>
      </c>
      <c r="I15" s="60">
        <f t="shared" si="9"/>
        <v>0</v>
      </c>
      <c r="J15" s="60">
        <f t="shared" si="9"/>
        <v>0</v>
      </c>
      <c r="K15" s="63">
        <f t="shared" si="9"/>
        <v>0</v>
      </c>
      <c r="N15" s="50" t="s">
        <v>5</v>
      </c>
      <c r="O15" s="50"/>
      <c r="P15" s="40"/>
      <c r="Q15" s="17">
        <f t="shared" si="10"/>
        <v>1</v>
      </c>
      <c r="R15" s="18" t="s">
        <v>67</v>
      </c>
      <c r="S15" s="58" cm="1">
        <f t="array" ref="S15">SUMPRODUCT(('Scores des matchs'!$B$5:$C$47='Classement automatique'!R15)*('Scores des matchs'!$D$5:$E$47&lt;&gt;""))</f>
        <v>1</v>
      </c>
      <c r="T15" s="58" cm="1">
        <f t="array" ref="T15">SUMPRODUCT(('Scores des matchs'!$B$5:$B$47='Classement automatique'!R15)*('Scores des matchs'!$D$5:$D$47&gt;'Scores des matchs'!$E$5:$E$47))+SUMPRODUCT(('Scores des matchs'!$C$5:$C$47='Classement automatique'!R15)*('Scores des matchs'!$D$5:$D$47&lt;'Scores des matchs'!$E$5:$E$47))</f>
        <v>0</v>
      </c>
      <c r="U15" s="58">
        <f t="shared" si="11"/>
        <v>0</v>
      </c>
      <c r="V15" s="58" cm="1">
        <f t="array" ref="V15">SUMPRODUCT(('Scores des matchs'!$B$5:$C$47='Classement automatique'!R15)*('Scores des matchs'!$D$5:$D$47='Scores des matchs'!$E$5:$E$47)*('Scores des matchs'!$D$5:$D$47&lt;&gt;""))</f>
        <v>1</v>
      </c>
      <c r="W15" s="58" cm="1">
        <f t="array" ref="W15">SUMPRODUCT(('Scores des matchs'!$B$5:$B$47='Classement automatique'!R15)*('Scores des matchs'!$D$5:$D$47))+SUMPRODUCT(('Scores des matchs'!$C$5:$C$47='Classement automatique'!R15)*('Scores des matchs'!$E$5:$E$47))</f>
        <v>3</v>
      </c>
      <c r="X15" s="58" cm="1">
        <f t="array" ref="X15">SUMPRODUCT(('Scores des matchs'!$B$5:$B$47='Classement automatique'!R15)*('Scores des matchs'!$E$5:$E$47))+SUMPRODUCT(('Scores des matchs'!$C$5:$C$47='Classement automatique'!R15)*('Scores des matchs'!$D$5:$D$47))</f>
        <v>3</v>
      </c>
      <c r="Y15" s="58">
        <f t="shared" si="12"/>
        <v>0</v>
      </c>
      <c r="Z15" s="58">
        <f t="shared" si="13"/>
        <v>1</v>
      </c>
      <c r="AA15" s="58"/>
      <c r="AB15" s="58">
        <f>Z15*10000+Y15*100+W15-(ROW()/1000)</f>
        <v>10002.985000000001</v>
      </c>
    </row>
    <row r="16" spans="1:28" ht="16.149999999999999" customHeight="1" thickBot="1" x14ac:dyDescent="0.3">
      <c r="A16" s="55"/>
      <c r="B16" s="59">
        <v>5</v>
      </c>
      <c r="C16" s="60" t="str">
        <f t="shared" si="9"/>
        <v>F.C Bellevue</v>
      </c>
      <c r="D16" s="60">
        <f t="shared" si="9"/>
        <v>0</v>
      </c>
      <c r="E16" s="60">
        <f t="shared" si="9"/>
        <v>0</v>
      </c>
      <c r="F16" s="60">
        <f t="shared" si="9"/>
        <v>0</v>
      </c>
      <c r="G16" s="60">
        <f t="shared" si="9"/>
        <v>0</v>
      </c>
      <c r="H16" s="60">
        <f t="shared" si="9"/>
        <v>0</v>
      </c>
      <c r="I16" s="60">
        <f t="shared" si="9"/>
        <v>0</v>
      </c>
      <c r="J16" s="60">
        <f t="shared" si="9"/>
        <v>0</v>
      </c>
      <c r="K16" s="63">
        <f t="shared" si="9"/>
        <v>0</v>
      </c>
      <c r="N16" s="50" t="s">
        <v>6</v>
      </c>
      <c r="O16" s="50"/>
      <c r="P16" s="40"/>
      <c r="Q16" s="17">
        <f t="shared" si="10"/>
        <v>2</v>
      </c>
      <c r="R16" s="18" t="s">
        <v>68</v>
      </c>
      <c r="S16" s="58" cm="1">
        <f t="array" ref="S16">SUMPRODUCT(('Scores des matchs'!$B$5:$C$47='Classement automatique'!R16)*('Scores des matchs'!$D$5:$E$47&lt;&gt;""))</f>
        <v>1</v>
      </c>
      <c r="T16" s="58" cm="1">
        <f t="array" ref="T16">SUMPRODUCT(('Scores des matchs'!$B$5:$B$47='Classement automatique'!R16)*('Scores des matchs'!$D$5:$D$47&gt;'Scores des matchs'!$E$5:$E$47))+SUMPRODUCT(('Scores des matchs'!$C$5:$C$47='Classement automatique'!R16)*('Scores des matchs'!$D$5:$D$47&lt;'Scores des matchs'!$E$5:$E$47))</f>
        <v>0</v>
      </c>
      <c r="U16" s="58">
        <f t="shared" si="11"/>
        <v>0</v>
      </c>
      <c r="V16" s="58" cm="1">
        <f t="array" ref="V16">SUMPRODUCT(('Scores des matchs'!$B$5:$C$47='Classement automatique'!R16)*('Scores des matchs'!$D$5:$D$47='Scores des matchs'!$E$5:$E$47)*('Scores des matchs'!$D$5:$D$47&lt;&gt;""))</f>
        <v>1</v>
      </c>
      <c r="W16" s="58" cm="1">
        <f t="array" ref="W16">SUMPRODUCT(('Scores des matchs'!$B$5:$B$47='Classement automatique'!R16)*('Scores des matchs'!$D$5:$D$47))+SUMPRODUCT(('Scores des matchs'!$C$5:$C$47='Classement automatique'!R16)*('Scores des matchs'!$E$5:$E$47))</f>
        <v>3</v>
      </c>
      <c r="X16" s="58" cm="1">
        <f t="array" ref="X16">SUMPRODUCT(('Scores des matchs'!$B$5:$B$47='Classement automatique'!R16)*('Scores des matchs'!$E$5:$E$47))+SUMPRODUCT(('Scores des matchs'!$C$5:$C$47='Classement automatique'!R16)*('Scores des matchs'!$D$5:$D$47))</f>
        <v>3</v>
      </c>
      <c r="Y16" s="58">
        <f t="shared" si="12"/>
        <v>0</v>
      </c>
      <c r="Z16" s="58">
        <f t="shared" si="13"/>
        <v>1</v>
      </c>
      <c r="AA16" s="58"/>
      <c r="AB16" s="58">
        <f>Z16*10000+Y16*100+W16-(ROW()/1000)</f>
        <v>10002.984</v>
      </c>
    </row>
    <row r="17" spans="1:28" ht="16.149999999999999" customHeight="1" thickBot="1" x14ac:dyDescent="0.3">
      <c r="A17" s="55"/>
      <c r="B17" s="59">
        <v>6</v>
      </c>
      <c r="C17" s="60" t="str">
        <f t="shared" si="9"/>
        <v>Gronaldo</v>
      </c>
      <c r="D17" s="60">
        <f t="shared" si="9"/>
        <v>0</v>
      </c>
      <c r="E17" s="60">
        <f t="shared" si="9"/>
        <v>0</v>
      </c>
      <c r="F17" s="60">
        <f t="shared" si="9"/>
        <v>0</v>
      </c>
      <c r="G17" s="60">
        <f t="shared" si="9"/>
        <v>0</v>
      </c>
      <c r="H17" s="60">
        <f t="shared" si="9"/>
        <v>0</v>
      </c>
      <c r="I17" s="60">
        <f t="shared" si="9"/>
        <v>0</v>
      </c>
      <c r="J17" s="60">
        <f t="shared" si="9"/>
        <v>0</v>
      </c>
      <c r="K17" s="63">
        <f t="shared" si="9"/>
        <v>0</v>
      </c>
      <c r="N17" s="51" t="s">
        <v>7</v>
      </c>
      <c r="O17" s="51"/>
      <c r="P17" s="41"/>
      <c r="Q17" s="17">
        <f t="shared" si="10"/>
        <v>6</v>
      </c>
      <c r="R17" s="18" t="s">
        <v>70</v>
      </c>
      <c r="S17" s="58" cm="1">
        <f t="array" ref="S17">SUMPRODUCT(('Scores des matchs'!$B$5:$C$47='Classement automatique'!R17)*('Scores des matchs'!$D$5:$E$47&lt;&gt;""))</f>
        <v>0</v>
      </c>
      <c r="T17" s="58" cm="1">
        <f t="array" ref="T17">SUMPRODUCT(('Scores des matchs'!$B$5:$B$47='Classement automatique'!R17)*('Scores des matchs'!$D$5:$D$47&gt;'Scores des matchs'!$E$5:$E$47))+SUMPRODUCT(('Scores des matchs'!$C$5:$C$47='Classement automatique'!R17)*('Scores des matchs'!$D$5:$D$47&lt;'Scores des matchs'!$E$5:$E$47))</f>
        <v>0</v>
      </c>
      <c r="U17" s="58">
        <f t="shared" si="11"/>
        <v>0</v>
      </c>
      <c r="V17" s="58" cm="1">
        <f t="array" ref="V17">SUMPRODUCT(('Scores des matchs'!$B$5:$C$47='Classement automatique'!R17)*('Scores des matchs'!$D$5:$D$47='Scores des matchs'!$E$5:$E$47)*('Scores des matchs'!$D$5:$D$47&lt;&gt;""))</f>
        <v>0</v>
      </c>
      <c r="W17" s="58" cm="1">
        <f t="array" ref="W17">SUMPRODUCT(('Scores des matchs'!$B$5:$B$47='Classement automatique'!R17)*('Scores des matchs'!$D$5:$D$47))+SUMPRODUCT(('Scores des matchs'!$C$5:$C$47='Classement automatique'!R17)*('Scores des matchs'!$E$5:$E$47))</f>
        <v>0</v>
      </c>
      <c r="X17" s="58" cm="1">
        <f t="array" ref="X17">SUMPRODUCT(('Scores des matchs'!$B$5:$B$47='Classement automatique'!R17)*('Scores des matchs'!$E$5:$E$47))+SUMPRODUCT(('Scores des matchs'!$C$5:$C$47='Classement automatique'!R17)*('Scores des matchs'!$D$5:$D$47))</f>
        <v>0</v>
      </c>
      <c r="Y17" s="58">
        <f t="shared" si="12"/>
        <v>0</v>
      </c>
      <c r="Z17" s="58">
        <f t="shared" si="13"/>
        <v>0</v>
      </c>
      <c r="AA17" s="58"/>
      <c r="AB17" s="58">
        <f>Z17*10000+Y17*100+W17-(ROW()/1000)</f>
        <v>-1.7000000000000001E-2</v>
      </c>
    </row>
    <row r="18" spans="1:28" ht="16.149999999999999" customHeight="1" thickBot="1" x14ac:dyDescent="0.3">
      <c r="A18" s="56"/>
      <c r="B18" s="59">
        <v>7</v>
      </c>
      <c r="C18" s="64" t="str">
        <f t="shared" si="9"/>
        <v>King Jong Team</v>
      </c>
      <c r="D18" s="64">
        <f t="shared" si="9"/>
        <v>0</v>
      </c>
      <c r="E18" s="64">
        <f t="shared" si="9"/>
        <v>0</v>
      </c>
      <c r="F18" s="64">
        <f t="shared" si="9"/>
        <v>0</v>
      </c>
      <c r="G18" s="64">
        <f t="shared" si="9"/>
        <v>0</v>
      </c>
      <c r="H18" s="64">
        <f t="shared" si="9"/>
        <v>0</v>
      </c>
      <c r="I18" s="64">
        <f t="shared" si="9"/>
        <v>0</v>
      </c>
      <c r="J18" s="64">
        <f t="shared" si="9"/>
        <v>0</v>
      </c>
      <c r="K18" s="65">
        <f t="shared" si="9"/>
        <v>0</v>
      </c>
      <c r="Q18" s="17">
        <f t="shared" si="10"/>
        <v>7</v>
      </c>
      <c r="R18" s="18" t="s">
        <v>69</v>
      </c>
      <c r="S18" s="58" cm="1">
        <f t="array" ref="S18">SUMPRODUCT(('Scores des matchs'!$B$5:$C$47='Classement automatique'!R18)*('Scores des matchs'!$D$5:$E$47&lt;&gt;""))</f>
        <v>0</v>
      </c>
      <c r="T18" s="58" cm="1">
        <f t="array" ref="T18">SUMPRODUCT(('Scores des matchs'!$B$5:$B$47='Classement automatique'!R18)*('Scores des matchs'!$D$5:$D$47&gt;'Scores des matchs'!$E$5:$E$47))+SUMPRODUCT(('Scores des matchs'!$C$5:$C$47='Classement automatique'!R18)*('Scores des matchs'!$D$5:$D$47&lt;'Scores des matchs'!$E$5:$E$47))</f>
        <v>0</v>
      </c>
      <c r="U18" s="58">
        <f t="shared" si="11"/>
        <v>0</v>
      </c>
      <c r="V18" s="58" cm="1">
        <f t="array" ref="V18">SUMPRODUCT(('Scores des matchs'!$B$5:$C$47='Classement automatique'!R18)*('Scores des matchs'!$D$5:$D$47='Scores des matchs'!$E$5:$E$47)*('Scores des matchs'!$D$5:$D$47&lt;&gt;""))</f>
        <v>0</v>
      </c>
      <c r="W18" s="58" cm="1">
        <f t="array" ref="W18">SUMPRODUCT(('Scores des matchs'!$B$5:$B$47='Classement automatique'!R18)*('Scores des matchs'!$D$5:$D$47))+SUMPRODUCT(('Scores des matchs'!$C$5:$C$47='Classement automatique'!R18)*('Scores des matchs'!$E$5:$E$47))</f>
        <v>0</v>
      </c>
      <c r="X18" s="58" cm="1">
        <f t="array" ref="X18">SUMPRODUCT(('Scores des matchs'!$B$5:$B$47='Classement automatique'!R18)*('Scores des matchs'!$E$5:$E$47))+SUMPRODUCT(('Scores des matchs'!$C$5:$C$47='Classement automatique'!R18)*('Scores des matchs'!$D$5:$D$47))</f>
        <v>0</v>
      </c>
      <c r="Y18" s="58">
        <f t="shared" si="12"/>
        <v>0</v>
      </c>
      <c r="Z18" s="58">
        <f t="shared" si="13"/>
        <v>0</v>
      </c>
      <c r="AA18" s="58"/>
      <c r="AB18" s="58">
        <f>Z18*10000+Y18*100+W18-(ROW()/1000)</f>
        <v>-1.7999999999999999E-2</v>
      </c>
    </row>
    <row r="21" spans="1:28" x14ac:dyDescent="0.25">
      <c r="O21"/>
      <c r="P21"/>
    </row>
    <row r="22" spans="1:28" x14ac:dyDescent="0.25">
      <c r="O22"/>
      <c r="P22"/>
    </row>
    <row r="23" spans="1:28" x14ac:dyDescent="0.25">
      <c r="O23"/>
      <c r="P23"/>
    </row>
    <row r="24" spans="1:28" x14ac:dyDescent="0.25">
      <c r="O24"/>
      <c r="P24"/>
    </row>
    <row r="25" spans="1:28" x14ac:dyDescent="0.25">
      <c r="O25"/>
      <c r="P25"/>
    </row>
    <row r="26" spans="1:28" x14ac:dyDescent="0.25">
      <c r="O26"/>
      <c r="P26"/>
    </row>
    <row r="27" spans="1:28" x14ac:dyDescent="0.25">
      <c r="O27"/>
      <c r="P27"/>
    </row>
    <row r="28" spans="1:28" x14ac:dyDescent="0.25">
      <c r="O28"/>
      <c r="P28"/>
    </row>
    <row r="29" spans="1:28" x14ac:dyDescent="0.25">
      <c r="O29"/>
      <c r="P29"/>
    </row>
    <row r="30" spans="1:28" x14ac:dyDescent="0.25">
      <c r="O30"/>
      <c r="P30"/>
    </row>
    <row r="31" spans="1:28" x14ac:dyDescent="0.25">
      <c r="O31"/>
      <c r="P31"/>
    </row>
    <row r="32" spans="1:28" x14ac:dyDescent="0.25">
      <c r="O32"/>
      <c r="P32"/>
    </row>
    <row r="33" spans="15:16" x14ac:dyDescent="0.25">
      <c r="O33"/>
      <c r="P33"/>
    </row>
    <row r="34" spans="15:16" x14ac:dyDescent="0.25">
      <c r="O34"/>
      <c r="P34"/>
    </row>
    <row r="35" spans="15:16" x14ac:dyDescent="0.25">
      <c r="O35"/>
      <c r="P35"/>
    </row>
  </sheetData>
  <mergeCells count="7">
    <mergeCell ref="A1:C2"/>
    <mergeCell ref="N15:O15"/>
    <mergeCell ref="N16:O16"/>
    <mergeCell ref="N17:O17"/>
    <mergeCell ref="N14:O14"/>
    <mergeCell ref="A5:A11"/>
    <mergeCell ref="A12:A18"/>
  </mergeCells>
  <pageMargins left="0.7" right="0.7" top="0.75" bottom="0.75" header="0.3" footer="0.3"/>
  <pageSetup paperSize="9" scale="63" orientation="landscape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797FB9-4654-4975-9ED2-A8B4064618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Tableau des matchs</vt:lpstr>
      <vt:lpstr>Scores des matchs</vt:lpstr>
      <vt:lpstr>Classement automatique</vt:lpstr>
      <vt:lpstr>'Classement automatique'!Print_Area</vt:lpstr>
      <vt:lpstr>'Scores des matchs'!Print_Area</vt:lpstr>
      <vt:lpstr>'Tableau des matchs'!Print_Area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2022-02-07T11:38:54Z</dcterms:modified>
</cp:coreProperties>
</file>