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A057044-0F72-4019-9821-B453CBF1FE57}" xr6:coauthVersionLast="47" xr6:coauthVersionMax="47" xr10:uidLastSave="{00000000-0000-0000-0000-000000000000}"/>
  <bookViews>
    <workbookView xWindow="-120" yWindow="-120" windowWidth="29040" windowHeight="16440" tabRatio="719" activeTab="2" xr2:uid="{00000000-000D-0000-FFFF-FFFF00000000}"/>
  </bookViews>
  <sheets>
    <sheet name="Base de données" sheetId="42" r:id="rId1"/>
    <sheet name="Base autres charges" sheetId="43" r:id="rId2"/>
    <sheet name="Fiche_binôme" sheetId="48" r:id="rId3"/>
    <sheet name="BD" sheetId="50" r:id="rId4"/>
  </sheets>
  <externalReferences>
    <externalReference r:id="rId5"/>
  </externalReferences>
  <definedNames>
    <definedName name="Clients.Liste">INDIRECT("T_Clients[Client]")</definedName>
    <definedName name="Jourspassés">#REF!=TODAY()-#REF!</definedName>
    <definedName name="Jpassés">#REF!</definedName>
    <definedName name="Liste_equipes">#REF!</definedName>
    <definedName name="Liste_mag">#REF!</definedName>
    <definedName name="Liste_verif">#REF!</definedName>
    <definedName name="llll">[1]Liste!$B$3:$B$15</definedName>
    <definedName name="Ouverture_arrond">#REF!-DAY(#REF!)+1</definedName>
    <definedName name="Plan" localSheetId="1">'Base autres charges'!PériodeDansPlan*(#REF!&gt;0)</definedName>
    <definedName name="Plan">PériodeDansPlan*(#REF!&gt;0)</definedName>
    <definedName name="PourcentageAccompli" localSheetId="1">'Base autres charges'!PourcentageAccompliAuDelà*'Base autres charges'!PériodeDansPlan</definedName>
    <definedName name="PourcentageAccompli">PourcentageAccompliAuDelà*[0]!PériodeDansPlan</definedName>
    <definedName name="_xlnm.Print_Area" localSheetId="1">#REF!</definedName>
    <definedName name="_xlnm.Print_Area" localSheetId="0">'Base de données'!$A$1:$N$79</definedName>
    <definedName name="_xlnm.Print_Area" localSheetId="2">Fiche_binôme!$C$1:$AA$58</definedName>
    <definedName name="Réel" localSheetId="1">('Base autres charges'!PériodeDansRéel*(#REF!&gt;0))*'Base autres charges'!PériodeDansPlan</definedName>
    <definedName name="Réel">(PériodeDansRéel*(#REF!&gt;0))*[0]!PériodeDansPlan</definedName>
    <definedName name="RéelAuDelà" localSheetId="1">'Base autres charges'!PériodeDansRéel*(#REF!&gt;0)</definedName>
    <definedName name="RéelAuDelà">[0]!PériodeDansRéel*(#REF!&gt;0)</definedName>
    <definedName name="Tableau1">Tableau16[]</definedName>
    <definedName name="Tableau13" localSheetId="1">Charges[]</definedName>
    <definedName name="Tableau13">Tableau134[]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00" i="42" l="1"/>
  <c r="J100" i="42"/>
  <c r="K99" i="42"/>
  <c r="J99" i="42"/>
  <c r="K98" i="42"/>
  <c r="J98" i="42"/>
  <c r="K97" i="42"/>
  <c r="J97" i="42"/>
  <c r="K96" i="42"/>
  <c r="J96" i="42"/>
  <c r="K95" i="42"/>
  <c r="J95" i="42"/>
  <c r="K94" i="42"/>
  <c r="J94" i="42"/>
  <c r="K93" i="42"/>
  <c r="J93" i="42"/>
  <c r="K92" i="42"/>
  <c r="J92" i="42"/>
  <c r="K91" i="42"/>
  <c r="J91" i="42"/>
  <c r="K90" i="42"/>
  <c r="J90" i="42"/>
  <c r="K89" i="42"/>
  <c r="J89" i="42"/>
  <c r="K88" i="42"/>
  <c r="J88" i="42"/>
  <c r="K87" i="42"/>
  <c r="J87" i="42"/>
  <c r="K86" i="42"/>
  <c r="J86" i="42"/>
  <c r="K85" i="42"/>
  <c r="J85" i="42"/>
  <c r="K84" i="42"/>
  <c r="J84" i="42"/>
  <c r="K83" i="42"/>
  <c r="J83" i="42"/>
  <c r="K82" i="42"/>
  <c r="J82" i="42"/>
  <c r="K81" i="42"/>
  <c r="J81" i="42"/>
  <c r="K80" i="42"/>
  <c r="J80" i="42"/>
  <c r="K79" i="42"/>
  <c r="J79" i="42"/>
  <c r="K78" i="42"/>
  <c r="J78" i="42"/>
  <c r="K77" i="42"/>
  <c r="J77" i="42"/>
  <c r="K76" i="42"/>
  <c r="J76" i="42"/>
  <c r="K75" i="42"/>
  <c r="J75" i="42"/>
  <c r="K74" i="42"/>
  <c r="J74" i="42"/>
  <c r="K73" i="42"/>
  <c r="J73" i="42"/>
  <c r="K72" i="42"/>
  <c r="J72" i="42"/>
  <c r="K71" i="42"/>
  <c r="J71" i="42"/>
  <c r="K70" i="42"/>
  <c r="J70" i="42"/>
  <c r="K69" i="42"/>
  <c r="J69" i="42"/>
  <c r="K68" i="42"/>
  <c r="J68" i="42"/>
  <c r="K67" i="42"/>
  <c r="J67" i="42"/>
  <c r="K66" i="42"/>
  <c r="J66" i="42"/>
  <c r="K65" i="42"/>
  <c r="J65" i="42"/>
  <c r="K64" i="42"/>
  <c r="J64" i="42"/>
  <c r="K63" i="42"/>
  <c r="J63" i="42"/>
  <c r="K62" i="42"/>
  <c r="J62" i="42"/>
  <c r="K61" i="42"/>
  <c r="J61" i="42"/>
  <c r="K60" i="42"/>
  <c r="J60" i="42"/>
  <c r="K59" i="42"/>
  <c r="J59" i="42"/>
  <c r="K58" i="42"/>
  <c r="J58" i="42"/>
  <c r="K57" i="42"/>
  <c r="J57" i="42"/>
  <c r="K56" i="42"/>
  <c r="J56" i="42"/>
  <c r="K55" i="42"/>
  <c r="J55" i="42"/>
  <c r="K54" i="42"/>
  <c r="J54" i="42"/>
  <c r="K53" i="42"/>
  <c r="J53" i="42"/>
  <c r="K52" i="42"/>
  <c r="J52" i="42"/>
  <c r="K51" i="42"/>
  <c r="J51" i="42"/>
  <c r="K50" i="42"/>
  <c r="J50" i="42"/>
  <c r="K49" i="42"/>
  <c r="J49" i="42"/>
  <c r="K48" i="42"/>
  <c r="J48" i="42"/>
  <c r="K47" i="42"/>
  <c r="J47" i="42"/>
  <c r="K46" i="42"/>
  <c r="J46" i="42"/>
  <c r="K45" i="42"/>
  <c r="J45" i="42"/>
  <c r="K44" i="42"/>
  <c r="J44" i="42"/>
  <c r="K43" i="42"/>
  <c r="J43" i="42"/>
  <c r="K42" i="42"/>
  <c r="J42" i="42"/>
  <c r="K41" i="42"/>
  <c r="J41" i="42"/>
  <c r="K40" i="42"/>
  <c r="J40" i="42"/>
  <c r="K39" i="42"/>
  <c r="J39" i="42"/>
  <c r="K38" i="42"/>
  <c r="J38" i="42"/>
  <c r="K37" i="42"/>
  <c r="J37" i="42"/>
  <c r="K36" i="42"/>
  <c r="J36" i="42"/>
  <c r="K35" i="42"/>
  <c r="J35" i="42"/>
  <c r="K34" i="42"/>
  <c r="J34" i="42"/>
  <c r="K33" i="42"/>
  <c r="J33" i="42"/>
  <c r="K32" i="42"/>
  <c r="J32" i="42"/>
  <c r="K31" i="42"/>
  <c r="J31" i="42"/>
  <c r="K30" i="42"/>
  <c r="J30" i="42"/>
  <c r="K29" i="42"/>
  <c r="J29" i="42"/>
  <c r="K28" i="42"/>
  <c r="J28" i="42"/>
  <c r="K27" i="42"/>
  <c r="J27" i="42"/>
  <c r="K26" i="42"/>
  <c r="J26" i="42"/>
  <c r="K25" i="42"/>
  <c r="J25" i="42"/>
  <c r="K24" i="42"/>
  <c r="J24" i="42"/>
  <c r="K23" i="42"/>
  <c r="J23" i="42"/>
  <c r="K22" i="42"/>
  <c r="J22" i="42"/>
  <c r="K21" i="42"/>
  <c r="J21" i="42"/>
  <c r="K20" i="42"/>
  <c r="J20" i="42"/>
  <c r="K19" i="42"/>
  <c r="J19" i="42"/>
  <c r="K18" i="42"/>
  <c r="J18" i="42"/>
  <c r="K17" i="42"/>
  <c r="J17" i="42"/>
  <c r="K16" i="42"/>
  <c r="J16" i="42"/>
  <c r="K15" i="42"/>
  <c r="J15" i="42"/>
  <c r="K14" i="42"/>
  <c r="J14" i="42"/>
  <c r="K13" i="42"/>
  <c r="J13" i="42"/>
  <c r="A44" i="48" l="1"/>
  <c r="X44" i="48" s="1"/>
  <c r="A45" i="48"/>
  <c r="Q45" i="48" s="1"/>
  <c r="A46" i="48"/>
  <c r="Q46" i="48" s="1"/>
  <c r="A47" i="48"/>
  <c r="U47" i="48" s="1"/>
  <c r="A48" i="48"/>
  <c r="U48" i="48" s="1"/>
  <c r="A49" i="48"/>
  <c r="F49" i="48" s="1"/>
  <c r="A50" i="48"/>
  <c r="R50" i="48" s="1"/>
  <c r="A51" i="48"/>
  <c r="F51" i="48" s="1"/>
  <c r="A52" i="48"/>
  <c r="C52" i="48" s="1"/>
  <c r="A53" i="48"/>
  <c r="C53" i="48" s="1"/>
  <c r="A54" i="48"/>
  <c r="C54" i="48" s="1"/>
  <c r="A55" i="48"/>
  <c r="C55" i="48" s="1"/>
  <c r="A56" i="48"/>
  <c r="F56" i="48" s="1"/>
  <c r="A57" i="48"/>
  <c r="F57" i="48" s="1"/>
  <c r="A58" i="48"/>
  <c r="F58" i="48" s="1"/>
  <c r="A59" i="48"/>
  <c r="F59" i="48" s="1"/>
  <c r="A37" i="48"/>
  <c r="Q37" i="48" s="1"/>
  <c r="A38" i="48"/>
  <c r="Q38" i="48" s="1"/>
  <c r="A39" i="48"/>
  <c r="U39" i="48" s="1"/>
  <c r="A40" i="48"/>
  <c r="U40" i="48" s="1"/>
  <c r="A41" i="48"/>
  <c r="F41" i="48" s="1"/>
  <c r="A42" i="48"/>
  <c r="R42" i="48" s="1"/>
  <c r="A43" i="48"/>
  <c r="R43" i="48" s="1"/>
  <c r="A36" i="48"/>
  <c r="X36" i="48" s="1"/>
  <c r="A28" i="48"/>
  <c r="X28" i="48" s="1"/>
  <c r="A29" i="48"/>
  <c r="Q29" i="48" s="1"/>
  <c r="A30" i="48"/>
  <c r="Q30" i="48" s="1"/>
  <c r="A31" i="48"/>
  <c r="U31" i="48" s="1"/>
  <c r="A32" i="48"/>
  <c r="U32" i="48" s="1"/>
  <c r="A33" i="48"/>
  <c r="F33" i="48" s="1"/>
  <c r="A34" i="48"/>
  <c r="R34" i="48" s="1"/>
  <c r="A35" i="48"/>
  <c r="R35" i="48" s="1"/>
  <c r="A27" i="48"/>
  <c r="R27" i="48" s="1"/>
  <c r="A16" i="48"/>
  <c r="U16" i="48" s="1"/>
  <c r="A17" i="48"/>
  <c r="F17" i="48" s="1"/>
  <c r="A18" i="48"/>
  <c r="R18" i="48" s="1"/>
  <c r="A19" i="48"/>
  <c r="R19" i="48" s="1"/>
  <c r="A20" i="48"/>
  <c r="X20" i="48" s="1"/>
  <c r="A21" i="48"/>
  <c r="Q21" i="48" s="1"/>
  <c r="A22" i="48"/>
  <c r="Q22" i="48" s="1"/>
  <c r="A23" i="48"/>
  <c r="U23" i="48" s="1"/>
  <c r="A24" i="48"/>
  <c r="U24" i="48" s="1"/>
  <c r="A25" i="48"/>
  <c r="F25" i="48" s="1"/>
  <c r="A26" i="48"/>
  <c r="R26" i="48" s="1"/>
  <c r="A15" i="48"/>
  <c r="Q15" i="48" s="1"/>
  <c r="F44" i="48" l="1"/>
  <c r="R38" i="48"/>
  <c r="X15" i="48"/>
  <c r="Q17" i="48"/>
  <c r="R46" i="48"/>
  <c r="C19" i="48"/>
  <c r="Q25" i="48"/>
  <c r="U19" i="48"/>
  <c r="C31" i="48"/>
  <c r="Q33" i="48"/>
  <c r="U35" i="48"/>
  <c r="C39" i="48"/>
  <c r="Q41" i="48"/>
  <c r="U52" i="48"/>
  <c r="C47" i="48"/>
  <c r="Q49" i="48"/>
  <c r="X31" i="48"/>
  <c r="F20" i="48"/>
  <c r="R22" i="48"/>
  <c r="X39" i="48"/>
  <c r="F36" i="48"/>
  <c r="R30" i="48"/>
  <c r="X47" i="48"/>
  <c r="C21" i="48"/>
  <c r="C29" i="48"/>
  <c r="C37" i="48"/>
  <c r="C45" i="48"/>
  <c r="F18" i="48"/>
  <c r="F26" i="48"/>
  <c r="F34" i="48"/>
  <c r="F42" i="48"/>
  <c r="F50" i="48"/>
  <c r="Q23" i="48"/>
  <c r="Q31" i="48"/>
  <c r="Q39" i="48"/>
  <c r="Q47" i="48"/>
  <c r="R20" i="48"/>
  <c r="R28" i="48"/>
  <c r="R36" i="48"/>
  <c r="R44" i="48"/>
  <c r="U17" i="48"/>
  <c r="U25" i="48"/>
  <c r="U33" i="48"/>
  <c r="U41" i="48"/>
  <c r="U49" i="48"/>
  <c r="X21" i="48"/>
  <c r="X29" i="48"/>
  <c r="X37" i="48"/>
  <c r="X45" i="48"/>
  <c r="C20" i="48"/>
  <c r="C30" i="48"/>
  <c r="C38" i="48"/>
  <c r="C46" i="48"/>
  <c r="F19" i="48"/>
  <c r="F27" i="48"/>
  <c r="F35" i="48"/>
  <c r="F43" i="48"/>
  <c r="Q16" i="48"/>
  <c r="Q24" i="48"/>
  <c r="Q32" i="48"/>
  <c r="Q40" i="48"/>
  <c r="Q48" i="48"/>
  <c r="R21" i="48"/>
  <c r="R29" i="48"/>
  <c r="R37" i="48"/>
  <c r="R45" i="48"/>
  <c r="U18" i="48"/>
  <c r="U26" i="48"/>
  <c r="U34" i="48"/>
  <c r="U42" i="48"/>
  <c r="U50" i="48"/>
  <c r="X22" i="48"/>
  <c r="X30" i="48"/>
  <c r="X38" i="48"/>
  <c r="X46" i="48"/>
  <c r="X23" i="48"/>
  <c r="C26" i="48"/>
  <c r="C18" i="48"/>
  <c r="C32" i="48"/>
  <c r="C40" i="48"/>
  <c r="C48" i="48"/>
  <c r="F21" i="48"/>
  <c r="F29" i="48"/>
  <c r="F37" i="48"/>
  <c r="F45" i="48"/>
  <c r="Q18" i="48"/>
  <c r="Q26" i="48"/>
  <c r="Q34" i="48"/>
  <c r="Q42" i="48"/>
  <c r="Q50" i="48"/>
  <c r="R23" i="48"/>
  <c r="R31" i="48"/>
  <c r="R39" i="48"/>
  <c r="R47" i="48"/>
  <c r="U20" i="48"/>
  <c r="U28" i="48"/>
  <c r="U36" i="48"/>
  <c r="U44" i="48"/>
  <c r="X16" i="48"/>
  <c r="X24" i="48"/>
  <c r="X32" i="48"/>
  <c r="X40" i="48"/>
  <c r="X48" i="48"/>
  <c r="C25" i="48"/>
  <c r="C17" i="48"/>
  <c r="C33" i="48"/>
  <c r="C41" i="48"/>
  <c r="C49" i="48"/>
  <c r="F22" i="48"/>
  <c r="F30" i="48"/>
  <c r="F38" i="48"/>
  <c r="F46" i="48"/>
  <c r="Q19" i="48"/>
  <c r="Q27" i="48"/>
  <c r="Q35" i="48"/>
  <c r="Q43" i="48"/>
  <c r="R16" i="48"/>
  <c r="R24" i="48"/>
  <c r="R32" i="48"/>
  <c r="R40" i="48"/>
  <c r="R48" i="48"/>
  <c r="U21" i="48"/>
  <c r="U29" i="48"/>
  <c r="U37" i="48"/>
  <c r="U45" i="48"/>
  <c r="X17" i="48"/>
  <c r="X25" i="48"/>
  <c r="X33" i="48"/>
  <c r="X41" i="48"/>
  <c r="X49" i="48"/>
  <c r="C24" i="48"/>
  <c r="C16" i="48"/>
  <c r="C34" i="48"/>
  <c r="C42" i="48"/>
  <c r="C50" i="48"/>
  <c r="F23" i="48"/>
  <c r="F31" i="48"/>
  <c r="F39" i="48"/>
  <c r="F47" i="48"/>
  <c r="Q20" i="48"/>
  <c r="Q28" i="48"/>
  <c r="Q36" i="48"/>
  <c r="Q44" i="48"/>
  <c r="R17" i="48"/>
  <c r="R25" i="48"/>
  <c r="R33" i="48"/>
  <c r="R41" i="48"/>
  <c r="R49" i="48"/>
  <c r="U22" i="48"/>
  <c r="U30" i="48"/>
  <c r="U38" i="48"/>
  <c r="U46" i="48"/>
  <c r="X18" i="48"/>
  <c r="X26" i="48"/>
  <c r="X34" i="48"/>
  <c r="X42" i="48"/>
  <c r="X50" i="48"/>
  <c r="F28" i="48"/>
  <c r="U27" i="48"/>
  <c r="U43" i="48"/>
  <c r="C23" i="48"/>
  <c r="C27" i="48"/>
  <c r="C35" i="48"/>
  <c r="C43" i="48"/>
  <c r="F16" i="48"/>
  <c r="F24" i="48"/>
  <c r="F32" i="48"/>
  <c r="F40" i="48"/>
  <c r="F48" i="48"/>
  <c r="X19" i="48"/>
  <c r="X27" i="48"/>
  <c r="X35" i="48"/>
  <c r="X43" i="48"/>
  <c r="X52" i="48"/>
  <c r="C22" i="48"/>
  <c r="C28" i="48"/>
  <c r="C36" i="48"/>
  <c r="C44" i="48"/>
  <c r="X54" i="48"/>
  <c r="X53" i="48"/>
  <c r="U54" i="48"/>
  <c r="X55" i="48"/>
  <c r="X56" i="48"/>
  <c r="X57" i="48"/>
  <c r="R52" i="48"/>
  <c r="X58" i="48"/>
  <c r="X51" i="48"/>
  <c r="X59" i="48"/>
  <c r="U53" i="48"/>
  <c r="R54" i="48"/>
  <c r="U55" i="48"/>
  <c r="U56" i="48"/>
  <c r="U57" i="48"/>
  <c r="U58" i="48"/>
  <c r="U51" i="48"/>
  <c r="U59" i="48"/>
  <c r="R53" i="48"/>
  <c r="Q52" i="48"/>
  <c r="R55" i="48"/>
  <c r="R56" i="48"/>
  <c r="R57" i="48"/>
  <c r="R58" i="48"/>
  <c r="R51" i="48"/>
  <c r="R59" i="48"/>
  <c r="Q53" i="48"/>
  <c r="Q54" i="48"/>
  <c r="F52" i="48"/>
  <c r="Q55" i="48"/>
  <c r="Q56" i="48"/>
  <c r="Q57" i="48"/>
  <c r="Q58" i="48"/>
  <c r="C56" i="48"/>
  <c r="Q51" i="48"/>
  <c r="Q59" i="48"/>
  <c r="C57" i="48"/>
  <c r="F53" i="48"/>
  <c r="C58" i="48"/>
  <c r="F54" i="48"/>
  <c r="C51" i="48"/>
  <c r="C59" i="48"/>
  <c r="F55" i="48"/>
  <c r="A6" i="48" l="1"/>
  <c r="A4" i="48"/>
  <c r="J6" i="48" s="1"/>
  <c r="Y9" i="48" l="1"/>
  <c r="J2" i="42" l="1"/>
  <c r="K2" i="42"/>
  <c r="J3" i="42"/>
  <c r="K3" i="42"/>
  <c r="J4" i="42"/>
  <c r="K4" i="42"/>
  <c r="J5" i="42"/>
  <c r="K5" i="42"/>
  <c r="J6" i="42"/>
  <c r="K6" i="42"/>
  <c r="J7" i="42"/>
  <c r="K7" i="42"/>
  <c r="J8" i="42"/>
  <c r="K8" i="42"/>
  <c r="J9" i="42"/>
  <c r="K9" i="42"/>
  <c r="J10" i="42"/>
  <c r="K10" i="42"/>
  <c r="J11" i="42"/>
  <c r="K11" i="42"/>
  <c r="J12" i="42"/>
  <c r="K12" i="42"/>
  <c r="A3" i="48" l="1"/>
  <c r="C3" i="48" s="1"/>
  <c r="C4" i="48" l="1"/>
  <c r="J7" i="48"/>
  <c r="R15" i="48"/>
  <c r="U15" i="48"/>
  <c r="C15" i="48"/>
  <c r="F15" i="48"/>
  <c r="A7" i="48" l="1"/>
  <c r="T6" i="48" l="1"/>
  <c r="T7" i="48"/>
</calcChain>
</file>

<file path=xl/sharedStrings.xml><?xml version="1.0" encoding="utf-8"?>
<sst xmlns="http://schemas.openxmlformats.org/spreadsheetml/2006/main" count="967" uniqueCount="67">
  <si>
    <t>Section</t>
  </si>
  <si>
    <t>CCG</t>
  </si>
  <si>
    <t>JU</t>
  </si>
  <si>
    <t>A</t>
  </si>
  <si>
    <t>Colonne1</t>
  </si>
  <si>
    <t>Détail des travaux</t>
  </si>
  <si>
    <t>Période</t>
  </si>
  <si>
    <t>Début de contrôle</t>
  </si>
  <si>
    <t>CC</t>
  </si>
  <si>
    <t>DD</t>
  </si>
  <si>
    <t>Binôme</t>
  </si>
  <si>
    <t>Trésorerie      SGC</t>
  </si>
  <si>
    <t>30/07/21</t>
  </si>
  <si>
    <t>Début</t>
  </si>
  <si>
    <t>Livrable / Date prévisionnelle</t>
  </si>
  <si>
    <t>BB</t>
  </si>
  <si>
    <t>EE</t>
  </si>
  <si>
    <t>VV</t>
  </si>
  <si>
    <t>JJ</t>
  </si>
  <si>
    <t>AA</t>
  </si>
  <si>
    <t>B1</t>
  </si>
  <si>
    <t>B2</t>
  </si>
  <si>
    <t>B3</t>
  </si>
  <si>
    <t>B4</t>
  </si>
  <si>
    <t>B5</t>
  </si>
  <si>
    <t>Agent</t>
  </si>
  <si>
    <t>B6</t>
  </si>
  <si>
    <t>Tuteur</t>
  </si>
  <si>
    <t>Colonne2</t>
  </si>
  <si>
    <t>B</t>
  </si>
  <si>
    <t>Colonne4</t>
  </si>
  <si>
    <t>B7</t>
  </si>
  <si>
    <t xml:space="preserve">Tuteur </t>
  </si>
  <si>
    <t>AAA</t>
  </si>
  <si>
    <t>RECAP</t>
  </si>
  <si>
    <t>Etat</t>
  </si>
  <si>
    <t>E</t>
  </si>
  <si>
    <t>N</t>
  </si>
  <si>
    <t>SG</t>
  </si>
  <si>
    <t>CL</t>
  </si>
  <si>
    <t>MA</t>
  </si>
  <si>
    <t>BE</t>
  </si>
  <si>
    <t>CU</t>
  </si>
  <si>
    <t>NE</t>
  </si>
  <si>
    <t>VE</t>
  </si>
  <si>
    <t>COMPTE RENDU</t>
  </si>
  <si>
    <t>THEME</t>
  </si>
  <si>
    <t>ANIMATEUR</t>
  </si>
  <si>
    <t>PARTICIPANT</t>
  </si>
  <si>
    <t>motif</t>
  </si>
  <si>
    <t>Nature</t>
  </si>
  <si>
    <t>C</t>
  </si>
  <si>
    <t>Ex</t>
  </si>
  <si>
    <t>oui</t>
  </si>
  <si>
    <t>non</t>
  </si>
  <si>
    <t>30/07/22</t>
  </si>
  <si>
    <t>30/07/23</t>
  </si>
  <si>
    <t>30/07/24</t>
  </si>
  <si>
    <t>30/07/25</t>
  </si>
  <si>
    <t>30/07/26</t>
  </si>
  <si>
    <t>30/07/27</t>
  </si>
  <si>
    <t>30/07/28</t>
  </si>
  <si>
    <t>30/07/29</t>
  </si>
  <si>
    <t>30/07/30</t>
  </si>
  <si>
    <t>30/07/31</t>
  </si>
  <si>
    <t>MAG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</si>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</sst>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-* #,##0.00\ _€_-;\-* #,##0.00\ _€_-;_-* &quot;-&quot;??\ _€_-;_-@_-"/>
    <numFmt numFmtId="165" formatCode="0_ ;\-0\ "/>
    <numFmt numFmtId="166" formatCode="_-* #,##0\ _€_-;\-* #,##0\ _€_-;_-* &quot;-&quot;??\ _€_-;_-@_-"/>
    <numFmt numFmtId="167" formatCode="dd/mm/yy;@"/>
  </numFmts>
  <fonts count="82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orbel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orbel"/>
      <family val="2"/>
      <scheme val="minor"/>
    </font>
    <font>
      <b/>
      <sz val="11"/>
      <color theme="1" tint="0.34998626667073579"/>
      <name val="Corbel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orbel"/>
      <family val="2"/>
      <scheme val="minor"/>
    </font>
    <font>
      <sz val="12"/>
      <color theme="1" tint="0.24994659260841701"/>
      <name val="Corbel"/>
      <family val="2"/>
      <scheme val="major"/>
    </font>
    <font>
      <sz val="8"/>
      <color theme="1" tint="0.24994659260841701"/>
      <name val="Corbel"/>
      <family val="2"/>
      <scheme val="major"/>
    </font>
    <font>
      <sz val="11"/>
      <name val="Corbel"/>
      <family val="2"/>
      <scheme val="major"/>
    </font>
    <font>
      <sz val="11"/>
      <color theme="1" tint="0.24994659260841701"/>
      <name val="Arial"/>
      <family val="2"/>
    </font>
    <font>
      <sz val="11"/>
      <color rgb="FFFF0000"/>
      <name val="Arial"/>
      <family val="2"/>
    </font>
    <font>
      <u/>
      <sz val="11"/>
      <color theme="10"/>
      <name val="Corbel"/>
      <family val="2"/>
      <scheme val="major"/>
    </font>
    <font>
      <sz val="9"/>
      <color rgb="FF00000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b/>
      <sz val="8"/>
      <color theme="0"/>
      <name val="Arial"/>
      <family val="2"/>
    </font>
    <font>
      <sz val="9"/>
      <color theme="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9"/>
      <color rgb="FFFF0000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sz val="10"/>
      <color theme="4" tint="-0.499984740745262"/>
      <name val="Arial"/>
      <family val="2"/>
    </font>
    <font>
      <b/>
      <sz val="10"/>
      <color theme="4" tint="-0.499984740745262"/>
      <name val="Arial"/>
      <family val="2"/>
    </font>
    <font>
      <sz val="9"/>
      <color theme="6" tint="-0.499984740745262"/>
      <name val="Arial"/>
      <family val="2"/>
    </font>
    <font>
      <b/>
      <sz val="9"/>
      <color theme="1"/>
      <name val="Arial"/>
      <family val="2"/>
    </font>
    <font>
      <sz val="10"/>
      <color theme="0"/>
      <name val="Corbel"/>
      <family val="2"/>
      <scheme val="minor"/>
    </font>
    <font>
      <sz val="9"/>
      <color theme="0"/>
      <name val="Corbel"/>
      <family val="2"/>
      <scheme val="minor"/>
    </font>
    <font>
      <sz val="8"/>
      <name val="Corbel"/>
      <family val="2"/>
      <scheme val="major"/>
    </font>
    <font>
      <sz val="8"/>
      <color theme="0"/>
      <name val="Corbel"/>
      <family val="2"/>
      <scheme val="minor"/>
    </font>
    <font>
      <sz val="10"/>
      <color theme="0"/>
      <name val="Corbel"/>
      <family val="2"/>
      <scheme val="major"/>
    </font>
    <font>
      <sz val="10"/>
      <name val="Arial"/>
      <family val="2"/>
    </font>
    <font>
      <sz val="11"/>
      <color rgb="FFFF0000"/>
      <name val="Corbel"/>
      <family val="2"/>
      <scheme val="major"/>
    </font>
    <font>
      <b/>
      <sz val="11"/>
      <name val="Segoe UI"/>
      <family val="2"/>
    </font>
    <font>
      <sz val="10"/>
      <name val="Segoe UI"/>
      <family val="2"/>
    </font>
    <font>
      <sz val="9"/>
      <name val="Segoe UI"/>
      <family val="2"/>
    </font>
    <font>
      <b/>
      <sz val="10"/>
      <name val="Segoe UI"/>
      <family val="2"/>
    </font>
    <font>
      <sz val="12"/>
      <name val="Arial Black"/>
      <family val="2"/>
    </font>
    <font>
      <sz val="9"/>
      <name val="Corbel"/>
      <family val="2"/>
      <scheme val="major"/>
    </font>
    <font>
      <b/>
      <sz val="11"/>
      <name val="Corbel"/>
      <family val="2"/>
      <scheme val="major"/>
    </font>
    <font>
      <sz val="10"/>
      <color theme="1" tint="0.24994659260841701"/>
      <name val="Corbel"/>
      <family val="2"/>
      <scheme val="major"/>
    </font>
    <font>
      <sz val="11"/>
      <color theme="1" tint="0.24994659260841701"/>
      <name val="Segoe UI"/>
      <family val="2"/>
    </font>
    <font>
      <sz val="11"/>
      <color rgb="FFFF0000"/>
      <name val="Segoe UI"/>
      <family val="2"/>
    </font>
    <font>
      <sz val="6"/>
      <color rgb="FFFF0000"/>
      <name val="Arial"/>
      <family val="2"/>
    </font>
    <font>
      <sz val="14"/>
      <name val="Arial Black"/>
      <family val="2"/>
    </font>
    <font>
      <b/>
      <sz val="12"/>
      <color theme="0"/>
      <name val="Arial"/>
      <family val="2"/>
    </font>
    <font>
      <b/>
      <sz val="11"/>
      <color rgb="FFFF0000"/>
      <name val="Arial"/>
      <family val="2"/>
    </font>
    <font>
      <b/>
      <sz val="8"/>
      <color theme="0"/>
      <name val="Corbel"/>
      <family val="2"/>
      <scheme val="minor"/>
    </font>
    <font>
      <sz val="10"/>
      <color theme="9" tint="-0.499984740745262"/>
      <name val="Arial"/>
      <family val="2"/>
    </font>
    <font>
      <sz val="8"/>
      <name val="Segoe UI"/>
      <family val="2"/>
    </font>
    <font>
      <sz val="11"/>
      <color rgb="FFCC0000"/>
      <name val="Wingdings 3"/>
      <family val="1"/>
      <charset val="2"/>
    </font>
    <font>
      <sz val="11"/>
      <color rgb="FFFF6569"/>
      <name val="Wingdings 3"/>
      <family val="1"/>
      <charset val="2"/>
    </font>
    <font>
      <sz val="11"/>
      <color rgb="FFFFB9B9"/>
      <name val="Wingdings 3"/>
      <family val="1"/>
      <charset val="2"/>
    </font>
    <font>
      <sz val="8"/>
      <color rgb="FFFF0000"/>
      <name val="Segoe UI"/>
      <family val="2"/>
    </font>
    <font>
      <sz val="8"/>
      <color theme="0"/>
      <name val="Arial"/>
      <family val="2"/>
    </font>
    <font>
      <sz val="10"/>
      <name val="Corbel"/>
      <family val="2"/>
      <scheme val="major"/>
    </font>
    <font>
      <sz val="12"/>
      <color theme="9" tint="-0.499984740745262"/>
      <name val="Arial"/>
      <family val="2"/>
    </font>
    <font>
      <sz val="12"/>
      <name val="Corbel"/>
      <family val="2"/>
      <scheme val="major"/>
    </font>
    <font>
      <sz val="15"/>
      <name val="Arial Black"/>
      <family val="2"/>
    </font>
    <font>
      <sz val="12"/>
      <color theme="0"/>
      <name val="Arial"/>
      <family val="2"/>
    </font>
    <font>
      <sz val="10"/>
      <color theme="3" tint="-0.249977111117893"/>
      <name val="Segoe UI"/>
      <family val="2"/>
    </font>
    <font>
      <b/>
      <sz val="8"/>
      <name val="Arial Black"/>
      <family val="2"/>
    </font>
    <font>
      <sz val="9"/>
      <color theme="9" tint="-0.499984740745262"/>
      <name val="Arial"/>
      <family val="2"/>
    </font>
    <font>
      <sz val="12"/>
      <name val="Arial"/>
      <family val="2"/>
    </font>
    <font>
      <sz val="8"/>
      <color theme="1"/>
      <name val="Corbel"/>
      <family val="2"/>
      <scheme val="minor"/>
    </font>
    <font>
      <u/>
      <sz val="8"/>
      <color theme="10"/>
      <name val="Corbel"/>
      <family val="2"/>
      <scheme val="minor"/>
    </font>
    <font>
      <sz val="8"/>
      <name val="Arial Black"/>
      <family val="2"/>
    </font>
    <font>
      <sz val="8"/>
      <color theme="0"/>
      <name val="Verdana"/>
      <family val="2"/>
    </font>
    <font>
      <sz val="8"/>
      <color indexed="8"/>
      <name val="Verdana"/>
      <family val="2"/>
    </font>
    <font>
      <b/>
      <sz val="12"/>
      <color rgb="FFFF0000"/>
      <name val="Arial"/>
      <family val="2"/>
    </font>
    <font>
      <b/>
      <sz val="11"/>
      <color rgb="FFFF0000"/>
      <name val="Corbel"/>
      <family val="2"/>
      <scheme val="major"/>
    </font>
    <font>
      <b/>
      <sz val="10"/>
      <color rgb="FFFF0000"/>
      <name val="Corbel"/>
      <family val="2"/>
      <scheme val="minor"/>
    </font>
    <font>
      <b/>
      <sz val="11"/>
      <color rgb="FFFF0000"/>
      <name val="Segoe UI"/>
      <family val="2"/>
    </font>
    <font>
      <b/>
      <sz val="10"/>
      <color rgb="FFFF0000"/>
      <name val="Segoe UI"/>
      <family val="2"/>
    </font>
    <font>
      <sz val="10"/>
      <color rgb="FFFF0000"/>
      <name val="Segoe UI"/>
      <family val="2"/>
    </font>
    <font>
      <sz val="11"/>
      <color rgb="FF333333"/>
      <name val="Corbel"/>
      <family val="2"/>
    </font>
    <font>
      <b/>
      <sz val="13"/>
      <name val="Arial"/>
      <family val="2"/>
    </font>
    <font>
      <sz val="6"/>
      <color theme="0"/>
      <name val="Arial"/>
      <family val="2"/>
    </font>
  </fonts>
  <fills count="18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E9A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auto="1"/>
      </right>
      <top style="thin">
        <color theme="1" tint="0.499984740745262"/>
      </top>
      <bottom/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auto="1"/>
      </right>
      <top/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1" tint="0.499984740745262"/>
      </right>
      <top/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1" tint="0.499984740745262"/>
      </bottom>
      <diagonal/>
    </border>
    <border>
      <left/>
      <right style="thin">
        <color theme="0" tint="-4.9989318521683403E-2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theme="1" tint="0.499984740745262"/>
      </bottom>
      <diagonal/>
    </border>
    <border>
      <left/>
      <right style="thin">
        <color theme="0" tint="-4.9989318521683403E-2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theme="0" tint="-4.9989318521683403E-2"/>
      </left>
      <right/>
      <top style="thin">
        <color indexed="64"/>
      </top>
      <bottom/>
      <diagonal/>
    </border>
    <border>
      <left style="thin">
        <color theme="0" tint="-4.9989318521683403E-2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2">
    <xf numFmtId="0" fontId="0" fillId="0" borderId="0" applyNumberFormat="0" applyFill="0" applyBorder="0" applyProtection="0">
      <alignment horizontal="center" vertical="center"/>
    </xf>
    <xf numFmtId="0" fontId="4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6" fillId="0" borderId="2" applyFill="0" applyProtection="0">
      <alignment horizontal="center"/>
    </xf>
    <xf numFmtId="0" fontId="6" fillId="0" borderId="0" applyFill="0" applyBorder="0" applyProtection="0">
      <alignment horizontal="center" wrapText="1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5" fillId="6" borderId="1" applyNumberFormat="0" applyProtection="0">
      <alignment horizontal="left" vertical="center"/>
    </xf>
    <xf numFmtId="0" fontId="4" fillId="0" borderId="0" applyNumberFormat="0" applyFill="0" applyBorder="0" applyProtection="0">
      <alignment vertical="center"/>
    </xf>
    <xf numFmtId="0" fontId="6" fillId="0" borderId="0" applyFill="0" applyProtection="0">
      <alignment vertical="center"/>
    </xf>
    <xf numFmtId="0" fontId="6" fillId="0" borderId="0" applyFill="0" applyProtection="0">
      <alignment horizontal="center" vertical="center" wrapText="1"/>
    </xf>
    <xf numFmtId="0" fontId="6" fillId="0" borderId="0" applyFill="0" applyProtection="0">
      <alignment horizontal="left"/>
    </xf>
    <xf numFmtId="0" fontId="8" fillId="0" borderId="0" applyNumberFormat="0" applyFill="0" applyBorder="0" applyProtection="0">
      <alignment vertical="center"/>
    </xf>
    <xf numFmtId="1" fontId="9" fillId="6" borderId="1">
      <alignment horizontal="center" vertical="center"/>
    </xf>
    <xf numFmtId="0" fontId="7" fillId="2" borderId="4" applyNumberFormat="0" applyFont="0" applyAlignment="0">
      <alignment horizontal="center"/>
    </xf>
    <xf numFmtId="0" fontId="7" fillId="3" borderId="3" applyNumberFormat="0" applyFont="0" applyAlignment="0">
      <alignment horizontal="center"/>
    </xf>
    <xf numFmtId="0" fontId="7" fillId="4" borderId="3" applyNumberFormat="0" applyFont="0" applyAlignment="0">
      <alignment horizontal="center"/>
    </xf>
    <xf numFmtId="0" fontId="7" fillId="5" borderId="3" applyNumberFormat="0" applyFont="0" applyAlignment="0">
      <alignment horizontal="center"/>
    </xf>
    <xf numFmtId="0" fontId="7" fillId="7" borderId="3" applyNumberFormat="0" applyFont="0" applyAlignment="0">
      <alignment horizontal="center"/>
    </xf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4" fillId="0" borderId="0" applyNumberFormat="0" applyFill="0" applyBorder="0" applyAlignment="0" applyProtection="0">
      <alignment horizontal="center" vertical="center"/>
    </xf>
  </cellStyleXfs>
  <cellXfs count="270">
    <xf numFmtId="0" fontId="0" fillId="0" borderId="0" xfId="0">
      <alignment horizontal="center" vertical="center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horizontal="left" vertical="center" indent="1"/>
    </xf>
    <xf numFmtId="0" fontId="12" fillId="0" borderId="0" xfId="0" applyFont="1">
      <alignment horizontal="center" vertical="center"/>
    </xf>
    <xf numFmtId="3" fontId="17" fillId="0" borderId="0" xfId="19" applyNumberFormat="1" applyFont="1" applyAlignment="1">
      <alignment horizontal="right" vertical="center" wrapText="1"/>
    </xf>
    <xf numFmtId="0" fontId="18" fillId="0" borderId="5" xfId="9" applyFont="1" applyFill="1" applyBorder="1" applyAlignment="1">
      <alignment horizontal="center" vertical="center" wrapText="1"/>
    </xf>
    <xf numFmtId="0" fontId="18" fillId="8" borderId="5" xfId="10" applyFont="1" applyFill="1" applyBorder="1" applyAlignment="1">
      <alignment horizontal="center" vertical="center" wrapText="1"/>
    </xf>
    <xf numFmtId="3" fontId="18" fillId="8" borderId="5" xfId="10" applyNumberFormat="1" applyFont="1" applyFill="1" applyBorder="1" applyAlignment="1">
      <alignment horizontal="center" vertical="center" wrapText="1"/>
    </xf>
    <xf numFmtId="0" fontId="12" fillId="0" borderId="0" xfId="0" applyFont="1" applyBorder="1">
      <alignment horizontal="center" vertical="center"/>
    </xf>
    <xf numFmtId="0" fontId="24" fillId="0" borderId="0" xfId="0" applyFont="1" applyFill="1" applyBorder="1">
      <alignment horizontal="center" vertical="center"/>
    </xf>
    <xf numFmtId="0" fontId="13" fillId="9" borderId="0" xfId="0" applyFont="1" applyFill="1" applyBorder="1">
      <alignment horizontal="center" vertical="center"/>
    </xf>
    <xf numFmtId="0" fontId="25" fillId="0" borderId="0" xfId="0" applyFont="1" applyFill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2" fillId="0" borderId="0" xfId="0" applyFont="1" applyFill="1" applyAlignment="1">
      <alignment horizontal="center"/>
    </xf>
    <xf numFmtId="0" fontId="12" fillId="0" borderId="0" xfId="0" applyFont="1" applyFill="1">
      <alignment horizontal="center" vertical="center"/>
    </xf>
    <xf numFmtId="3" fontId="26" fillId="0" borderId="0" xfId="19" applyNumberFormat="1" applyFont="1" applyFill="1" applyAlignment="1">
      <alignment horizontal="right" vertical="center" wrapText="1"/>
    </xf>
    <xf numFmtId="1" fontId="17" fillId="0" borderId="0" xfId="19" applyNumberFormat="1" applyFont="1" applyFill="1" applyAlignment="1">
      <alignment horizontal="center" vertical="center" wrapText="1"/>
    </xf>
    <xf numFmtId="3" fontId="17" fillId="0" borderId="0" xfId="19" applyNumberFormat="1" applyFont="1" applyFill="1" applyAlignment="1">
      <alignment horizontal="right" vertical="center" wrapText="1"/>
    </xf>
    <xf numFmtId="165" fontId="16" fillId="0" borderId="24" xfId="19" applyNumberFormat="1" applyFont="1" applyFill="1" applyBorder="1" applyAlignment="1">
      <alignment horizontal="center" vertical="center"/>
    </xf>
    <xf numFmtId="49" fontId="16" fillId="0" borderId="24" xfId="0" applyNumberFormat="1" applyFont="1" applyFill="1" applyBorder="1" applyAlignment="1">
      <alignment horizontal="left" vertical="center" wrapText="1"/>
    </xf>
    <xf numFmtId="3" fontId="18" fillId="11" borderId="25" xfId="10" applyNumberFormat="1" applyFont="1" applyFill="1" applyBorder="1" applyAlignment="1">
      <alignment horizontal="center" vertical="center" wrapText="1"/>
    </xf>
    <xf numFmtId="3" fontId="28" fillId="0" borderId="0" xfId="19" applyNumberFormat="1" applyFont="1" applyFill="1" applyAlignment="1">
      <alignment horizontal="right" vertical="center" wrapText="1"/>
    </xf>
    <xf numFmtId="3" fontId="29" fillId="0" borderId="0" xfId="19" applyNumberFormat="1" applyFont="1" applyFill="1" applyAlignment="1">
      <alignment horizontal="right" vertical="center" wrapText="1"/>
    </xf>
    <xf numFmtId="3" fontId="15" fillId="12" borderId="26" xfId="0" applyNumberFormat="1" applyFont="1" applyFill="1" applyBorder="1" applyAlignment="1">
      <alignment horizontal="right" vertical="center" wrapText="1"/>
    </xf>
    <xf numFmtId="3" fontId="16" fillId="12" borderId="26" xfId="0" applyNumberFormat="1" applyFont="1" applyFill="1" applyBorder="1" applyAlignment="1">
      <alignment horizontal="right" vertical="center" wrapText="1"/>
    </xf>
    <xf numFmtId="3" fontId="16" fillId="0" borderId="24" xfId="0" applyNumberFormat="1" applyFont="1" applyFill="1" applyBorder="1" applyAlignment="1">
      <alignment horizontal="left" vertical="center" wrapText="1"/>
    </xf>
    <xf numFmtId="3" fontId="15" fillId="0" borderId="24" xfId="0" applyNumberFormat="1" applyFont="1" applyFill="1" applyBorder="1" applyAlignment="1">
      <alignment horizontal="left" vertical="center" wrapText="1"/>
    </xf>
    <xf numFmtId="3" fontId="26" fillId="0" borderId="0" xfId="19" applyNumberFormat="1" applyFont="1" applyFill="1" applyAlignment="1">
      <alignment horizontal="left" vertical="center" wrapText="1"/>
    </xf>
    <xf numFmtId="166" fontId="28" fillId="0" borderId="0" xfId="19" applyNumberFormat="1" applyFont="1" applyFill="1" applyAlignment="1">
      <alignment horizontal="left" vertical="center" wrapText="1"/>
    </xf>
    <xf numFmtId="166" fontId="29" fillId="0" borderId="0" xfId="19" applyNumberFormat="1" applyFont="1" applyFill="1" applyAlignment="1">
      <alignment horizontal="left" vertical="center" wrapText="1"/>
    </xf>
    <xf numFmtId="3" fontId="17" fillId="0" borderId="0" xfId="19" applyNumberFormat="1" applyFont="1" applyFill="1" applyAlignment="1">
      <alignment horizontal="left" vertical="center" wrapText="1"/>
    </xf>
    <xf numFmtId="3" fontId="17" fillId="0" borderId="0" xfId="19" applyNumberFormat="1" applyFont="1" applyAlignment="1">
      <alignment horizontal="left" vertical="center" wrapText="1"/>
    </xf>
    <xf numFmtId="1" fontId="16" fillId="0" borderId="24" xfId="0" applyNumberFormat="1" applyFont="1" applyFill="1" applyBorder="1" applyAlignment="1">
      <alignment horizontal="left" vertical="center" wrapText="1"/>
    </xf>
    <xf numFmtId="3" fontId="27" fillId="0" borderId="0" xfId="0" applyNumberFormat="1" applyFont="1" applyFill="1" applyAlignment="1">
      <alignment horizontal="left"/>
    </xf>
    <xf numFmtId="3" fontId="17" fillId="0" borderId="0" xfId="20" applyNumberFormat="1" applyFont="1" applyFill="1" applyAlignment="1">
      <alignment horizontal="left" vertical="center" wrapText="1"/>
    </xf>
    <xf numFmtId="10" fontId="29" fillId="0" borderId="0" xfId="20" applyNumberFormat="1" applyFont="1" applyFill="1" applyAlignment="1">
      <alignment horizontal="left" vertical="center" wrapText="1"/>
    </xf>
    <xf numFmtId="0" fontId="0" fillId="0" borderId="0" xfId="0" applyFill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164" fontId="20" fillId="10" borderId="24" xfId="19" applyFont="1" applyFill="1" applyBorder="1" applyAlignment="1">
      <alignment horizontal="center" vertical="center"/>
    </xf>
    <xf numFmtId="0" fontId="16" fillId="0" borderId="24" xfId="19" applyNumberFormat="1" applyFont="1" applyFill="1" applyBorder="1" applyAlignment="1">
      <alignment horizontal="left" vertical="center" wrapText="1"/>
    </xf>
    <xf numFmtId="0" fontId="16" fillId="0" borderId="24" xfId="19" applyNumberFormat="1" applyFont="1" applyFill="1" applyBorder="1" applyAlignment="1">
      <alignment horizontal="left" vertical="center"/>
    </xf>
    <xf numFmtId="164" fontId="16" fillId="0" borderId="24" xfId="19" applyFont="1" applyFill="1" applyBorder="1" applyAlignment="1">
      <alignment horizontal="center" vertical="center"/>
    </xf>
    <xf numFmtId="49" fontId="16" fillId="0" borderId="24" xfId="19" applyNumberFormat="1" applyFont="1" applyFill="1" applyBorder="1" applyAlignment="1">
      <alignment horizontal="center" vertical="center"/>
    </xf>
    <xf numFmtId="1" fontId="16" fillId="0" borderId="24" xfId="19" applyNumberFormat="1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/>
    </xf>
    <xf numFmtId="0" fontId="23" fillId="14" borderId="24" xfId="19" applyNumberFormat="1" applyFont="1" applyFill="1" applyBorder="1" applyAlignment="1">
      <alignment horizontal="left" vertical="center"/>
    </xf>
    <xf numFmtId="0" fontId="16" fillId="0" borderId="24" xfId="19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vertical="top"/>
    </xf>
    <xf numFmtId="0" fontId="44" fillId="0" borderId="0" xfId="0" applyFont="1" applyFill="1" applyAlignment="1">
      <alignment horizontal="left" vertical="top" wrapText="1"/>
    </xf>
    <xf numFmtId="0" fontId="42" fillId="0" borderId="0" xfId="0" applyNumberFormat="1" applyFont="1" applyFill="1" applyBorder="1" applyAlignment="1">
      <alignment vertical="top"/>
    </xf>
    <xf numFmtId="0" fontId="44" fillId="0" borderId="13" xfId="0" applyFont="1" applyFill="1" applyBorder="1" applyAlignment="1">
      <alignment horizontal="left" vertical="top" wrapText="1"/>
    </xf>
    <xf numFmtId="0" fontId="42" fillId="0" borderId="10" xfId="0" applyNumberFormat="1" applyFont="1" applyFill="1" applyBorder="1" applyAlignment="1">
      <alignment vertical="top"/>
    </xf>
    <xf numFmtId="0" fontId="41" fillId="0" borderId="0" xfId="0" applyNumberFormat="1" applyFont="1" applyFill="1" applyBorder="1" applyAlignment="1">
      <alignment vertical="top"/>
    </xf>
    <xf numFmtId="0" fontId="52" fillId="0" borderId="31" xfId="0" applyFont="1" applyFill="1" applyBorder="1" applyAlignment="1">
      <alignment vertical="center"/>
    </xf>
    <xf numFmtId="0" fontId="52" fillId="0" borderId="10" xfId="0" applyFont="1" applyFill="1" applyBorder="1" applyAlignment="1">
      <alignment vertical="center"/>
    </xf>
    <xf numFmtId="0" fontId="61" fillId="0" borderId="0" xfId="0" applyNumberFormat="1" applyFont="1" applyFill="1" applyBorder="1" applyAlignment="1">
      <alignment vertical="top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top"/>
    </xf>
    <xf numFmtId="0" fontId="0" fillId="0" borderId="0" xfId="0" applyNumberFormat="1" applyFont="1" applyFill="1" applyAlignment="1">
      <alignment vertical="top"/>
    </xf>
    <xf numFmtId="0" fontId="0" fillId="0" borderId="0" xfId="0" applyNumberFormat="1" applyFont="1" applyFill="1" applyAlignment="1">
      <alignment vertical="center"/>
    </xf>
    <xf numFmtId="3" fontId="0" fillId="0" borderId="0" xfId="0" applyNumberFormat="1" applyFont="1" applyFill="1" applyAlignment="1">
      <alignment vertical="center"/>
    </xf>
    <xf numFmtId="0" fontId="48" fillId="0" borderId="0" xfId="0" applyNumberFormat="1" applyFont="1" applyFill="1" applyBorder="1" applyAlignment="1">
      <alignment horizontal="center" vertical="center"/>
    </xf>
    <xf numFmtId="0" fontId="42" fillId="0" borderId="9" xfId="0" applyNumberFormat="1" applyFont="1" applyFill="1" applyBorder="1" applyAlignment="1"/>
    <xf numFmtId="0" fontId="59" fillId="0" borderId="9" xfId="0" applyFont="1" applyFill="1" applyBorder="1" applyAlignment="1"/>
    <xf numFmtId="0" fontId="59" fillId="0" borderId="15" xfId="0" applyFont="1" applyFill="1" applyBorder="1" applyAlignment="1">
      <alignment horizontal="left" indent="1"/>
    </xf>
    <xf numFmtId="0" fontId="11" fillId="0" borderId="9" xfId="0" applyFont="1" applyFill="1" applyBorder="1" applyAlignment="1">
      <alignment horizontal="left"/>
    </xf>
    <xf numFmtId="3" fontId="11" fillId="0" borderId="16" xfId="0" applyNumberFormat="1" applyFont="1" applyFill="1" applyBorder="1" applyAlignment="1">
      <alignment wrapText="1"/>
    </xf>
    <xf numFmtId="3" fontId="11" fillId="0" borderId="17" xfId="0" applyNumberFormat="1" applyFont="1" applyFill="1" applyBorder="1" applyAlignment="1">
      <alignment vertical="center" wrapText="1"/>
    </xf>
    <xf numFmtId="3" fontId="11" fillId="0" borderId="18" xfId="0" applyNumberFormat="1" applyFont="1" applyFill="1" applyBorder="1" applyAlignment="1">
      <alignment vertical="center" wrapText="1"/>
    </xf>
    <xf numFmtId="0" fontId="62" fillId="0" borderId="9" xfId="0" applyNumberFormat="1" applyFont="1" applyFill="1" applyBorder="1" applyAlignment="1"/>
    <xf numFmtId="0" fontId="39" fillId="0" borderId="22" xfId="0" applyFont="1" applyFill="1" applyBorder="1" applyAlignment="1">
      <alignment horizontal="left" vertical="center"/>
    </xf>
    <xf numFmtId="0" fontId="38" fillId="0" borderId="29" xfId="0" applyFont="1" applyFill="1" applyBorder="1" applyAlignment="1">
      <alignment horizontal="left" vertical="center"/>
    </xf>
    <xf numFmtId="0" fontId="38" fillId="0" borderId="11" xfId="0" applyFont="1" applyFill="1" applyBorder="1" applyAlignment="1">
      <alignment horizontal="left" vertical="center"/>
    </xf>
    <xf numFmtId="0" fontId="38" fillId="0" borderId="11" xfId="0" applyFont="1" applyFill="1" applyBorder="1" applyAlignment="1">
      <alignment horizontal="left" vertical="center" wrapText="1"/>
    </xf>
    <xf numFmtId="0" fontId="38" fillId="0" borderId="11" xfId="0" applyFont="1" applyFill="1" applyBorder="1" applyAlignment="1">
      <alignment vertical="center"/>
    </xf>
    <xf numFmtId="0" fontId="38" fillId="0" borderId="11" xfId="0" applyNumberFormat="1" applyFont="1" applyFill="1" applyBorder="1" applyAlignment="1">
      <alignment vertical="center" wrapText="1"/>
    </xf>
    <xf numFmtId="0" fontId="38" fillId="0" borderId="11" xfId="0" applyFont="1" applyFill="1" applyBorder="1" applyAlignment="1">
      <alignment horizontal="center" vertical="center" wrapText="1"/>
    </xf>
    <xf numFmtId="0" fontId="38" fillId="0" borderId="11" xfId="0" applyNumberFormat="1" applyFont="1" applyFill="1" applyBorder="1" applyAlignment="1">
      <alignment horizontal="center" vertical="center" wrapText="1"/>
    </xf>
    <xf numFmtId="3" fontId="39" fillId="0" borderId="14" xfId="0" applyNumberFormat="1" applyFont="1" applyFill="1" applyBorder="1" applyAlignment="1">
      <alignment vertical="top" wrapText="1"/>
    </xf>
    <xf numFmtId="3" fontId="39" fillId="0" borderId="23" xfId="0" applyNumberFormat="1" applyFont="1" applyFill="1" applyBorder="1" applyAlignment="1">
      <alignment vertical="top" wrapText="1"/>
    </xf>
    <xf numFmtId="3" fontId="39" fillId="0" borderId="14" xfId="0" applyNumberFormat="1" applyFont="1" applyFill="1" applyBorder="1" applyAlignment="1">
      <alignment horizontal="center" vertical="center" wrapText="1"/>
    </xf>
    <xf numFmtId="0" fontId="36" fillId="0" borderId="0" xfId="0" applyFont="1" applyFill="1" applyAlignment="1">
      <alignment vertical="center"/>
    </xf>
    <xf numFmtId="0" fontId="0" fillId="0" borderId="0" xfId="0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 wrapText="1"/>
    </xf>
    <xf numFmtId="0" fontId="68" fillId="0" borderId="0" xfId="0" applyFont="1" applyAlignment="1"/>
    <xf numFmtId="0" fontId="69" fillId="0" borderId="0" xfId="21" applyFont="1" applyAlignment="1"/>
    <xf numFmtId="0" fontId="0" fillId="0" borderId="0" xfId="0" applyAlignment="1"/>
    <xf numFmtId="0" fontId="23" fillId="0" borderId="24" xfId="19" applyNumberFormat="1" applyFont="1" applyFill="1" applyBorder="1" applyAlignment="1">
      <alignment horizontal="left" vertical="center" wrapText="1"/>
    </xf>
    <xf numFmtId="0" fontId="23" fillId="0" borderId="24" xfId="19" applyNumberFormat="1" applyFont="1" applyFill="1" applyBorder="1" applyAlignment="1">
      <alignment horizontal="left" vertical="center"/>
    </xf>
    <xf numFmtId="0" fontId="70" fillId="0" borderId="9" xfId="0" applyNumberFormat="1" applyFont="1" applyFill="1" applyBorder="1" applyAlignment="1">
      <alignment horizontal="center"/>
    </xf>
    <xf numFmtId="0" fontId="21" fillId="0" borderId="0" xfId="0" applyNumberFormat="1" applyFont="1" applyFill="1" applyBorder="1" applyAlignment="1">
      <alignment horizontal="center" vertical="center"/>
    </xf>
    <xf numFmtId="0" fontId="32" fillId="0" borderId="0" xfId="0" applyNumberFormat="1" applyFont="1" applyFill="1" applyBorder="1" applyAlignment="1">
      <alignment horizontal="center" vertical="top"/>
    </xf>
    <xf numFmtId="0" fontId="32" fillId="0" borderId="10" xfId="0" applyNumberFormat="1" applyFont="1" applyFill="1" applyBorder="1" applyAlignment="1">
      <alignment horizontal="center" vertical="top"/>
    </xf>
    <xf numFmtId="0" fontId="53" fillId="0" borderId="11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Alignment="1">
      <alignment horizontal="center" vertical="top"/>
    </xf>
    <xf numFmtId="0" fontId="21" fillId="0" borderId="24" xfId="2" applyFont="1" applyFill="1" applyBorder="1" applyAlignment="1">
      <alignment horizontal="center" vertical="center" wrapText="1"/>
    </xf>
    <xf numFmtId="0" fontId="71" fillId="15" borderId="0" xfId="0" applyFont="1" applyFill="1" applyAlignment="1">
      <alignment horizontal="center"/>
    </xf>
    <xf numFmtId="49" fontId="66" fillId="0" borderId="0" xfId="0" applyNumberFormat="1" applyFont="1" applyFill="1" applyBorder="1" applyAlignment="1"/>
    <xf numFmtId="0" fontId="72" fillId="0" borderId="36" xfId="0" applyFont="1" applyBorder="1" applyAlignment="1"/>
    <xf numFmtId="1" fontId="21" fillId="0" borderId="24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47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top"/>
    </xf>
    <xf numFmtId="0" fontId="50" fillId="0" borderId="0" xfId="0" applyFont="1" applyFill="1" applyAlignment="1">
      <alignment horizontal="center"/>
    </xf>
    <xf numFmtId="0" fontId="44" fillId="0" borderId="0" xfId="0" applyFont="1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top"/>
    </xf>
    <xf numFmtId="0" fontId="0" fillId="0" borderId="0" xfId="0" applyNumberFormat="1" applyFont="1" applyFill="1" applyBorder="1" applyAlignment="1">
      <alignment vertical="top"/>
    </xf>
    <xf numFmtId="0" fontId="10" fillId="0" borderId="0" xfId="0" applyNumberFormat="1" applyFont="1" applyFill="1" applyBorder="1" applyAlignment="1">
      <alignment horizontal="center" vertical="top"/>
    </xf>
    <xf numFmtId="0" fontId="0" fillId="0" borderId="0" xfId="0" applyNumberFormat="1" applyFont="1" applyFill="1" applyBorder="1" applyAlignment="1">
      <alignment vertical="center"/>
    </xf>
    <xf numFmtId="3" fontId="0" fillId="0" borderId="0" xfId="0" applyNumberFormat="1" applyFont="1" applyFill="1" applyBorder="1" applyAlignment="1">
      <alignment vertical="center"/>
    </xf>
    <xf numFmtId="0" fontId="47" fillId="0" borderId="0" xfId="0" applyFont="1" applyFill="1" applyBorder="1" applyAlignment="1">
      <alignment horizontal="center" vertical="top" wrapText="1"/>
    </xf>
    <xf numFmtId="0" fontId="49" fillId="0" borderId="0" xfId="0" applyFont="1" applyFill="1" applyBorder="1" applyAlignment="1">
      <alignment vertical="center"/>
    </xf>
    <xf numFmtId="0" fontId="73" fillId="0" borderId="0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vertical="center"/>
    </xf>
    <xf numFmtId="0" fontId="39" fillId="0" borderId="0" xfId="0" applyFont="1" applyFill="1" applyBorder="1" applyAlignment="1">
      <alignment horizontal="left" vertical="center"/>
    </xf>
    <xf numFmtId="0" fontId="0" fillId="0" borderId="9" xfId="0" applyFont="1" applyFill="1" applyBorder="1" applyAlignment="1"/>
    <xf numFmtId="0" fontId="0" fillId="0" borderId="9" xfId="0" applyNumberFormat="1" applyFont="1" applyFill="1" applyBorder="1" applyAlignment="1"/>
    <xf numFmtId="0" fontId="43" fillId="0" borderId="0" xfId="0" applyFont="1" applyFill="1" applyBorder="1" applyAlignment="1">
      <alignment vertical="center" wrapText="1"/>
    </xf>
    <xf numFmtId="0" fontId="74" fillId="0" borderId="0" xfId="0" applyFont="1" applyFill="1" applyBorder="1" applyAlignment="1">
      <alignment horizontal="left" vertical="center" wrapText="1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vertical="top"/>
    </xf>
    <xf numFmtId="0" fontId="75" fillId="0" borderId="0" xfId="0" applyNumberFormat="1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 applyProtection="1">
      <alignment vertical="center"/>
      <protection hidden="1"/>
    </xf>
    <xf numFmtId="0" fontId="76" fillId="0" borderId="0" xfId="0" applyFont="1" applyFill="1" applyBorder="1" applyAlignment="1" applyProtection="1">
      <alignment horizontal="center" vertical="center"/>
      <protection hidden="1"/>
    </xf>
    <xf numFmtId="0" fontId="38" fillId="0" borderId="12" xfId="0" applyFont="1" applyFill="1" applyBorder="1" applyAlignment="1">
      <alignment horizontal="left" vertical="top" wrapText="1"/>
    </xf>
    <xf numFmtId="0" fontId="64" fillId="0" borderId="11" xfId="0" applyFont="1" applyFill="1" applyBorder="1" applyAlignment="1" applyProtection="1">
      <alignment horizontal="left" vertical="center"/>
      <protection hidden="1"/>
    </xf>
    <xf numFmtId="0" fontId="64" fillId="0" borderId="11" xfId="0" applyFont="1" applyFill="1" applyBorder="1" applyAlignment="1" applyProtection="1">
      <alignment vertical="top"/>
      <protection hidden="1"/>
    </xf>
    <xf numFmtId="0" fontId="38" fillId="0" borderId="11" xfId="0" applyNumberFormat="1" applyFont="1" applyFill="1" applyBorder="1" applyAlignment="1">
      <alignment vertical="top"/>
    </xf>
    <xf numFmtId="0" fontId="53" fillId="0" borderId="11" xfId="0" applyNumberFormat="1" applyFont="1" applyFill="1" applyBorder="1" applyAlignment="1">
      <alignment horizontal="center" vertical="top"/>
    </xf>
    <xf numFmtId="0" fontId="38" fillId="0" borderId="11" xfId="0" applyNumberFormat="1" applyFont="1" applyFill="1" applyBorder="1" applyAlignment="1">
      <alignment vertical="center"/>
    </xf>
    <xf numFmtId="3" fontId="38" fillId="0" borderId="14" xfId="0" applyNumberFormat="1" applyFont="1" applyFill="1" applyBorder="1" applyAlignment="1" applyProtection="1">
      <alignment horizontal="center" vertical="center"/>
      <protection hidden="1"/>
    </xf>
    <xf numFmtId="0" fontId="40" fillId="0" borderId="0" xfId="0" applyFont="1" applyFill="1" applyBorder="1" applyAlignment="1" applyProtection="1">
      <alignment horizontal="center" vertical="center"/>
      <protection hidden="1"/>
    </xf>
    <xf numFmtId="0" fontId="77" fillId="0" borderId="0" xfId="0" applyFont="1" applyFill="1" applyBorder="1" applyAlignment="1" applyProtection="1">
      <alignment horizontal="center" vertical="center"/>
      <protection hidden="1"/>
    </xf>
    <xf numFmtId="0" fontId="46" fillId="0" borderId="0" xfId="0" applyFont="1" applyFill="1" applyAlignment="1">
      <alignment vertical="center"/>
    </xf>
    <xf numFmtId="0" fontId="53" fillId="0" borderId="20" xfId="0" applyFont="1" applyFill="1" applyBorder="1" applyAlignment="1">
      <alignment horizontal="center" vertical="top" wrapText="1"/>
    </xf>
    <xf numFmtId="0" fontId="39" fillId="0" borderId="0" xfId="0" applyFont="1" applyFill="1" applyBorder="1" applyAlignment="1">
      <alignment horizontal="right" vertical="top" wrapText="1"/>
    </xf>
    <xf numFmtId="0" fontId="57" fillId="0" borderId="0" xfId="0" applyFont="1" applyFill="1" applyBorder="1" applyAlignment="1">
      <alignment horizontal="center" vertical="top"/>
    </xf>
    <xf numFmtId="0" fontId="46" fillId="0" borderId="0" xfId="0" applyFont="1" applyFill="1" applyAlignment="1">
      <alignment vertical="center" wrapText="1"/>
    </xf>
    <xf numFmtId="0" fontId="54" fillId="0" borderId="0" xfId="0" applyFont="1" applyFill="1" applyAlignment="1">
      <alignment horizontal="center"/>
    </xf>
    <xf numFmtId="0" fontId="55" fillId="0" borderId="0" xfId="0" applyFont="1" applyFill="1" applyAlignment="1">
      <alignment horizontal="center"/>
    </xf>
    <xf numFmtId="0" fontId="56" fillId="0" borderId="0" xfId="0" applyFont="1" applyFill="1" applyAlignment="1">
      <alignment horizontal="center"/>
    </xf>
    <xf numFmtId="0" fontId="45" fillId="0" borderId="0" xfId="0" applyFont="1" applyFill="1" applyAlignment="1">
      <alignment vertical="center" wrapText="1"/>
    </xf>
    <xf numFmtId="0" fontId="39" fillId="0" borderId="0" xfId="0" applyFont="1" applyFill="1" applyBorder="1" applyAlignment="1" applyProtection="1">
      <alignment horizontal="left" vertical="center"/>
      <protection hidden="1"/>
    </xf>
    <xf numFmtId="0" fontId="45" fillId="0" borderId="0" xfId="0" applyFont="1" applyFill="1" applyAlignment="1">
      <alignment vertical="center"/>
    </xf>
    <xf numFmtId="0" fontId="3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/>
    </xf>
    <xf numFmtId="0" fontId="47" fillId="0" borderId="0" xfId="0" applyFont="1" applyFill="1" applyBorder="1" applyAlignment="1">
      <alignment horizontal="center" vertical="center" wrapText="1"/>
    </xf>
    <xf numFmtId="0" fontId="44" fillId="0" borderId="11" xfId="0" applyNumberFormat="1" applyFont="1" applyFill="1" applyBorder="1" applyAlignment="1">
      <alignment vertical="center"/>
    </xf>
    <xf numFmtId="0" fontId="0" fillId="0" borderId="11" xfId="0" applyNumberFormat="1" applyFont="1" applyFill="1" applyBorder="1" applyAlignment="1">
      <alignment vertical="center"/>
    </xf>
    <xf numFmtId="0" fontId="38" fillId="0" borderId="0" xfId="0" applyFont="1" applyFill="1" applyBorder="1" applyAlignment="1">
      <alignment vertical="center" wrapText="1"/>
    </xf>
    <xf numFmtId="0" fontId="78" fillId="0" borderId="0" xfId="0" applyFont="1" applyFill="1" applyBorder="1" applyAlignment="1">
      <alignment vertical="center" wrapText="1"/>
    </xf>
    <xf numFmtId="0" fontId="21" fillId="16" borderId="0" xfId="0" applyFont="1" applyFill="1" applyBorder="1" applyAlignment="1">
      <alignment horizontal="center" vertical="center"/>
    </xf>
    <xf numFmtId="0" fontId="22" fillId="16" borderId="0" xfId="0" applyFont="1" applyFill="1" applyBorder="1" applyAlignment="1">
      <alignment horizontal="center" vertical="top" wrapText="1"/>
    </xf>
    <xf numFmtId="0" fontId="21" fillId="16" borderId="0" xfId="0" applyFont="1" applyFill="1" applyBorder="1" applyAlignment="1">
      <alignment horizontal="center" vertical="top" wrapText="1"/>
    </xf>
    <xf numFmtId="0" fontId="65" fillId="16" borderId="0" xfId="0" applyNumberFormat="1" applyFont="1" applyFill="1" applyBorder="1" applyAlignment="1">
      <alignment vertical="top"/>
    </xf>
    <xf numFmtId="0" fontId="72" fillId="0" borderId="36" xfId="0" applyFont="1" applyBorder="1">
      <alignment horizontal="center" vertical="center"/>
    </xf>
    <xf numFmtId="0" fontId="72" fillId="0" borderId="37" xfId="0" applyFont="1" applyBorder="1">
      <alignment horizontal="center" vertical="center"/>
    </xf>
    <xf numFmtId="0" fontId="68" fillId="0" borderId="0" xfId="0" applyFont="1" applyBorder="1" applyAlignment="1"/>
    <xf numFmtId="0" fontId="72" fillId="0" borderId="37" xfId="0" applyFont="1" applyBorder="1" applyAlignment="1"/>
    <xf numFmtId="0" fontId="59" fillId="0" borderId="13" xfId="0" applyFont="1" applyFill="1" applyBorder="1" applyAlignment="1">
      <alignment horizontal="left" indent="1"/>
    </xf>
    <xf numFmtId="0" fontId="61" fillId="0" borderId="0" xfId="0" applyNumberFormat="1" applyFont="1" applyFill="1" applyBorder="1" applyAlignment="1">
      <alignment horizontal="left" vertical="top" indent="1"/>
    </xf>
    <xf numFmtId="0" fontId="41" fillId="0" borderId="0" xfId="0" applyNumberFormat="1" applyFont="1" applyFill="1" applyBorder="1" applyAlignment="1">
      <alignment horizontal="center" vertical="center"/>
    </xf>
    <xf numFmtId="0" fontId="51" fillId="0" borderId="0" xfId="0" applyNumberFormat="1" applyFont="1" applyFill="1" applyBorder="1" applyAlignment="1">
      <alignment horizontal="center" vertical="center" wrapText="1"/>
    </xf>
    <xf numFmtId="0" fontId="22" fillId="13" borderId="0" xfId="0" applyFont="1" applyFill="1" applyBorder="1" applyAlignment="1">
      <alignment horizontal="center" vertical="top" wrapText="1"/>
    </xf>
    <xf numFmtId="0" fontId="47" fillId="13" borderId="0" xfId="0" applyFont="1" applyFill="1" applyBorder="1" applyAlignment="1">
      <alignment horizontal="center" vertical="top" wrapText="1"/>
    </xf>
    <xf numFmtId="0" fontId="53" fillId="13" borderId="20" xfId="0" applyFont="1" applyFill="1" applyBorder="1" applyAlignment="1">
      <alignment horizontal="center" vertical="top" wrapText="1"/>
    </xf>
    <xf numFmtId="3" fontId="39" fillId="13" borderId="14" xfId="0" applyNumberFormat="1" applyFont="1" applyFill="1" applyBorder="1" applyAlignment="1">
      <alignment vertical="top" wrapText="1"/>
    </xf>
    <xf numFmtId="3" fontId="39" fillId="13" borderId="21" xfId="0" applyNumberFormat="1" applyFont="1" applyFill="1" applyBorder="1" applyAlignment="1">
      <alignment vertical="top" wrapText="1"/>
    </xf>
    <xf numFmtId="0" fontId="38" fillId="13" borderId="29" xfId="0" applyFont="1" applyFill="1" applyBorder="1" applyAlignment="1">
      <alignment horizontal="left" vertical="center"/>
    </xf>
    <xf numFmtId="0" fontId="38" fillId="13" borderId="11" xfId="0" applyFont="1" applyFill="1" applyBorder="1" applyAlignment="1">
      <alignment horizontal="left" vertical="center"/>
    </xf>
    <xf numFmtId="0" fontId="38" fillId="13" borderId="11" xfId="0" applyFont="1" applyFill="1" applyBorder="1" applyAlignment="1">
      <alignment horizontal="left" vertical="center" wrapText="1"/>
    </xf>
    <xf numFmtId="0" fontId="38" fillId="13" borderId="11" xfId="0" applyFont="1" applyFill="1" applyBorder="1" applyAlignment="1">
      <alignment vertical="center"/>
    </xf>
    <xf numFmtId="0" fontId="38" fillId="13" borderId="11" xfId="0" applyNumberFormat="1" applyFont="1" applyFill="1" applyBorder="1" applyAlignment="1">
      <alignment vertical="center" wrapText="1"/>
    </xf>
    <xf numFmtId="0" fontId="53" fillId="13" borderId="11" xfId="0" applyNumberFormat="1" applyFont="1" applyFill="1" applyBorder="1" applyAlignment="1">
      <alignment horizontal="center" vertical="center" wrapText="1"/>
    </xf>
    <xf numFmtId="0" fontId="38" fillId="13" borderId="11" xfId="0" applyFont="1" applyFill="1" applyBorder="1" applyAlignment="1">
      <alignment horizontal="center" vertical="center" wrapText="1"/>
    </xf>
    <xf numFmtId="0" fontId="38" fillId="13" borderId="11" xfId="0" applyNumberFormat="1" applyFont="1" applyFill="1" applyBorder="1" applyAlignment="1">
      <alignment horizontal="center" vertical="center" wrapText="1"/>
    </xf>
    <xf numFmtId="0" fontId="44" fillId="13" borderId="11" xfId="0" applyNumberFormat="1" applyFont="1" applyFill="1" applyBorder="1" applyAlignment="1">
      <alignment vertical="center"/>
    </xf>
    <xf numFmtId="0" fontId="0" fillId="13" borderId="11" xfId="0" applyNumberFormat="1" applyFont="1" applyFill="1" applyBorder="1" applyAlignment="1">
      <alignment vertical="center"/>
    </xf>
    <xf numFmtId="0" fontId="39" fillId="13" borderId="22" xfId="0" applyFont="1" applyFill="1" applyBorder="1" applyAlignment="1">
      <alignment horizontal="left" vertical="center"/>
    </xf>
    <xf numFmtId="3" fontId="39" fillId="13" borderId="14" xfId="0" applyNumberFormat="1" applyFont="1" applyFill="1" applyBorder="1" applyAlignment="1">
      <alignment horizontal="center" vertical="center" wrapText="1"/>
    </xf>
    <xf numFmtId="49" fontId="35" fillId="0" borderId="0" xfId="0" applyNumberFormat="1" applyFont="1" applyFill="1" applyAlignment="1">
      <alignment horizontal="center"/>
    </xf>
    <xf numFmtId="49" fontId="24" fillId="0" borderId="0" xfId="0" applyNumberFormat="1" applyFont="1" applyFill="1" applyAlignment="1">
      <alignment horizontal="center"/>
    </xf>
    <xf numFmtId="0" fontId="24" fillId="0" borderId="0" xfId="0" applyFont="1" applyFill="1">
      <alignment horizontal="center" vertical="center"/>
    </xf>
    <xf numFmtId="1" fontId="16" fillId="0" borderId="24" xfId="19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center"/>
    </xf>
    <xf numFmtId="9" fontId="80" fillId="0" borderId="0" xfId="6" applyFont="1" applyFill="1">
      <alignment horizontal="center" vertical="center"/>
    </xf>
    <xf numFmtId="9" fontId="80" fillId="0" borderId="0" xfId="6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49" fontId="24" fillId="0" borderId="0" xfId="0" applyNumberFormat="1" applyFont="1" applyFill="1" applyAlignment="1">
      <alignment horizontal="center" vertical="center"/>
    </xf>
    <xf numFmtId="0" fontId="16" fillId="0" borderId="0" xfId="19" applyNumberFormat="1" applyFont="1" applyFill="1" applyAlignment="1">
      <alignment horizontal="left" vertical="center" wrapText="1"/>
    </xf>
    <xf numFmtId="0" fontId="80" fillId="0" borderId="0" xfId="2" applyFont="1" applyFill="1">
      <alignment horizontal="left" wrapText="1"/>
    </xf>
    <xf numFmtId="0" fontId="80" fillId="0" borderId="0" xfId="2" applyFont="1" applyFill="1" applyAlignment="1">
      <alignment horizontal="center" wrapText="1"/>
    </xf>
    <xf numFmtId="0" fontId="21" fillId="0" borderId="0" xfId="0" applyNumberFormat="1" applyFont="1" applyFill="1" applyAlignment="1">
      <alignment horizontal="center" vertical="center"/>
    </xf>
    <xf numFmtId="0" fontId="18" fillId="17" borderId="24" xfId="9" applyFont="1" applyFill="1" applyBorder="1" applyAlignment="1">
      <alignment horizontal="center" vertical="center" wrapText="1"/>
    </xf>
    <xf numFmtId="0" fontId="18" fillId="17" borderId="24" xfId="10" applyNumberFormat="1" applyFont="1" applyFill="1" applyBorder="1" applyAlignment="1">
      <alignment horizontal="center" vertical="center" wrapText="1"/>
    </xf>
    <xf numFmtId="0" fontId="18" fillId="17" borderId="24" xfId="10" applyFont="1" applyFill="1" applyBorder="1" applyAlignment="1">
      <alignment horizontal="center" vertical="center" wrapText="1"/>
    </xf>
    <xf numFmtId="1" fontId="18" fillId="17" borderId="24" xfId="9" applyNumberFormat="1" applyFont="1" applyFill="1" applyBorder="1" applyAlignment="1">
      <alignment horizontal="center" vertical="center" wrapText="1"/>
    </xf>
    <xf numFmtId="1" fontId="81" fillId="17" borderId="24" xfId="19" applyNumberFormat="1" applyFont="1" applyFill="1" applyBorder="1" applyAlignment="1">
      <alignment horizontal="center" vertical="center"/>
    </xf>
    <xf numFmtId="0" fontId="58" fillId="17" borderId="24" xfId="9" applyFont="1" applyFill="1" applyBorder="1" applyAlignment="1">
      <alignment horizontal="center" vertical="center" wrapText="1"/>
    </xf>
    <xf numFmtId="167" fontId="19" fillId="17" borderId="24" xfId="9" applyNumberFormat="1" applyFont="1" applyFill="1" applyBorder="1" applyAlignment="1">
      <alignment horizontal="center" vertical="center" wrapText="1"/>
    </xf>
    <xf numFmtId="167" fontId="18" fillId="17" borderId="24" xfId="10" applyNumberFormat="1" applyFont="1" applyFill="1" applyBorder="1" applyAlignment="1">
      <alignment horizontal="center" vertical="center" wrapText="1"/>
    </xf>
    <xf numFmtId="0" fontId="38" fillId="13" borderId="20" xfId="0" applyFont="1" applyFill="1" applyBorder="1" applyAlignment="1">
      <alignment horizontal="center" vertical="top" wrapText="1"/>
    </xf>
    <xf numFmtId="0" fontId="38" fillId="13" borderId="11" xfId="0" applyFont="1" applyFill="1" applyBorder="1" applyAlignment="1">
      <alignment horizontal="center" vertical="top" wrapText="1"/>
    </xf>
    <xf numFmtId="0" fontId="38" fillId="13" borderId="19" xfId="0" applyFont="1" applyFill="1" applyBorder="1" applyAlignment="1">
      <alignment horizontal="center" vertical="top" wrapText="1"/>
    </xf>
    <xf numFmtId="0" fontId="38" fillId="13" borderId="20" xfId="0" applyFont="1" applyFill="1" applyBorder="1" applyAlignment="1">
      <alignment vertical="top" wrapText="1"/>
    </xf>
    <xf numFmtId="0" fontId="38" fillId="13" borderId="11" xfId="0" applyFont="1" applyFill="1" applyBorder="1" applyAlignment="1">
      <alignment vertical="top" wrapText="1"/>
    </xf>
    <xf numFmtId="0" fontId="38" fillId="13" borderId="19" xfId="0" applyFont="1" applyFill="1" applyBorder="1" applyAlignment="1">
      <alignment vertical="top" wrapText="1"/>
    </xf>
    <xf numFmtId="0" fontId="53" fillId="13" borderId="12" xfId="0" applyFont="1" applyFill="1" applyBorder="1" applyAlignment="1">
      <alignment horizontal="left" vertical="top" wrapText="1"/>
    </xf>
    <xf numFmtId="0" fontId="53" fillId="13" borderId="11" xfId="0" applyFont="1" applyFill="1" applyBorder="1" applyAlignment="1">
      <alignment horizontal="left" vertical="top" wrapText="1"/>
    </xf>
    <xf numFmtId="0" fontId="53" fillId="13" borderId="19" xfId="0" applyFont="1" applyFill="1" applyBorder="1" applyAlignment="1">
      <alignment horizontal="left" vertical="top" wrapText="1"/>
    </xf>
    <xf numFmtId="0" fontId="30" fillId="0" borderId="32" xfId="0" applyNumberFormat="1" applyFont="1" applyFill="1" applyBorder="1" applyAlignment="1">
      <alignment horizontal="center" vertical="top"/>
    </xf>
    <xf numFmtId="0" fontId="30" fillId="0" borderId="9" xfId="0" applyNumberFormat="1" applyFont="1" applyFill="1" applyBorder="1" applyAlignment="1">
      <alignment horizontal="center" vertical="top"/>
    </xf>
    <xf numFmtId="0" fontId="30" fillId="0" borderId="30" xfId="0" applyNumberFormat="1" applyFont="1" applyFill="1" applyBorder="1" applyAlignment="1">
      <alignment horizontal="center" vertical="top"/>
    </xf>
    <xf numFmtId="0" fontId="30" fillId="0" borderId="33" xfId="0" applyNumberFormat="1" applyFont="1" applyFill="1" applyBorder="1" applyAlignment="1">
      <alignment horizontal="center" vertical="top"/>
    </xf>
    <xf numFmtId="0" fontId="30" fillId="0" borderId="10" xfId="0" applyNumberFormat="1" applyFont="1" applyFill="1" applyBorder="1" applyAlignment="1">
      <alignment horizontal="center" vertical="top"/>
    </xf>
    <xf numFmtId="0" fontId="30" fillId="0" borderId="28" xfId="0" applyNumberFormat="1" applyFont="1" applyFill="1" applyBorder="1" applyAlignment="1">
      <alignment horizontal="center" vertical="top"/>
    </xf>
    <xf numFmtId="0" fontId="53" fillId="0" borderId="12" xfId="0" applyFont="1" applyFill="1" applyBorder="1" applyAlignment="1">
      <alignment horizontal="left" vertical="top" wrapText="1"/>
    </xf>
    <xf numFmtId="0" fontId="53" fillId="0" borderId="11" xfId="0" applyFont="1" applyFill="1" applyBorder="1" applyAlignment="1">
      <alignment horizontal="left" vertical="top" wrapText="1"/>
    </xf>
    <xf numFmtId="0" fontId="53" fillId="0" borderId="19" xfId="0" applyFont="1" applyFill="1" applyBorder="1" applyAlignment="1">
      <alignment horizontal="left" vertical="top" wrapText="1"/>
    </xf>
    <xf numFmtId="0" fontId="38" fillId="0" borderId="20" xfId="0" applyFont="1" applyFill="1" applyBorder="1" applyAlignment="1">
      <alignment vertical="top" wrapText="1"/>
    </xf>
    <xf numFmtId="0" fontId="38" fillId="0" borderId="11" xfId="0" applyFont="1" applyFill="1" applyBorder="1" applyAlignment="1">
      <alignment vertical="top" wrapText="1"/>
    </xf>
    <xf numFmtId="0" fontId="38" fillId="0" borderId="19" xfId="0" applyFont="1" applyFill="1" applyBorder="1" applyAlignment="1">
      <alignment vertical="top" wrapText="1"/>
    </xf>
    <xf numFmtId="0" fontId="38" fillId="0" borderId="20" xfId="0" applyFont="1" applyFill="1" applyBorder="1" applyAlignment="1">
      <alignment horizontal="center" vertical="top" wrapText="1"/>
    </xf>
    <xf numFmtId="0" fontId="38" fillId="0" borderId="11" xfId="0" applyFont="1" applyFill="1" applyBorder="1" applyAlignment="1">
      <alignment horizontal="center" vertical="top" wrapText="1"/>
    </xf>
    <xf numFmtId="0" fontId="38" fillId="0" borderId="19" xfId="0" applyFont="1" applyFill="1" applyBorder="1" applyAlignment="1">
      <alignment horizontal="center" vertical="top" wrapText="1"/>
    </xf>
    <xf numFmtId="0" fontId="37" fillId="0" borderId="34" xfId="0" applyFont="1" applyFill="1" applyBorder="1" applyAlignment="1" applyProtection="1">
      <alignment horizontal="left" vertical="center"/>
      <protection hidden="1"/>
    </xf>
    <xf numFmtId="0" fontId="37" fillId="0" borderId="27" xfId="0" applyFont="1" applyFill="1" applyBorder="1" applyAlignment="1" applyProtection="1">
      <alignment horizontal="left" vertical="center"/>
      <protection hidden="1"/>
    </xf>
    <xf numFmtId="0" fontId="37" fillId="0" borderId="35" xfId="0" applyFont="1" applyFill="1" applyBorder="1" applyAlignment="1" applyProtection="1">
      <alignment horizontal="left" vertical="center"/>
      <protection hidden="1"/>
    </xf>
    <xf numFmtId="0" fontId="63" fillId="0" borderId="6" xfId="0" applyFont="1" applyFill="1" applyBorder="1" applyAlignment="1">
      <alignment horizontal="center" vertical="center"/>
    </xf>
    <xf numFmtId="0" fontId="63" fillId="0" borderId="7" xfId="0" applyFont="1" applyFill="1" applyBorder="1" applyAlignment="1">
      <alignment horizontal="center" vertical="center"/>
    </xf>
    <xf numFmtId="0" fontId="63" fillId="0" borderId="8" xfId="0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horizontal="center" vertical="center"/>
    </xf>
    <xf numFmtId="0" fontId="34" fillId="0" borderId="32" xfId="0" applyNumberFormat="1" applyFont="1" applyFill="1" applyBorder="1" applyAlignment="1">
      <alignment horizontal="center" vertical="center"/>
    </xf>
    <xf numFmtId="0" fontId="34" fillId="0" borderId="9" xfId="0" applyNumberFormat="1" applyFont="1" applyFill="1" applyBorder="1" applyAlignment="1">
      <alignment horizontal="center" vertical="center"/>
    </xf>
    <xf numFmtId="0" fontId="34" fillId="0" borderId="30" xfId="0" applyNumberFormat="1" applyFont="1" applyFill="1" applyBorder="1" applyAlignment="1">
      <alignment horizontal="center" vertical="center"/>
    </xf>
    <xf numFmtId="0" fontId="34" fillId="0" borderId="33" xfId="0" applyNumberFormat="1" applyFont="1" applyFill="1" applyBorder="1" applyAlignment="1">
      <alignment horizontal="center" vertical="center"/>
    </xf>
    <xf numFmtId="0" fontId="34" fillId="0" borderId="10" xfId="0" applyNumberFormat="1" applyFont="1" applyFill="1" applyBorder="1" applyAlignment="1">
      <alignment horizontal="center" vertical="center"/>
    </xf>
    <xf numFmtId="0" fontId="34" fillId="0" borderId="28" xfId="0" applyNumberFormat="1" applyFont="1" applyFill="1" applyBorder="1" applyAlignment="1">
      <alignment horizontal="center" vertical="center"/>
    </xf>
    <xf numFmtId="0" fontId="34" fillId="0" borderId="32" xfId="0" applyNumberFormat="1" applyFont="1" applyFill="1" applyBorder="1" applyAlignment="1">
      <alignment horizontal="center" vertical="center" wrapText="1"/>
    </xf>
    <xf numFmtId="0" fontId="34" fillId="0" borderId="9" xfId="0" applyNumberFormat="1" applyFont="1" applyFill="1" applyBorder="1" applyAlignment="1">
      <alignment horizontal="center" vertical="center" wrapText="1"/>
    </xf>
    <xf numFmtId="0" fontId="34" fillId="0" borderId="30" xfId="0" applyNumberFormat="1" applyFont="1" applyFill="1" applyBorder="1" applyAlignment="1">
      <alignment horizontal="center" vertical="center" wrapText="1"/>
    </xf>
    <xf numFmtId="0" fontId="34" fillId="0" borderId="33" xfId="0" applyNumberFormat="1" applyFont="1" applyFill="1" applyBorder="1" applyAlignment="1">
      <alignment horizontal="center" vertical="center" wrapText="1"/>
    </xf>
    <xf numFmtId="0" fontId="34" fillId="0" borderId="10" xfId="0" applyNumberFormat="1" applyFont="1" applyFill="1" applyBorder="1" applyAlignment="1">
      <alignment horizontal="center" vertical="center" wrapText="1"/>
    </xf>
    <xf numFmtId="0" fontId="34" fillId="0" borderId="28" xfId="0" applyNumberFormat="1" applyFont="1" applyFill="1" applyBorder="1" applyAlignment="1">
      <alignment horizontal="center" vertical="center" wrapText="1"/>
    </xf>
    <xf numFmtId="0" fontId="30" fillId="0" borderId="32" xfId="0" applyNumberFormat="1" applyFont="1" applyFill="1" applyBorder="1" applyAlignment="1">
      <alignment horizontal="center" vertical="center" wrapText="1"/>
    </xf>
    <xf numFmtId="0" fontId="30" fillId="0" borderId="9" xfId="0" applyNumberFormat="1" applyFont="1" applyFill="1" applyBorder="1" applyAlignment="1">
      <alignment horizontal="center" vertical="center" wrapText="1"/>
    </xf>
    <xf numFmtId="0" fontId="30" fillId="0" borderId="30" xfId="0" applyNumberFormat="1" applyFont="1" applyFill="1" applyBorder="1" applyAlignment="1">
      <alignment horizontal="center" vertical="center" wrapText="1"/>
    </xf>
    <xf numFmtId="0" fontId="30" fillId="0" borderId="33" xfId="0" applyNumberFormat="1" applyFont="1" applyFill="1" applyBorder="1" applyAlignment="1">
      <alignment horizontal="center" vertical="center" wrapText="1"/>
    </xf>
    <xf numFmtId="0" fontId="30" fillId="0" borderId="10" xfId="0" applyNumberFormat="1" applyFont="1" applyFill="1" applyBorder="1" applyAlignment="1">
      <alignment horizontal="center" vertical="center" wrapText="1"/>
    </xf>
    <xf numFmtId="0" fontId="30" fillId="0" borderId="28" xfId="0" applyNumberFormat="1" applyFont="1" applyFill="1" applyBorder="1" applyAlignment="1">
      <alignment horizontal="center" vertical="center" wrapText="1"/>
    </xf>
    <xf numFmtId="0" fontId="66" fillId="0" borderId="0" xfId="0" applyFont="1" applyFill="1" applyBorder="1" applyAlignment="1">
      <alignment horizontal="center"/>
    </xf>
    <xf numFmtId="0" fontId="31" fillId="0" borderId="15" xfId="0" applyNumberFormat="1" applyFont="1" applyFill="1" applyBorder="1" applyAlignment="1">
      <alignment horizontal="center" vertical="center" wrapText="1"/>
    </xf>
    <xf numFmtId="0" fontId="31" fillId="0" borderId="9" xfId="0" applyNumberFormat="1" applyFont="1" applyFill="1" applyBorder="1" applyAlignment="1">
      <alignment horizontal="center" vertical="center" wrapText="1"/>
    </xf>
    <xf numFmtId="0" fontId="31" fillId="0" borderId="30" xfId="0" applyNumberFormat="1" applyFont="1" applyFill="1" applyBorder="1" applyAlignment="1">
      <alignment horizontal="center" vertical="center" wrapText="1"/>
    </xf>
    <xf numFmtId="0" fontId="31" fillId="0" borderId="31" xfId="0" applyNumberFormat="1" applyFont="1" applyFill="1" applyBorder="1" applyAlignment="1">
      <alignment horizontal="center" vertical="center" wrapText="1"/>
    </xf>
    <xf numFmtId="0" fontId="31" fillId="0" borderId="10" xfId="0" applyNumberFormat="1" applyFont="1" applyFill="1" applyBorder="1" applyAlignment="1">
      <alignment horizontal="center" vertical="center" wrapText="1"/>
    </xf>
    <xf numFmtId="0" fontId="31" fillId="0" borderId="28" xfId="0" applyNumberFormat="1" applyFont="1" applyFill="1" applyBorder="1" applyAlignment="1">
      <alignment horizontal="center" vertical="center" wrapText="1"/>
    </xf>
    <xf numFmtId="0" fontId="33" fillId="0" borderId="16" xfId="0" applyNumberFormat="1" applyFont="1" applyFill="1" applyBorder="1" applyAlignment="1">
      <alignment horizontal="center" vertical="center" wrapText="1"/>
    </xf>
    <xf numFmtId="0" fontId="33" fillId="0" borderId="18" xfId="0" applyNumberFormat="1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/>
    </xf>
    <xf numFmtId="0" fontId="41" fillId="0" borderId="6" xfId="0" applyNumberFormat="1" applyFont="1" applyFill="1" applyBorder="1" applyAlignment="1">
      <alignment horizontal="center" vertical="top"/>
    </xf>
    <xf numFmtId="0" fontId="41" fillId="0" borderId="8" xfId="0" applyNumberFormat="1" applyFont="1" applyFill="1" applyBorder="1" applyAlignment="1">
      <alignment horizontal="center" vertical="top"/>
    </xf>
    <xf numFmtId="0" fontId="67" fillId="0" borderId="0" xfId="0" applyFont="1" applyFill="1" applyBorder="1" applyAlignment="1">
      <alignment horizontal="center"/>
    </xf>
  </cellXfs>
  <cellStyles count="22">
    <cellStyle name="% accompli" xfId="16" xr:uid="{00000000-0005-0000-0000-000000000000}"/>
    <cellStyle name="Activité" xfId="2" xr:uid="{00000000-0005-0000-0000-000001000000}"/>
    <cellStyle name="Comma" xfId="19" builtinId="3"/>
    <cellStyle name="Contrôle de mise en évidence de la période" xfId="7" xr:uid="{00000000-0005-0000-0000-000002000000}"/>
    <cellStyle name="En-têtes de période" xfId="3" xr:uid="{00000000-0005-0000-0000-000003000000}"/>
    <cellStyle name="En-têtes de projet" xfId="4" xr:uid="{00000000-0005-0000-0000-000004000000}"/>
    <cellStyle name="Étiquette" xfId="5" xr:uid="{00000000-0005-0000-0000-000005000000}"/>
    <cellStyle name="Explanatory Text" xfId="12" builtinId="53" customBuiltin="1"/>
    <cellStyle name="Heading 1" xfId="1" builtinId="16" customBuiltin="1"/>
    <cellStyle name="Heading 2" xfId="9" builtinId="17" customBuiltin="1"/>
    <cellStyle name="Heading 3" xfId="10" builtinId="18" customBuiltin="1"/>
    <cellStyle name="Heading 4" xfId="11" builtinId="19" customBuiltin="1"/>
    <cellStyle name="Hyperlink" xfId="21" builtinId="8"/>
    <cellStyle name="Légende de ce qui a été accompli" xfId="15" xr:uid="{00000000-0005-0000-0000-000006000000}"/>
    <cellStyle name="Légende de ce qui a été accompli (au-delà du plan)" xfId="17" xr:uid="{00000000-0005-0000-0000-000007000000}"/>
    <cellStyle name="Légende du % accompli (au-delà du plan)" xfId="18" xr:uid="{00000000-0005-0000-0000-000008000000}"/>
    <cellStyle name="Légende du plan" xfId="14" xr:uid="{00000000-0005-0000-0000-000009000000}"/>
    <cellStyle name="Normal" xfId="0" builtinId="0" customBuiltin="1"/>
    <cellStyle name="Percent" xfId="20" builtinId="5"/>
    <cellStyle name="Pourcentage accompli" xfId="6" xr:uid="{00000000-0005-0000-0000-00000E000000}"/>
    <cellStyle name="Title" xfId="8" builtinId="15" customBuiltin="1"/>
    <cellStyle name="Valeur de la période" xfId="13" xr:uid="{00000000-0005-0000-0000-000015000000}"/>
  </cellStyles>
  <dxfs count="10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scheme val="none"/>
      </font>
      <alignment horizontal="general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Verdana"/>
        <scheme val="none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  <fill>
        <patternFill patternType="solid">
          <fgColor indexed="64"/>
          <bgColor theme="7" tint="0.39997558519241921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9"/>
        <color rgb="FF000000"/>
        <name val="Arial"/>
        <scheme val="none"/>
      </font>
      <numFmt numFmtId="3" formatCode="#,##0"/>
      <fill>
        <patternFill patternType="solid">
          <fgColor indexed="64"/>
          <bgColor theme="7" tint="0.5999938962981048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  <fill>
        <patternFill patternType="solid">
          <fgColor indexed="64"/>
          <bgColor theme="7" tint="0.3999755851924192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/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  <fill>
        <patternFill patternType="solid">
          <fgColor indexed="64"/>
          <bgColor theme="7" tint="0.39997558519241921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3" formatCode="#,##0"/>
      <fill>
        <patternFill patternType="solid">
          <fgColor indexed="64"/>
          <bgColor theme="7" tint="0.5999938962981048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  <fill>
        <patternFill patternType="solid">
          <fgColor indexed="64"/>
          <bgColor theme="7" tint="0.3999755851924192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5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Arial"/>
        <scheme val="none"/>
      </font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rial"/>
        <scheme val="none"/>
      </font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font>
        <strike val="0"/>
        <outline val="0"/>
        <shadow val="0"/>
        <u val="none"/>
        <vertAlign val="baseline"/>
        <name val="Arial"/>
        <scheme val="none"/>
      </font>
      <fill>
        <patternFill patternType="solid">
          <fgColor rgb="FF000000"/>
          <bgColor rgb="FFE8D19D"/>
        </patternFill>
      </fill>
    </dxf>
    <dxf>
      <border outline="0">
        <top style="thin">
          <color rgb="FF80808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  <fill>
        <patternFill patternType="none">
          <fgColor rgb="FF000000"/>
          <bgColor auto="1"/>
        </patternFill>
      </fill>
    </dxf>
    <dxf>
      <border outline="0">
        <bottom style="thin">
          <color rgb="FF80808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0" formatCode="@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0" formatCode="@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color auto="1"/>
        <name val="Arial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color auto="1"/>
        <name val="Arial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" formatCode="0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color auto="1"/>
        <name val="Arial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color auto="1"/>
        <name val="Arial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  <fill>
        <patternFill patternType="solid">
          <fgColor indexed="64"/>
          <bgColor theme="7" tint="0.39997558519241921"/>
        </patternFill>
      </fill>
    </dxf>
    <dxf>
      <border outline="0">
        <top style="thin">
          <color theme="1" tint="0.499984740745262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theme="1" tint="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/>
        <bottom/>
      </border>
    </dxf>
    <dxf>
      <fill>
        <patternFill>
          <bgColor rgb="FFC5C898"/>
        </patternFill>
      </fill>
    </dxf>
    <dxf>
      <fill>
        <patternFill>
          <bgColor theme="0"/>
        </patternFill>
      </fill>
    </dxf>
    <dxf>
      <fill>
        <patternFill>
          <bgColor theme="6" tint="-0.24994659260841701"/>
        </patternFill>
      </fill>
    </dxf>
    <dxf>
      <fill>
        <patternFill patternType="none">
          <bgColor auto="1"/>
        </patternFill>
      </fill>
      <border diagonalUp="1">
        <left style="thin">
          <color theme="0" tint="-0.499984740745262"/>
        </left>
        <right style="thin">
          <color theme="0" tint="-0.499984740745262"/>
        </right>
        <diagonal style="thin">
          <color theme="1" tint="0.34998626667073579"/>
        </diagonal>
        <vertical style="thin">
          <color theme="0" tint="-0.499984740745262"/>
        </vertical>
      </border>
    </dxf>
    <dxf>
      <fill>
        <patternFill patternType="none"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vertical style="thin">
          <color theme="0" tint="-0.499984740745262"/>
        </vertical>
      </border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EFF0F6"/>
        </patternFill>
      </fill>
    </dxf>
    <dxf>
      <fill>
        <patternFill>
          <bgColor rgb="FFE3E3ED"/>
        </patternFill>
      </fill>
    </dxf>
    <dxf>
      <fill>
        <patternFill patternType="none">
          <bgColor auto="1"/>
        </patternFill>
      </fill>
    </dxf>
    <dxf>
      <fill>
        <patternFill patternType="solid">
          <fgColor theme="7" tint="0.79998168889431442"/>
          <bgColor theme="7" tint="0.79998168889431442"/>
        </patternFill>
      </fill>
    </dxf>
    <dxf>
      <fill>
        <patternFill patternType="solid">
          <fgColor theme="7" tint="0.79998168889431442"/>
          <bgColor theme="7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solid">
          <fgColor theme="7" tint="0.79998168889431442"/>
          <bgColor theme="7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solid">
          <fgColor theme="7" tint="0.59999389629810485"/>
          <bgColor theme="7" tint="0.59999389629810485"/>
        </patternFill>
      </fill>
    </dxf>
    <dxf>
      <font>
        <b/>
        <color theme="1"/>
      </font>
      <border>
        <left style="medium">
          <color theme="7" tint="0.59999389629810485"/>
        </left>
        <right style="medium">
          <color theme="7" tint="0.59999389629810485"/>
        </right>
        <top style="medium">
          <color theme="7" tint="0.59999389629810485"/>
        </top>
        <bottom style="medium">
          <color theme="7" tint="0.59999389629810485"/>
        </bottom>
      </border>
    </dxf>
    <dxf>
      <border>
        <left style="thin">
          <color theme="7" tint="0.39997558519241921"/>
        </left>
        <right style="thin">
          <color theme="7" tint="0.39997558519241921"/>
        </right>
      </border>
    </dxf>
    <dxf>
      <border>
        <left style="thin">
          <color theme="7" tint="0.39994506668294322"/>
        </left>
        <right style="thin">
          <color theme="7" tint="0.39994506668294322"/>
        </right>
        <top style="thin">
          <color theme="7" tint="0.39994506668294322"/>
        </top>
        <bottom style="thin">
          <color theme="7" tint="0.39994506668294322"/>
        </bottom>
        <vertical style="thin">
          <color theme="7" tint="0.39994506668294322"/>
        </vertical>
        <horizontal style="thin">
          <color theme="7" tint="0.39994506668294322"/>
        </horizontal>
      </border>
    </dxf>
    <dxf>
      <fill>
        <patternFill>
          <fgColor theme="7" tint="0.79998168889431442"/>
          <bgColor theme="7" tint="0.79998168889431442"/>
        </patternFill>
      </fill>
      <border>
        <left style="thin">
          <color theme="7" tint="0.39994506668294322"/>
        </left>
        <right style="thin">
          <color theme="7" tint="0.39994506668294322"/>
        </right>
        <top style="thin">
          <color theme="7" tint="0.39997558519241921"/>
        </top>
        <bottom style="thin">
          <color theme="7" tint="0.39997558519241921"/>
        </bottom>
        <horizontal style="thin">
          <color theme="7" tint="0.39997558519241921"/>
        </horizontal>
      </border>
    </dxf>
    <dxf>
      <font>
        <b/>
        <color theme="1"/>
      </font>
      <border>
        <top style="thin">
          <color theme="7" tint="-0.249977111117893"/>
        </top>
        <bottom style="medium">
          <color theme="7" tint="-0.249977111117893"/>
        </bottom>
      </border>
    </dxf>
    <dxf>
      <font>
        <b/>
        <color theme="0"/>
      </font>
      <fill>
        <patternFill patternType="solid">
          <fgColor theme="7"/>
          <bgColor theme="7"/>
        </patternFill>
      </fill>
      <border>
        <top style="medium">
          <color theme="7" tint="-0.249977111117893"/>
        </top>
      </border>
    </dxf>
    <dxf>
      <font>
        <color theme="1"/>
      </font>
    </dxf>
    <dxf>
      <fill>
        <patternFill patternType="solid">
          <fgColor theme="7" tint="0.79998168889431442"/>
          <bgColor theme="7" tint="0.79998168889431442"/>
        </patternFill>
      </fill>
    </dxf>
    <dxf>
      <fill>
        <patternFill patternType="solid">
          <fgColor theme="7" tint="0.79998168889431442"/>
          <bgColor theme="7" tint="0.79998168889431442"/>
        </patternFill>
      </fill>
    </dxf>
    <dxf>
      <font>
        <b val="0"/>
        <i val="0"/>
        <color theme="1"/>
      </font>
    </dxf>
    <dxf>
      <font>
        <b val="0"/>
        <i val="0"/>
        <color theme="1"/>
      </font>
      <fill>
        <patternFill patternType="solid">
          <fgColor theme="7" tint="0.79998168889431442"/>
          <bgColor theme="7" tint="0.79998168889431442"/>
        </patternFill>
      </fill>
    </dxf>
    <dxf>
      <font>
        <b val="0"/>
        <i val="0"/>
        <color theme="1"/>
      </font>
    </dxf>
    <dxf>
      <font>
        <b val="0"/>
        <i val="0"/>
        <color theme="1"/>
      </font>
      <fill>
        <patternFill patternType="solid">
          <fgColor theme="7" tint="0.59999389629810485"/>
          <bgColor theme="7" tint="0.59999389629810485"/>
        </patternFill>
      </fill>
    </dxf>
    <dxf>
      <font>
        <b val="0"/>
        <i val="0"/>
        <color theme="1"/>
      </font>
      <border>
        <left style="medium">
          <color theme="7" tint="0.59999389629810485"/>
        </left>
        <right style="medium">
          <color theme="7" tint="0.59999389629810485"/>
        </right>
        <top style="medium">
          <color theme="7" tint="0.59999389629810485"/>
        </top>
        <bottom style="medium">
          <color theme="7" tint="0.59999389629810485"/>
        </bottom>
      </border>
    </dxf>
    <dxf>
      <font>
        <b val="0"/>
        <i val="0"/>
      </font>
    </dxf>
    <dxf>
      <font>
        <b val="0"/>
        <i val="0"/>
      </font>
      <border>
        <left style="thin">
          <color theme="7" tint="0.39997558519241921"/>
        </left>
        <right style="thin">
          <color theme="7" tint="0.39997558519241921"/>
        </right>
      </border>
    </dxf>
    <dxf>
      <font>
        <b val="0"/>
        <i val="0"/>
      </font>
    </dxf>
    <dxf>
      <font>
        <b val="0"/>
        <i val="0"/>
      </font>
      <border>
        <top style="thin">
          <color theme="7" tint="0.39997558519241921"/>
        </top>
        <bottom style="thin">
          <color theme="7" tint="0.39997558519241921"/>
        </bottom>
        <horizontal style="thin">
          <color theme="7" tint="0.39997558519241921"/>
        </horizontal>
      </border>
    </dxf>
    <dxf>
      <font>
        <b val="0"/>
        <i val="0"/>
        <color theme="1"/>
      </font>
      <border>
        <top style="thin">
          <color theme="7" tint="-0.249977111117893"/>
        </top>
        <bottom style="medium">
          <color theme="7" tint="-0.249977111117893"/>
        </bottom>
      </border>
    </dxf>
    <dxf>
      <font>
        <b/>
        <color theme="0"/>
      </font>
      <fill>
        <patternFill patternType="solid">
          <fgColor theme="7"/>
          <bgColor theme="7"/>
        </patternFill>
      </fill>
      <border>
        <top style="medium">
          <color theme="7" tint="-0.249977111117893"/>
        </top>
      </border>
    </dxf>
    <dxf>
      <font>
        <b val="0"/>
        <i val="0"/>
        <color theme="1"/>
      </font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</dxfs>
  <tableStyles count="7" defaultTableStyle="Style de tableau 3" defaultPivotStyle="PivotStyleMedium12 2">
    <tableStyle name="PivotStyleMedium12 2" table="0" count="14" xr9:uid="{00000000-0011-0000-FFFF-FFFF00000000}">
      <tableStyleElement type="wholeTable" dxfId="106"/>
      <tableStyleElement type="headerRow" dxfId="105"/>
      <tableStyleElement type="totalRow" dxfId="104"/>
      <tableStyleElement type="firstRowStripe" dxfId="103"/>
      <tableStyleElement type="secondRowStripe" dxfId="102"/>
      <tableStyleElement type="firstColumnStripe" dxfId="101"/>
      <tableStyleElement type="secondColumnStripe" dxfId="100"/>
      <tableStyleElement type="firstSubtotalColumn" dxfId="99"/>
      <tableStyleElement type="firstSubtotalRow" dxfId="98"/>
      <tableStyleElement type="secondSubtotalRow" dxfId="97"/>
      <tableStyleElement type="firstRowSubheading" dxfId="96"/>
      <tableStyleElement type="secondRowSubheading" dxfId="95"/>
      <tableStyleElement type="pageFieldLabels" dxfId="94"/>
      <tableStyleElement type="pageFieldValues" dxfId="93"/>
    </tableStyle>
    <tableStyle name="Programme2020" table="0" count="13" xr9:uid="{00000000-0011-0000-FFFF-FFFF01000000}">
      <tableStyleElement type="wholeTable" dxfId="92"/>
      <tableStyleElement type="headerRow" dxfId="91"/>
      <tableStyleElement type="totalRow" dxfId="90"/>
      <tableStyleElement type="firstRowStripe" dxfId="89"/>
      <tableStyleElement type="secondRowStripe" dxfId="88"/>
      <tableStyleElement type="firstColumnStripe" dxfId="87"/>
      <tableStyleElement type="firstSubtotalColumn" dxfId="86"/>
      <tableStyleElement type="firstSubtotalRow" dxfId="85"/>
      <tableStyleElement type="secondSubtotalRow" dxfId="84"/>
      <tableStyleElement type="firstRowSubheading" dxfId="83"/>
      <tableStyleElement type="secondRowSubheading" dxfId="82"/>
      <tableStyleElement type="pageFieldLabels" dxfId="81"/>
      <tableStyleElement type="pageFieldValues" dxfId="80"/>
    </tableStyle>
    <tableStyle name="Style de tableau 1" pivot="0" count="2" xr9:uid="{00000000-0011-0000-FFFF-FFFF02000000}">
      <tableStyleElement type="firstRowStripe" dxfId="79"/>
      <tableStyleElement type="secondRowStripe" dxfId="78"/>
    </tableStyle>
    <tableStyle name="Style de tableau 2" pivot="0" count="1" xr9:uid="{00000000-0011-0000-FFFF-FFFF03000000}">
      <tableStyleElement type="secondRowStripe" dxfId="77"/>
    </tableStyle>
    <tableStyle name="Style de tableau 3" pivot="0" count="5" xr9:uid="{00000000-0011-0000-FFFF-FFFF04000000}">
      <tableStyleElement type="firstColumn" dxfId="76"/>
      <tableStyleElement type="firstRowStripe" dxfId="75"/>
      <tableStyleElement type="secondRowStripe" dxfId="74"/>
      <tableStyleElement type="firstColumnStripe" dxfId="73"/>
      <tableStyleElement type="secondColumnStripe" size="7" dxfId="72"/>
    </tableStyle>
    <tableStyle name="Style de tableau croisé dynamique 1" table="0" count="2" xr9:uid="{00000000-0011-0000-FFFF-FFFF05000000}">
      <tableStyleElement type="firstRowStripe" dxfId="71"/>
      <tableStyleElement type="secondRowStripe" dxfId="70"/>
    </tableStyle>
    <tableStyle name="Style de tableau croisé dynamique 2" table="0" count="1" xr9:uid="{00000000-0011-0000-FFFF-FFFF06000000}">
      <tableStyleElement type="firstColumn" dxfId="69"/>
    </tableStyle>
  </tableStyles>
  <colors>
    <mruColors>
      <color rgb="FF777777"/>
      <color rgb="FFCC66FF"/>
      <color rgb="FF7ABC32"/>
      <color rgb="FFCC00FF"/>
      <color rgb="FFFFCB25"/>
      <color rgb="FFFFEAC7"/>
      <color rgb="FFE6E6E6"/>
      <color rgb="FF009999"/>
      <color rgb="FFB2A7B5"/>
      <color rgb="FFFFD6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66675</xdr:colOff>
          <xdr:row>1</xdr:row>
          <xdr:rowOff>57150</xdr:rowOff>
        </xdr:from>
        <xdr:to>
          <xdr:col>36</xdr:col>
          <xdr:colOff>0</xdr:colOff>
          <xdr:row>12</xdr:row>
          <xdr:rowOff>190500</xdr:rowOff>
        </xdr:to>
        <xdr:sp macro="" textlink="">
          <xdr:nvSpPr>
            <xdr:cNvPr id="36874" name="ListBox1" hidden="1">
              <a:extLst>
                <a:ext uri="{63B3BB69-23CF-44E3-9099-C40C66FF867C}">
                  <a14:compatExt spid="_x0000_s36874"/>
                </a:ext>
                <a:ext uri="{FF2B5EF4-FFF2-40B4-BE49-F238E27FC236}">
                  <a16:creationId xmlns:a16="http://schemas.microsoft.com/office/drawing/2014/main" id="{00000000-0008-0000-0200-00000A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28</xdr:col>
      <xdr:colOff>76199</xdr:colOff>
      <xdr:row>0</xdr:row>
      <xdr:rowOff>19050</xdr:rowOff>
    </xdr:from>
    <xdr:to>
      <xdr:col>36</xdr:col>
      <xdr:colOff>0</xdr:colOff>
      <xdr:row>1</xdr:row>
      <xdr:rowOff>38100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8924924" y="19050"/>
          <a:ext cx="3708000" cy="276225"/>
        </a:xfrm>
        <a:prstGeom prst="rect">
          <a:avLst/>
        </a:prstGeom>
        <a:solidFill>
          <a:schemeClr val="accent6">
            <a:lumMod val="75000"/>
          </a:schemeClr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>
              <a:solidFill>
                <a:schemeClr val="bg1"/>
              </a:solidFill>
            </a:rPr>
            <a:t>Liste des équipes de contrôle - Sélectionner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504825</xdr:colOff>
          <xdr:row>12</xdr:row>
          <xdr:rowOff>209550</xdr:rowOff>
        </xdr:from>
        <xdr:to>
          <xdr:col>34</xdr:col>
          <xdr:colOff>114300</xdr:colOff>
          <xdr:row>13</xdr:row>
          <xdr:rowOff>238125</xdr:rowOff>
        </xdr:to>
        <xdr:sp macro="" textlink="">
          <xdr:nvSpPr>
            <xdr:cNvPr id="36875" name="Button 11" hidden="1">
              <a:extLst>
                <a:ext uri="{63B3BB69-23CF-44E3-9099-C40C66FF867C}">
                  <a14:compatExt spid="_x0000_s36875"/>
                </a:ext>
                <a:ext uri="{FF2B5EF4-FFF2-40B4-BE49-F238E27FC236}">
                  <a16:creationId xmlns:a16="http://schemas.microsoft.com/office/drawing/2014/main" id="{00000000-0008-0000-0200-00000B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333333"/>
                  </a:solidFill>
                  <a:latin typeface="Corbel"/>
                </a:rPr>
                <a:t>Imprimer la fiche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hcol\Documents\Projet%20programme_2022-9-graph%2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Liste des contrôles CCG"/>
      <sheetName val="Liste des contrôles JU"/>
      <sheetName val="Liste des enquêtes communes"/>
      <sheetName val="Récapitulatif"/>
      <sheetName val="Programme des magistrats"/>
      <sheetName val="Programme des vérificateurs"/>
      <sheetName val="Feuil2"/>
      <sheetName val="Base de données"/>
      <sheetName val="Base autres charges"/>
      <sheetName val="Fiche_magistrat"/>
      <sheetName val="Fiche_vérificateur"/>
      <sheetName val="Liste"/>
      <sheetName val="Abandon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1">
          <cell r="D11" t="str">
            <v>HOSPICES CIVILS DE BEAUNE</v>
          </cell>
        </row>
      </sheetData>
      <sheetData sheetId="11"/>
      <sheetData sheetId="12">
        <row r="3">
          <cell r="B3" t="str">
            <v>BRAT Stéphanie</v>
          </cell>
        </row>
        <row r="4">
          <cell r="B4" t="str">
            <v>DANCERT Pascal</v>
          </cell>
        </row>
        <row r="5">
          <cell r="B5" t="str">
            <v>DOLIQUE Vladimir</v>
          </cell>
        </row>
        <row r="6">
          <cell r="B6" t="str">
            <v>FARENC Thierry</v>
          </cell>
        </row>
        <row r="7">
          <cell r="B7" t="str">
            <v>KEIFLIN Laura</v>
          </cell>
        </row>
        <row r="8">
          <cell r="B8" t="str">
            <v>KLEIN Yannick</v>
          </cell>
        </row>
        <row r="9">
          <cell r="B9" t="str">
            <v>KNOLL Carol</v>
          </cell>
        </row>
        <row r="10">
          <cell r="B10" t="str">
            <v>LANDAIS Fabrice</v>
          </cell>
        </row>
        <row r="11">
          <cell r="B11" t="str">
            <v>LEMONNIER Thibaut</v>
          </cell>
        </row>
        <row r="12">
          <cell r="B12" t="str">
            <v>LHIOUI-PERRIN Léa</v>
          </cell>
        </row>
        <row r="13">
          <cell r="B13" t="str">
            <v>MAILLARD Julie</v>
          </cell>
        </row>
        <row r="14">
          <cell r="B14" t="str">
            <v>MONNERON Frédéric</v>
          </cell>
        </row>
        <row r="15">
          <cell r="B15" t="str">
            <v>SAINT CYR Dominique</v>
          </cell>
        </row>
      </sheetData>
      <sheetData sheetId="13"/>
      <sheetData sheetId="1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134" displayName="Tableau134" ref="A1:N100" totalsRowShown="0" headerRowDxfId="68" dataDxfId="66" totalsRowDxfId="64" headerRowBorderDxfId="67" tableBorderDxfId="65">
  <autoFilter ref="A1:N100" xr:uid="{00000000-0009-0000-0100-000003000000}"/>
  <sortState xmlns:xlrd2="http://schemas.microsoft.com/office/spreadsheetml/2017/richdata2" ref="A2:AL159">
    <sortCondition ref="A2:A159" customList="Section 1,Section 2,PSA,EVJ"/>
    <sortCondition ref="B2:B159" customList="SAINT CYR Dominique,FARENC Thierry,LANDAIS Fabrice,DOLIQUE Vladimir,KNOLL Carol,MAILLARD Julie,KEIFLIN Laura,BRAT Stéphanie,MONNERON Frédéric,KLEIN Yannick,DANCERT Pascal,LHIOUI-PERRIN Léa,LEMONNIER Thibaut"/>
    <sortCondition ref="F2:F159"/>
    <sortCondition ref="H2:H159"/>
  </sortState>
  <tableColumns count="14">
    <tableColumn id="2" xr3:uid="{00000000-0010-0000-0000-000002000000}" name="Colonne2" dataDxfId="63" totalsRowDxfId="62"/>
    <tableColumn id="16" xr3:uid="{00000000-0010-0000-0000-000010000000}" name="Tuteur" dataDxfId="61" totalsRowDxfId="60"/>
    <tableColumn id="15" xr3:uid="{00000000-0010-0000-0000-00000F000000}" name="Agent" dataDxfId="59" totalsRowDxfId="58"/>
    <tableColumn id="29" xr3:uid="{00000000-0010-0000-0000-00001D000000}" name="MAG" dataDxfId="57" totalsRowDxfId="56"/>
    <tableColumn id="27" xr3:uid="{00000000-0010-0000-0000-00001B000000}" name="Colonne4" dataDxfId="55" totalsRowDxfId="54"/>
    <tableColumn id="3" xr3:uid="{00000000-0010-0000-0000-000003000000}" name="Etat" dataDxfId="53" totalsRowDxfId="52"/>
    <tableColumn id="8" xr3:uid="{00000000-0010-0000-0000-000008000000}" name="SG" dataDxfId="51" totalsRowDxfId="50"/>
    <tableColumn id="5" xr3:uid="{00000000-0010-0000-0000-000005000000}" name="motif" dataDxfId="49" totalsRowDxfId="48"/>
    <tableColumn id="6" xr3:uid="{00000000-0010-0000-0000-000006000000}" name="Nature" dataDxfId="47" totalsRowDxfId="46"/>
    <tableColumn id="40" xr3:uid="{00000000-0010-0000-0000-000028000000}" name="JU" dataDxfId="45" totalsRowDxfId="44">
      <calculatedColumnFormula>IF(I2="JU",5,"")</calculatedColumnFormula>
    </tableColumn>
    <tableColumn id="39" xr3:uid="{00000000-0010-0000-0000-000027000000}" name="CCG" dataDxfId="43" totalsRowDxfId="42">
      <calculatedColumnFormula>IF(I2="CCG","6","")</calculatedColumnFormula>
    </tableColumn>
    <tableColumn id="7" xr3:uid="{00000000-0010-0000-0000-000007000000}" name="Ex" dataDxfId="41" totalsRowDxfId="40" dataCellStyle="Activité"/>
    <tableColumn id="36" xr3:uid="{00000000-0010-0000-0000-000024000000}" name="Début" dataDxfId="39" totalsRowDxfId="38"/>
    <tableColumn id="37" xr3:uid="{00000000-0010-0000-0000-000025000000}" name="Colonne1" dataDxfId="37" totalsRowDxfId="36"/>
  </tableColumns>
  <tableStyleInfo name="Style de tableau 3" showFirstColumn="1" showLastColumn="0" showRowStripes="0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Charges" displayName="Charges" ref="A1:G8" totalsRowShown="0" headerRowDxfId="23" dataDxfId="21" totalsRowDxfId="19" headerRowBorderDxfId="22" tableBorderDxfId="20">
  <autoFilter ref="A1:G8" xr:uid="{00000000-0009-0000-0100-000001000000}"/>
  <sortState xmlns:xlrd2="http://schemas.microsoft.com/office/spreadsheetml/2017/richdata2" ref="A2:AD23">
    <sortCondition ref="B2:B15"/>
    <sortCondition ref="A2:A15"/>
  </sortState>
  <tableColumns count="7">
    <tableColumn id="2" xr3:uid="{00000000-0010-0000-0100-000002000000}" name="Section" dataDxfId="18" totalsRowDxfId="17"/>
    <tableColumn id="16" xr3:uid="{00000000-0010-0000-0100-000010000000}" name="Tuteur" dataDxfId="16" totalsRowDxfId="15"/>
    <tableColumn id="20" xr3:uid="{00000000-0010-0000-0100-000014000000}" name="Agent" dataDxfId="14" totalsRowDxfId="13"/>
    <tableColumn id="12" xr3:uid="{00000000-0010-0000-0100-00000C000000}" name="Binôme" dataDxfId="12" totalsRowDxfId="11"/>
    <tableColumn id="37" xr3:uid="{00000000-0010-0000-0100-000025000000}" name="Colonne1" dataDxfId="10" totalsRowDxfId="9"/>
    <tableColumn id="13" xr3:uid="{00000000-0010-0000-0100-00000D000000}" name="Colonne2" dataDxfId="8" totalsRowDxfId="7"/>
    <tableColumn id="17" xr3:uid="{00000000-0010-0000-0100-000011000000}" name="Colonne3" dataDxfId="6" totalsRowDxfId="5"/>
  </tableColumns>
  <tableStyleInfo name="Style de tableau 3" showFirstColumn="1" showLastColumn="0" showRowStripes="0" showColumnStripes="1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16" displayName="Tableau16" ref="A1:C18" totalsRowShown="0" headerRowDxfId="4" dataDxfId="3">
  <autoFilter ref="A1:C18" xr:uid="{00000000-0009-0000-0100-000005000000}"/>
  <sortState xmlns:xlrd2="http://schemas.microsoft.com/office/spreadsheetml/2017/richdata2" ref="A2:C21">
    <sortCondition ref="A1:A21"/>
  </sortState>
  <tableColumns count="3">
    <tableColumn id="3" xr3:uid="{00000000-0010-0000-0200-000003000000}" name="Tuteur" dataDxfId="2"/>
    <tableColumn id="1" xr3:uid="{00000000-0010-0000-0200-000001000000}" name="Agent" dataDxfId="1"/>
    <tableColumn id="4" xr3:uid="{00000000-0010-0000-0200-000004000000}" name="Colonne1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Base">
  <a:themeElements>
    <a:clrScheme name="Blue Warm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Base">
      <a:majorFont>
        <a:latin typeface="Corbel" panose="020B0503020204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orbel" panose="020B0503020204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Base">
      <a:fillStyleLst>
        <a:solidFill>
          <a:schemeClr val="phClr"/>
        </a:solidFill>
        <a:solidFill>
          <a:schemeClr val="phClr">
            <a:tint val="55000"/>
            <a:satMod val="130000"/>
          </a:schemeClr>
        </a:solidFill>
        <a:gradFill rotWithShape="1">
          <a:gsLst>
            <a:gs pos="0">
              <a:schemeClr val="phClr"/>
            </a:gs>
            <a:gs pos="90000">
              <a:schemeClr val="phClr">
                <a:shade val="100000"/>
                <a:satMod val="105000"/>
              </a:schemeClr>
            </a:gs>
            <a:gs pos="100000">
              <a:schemeClr val="phClr">
                <a:shade val="80000"/>
                <a:satMod val="12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53975" cap="flat" cmpd="dbl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brightRoom" dir="t"/>
          </a:scene3d>
          <a:sp3d extrusionH="12700" contourW="25400" prstMaterial="flat">
            <a:bevelT w="63500" h="152400" prst="angle"/>
            <a:contourClr>
              <a:schemeClr val="phClr">
                <a:shade val="27000"/>
                <a:satMod val="12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hade val="95000"/>
            <a:satMod val="140000"/>
          </a:schemeClr>
        </a:solidFill>
        <a:solidFill>
          <a:schemeClr val="phClr">
            <a:tint val="90000"/>
            <a:shade val="85000"/>
            <a:satMod val="160000"/>
            <a:lumMod val="110000"/>
          </a:schemeClr>
        </a:soli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sis" id="{5665723A-49BA-4B57-8411-A56F8F207965}" vid="{90E45F77-AEFC-46EF-A7C1-5B338C297B02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N103"/>
  <sheetViews>
    <sheetView showGridLines="0" zoomScaleNormal="100" workbookViewId="0">
      <pane ySplit="1" topLeftCell="A2" activePane="bottomLeft" state="frozen"/>
      <selection activeCell="E1" sqref="E1"/>
      <selection pane="bottomLeft" activeCell="A2" sqref="A2"/>
    </sheetView>
  </sheetViews>
  <sheetFormatPr defaultColWidth="2.75" defaultRowHeight="16.5" x14ac:dyDescent="0.25"/>
  <cols>
    <col min="1" max="1" width="9" style="188" customWidth="1"/>
    <col min="2" max="2" width="18.875" style="190" customWidth="1"/>
    <col min="3" max="3" width="19.5" style="191" customWidth="1"/>
    <col min="4" max="4" width="5.125" style="192" customWidth="1"/>
    <col min="5" max="5" width="4.75" style="192" customWidth="1"/>
    <col min="6" max="6" width="8" style="193" customWidth="1"/>
    <col min="7" max="7" width="7.375" style="194" customWidth="1"/>
    <col min="8" max="8" width="36.75" style="195" customWidth="1"/>
    <col min="9" max="9" width="9.5" style="196" customWidth="1"/>
    <col min="10" max="11" width="3.875" style="197" hidden="1" customWidth="1"/>
    <col min="12" max="12" width="9.125" style="198" customWidth="1"/>
    <col min="13" max="13" width="8.5" style="187" customWidth="1"/>
    <col min="14" max="14" width="7.25" style="187" customWidth="1"/>
    <col min="15" max="16384" width="2.75" style="188"/>
  </cols>
  <sheetData>
    <row r="1" spans="1:14" ht="50.1" customHeight="1" x14ac:dyDescent="0.25">
      <c r="A1" s="199" t="s">
        <v>28</v>
      </c>
      <c r="B1" s="200" t="s">
        <v>27</v>
      </c>
      <c r="C1" s="201" t="s">
        <v>25</v>
      </c>
      <c r="D1" s="201" t="s">
        <v>65</v>
      </c>
      <c r="E1" s="201" t="s">
        <v>30</v>
      </c>
      <c r="F1" s="199" t="s">
        <v>35</v>
      </c>
      <c r="G1" s="202" t="s">
        <v>38</v>
      </c>
      <c r="H1" s="199" t="s">
        <v>49</v>
      </c>
      <c r="I1" s="199" t="s">
        <v>50</v>
      </c>
      <c r="J1" s="203" t="s">
        <v>2</v>
      </c>
      <c r="K1" s="203" t="s">
        <v>1</v>
      </c>
      <c r="L1" s="204" t="s">
        <v>52</v>
      </c>
      <c r="M1" s="205" t="s">
        <v>13</v>
      </c>
      <c r="N1" s="206" t="s">
        <v>4</v>
      </c>
    </row>
    <row r="2" spans="1:14" s="9" customFormat="1" ht="30" customHeight="1" x14ac:dyDescent="0.25">
      <c r="A2" s="43" t="s">
        <v>3</v>
      </c>
      <c r="B2" s="41" t="s">
        <v>15</v>
      </c>
      <c r="C2" s="42" t="s">
        <v>20</v>
      </c>
      <c r="D2" s="20">
        <v>1</v>
      </c>
      <c r="E2" s="20">
        <v>1</v>
      </c>
      <c r="F2" s="20" t="s">
        <v>36</v>
      </c>
      <c r="G2" s="189" t="s">
        <v>39</v>
      </c>
      <c r="H2" s="21" t="s">
        <v>45</v>
      </c>
      <c r="I2" s="43" t="s">
        <v>51</v>
      </c>
      <c r="J2" s="103" t="str">
        <f t="shared" ref="J2:J12" si="0">IF(I2="JU",5,"")</f>
        <v/>
      </c>
      <c r="K2" s="103" t="str">
        <f t="shared" ref="K2:K12" si="1">IF(I2="CCG","6","")</f>
        <v/>
      </c>
      <c r="L2" s="99" t="s">
        <v>53</v>
      </c>
      <c r="M2" s="44" t="s">
        <v>12</v>
      </c>
      <c r="N2" s="44"/>
    </row>
    <row r="3" spans="1:14" s="9" customFormat="1" ht="30" customHeight="1" x14ac:dyDescent="0.25">
      <c r="A3" s="43" t="s">
        <v>3</v>
      </c>
      <c r="B3" s="42" t="s">
        <v>15</v>
      </c>
      <c r="C3" s="42" t="s">
        <v>20</v>
      </c>
      <c r="D3" s="20">
        <v>1</v>
      </c>
      <c r="E3" s="20">
        <v>1</v>
      </c>
      <c r="F3" s="46" t="s">
        <v>36</v>
      </c>
      <c r="G3" s="45" t="s">
        <v>40</v>
      </c>
      <c r="H3" s="21" t="s">
        <v>46</v>
      </c>
      <c r="I3" s="43" t="s">
        <v>51</v>
      </c>
      <c r="J3" s="103" t="str">
        <f t="shared" si="0"/>
        <v/>
      </c>
      <c r="K3" s="103" t="str">
        <f t="shared" si="1"/>
        <v/>
      </c>
      <c r="L3" s="99" t="s">
        <v>53</v>
      </c>
      <c r="M3" s="44" t="s">
        <v>55</v>
      </c>
      <c r="N3" s="44"/>
    </row>
    <row r="4" spans="1:14" s="9" customFormat="1" ht="30" customHeight="1" x14ac:dyDescent="0.25">
      <c r="A4" s="43" t="s">
        <v>3</v>
      </c>
      <c r="B4" s="42" t="s">
        <v>8</v>
      </c>
      <c r="C4" s="42" t="s">
        <v>21</v>
      </c>
      <c r="D4" s="20">
        <v>1</v>
      </c>
      <c r="E4" s="20">
        <v>1</v>
      </c>
      <c r="F4" s="46" t="s">
        <v>36</v>
      </c>
      <c r="G4" s="45" t="s">
        <v>41</v>
      </c>
      <c r="H4" s="21" t="s">
        <v>47</v>
      </c>
      <c r="I4" s="43" t="s">
        <v>51</v>
      </c>
      <c r="J4" s="103" t="str">
        <f t="shared" si="0"/>
        <v/>
      </c>
      <c r="K4" s="103" t="str">
        <f t="shared" si="1"/>
        <v/>
      </c>
      <c r="L4" s="99" t="s">
        <v>54</v>
      </c>
      <c r="M4" s="44" t="s">
        <v>56</v>
      </c>
      <c r="N4" s="44"/>
    </row>
    <row r="5" spans="1:14" s="9" customFormat="1" ht="30" customHeight="1" x14ac:dyDescent="0.25">
      <c r="A5" s="43" t="s">
        <v>3</v>
      </c>
      <c r="B5" s="42" t="s">
        <v>9</v>
      </c>
      <c r="C5" s="42" t="s">
        <v>22</v>
      </c>
      <c r="D5" s="20">
        <v>1</v>
      </c>
      <c r="E5" s="20">
        <v>1</v>
      </c>
      <c r="F5" s="46" t="s">
        <v>37</v>
      </c>
      <c r="G5" s="45" t="s">
        <v>40</v>
      </c>
      <c r="H5" s="21" t="s">
        <v>48</v>
      </c>
      <c r="I5" s="43" t="s">
        <v>2</v>
      </c>
      <c r="J5" s="103">
        <f t="shared" si="0"/>
        <v>5</v>
      </c>
      <c r="K5" s="103" t="str">
        <f t="shared" si="1"/>
        <v/>
      </c>
      <c r="L5" s="99" t="s">
        <v>54</v>
      </c>
      <c r="M5" s="44" t="s">
        <v>57</v>
      </c>
      <c r="N5" s="44"/>
    </row>
    <row r="6" spans="1:14" s="9" customFormat="1" ht="30" customHeight="1" x14ac:dyDescent="0.25">
      <c r="A6" s="43" t="s">
        <v>3</v>
      </c>
      <c r="B6" s="42" t="s">
        <v>19</v>
      </c>
      <c r="C6" s="42" t="s">
        <v>26</v>
      </c>
      <c r="D6" s="20">
        <v>1</v>
      </c>
      <c r="E6" s="20">
        <v>1</v>
      </c>
      <c r="F6" s="46" t="s">
        <v>37</v>
      </c>
      <c r="G6" s="45" t="s">
        <v>41</v>
      </c>
      <c r="H6" s="21" t="s">
        <v>48</v>
      </c>
      <c r="I6" s="43" t="s">
        <v>2</v>
      </c>
      <c r="J6" s="103">
        <f t="shared" si="0"/>
        <v>5</v>
      </c>
      <c r="K6" s="103" t="str">
        <f t="shared" si="1"/>
        <v/>
      </c>
      <c r="L6" s="99" t="s">
        <v>54</v>
      </c>
      <c r="M6" s="44" t="s">
        <v>58</v>
      </c>
      <c r="N6" s="44"/>
    </row>
    <row r="7" spans="1:14" s="9" customFormat="1" ht="30" customHeight="1" x14ac:dyDescent="0.25">
      <c r="A7" s="43" t="s">
        <v>3</v>
      </c>
      <c r="B7" s="42" t="s">
        <v>16</v>
      </c>
      <c r="C7" s="42" t="s">
        <v>23</v>
      </c>
      <c r="D7" s="20">
        <v>1</v>
      </c>
      <c r="E7" s="20">
        <v>1</v>
      </c>
      <c r="F7" s="46" t="s">
        <v>37</v>
      </c>
      <c r="G7" s="45" t="s">
        <v>40</v>
      </c>
      <c r="H7" s="21" t="s">
        <v>48</v>
      </c>
      <c r="I7" s="43" t="s">
        <v>51</v>
      </c>
      <c r="J7" s="103" t="str">
        <f t="shared" si="0"/>
        <v/>
      </c>
      <c r="K7" s="103" t="str">
        <f t="shared" si="1"/>
        <v/>
      </c>
      <c r="L7" s="99" t="s">
        <v>54</v>
      </c>
      <c r="M7" s="44" t="s">
        <v>59</v>
      </c>
      <c r="N7" s="44"/>
    </row>
    <row r="8" spans="1:14" s="9" customFormat="1" ht="30" customHeight="1" x14ac:dyDescent="0.25">
      <c r="A8" s="43" t="s">
        <v>29</v>
      </c>
      <c r="B8" s="42" t="s">
        <v>17</v>
      </c>
      <c r="C8" s="42" t="s">
        <v>24</v>
      </c>
      <c r="D8" s="20">
        <v>1</v>
      </c>
      <c r="E8" s="20">
        <v>1</v>
      </c>
      <c r="F8" s="46" t="s">
        <v>37</v>
      </c>
      <c r="G8" s="45" t="s">
        <v>42</v>
      </c>
      <c r="H8" s="21" t="s">
        <v>48</v>
      </c>
      <c r="I8" s="43" t="s">
        <v>51</v>
      </c>
      <c r="J8" s="103" t="str">
        <f t="shared" si="0"/>
        <v/>
      </c>
      <c r="K8" s="103" t="str">
        <f t="shared" si="1"/>
        <v/>
      </c>
      <c r="L8" s="99" t="s">
        <v>54</v>
      </c>
      <c r="M8" s="44" t="s">
        <v>60</v>
      </c>
      <c r="N8" s="44"/>
    </row>
    <row r="9" spans="1:14" s="9" customFormat="1" ht="30" customHeight="1" x14ac:dyDescent="0.25">
      <c r="A9" s="43" t="s">
        <v>29</v>
      </c>
      <c r="B9" s="42" t="s">
        <v>18</v>
      </c>
      <c r="C9" s="42" t="s">
        <v>26</v>
      </c>
      <c r="D9" s="20">
        <v>1</v>
      </c>
      <c r="E9" s="20">
        <v>1</v>
      </c>
      <c r="F9" s="46" t="s">
        <v>36</v>
      </c>
      <c r="G9" s="48" t="s">
        <v>43</v>
      </c>
      <c r="H9" s="21" t="s">
        <v>47</v>
      </c>
      <c r="I9" s="43" t="s">
        <v>51</v>
      </c>
      <c r="J9" s="103" t="str">
        <f t="shared" si="0"/>
        <v/>
      </c>
      <c r="K9" s="103" t="str">
        <f t="shared" si="1"/>
        <v/>
      </c>
      <c r="L9" s="99" t="s">
        <v>53</v>
      </c>
      <c r="M9" s="44" t="s">
        <v>61</v>
      </c>
      <c r="N9" s="44"/>
    </row>
    <row r="10" spans="1:14" s="9" customFormat="1" ht="30" customHeight="1" x14ac:dyDescent="0.25">
      <c r="A10" s="43" t="s">
        <v>29</v>
      </c>
      <c r="B10" s="42" t="s">
        <v>18</v>
      </c>
      <c r="C10" s="42" t="s">
        <v>26</v>
      </c>
      <c r="D10" s="20">
        <v>1</v>
      </c>
      <c r="E10" s="20">
        <v>1</v>
      </c>
      <c r="F10" s="46" t="s">
        <v>36</v>
      </c>
      <c r="G10" s="48" t="s">
        <v>43</v>
      </c>
      <c r="H10" s="21" t="s">
        <v>45</v>
      </c>
      <c r="I10" s="43" t="s">
        <v>2</v>
      </c>
      <c r="J10" s="103">
        <f t="shared" si="0"/>
        <v>5</v>
      </c>
      <c r="K10" s="103" t="str">
        <f t="shared" si="1"/>
        <v/>
      </c>
      <c r="L10" s="99" t="s">
        <v>53</v>
      </c>
      <c r="M10" s="44" t="s">
        <v>62</v>
      </c>
      <c r="N10" s="44"/>
    </row>
    <row r="11" spans="1:14" s="9" customFormat="1" ht="30" customHeight="1" x14ac:dyDescent="0.25">
      <c r="A11" s="43" t="s">
        <v>29</v>
      </c>
      <c r="B11" s="42" t="s">
        <v>18</v>
      </c>
      <c r="C11" s="42" t="s">
        <v>26</v>
      </c>
      <c r="D11" s="20">
        <v>1</v>
      </c>
      <c r="E11" s="20">
        <v>1</v>
      </c>
      <c r="F11" s="46" t="s">
        <v>36</v>
      </c>
      <c r="G11" s="48" t="s">
        <v>44</v>
      </c>
      <c r="H11" s="21" t="s">
        <v>45</v>
      </c>
      <c r="I11" s="43" t="s">
        <v>51</v>
      </c>
      <c r="J11" s="103" t="str">
        <f t="shared" si="0"/>
        <v/>
      </c>
      <c r="K11" s="103" t="str">
        <f t="shared" si="1"/>
        <v/>
      </c>
      <c r="L11" s="99" t="s">
        <v>53</v>
      </c>
      <c r="M11" s="44" t="s">
        <v>63</v>
      </c>
      <c r="N11" s="44"/>
    </row>
    <row r="12" spans="1:14" ht="30" customHeight="1" x14ac:dyDescent="0.25">
      <c r="A12" s="43" t="s">
        <v>29</v>
      </c>
      <c r="B12" s="42" t="s">
        <v>17</v>
      </c>
      <c r="C12" s="42" t="s">
        <v>31</v>
      </c>
      <c r="D12" s="20">
        <v>1</v>
      </c>
      <c r="E12" s="20">
        <v>1</v>
      </c>
      <c r="F12" s="46" t="s">
        <v>36</v>
      </c>
      <c r="G12" s="48" t="s">
        <v>44</v>
      </c>
      <c r="H12" s="21" t="s">
        <v>45</v>
      </c>
      <c r="I12" s="43" t="s">
        <v>2</v>
      </c>
      <c r="J12" s="103">
        <f t="shared" si="0"/>
        <v>5</v>
      </c>
      <c r="K12" s="103" t="str">
        <f t="shared" si="1"/>
        <v/>
      </c>
      <c r="L12" s="99" t="s">
        <v>53</v>
      </c>
      <c r="M12" s="44" t="s">
        <v>64</v>
      </c>
      <c r="N12" s="44"/>
    </row>
    <row r="13" spans="1:14" s="9" customFormat="1" ht="30" customHeight="1" x14ac:dyDescent="0.25">
      <c r="A13" s="43" t="s">
        <v>3</v>
      </c>
      <c r="B13" s="41" t="s">
        <v>15</v>
      </c>
      <c r="C13" s="42" t="s">
        <v>20</v>
      </c>
      <c r="D13" s="20">
        <v>1</v>
      </c>
      <c r="E13" s="20">
        <v>1</v>
      </c>
      <c r="F13" s="20" t="s">
        <v>36</v>
      </c>
      <c r="G13" s="189" t="s">
        <v>39</v>
      </c>
      <c r="H13" s="21" t="s">
        <v>45</v>
      </c>
      <c r="I13" s="43" t="s">
        <v>51</v>
      </c>
      <c r="J13" s="103" t="str">
        <f t="shared" ref="J13:J76" si="2">IF(I13="JU",5,"")</f>
        <v/>
      </c>
      <c r="K13" s="103" t="str">
        <f t="shared" ref="K13:K76" si="3">IF(I13="CCG","6","")</f>
        <v/>
      </c>
      <c r="L13" s="99" t="s">
        <v>53</v>
      </c>
      <c r="M13" s="44" t="s">
        <v>12</v>
      </c>
      <c r="N13" s="44"/>
    </row>
    <row r="14" spans="1:14" s="9" customFormat="1" ht="30" customHeight="1" x14ac:dyDescent="0.25">
      <c r="A14" s="43" t="s">
        <v>3</v>
      </c>
      <c r="B14" s="42" t="s">
        <v>15</v>
      </c>
      <c r="C14" s="42" t="s">
        <v>20</v>
      </c>
      <c r="D14" s="20">
        <v>1</v>
      </c>
      <c r="E14" s="20">
        <v>1</v>
      </c>
      <c r="F14" s="46" t="s">
        <v>36</v>
      </c>
      <c r="G14" s="45" t="s">
        <v>40</v>
      </c>
      <c r="H14" s="21" t="s">
        <v>46</v>
      </c>
      <c r="I14" s="43" t="s">
        <v>51</v>
      </c>
      <c r="J14" s="103" t="str">
        <f t="shared" si="2"/>
        <v/>
      </c>
      <c r="K14" s="103" t="str">
        <f t="shared" si="3"/>
        <v/>
      </c>
      <c r="L14" s="99" t="s">
        <v>53</v>
      </c>
      <c r="M14" s="44" t="s">
        <v>55</v>
      </c>
      <c r="N14" s="44"/>
    </row>
    <row r="15" spans="1:14" s="9" customFormat="1" ht="30" customHeight="1" x14ac:dyDescent="0.25">
      <c r="A15" s="43" t="s">
        <v>3</v>
      </c>
      <c r="B15" s="42" t="s">
        <v>8</v>
      </c>
      <c r="C15" s="42" t="s">
        <v>21</v>
      </c>
      <c r="D15" s="20">
        <v>1</v>
      </c>
      <c r="E15" s="20">
        <v>1</v>
      </c>
      <c r="F15" s="46" t="s">
        <v>36</v>
      </c>
      <c r="G15" s="45" t="s">
        <v>41</v>
      </c>
      <c r="H15" s="21" t="s">
        <v>47</v>
      </c>
      <c r="I15" s="43" t="s">
        <v>51</v>
      </c>
      <c r="J15" s="103" t="str">
        <f t="shared" si="2"/>
        <v/>
      </c>
      <c r="K15" s="103" t="str">
        <f t="shared" si="3"/>
        <v/>
      </c>
      <c r="L15" s="99" t="s">
        <v>54</v>
      </c>
      <c r="M15" s="44" t="s">
        <v>56</v>
      </c>
      <c r="N15" s="44"/>
    </row>
    <row r="16" spans="1:14" s="9" customFormat="1" ht="30" customHeight="1" x14ac:dyDescent="0.25">
      <c r="A16" s="43" t="s">
        <v>3</v>
      </c>
      <c r="B16" s="42" t="s">
        <v>9</v>
      </c>
      <c r="C16" s="42" t="s">
        <v>22</v>
      </c>
      <c r="D16" s="20">
        <v>1</v>
      </c>
      <c r="E16" s="20">
        <v>1</v>
      </c>
      <c r="F16" s="46" t="s">
        <v>37</v>
      </c>
      <c r="G16" s="45" t="s">
        <v>40</v>
      </c>
      <c r="H16" s="21" t="s">
        <v>48</v>
      </c>
      <c r="I16" s="43" t="s">
        <v>2</v>
      </c>
      <c r="J16" s="103">
        <f t="shared" si="2"/>
        <v>5</v>
      </c>
      <c r="K16" s="103" t="str">
        <f t="shared" si="3"/>
        <v/>
      </c>
      <c r="L16" s="99" t="s">
        <v>54</v>
      </c>
      <c r="M16" s="44" t="s">
        <v>57</v>
      </c>
      <c r="N16" s="44"/>
    </row>
    <row r="17" spans="1:14" s="9" customFormat="1" ht="30" customHeight="1" x14ac:dyDescent="0.25">
      <c r="A17" s="43" t="s">
        <v>3</v>
      </c>
      <c r="B17" s="42" t="s">
        <v>19</v>
      </c>
      <c r="C17" s="42" t="s">
        <v>26</v>
      </c>
      <c r="D17" s="20">
        <v>1</v>
      </c>
      <c r="E17" s="20">
        <v>1</v>
      </c>
      <c r="F17" s="46" t="s">
        <v>37</v>
      </c>
      <c r="G17" s="45" t="s">
        <v>41</v>
      </c>
      <c r="H17" s="21" t="s">
        <v>48</v>
      </c>
      <c r="I17" s="43" t="s">
        <v>2</v>
      </c>
      <c r="J17" s="103">
        <f t="shared" si="2"/>
        <v>5</v>
      </c>
      <c r="K17" s="103" t="str">
        <f t="shared" si="3"/>
        <v/>
      </c>
      <c r="L17" s="99" t="s">
        <v>54</v>
      </c>
      <c r="M17" s="44" t="s">
        <v>58</v>
      </c>
      <c r="N17" s="44"/>
    </row>
    <row r="18" spans="1:14" s="9" customFormat="1" ht="30" customHeight="1" x14ac:dyDescent="0.25">
      <c r="A18" s="43" t="s">
        <v>3</v>
      </c>
      <c r="B18" s="42" t="s">
        <v>16</v>
      </c>
      <c r="C18" s="42" t="s">
        <v>23</v>
      </c>
      <c r="D18" s="20">
        <v>1</v>
      </c>
      <c r="E18" s="20">
        <v>1</v>
      </c>
      <c r="F18" s="46" t="s">
        <v>37</v>
      </c>
      <c r="G18" s="45" t="s">
        <v>40</v>
      </c>
      <c r="H18" s="21" t="s">
        <v>48</v>
      </c>
      <c r="I18" s="43" t="s">
        <v>51</v>
      </c>
      <c r="J18" s="103" t="str">
        <f t="shared" si="2"/>
        <v/>
      </c>
      <c r="K18" s="103" t="str">
        <f t="shared" si="3"/>
        <v/>
      </c>
      <c r="L18" s="99" t="s">
        <v>54</v>
      </c>
      <c r="M18" s="44" t="s">
        <v>59</v>
      </c>
      <c r="N18" s="44"/>
    </row>
    <row r="19" spans="1:14" s="9" customFormat="1" ht="30" customHeight="1" x14ac:dyDescent="0.25">
      <c r="A19" s="43" t="s">
        <v>29</v>
      </c>
      <c r="B19" s="42" t="s">
        <v>17</v>
      </c>
      <c r="C19" s="42" t="s">
        <v>24</v>
      </c>
      <c r="D19" s="20">
        <v>1</v>
      </c>
      <c r="E19" s="20">
        <v>1</v>
      </c>
      <c r="F19" s="46" t="s">
        <v>37</v>
      </c>
      <c r="G19" s="45" t="s">
        <v>42</v>
      </c>
      <c r="H19" s="21" t="s">
        <v>48</v>
      </c>
      <c r="I19" s="43" t="s">
        <v>51</v>
      </c>
      <c r="J19" s="103" t="str">
        <f t="shared" si="2"/>
        <v/>
      </c>
      <c r="K19" s="103" t="str">
        <f t="shared" si="3"/>
        <v/>
      </c>
      <c r="L19" s="99" t="s">
        <v>54</v>
      </c>
      <c r="M19" s="44" t="s">
        <v>60</v>
      </c>
      <c r="N19" s="44"/>
    </row>
    <row r="20" spans="1:14" s="9" customFormat="1" ht="30" customHeight="1" x14ac:dyDescent="0.25">
      <c r="A20" s="43" t="s">
        <v>29</v>
      </c>
      <c r="B20" s="42" t="s">
        <v>18</v>
      </c>
      <c r="C20" s="42" t="s">
        <v>26</v>
      </c>
      <c r="D20" s="20">
        <v>1</v>
      </c>
      <c r="E20" s="20">
        <v>1</v>
      </c>
      <c r="F20" s="46" t="s">
        <v>36</v>
      </c>
      <c r="G20" s="48" t="s">
        <v>43</v>
      </c>
      <c r="H20" s="21" t="s">
        <v>47</v>
      </c>
      <c r="I20" s="43" t="s">
        <v>51</v>
      </c>
      <c r="J20" s="103" t="str">
        <f t="shared" si="2"/>
        <v/>
      </c>
      <c r="K20" s="103" t="str">
        <f t="shared" si="3"/>
        <v/>
      </c>
      <c r="L20" s="99" t="s">
        <v>53</v>
      </c>
      <c r="M20" s="44" t="s">
        <v>61</v>
      </c>
      <c r="N20" s="44"/>
    </row>
    <row r="21" spans="1:14" s="9" customFormat="1" ht="30" customHeight="1" x14ac:dyDescent="0.25">
      <c r="A21" s="43" t="s">
        <v>29</v>
      </c>
      <c r="B21" s="42" t="s">
        <v>18</v>
      </c>
      <c r="C21" s="42" t="s">
        <v>26</v>
      </c>
      <c r="D21" s="20">
        <v>1</v>
      </c>
      <c r="E21" s="20">
        <v>1</v>
      </c>
      <c r="F21" s="46" t="s">
        <v>36</v>
      </c>
      <c r="G21" s="48" t="s">
        <v>43</v>
      </c>
      <c r="H21" s="21" t="s">
        <v>45</v>
      </c>
      <c r="I21" s="43" t="s">
        <v>2</v>
      </c>
      <c r="J21" s="103">
        <f t="shared" si="2"/>
        <v>5</v>
      </c>
      <c r="K21" s="103" t="str">
        <f t="shared" si="3"/>
        <v/>
      </c>
      <c r="L21" s="99" t="s">
        <v>53</v>
      </c>
      <c r="M21" s="44" t="s">
        <v>62</v>
      </c>
      <c r="N21" s="44"/>
    </row>
    <row r="22" spans="1:14" s="9" customFormat="1" ht="30" customHeight="1" x14ac:dyDescent="0.25">
      <c r="A22" s="43" t="s">
        <v>29</v>
      </c>
      <c r="B22" s="42" t="s">
        <v>18</v>
      </c>
      <c r="C22" s="42" t="s">
        <v>26</v>
      </c>
      <c r="D22" s="20">
        <v>1</v>
      </c>
      <c r="E22" s="20">
        <v>1</v>
      </c>
      <c r="F22" s="46" t="s">
        <v>36</v>
      </c>
      <c r="G22" s="48" t="s">
        <v>44</v>
      </c>
      <c r="H22" s="21" t="s">
        <v>45</v>
      </c>
      <c r="I22" s="43" t="s">
        <v>51</v>
      </c>
      <c r="J22" s="103" t="str">
        <f t="shared" si="2"/>
        <v/>
      </c>
      <c r="K22" s="103" t="str">
        <f t="shared" si="3"/>
        <v/>
      </c>
      <c r="L22" s="99" t="s">
        <v>53</v>
      </c>
      <c r="M22" s="44" t="s">
        <v>63</v>
      </c>
      <c r="N22" s="44"/>
    </row>
    <row r="23" spans="1:14" s="9" customFormat="1" ht="30" customHeight="1" x14ac:dyDescent="0.25">
      <c r="A23" s="43" t="s">
        <v>29</v>
      </c>
      <c r="B23" s="42" t="s">
        <v>17</v>
      </c>
      <c r="C23" s="42" t="s">
        <v>31</v>
      </c>
      <c r="D23" s="20">
        <v>1</v>
      </c>
      <c r="E23" s="20">
        <v>1</v>
      </c>
      <c r="F23" s="46" t="s">
        <v>36</v>
      </c>
      <c r="G23" s="48" t="s">
        <v>44</v>
      </c>
      <c r="H23" s="21" t="s">
        <v>45</v>
      </c>
      <c r="I23" s="43" t="s">
        <v>2</v>
      </c>
      <c r="J23" s="103">
        <f t="shared" si="2"/>
        <v>5</v>
      </c>
      <c r="K23" s="103" t="str">
        <f t="shared" si="3"/>
        <v/>
      </c>
      <c r="L23" s="99" t="s">
        <v>53</v>
      </c>
      <c r="M23" s="44" t="s">
        <v>64</v>
      </c>
      <c r="N23" s="44"/>
    </row>
    <row r="24" spans="1:14" s="9" customFormat="1" ht="30" customHeight="1" x14ac:dyDescent="0.25">
      <c r="A24" s="43" t="s">
        <v>3</v>
      </c>
      <c r="B24" s="41" t="s">
        <v>15</v>
      </c>
      <c r="C24" s="42" t="s">
        <v>20</v>
      </c>
      <c r="D24" s="20">
        <v>1</v>
      </c>
      <c r="E24" s="20">
        <v>1</v>
      </c>
      <c r="F24" s="20" t="s">
        <v>36</v>
      </c>
      <c r="G24" s="189" t="s">
        <v>39</v>
      </c>
      <c r="H24" s="21" t="s">
        <v>45</v>
      </c>
      <c r="I24" s="43" t="s">
        <v>51</v>
      </c>
      <c r="J24" s="103" t="str">
        <f t="shared" si="2"/>
        <v/>
      </c>
      <c r="K24" s="103" t="str">
        <f t="shared" si="3"/>
        <v/>
      </c>
      <c r="L24" s="99" t="s">
        <v>53</v>
      </c>
      <c r="M24" s="44" t="s">
        <v>12</v>
      </c>
      <c r="N24" s="44"/>
    </row>
    <row r="25" spans="1:14" s="9" customFormat="1" ht="30" customHeight="1" x14ac:dyDescent="0.25">
      <c r="A25" s="43" t="s">
        <v>3</v>
      </c>
      <c r="B25" s="42" t="s">
        <v>15</v>
      </c>
      <c r="C25" s="42" t="s">
        <v>20</v>
      </c>
      <c r="D25" s="20">
        <v>1</v>
      </c>
      <c r="E25" s="20">
        <v>1</v>
      </c>
      <c r="F25" s="46" t="s">
        <v>36</v>
      </c>
      <c r="G25" s="45" t="s">
        <v>40</v>
      </c>
      <c r="H25" s="21" t="s">
        <v>46</v>
      </c>
      <c r="I25" s="43" t="s">
        <v>51</v>
      </c>
      <c r="J25" s="103" t="str">
        <f t="shared" si="2"/>
        <v/>
      </c>
      <c r="K25" s="103" t="str">
        <f t="shared" si="3"/>
        <v/>
      </c>
      <c r="L25" s="99" t="s">
        <v>53</v>
      </c>
      <c r="M25" s="44" t="s">
        <v>55</v>
      </c>
      <c r="N25" s="44"/>
    </row>
    <row r="26" spans="1:14" s="9" customFormat="1" ht="30" customHeight="1" x14ac:dyDescent="0.25">
      <c r="A26" s="43" t="s">
        <v>3</v>
      </c>
      <c r="B26" s="42" t="s">
        <v>8</v>
      </c>
      <c r="C26" s="42" t="s">
        <v>21</v>
      </c>
      <c r="D26" s="20">
        <v>1</v>
      </c>
      <c r="E26" s="20">
        <v>1</v>
      </c>
      <c r="F26" s="46" t="s">
        <v>36</v>
      </c>
      <c r="G26" s="45" t="s">
        <v>41</v>
      </c>
      <c r="H26" s="21" t="s">
        <v>47</v>
      </c>
      <c r="I26" s="43" t="s">
        <v>51</v>
      </c>
      <c r="J26" s="103" t="str">
        <f t="shared" si="2"/>
        <v/>
      </c>
      <c r="K26" s="103" t="str">
        <f t="shared" si="3"/>
        <v/>
      </c>
      <c r="L26" s="99" t="s">
        <v>54</v>
      </c>
      <c r="M26" s="44" t="s">
        <v>56</v>
      </c>
      <c r="N26" s="44"/>
    </row>
    <row r="27" spans="1:14" s="9" customFormat="1" ht="30" customHeight="1" x14ac:dyDescent="0.25">
      <c r="A27" s="43" t="s">
        <v>3</v>
      </c>
      <c r="B27" s="42" t="s">
        <v>9</v>
      </c>
      <c r="C27" s="42" t="s">
        <v>22</v>
      </c>
      <c r="D27" s="20">
        <v>1</v>
      </c>
      <c r="E27" s="20">
        <v>1</v>
      </c>
      <c r="F27" s="46" t="s">
        <v>37</v>
      </c>
      <c r="G27" s="45" t="s">
        <v>40</v>
      </c>
      <c r="H27" s="21" t="s">
        <v>48</v>
      </c>
      <c r="I27" s="43" t="s">
        <v>2</v>
      </c>
      <c r="J27" s="103">
        <f t="shared" si="2"/>
        <v>5</v>
      </c>
      <c r="K27" s="103" t="str">
        <f t="shared" si="3"/>
        <v/>
      </c>
      <c r="L27" s="99" t="s">
        <v>54</v>
      </c>
      <c r="M27" s="44" t="s">
        <v>57</v>
      </c>
      <c r="N27" s="44"/>
    </row>
    <row r="28" spans="1:14" s="9" customFormat="1" ht="30" customHeight="1" x14ac:dyDescent="0.25">
      <c r="A28" s="43" t="s">
        <v>3</v>
      </c>
      <c r="B28" s="42" t="s">
        <v>19</v>
      </c>
      <c r="C28" s="42" t="s">
        <v>26</v>
      </c>
      <c r="D28" s="20">
        <v>1</v>
      </c>
      <c r="E28" s="20">
        <v>1</v>
      </c>
      <c r="F28" s="46" t="s">
        <v>37</v>
      </c>
      <c r="G28" s="45" t="s">
        <v>41</v>
      </c>
      <c r="H28" s="21" t="s">
        <v>48</v>
      </c>
      <c r="I28" s="43" t="s">
        <v>2</v>
      </c>
      <c r="J28" s="103">
        <f t="shared" si="2"/>
        <v>5</v>
      </c>
      <c r="K28" s="103" t="str">
        <f t="shared" si="3"/>
        <v/>
      </c>
      <c r="L28" s="99" t="s">
        <v>54</v>
      </c>
      <c r="M28" s="44" t="s">
        <v>58</v>
      </c>
      <c r="N28" s="44"/>
    </row>
    <row r="29" spans="1:14" s="9" customFormat="1" ht="30" customHeight="1" x14ac:dyDescent="0.25">
      <c r="A29" s="43" t="s">
        <v>3</v>
      </c>
      <c r="B29" s="42" t="s">
        <v>16</v>
      </c>
      <c r="C29" s="42" t="s">
        <v>23</v>
      </c>
      <c r="D29" s="20">
        <v>1</v>
      </c>
      <c r="E29" s="20">
        <v>1</v>
      </c>
      <c r="F29" s="46" t="s">
        <v>37</v>
      </c>
      <c r="G29" s="45" t="s">
        <v>40</v>
      </c>
      <c r="H29" s="21" t="s">
        <v>48</v>
      </c>
      <c r="I29" s="43" t="s">
        <v>51</v>
      </c>
      <c r="J29" s="103" t="str">
        <f t="shared" si="2"/>
        <v/>
      </c>
      <c r="K29" s="103" t="str">
        <f t="shared" si="3"/>
        <v/>
      </c>
      <c r="L29" s="99" t="s">
        <v>54</v>
      </c>
      <c r="M29" s="44" t="s">
        <v>59</v>
      </c>
      <c r="N29" s="44"/>
    </row>
    <row r="30" spans="1:14" s="9" customFormat="1" ht="30" customHeight="1" x14ac:dyDescent="0.25">
      <c r="A30" s="43" t="s">
        <v>29</v>
      </c>
      <c r="B30" s="42" t="s">
        <v>17</v>
      </c>
      <c r="C30" s="42" t="s">
        <v>24</v>
      </c>
      <c r="D30" s="20">
        <v>1</v>
      </c>
      <c r="E30" s="20">
        <v>1</v>
      </c>
      <c r="F30" s="46" t="s">
        <v>37</v>
      </c>
      <c r="G30" s="45" t="s">
        <v>42</v>
      </c>
      <c r="H30" s="21" t="s">
        <v>48</v>
      </c>
      <c r="I30" s="43" t="s">
        <v>51</v>
      </c>
      <c r="J30" s="103" t="str">
        <f t="shared" si="2"/>
        <v/>
      </c>
      <c r="K30" s="103" t="str">
        <f t="shared" si="3"/>
        <v/>
      </c>
      <c r="L30" s="99" t="s">
        <v>54</v>
      </c>
      <c r="M30" s="44" t="s">
        <v>60</v>
      </c>
      <c r="N30" s="44"/>
    </row>
    <row r="31" spans="1:14" s="9" customFormat="1" ht="30" customHeight="1" x14ac:dyDescent="0.25">
      <c r="A31" s="43" t="s">
        <v>29</v>
      </c>
      <c r="B31" s="42" t="s">
        <v>18</v>
      </c>
      <c r="C31" s="42" t="s">
        <v>26</v>
      </c>
      <c r="D31" s="20">
        <v>1</v>
      </c>
      <c r="E31" s="20">
        <v>1</v>
      </c>
      <c r="F31" s="46" t="s">
        <v>36</v>
      </c>
      <c r="G31" s="48" t="s">
        <v>43</v>
      </c>
      <c r="H31" s="21" t="s">
        <v>47</v>
      </c>
      <c r="I31" s="43" t="s">
        <v>51</v>
      </c>
      <c r="J31" s="103" t="str">
        <f t="shared" si="2"/>
        <v/>
      </c>
      <c r="K31" s="103" t="str">
        <f t="shared" si="3"/>
        <v/>
      </c>
      <c r="L31" s="99" t="s">
        <v>53</v>
      </c>
      <c r="M31" s="44" t="s">
        <v>61</v>
      </c>
      <c r="N31" s="44"/>
    </row>
    <row r="32" spans="1:14" s="9" customFormat="1" ht="30" customHeight="1" x14ac:dyDescent="0.25">
      <c r="A32" s="43" t="s">
        <v>29</v>
      </c>
      <c r="B32" s="42" t="s">
        <v>18</v>
      </c>
      <c r="C32" s="42" t="s">
        <v>26</v>
      </c>
      <c r="D32" s="20">
        <v>1</v>
      </c>
      <c r="E32" s="20">
        <v>1</v>
      </c>
      <c r="F32" s="46" t="s">
        <v>36</v>
      </c>
      <c r="G32" s="48" t="s">
        <v>43</v>
      </c>
      <c r="H32" s="21" t="s">
        <v>45</v>
      </c>
      <c r="I32" s="43" t="s">
        <v>2</v>
      </c>
      <c r="J32" s="103">
        <f t="shared" si="2"/>
        <v>5</v>
      </c>
      <c r="K32" s="103" t="str">
        <f t="shared" si="3"/>
        <v/>
      </c>
      <c r="L32" s="99" t="s">
        <v>53</v>
      </c>
      <c r="M32" s="44" t="s">
        <v>62</v>
      </c>
      <c r="N32" s="44"/>
    </row>
    <row r="33" spans="1:14" s="9" customFormat="1" ht="45" customHeight="1" x14ac:dyDescent="0.25">
      <c r="A33" s="43" t="s">
        <v>29</v>
      </c>
      <c r="B33" s="42" t="s">
        <v>18</v>
      </c>
      <c r="C33" s="42" t="s">
        <v>26</v>
      </c>
      <c r="D33" s="20">
        <v>1</v>
      </c>
      <c r="E33" s="20">
        <v>1</v>
      </c>
      <c r="F33" s="46" t="s">
        <v>36</v>
      </c>
      <c r="G33" s="48" t="s">
        <v>44</v>
      </c>
      <c r="H33" s="21" t="s">
        <v>45</v>
      </c>
      <c r="I33" s="43" t="s">
        <v>51</v>
      </c>
      <c r="J33" s="103" t="str">
        <f t="shared" si="2"/>
        <v/>
      </c>
      <c r="K33" s="103" t="str">
        <f t="shared" si="3"/>
        <v/>
      </c>
      <c r="L33" s="99" t="s">
        <v>53</v>
      </c>
      <c r="M33" s="44" t="s">
        <v>63</v>
      </c>
      <c r="N33" s="44"/>
    </row>
    <row r="34" spans="1:14" s="9" customFormat="1" ht="45" customHeight="1" x14ac:dyDescent="0.25">
      <c r="A34" s="43" t="s">
        <v>29</v>
      </c>
      <c r="B34" s="42" t="s">
        <v>17</v>
      </c>
      <c r="C34" s="42" t="s">
        <v>31</v>
      </c>
      <c r="D34" s="20">
        <v>1</v>
      </c>
      <c r="E34" s="20">
        <v>1</v>
      </c>
      <c r="F34" s="46" t="s">
        <v>36</v>
      </c>
      <c r="G34" s="48" t="s">
        <v>44</v>
      </c>
      <c r="H34" s="21" t="s">
        <v>45</v>
      </c>
      <c r="I34" s="43" t="s">
        <v>2</v>
      </c>
      <c r="J34" s="103">
        <f t="shared" si="2"/>
        <v>5</v>
      </c>
      <c r="K34" s="103" t="str">
        <f t="shared" si="3"/>
        <v/>
      </c>
      <c r="L34" s="99" t="s">
        <v>53</v>
      </c>
      <c r="M34" s="44" t="s">
        <v>64</v>
      </c>
      <c r="N34" s="44"/>
    </row>
    <row r="35" spans="1:14" s="9" customFormat="1" ht="45" customHeight="1" x14ac:dyDescent="0.25">
      <c r="A35" s="43" t="s">
        <v>3</v>
      </c>
      <c r="B35" s="41" t="s">
        <v>15</v>
      </c>
      <c r="C35" s="42" t="s">
        <v>20</v>
      </c>
      <c r="D35" s="20">
        <v>1</v>
      </c>
      <c r="E35" s="20">
        <v>1</v>
      </c>
      <c r="F35" s="20" t="s">
        <v>36</v>
      </c>
      <c r="G35" s="189" t="s">
        <v>39</v>
      </c>
      <c r="H35" s="21" t="s">
        <v>45</v>
      </c>
      <c r="I35" s="43" t="s">
        <v>51</v>
      </c>
      <c r="J35" s="103" t="str">
        <f t="shared" si="2"/>
        <v/>
      </c>
      <c r="K35" s="103" t="str">
        <f t="shared" si="3"/>
        <v/>
      </c>
      <c r="L35" s="99" t="s">
        <v>53</v>
      </c>
      <c r="M35" s="44" t="s">
        <v>12</v>
      </c>
      <c r="N35" s="44"/>
    </row>
    <row r="36" spans="1:14" s="9" customFormat="1" ht="30" customHeight="1" x14ac:dyDescent="0.25">
      <c r="A36" s="43" t="s">
        <v>3</v>
      </c>
      <c r="B36" s="42" t="s">
        <v>15</v>
      </c>
      <c r="C36" s="42" t="s">
        <v>20</v>
      </c>
      <c r="D36" s="20">
        <v>1</v>
      </c>
      <c r="E36" s="20">
        <v>1</v>
      </c>
      <c r="F36" s="46" t="s">
        <v>36</v>
      </c>
      <c r="G36" s="45" t="s">
        <v>40</v>
      </c>
      <c r="H36" s="21" t="s">
        <v>46</v>
      </c>
      <c r="I36" s="43" t="s">
        <v>51</v>
      </c>
      <c r="J36" s="103" t="str">
        <f t="shared" si="2"/>
        <v/>
      </c>
      <c r="K36" s="103" t="str">
        <f t="shared" si="3"/>
        <v/>
      </c>
      <c r="L36" s="99" t="s">
        <v>53</v>
      </c>
      <c r="M36" s="44" t="s">
        <v>55</v>
      </c>
      <c r="N36" s="44"/>
    </row>
    <row r="37" spans="1:14" s="9" customFormat="1" ht="30" customHeight="1" x14ac:dyDescent="0.25">
      <c r="A37" s="43" t="s">
        <v>3</v>
      </c>
      <c r="B37" s="42" t="s">
        <v>8</v>
      </c>
      <c r="C37" s="42" t="s">
        <v>21</v>
      </c>
      <c r="D37" s="20">
        <v>1</v>
      </c>
      <c r="E37" s="20">
        <v>1</v>
      </c>
      <c r="F37" s="46" t="s">
        <v>36</v>
      </c>
      <c r="G37" s="45" t="s">
        <v>41</v>
      </c>
      <c r="H37" s="21" t="s">
        <v>47</v>
      </c>
      <c r="I37" s="43" t="s">
        <v>51</v>
      </c>
      <c r="J37" s="103" t="str">
        <f t="shared" si="2"/>
        <v/>
      </c>
      <c r="K37" s="103" t="str">
        <f t="shared" si="3"/>
        <v/>
      </c>
      <c r="L37" s="99" t="s">
        <v>54</v>
      </c>
      <c r="M37" s="44" t="s">
        <v>56</v>
      </c>
      <c r="N37" s="44"/>
    </row>
    <row r="38" spans="1:14" s="9" customFormat="1" ht="30" customHeight="1" x14ac:dyDescent="0.25">
      <c r="A38" s="43" t="s">
        <v>3</v>
      </c>
      <c r="B38" s="42" t="s">
        <v>9</v>
      </c>
      <c r="C38" s="42" t="s">
        <v>22</v>
      </c>
      <c r="D38" s="20">
        <v>1</v>
      </c>
      <c r="E38" s="20">
        <v>1</v>
      </c>
      <c r="F38" s="46" t="s">
        <v>37</v>
      </c>
      <c r="G38" s="45" t="s">
        <v>40</v>
      </c>
      <c r="H38" s="21" t="s">
        <v>48</v>
      </c>
      <c r="I38" s="43" t="s">
        <v>2</v>
      </c>
      <c r="J38" s="103">
        <f t="shared" si="2"/>
        <v>5</v>
      </c>
      <c r="K38" s="103" t="str">
        <f t="shared" si="3"/>
        <v/>
      </c>
      <c r="L38" s="99" t="s">
        <v>54</v>
      </c>
      <c r="M38" s="44" t="s">
        <v>57</v>
      </c>
      <c r="N38" s="44"/>
    </row>
    <row r="39" spans="1:14" s="9" customFormat="1" ht="30" customHeight="1" x14ac:dyDescent="0.25">
      <c r="A39" s="43" t="s">
        <v>3</v>
      </c>
      <c r="B39" s="42" t="s">
        <v>19</v>
      </c>
      <c r="C39" s="42" t="s">
        <v>26</v>
      </c>
      <c r="D39" s="20">
        <v>1</v>
      </c>
      <c r="E39" s="20">
        <v>1</v>
      </c>
      <c r="F39" s="46" t="s">
        <v>37</v>
      </c>
      <c r="G39" s="45" t="s">
        <v>41</v>
      </c>
      <c r="H39" s="21" t="s">
        <v>48</v>
      </c>
      <c r="I39" s="43" t="s">
        <v>2</v>
      </c>
      <c r="J39" s="103">
        <f t="shared" si="2"/>
        <v>5</v>
      </c>
      <c r="K39" s="103" t="str">
        <f t="shared" si="3"/>
        <v/>
      </c>
      <c r="L39" s="99" t="s">
        <v>54</v>
      </c>
      <c r="M39" s="44" t="s">
        <v>58</v>
      </c>
      <c r="N39" s="44"/>
    </row>
    <row r="40" spans="1:14" s="9" customFormat="1" ht="30" customHeight="1" x14ac:dyDescent="0.25">
      <c r="A40" s="43" t="s">
        <v>3</v>
      </c>
      <c r="B40" s="42" t="s">
        <v>16</v>
      </c>
      <c r="C40" s="42" t="s">
        <v>23</v>
      </c>
      <c r="D40" s="20">
        <v>1</v>
      </c>
      <c r="E40" s="20">
        <v>1</v>
      </c>
      <c r="F40" s="46" t="s">
        <v>37</v>
      </c>
      <c r="G40" s="45" t="s">
        <v>40</v>
      </c>
      <c r="H40" s="21" t="s">
        <v>48</v>
      </c>
      <c r="I40" s="43" t="s">
        <v>51</v>
      </c>
      <c r="J40" s="103" t="str">
        <f t="shared" si="2"/>
        <v/>
      </c>
      <c r="K40" s="103" t="str">
        <f t="shared" si="3"/>
        <v/>
      </c>
      <c r="L40" s="99" t="s">
        <v>54</v>
      </c>
      <c r="M40" s="44" t="s">
        <v>59</v>
      </c>
      <c r="N40" s="44"/>
    </row>
    <row r="41" spans="1:14" s="9" customFormat="1" ht="30" customHeight="1" x14ac:dyDescent="0.25">
      <c r="A41" s="43" t="s">
        <v>29</v>
      </c>
      <c r="B41" s="42" t="s">
        <v>17</v>
      </c>
      <c r="C41" s="42" t="s">
        <v>24</v>
      </c>
      <c r="D41" s="20">
        <v>1</v>
      </c>
      <c r="E41" s="20">
        <v>1</v>
      </c>
      <c r="F41" s="46" t="s">
        <v>37</v>
      </c>
      <c r="G41" s="45" t="s">
        <v>42</v>
      </c>
      <c r="H41" s="21" t="s">
        <v>48</v>
      </c>
      <c r="I41" s="43" t="s">
        <v>51</v>
      </c>
      <c r="J41" s="103" t="str">
        <f t="shared" si="2"/>
        <v/>
      </c>
      <c r="K41" s="103" t="str">
        <f t="shared" si="3"/>
        <v/>
      </c>
      <c r="L41" s="99" t="s">
        <v>54</v>
      </c>
      <c r="M41" s="44" t="s">
        <v>60</v>
      </c>
      <c r="N41" s="44"/>
    </row>
    <row r="42" spans="1:14" s="9" customFormat="1" ht="30" customHeight="1" x14ac:dyDescent="0.25">
      <c r="A42" s="43" t="s">
        <v>29</v>
      </c>
      <c r="B42" s="42" t="s">
        <v>18</v>
      </c>
      <c r="C42" s="42" t="s">
        <v>26</v>
      </c>
      <c r="D42" s="20">
        <v>1</v>
      </c>
      <c r="E42" s="20">
        <v>1</v>
      </c>
      <c r="F42" s="46" t="s">
        <v>36</v>
      </c>
      <c r="G42" s="48" t="s">
        <v>43</v>
      </c>
      <c r="H42" s="21" t="s">
        <v>47</v>
      </c>
      <c r="I42" s="43" t="s">
        <v>51</v>
      </c>
      <c r="J42" s="103" t="str">
        <f t="shared" si="2"/>
        <v/>
      </c>
      <c r="K42" s="103" t="str">
        <f t="shared" si="3"/>
        <v/>
      </c>
      <c r="L42" s="99" t="s">
        <v>53</v>
      </c>
      <c r="M42" s="44" t="s">
        <v>61</v>
      </c>
      <c r="N42" s="44"/>
    </row>
    <row r="43" spans="1:14" s="9" customFormat="1" ht="30" customHeight="1" x14ac:dyDescent="0.25">
      <c r="A43" s="43" t="s">
        <v>29</v>
      </c>
      <c r="B43" s="42" t="s">
        <v>18</v>
      </c>
      <c r="C43" s="42" t="s">
        <v>26</v>
      </c>
      <c r="D43" s="20">
        <v>1</v>
      </c>
      <c r="E43" s="20">
        <v>1</v>
      </c>
      <c r="F43" s="46" t="s">
        <v>36</v>
      </c>
      <c r="G43" s="48" t="s">
        <v>43</v>
      </c>
      <c r="H43" s="21" t="s">
        <v>45</v>
      </c>
      <c r="I43" s="43" t="s">
        <v>2</v>
      </c>
      <c r="J43" s="103">
        <f t="shared" si="2"/>
        <v>5</v>
      </c>
      <c r="K43" s="103" t="str">
        <f t="shared" si="3"/>
        <v/>
      </c>
      <c r="L43" s="99" t="s">
        <v>53</v>
      </c>
      <c r="M43" s="44" t="s">
        <v>62</v>
      </c>
      <c r="N43" s="44"/>
    </row>
    <row r="44" spans="1:14" s="9" customFormat="1" ht="30" customHeight="1" x14ac:dyDescent="0.25">
      <c r="A44" s="43" t="s">
        <v>29</v>
      </c>
      <c r="B44" s="42" t="s">
        <v>18</v>
      </c>
      <c r="C44" s="42" t="s">
        <v>26</v>
      </c>
      <c r="D44" s="20">
        <v>1</v>
      </c>
      <c r="E44" s="20">
        <v>1</v>
      </c>
      <c r="F44" s="46" t="s">
        <v>36</v>
      </c>
      <c r="G44" s="48" t="s">
        <v>44</v>
      </c>
      <c r="H44" s="21" t="s">
        <v>45</v>
      </c>
      <c r="I44" s="43" t="s">
        <v>51</v>
      </c>
      <c r="J44" s="103" t="str">
        <f t="shared" si="2"/>
        <v/>
      </c>
      <c r="K44" s="103" t="str">
        <f t="shared" si="3"/>
        <v/>
      </c>
      <c r="L44" s="99" t="s">
        <v>53</v>
      </c>
      <c r="M44" s="44" t="s">
        <v>63</v>
      </c>
      <c r="N44" s="44"/>
    </row>
    <row r="45" spans="1:14" s="9" customFormat="1" ht="30" customHeight="1" x14ac:dyDescent="0.25">
      <c r="A45" s="43" t="s">
        <v>29</v>
      </c>
      <c r="B45" s="42" t="s">
        <v>17</v>
      </c>
      <c r="C45" s="42" t="s">
        <v>31</v>
      </c>
      <c r="D45" s="20">
        <v>1</v>
      </c>
      <c r="E45" s="20">
        <v>1</v>
      </c>
      <c r="F45" s="46" t="s">
        <v>36</v>
      </c>
      <c r="G45" s="48" t="s">
        <v>44</v>
      </c>
      <c r="H45" s="21" t="s">
        <v>45</v>
      </c>
      <c r="I45" s="43" t="s">
        <v>2</v>
      </c>
      <c r="J45" s="103">
        <f t="shared" si="2"/>
        <v>5</v>
      </c>
      <c r="K45" s="103" t="str">
        <f t="shared" si="3"/>
        <v/>
      </c>
      <c r="L45" s="99" t="s">
        <v>53</v>
      </c>
      <c r="M45" s="44" t="s">
        <v>64</v>
      </c>
      <c r="N45" s="44"/>
    </row>
    <row r="46" spans="1:14" s="9" customFormat="1" ht="30" customHeight="1" x14ac:dyDescent="0.25">
      <c r="A46" s="43" t="s">
        <v>3</v>
      </c>
      <c r="B46" s="41" t="s">
        <v>15</v>
      </c>
      <c r="C46" s="42" t="s">
        <v>20</v>
      </c>
      <c r="D46" s="20">
        <v>1</v>
      </c>
      <c r="E46" s="20">
        <v>1</v>
      </c>
      <c r="F46" s="20" t="s">
        <v>36</v>
      </c>
      <c r="G46" s="189" t="s">
        <v>39</v>
      </c>
      <c r="H46" s="21" t="s">
        <v>45</v>
      </c>
      <c r="I46" s="43" t="s">
        <v>51</v>
      </c>
      <c r="J46" s="103" t="str">
        <f t="shared" si="2"/>
        <v/>
      </c>
      <c r="K46" s="103" t="str">
        <f t="shared" si="3"/>
        <v/>
      </c>
      <c r="L46" s="99" t="s">
        <v>53</v>
      </c>
      <c r="M46" s="44" t="s">
        <v>12</v>
      </c>
      <c r="N46" s="44"/>
    </row>
    <row r="47" spans="1:14" s="9" customFormat="1" ht="30" customHeight="1" x14ac:dyDescent="0.25">
      <c r="A47" s="43" t="s">
        <v>3</v>
      </c>
      <c r="B47" s="42" t="s">
        <v>15</v>
      </c>
      <c r="C47" s="42" t="s">
        <v>20</v>
      </c>
      <c r="D47" s="20">
        <v>1</v>
      </c>
      <c r="E47" s="20">
        <v>1</v>
      </c>
      <c r="F47" s="46" t="s">
        <v>36</v>
      </c>
      <c r="G47" s="45" t="s">
        <v>40</v>
      </c>
      <c r="H47" s="21" t="s">
        <v>46</v>
      </c>
      <c r="I47" s="43" t="s">
        <v>51</v>
      </c>
      <c r="J47" s="103" t="str">
        <f t="shared" si="2"/>
        <v/>
      </c>
      <c r="K47" s="103" t="str">
        <f t="shared" si="3"/>
        <v/>
      </c>
      <c r="L47" s="99" t="s">
        <v>53</v>
      </c>
      <c r="M47" s="44" t="s">
        <v>55</v>
      </c>
      <c r="N47" s="44"/>
    </row>
    <row r="48" spans="1:14" s="9" customFormat="1" ht="30" customHeight="1" x14ac:dyDescent="0.25">
      <c r="A48" s="43" t="s">
        <v>3</v>
      </c>
      <c r="B48" s="42" t="s">
        <v>8</v>
      </c>
      <c r="C48" s="42" t="s">
        <v>21</v>
      </c>
      <c r="D48" s="20">
        <v>1</v>
      </c>
      <c r="E48" s="20">
        <v>1</v>
      </c>
      <c r="F48" s="46" t="s">
        <v>36</v>
      </c>
      <c r="G48" s="45" t="s">
        <v>41</v>
      </c>
      <c r="H48" s="21" t="s">
        <v>47</v>
      </c>
      <c r="I48" s="43" t="s">
        <v>51</v>
      </c>
      <c r="J48" s="103" t="str">
        <f t="shared" si="2"/>
        <v/>
      </c>
      <c r="K48" s="103" t="str">
        <f t="shared" si="3"/>
        <v/>
      </c>
      <c r="L48" s="99" t="s">
        <v>54</v>
      </c>
      <c r="M48" s="44" t="s">
        <v>56</v>
      </c>
      <c r="N48" s="44"/>
    </row>
    <row r="49" spans="1:14" ht="14.25" x14ac:dyDescent="0.25">
      <c r="A49" s="43" t="s">
        <v>3</v>
      </c>
      <c r="B49" s="42" t="s">
        <v>9</v>
      </c>
      <c r="C49" s="42" t="s">
        <v>22</v>
      </c>
      <c r="D49" s="20">
        <v>1</v>
      </c>
      <c r="E49" s="20">
        <v>1</v>
      </c>
      <c r="F49" s="46" t="s">
        <v>37</v>
      </c>
      <c r="G49" s="45" t="s">
        <v>40</v>
      </c>
      <c r="H49" s="21" t="s">
        <v>48</v>
      </c>
      <c r="I49" s="43" t="s">
        <v>2</v>
      </c>
      <c r="J49" s="103">
        <f t="shared" si="2"/>
        <v>5</v>
      </c>
      <c r="K49" s="103" t="str">
        <f t="shared" si="3"/>
        <v/>
      </c>
      <c r="L49" s="99" t="s">
        <v>54</v>
      </c>
      <c r="M49" s="44" t="s">
        <v>57</v>
      </c>
      <c r="N49" s="44"/>
    </row>
    <row r="50" spans="1:14" ht="14.25" x14ac:dyDescent="0.25">
      <c r="A50" s="43" t="s">
        <v>3</v>
      </c>
      <c r="B50" s="42" t="s">
        <v>19</v>
      </c>
      <c r="C50" s="42" t="s">
        <v>26</v>
      </c>
      <c r="D50" s="20">
        <v>1</v>
      </c>
      <c r="E50" s="20">
        <v>1</v>
      </c>
      <c r="F50" s="46" t="s">
        <v>37</v>
      </c>
      <c r="G50" s="45" t="s">
        <v>41</v>
      </c>
      <c r="H50" s="21" t="s">
        <v>48</v>
      </c>
      <c r="I50" s="43" t="s">
        <v>2</v>
      </c>
      <c r="J50" s="103">
        <f t="shared" si="2"/>
        <v>5</v>
      </c>
      <c r="K50" s="103" t="str">
        <f t="shared" si="3"/>
        <v/>
      </c>
      <c r="L50" s="99" t="s">
        <v>54</v>
      </c>
      <c r="M50" s="44" t="s">
        <v>58</v>
      </c>
      <c r="N50" s="44"/>
    </row>
    <row r="51" spans="1:14" ht="14.25" x14ac:dyDescent="0.25">
      <c r="A51" s="43" t="s">
        <v>3</v>
      </c>
      <c r="B51" s="42" t="s">
        <v>16</v>
      </c>
      <c r="C51" s="42" t="s">
        <v>23</v>
      </c>
      <c r="D51" s="20">
        <v>1</v>
      </c>
      <c r="E51" s="20">
        <v>1</v>
      </c>
      <c r="F51" s="46" t="s">
        <v>37</v>
      </c>
      <c r="G51" s="45" t="s">
        <v>40</v>
      </c>
      <c r="H51" s="21" t="s">
        <v>48</v>
      </c>
      <c r="I51" s="43" t="s">
        <v>51</v>
      </c>
      <c r="J51" s="103" t="str">
        <f t="shared" si="2"/>
        <v/>
      </c>
      <c r="K51" s="103" t="str">
        <f t="shared" si="3"/>
        <v/>
      </c>
      <c r="L51" s="99" t="s">
        <v>54</v>
      </c>
      <c r="M51" s="44" t="s">
        <v>59</v>
      </c>
      <c r="N51" s="44"/>
    </row>
    <row r="52" spans="1:14" ht="14.25" x14ac:dyDescent="0.25">
      <c r="A52" s="43" t="s">
        <v>29</v>
      </c>
      <c r="B52" s="42" t="s">
        <v>17</v>
      </c>
      <c r="C52" s="42" t="s">
        <v>24</v>
      </c>
      <c r="D52" s="20">
        <v>1</v>
      </c>
      <c r="E52" s="20">
        <v>1</v>
      </c>
      <c r="F52" s="46" t="s">
        <v>37</v>
      </c>
      <c r="G52" s="45" t="s">
        <v>42</v>
      </c>
      <c r="H52" s="21" t="s">
        <v>48</v>
      </c>
      <c r="I52" s="43" t="s">
        <v>51</v>
      </c>
      <c r="J52" s="103" t="str">
        <f t="shared" si="2"/>
        <v/>
      </c>
      <c r="K52" s="103" t="str">
        <f t="shared" si="3"/>
        <v/>
      </c>
      <c r="L52" s="99" t="s">
        <v>54</v>
      </c>
      <c r="M52" s="44" t="s">
        <v>60</v>
      </c>
      <c r="N52" s="44"/>
    </row>
    <row r="53" spans="1:14" ht="14.25" x14ac:dyDescent="0.25">
      <c r="A53" s="43" t="s">
        <v>29</v>
      </c>
      <c r="B53" s="42" t="s">
        <v>18</v>
      </c>
      <c r="C53" s="42" t="s">
        <v>26</v>
      </c>
      <c r="D53" s="20">
        <v>1</v>
      </c>
      <c r="E53" s="20">
        <v>1</v>
      </c>
      <c r="F53" s="46" t="s">
        <v>36</v>
      </c>
      <c r="G53" s="48" t="s">
        <v>43</v>
      </c>
      <c r="H53" s="21" t="s">
        <v>47</v>
      </c>
      <c r="I53" s="43" t="s">
        <v>51</v>
      </c>
      <c r="J53" s="103" t="str">
        <f t="shared" si="2"/>
        <v/>
      </c>
      <c r="K53" s="103" t="str">
        <f t="shared" si="3"/>
        <v/>
      </c>
      <c r="L53" s="99" t="s">
        <v>53</v>
      </c>
      <c r="M53" s="44" t="s">
        <v>61</v>
      </c>
      <c r="N53" s="44"/>
    </row>
    <row r="54" spans="1:14" s="9" customFormat="1" ht="30" customHeight="1" x14ac:dyDescent="0.25">
      <c r="A54" s="43" t="s">
        <v>29</v>
      </c>
      <c r="B54" s="42" t="s">
        <v>18</v>
      </c>
      <c r="C54" s="42" t="s">
        <v>26</v>
      </c>
      <c r="D54" s="20">
        <v>1</v>
      </c>
      <c r="E54" s="20">
        <v>1</v>
      </c>
      <c r="F54" s="46" t="s">
        <v>36</v>
      </c>
      <c r="G54" s="48" t="s">
        <v>43</v>
      </c>
      <c r="H54" s="21" t="s">
        <v>45</v>
      </c>
      <c r="I54" s="43" t="s">
        <v>2</v>
      </c>
      <c r="J54" s="103">
        <f t="shared" si="2"/>
        <v>5</v>
      </c>
      <c r="K54" s="103" t="str">
        <f t="shared" si="3"/>
        <v/>
      </c>
      <c r="L54" s="99" t="s">
        <v>53</v>
      </c>
      <c r="M54" s="44" t="s">
        <v>62</v>
      </c>
      <c r="N54" s="44"/>
    </row>
    <row r="55" spans="1:14" s="9" customFormat="1" ht="30" customHeight="1" x14ac:dyDescent="0.25">
      <c r="A55" s="43" t="s">
        <v>29</v>
      </c>
      <c r="B55" s="42" t="s">
        <v>18</v>
      </c>
      <c r="C55" s="42" t="s">
        <v>26</v>
      </c>
      <c r="D55" s="20">
        <v>1</v>
      </c>
      <c r="E55" s="20">
        <v>1</v>
      </c>
      <c r="F55" s="46" t="s">
        <v>36</v>
      </c>
      <c r="G55" s="48" t="s">
        <v>44</v>
      </c>
      <c r="H55" s="21" t="s">
        <v>45</v>
      </c>
      <c r="I55" s="43" t="s">
        <v>51</v>
      </c>
      <c r="J55" s="103" t="str">
        <f t="shared" si="2"/>
        <v/>
      </c>
      <c r="K55" s="103" t="str">
        <f t="shared" si="3"/>
        <v/>
      </c>
      <c r="L55" s="99" t="s">
        <v>53</v>
      </c>
      <c r="M55" s="44" t="s">
        <v>63</v>
      </c>
      <c r="N55" s="44"/>
    </row>
    <row r="56" spans="1:14" s="9" customFormat="1" ht="30" customHeight="1" x14ac:dyDescent="0.25">
      <c r="A56" s="43" t="s">
        <v>29</v>
      </c>
      <c r="B56" s="42" t="s">
        <v>17</v>
      </c>
      <c r="C56" s="42" t="s">
        <v>31</v>
      </c>
      <c r="D56" s="20">
        <v>1</v>
      </c>
      <c r="E56" s="20">
        <v>1</v>
      </c>
      <c r="F56" s="46" t="s">
        <v>36</v>
      </c>
      <c r="G56" s="48" t="s">
        <v>44</v>
      </c>
      <c r="H56" s="21" t="s">
        <v>45</v>
      </c>
      <c r="I56" s="43" t="s">
        <v>2</v>
      </c>
      <c r="J56" s="103">
        <f t="shared" si="2"/>
        <v>5</v>
      </c>
      <c r="K56" s="103" t="str">
        <f t="shared" si="3"/>
        <v/>
      </c>
      <c r="L56" s="99" t="s">
        <v>53</v>
      </c>
      <c r="M56" s="44" t="s">
        <v>64</v>
      </c>
      <c r="N56" s="44"/>
    </row>
    <row r="57" spans="1:14" s="9" customFormat="1" ht="20.100000000000001" customHeight="1" x14ac:dyDescent="0.25">
      <c r="A57" s="43" t="s">
        <v>3</v>
      </c>
      <c r="B57" s="41" t="s">
        <v>15</v>
      </c>
      <c r="C57" s="42" t="s">
        <v>20</v>
      </c>
      <c r="D57" s="20">
        <v>1</v>
      </c>
      <c r="E57" s="20">
        <v>1</v>
      </c>
      <c r="F57" s="20" t="s">
        <v>36</v>
      </c>
      <c r="G57" s="189" t="s">
        <v>39</v>
      </c>
      <c r="H57" s="21" t="s">
        <v>45</v>
      </c>
      <c r="I57" s="43" t="s">
        <v>51</v>
      </c>
      <c r="J57" s="103" t="str">
        <f t="shared" si="2"/>
        <v/>
      </c>
      <c r="K57" s="103" t="str">
        <f t="shared" si="3"/>
        <v/>
      </c>
      <c r="L57" s="99" t="s">
        <v>53</v>
      </c>
      <c r="M57" s="44" t="s">
        <v>12</v>
      </c>
      <c r="N57" s="44"/>
    </row>
    <row r="58" spans="1:14" s="9" customFormat="1" ht="30" customHeight="1" x14ac:dyDescent="0.25">
      <c r="A58" s="43" t="s">
        <v>3</v>
      </c>
      <c r="B58" s="42" t="s">
        <v>15</v>
      </c>
      <c r="C58" s="42" t="s">
        <v>20</v>
      </c>
      <c r="D58" s="20">
        <v>1</v>
      </c>
      <c r="E58" s="20">
        <v>1</v>
      </c>
      <c r="F58" s="46" t="s">
        <v>36</v>
      </c>
      <c r="G58" s="45" t="s">
        <v>40</v>
      </c>
      <c r="H58" s="21" t="s">
        <v>46</v>
      </c>
      <c r="I58" s="43" t="s">
        <v>51</v>
      </c>
      <c r="J58" s="103" t="str">
        <f t="shared" si="2"/>
        <v/>
      </c>
      <c r="K58" s="103" t="str">
        <f t="shared" si="3"/>
        <v/>
      </c>
      <c r="L58" s="99" t="s">
        <v>53</v>
      </c>
      <c r="M58" s="44" t="s">
        <v>55</v>
      </c>
      <c r="N58" s="44"/>
    </row>
    <row r="59" spans="1:14" s="9" customFormat="1" ht="30" customHeight="1" x14ac:dyDescent="0.25">
      <c r="A59" s="43" t="s">
        <v>3</v>
      </c>
      <c r="B59" s="42" t="s">
        <v>8</v>
      </c>
      <c r="C59" s="42" t="s">
        <v>21</v>
      </c>
      <c r="D59" s="20">
        <v>1</v>
      </c>
      <c r="E59" s="20">
        <v>1</v>
      </c>
      <c r="F59" s="46" t="s">
        <v>36</v>
      </c>
      <c r="G59" s="45" t="s">
        <v>41</v>
      </c>
      <c r="H59" s="21" t="s">
        <v>47</v>
      </c>
      <c r="I59" s="43" t="s">
        <v>51</v>
      </c>
      <c r="J59" s="103" t="str">
        <f t="shared" si="2"/>
        <v/>
      </c>
      <c r="K59" s="103" t="str">
        <f t="shared" si="3"/>
        <v/>
      </c>
      <c r="L59" s="99" t="s">
        <v>54</v>
      </c>
      <c r="M59" s="44" t="s">
        <v>56</v>
      </c>
      <c r="N59" s="44"/>
    </row>
    <row r="60" spans="1:14" s="9" customFormat="1" ht="30" customHeight="1" x14ac:dyDescent="0.25">
      <c r="A60" s="43" t="s">
        <v>3</v>
      </c>
      <c r="B60" s="42" t="s">
        <v>9</v>
      </c>
      <c r="C60" s="42" t="s">
        <v>22</v>
      </c>
      <c r="D60" s="20">
        <v>1</v>
      </c>
      <c r="E60" s="20">
        <v>1</v>
      </c>
      <c r="F60" s="46" t="s">
        <v>37</v>
      </c>
      <c r="G60" s="45" t="s">
        <v>40</v>
      </c>
      <c r="H60" s="21" t="s">
        <v>48</v>
      </c>
      <c r="I60" s="43" t="s">
        <v>2</v>
      </c>
      <c r="J60" s="103">
        <f t="shared" si="2"/>
        <v>5</v>
      </c>
      <c r="K60" s="103" t="str">
        <f t="shared" si="3"/>
        <v/>
      </c>
      <c r="L60" s="99" t="s">
        <v>54</v>
      </c>
      <c r="M60" s="44" t="s">
        <v>57</v>
      </c>
      <c r="N60" s="44"/>
    </row>
    <row r="61" spans="1:14" s="9" customFormat="1" ht="30" customHeight="1" x14ac:dyDescent="0.25">
      <c r="A61" s="43" t="s">
        <v>3</v>
      </c>
      <c r="B61" s="42" t="s">
        <v>19</v>
      </c>
      <c r="C61" s="42" t="s">
        <v>26</v>
      </c>
      <c r="D61" s="20">
        <v>1</v>
      </c>
      <c r="E61" s="20">
        <v>1</v>
      </c>
      <c r="F61" s="46" t="s">
        <v>37</v>
      </c>
      <c r="G61" s="45" t="s">
        <v>41</v>
      </c>
      <c r="H61" s="21" t="s">
        <v>48</v>
      </c>
      <c r="I61" s="43" t="s">
        <v>2</v>
      </c>
      <c r="J61" s="103">
        <f t="shared" si="2"/>
        <v>5</v>
      </c>
      <c r="K61" s="103" t="str">
        <f t="shared" si="3"/>
        <v/>
      </c>
      <c r="L61" s="99" t="s">
        <v>54</v>
      </c>
      <c r="M61" s="44" t="s">
        <v>58</v>
      </c>
      <c r="N61" s="44"/>
    </row>
    <row r="62" spans="1:14" s="9" customFormat="1" ht="30" customHeight="1" x14ac:dyDescent="0.25">
      <c r="A62" s="43" t="s">
        <v>3</v>
      </c>
      <c r="B62" s="42" t="s">
        <v>16</v>
      </c>
      <c r="C62" s="42" t="s">
        <v>23</v>
      </c>
      <c r="D62" s="20">
        <v>1</v>
      </c>
      <c r="E62" s="20">
        <v>1</v>
      </c>
      <c r="F62" s="46" t="s">
        <v>37</v>
      </c>
      <c r="G62" s="45" t="s">
        <v>40</v>
      </c>
      <c r="H62" s="21" t="s">
        <v>48</v>
      </c>
      <c r="I62" s="43" t="s">
        <v>51</v>
      </c>
      <c r="J62" s="103" t="str">
        <f t="shared" si="2"/>
        <v/>
      </c>
      <c r="K62" s="103" t="str">
        <f t="shared" si="3"/>
        <v/>
      </c>
      <c r="L62" s="99" t="s">
        <v>54</v>
      </c>
      <c r="M62" s="44" t="s">
        <v>59</v>
      </c>
      <c r="N62" s="44"/>
    </row>
    <row r="63" spans="1:14" s="9" customFormat="1" ht="30" customHeight="1" x14ac:dyDescent="0.25">
      <c r="A63" s="43" t="s">
        <v>29</v>
      </c>
      <c r="B63" s="42" t="s">
        <v>17</v>
      </c>
      <c r="C63" s="42" t="s">
        <v>24</v>
      </c>
      <c r="D63" s="20">
        <v>1</v>
      </c>
      <c r="E63" s="20">
        <v>1</v>
      </c>
      <c r="F63" s="46" t="s">
        <v>37</v>
      </c>
      <c r="G63" s="45" t="s">
        <v>42</v>
      </c>
      <c r="H63" s="21" t="s">
        <v>48</v>
      </c>
      <c r="I63" s="43" t="s">
        <v>51</v>
      </c>
      <c r="J63" s="103" t="str">
        <f t="shared" si="2"/>
        <v/>
      </c>
      <c r="K63" s="103" t="str">
        <f t="shared" si="3"/>
        <v/>
      </c>
      <c r="L63" s="99" t="s">
        <v>54</v>
      </c>
      <c r="M63" s="44" t="s">
        <v>60</v>
      </c>
      <c r="N63" s="44"/>
    </row>
    <row r="64" spans="1:14" s="9" customFormat="1" ht="30" customHeight="1" x14ac:dyDescent="0.25">
      <c r="A64" s="43" t="s">
        <v>29</v>
      </c>
      <c r="B64" s="42" t="s">
        <v>18</v>
      </c>
      <c r="C64" s="42" t="s">
        <v>26</v>
      </c>
      <c r="D64" s="20">
        <v>1</v>
      </c>
      <c r="E64" s="20">
        <v>1</v>
      </c>
      <c r="F64" s="46" t="s">
        <v>36</v>
      </c>
      <c r="G64" s="48" t="s">
        <v>43</v>
      </c>
      <c r="H64" s="21" t="s">
        <v>47</v>
      </c>
      <c r="I64" s="43" t="s">
        <v>51</v>
      </c>
      <c r="J64" s="103" t="str">
        <f t="shared" si="2"/>
        <v/>
      </c>
      <c r="K64" s="103" t="str">
        <f t="shared" si="3"/>
        <v/>
      </c>
      <c r="L64" s="99" t="s">
        <v>53</v>
      </c>
      <c r="M64" s="44" t="s">
        <v>61</v>
      </c>
      <c r="N64" s="44"/>
    </row>
    <row r="65" spans="1:14" s="9" customFormat="1" ht="30" customHeight="1" x14ac:dyDescent="0.25">
      <c r="A65" s="43" t="s">
        <v>29</v>
      </c>
      <c r="B65" s="42" t="s">
        <v>18</v>
      </c>
      <c r="C65" s="42" t="s">
        <v>26</v>
      </c>
      <c r="D65" s="20">
        <v>1</v>
      </c>
      <c r="E65" s="20">
        <v>1</v>
      </c>
      <c r="F65" s="46" t="s">
        <v>36</v>
      </c>
      <c r="G65" s="48" t="s">
        <v>43</v>
      </c>
      <c r="H65" s="21" t="s">
        <v>45</v>
      </c>
      <c r="I65" s="43" t="s">
        <v>2</v>
      </c>
      <c r="J65" s="103">
        <f t="shared" si="2"/>
        <v>5</v>
      </c>
      <c r="K65" s="103" t="str">
        <f t="shared" si="3"/>
        <v/>
      </c>
      <c r="L65" s="99" t="s">
        <v>53</v>
      </c>
      <c r="M65" s="44" t="s">
        <v>62</v>
      </c>
      <c r="N65" s="44"/>
    </row>
    <row r="66" spans="1:14" s="9" customFormat="1" ht="30" customHeight="1" x14ac:dyDescent="0.25">
      <c r="A66" s="43" t="s">
        <v>29</v>
      </c>
      <c r="B66" s="42" t="s">
        <v>18</v>
      </c>
      <c r="C66" s="42" t="s">
        <v>26</v>
      </c>
      <c r="D66" s="20">
        <v>1</v>
      </c>
      <c r="E66" s="20">
        <v>1</v>
      </c>
      <c r="F66" s="46" t="s">
        <v>36</v>
      </c>
      <c r="G66" s="48" t="s">
        <v>44</v>
      </c>
      <c r="H66" s="21" t="s">
        <v>45</v>
      </c>
      <c r="I66" s="43" t="s">
        <v>51</v>
      </c>
      <c r="J66" s="103" t="str">
        <f t="shared" si="2"/>
        <v/>
      </c>
      <c r="K66" s="103" t="str">
        <f t="shared" si="3"/>
        <v/>
      </c>
      <c r="L66" s="99" t="s">
        <v>53</v>
      </c>
      <c r="M66" s="44" t="s">
        <v>63</v>
      </c>
      <c r="N66" s="44"/>
    </row>
    <row r="67" spans="1:14" s="9" customFormat="1" ht="30" customHeight="1" x14ac:dyDescent="0.25">
      <c r="A67" s="43" t="s">
        <v>29</v>
      </c>
      <c r="B67" s="42" t="s">
        <v>17</v>
      </c>
      <c r="C67" s="42" t="s">
        <v>31</v>
      </c>
      <c r="D67" s="20">
        <v>1</v>
      </c>
      <c r="E67" s="20">
        <v>1</v>
      </c>
      <c r="F67" s="46" t="s">
        <v>36</v>
      </c>
      <c r="G67" s="48" t="s">
        <v>44</v>
      </c>
      <c r="H67" s="21" t="s">
        <v>45</v>
      </c>
      <c r="I67" s="43" t="s">
        <v>2</v>
      </c>
      <c r="J67" s="103">
        <f t="shared" si="2"/>
        <v>5</v>
      </c>
      <c r="K67" s="103" t="str">
        <f t="shared" si="3"/>
        <v/>
      </c>
      <c r="L67" s="99" t="s">
        <v>53</v>
      </c>
      <c r="M67" s="44" t="s">
        <v>64</v>
      </c>
      <c r="N67" s="44"/>
    </row>
    <row r="68" spans="1:14" s="9" customFormat="1" ht="30" customHeight="1" x14ac:dyDescent="0.25">
      <c r="A68" s="43" t="s">
        <v>3</v>
      </c>
      <c r="B68" s="41" t="s">
        <v>15</v>
      </c>
      <c r="C68" s="42" t="s">
        <v>20</v>
      </c>
      <c r="D68" s="20">
        <v>1</v>
      </c>
      <c r="E68" s="20">
        <v>1</v>
      </c>
      <c r="F68" s="20" t="s">
        <v>36</v>
      </c>
      <c r="G68" s="189" t="s">
        <v>39</v>
      </c>
      <c r="H68" s="21" t="s">
        <v>45</v>
      </c>
      <c r="I68" s="43" t="s">
        <v>51</v>
      </c>
      <c r="J68" s="103" t="str">
        <f t="shared" si="2"/>
        <v/>
      </c>
      <c r="K68" s="103" t="str">
        <f t="shared" si="3"/>
        <v/>
      </c>
      <c r="L68" s="99" t="s">
        <v>53</v>
      </c>
      <c r="M68" s="44" t="s">
        <v>12</v>
      </c>
      <c r="N68" s="44"/>
    </row>
    <row r="69" spans="1:14" s="9" customFormat="1" ht="30" customHeight="1" x14ac:dyDescent="0.25">
      <c r="A69" s="43" t="s">
        <v>3</v>
      </c>
      <c r="B69" s="42" t="s">
        <v>15</v>
      </c>
      <c r="C69" s="42" t="s">
        <v>20</v>
      </c>
      <c r="D69" s="20">
        <v>1</v>
      </c>
      <c r="E69" s="20">
        <v>1</v>
      </c>
      <c r="F69" s="46" t="s">
        <v>36</v>
      </c>
      <c r="G69" s="45" t="s">
        <v>40</v>
      </c>
      <c r="H69" s="21" t="s">
        <v>46</v>
      </c>
      <c r="I69" s="43" t="s">
        <v>51</v>
      </c>
      <c r="J69" s="103" t="str">
        <f t="shared" si="2"/>
        <v/>
      </c>
      <c r="K69" s="103" t="str">
        <f t="shared" si="3"/>
        <v/>
      </c>
      <c r="L69" s="99" t="s">
        <v>53</v>
      </c>
      <c r="M69" s="44" t="s">
        <v>55</v>
      </c>
      <c r="N69" s="44"/>
    </row>
    <row r="70" spans="1:14" s="9" customFormat="1" ht="30" customHeight="1" x14ac:dyDescent="0.25">
      <c r="A70" s="43" t="s">
        <v>3</v>
      </c>
      <c r="B70" s="42" t="s">
        <v>8</v>
      </c>
      <c r="C70" s="42" t="s">
        <v>21</v>
      </c>
      <c r="D70" s="20">
        <v>1</v>
      </c>
      <c r="E70" s="20">
        <v>1</v>
      </c>
      <c r="F70" s="46" t="s">
        <v>36</v>
      </c>
      <c r="G70" s="45" t="s">
        <v>41</v>
      </c>
      <c r="H70" s="21" t="s">
        <v>47</v>
      </c>
      <c r="I70" s="43" t="s">
        <v>51</v>
      </c>
      <c r="J70" s="103" t="str">
        <f t="shared" si="2"/>
        <v/>
      </c>
      <c r="K70" s="103" t="str">
        <f t="shared" si="3"/>
        <v/>
      </c>
      <c r="L70" s="99" t="s">
        <v>54</v>
      </c>
      <c r="M70" s="44" t="s">
        <v>56</v>
      </c>
      <c r="N70" s="44"/>
    </row>
    <row r="71" spans="1:14" s="9" customFormat="1" ht="30" customHeight="1" x14ac:dyDescent="0.25">
      <c r="A71" s="43" t="s">
        <v>3</v>
      </c>
      <c r="B71" s="42" t="s">
        <v>9</v>
      </c>
      <c r="C71" s="42" t="s">
        <v>22</v>
      </c>
      <c r="D71" s="20">
        <v>1</v>
      </c>
      <c r="E71" s="20">
        <v>1</v>
      </c>
      <c r="F71" s="46" t="s">
        <v>37</v>
      </c>
      <c r="G71" s="45" t="s">
        <v>40</v>
      </c>
      <c r="H71" s="21" t="s">
        <v>48</v>
      </c>
      <c r="I71" s="43" t="s">
        <v>2</v>
      </c>
      <c r="J71" s="103">
        <f t="shared" si="2"/>
        <v>5</v>
      </c>
      <c r="K71" s="103" t="str">
        <f t="shared" si="3"/>
        <v/>
      </c>
      <c r="L71" s="99" t="s">
        <v>54</v>
      </c>
      <c r="M71" s="44" t="s">
        <v>57</v>
      </c>
      <c r="N71" s="44"/>
    </row>
    <row r="72" spans="1:14" s="9" customFormat="1" ht="30" customHeight="1" x14ac:dyDescent="0.25">
      <c r="A72" s="43" t="s">
        <v>3</v>
      </c>
      <c r="B72" s="42" t="s">
        <v>19</v>
      </c>
      <c r="C72" s="42" t="s">
        <v>26</v>
      </c>
      <c r="D72" s="20">
        <v>1</v>
      </c>
      <c r="E72" s="20">
        <v>1</v>
      </c>
      <c r="F72" s="46" t="s">
        <v>37</v>
      </c>
      <c r="G72" s="45" t="s">
        <v>41</v>
      </c>
      <c r="H72" s="21" t="s">
        <v>48</v>
      </c>
      <c r="I72" s="43" t="s">
        <v>2</v>
      </c>
      <c r="J72" s="103">
        <f t="shared" si="2"/>
        <v>5</v>
      </c>
      <c r="K72" s="103" t="str">
        <f t="shared" si="3"/>
        <v/>
      </c>
      <c r="L72" s="99" t="s">
        <v>54</v>
      </c>
      <c r="M72" s="44" t="s">
        <v>58</v>
      </c>
      <c r="N72" s="44"/>
    </row>
    <row r="73" spans="1:14" s="9" customFormat="1" ht="30" customHeight="1" x14ac:dyDescent="0.25">
      <c r="A73" s="43" t="s">
        <v>3</v>
      </c>
      <c r="B73" s="42" t="s">
        <v>16</v>
      </c>
      <c r="C73" s="42" t="s">
        <v>23</v>
      </c>
      <c r="D73" s="20">
        <v>1</v>
      </c>
      <c r="E73" s="20">
        <v>1</v>
      </c>
      <c r="F73" s="46" t="s">
        <v>37</v>
      </c>
      <c r="G73" s="45" t="s">
        <v>40</v>
      </c>
      <c r="H73" s="21" t="s">
        <v>48</v>
      </c>
      <c r="I73" s="43" t="s">
        <v>51</v>
      </c>
      <c r="J73" s="103" t="str">
        <f t="shared" si="2"/>
        <v/>
      </c>
      <c r="K73" s="103" t="str">
        <f t="shared" si="3"/>
        <v/>
      </c>
      <c r="L73" s="99" t="s">
        <v>54</v>
      </c>
      <c r="M73" s="44" t="s">
        <v>59</v>
      </c>
      <c r="N73" s="44"/>
    </row>
    <row r="74" spans="1:14" s="9" customFormat="1" ht="30" customHeight="1" x14ac:dyDescent="0.25">
      <c r="A74" s="43" t="s">
        <v>29</v>
      </c>
      <c r="B74" s="42" t="s">
        <v>17</v>
      </c>
      <c r="C74" s="42" t="s">
        <v>24</v>
      </c>
      <c r="D74" s="20">
        <v>1</v>
      </c>
      <c r="E74" s="20">
        <v>1</v>
      </c>
      <c r="F74" s="46" t="s">
        <v>37</v>
      </c>
      <c r="G74" s="45" t="s">
        <v>42</v>
      </c>
      <c r="H74" s="21" t="s">
        <v>48</v>
      </c>
      <c r="I74" s="43" t="s">
        <v>51</v>
      </c>
      <c r="J74" s="103" t="str">
        <f t="shared" si="2"/>
        <v/>
      </c>
      <c r="K74" s="103" t="str">
        <f t="shared" si="3"/>
        <v/>
      </c>
      <c r="L74" s="99" t="s">
        <v>54</v>
      </c>
      <c r="M74" s="44" t="s">
        <v>60</v>
      </c>
      <c r="N74" s="44"/>
    </row>
    <row r="75" spans="1:14" s="9" customFormat="1" ht="30" customHeight="1" x14ac:dyDescent="0.25">
      <c r="A75" s="43" t="s">
        <v>29</v>
      </c>
      <c r="B75" s="42" t="s">
        <v>18</v>
      </c>
      <c r="C75" s="42" t="s">
        <v>26</v>
      </c>
      <c r="D75" s="20">
        <v>1</v>
      </c>
      <c r="E75" s="20">
        <v>1</v>
      </c>
      <c r="F75" s="46" t="s">
        <v>36</v>
      </c>
      <c r="G75" s="48" t="s">
        <v>43</v>
      </c>
      <c r="H75" s="21" t="s">
        <v>47</v>
      </c>
      <c r="I75" s="43" t="s">
        <v>51</v>
      </c>
      <c r="J75" s="103" t="str">
        <f t="shared" si="2"/>
        <v/>
      </c>
      <c r="K75" s="103" t="str">
        <f t="shared" si="3"/>
        <v/>
      </c>
      <c r="L75" s="99" t="s">
        <v>53</v>
      </c>
      <c r="M75" s="44" t="s">
        <v>61</v>
      </c>
      <c r="N75" s="44"/>
    </row>
    <row r="76" spans="1:14" s="9" customFormat="1" ht="30" customHeight="1" x14ac:dyDescent="0.25">
      <c r="A76" s="43" t="s">
        <v>29</v>
      </c>
      <c r="B76" s="42" t="s">
        <v>18</v>
      </c>
      <c r="C76" s="42" t="s">
        <v>26</v>
      </c>
      <c r="D76" s="20">
        <v>1</v>
      </c>
      <c r="E76" s="20">
        <v>1</v>
      </c>
      <c r="F76" s="46" t="s">
        <v>36</v>
      </c>
      <c r="G76" s="48" t="s">
        <v>43</v>
      </c>
      <c r="H76" s="21" t="s">
        <v>45</v>
      </c>
      <c r="I76" s="43" t="s">
        <v>2</v>
      </c>
      <c r="J76" s="103">
        <f t="shared" si="2"/>
        <v>5</v>
      </c>
      <c r="K76" s="103" t="str">
        <f t="shared" si="3"/>
        <v/>
      </c>
      <c r="L76" s="99" t="s">
        <v>53</v>
      </c>
      <c r="M76" s="44" t="s">
        <v>62</v>
      </c>
      <c r="N76" s="44"/>
    </row>
    <row r="77" spans="1:14" s="9" customFormat="1" ht="30" customHeight="1" x14ac:dyDescent="0.25">
      <c r="A77" s="43" t="s">
        <v>29</v>
      </c>
      <c r="B77" s="42" t="s">
        <v>18</v>
      </c>
      <c r="C77" s="42" t="s">
        <v>26</v>
      </c>
      <c r="D77" s="20">
        <v>1</v>
      </c>
      <c r="E77" s="20">
        <v>1</v>
      </c>
      <c r="F77" s="46" t="s">
        <v>36</v>
      </c>
      <c r="G77" s="48" t="s">
        <v>44</v>
      </c>
      <c r="H77" s="21" t="s">
        <v>45</v>
      </c>
      <c r="I77" s="43" t="s">
        <v>51</v>
      </c>
      <c r="J77" s="103" t="str">
        <f t="shared" ref="J77:J100" si="4">IF(I77="JU",5,"")</f>
        <v/>
      </c>
      <c r="K77" s="103" t="str">
        <f t="shared" ref="K77:K100" si="5">IF(I77="CCG","6","")</f>
        <v/>
      </c>
      <c r="L77" s="99" t="s">
        <v>53</v>
      </c>
      <c r="M77" s="44" t="s">
        <v>63</v>
      </c>
      <c r="N77" s="44"/>
    </row>
    <row r="78" spans="1:14" s="9" customFormat="1" ht="30" customHeight="1" x14ac:dyDescent="0.25">
      <c r="A78" s="43" t="s">
        <v>29</v>
      </c>
      <c r="B78" s="42" t="s">
        <v>17</v>
      </c>
      <c r="C78" s="42" t="s">
        <v>31</v>
      </c>
      <c r="D78" s="20">
        <v>1</v>
      </c>
      <c r="E78" s="20">
        <v>1</v>
      </c>
      <c r="F78" s="46" t="s">
        <v>36</v>
      </c>
      <c r="G78" s="48" t="s">
        <v>44</v>
      </c>
      <c r="H78" s="21" t="s">
        <v>45</v>
      </c>
      <c r="I78" s="43" t="s">
        <v>2</v>
      </c>
      <c r="J78" s="103">
        <f t="shared" si="4"/>
        <v>5</v>
      </c>
      <c r="K78" s="103" t="str">
        <f t="shared" si="5"/>
        <v/>
      </c>
      <c r="L78" s="99" t="s">
        <v>53</v>
      </c>
      <c r="M78" s="44" t="s">
        <v>64</v>
      </c>
      <c r="N78" s="44"/>
    </row>
    <row r="79" spans="1:14" s="9" customFormat="1" ht="30" customHeight="1" x14ac:dyDescent="0.25">
      <c r="A79" s="43" t="s">
        <v>3</v>
      </c>
      <c r="B79" s="41" t="s">
        <v>15</v>
      </c>
      <c r="C79" s="42" t="s">
        <v>20</v>
      </c>
      <c r="D79" s="20">
        <v>1</v>
      </c>
      <c r="E79" s="20">
        <v>1</v>
      </c>
      <c r="F79" s="20" t="s">
        <v>36</v>
      </c>
      <c r="G79" s="189" t="s">
        <v>39</v>
      </c>
      <c r="H79" s="21" t="s">
        <v>45</v>
      </c>
      <c r="I79" s="43" t="s">
        <v>51</v>
      </c>
      <c r="J79" s="103" t="str">
        <f t="shared" si="4"/>
        <v/>
      </c>
      <c r="K79" s="103" t="str">
        <f t="shared" si="5"/>
        <v/>
      </c>
      <c r="L79" s="99" t="s">
        <v>53</v>
      </c>
      <c r="M79" s="44" t="s">
        <v>12</v>
      </c>
      <c r="N79" s="44"/>
    </row>
    <row r="80" spans="1:14" s="9" customFormat="1" ht="30" customHeight="1" x14ac:dyDescent="0.25">
      <c r="A80" s="43" t="s">
        <v>3</v>
      </c>
      <c r="B80" s="42" t="s">
        <v>15</v>
      </c>
      <c r="C80" s="42" t="s">
        <v>20</v>
      </c>
      <c r="D80" s="20">
        <v>1</v>
      </c>
      <c r="E80" s="20">
        <v>1</v>
      </c>
      <c r="F80" s="46" t="s">
        <v>36</v>
      </c>
      <c r="G80" s="45" t="s">
        <v>40</v>
      </c>
      <c r="H80" s="21" t="s">
        <v>46</v>
      </c>
      <c r="I80" s="43" t="s">
        <v>51</v>
      </c>
      <c r="J80" s="103" t="str">
        <f t="shared" si="4"/>
        <v/>
      </c>
      <c r="K80" s="103" t="str">
        <f t="shared" si="5"/>
        <v/>
      </c>
      <c r="L80" s="99" t="s">
        <v>53</v>
      </c>
      <c r="M80" s="44" t="s">
        <v>55</v>
      </c>
      <c r="N80" s="44"/>
    </row>
    <row r="81" spans="1:14" s="9" customFormat="1" ht="30" customHeight="1" x14ac:dyDescent="0.25">
      <c r="A81" s="43" t="s">
        <v>3</v>
      </c>
      <c r="B81" s="42" t="s">
        <v>8</v>
      </c>
      <c r="C81" s="42" t="s">
        <v>21</v>
      </c>
      <c r="D81" s="20">
        <v>1</v>
      </c>
      <c r="E81" s="20">
        <v>1</v>
      </c>
      <c r="F81" s="46" t="s">
        <v>36</v>
      </c>
      <c r="G81" s="45" t="s">
        <v>41</v>
      </c>
      <c r="H81" s="21" t="s">
        <v>47</v>
      </c>
      <c r="I81" s="43" t="s">
        <v>51</v>
      </c>
      <c r="J81" s="103" t="str">
        <f t="shared" si="4"/>
        <v/>
      </c>
      <c r="K81" s="103" t="str">
        <f t="shared" si="5"/>
        <v/>
      </c>
      <c r="L81" s="99" t="s">
        <v>54</v>
      </c>
      <c r="M81" s="44" t="s">
        <v>56</v>
      </c>
      <c r="N81" s="44"/>
    </row>
    <row r="82" spans="1:14" s="9" customFormat="1" ht="30" customHeight="1" x14ac:dyDescent="0.25">
      <c r="A82" s="43" t="s">
        <v>3</v>
      </c>
      <c r="B82" s="42" t="s">
        <v>9</v>
      </c>
      <c r="C82" s="42" t="s">
        <v>22</v>
      </c>
      <c r="D82" s="20">
        <v>1</v>
      </c>
      <c r="E82" s="20">
        <v>1</v>
      </c>
      <c r="F82" s="46" t="s">
        <v>37</v>
      </c>
      <c r="G82" s="45" t="s">
        <v>40</v>
      </c>
      <c r="H82" s="21" t="s">
        <v>48</v>
      </c>
      <c r="I82" s="43" t="s">
        <v>2</v>
      </c>
      <c r="J82" s="103">
        <f t="shared" si="4"/>
        <v>5</v>
      </c>
      <c r="K82" s="103" t="str">
        <f t="shared" si="5"/>
        <v/>
      </c>
      <c r="L82" s="99" t="s">
        <v>54</v>
      </c>
      <c r="M82" s="44" t="s">
        <v>57</v>
      </c>
      <c r="N82" s="44"/>
    </row>
    <row r="83" spans="1:14" s="9" customFormat="1" ht="30" customHeight="1" x14ac:dyDescent="0.25">
      <c r="A83" s="43" t="s">
        <v>3</v>
      </c>
      <c r="B83" s="42" t="s">
        <v>19</v>
      </c>
      <c r="C83" s="42" t="s">
        <v>26</v>
      </c>
      <c r="D83" s="20">
        <v>1</v>
      </c>
      <c r="E83" s="20">
        <v>1</v>
      </c>
      <c r="F83" s="46" t="s">
        <v>37</v>
      </c>
      <c r="G83" s="45" t="s">
        <v>41</v>
      </c>
      <c r="H83" s="21" t="s">
        <v>48</v>
      </c>
      <c r="I83" s="43" t="s">
        <v>2</v>
      </c>
      <c r="J83" s="103">
        <f t="shared" si="4"/>
        <v>5</v>
      </c>
      <c r="K83" s="103" t="str">
        <f t="shared" si="5"/>
        <v/>
      </c>
      <c r="L83" s="99" t="s">
        <v>54</v>
      </c>
      <c r="M83" s="44" t="s">
        <v>58</v>
      </c>
      <c r="N83" s="44"/>
    </row>
    <row r="84" spans="1:14" s="9" customFormat="1" ht="30" customHeight="1" x14ac:dyDescent="0.25">
      <c r="A84" s="43" t="s">
        <v>3</v>
      </c>
      <c r="B84" s="42" t="s">
        <v>16</v>
      </c>
      <c r="C84" s="42" t="s">
        <v>23</v>
      </c>
      <c r="D84" s="20">
        <v>1</v>
      </c>
      <c r="E84" s="20">
        <v>1</v>
      </c>
      <c r="F84" s="46" t="s">
        <v>37</v>
      </c>
      <c r="G84" s="45" t="s">
        <v>40</v>
      </c>
      <c r="H84" s="21" t="s">
        <v>48</v>
      </c>
      <c r="I84" s="43" t="s">
        <v>51</v>
      </c>
      <c r="J84" s="103" t="str">
        <f t="shared" si="4"/>
        <v/>
      </c>
      <c r="K84" s="103" t="str">
        <f t="shared" si="5"/>
        <v/>
      </c>
      <c r="L84" s="99" t="s">
        <v>54</v>
      </c>
      <c r="M84" s="44" t="s">
        <v>59</v>
      </c>
      <c r="N84" s="44"/>
    </row>
    <row r="85" spans="1:14" s="9" customFormat="1" ht="30" customHeight="1" x14ac:dyDescent="0.25">
      <c r="A85" s="43" t="s">
        <v>29</v>
      </c>
      <c r="B85" s="42" t="s">
        <v>17</v>
      </c>
      <c r="C85" s="42" t="s">
        <v>24</v>
      </c>
      <c r="D85" s="20">
        <v>1</v>
      </c>
      <c r="E85" s="20">
        <v>1</v>
      </c>
      <c r="F85" s="46" t="s">
        <v>37</v>
      </c>
      <c r="G85" s="45" t="s">
        <v>42</v>
      </c>
      <c r="H85" s="21" t="s">
        <v>48</v>
      </c>
      <c r="I85" s="43" t="s">
        <v>51</v>
      </c>
      <c r="J85" s="103" t="str">
        <f t="shared" si="4"/>
        <v/>
      </c>
      <c r="K85" s="103" t="str">
        <f t="shared" si="5"/>
        <v/>
      </c>
      <c r="L85" s="99" t="s">
        <v>54</v>
      </c>
      <c r="M85" s="44" t="s">
        <v>60</v>
      </c>
      <c r="N85" s="44"/>
    </row>
    <row r="86" spans="1:14" s="9" customFormat="1" ht="30" customHeight="1" x14ac:dyDescent="0.25">
      <c r="A86" s="43" t="s">
        <v>29</v>
      </c>
      <c r="B86" s="42" t="s">
        <v>18</v>
      </c>
      <c r="C86" s="42" t="s">
        <v>26</v>
      </c>
      <c r="D86" s="20">
        <v>1</v>
      </c>
      <c r="E86" s="20">
        <v>1</v>
      </c>
      <c r="F86" s="46" t="s">
        <v>36</v>
      </c>
      <c r="G86" s="48" t="s">
        <v>43</v>
      </c>
      <c r="H86" s="21" t="s">
        <v>47</v>
      </c>
      <c r="I86" s="43" t="s">
        <v>51</v>
      </c>
      <c r="J86" s="103" t="str">
        <f t="shared" si="4"/>
        <v/>
      </c>
      <c r="K86" s="103" t="str">
        <f t="shared" si="5"/>
        <v/>
      </c>
      <c r="L86" s="99" t="s">
        <v>53</v>
      </c>
      <c r="M86" s="44" t="s">
        <v>61</v>
      </c>
      <c r="N86" s="44"/>
    </row>
    <row r="87" spans="1:14" s="9" customFormat="1" ht="30" customHeight="1" x14ac:dyDescent="0.25">
      <c r="A87" s="43" t="s">
        <v>29</v>
      </c>
      <c r="B87" s="42" t="s">
        <v>18</v>
      </c>
      <c r="C87" s="42" t="s">
        <v>26</v>
      </c>
      <c r="D87" s="20">
        <v>1</v>
      </c>
      <c r="E87" s="20">
        <v>1</v>
      </c>
      <c r="F87" s="46" t="s">
        <v>36</v>
      </c>
      <c r="G87" s="48" t="s">
        <v>43</v>
      </c>
      <c r="H87" s="21" t="s">
        <v>45</v>
      </c>
      <c r="I87" s="43" t="s">
        <v>2</v>
      </c>
      <c r="J87" s="103">
        <f t="shared" si="4"/>
        <v>5</v>
      </c>
      <c r="K87" s="103" t="str">
        <f t="shared" si="5"/>
        <v/>
      </c>
      <c r="L87" s="99" t="s">
        <v>53</v>
      </c>
      <c r="M87" s="44" t="s">
        <v>62</v>
      </c>
      <c r="N87" s="44"/>
    </row>
    <row r="88" spans="1:14" s="9" customFormat="1" ht="30" customHeight="1" x14ac:dyDescent="0.25">
      <c r="A88" s="43" t="s">
        <v>29</v>
      </c>
      <c r="B88" s="42" t="s">
        <v>18</v>
      </c>
      <c r="C88" s="42" t="s">
        <v>26</v>
      </c>
      <c r="D88" s="20">
        <v>1</v>
      </c>
      <c r="E88" s="20">
        <v>1</v>
      </c>
      <c r="F88" s="46" t="s">
        <v>36</v>
      </c>
      <c r="G88" s="48" t="s">
        <v>44</v>
      </c>
      <c r="H88" s="21" t="s">
        <v>45</v>
      </c>
      <c r="I88" s="43" t="s">
        <v>51</v>
      </c>
      <c r="J88" s="103" t="str">
        <f t="shared" si="4"/>
        <v/>
      </c>
      <c r="K88" s="103" t="str">
        <f t="shared" si="5"/>
        <v/>
      </c>
      <c r="L88" s="99" t="s">
        <v>53</v>
      </c>
      <c r="M88" s="44" t="s">
        <v>63</v>
      </c>
      <c r="N88" s="44"/>
    </row>
    <row r="89" spans="1:14" s="9" customFormat="1" ht="30" customHeight="1" x14ac:dyDescent="0.25">
      <c r="A89" s="43" t="s">
        <v>29</v>
      </c>
      <c r="B89" s="42" t="s">
        <v>17</v>
      </c>
      <c r="C89" s="42" t="s">
        <v>31</v>
      </c>
      <c r="D89" s="20">
        <v>1</v>
      </c>
      <c r="E89" s="20">
        <v>1</v>
      </c>
      <c r="F89" s="46" t="s">
        <v>36</v>
      </c>
      <c r="G89" s="48" t="s">
        <v>44</v>
      </c>
      <c r="H89" s="21" t="s">
        <v>45</v>
      </c>
      <c r="I89" s="43" t="s">
        <v>2</v>
      </c>
      <c r="J89" s="103">
        <f t="shared" si="4"/>
        <v>5</v>
      </c>
      <c r="K89" s="103" t="str">
        <f t="shared" si="5"/>
        <v/>
      </c>
      <c r="L89" s="99" t="s">
        <v>53</v>
      </c>
      <c r="M89" s="44" t="s">
        <v>64</v>
      </c>
      <c r="N89" s="44"/>
    </row>
    <row r="90" spans="1:14" s="9" customFormat="1" ht="30" customHeight="1" x14ac:dyDescent="0.25">
      <c r="A90" s="43" t="s">
        <v>3</v>
      </c>
      <c r="B90" s="41" t="s">
        <v>15</v>
      </c>
      <c r="C90" s="42" t="s">
        <v>20</v>
      </c>
      <c r="D90" s="20">
        <v>1</v>
      </c>
      <c r="E90" s="20">
        <v>1</v>
      </c>
      <c r="F90" s="20" t="s">
        <v>36</v>
      </c>
      <c r="G90" s="189" t="s">
        <v>39</v>
      </c>
      <c r="H90" s="21" t="s">
        <v>45</v>
      </c>
      <c r="I90" s="43" t="s">
        <v>51</v>
      </c>
      <c r="J90" s="103" t="str">
        <f t="shared" si="4"/>
        <v/>
      </c>
      <c r="K90" s="103" t="str">
        <f t="shared" si="5"/>
        <v/>
      </c>
      <c r="L90" s="99" t="s">
        <v>53</v>
      </c>
      <c r="M90" s="44" t="s">
        <v>12</v>
      </c>
      <c r="N90" s="44"/>
    </row>
    <row r="91" spans="1:14" s="9" customFormat="1" ht="30" customHeight="1" x14ac:dyDescent="0.25">
      <c r="A91" s="43" t="s">
        <v>3</v>
      </c>
      <c r="B91" s="42" t="s">
        <v>15</v>
      </c>
      <c r="C91" s="42" t="s">
        <v>20</v>
      </c>
      <c r="D91" s="20">
        <v>1</v>
      </c>
      <c r="E91" s="20">
        <v>1</v>
      </c>
      <c r="F91" s="46" t="s">
        <v>36</v>
      </c>
      <c r="G91" s="45" t="s">
        <v>40</v>
      </c>
      <c r="H91" s="21" t="s">
        <v>46</v>
      </c>
      <c r="I91" s="43" t="s">
        <v>51</v>
      </c>
      <c r="J91" s="103" t="str">
        <f t="shared" si="4"/>
        <v/>
      </c>
      <c r="K91" s="103" t="str">
        <f t="shared" si="5"/>
        <v/>
      </c>
      <c r="L91" s="99" t="s">
        <v>53</v>
      </c>
      <c r="M91" s="44" t="s">
        <v>55</v>
      </c>
      <c r="N91" s="44"/>
    </row>
    <row r="92" spans="1:14" ht="14.25" x14ac:dyDescent="0.25">
      <c r="A92" s="43" t="s">
        <v>3</v>
      </c>
      <c r="B92" s="42" t="s">
        <v>8</v>
      </c>
      <c r="C92" s="42" t="s">
        <v>21</v>
      </c>
      <c r="D92" s="20">
        <v>1</v>
      </c>
      <c r="E92" s="20">
        <v>1</v>
      </c>
      <c r="F92" s="46" t="s">
        <v>36</v>
      </c>
      <c r="G92" s="45" t="s">
        <v>41</v>
      </c>
      <c r="H92" s="21" t="s">
        <v>47</v>
      </c>
      <c r="I92" s="43" t="s">
        <v>51</v>
      </c>
      <c r="J92" s="103" t="str">
        <f t="shared" si="4"/>
        <v/>
      </c>
      <c r="K92" s="103" t="str">
        <f t="shared" si="5"/>
        <v/>
      </c>
      <c r="L92" s="99" t="s">
        <v>54</v>
      </c>
      <c r="M92" s="44" t="s">
        <v>56</v>
      </c>
      <c r="N92" s="44"/>
    </row>
    <row r="93" spans="1:14" ht="14.25" x14ac:dyDescent="0.25">
      <c r="A93" s="43" t="s">
        <v>3</v>
      </c>
      <c r="B93" s="42" t="s">
        <v>9</v>
      </c>
      <c r="C93" s="42" t="s">
        <v>22</v>
      </c>
      <c r="D93" s="20">
        <v>1</v>
      </c>
      <c r="E93" s="20">
        <v>1</v>
      </c>
      <c r="F93" s="46" t="s">
        <v>37</v>
      </c>
      <c r="G93" s="45" t="s">
        <v>40</v>
      </c>
      <c r="H93" s="21" t="s">
        <v>48</v>
      </c>
      <c r="I93" s="43" t="s">
        <v>2</v>
      </c>
      <c r="J93" s="103">
        <f t="shared" si="4"/>
        <v>5</v>
      </c>
      <c r="K93" s="103" t="str">
        <f t="shared" si="5"/>
        <v/>
      </c>
      <c r="L93" s="99" t="s">
        <v>54</v>
      </c>
      <c r="M93" s="44" t="s">
        <v>57</v>
      </c>
      <c r="N93" s="44"/>
    </row>
    <row r="94" spans="1:14" s="9" customFormat="1" ht="30" customHeight="1" x14ac:dyDescent="0.25">
      <c r="A94" s="43" t="s">
        <v>3</v>
      </c>
      <c r="B94" s="42" t="s">
        <v>19</v>
      </c>
      <c r="C94" s="42" t="s">
        <v>26</v>
      </c>
      <c r="D94" s="20">
        <v>1</v>
      </c>
      <c r="E94" s="20">
        <v>1</v>
      </c>
      <c r="F94" s="46" t="s">
        <v>37</v>
      </c>
      <c r="G94" s="45" t="s">
        <v>41</v>
      </c>
      <c r="H94" s="21" t="s">
        <v>48</v>
      </c>
      <c r="I94" s="43" t="s">
        <v>2</v>
      </c>
      <c r="J94" s="103">
        <f t="shared" si="4"/>
        <v>5</v>
      </c>
      <c r="K94" s="103" t="str">
        <f t="shared" si="5"/>
        <v/>
      </c>
      <c r="L94" s="99" t="s">
        <v>54</v>
      </c>
      <c r="M94" s="44" t="s">
        <v>58</v>
      </c>
      <c r="N94" s="44"/>
    </row>
    <row r="95" spans="1:14" s="9" customFormat="1" ht="30" customHeight="1" x14ac:dyDescent="0.25">
      <c r="A95" s="43" t="s">
        <v>3</v>
      </c>
      <c r="B95" s="42" t="s">
        <v>16</v>
      </c>
      <c r="C95" s="42" t="s">
        <v>23</v>
      </c>
      <c r="D95" s="20">
        <v>1</v>
      </c>
      <c r="E95" s="20">
        <v>1</v>
      </c>
      <c r="F95" s="46" t="s">
        <v>37</v>
      </c>
      <c r="G95" s="45" t="s">
        <v>40</v>
      </c>
      <c r="H95" s="21" t="s">
        <v>48</v>
      </c>
      <c r="I95" s="43" t="s">
        <v>51</v>
      </c>
      <c r="J95" s="103" t="str">
        <f t="shared" si="4"/>
        <v/>
      </c>
      <c r="K95" s="103" t="str">
        <f t="shared" si="5"/>
        <v/>
      </c>
      <c r="L95" s="99" t="s">
        <v>54</v>
      </c>
      <c r="M95" s="44" t="s">
        <v>59</v>
      </c>
      <c r="N95" s="44"/>
    </row>
    <row r="96" spans="1:14" s="9" customFormat="1" ht="30" customHeight="1" x14ac:dyDescent="0.25">
      <c r="A96" s="43" t="s">
        <v>29</v>
      </c>
      <c r="B96" s="42" t="s">
        <v>17</v>
      </c>
      <c r="C96" s="42" t="s">
        <v>24</v>
      </c>
      <c r="D96" s="20">
        <v>1</v>
      </c>
      <c r="E96" s="20">
        <v>1</v>
      </c>
      <c r="F96" s="46" t="s">
        <v>37</v>
      </c>
      <c r="G96" s="45" t="s">
        <v>42</v>
      </c>
      <c r="H96" s="21" t="s">
        <v>48</v>
      </c>
      <c r="I96" s="43" t="s">
        <v>51</v>
      </c>
      <c r="J96" s="103" t="str">
        <f t="shared" si="4"/>
        <v/>
      </c>
      <c r="K96" s="103" t="str">
        <f t="shared" si="5"/>
        <v/>
      </c>
      <c r="L96" s="99" t="s">
        <v>54</v>
      </c>
      <c r="M96" s="44" t="s">
        <v>60</v>
      </c>
      <c r="N96" s="44"/>
    </row>
    <row r="97" spans="1:14" s="9" customFormat="1" ht="30" customHeight="1" x14ac:dyDescent="0.25">
      <c r="A97" s="43" t="s">
        <v>29</v>
      </c>
      <c r="B97" s="42" t="s">
        <v>18</v>
      </c>
      <c r="C97" s="42" t="s">
        <v>26</v>
      </c>
      <c r="D97" s="20">
        <v>1</v>
      </c>
      <c r="E97" s="20">
        <v>1</v>
      </c>
      <c r="F97" s="46" t="s">
        <v>36</v>
      </c>
      <c r="G97" s="48" t="s">
        <v>43</v>
      </c>
      <c r="H97" s="21" t="s">
        <v>47</v>
      </c>
      <c r="I97" s="43" t="s">
        <v>51</v>
      </c>
      <c r="J97" s="103" t="str">
        <f t="shared" si="4"/>
        <v/>
      </c>
      <c r="K97" s="103" t="str">
        <f t="shared" si="5"/>
        <v/>
      </c>
      <c r="L97" s="99" t="s">
        <v>53</v>
      </c>
      <c r="M97" s="44" t="s">
        <v>61</v>
      </c>
      <c r="N97" s="44"/>
    </row>
    <row r="98" spans="1:14" s="9" customFormat="1" ht="30" customHeight="1" x14ac:dyDescent="0.25">
      <c r="A98" s="43" t="s">
        <v>29</v>
      </c>
      <c r="B98" s="42" t="s">
        <v>18</v>
      </c>
      <c r="C98" s="42" t="s">
        <v>26</v>
      </c>
      <c r="D98" s="20">
        <v>1</v>
      </c>
      <c r="E98" s="20">
        <v>1</v>
      </c>
      <c r="F98" s="46" t="s">
        <v>36</v>
      </c>
      <c r="G98" s="48" t="s">
        <v>43</v>
      </c>
      <c r="H98" s="21" t="s">
        <v>45</v>
      </c>
      <c r="I98" s="43" t="s">
        <v>2</v>
      </c>
      <c r="J98" s="103">
        <f t="shared" si="4"/>
        <v>5</v>
      </c>
      <c r="K98" s="103" t="str">
        <f t="shared" si="5"/>
        <v/>
      </c>
      <c r="L98" s="99" t="s">
        <v>53</v>
      </c>
      <c r="M98" s="44" t="s">
        <v>62</v>
      </c>
      <c r="N98" s="44"/>
    </row>
    <row r="99" spans="1:14" s="9" customFormat="1" ht="30" customHeight="1" x14ac:dyDescent="0.25">
      <c r="A99" s="43" t="s">
        <v>29</v>
      </c>
      <c r="B99" s="42" t="s">
        <v>18</v>
      </c>
      <c r="C99" s="42" t="s">
        <v>26</v>
      </c>
      <c r="D99" s="20">
        <v>1</v>
      </c>
      <c r="E99" s="20">
        <v>1</v>
      </c>
      <c r="F99" s="46" t="s">
        <v>36</v>
      </c>
      <c r="G99" s="48" t="s">
        <v>44</v>
      </c>
      <c r="H99" s="21" t="s">
        <v>45</v>
      </c>
      <c r="I99" s="43" t="s">
        <v>51</v>
      </c>
      <c r="J99" s="103" t="str">
        <f t="shared" si="4"/>
        <v/>
      </c>
      <c r="K99" s="103" t="str">
        <f t="shared" si="5"/>
        <v/>
      </c>
      <c r="L99" s="99" t="s">
        <v>53</v>
      </c>
      <c r="M99" s="44" t="s">
        <v>63</v>
      </c>
      <c r="N99" s="44"/>
    </row>
    <row r="100" spans="1:14" s="9" customFormat="1" ht="30" customHeight="1" x14ac:dyDescent="0.25">
      <c r="A100" s="43" t="s">
        <v>29</v>
      </c>
      <c r="B100" s="42" t="s">
        <v>17</v>
      </c>
      <c r="C100" s="42" t="s">
        <v>31</v>
      </c>
      <c r="D100" s="20">
        <v>1</v>
      </c>
      <c r="E100" s="20">
        <v>1</v>
      </c>
      <c r="F100" s="46" t="s">
        <v>36</v>
      </c>
      <c r="G100" s="48" t="s">
        <v>44</v>
      </c>
      <c r="H100" s="21" t="s">
        <v>45</v>
      </c>
      <c r="I100" s="43" t="s">
        <v>2</v>
      </c>
      <c r="J100" s="103">
        <f t="shared" si="4"/>
        <v>5</v>
      </c>
      <c r="K100" s="103" t="str">
        <f t="shared" si="5"/>
        <v/>
      </c>
      <c r="L100" s="99" t="s">
        <v>53</v>
      </c>
      <c r="M100" s="44" t="s">
        <v>64</v>
      </c>
      <c r="N100" s="44"/>
    </row>
    <row r="101" spans="1:14" ht="50.1" customHeight="1" x14ac:dyDescent="0.25">
      <c r="N101" s="186"/>
    </row>
    <row r="102" spans="1:14" ht="50.1" customHeight="1" x14ac:dyDescent="0.25"/>
    <row r="103" spans="1:14" ht="50.1" customHeight="1" x14ac:dyDescent="0.25"/>
  </sheetData>
  <dataValidations count="1">
    <dataValidation allowBlank="1" showErrorMessage="1" sqref="B1 F1:I1 L1:N1" xr:uid="{00000000-0002-0000-0000-000000000000}"/>
  </dataValidations>
  <printOptions horizontalCentered="1"/>
  <pageMargins left="0.31496062992125984" right="0.31496062992125984" top="0.35433070866141736" bottom="0.35433070866141736" header="0.31496062992125984" footer="0.31496062992125984"/>
  <pageSetup paperSize="8" scale="90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3">
    <pageSetUpPr fitToPage="1"/>
  </sheetPr>
  <dimension ref="A1:U12"/>
  <sheetViews>
    <sheetView showGridLines="0" zoomScale="90" zoomScaleNormal="90" workbookViewId="0">
      <pane xSplit="3" ySplit="1" topLeftCell="D2" activePane="bottomRight" state="frozen"/>
      <selection pane="topRight" activeCell="F1" sqref="F1"/>
      <selection pane="bottomLeft" activeCell="A2" sqref="A2"/>
      <selection pane="bottomRight" activeCell="D2" sqref="D2"/>
    </sheetView>
  </sheetViews>
  <sheetFormatPr defaultColWidth="2.75" defaultRowHeight="14.25" x14ac:dyDescent="0.2"/>
  <cols>
    <col min="1" max="1" width="9.125" style="11" customWidth="1"/>
    <col min="2" max="2" width="20.125" style="12" customWidth="1"/>
    <col min="3" max="3" width="7.875" style="12" customWidth="1"/>
    <col min="4" max="4" width="13.375" style="33" customWidth="1"/>
    <col min="5" max="5" width="6.625" style="4" customWidth="1"/>
    <col min="6" max="6" width="15" style="33" customWidth="1"/>
    <col min="7" max="7" width="6.625" style="4" customWidth="1"/>
    <col min="8" max="16384" width="2.75" style="3"/>
  </cols>
  <sheetData>
    <row r="1" spans="1:21" s="13" customFormat="1" ht="50.1" customHeight="1" x14ac:dyDescent="0.25">
      <c r="A1" s="5" t="s">
        <v>0</v>
      </c>
      <c r="B1" s="6" t="s">
        <v>27</v>
      </c>
      <c r="C1" s="6" t="s">
        <v>25</v>
      </c>
      <c r="D1" s="7" t="s">
        <v>10</v>
      </c>
      <c r="E1" s="22" t="s">
        <v>4</v>
      </c>
      <c r="F1" s="7" t="s">
        <v>28</v>
      </c>
      <c r="G1" s="22" t="s">
        <v>66</v>
      </c>
    </row>
    <row r="2" spans="1:21" s="8" customFormat="1" ht="57" customHeight="1" x14ac:dyDescent="0.25">
      <c r="A2" s="40" t="s">
        <v>3</v>
      </c>
      <c r="B2" s="91" t="s">
        <v>15</v>
      </c>
      <c r="C2" s="92" t="s">
        <v>20</v>
      </c>
      <c r="D2" s="92" t="s">
        <v>20</v>
      </c>
      <c r="E2" s="25"/>
      <c r="F2" s="28"/>
      <c r="G2" s="25"/>
    </row>
    <row r="3" spans="1:21" s="8" customFormat="1" ht="57" customHeight="1" x14ac:dyDescent="0.25">
      <c r="A3" s="40" t="s">
        <v>3</v>
      </c>
      <c r="B3" s="92" t="s">
        <v>8</v>
      </c>
      <c r="C3" s="92" t="s">
        <v>21</v>
      </c>
      <c r="D3" s="92" t="s">
        <v>21</v>
      </c>
      <c r="E3" s="25"/>
      <c r="F3" s="28"/>
      <c r="G3" s="25"/>
    </row>
    <row r="4" spans="1:21" s="8" customFormat="1" ht="57" customHeight="1" x14ac:dyDescent="0.25">
      <c r="A4" s="40" t="s">
        <v>3</v>
      </c>
      <c r="B4" s="92" t="s">
        <v>9</v>
      </c>
      <c r="C4" s="92" t="s">
        <v>22</v>
      </c>
      <c r="D4" s="92" t="s">
        <v>22</v>
      </c>
      <c r="E4" s="25"/>
      <c r="F4" s="28"/>
      <c r="G4" s="25"/>
    </row>
    <row r="5" spans="1:21" s="8" customFormat="1" ht="45" customHeight="1" x14ac:dyDescent="0.25">
      <c r="A5" s="40" t="s">
        <v>3</v>
      </c>
      <c r="B5" s="92" t="s">
        <v>19</v>
      </c>
      <c r="C5" s="92" t="s">
        <v>26</v>
      </c>
      <c r="D5" s="92" t="s">
        <v>26</v>
      </c>
      <c r="E5" s="26"/>
      <c r="F5" s="27"/>
      <c r="G5" s="26"/>
    </row>
    <row r="6" spans="1:21" s="8" customFormat="1" ht="45" customHeight="1" x14ac:dyDescent="0.25">
      <c r="A6" s="40" t="s">
        <v>3</v>
      </c>
      <c r="B6" s="47" t="s">
        <v>16</v>
      </c>
      <c r="C6" s="47" t="s">
        <v>23</v>
      </c>
      <c r="D6" s="47" t="s">
        <v>23</v>
      </c>
      <c r="E6" s="26"/>
      <c r="F6" s="27"/>
      <c r="G6" s="26"/>
    </row>
    <row r="7" spans="1:21" s="10" customFormat="1" ht="45" customHeight="1" x14ac:dyDescent="0.25">
      <c r="A7" s="40" t="s">
        <v>29</v>
      </c>
      <c r="B7" s="47" t="s">
        <v>17</v>
      </c>
      <c r="C7" s="47" t="s">
        <v>24</v>
      </c>
      <c r="D7" s="47" t="s">
        <v>24</v>
      </c>
      <c r="E7" s="25"/>
      <c r="F7" s="28"/>
      <c r="G7" s="25"/>
    </row>
    <row r="8" spans="1:21" ht="50.1" customHeight="1" x14ac:dyDescent="0.25">
      <c r="A8" s="40" t="s">
        <v>29</v>
      </c>
      <c r="B8" s="92" t="s">
        <v>18</v>
      </c>
      <c r="C8" s="92" t="s">
        <v>26</v>
      </c>
      <c r="D8" s="92" t="s">
        <v>26</v>
      </c>
      <c r="E8" s="26"/>
      <c r="F8" s="34"/>
      <c r="G8" s="26"/>
    </row>
    <row r="9" spans="1:21" s="16" customFormat="1" ht="50.1" customHeight="1" x14ac:dyDescent="0.2">
      <c r="A9" s="11"/>
      <c r="B9" s="15"/>
      <c r="C9" s="15"/>
      <c r="D9" s="29"/>
      <c r="E9" s="17"/>
      <c r="F9" s="35"/>
      <c r="G9" s="17"/>
    </row>
    <row r="10" spans="1:21" s="18" customFormat="1" ht="50.1" customHeight="1" x14ac:dyDescent="0.2">
      <c r="A10" s="11"/>
      <c r="B10" s="15"/>
      <c r="C10" s="15"/>
      <c r="D10" s="30"/>
      <c r="E10" s="23"/>
      <c r="F10" s="36"/>
      <c r="G10" s="19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</row>
    <row r="11" spans="1:21" s="18" customFormat="1" ht="50.1" customHeight="1" x14ac:dyDescent="0.2">
      <c r="A11" s="11"/>
      <c r="B11" s="15"/>
      <c r="C11" s="15"/>
      <c r="D11" s="31"/>
      <c r="E11" s="24"/>
      <c r="F11" s="37"/>
      <c r="G11" s="19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</row>
    <row r="12" spans="1:21" s="16" customFormat="1" x14ac:dyDescent="0.2">
      <c r="A12" s="11"/>
      <c r="B12" s="15"/>
      <c r="C12" s="15"/>
      <c r="D12" s="32"/>
      <c r="E12" s="19"/>
      <c r="F12" s="32"/>
      <c r="G12" s="19"/>
    </row>
  </sheetData>
  <conditionalFormatting sqref="E5:E6 F2:F3">
    <cfRule type="expression" dxfId="35" priority="73">
      <formula>#REF!=1</formula>
    </cfRule>
    <cfRule type="expression" dxfId="34" priority="74">
      <formula>#REF!=1</formula>
    </cfRule>
    <cfRule type="expression" dxfId="33" priority="75">
      <formula>#REF!=1</formula>
    </cfRule>
  </conditionalFormatting>
  <conditionalFormatting sqref="E8">
    <cfRule type="expression" dxfId="32" priority="70">
      <formula>#REF!=1</formula>
    </cfRule>
    <cfRule type="expression" dxfId="31" priority="71">
      <formula>#REF!=1</formula>
    </cfRule>
    <cfRule type="expression" dxfId="30" priority="72">
      <formula>#REF!=1</formula>
    </cfRule>
  </conditionalFormatting>
  <conditionalFormatting sqref="G5:G6">
    <cfRule type="expression" dxfId="29" priority="61">
      <formula>#REF!=1</formula>
    </cfRule>
    <cfRule type="expression" dxfId="28" priority="62">
      <formula>#REF!=1</formula>
    </cfRule>
    <cfRule type="expression" dxfId="27" priority="63">
      <formula>#REF!=1</formula>
    </cfRule>
  </conditionalFormatting>
  <conditionalFormatting sqref="G8">
    <cfRule type="expression" dxfId="26" priority="58">
      <formula>#REF!=1</formula>
    </cfRule>
    <cfRule type="expression" dxfId="25" priority="59">
      <formula>#REF!=1</formula>
    </cfRule>
    <cfRule type="expression" dxfId="24" priority="60">
      <formula>#REF!=1</formula>
    </cfRule>
  </conditionalFormatting>
  <dataValidations count="1">
    <dataValidation allowBlank="1" showErrorMessage="1" sqref="B1:C1" xr:uid="{00000000-0002-0000-0100-000000000000}"/>
  </dataValidations>
  <pageMargins left="0.25" right="0.25" top="0.75" bottom="0.75" header="0.3" footer="0.3"/>
  <pageSetup paperSize="9" scale="44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4">
    <pageSetUpPr fitToPage="1"/>
  </sheetPr>
  <dimension ref="A1:AJ124"/>
  <sheetViews>
    <sheetView showGridLines="0" tabSelected="1" zoomScaleNormal="100" workbookViewId="0">
      <selection activeCell="J9" sqref="J9"/>
    </sheetView>
  </sheetViews>
  <sheetFormatPr defaultColWidth="11" defaultRowHeight="15" x14ac:dyDescent="0.25"/>
  <cols>
    <col min="1" max="1" width="3.125" style="39" customWidth="1"/>
    <col min="2" max="2" width="2.125" style="105" customWidth="1"/>
    <col min="3" max="3" width="3.5" style="51" customWidth="1"/>
    <col min="4" max="4" width="2.25" style="59" customWidth="1"/>
    <col min="5" max="5" width="3.5" style="59" customWidth="1"/>
    <col min="6" max="6" width="3.5" style="60" customWidth="1"/>
    <col min="7" max="15" width="3.5" style="61" customWidth="1"/>
    <col min="16" max="16" width="3" style="61" customWidth="1"/>
    <col min="17" max="17" width="4" style="98" customWidth="1"/>
    <col min="18" max="20" width="3.5" style="62" customWidth="1"/>
    <col min="21" max="21" width="13.625" style="62" customWidth="1"/>
    <col min="22" max="26" width="3.5" style="62" customWidth="1"/>
    <col min="27" max="27" width="1.625" style="63" customWidth="1"/>
    <col min="28" max="28" width="3.875" style="85" customWidth="1"/>
    <col min="29" max="29" width="1.625" style="84" customWidth="1"/>
    <col min="30" max="30" width="2.375" style="84" customWidth="1"/>
    <col min="31" max="34" width="6.625" style="38" customWidth="1"/>
    <col min="35" max="36" width="9.5" style="38" customWidth="1"/>
    <col min="37" max="58" width="11" style="38" customWidth="1"/>
    <col min="59" max="16384" width="11" style="38"/>
  </cols>
  <sheetData>
    <row r="1" spans="1:36" s="84" customFormat="1" ht="20.25" customHeight="1" x14ac:dyDescent="0.25">
      <c r="A1" s="157">
        <v>1</v>
      </c>
      <c r="B1" s="105"/>
      <c r="C1" s="269" t="s">
        <v>34</v>
      </c>
      <c r="D1" s="269"/>
      <c r="E1" s="269"/>
      <c r="F1" s="269"/>
      <c r="G1" s="269"/>
      <c r="H1" s="269">
        <v>11</v>
      </c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106"/>
      <c r="AC1" s="107"/>
      <c r="AD1" s="107"/>
      <c r="AE1" s="107"/>
      <c r="AF1" s="107"/>
      <c r="AG1" s="107"/>
      <c r="AH1" s="107"/>
      <c r="AI1" s="107"/>
      <c r="AJ1" s="107"/>
    </row>
    <row r="2" spans="1:36" ht="6" customHeight="1" x14ac:dyDescent="0.25">
      <c r="A2" s="157">
        <v>1</v>
      </c>
      <c r="C2" s="108"/>
      <c r="D2" s="109"/>
      <c r="E2" s="109"/>
      <c r="F2" s="110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2"/>
      <c r="R2" s="113"/>
      <c r="S2" s="113"/>
      <c r="T2" s="113"/>
      <c r="U2" s="113"/>
      <c r="V2" s="113"/>
      <c r="W2" s="113"/>
      <c r="X2" s="113"/>
      <c r="Y2" s="113"/>
      <c r="Z2" s="113"/>
      <c r="AA2" s="114"/>
      <c r="AC2" s="107"/>
      <c r="AD2" s="107"/>
      <c r="AE2" s="107"/>
      <c r="AF2" s="107"/>
      <c r="AG2" s="107"/>
      <c r="AH2" s="107"/>
      <c r="AI2" s="107"/>
      <c r="AJ2" s="107"/>
    </row>
    <row r="3" spans="1:36" ht="21.75" customHeight="1" x14ac:dyDescent="0.25">
      <c r="A3" s="158">
        <f>IFERROR(_xlfn.AGGREGATE(15,6,ROW(Tableau134[Tuteur])-1/(Tableau134[Tuteur]=Fiche_binôme!$J$4),ROW(1:1)),0)</f>
        <v>3</v>
      </c>
      <c r="B3" s="115"/>
      <c r="C3" s="234" t="str">
        <f>IF(A3&gt;0,INDEX(Tableau134[Colonne2],A3),"")</f>
        <v>A</v>
      </c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6"/>
      <c r="AB3" s="116"/>
      <c r="AC3" s="117"/>
      <c r="AD3" s="118"/>
      <c r="AE3" s="119"/>
      <c r="AF3" s="119"/>
      <c r="AG3" s="119"/>
      <c r="AH3" s="119"/>
      <c r="AI3" s="119"/>
      <c r="AJ3" s="119"/>
    </row>
    <row r="4" spans="1:36" ht="22.5" customHeight="1" x14ac:dyDescent="0.45">
      <c r="A4" s="158">
        <f>IFERROR(_xlfn.AGGREGATE(15,6,ROW(Charges[Tuteur])-1/(Charges[Tuteur]=Fiche_binôme!$J$4),ROW(2:2)),0)</f>
        <v>0</v>
      </c>
      <c r="B4" s="115"/>
      <c r="C4" s="67" t="str">
        <f>IF(A4&gt;0,INDEX(Tableau134[Tuteur]&amp;" :",A4),"")</f>
        <v/>
      </c>
      <c r="D4" s="166" t="s">
        <v>32</v>
      </c>
      <c r="E4" s="68"/>
      <c r="F4" s="120"/>
      <c r="G4" s="65"/>
      <c r="H4" s="65"/>
      <c r="I4" s="111"/>
      <c r="J4" s="72" t="s">
        <v>8</v>
      </c>
      <c r="K4" s="72"/>
      <c r="L4" s="72"/>
      <c r="M4" s="72"/>
      <c r="N4" s="72"/>
      <c r="O4" s="72"/>
      <c r="P4" s="72"/>
      <c r="Q4" s="93"/>
      <c r="R4" s="72"/>
      <c r="S4" s="72"/>
      <c r="T4" s="72"/>
      <c r="U4" s="121"/>
      <c r="V4" s="66"/>
      <c r="W4" s="66"/>
      <c r="X4" s="66"/>
      <c r="Y4" s="66"/>
      <c r="Z4" s="66"/>
      <c r="AA4" s="69"/>
      <c r="AB4" s="122"/>
      <c r="AC4" s="123"/>
      <c r="AD4" s="118"/>
      <c r="AE4" s="119"/>
      <c r="AF4" s="119"/>
      <c r="AG4" s="119"/>
      <c r="AH4" s="119"/>
      <c r="AI4" s="119"/>
      <c r="AJ4" s="119"/>
    </row>
    <row r="5" spans="1:36" ht="5.25" customHeight="1" x14ac:dyDescent="0.2">
      <c r="A5" s="159">
        <v>1</v>
      </c>
      <c r="C5" s="165"/>
      <c r="D5" s="109"/>
      <c r="E5" s="109"/>
      <c r="F5" s="110"/>
      <c r="G5" s="111"/>
      <c r="H5" s="111"/>
      <c r="I5" s="111"/>
      <c r="J5" s="111"/>
      <c r="K5" s="111"/>
      <c r="L5" s="111"/>
      <c r="M5" s="111"/>
      <c r="N5" s="237"/>
      <c r="O5" s="237"/>
      <c r="P5" s="237"/>
      <c r="Q5" s="237"/>
      <c r="R5" s="237"/>
      <c r="S5" s="52"/>
      <c r="T5" s="52"/>
      <c r="U5" s="52"/>
      <c r="V5" s="238"/>
      <c r="W5" s="238"/>
      <c r="X5" s="238"/>
      <c r="Y5" s="238"/>
      <c r="Z5" s="238"/>
      <c r="AA5" s="70"/>
      <c r="AB5" s="122"/>
      <c r="AC5" s="123"/>
      <c r="AD5" s="118"/>
      <c r="AE5" s="119"/>
      <c r="AF5" s="119"/>
      <c r="AG5" s="119"/>
      <c r="AH5" s="119"/>
      <c r="AI5" s="119"/>
      <c r="AJ5" s="119"/>
    </row>
    <row r="6" spans="1:36" ht="18" customHeight="1" x14ac:dyDescent="0.2">
      <c r="A6" s="158">
        <f>IFERROR(_xlfn.AGGREGATE(15,6,ROW(Charges[Agent])-1/(Charges[Agent]=Fiche_binôme!$J$4),ROW(1:1)),0)</f>
        <v>0</v>
      </c>
      <c r="C6" s="165"/>
      <c r="D6" s="167" t="s">
        <v>25</v>
      </c>
      <c r="E6" s="64"/>
      <c r="F6" s="64"/>
      <c r="G6" s="64"/>
      <c r="H6" s="64"/>
      <c r="I6" s="111"/>
      <c r="J6" s="55" t="str">
        <f>IF(A4,INDEX(Charges[Binôme],A4),"")</f>
        <v/>
      </c>
      <c r="K6" s="111"/>
      <c r="L6" s="64"/>
      <c r="M6" s="111"/>
      <c r="N6" s="104"/>
      <c r="O6" s="104"/>
      <c r="P6" s="104"/>
      <c r="Q6" s="94"/>
      <c r="R6" s="104"/>
      <c r="S6" s="52"/>
      <c r="T6" s="101" t="str">
        <f>IF(A6,INDEX(#REF!,A6),"")</f>
        <v/>
      </c>
      <c r="U6" s="101"/>
      <c r="V6" s="58"/>
      <c r="W6" s="55"/>
      <c r="X6" s="55"/>
      <c r="Y6" s="55"/>
      <c r="Z6" s="55"/>
      <c r="AA6" s="70"/>
      <c r="AB6" s="122"/>
      <c r="AC6" s="123"/>
    </row>
    <row r="7" spans="1:36" ht="18" customHeight="1" x14ac:dyDescent="0.2">
      <c r="A7" s="160">
        <f>IFERROR(_xlfn.AGGREGATE(15,6,ROW(#REF!)-1/(#REF!=Fiche_binôme!$J$7),ROW(1:1)),0)</f>
        <v>0</v>
      </c>
      <c r="C7" s="53"/>
      <c r="D7" s="49"/>
      <c r="E7" s="109"/>
      <c r="F7" s="50"/>
      <c r="G7" s="52"/>
      <c r="H7" s="52"/>
      <c r="I7" s="111"/>
      <c r="J7" s="55" t="str">
        <f>IF(A4,INDEX(#REF!,A4),"")</f>
        <v/>
      </c>
      <c r="K7" s="111"/>
      <c r="L7" s="52"/>
      <c r="M7" s="111"/>
      <c r="N7" s="52"/>
      <c r="O7" s="52"/>
      <c r="P7" s="52"/>
      <c r="Q7" s="95"/>
      <c r="R7" s="52"/>
      <c r="S7" s="52"/>
      <c r="T7" s="257" t="str">
        <f>IF(A7,INDEX(#REF!,A7),"")</f>
        <v/>
      </c>
      <c r="U7" s="257"/>
      <c r="V7" s="238"/>
      <c r="W7" s="238"/>
      <c r="X7" s="238"/>
      <c r="Y7" s="238"/>
      <c r="Z7" s="238"/>
      <c r="AA7" s="70"/>
      <c r="AB7" s="122"/>
      <c r="AC7" s="123"/>
    </row>
    <row r="8" spans="1:36" ht="3.75" customHeight="1" x14ac:dyDescent="0.25">
      <c r="A8" s="157"/>
      <c r="C8" s="53"/>
      <c r="D8" s="49"/>
      <c r="E8" s="109"/>
      <c r="F8" s="50"/>
      <c r="G8" s="52"/>
      <c r="H8" s="52"/>
      <c r="I8" s="111"/>
      <c r="J8" s="52"/>
      <c r="K8" s="52"/>
      <c r="L8" s="52"/>
      <c r="M8" s="111"/>
      <c r="N8" s="52"/>
      <c r="O8" s="52"/>
      <c r="P8" s="52"/>
      <c r="Q8" s="95"/>
      <c r="R8" s="52"/>
      <c r="S8" s="52"/>
      <c r="T8" s="52"/>
      <c r="U8" s="52"/>
      <c r="V8" s="238"/>
      <c r="W8" s="238"/>
      <c r="X8" s="238"/>
      <c r="Y8" s="238"/>
      <c r="Z8" s="238"/>
      <c r="AA8" s="70"/>
      <c r="AB8" s="122"/>
      <c r="AC8" s="123"/>
    </row>
    <row r="9" spans="1:36" ht="19.5" customHeight="1" x14ac:dyDescent="0.25">
      <c r="A9" s="157"/>
      <c r="C9" s="53"/>
      <c r="D9" s="49"/>
      <c r="E9" s="49"/>
      <c r="F9" s="50"/>
      <c r="G9" s="52"/>
      <c r="H9" s="52"/>
      <c r="I9" s="52"/>
      <c r="J9" s="52"/>
      <c r="K9" s="52"/>
      <c r="L9" s="52"/>
      <c r="M9" s="52"/>
      <c r="N9" s="52"/>
      <c r="O9" s="52"/>
      <c r="P9" s="52"/>
      <c r="Q9" s="267"/>
      <c r="R9" s="268"/>
      <c r="S9" s="267"/>
      <c r="T9" s="268"/>
      <c r="U9" s="267"/>
      <c r="V9" s="268"/>
      <c r="W9" s="267"/>
      <c r="X9" s="268"/>
      <c r="Y9" s="267">
        <f t="shared" ref="Y9" si="0">SUM(Y4:Z8)</f>
        <v>0</v>
      </c>
      <c r="Z9" s="268"/>
      <c r="AA9" s="70"/>
      <c r="AB9" s="122"/>
      <c r="AC9" s="123"/>
      <c r="AE9" s="119"/>
      <c r="AF9" s="119"/>
      <c r="AG9" s="119"/>
      <c r="AH9" s="119"/>
      <c r="AI9" s="119"/>
      <c r="AJ9" s="119"/>
    </row>
    <row r="10" spans="1:36" ht="6.75" customHeight="1" x14ac:dyDescent="0.25">
      <c r="A10" s="157"/>
      <c r="C10" s="56"/>
      <c r="D10" s="57"/>
      <c r="E10" s="124"/>
      <c r="F10" s="125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96"/>
      <c r="R10" s="266"/>
      <c r="S10" s="266"/>
      <c r="T10" s="54"/>
      <c r="U10" s="54"/>
      <c r="V10" s="54"/>
      <c r="W10" s="54"/>
      <c r="X10" s="54"/>
      <c r="Y10" s="54"/>
      <c r="Z10" s="54"/>
      <c r="AA10" s="71"/>
      <c r="AB10" s="122"/>
      <c r="AC10" s="123"/>
      <c r="AE10" s="119"/>
      <c r="AF10" s="119"/>
      <c r="AG10" s="119"/>
      <c r="AH10" s="119"/>
      <c r="AI10" s="119"/>
      <c r="AJ10" s="119"/>
    </row>
    <row r="11" spans="1:36" s="85" customFormat="1" ht="15" customHeight="1" x14ac:dyDescent="0.25">
      <c r="A11" s="157">
        <v>1</v>
      </c>
      <c r="B11" s="105"/>
      <c r="C11" s="258" t="s">
        <v>11</v>
      </c>
      <c r="D11" s="259"/>
      <c r="E11" s="260"/>
      <c r="F11" s="216" t="s">
        <v>5</v>
      </c>
      <c r="G11" s="217"/>
      <c r="H11" s="217"/>
      <c r="I11" s="217"/>
      <c r="J11" s="217"/>
      <c r="K11" s="217"/>
      <c r="L11" s="217"/>
      <c r="M11" s="217"/>
      <c r="N11" s="217"/>
      <c r="O11" s="217"/>
      <c r="P11" s="217"/>
      <c r="Q11" s="218"/>
      <c r="R11" s="239" t="s">
        <v>6</v>
      </c>
      <c r="S11" s="240"/>
      <c r="T11" s="241"/>
      <c r="U11" s="245" t="s">
        <v>7</v>
      </c>
      <c r="V11" s="246"/>
      <c r="W11" s="247"/>
      <c r="X11" s="251" t="s">
        <v>14</v>
      </c>
      <c r="Y11" s="252"/>
      <c r="Z11" s="253"/>
      <c r="AA11" s="264"/>
      <c r="AB11" s="168"/>
      <c r="AC11" s="126"/>
      <c r="AD11" s="84"/>
      <c r="AE11" s="119"/>
      <c r="AF11" s="119"/>
      <c r="AG11" s="119"/>
      <c r="AH11" s="119"/>
      <c r="AI11" s="119"/>
      <c r="AJ11" s="119"/>
    </row>
    <row r="12" spans="1:36" s="85" customFormat="1" ht="15" customHeight="1" x14ac:dyDescent="0.25">
      <c r="A12" s="157">
        <v>1</v>
      </c>
      <c r="B12" s="105"/>
      <c r="C12" s="261"/>
      <c r="D12" s="262"/>
      <c r="E12" s="263"/>
      <c r="F12" s="219"/>
      <c r="G12" s="220"/>
      <c r="H12" s="220"/>
      <c r="I12" s="220"/>
      <c r="J12" s="220"/>
      <c r="K12" s="220"/>
      <c r="L12" s="220"/>
      <c r="M12" s="220"/>
      <c r="N12" s="220"/>
      <c r="O12" s="220"/>
      <c r="P12" s="220"/>
      <c r="Q12" s="221"/>
      <c r="R12" s="242"/>
      <c r="S12" s="243"/>
      <c r="T12" s="244"/>
      <c r="U12" s="248"/>
      <c r="V12" s="249"/>
      <c r="W12" s="250"/>
      <c r="X12" s="254"/>
      <c r="Y12" s="255"/>
      <c r="Z12" s="256"/>
      <c r="AA12" s="265"/>
      <c r="AB12" s="168"/>
      <c r="AC12" s="126"/>
      <c r="AD12" s="84"/>
      <c r="AE12" s="119"/>
      <c r="AF12" s="119"/>
      <c r="AG12" s="119"/>
      <c r="AH12" s="119"/>
      <c r="AI12" s="119"/>
      <c r="AJ12" s="119"/>
    </row>
    <row r="13" spans="1:36" s="86" customFormat="1" ht="20.100000000000001" customHeight="1" x14ac:dyDescent="0.25">
      <c r="A13" s="157">
        <v>1</v>
      </c>
      <c r="B13" s="127"/>
      <c r="C13" s="231" t="s">
        <v>33</v>
      </c>
      <c r="D13" s="232"/>
      <c r="E13" s="232"/>
      <c r="F13" s="232"/>
      <c r="G13" s="232"/>
      <c r="H13" s="232"/>
      <c r="I13" s="232"/>
      <c r="J13" s="232"/>
      <c r="K13" s="232"/>
      <c r="L13" s="232"/>
      <c r="M13" s="232"/>
      <c r="N13" s="232"/>
      <c r="O13" s="232"/>
      <c r="P13" s="232"/>
      <c r="Q13" s="232"/>
      <c r="R13" s="232"/>
      <c r="S13" s="232"/>
      <c r="T13" s="232"/>
      <c r="U13" s="232"/>
      <c r="V13" s="232"/>
      <c r="W13" s="232"/>
      <c r="X13" s="232"/>
      <c r="Y13" s="232"/>
      <c r="Z13" s="232"/>
      <c r="AA13" s="233"/>
      <c r="AB13" s="128"/>
      <c r="AC13" s="129"/>
      <c r="AD13" s="84"/>
      <c r="AE13" s="119"/>
      <c r="AF13" s="119"/>
      <c r="AG13" s="119"/>
      <c r="AH13" s="119"/>
      <c r="AI13" s="119"/>
      <c r="AJ13" s="119"/>
    </row>
    <row r="14" spans="1:36" s="86" customFormat="1" ht="20.100000000000001" customHeight="1" x14ac:dyDescent="0.25">
      <c r="A14" s="157">
        <v>1</v>
      </c>
      <c r="B14" s="127"/>
      <c r="C14" s="130"/>
      <c r="D14" s="131"/>
      <c r="E14" s="75"/>
      <c r="F14" s="132"/>
      <c r="G14" s="133"/>
      <c r="H14" s="133"/>
      <c r="I14" s="133"/>
      <c r="J14" s="133"/>
      <c r="K14" s="133"/>
      <c r="L14" s="133"/>
      <c r="M14" s="133"/>
      <c r="N14" s="133"/>
      <c r="O14" s="133"/>
      <c r="P14" s="133"/>
      <c r="Q14" s="134"/>
      <c r="R14" s="77"/>
      <c r="S14" s="135"/>
      <c r="T14" s="135"/>
      <c r="U14" s="77"/>
      <c r="V14" s="135"/>
      <c r="W14" s="135"/>
      <c r="X14" s="135"/>
      <c r="Y14" s="135"/>
      <c r="Z14" s="135"/>
      <c r="AA14" s="136"/>
      <c r="AB14" s="137"/>
      <c r="AC14" s="138"/>
      <c r="AD14" s="139"/>
      <c r="AE14" s="119"/>
      <c r="AF14" s="119"/>
      <c r="AG14" s="119"/>
      <c r="AH14" s="119"/>
      <c r="AI14" s="119"/>
      <c r="AJ14" s="119"/>
    </row>
    <row r="15" spans="1:36" s="87" customFormat="1" ht="29.1" hidden="1" customHeight="1" x14ac:dyDescent="0.2">
      <c r="A15" s="158">
        <f>IFERROR(_xlfn.AGGREGATE(15,6,ROW(Tableau134[Tuteur])-1/(Tableau134[Tuteur]=Fiche_binôme!$J$4)/(Tableau134[Etat]="E")/(Tableau134[Nature]="JU")/(Tableau134[MAG]=1),ROW(1:1)),0)</f>
        <v>0</v>
      </c>
      <c r="B15" s="115"/>
      <c r="C15" s="222" t="str">
        <f>IF(A15&gt;0,INDEX(Tableau134[SG],A15),"")</f>
        <v/>
      </c>
      <c r="D15" s="223"/>
      <c r="E15" s="224"/>
      <c r="F15" s="225" t="str">
        <f>IF(A15&gt;0,INDEX(Tableau134[motif],A15),"")</f>
        <v/>
      </c>
      <c r="G15" s="226"/>
      <c r="H15" s="226"/>
      <c r="I15" s="226"/>
      <c r="J15" s="226"/>
      <c r="K15" s="226"/>
      <c r="L15" s="226"/>
      <c r="M15" s="226"/>
      <c r="N15" s="226"/>
      <c r="O15" s="226"/>
      <c r="P15" s="227"/>
      <c r="Q15" s="140" t="str">
        <f>IF(A15&gt;0,INDEX(Tableau134[Etat],A15),"")</f>
        <v/>
      </c>
      <c r="R15" s="228" t="str">
        <f>IF(A15&gt;0,INDEX(Tableau134[Ex],A15),"")</f>
        <v/>
      </c>
      <c r="S15" s="229"/>
      <c r="T15" s="230"/>
      <c r="U15" s="228" t="str">
        <f>IF(A15&gt;0,INDEX(Tableau134[Début],A15),"")</f>
        <v/>
      </c>
      <c r="V15" s="229"/>
      <c r="W15" s="230"/>
      <c r="X15" s="228" t="str">
        <f>IF(A15&gt;0,INDEX(Tableau134[Nature],A15),"")</f>
        <v/>
      </c>
      <c r="Y15" s="229"/>
      <c r="Z15" s="230"/>
      <c r="AA15" s="81"/>
      <c r="AB15" s="141"/>
      <c r="AC15" s="142"/>
      <c r="AD15" s="143"/>
      <c r="AE15" s="144"/>
      <c r="AF15" s="144"/>
      <c r="AG15" s="144"/>
      <c r="AH15" s="144"/>
      <c r="AI15" s="144"/>
      <c r="AJ15" s="144"/>
    </row>
    <row r="16" spans="1:36" s="87" customFormat="1" ht="29.1" hidden="1" customHeight="1" x14ac:dyDescent="0.2">
      <c r="A16" s="158">
        <f>IFERROR(_xlfn.AGGREGATE(15,6,ROW(Tableau134[Tuteur])-1/(Tableau134[Tuteur]=Fiche_binôme!$J$4)/(Tableau134[Etat]="E")/(Tableau134[Nature]="JU")/(Tableau134[MAG]=1),ROW(2:2)),0)</f>
        <v>0</v>
      </c>
      <c r="B16" s="115"/>
      <c r="C16" s="222" t="str">
        <f>IF(A16&gt;0,INDEX(Tableau134[SG],A16),"")</f>
        <v/>
      </c>
      <c r="D16" s="223"/>
      <c r="E16" s="224"/>
      <c r="F16" s="225" t="str">
        <f>IF(A16&gt;0,INDEX(Tableau134[motif],A16),"")</f>
        <v/>
      </c>
      <c r="G16" s="226"/>
      <c r="H16" s="226"/>
      <c r="I16" s="226"/>
      <c r="J16" s="226"/>
      <c r="K16" s="226"/>
      <c r="L16" s="226"/>
      <c r="M16" s="226"/>
      <c r="N16" s="226"/>
      <c r="O16" s="226"/>
      <c r="P16" s="227"/>
      <c r="Q16" s="140" t="str">
        <f>IF(A16&gt;0,INDEX(Tableau134[Etat],A16),"")</f>
        <v/>
      </c>
      <c r="R16" s="228" t="str">
        <f>IF(A16&gt;0,INDEX(Tableau134[Ex],A16),"")</f>
        <v/>
      </c>
      <c r="S16" s="229"/>
      <c r="T16" s="230"/>
      <c r="U16" s="228" t="str">
        <f>IF(A16&gt;0,INDEX(Tableau134[Début],A16),"")</f>
        <v/>
      </c>
      <c r="V16" s="229"/>
      <c r="W16" s="230"/>
      <c r="X16" s="228" t="str">
        <f>IF(A16&gt;0,INDEX(Tableau134[Nature],A16),"")</f>
        <v/>
      </c>
      <c r="Y16" s="229"/>
      <c r="Z16" s="230"/>
      <c r="AA16" s="81"/>
      <c r="AB16" s="141"/>
      <c r="AC16" s="142"/>
      <c r="AD16" s="143"/>
      <c r="AE16" s="145"/>
      <c r="AF16" s="145"/>
      <c r="AG16" s="145"/>
      <c r="AH16" s="145"/>
      <c r="AI16" s="145"/>
      <c r="AJ16" s="145"/>
    </row>
    <row r="17" spans="1:36" s="87" customFormat="1" ht="29.1" hidden="1" customHeight="1" x14ac:dyDescent="0.2">
      <c r="A17" s="158">
        <f>IFERROR(_xlfn.AGGREGATE(15,6,ROW(Tableau134[Tuteur])-1/(Tableau134[Tuteur]=Fiche_binôme!$J$4)/(Tableau134[Etat]="E")/(Tableau134[Nature]="JU")/(Tableau134[MAG]=1),ROW(3:3)),0)</f>
        <v>0</v>
      </c>
      <c r="B17" s="115"/>
      <c r="C17" s="222" t="str">
        <f>IF(A17&gt;0,INDEX(Tableau134[SG],A17),"")</f>
        <v/>
      </c>
      <c r="D17" s="223"/>
      <c r="E17" s="224"/>
      <c r="F17" s="225" t="str">
        <f>IF(A17&gt;0,INDEX(Tableau134[motif],A17),"")</f>
        <v/>
      </c>
      <c r="G17" s="226"/>
      <c r="H17" s="226"/>
      <c r="I17" s="226"/>
      <c r="J17" s="226"/>
      <c r="K17" s="226"/>
      <c r="L17" s="226"/>
      <c r="M17" s="226"/>
      <c r="N17" s="226"/>
      <c r="O17" s="226"/>
      <c r="P17" s="227"/>
      <c r="Q17" s="140" t="str">
        <f>IF(A17&gt;0,INDEX(Tableau134[Etat],A17),"")</f>
        <v/>
      </c>
      <c r="R17" s="228" t="str">
        <f>IF(A17&gt;0,INDEX(Tableau134[Ex],A17),"")</f>
        <v/>
      </c>
      <c r="S17" s="229"/>
      <c r="T17" s="230"/>
      <c r="U17" s="228" t="str">
        <f>IF(A17&gt;0,INDEX(Tableau134[Début],A17),"")</f>
        <v/>
      </c>
      <c r="V17" s="229"/>
      <c r="W17" s="230"/>
      <c r="X17" s="228" t="str">
        <f>IF(A17&gt;0,INDEX(Tableau134[Nature],A17),"")</f>
        <v/>
      </c>
      <c r="Y17" s="229"/>
      <c r="Z17" s="230"/>
      <c r="AA17" s="81"/>
      <c r="AB17" s="141"/>
      <c r="AC17" s="142"/>
      <c r="AD17" s="143"/>
      <c r="AE17" s="146"/>
      <c r="AF17" s="146"/>
      <c r="AG17" s="146"/>
      <c r="AH17" s="146"/>
      <c r="AI17" s="146"/>
      <c r="AJ17" s="146"/>
    </row>
    <row r="18" spans="1:36" s="87" customFormat="1" ht="29.1" hidden="1" customHeight="1" x14ac:dyDescent="0.2">
      <c r="A18" s="158">
        <f>IFERROR(_xlfn.AGGREGATE(15,6,ROW(Tableau134[Tuteur])-1/(Tableau134[Tuteur]=Fiche_binôme!$J$4)/(Tableau134[Etat]="E")/(Tableau134[Nature]="JU")/(Tableau134[MAG]=1),ROW(4:4)),0)</f>
        <v>0</v>
      </c>
      <c r="B18" s="115"/>
      <c r="C18" s="222" t="str">
        <f>IF(A18&gt;0,INDEX(Tableau134[SG],A18),"")</f>
        <v/>
      </c>
      <c r="D18" s="223"/>
      <c r="E18" s="224"/>
      <c r="F18" s="225" t="str">
        <f>IF(A18&gt;0,INDEX(Tableau134[motif],A18),"")</f>
        <v/>
      </c>
      <c r="G18" s="226"/>
      <c r="H18" s="226"/>
      <c r="I18" s="226"/>
      <c r="J18" s="226"/>
      <c r="K18" s="226"/>
      <c r="L18" s="226"/>
      <c r="M18" s="226"/>
      <c r="N18" s="226"/>
      <c r="O18" s="226"/>
      <c r="P18" s="227"/>
      <c r="Q18" s="140" t="str">
        <f>IF(A18&gt;0,INDEX(Tableau134[Etat],A18),"")</f>
        <v/>
      </c>
      <c r="R18" s="228" t="str">
        <f>IF(A18&gt;0,INDEX(Tableau134[Ex],A18),"")</f>
        <v/>
      </c>
      <c r="S18" s="229"/>
      <c r="T18" s="230"/>
      <c r="U18" s="228" t="str">
        <f>IF(A18&gt;0,INDEX(Tableau134[Début],A18),"")</f>
        <v/>
      </c>
      <c r="V18" s="229"/>
      <c r="W18" s="230"/>
      <c r="X18" s="228" t="str">
        <f>IF(A18&gt;0,INDEX(Tableau134[Nature],A18),"")</f>
        <v/>
      </c>
      <c r="Y18" s="229"/>
      <c r="Z18" s="230"/>
      <c r="AA18" s="81"/>
      <c r="AB18" s="141"/>
      <c r="AC18" s="142"/>
      <c r="AD18" s="143"/>
      <c r="AE18" s="146"/>
      <c r="AF18" s="146"/>
      <c r="AG18" s="146"/>
      <c r="AH18" s="146"/>
      <c r="AI18" s="146"/>
      <c r="AJ18" s="146"/>
    </row>
    <row r="19" spans="1:36" s="87" customFormat="1" ht="29.1" hidden="1" customHeight="1" x14ac:dyDescent="0.2">
      <c r="A19" s="158">
        <f>IFERROR(_xlfn.AGGREGATE(15,6,ROW(Tableau134[Tuteur])-1/(Tableau134[Tuteur]=Fiche_binôme!$J$4)/(Tableau134[Etat]="E")/(Tableau134[Nature]="JU")/(Tableau134[MAG]=1),ROW(5:5)),0)</f>
        <v>0</v>
      </c>
      <c r="B19" s="115"/>
      <c r="C19" s="222" t="str">
        <f>IF(A19&gt;0,INDEX(Tableau134[SG],A19),"")</f>
        <v/>
      </c>
      <c r="D19" s="223"/>
      <c r="E19" s="224"/>
      <c r="F19" s="225" t="str">
        <f>IF(A19&gt;0,INDEX(Tableau134[motif],A19),"")</f>
        <v/>
      </c>
      <c r="G19" s="226"/>
      <c r="H19" s="226"/>
      <c r="I19" s="226"/>
      <c r="J19" s="226"/>
      <c r="K19" s="226"/>
      <c r="L19" s="226"/>
      <c r="M19" s="226"/>
      <c r="N19" s="226"/>
      <c r="O19" s="226"/>
      <c r="P19" s="227"/>
      <c r="Q19" s="140" t="str">
        <f>IF(A19&gt;0,INDEX(Tableau134[Etat],A19),"")</f>
        <v/>
      </c>
      <c r="R19" s="228" t="str">
        <f>IF(A19&gt;0,INDEX(Tableau134[Ex],A19),"")</f>
        <v/>
      </c>
      <c r="S19" s="229"/>
      <c r="T19" s="230"/>
      <c r="U19" s="228" t="str">
        <f>IF(A19&gt;0,INDEX(Tableau134[Début],A19),"")</f>
        <v/>
      </c>
      <c r="V19" s="229"/>
      <c r="W19" s="230"/>
      <c r="X19" s="228" t="str">
        <f>IF(A19&gt;0,INDEX(Tableau134[Nature],A19),"")</f>
        <v/>
      </c>
      <c r="Y19" s="229"/>
      <c r="Z19" s="230"/>
      <c r="AA19" s="81"/>
      <c r="AB19" s="141"/>
      <c r="AC19" s="142"/>
      <c r="AD19" s="143"/>
      <c r="AE19" s="146"/>
      <c r="AF19" s="146"/>
      <c r="AG19" s="146"/>
      <c r="AH19" s="146"/>
      <c r="AI19" s="146"/>
      <c r="AJ19" s="146"/>
    </row>
    <row r="20" spans="1:36" s="87" customFormat="1" ht="29.1" hidden="1" customHeight="1" x14ac:dyDescent="0.2">
      <c r="A20" s="158">
        <f>IFERROR(_xlfn.AGGREGATE(15,6,ROW(Tableau134[Tuteur])-1/(Tableau134[Tuteur]=Fiche_binôme!$J$4)/(Tableau134[Etat]="E")/(Tableau134[Nature]="JU")/(Tableau134[MAG]=1),ROW(6:6)),0)</f>
        <v>0</v>
      </c>
      <c r="B20" s="115"/>
      <c r="C20" s="222" t="str">
        <f>IF(A20&gt;0,INDEX(Tableau134[SG],A20),"")</f>
        <v/>
      </c>
      <c r="D20" s="223"/>
      <c r="E20" s="224"/>
      <c r="F20" s="225" t="str">
        <f>IF(A20&gt;0,INDEX(Tableau134[motif],A20),"")</f>
        <v/>
      </c>
      <c r="G20" s="226"/>
      <c r="H20" s="226"/>
      <c r="I20" s="226"/>
      <c r="J20" s="226"/>
      <c r="K20" s="226"/>
      <c r="L20" s="226"/>
      <c r="M20" s="226"/>
      <c r="N20" s="226"/>
      <c r="O20" s="226"/>
      <c r="P20" s="227"/>
      <c r="Q20" s="140" t="str">
        <f>IF(A20&gt;0,INDEX(Tableau134[Etat],A20),"")</f>
        <v/>
      </c>
      <c r="R20" s="228" t="str">
        <f>IF(A20&gt;0,INDEX(Tableau134[Ex],A20),"")</f>
        <v/>
      </c>
      <c r="S20" s="229"/>
      <c r="T20" s="230"/>
      <c r="U20" s="228" t="str">
        <f>IF(A20&gt;0,INDEX(Tableau134[Début],A20),"")</f>
        <v/>
      </c>
      <c r="V20" s="229"/>
      <c r="W20" s="230"/>
      <c r="X20" s="228" t="str">
        <f>IF(A20&gt;0,INDEX(Tableau134[Nature],A20),"")</f>
        <v/>
      </c>
      <c r="Y20" s="229"/>
      <c r="Z20" s="230"/>
      <c r="AA20" s="81"/>
      <c r="AB20" s="141"/>
      <c r="AC20" s="142"/>
      <c r="AD20" s="143"/>
      <c r="AE20" s="147"/>
      <c r="AF20" s="147"/>
      <c r="AG20" s="147"/>
      <c r="AH20" s="147"/>
      <c r="AI20" s="146"/>
      <c r="AJ20" s="146"/>
    </row>
    <row r="21" spans="1:36" s="86" customFormat="1" ht="29.1" hidden="1" customHeight="1" x14ac:dyDescent="0.2">
      <c r="A21" s="158">
        <f>IFERROR(_xlfn.AGGREGATE(15,6,ROW(Tableau134[Tuteur])-1/(Tableau134[Tuteur]=Fiche_binôme!$J$4)/(Tableau134[Etat]="E")/(Tableau134[Nature]="JU")/(Tableau134[MAG]=1),ROW(7:7)),0)</f>
        <v>0</v>
      </c>
      <c r="B21" s="115"/>
      <c r="C21" s="222" t="str">
        <f>IF(A21&gt;0,INDEX(Tableau134[SG],A21),"")</f>
        <v/>
      </c>
      <c r="D21" s="223"/>
      <c r="E21" s="224"/>
      <c r="F21" s="225" t="str">
        <f>IF(A21&gt;0,INDEX(Tableau134[motif],A21),"")</f>
        <v/>
      </c>
      <c r="G21" s="226"/>
      <c r="H21" s="226"/>
      <c r="I21" s="226"/>
      <c r="J21" s="226"/>
      <c r="K21" s="226"/>
      <c r="L21" s="226"/>
      <c r="M21" s="226"/>
      <c r="N21" s="226"/>
      <c r="O21" s="226"/>
      <c r="P21" s="227"/>
      <c r="Q21" s="140" t="str">
        <f>IF(A21&gt;0,INDEX(Tableau134[Etat],A21),"")</f>
        <v/>
      </c>
      <c r="R21" s="228" t="str">
        <f>IF(A21&gt;0,INDEX(Tableau134[Ex],A21),"")</f>
        <v/>
      </c>
      <c r="S21" s="229"/>
      <c r="T21" s="230"/>
      <c r="U21" s="228" t="str">
        <f>IF(A21&gt;0,INDEX(Tableau134[Début],A21),"")</f>
        <v/>
      </c>
      <c r="V21" s="229"/>
      <c r="W21" s="230"/>
      <c r="X21" s="228" t="str">
        <f>IF(A21&gt;0,INDEX(Tableau134[Nature],A21),"")</f>
        <v/>
      </c>
      <c r="Y21" s="229"/>
      <c r="Z21" s="230"/>
      <c r="AA21" s="82"/>
      <c r="AB21" s="141"/>
      <c r="AC21" s="142"/>
      <c r="AD21" s="139"/>
      <c r="AE21" s="145"/>
      <c r="AF21" s="145"/>
      <c r="AG21" s="145"/>
      <c r="AH21" s="145"/>
      <c r="AI21" s="145"/>
      <c r="AJ21" s="145"/>
    </row>
    <row r="22" spans="1:36" s="86" customFormat="1" ht="29.1" hidden="1" customHeight="1" x14ac:dyDescent="0.2">
      <c r="A22" s="158">
        <f>IFERROR(_xlfn.AGGREGATE(15,6,ROW(Tableau134[Tuteur])-1/(Tableau134[Tuteur]=Fiche_binôme!$J$4)/(Tableau134[Etat]="E")/(Tableau134[Nature]="JU")/(Tableau134[MAG]=1),ROW(8:8)),0)</f>
        <v>0</v>
      </c>
      <c r="B22" s="115"/>
      <c r="C22" s="222" t="str">
        <f>IF(A22&gt;0,INDEX(Tableau134[SG],A22),"")</f>
        <v/>
      </c>
      <c r="D22" s="223"/>
      <c r="E22" s="224"/>
      <c r="F22" s="225" t="str">
        <f>IF(A22&gt;0,INDEX(Tableau134[motif],A22),"")</f>
        <v/>
      </c>
      <c r="G22" s="226"/>
      <c r="H22" s="226"/>
      <c r="I22" s="226"/>
      <c r="J22" s="226"/>
      <c r="K22" s="226"/>
      <c r="L22" s="226"/>
      <c r="M22" s="226"/>
      <c r="N22" s="226"/>
      <c r="O22" s="226"/>
      <c r="P22" s="227"/>
      <c r="Q22" s="140" t="str">
        <f>IF(A22&gt;0,INDEX(Tableau134[Etat],A22),"")</f>
        <v/>
      </c>
      <c r="R22" s="228" t="str">
        <f>IF(A22&gt;0,INDEX(Tableau134[Ex],A22),"")</f>
        <v/>
      </c>
      <c r="S22" s="229"/>
      <c r="T22" s="230"/>
      <c r="U22" s="228" t="str">
        <f>IF(A22&gt;0,INDEX(Tableau134[Début],A22),"")</f>
        <v/>
      </c>
      <c r="V22" s="229"/>
      <c r="W22" s="230"/>
      <c r="X22" s="228" t="str">
        <f>IF(A22&gt;0,INDEX(Tableau134[Nature],A22),"")</f>
        <v/>
      </c>
      <c r="Y22" s="229"/>
      <c r="Z22" s="230"/>
      <c r="AA22" s="81"/>
      <c r="AB22" s="141"/>
      <c r="AC22" s="142"/>
      <c r="AD22" s="139"/>
      <c r="AE22" s="146"/>
      <c r="AF22" s="146"/>
      <c r="AG22" s="146"/>
      <c r="AH22" s="146"/>
      <c r="AI22" s="146"/>
      <c r="AJ22" s="146"/>
    </row>
    <row r="23" spans="1:36" s="86" customFormat="1" ht="29.1" hidden="1" customHeight="1" x14ac:dyDescent="0.25">
      <c r="A23" s="158">
        <f>IFERROR(_xlfn.AGGREGATE(15,6,ROW(Tableau134[Tuteur])-1/(Tableau134[Tuteur]=Fiche_binôme!$J$4)/(Tableau134[Etat]="E")/(Tableau134[Nature]="JU")/(Tableau134[MAG]=1),ROW(9:9)),0)</f>
        <v>0</v>
      </c>
      <c r="B23" s="115"/>
      <c r="C23" s="222" t="str">
        <f>IF(A23&gt;0,INDEX(Tableau134[SG],A23),"")</f>
        <v/>
      </c>
      <c r="D23" s="223"/>
      <c r="E23" s="224"/>
      <c r="F23" s="225" t="str">
        <f>IF(A23&gt;0,INDEX(Tableau134[motif],A23),"")</f>
        <v/>
      </c>
      <c r="G23" s="226"/>
      <c r="H23" s="226"/>
      <c r="I23" s="226"/>
      <c r="J23" s="226"/>
      <c r="K23" s="226"/>
      <c r="L23" s="226"/>
      <c r="M23" s="226"/>
      <c r="N23" s="226"/>
      <c r="O23" s="226"/>
      <c r="P23" s="227"/>
      <c r="Q23" s="140" t="str">
        <f>IF(A23&gt;0,INDEX(Tableau134[Etat],A23),"")</f>
        <v/>
      </c>
      <c r="R23" s="228" t="str">
        <f>IF(A23&gt;0,INDEX(Tableau134[Ex],A23),"")</f>
        <v/>
      </c>
      <c r="S23" s="229"/>
      <c r="T23" s="230"/>
      <c r="U23" s="228" t="str">
        <f>IF(A23&gt;0,INDEX(Tableau134[Début],A23),"")</f>
        <v/>
      </c>
      <c r="V23" s="229"/>
      <c r="W23" s="230"/>
      <c r="X23" s="228" t="str">
        <f>IF(A23&gt;0,INDEX(Tableau134[Nature],A23),"")</f>
        <v/>
      </c>
      <c r="Y23" s="229"/>
      <c r="Z23" s="230"/>
      <c r="AA23" s="81"/>
      <c r="AB23" s="141"/>
      <c r="AC23" s="142"/>
      <c r="AD23" s="139"/>
      <c r="AE23" s="148"/>
      <c r="AF23" s="148"/>
      <c r="AG23" s="148"/>
      <c r="AH23" s="148"/>
      <c r="AI23" s="148"/>
      <c r="AJ23" s="148"/>
    </row>
    <row r="24" spans="1:36" s="86" customFormat="1" ht="29.1" hidden="1" customHeight="1" x14ac:dyDescent="0.25">
      <c r="A24" s="158">
        <f>IFERROR(_xlfn.AGGREGATE(15,6,ROW(Tableau134[Tuteur])-1/(Tableau134[Tuteur]=Fiche_binôme!$J$4)/(Tableau134[Etat]="E")/(Tableau134[Nature]="JU")/(Tableau134[MAG]=1),ROW(10:10)),0)</f>
        <v>0</v>
      </c>
      <c r="B24" s="115"/>
      <c r="C24" s="222" t="str">
        <f>IF(A24&gt;0,INDEX(Tableau134[SG],A24),"")</f>
        <v/>
      </c>
      <c r="D24" s="223"/>
      <c r="E24" s="224"/>
      <c r="F24" s="225" t="str">
        <f>IF(A24&gt;0,INDEX(Tableau134[motif],A24),"")</f>
        <v/>
      </c>
      <c r="G24" s="226"/>
      <c r="H24" s="226"/>
      <c r="I24" s="226"/>
      <c r="J24" s="226"/>
      <c r="K24" s="226"/>
      <c r="L24" s="226"/>
      <c r="M24" s="226"/>
      <c r="N24" s="226"/>
      <c r="O24" s="226"/>
      <c r="P24" s="227"/>
      <c r="Q24" s="140" t="str">
        <f>IF(A24&gt;0,INDEX(Tableau134[Etat],A24),"")</f>
        <v/>
      </c>
      <c r="R24" s="228" t="str">
        <f>IF(A24&gt;0,INDEX(Tableau134[Ex],A24),"")</f>
        <v/>
      </c>
      <c r="S24" s="229"/>
      <c r="T24" s="230"/>
      <c r="U24" s="228" t="str">
        <f>IF(A24&gt;0,INDEX(Tableau134[Début],A24),"")</f>
        <v/>
      </c>
      <c r="V24" s="229"/>
      <c r="W24" s="230"/>
      <c r="X24" s="228" t="str">
        <f>IF(A24&gt;0,INDEX(Tableau134[Nature],A24),"")</f>
        <v/>
      </c>
      <c r="Y24" s="229"/>
      <c r="Z24" s="230"/>
      <c r="AA24" s="81"/>
      <c r="AB24" s="141"/>
      <c r="AC24" s="142"/>
      <c r="AD24" s="139"/>
      <c r="AE24" s="149"/>
      <c r="AF24" s="149"/>
      <c r="AG24" s="149"/>
      <c r="AH24" s="149"/>
      <c r="AI24" s="149"/>
      <c r="AJ24" s="149"/>
    </row>
    <row r="25" spans="1:36" s="86" customFormat="1" ht="29.1" hidden="1" customHeight="1" x14ac:dyDescent="0.25">
      <c r="A25" s="158">
        <f>IFERROR(_xlfn.AGGREGATE(15,6,ROW(Tableau134[Tuteur])-1/(Tableau134[Tuteur]=Fiche_binôme!$J$4)/(Tableau134[Etat]="E")/(Tableau134[Nature]="JU")/(Tableau134[MAG]=1),ROW(11:11)),0)</f>
        <v>0</v>
      </c>
      <c r="B25" s="115"/>
      <c r="C25" s="222" t="str">
        <f>IF(A25&gt;0,INDEX(Tableau134[SG],A25),"")</f>
        <v/>
      </c>
      <c r="D25" s="223"/>
      <c r="E25" s="224"/>
      <c r="F25" s="225" t="str">
        <f>IF(A25&gt;0,INDEX(Tableau134[motif],A25),"")</f>
        <v/>
      </c>
      <c r="G25" s="226"/>
      <c r="H25" s="226"/>
      <c r="I25" s="226"/>
      <c r="J25" s="226"/>
      <c r="K25" s="226"/>
      <c r="L25" s="226"/>
      <c r="M25" s="226"/>
      <c r="N25" s="226"/>
      <c r="O25" s="226"/>
      <c r="P25" s="227"/>
      <c r="Q25" s="140" t="str">
        <f>IF(A25&gt;0,INDEX(Tableau134[Etat],A25),"")</f>
        <v/>
      </c>
      <c r="R25" s="228" t="str">
        <f>IF(A25&gt;0,INDEX(Tableau134[Ex],A25),"")</f>
        <v/>
      </c>
      <c r="S25" s="229"/>
      <c r="T25" s="230"/>
      <c r="U25" s="228" t="str">
        <f>IF(A25&gt;0,INDEX(Tableau134[Début],A25),"")</f>
        <v/>
      </c>
      <c r="V25" s="229"/>
      <c r="W25" s="230"/>
      <c r="X25" s="228" t="str">
        <f>IF(A25&gt;0,INDEX(Tableau134[Nature],A25),"")</f>
        <v/>
      </c>
      <c r="Y25" s="229"/>
      <c r="Z25" s="230"/>
      <c r="AA25" s="81"/>
      <c r="AB25" s="141"/>
      <c r="AC25" s="142"/>
      <c r="AD25" s="139"/>
      <c r="AE25" s="149"/>
      <c r="AF25" s="149"/>
      <c r="AG25" s="149"/>
      <c r="AH25" s="149"/>
      <c r="AI25" s="149"/>
      <c r="AJ25" s="149"/>
    </row>
    <row r="26" spans="1:36" s="86" customFormat="1" ht="29.1" hidden="1" customHeight="1" x14ac:dyDescent="0.25">
      <c r="A26" s="158">
        <f>IFERROR(_xlfn.AGGREGATE(15,6,ROW(Tableau134[Tuteur])-1/(Tableau134[Tuteur]=Fiche_binôme!$J$4)/(Tableau134[Etat]="E")/(Tableau134[Nature]="JU")/(Tableau134[MAG]=1),ROW(12:12)),0)</f>
        <v>0</v>
      </c>
      <c r="B26" s="115"/>
      <c r="C26" s="222" t="str">
        <f>IF(A26&gt;0,INDEX(Tableau134[SG],A26),"")</f>
        <v/>
      </c>
      <c r="D26" s="223"/>
      <c r="E26" s="224"/>
      <c r="F26" s="225" t="str">
        <f>IF(A26&gt;0,INDEX(Tableau134[motif],A26),"")</f>
        <v/>
      </c>
      <c r="G26" s="226"/>
      <c r="H26" s="226"/>
      <c r="I26" s="226"/>
      <c r="J26" s="226"/>
      <c r="K26" s="226"/>
      <c r="L26" s="226"/>
      <c r="M26" s="226"/>
      <c r="N26" s="226"/>
      <c r="O26" s="226"/>
      <c r="P26" s="227"/>
      <c r="Q26" s="140" t="str">
        <f>IF(A26&gt;0,INDEX(Tableau134[Etat],A26),"")</f>
        <v/>
      </c>
      <c r="R26" s="228" t="str">
        <f>IF(A26&gt;0,INDEX(Tableau134[Ex],A26),"")</f>
        <v/>
      </c>
      <c r="S26" s="229"/>
      <c r="T26" s="230"/>
      <c r="U26" s="228" t="str">
        <f>IF(A26&gt;0,INDEX(Tableau134[Début],A26),"")</f>
        <v/>
      </c>
      <c r="V26" s="229"/>
      <c r="W26" s="230"/>
      <c r="X26" s="228" t="str">
        <f>IF(A26&gt;0,INDEX(Tableau134[Nature],A26),"")</f>
        <v/>
      </c>
      <c r="Y26" s="229"/>
      <c r="Z26" s="230"/>
      <c r="AA26" s="81"/>
      <c r="AB26" s="141"/>
      <c r="AC26" s="142"/>
      <c r="AD26" s="139"/>
      <c r="AE26" s="149"/>
      <c r="AF26" s="149"/>
      <c r="AG26" s="149"/>
      <c r="AH26" s="149"/>
      <c r="AI26" s="149"/>
      <c r="AJ26" s="149"/>
    </row>
    <row r="27" spans="1:36" s="86" customFormat="1" ht="29.1" customHeight="1" x14ac:dyDescent="0.25">
      <c r="A27" s="169">
        <f>IFERROR(_xlfn.AGGREGATE(15,6,ROW(Tableau134[Tuteur])-1/(Tableau134[Tuteur]=Fiche_binôme!$J$4)/(Tableau134[Etat]="E")/(Tableau134[Nature]="C")/(Tableau134[MAG]=1),ROW(1:1)),0)</f>
        <v>3</v>
      </c>
      <c r="B27" s="170"/>
      <c r="C27" s="213" t="str">
        <f>IF(A27&gt;0,INDEX(Tableau134[SG],A27),"")</f>
        <v>BE</v>
      </c>
      <c r="D27" s="214"/>
      <c r="E27" s="215"/>
      <c r="F27" s="210" t="str">
        <f>IF(A27&gt;0,INDEX(Tableau134[motif],A27),"")</f>
        <v>ANIMATEUR</v>
      </c>
      <c r="G27" s="211"/>
      <c r="H27" s="211"/>
      <c r="I27" s="211"/>
      <c r="J27" s="211"/>
      <c r="K27" s="211"/>
      <c r="L27" s="211"/>
      <c r="M27" s="211"/>
      <c r="N27" s="211"/>
      <c r="O27" s="211"/>
      <c r="P27" s="212"/>
      <c r="Q27" s="171" t="str">
        <f>IF(A27&gt;0,INDEX(Tableau134[Etat],A27),"")</f>
        <v>E</v>
      </c>
      <c r="R27" s="207" t="str">
        <f>IF(A27&gt;0,INDEX(Tableau134[Ex],A27),"")</f>
        <v>non</v>
      </c>
      <c r="S27" s="208"/>
      <c r="T27" s="209"/>
      <c r="U27" s="207" t="str">
        <f>IF(A27&gt;0,INDEX(Tableau134[Début],A27),"")</f>
        <v>30/07/23</v>
      </c>
      <c r="V27" s="208"/>
      <c r="W27" s="209"/>
      <c r="X27" s="207" t="str">
        <f>IF(A27&gt;0,INDEX(Tableau134[Nature],A27),"")</f>
        <v>C</v>
      </c>
      <c r="Y27" s="208"/>
      <c r="Z27" s="209"/>
      <c r="AA27" s="172"/>
      <c r="AB27" s="141"/>
      <c r="AC27" s="142"/>
      <c r="AD27" s="139"/>
      <c r="AE27" s="149"/>
      <c r="AF27" s="149"/>
      <c r="AG27" s="149"/>
      <c r="AH27" s="149"/>
      <c r="AI27" s="149"/>
      <c r="AJ27" s="149"/>
    </row>
    <row r="28" spans="1:36" s="85" customFormat="1" ht="29.1" customHeight="1" x14ac:dyDescent="0.25">
      <c r="A28" s="169">
        <f>IFERROR(_xlfn.AGGREGATE(15,6,ROW(Tableau134[Tuteur])-1/(Tableau134[Tuteur]=Fiche_binôme!$J$4)/(Tableau134[Etat]="E")/(Tableau134[Nature]="C")/(Tableau134[MAG]=1),ROW(2:2)),0)</f>
        <v>14</v>
      </c>
      <c r="B28" s="170"/>
      <c r="C28" s="213" t="str">
        <f>IF(A28&gt;0,INDEX(Tableau134[SG],A28),"")</f>
        <v>BE</v>
      </c>
      <c r="D28" s="214"/>
      <c r="E28" s="215"/>
      <c r="F28" s="210" t="str">
        <f>IF(A28&gt;0,INDEX(Tableau134[motif],A28),"")</f>
        <v>ANIMATEUR</v>
      </c>
      <c r="G28" s="211"/>
      <c r="H28" s="211"/>
      <c r="I28" s="211"/>
      <c r="J28" s="211"/>
      <c r="K28" s="211"/>
      <c r="L28" s="211"/>
      <c r="M28" s="211"/>
      <c r="N28" s="211"/>
      <c r="O28" s="211"/>
      <c r="P28" s="212"/>
      <c r="Q28" s="171" t="str">
        <f>IF(A28&gt;0,INDEX(Tableau134[Etat],A28),"")</f>
        <v>E</v>
      </c>
      <c r="R28" s="207" t="str">
        <f>IF(A28&gt;0,INDEX(Tableau134[Ex],A28),"")</f>
        <v>non</v>
      </c>
      <c r="S28" s="208"/>
      <c r="T28" s="209"/>
      <c r="U28" s="207" t="str">
        <f>IF(A28&gt;0,INDEX(Tableau134[Début],A28),"")</f>
        <v>30/07/23</v>
      </c>
      <c r="V28" s="208"/>
      <c r="W28" s="209"/>
      <c r="X28" s="207" t="str">
        <f>IF(A28&gt;0,INDEX(Tableau134[Nature],A28),"")</f>
        <v>C</v>
      </c>
      <c r="Y28" s="208"/>
      <c r="Z28" s="209"/>
      <c r="AA28" s="172"/>
      <c r="AB28" s="150"/>
      <c r="AC28" s="142"/>
      <c r="AD28" s="84"/>
      <c r="AE28" s="151"/>
      <c r="AF28" s="151"/>
      <c r="AG28" s="151"/>
      <c r="AH28" s="151"/>
      <c r="AI28" s="151"/>
      <c r="AJ28" s="151"/>
    </row>
    <row r="29" spans="1:36" s="85" customFormat="1" ht="29.1" customHeight="1" x14ac:dyDescent="0.25">
      <c r="A29" s="169">
        <f>IFERROR(_xlfn.AGGREGATE(15,6,ROW(Tableau134[Tuteur])-1/(Tableau134[Tuteur]=Fiche_binôme!$J$4)/(Tableau134[Etat]="E")/(Tableau134[Nature]="C")/(Tableau134[MAG]=1),ROW(3:3)),0)</f>
        <v>25</v>
      </c>
      <c r="B29" s="170"/>
      <c r="C29" s="213" t="str">
        <f>IF(A29&gt;0,INDEX(Tableau134[SG],A29),"")</f>
        <v>BE</v>
      </c>
      <c r="D29" s="214"/>
      <c r="E29" s="215"/>
      <c r="F29" s="210" t="str">
        <f>IF(A29&gt;0,INDEX(Tableau134[motif],A29),"")</f>
        <v>ANIMATEUR</v>
      </c>
      <c r="G29" s="211"/>
      <c r="H29" s="211"/>
      <c r="I29" s="211"/>
      <c r="J29" s="211"/>
      <c r="K29" s="211"/>
      <c r="L29" s="211"/>
      <c r="M29" s="211"/>
      <c r="N29" s="211"/>
      <c r="O29" s="211"/>
      <c r="P29" s="212"/>
      <c r="Q29" s="171" t="str">
        <f>IF(A29&gt;0,INDEX(Tableau134[Etat],A29),"")</f>
        <v>E</v>
      </c>
      <c r="R29" s="207" t="str">
        <f>IF(A29&gt;0,INDEX(Tableau134[Ex],A29),"")</f>
        <v>non</v>
      </c>
      <c r="S29" s="208"/>
      <c r="T29" s="209"/>
      <c r="U29" s="207" t="str">
        <f>IF(A29&gt;0,INDEX(Tableau134[Début],A29),"")</f>
        <v>30/07/23</v>
      </c>
      <c r="V29" s="208"/>
      <c r="W29" s="209"/>
      <c r="X29" s="207" t="str">
        <f>IF(A29&gt;0,INDEX(Tableau134[Nature],A29),"")</f>
        <v>C</v>
      </c>
      <c r="Y29" s="208"/>
      <c r="Z29" s="209"/>
      <c r="AA29" s="172"/>
      <c r="AB29" s="150"/>
      <c r="AC29" s="142"/>
      <c r="AD29" s="84"/>
      <c r="AE29" s="151"/>
      <c r="AF29" s="151"/>
      <c r="AG29" s="151"/>
      <c r="AH29" s="151"/>
      <c r="AI29" s="151"/>
      <c r="AJ29" s="151"/>
    </row>
    <row r="30" spans="1:36" s="85" customFormat="1" ht="29.1" customHeight="1" x14ac:dyDescent="0.25">
      <c r="A30" s="169">
        <f>IFERROR(_xlfn.AGGREGATE(15,6,ROW(Tableau134[Tuteur])-1/(Tableau134[Tuteur]=Fiche_binôme!$J$4)/(Tableau134[Etat]="E")/(Tableau134[Nature]="C")/(Tableau134[MAG]=1),ROW(4:4)),0)</f>
        <v>36</v>
      </c>
      <c r="B30" s="170"/>
      <c r="C30" s="213" t="str">
        <f>IF(A30&gt;0,INDEX(Tableau134[SG],A30),"")</f>
        <v>BE</v>
      </c>
      <c r="D30" s="214"/>
      <c r="E30" s="215"/>
      <c r="F30" s="210" t="str">
        <f>IF(A30&gt;0,INDEX(Tableau134[motif],A30),"")</f>
        <v>ANIMATEUR</v>
      </c>
      <c r="G30" s="211"/>
      <c r="H30" s="211"/>
      <c r="I30" s="211"/>
      <c r="J30" s="211"/>
      <c r="K30" s="211"/>
      <c r="L30" s="211"/>
      <c r="M30" s="211"/>
      <c r="N30" s="211"/>
      <c r="O30" s="211"/>
      <c r="P30" s="212"/>
      <c r="Q30" s="171" t="str">
        <f>IF(A30&gt;0,INDEX(Tableau134[Etat],A30),"")</f>
        <v>E</v>
      </c>
      <c r="R30" s="207" t="str">
        <f>IF(A30&gt;0,INDEX(Tableau134[Ex],A30),"")</f>
        <v>non</v>
      </c>
      <c r="S30" s="208"/>
      <c r="T30" s="209"/>
      <c r="U30" s="207" t="str">
        <f>IF(A30&gt;0,INDEX(Tableau134[Début],A30),"")</f>
        <v>30/07/23</v>
      </c>
      <c r="V30" s="208"/>
      <c r="W30" s="209"/>
      <c r="X30" s="207" t="str">
        <f>IF(A30&gt;0,INDEX(Tableau134[Nature],A30),"")</f>
        <v>C</v>
      </c>
      <c r="Y30" s="208"/>
      <c r="Z30" s="209"/>
      <c r="AA30" s="172"/>
      <c r="AB30" s="150"/>
      <c r="AC30" s="142"/>
      <c r="AD30" s="84"/>
      <c r="AE30" s="151"/>
      <c r="AF30" s="151"/>
      <c r="AG30" s="151"/>
      <c r="AH30" s="151"/>
      <c r="AI30" s="151"/>
      <c r="AJ30" s="151"/>
    </row>
    <row r="31" spans="1:36" s="85" customFormat="1" ht="29.1" customHeight="1" x14ac:dyDescent="0.25">
      <c r="A31" s="169">
        <f>IFERROR(_xlfn.AGGREGATE(15,6,ROW(Tableau134[Tuteur])-1/(Tableau134[Tuteur]=Fiche_binôme!$J$4)/(Tableau134[Etat]="E")/(Tableau134[Nature]="C")/(Tableau134[MAG]=1),ROW(5:5)),0)</f>
        <v>47</v>
      </c>
      <c r="B31" s="170"/>
      <c r="C31" s="213" t="str">
        <f>IF(A31&gt;0,INDEX(Tableau134[SG],A31),"")</f>
        <v>BE</v>
      </c>
      <c r="D31" s="214"/>
      <c r="E31" s="215"/>
      <c r="F31" s="210" t="str">
        <f>IF(A31&gt;0,INDEX(Tableau134[motif],A31),"")</f>
        <v>ANIMATEUR</v>
      </c>
      <c r="G31" s="211"/>
      <c r="H31" s="211"/>
      <c r="I31" s="211"/>
      <c r="J31" s="211"/>
      <c r="K31" s="211"/>
      <c r="L31" s="211"/>
      <c r="M31" s="211"/>
      <c r="N31" s="211"/>
      <c r="O31" s="211"/>
      <c r="P31" s="212"/>
      <c r="Q31" s="171" t="str">
        <f>IF(A31&gt;0,INDEX(Tableau134[Etat],A31),"")</f>
        <v>E</v>
      </c>
      <c r="R31" s="207" t="str">
        <f>IF(A31&gt;0,INDEX(Tableau134[Ex],A31),"")</f>
        <v>non</v>
      </c>
      <c r="S31" s="208"/>
      <c r="T31" s="209"/>
      <c r="U31" s="207" t="str">
        <f>IF(A31&gt;0,INDEX(Tableau134[Début],A31),"")</f>
        <v>30/07/23</v>
      </c>
      <c r="V31" s="208"/>
      <c r="W31" s="209"/>
      <c r="X31" s="207" t="str">
        <f>IF(A31&gt;0,INDEX(Tableau134[Nature],A31),"")</f>
        <v>C</v>
      </c>
      <c r="Y31" s="208"/>
      <c r="Z31" s="209"/>
      <c r="AA31" s="173"/>
      <c r="AB31" s="150"/>
      <c r="AC31" s="142"/>
      <c r="AD31" s="84"/>
      <c r="AE31" s="151"/>
      <c r="AF31" s="151"/>
      <c r="AG31" s="151"/>
      <c r="AH31" s="151"/>
      <c r="AI31" s="151"/>
      <c r="AJ31" s="151"/>
    </row>
    <row r="32" spans="1:36" s="85" customFormat="1" ht="29.1" customHeight="1" x14ac:dyDescent="0.25">
      <c r="A32" s="169">
        <f>IFERROR(_xlfn.AGGREGATE(15,6,ROW(Tableau134[Tuteur])-1/(Tableau134[Tuteur]=Fiche_binôme!$J$4)/(Tableau134[Etat]="E")/(Tableau134[Nature]="C")/(Tableau134[MAG]=1),ROW(6:6)),0)</f>
        <v>58</v>
      </c>
      <c r="B32" s="170"/>
      <c r="C32" s="213" t="str">
        <f>IF(A32&gt;0,INDEX(Tableau134[SG],A32),"")</f>
        <v>BE</v>
      </c>
      <c r="D32" s="214"/>
      <c r="E32" s="215"/>
      <c r="F32" s="210" t="str">
        <f>IF(A32&gt;0,INDEX(Tableau134[motif],A32),"")</f>
        <v>ANIMATEUR</v>
      </c>
      <c r="G32" s="211"/>
      <c r="H32" s="211"/>
      <c r="I32" s="211"/>
      <c r="J32" s="211"/>
      <c r="K32" s="211"/>
      <c r="L32" s="211"/>
      <c r="M32" s="211"/>
      <c r="N32" s="211"/>
      <c r="O32" s="211"/>
      <c r="P32" s="212"/>
      <c r="Q32" s="171" t="str">
        <f>IF(A32&gt;0,INDEX(Tableau134[Etat],A32),"")</f>
        <v>E</v>
      </c>
      <c r="R32" s="207" t="str">
        <f>IF(A32&gt;0,INDEX(Tableau134[Ex],A32),"")</f>
        <v>non</v>
      </c>
      <c r="S32" s="208"/>
      <c r="T32" s="209"/>
      <c r="U32" s="207" t="str">
        <f>IF(A32&gt;0,INDEX(Tableau134[Début],A32),"")</f>
        <v>30/07/23</v>
      </c>
      <c r="V32" s="208"/>
      <c r="W32" s="209"/>
      <c r="X32" s="207" t="str">
        <f>IF(A32&gt;0,INDEX(Tableau134[Nature],A32),"")</f>
        <v>C</v>
      </c>
      <c r="Y32" s="208"/>
      <c r="Z32" s="209"/>
      <c r="AA32" s="173"/>
      <c r="AB32" s="150"/>
      <c r="AC32" s="142"/>
      <c r="AD32" s="84"/>
      <c r="AE32" s="151"/>
      <c r="AF32" s="151"/>
      <c r="AG32" s="151"/>
      <c r="AH32" s="151"/>
      <c r="AI32" s="151"/>
      <c r="AJ32" s="151"/>
    </row>
    <row r="33" spans="1:36" s="85" customFormat="1" ht="29.1" customHeight="1" x14ac:dyDescent="0.25">
      <c r="A33" s="169">
        <f>IFERROR(_xlfn.AGGREGATE(15,6,ROW(Tableau134[Tuteur])-1/(Tableau134[Tuteur]=Fiche_binôme!$J$4)/(Tableau134[Etat]="E")/(Tableau134[Nature]="C")/(Tableau134[MAG]=1),ROW(7:7)),0)</f>
        <v>69</v>
      </c>
      <c r="B33" s="170"/>
      <c r="C33" s="213" t="str">
        <f>IF(A33&gt;0,INDEX(Tableau134[SG],A33),"")</f>
        <v>BE</v>
      </c>
      <c r="D33" s="214"/>
      <c r="E33" s="215"/>
      <c r="F33" s="210" t="str">
        <f>IF(A33&gt;0,INDEX(Tableau134[motif],A33),"")</f>
        <v>ANIMATEUR</v>
      </c>
      <c r="G33" s="211"/>
      <c r="H33" s="211"/>
      <c r="I33" s="211"/>
      <c r="J33" s="211"/>
      <c r="K33" s="211"/>
      <c r="L33" s="211"/>
      <c r="M33" s="211"/>
      <c r="N33" s="211"/>
      <c r="O33" s="211"/>
      <c r="P33" s="212"/>
      <c r="Q33" s="171" t="str">
        <f>IF(A33&gt;0,INDEX(Tableau134[Etat],A33),"")</f>
        <v>E</v>
      </c>
      <c r="R33" s="207" t="str">
        <f>IF(A33&gt;0,INDEX(Tableau134[Ex],A33),"")</f>
        <v>non</v>
      </c>
      <c r="S33" s="208"/>
      <c r="T33" s="209"/>
      <c r="U33" s="207" t="str">
        <f>IF(A33&gt;0,INDEX(Tableau134[Début],A33),"")</f>
        <v>30/07/23</v>
      </c>
      <c r="V33" s="208"/>
      <c r="W33" s="209"/>
      <c r="X33" s="207" t="str">
        <f>IF(A33&gt;0,INDEX(Tableau134[Nature],A33),"")</f>
        <v>C</v>
      </c>
      <c r="Y33" s="208"/>
      <c r="Z33" s="209"/>
      <c r="AA33" s="173"/>
      <c r="AB33" s="150"/>
      <c r="AC33" s="142"/>
      <c r="AD33" s="84"/>
      <c r="AE33" s="151"/>
      <c r="AF33" s="151"/>
      <c r="AG33" s="151"/>
      <c r="AH33" s="151"/>
      <c r="AI33" s="151"/>
      <c r="AJ33" s="151"/>
    </row>
    <row r="34" spans="1:36" s="85" customFormat="1" ht="29.1" customHeight="1" x14ac:dyDescent="0.25">
      <c r="A34" s="169">
        <f>IFERROR(_xlfn.AGGREGATE(15,6,ROW(Tableau134[Tuteur])-1/(Tableau134[Tuteur]=Fiche_binôme!$J$4)/(Tableau134[Etat]="E")/(Tableau134[Nature]="C")/(Tableau134[MAG]=1),ROW(8:8)),0)</f>
        <v>80</v>
      </c>
      <c r="B34" s="170"/>
      <c r="C34" s="213" t="str">
        <f>IF(A34&gt;0,INDEX(Tableau134[SG],A34),"")</f>
        <v>BE</v>
      </c>
      <c r="D34" s="214"/>
      <c r="E34" s="215"/>
      <c r="F34" s="210" t="str">
        <f>IF(A34&gt;0,INDEX(Tableau134[motif],A34),"")</f>
        <v>ANIMATEUR</v>
      </c>
      <c r="G34" s="211"/>
      <c r="H34" s="211"/>
      <c r="I34" s="211"/>
      <c r="J34" s="211"/>
      <c r="K34" s="211"/>
      <c r="L34" s="211"/>
      <c r="M34" s="211"/>
      <c r="N34" s="211"/>
      <c r="O34" s="211"/>
      <c r="P34" s="212"/>
      <c r="Q34" s="171" t="str">
        <f>IF(A34&gt;0,INDEX(Tableau134[Etat],A34),"")</f>
        <v>E</v>
      </c>
      <c r="R34" s="207" t="str">
        <f>IF(A34&gt;0,INDEX(Tableau134[Ex],A34),"")</f>
        <v>non</v>
      </c>
      <c r="S34" s="208"/>
      <c r="T34" s="209"/>
      <c r="U34" s="207" t="str">
        <f>IF(A34&gt;0,INDEX(Tableau134[Début],A34),"")</f>
        <v>30/07/23</v>
      </c>
      <c r="V34" s="208"/>
      <c r="W34" s="209"/>
      <c r="X34" s="207" t="str">
        <f>IF(A34&gt;0,INDEX(Tableau134[Nature],A34),"")</f>
        <v>C</v>
      </c>
      <c r="Y34" s="208"/>
      <c r="Z34" s="209"/>
      <c r="AA34" s="173"/>
      <c r="AB34" s="150"/>
      <c r="AC34" s="142"/>
      <c r="AD34" s="84"/>
      <c r="AE34" s="151"/>
      <c r="AF34" s="151"/>
      <c r="AG34" s="151"/>
      <c r="AH34" s="151"/>
      <c r="AI34" s="151"/>
      <c r="AJ34" s="151"/>
    </row>
    <row r="35" spans="1:36" s="85" customFormat="1" ht="29.1" customHeight="1" x14ac:dyDescent="0.25">
      <c r="A35" s="169">
        <f>IFERROR(_xlfn.AGGREGATE(15,6,ROW(Tableau134[Tuteur])-1/(Tableau134[Tuteur]=Fiche_binôme!$J$4)/(Tableau134[Etat]="E")/(Tableau134[Nature]="C")/(Tableau134[MAG]=1),ROW(9:9)),0)</f>
        <v>91</v>
      </c>
      <c r="B35" s="170"/>
      <c r="C35" s="213" t="str">
        <f>IF(A35&gt;0,INDEX(Tableau134[SG],A35),"")</f>
        <v>BE</v>
      </c>
      <c r="D35" s="214"/>
      <c r="E35" s="215"/>
      <c r="F35" s="210" t="str">
        <f>IF(A35&gt;0,INDEX(Tableau134[motif],A35),"")</f>
        <v>ANIMATEUR</v>
      </c>
      <c r="G35" s="211"/>
      <c r="H35" s="211"/>
      <c r="I35" s="211"/>
      <c r="J35" s="211"/>
      <c r="K35" s="211"/>
      <c r="L35" s="211"/>
      <c r="M35" s="211"/>
      <c r="N35" s="211"/>
      <c r="O35" s="211"/>
      <c r="P35" s="212"/>
      <c r="Q35" s="171" t="str">
        <f>IF(A35&gt;0,INDEX(Tableau134[Etat],A35),"")</f>
        <v>E</v>
      </c>
      <c r="R35" s="207" t="str">
        <f>IF(A35&gt;0,INDEX(Tableau134[Ex],A35),"")</f>
        <v>non</v>
      </c>
      <c r="S35" s="208"/>
      <c r="T35" s="209"/>
      <c r="U35" s="207" t="str">
        <f>IF(A35&gt;0,INDEX(Tableau134[Début],A35),"")</f>
        <v>30/07/23</v>
      </c>
      <c r="V35" s="208"/>
      <c r="W35" s="209"/>
      <c r="X35" s="207" t="str">
        <f>IF(A35&gt;0,INDEX(Tableau134[Nature],A35),"")</f>
        <v>C</v>
      </c>
      <c r="Y35" s="208"/>
      <c r="Z35" s="209"/>
      <c r="AA35" s="173"/>
      <c r="AB35" s="150"/>
      <c r="AC35" s="142"/>
      <c r="AD35" s="84"/>
      <c r="AE35" s="151"/>
      <c r="AF35" s="151"/>
      <c r="AG35" s="151"/>
      <c r="AH35" s="151"/>
      <c r="AI35" s="151"/>
      <c r="AJ35" s="151"/>
    </row>
    <row r="36" spans="1:36" s="85" customFormat="1" ht="21.95" hidden="1" customHeight="1" x14ac:dyDescent="0.25">
      <c r="A36" s="169">
        <f>IFERROR(_xlfn.AGGREGATE(15,6,ROW(Tableau134[Tuteur])-1/(Tableau134[Tuteur]=Fiche_binôme!$J$4)/(Tableau134[Etat]="N")/(Tableau134[Nature]="C")/(Tableau134[MAG]=1),ROW(1:1)),0)</f>
        <v>0</v>
      </c>
      <c r="B36" s="152"/>
      <c r="C36" s="74" t="str">
        <f>IF(A36&gt;0,INDEX(Tableau134[SG],A36),"")</f>
        <v/>
      </c>
      <c r="D36" s="75"/>
      <c r="E36" s="76"/>
      <c r="F36" s="77" t="str">
        <f>IF(A36&gt;0,INDEX(Tableau134[motif],A36),"")</f>
        <v/>
      </c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97" t="str">
        <f>IF(A36&gt;0,INDEX(Tableau134[Etat],A36),"")</f>
        <v/>
      </c>
      <c r="R36" s="79" t="str">
        <f>IF(A36&gt;0,INDEX(Tableau134[Ex],A36),"")</f>
        <v/>
      </c>
      <c r="S36" s="80"/>
      <c r="T36" s="80"/>
      <c r="U36" s="79" t="str">
        <f>IF(A36&gt;0,INDEX(Tableau134[Début],A36),"")</f>
        <v/>
      </c>
      <c r="V36" s="153"/>
      <c r="W36" s="154"/>
      <c r="X36" s="80" t="str">
        <f>IF(A36&gt;0,INDEX(Tableau134[Nature],A36),"")</f>
        <v/>
      </c>
      <c r="Y36" s="80"/>
      <c r="Z36" s="73"/>
      <c r="AA36" s="83"/>
      <c r="AB36" s="155"/>
      <c r="AC36" s="156"/>
      <c r="AD36" s="152"/>
      <c r="AE36" s="38"/>
      <c r="AF36" s="38"/>
      <c r="AG36" s="38"/>
      <c r="AH36" s="38"/>
      <c r="AI36" s="38"/>
      <c r="AJ36" s="38"/>
    </row>
    <row r="37" spans="1:36" s="85" customFormat="1" ht="21.95" hidden="1" customHeight="1" x14ac:dyDescent="0.25">
      <c r="A37" s="169">
        <f>IFERROR(_xlfn.AGGREGATE(15,6,ROW(Tableau134[Tuteur])-1/(Tableau134[Tuteur]=Fiche_binôme!$J$4)/(Tableau134[Etat]="N")/(Tableau134[Nature]="C")/(Tableau134[MAG]=1),ROW(2:2)),0)</f>
        <v>0</v>
      </c>
      <c r="B37" s="152"/>
      <c r="C37" s="74" t="str">
        <f>IF(A37&gt;0,INDEX(Tableau134[SG],A37),"")</f>
        <v/>
      </c>
      <c r="D37" s="75"/>
      <c r="E37" s="76"/>
      <c r="F37" s="77" t="str">
        <f>IF(A37&gt;0,INDEX(Tableau134[motif],A37),"")</f>
        <v/>
      </c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97" t="str">
        <f>IF(A37&gt;0,INDEX(Tableau134[Etat],A37),"")</f>
        <v/>
      </c>
      <c r="R37" s="79" t="str">
        <f>IF(A37&gt;0,INDEX(Tableau134[Ex],A37),"")</f>
        <v/>
      </c>
      <c r="S37" s="80"/>
      <c r="T37" s="80"/>
      <c r="U37" s="79" t="str">
        <f>IF(A37&gt;0,INDEX(Tableau134[Début],A37),"")</f>
        <v/>
      </c>
      <c r="V37" s="153"/>
      <c r="W37" s="154"/>
      <c r="X37" s="80" t="str">
        <f>IF(A37&gt;0,INDEX(Tableau134[Nature],A37),"")</f>
        <v/>
      </c>
      <c r="Y37" s="80"/>
      <c r="Z37" s="73"/>
      <c r="AA37" s="83"/>
      <c r="AB37" s="155"/>
      <c r="AC37" s="156"/>
      <c r="AD37" s="152"/>
      <c r="AE37" s="38"/>
      <c r="AF37" s="38"/>
      <c r="AG37" s="38"/>
      <c r="AH37" s="38"/>
      <c r="AI37" s="38"/>
      <c r="AJ37" s="38"/>
    </row>
    <row r="38" spans="1:36" s="85" customFormat="1" ht="21.95" hidden="1" customHeight="1" x14ac:dyDescent="0.25">
      <c r="A38" s="169">
        <f>IFERROR(_xlfn.AGGREGATE(15,6,ROW(Tableau134[Tuteur])-1/(Tableau134[Tuteur]=Fiche_binôme!$J$4)/(Tableau134[Etat]="N")/(Tableau134[Nature]="C")/(Tableau134[MAG]=1),ROW(3:3)),0)</f>
        <v>0</v>
      </c>
      <c r="B38" s="152"/>
      <c r="C38" s="74" t="str">
        <f>IF(A38&gt;0,INDEX(Tableau134[SG],A38),"")</f>
        <v/>
      </c>
      <c r="D38" s="75"/>
      <c r="E38" s="76"/>
      <c r="F38" s="77" t="str">
        <f>IF(A38&gt;0,INDEX(Tableau134[motif],A38),"")</f>
        <v/>
      </c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97" t="str">
        <f>IF(A38&gt;0,INDEX(Tableau134[Etat],A38),"")</f>
        <v/>
      </c>
      <c r="R38" s="79" t="str">
        <f>IF(A38&gt;0,INDEX(Tableau134[Ex],A38),"")</f>
        <v/>
      </c>
      <c r="S38" s="80"/>
      <c r="T38" s="80"/>
      <c r="U38" s="79" t="str">
        <f>IF(A38&gt;0,INDEX(Tableau134[Début],A38),"")</f>
        <v/>
      </c>
      <c r="V38" s="153"/>
      <c r="W38" s="154"/>
      <c r="X38" s="80" t="str">
        <f>IF(A38&gt;0,INDEX(Tableau134[Nature],A38),"")</f>
        <v/>
      </c>
      <c r="Y38" s="80"/>
      <c r="Z38" s="73"/>
      <c r="AA38" s="83"/>
      <c r="AB38" s="155"/>
      <c r="AC38" s="156"/>
      <c r="AD38" s="152"/>
      <c r="AE38" s="38"/>
      <c r="AF38" s="38"/>
      <c r="AG38" s="38"/>
      <c r="AH38" s="38"/>
      <c r="AI38" s="38"/>
      <c r="AJ38" s="38"/>
    </row>
    <row r="39" spans="1:36" s="85" customFormat="1" ht="21.95" hidden="1" customHeight="1" x14ac:dyDescent="0.25">
      <c r="A39" s="169">
        <f>IFERROR(_xlfn.AGGREGATE(15,6,ROW(Tableau134[Tuteur])-1/(Tableau134[Tuteur]=Fiche_binôme!$J$4)/(Tableau134[Etat]="N")/(Tableau134[Nature]="C")/(Tableau134[MAG]=1),ROW(4:4)),0)</f>
        <v>0</v>
      </c>
      <c r="B39" s="152"/>
      <c r="C39" s="74" t="str">
        <f>IF(A39&gt;0,INDEX(Tableau134[SG],A39),"")</f>
        <v/>
      </c>
      <c r="D39" s="75"/>
      <c r="E39" s="76"/>
      <c r="F39" s="77" t="str">
        <f>IF(A39&gt;0,INDEX(Tableau134[motif],A39),"")</f>
        <v/>
      </c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97" t="str">
        <f>IF(A39&gt;0,INDEX(Tableau134[Etat],A39),"")</f>
        <v/>
      </c>
      <c r="R39" s="79" t="str">
        <f>IF(A39&gt;0,INDEX(Tableau134[Ex],A39),"")</f>
        <v/>
      </c>
      <c r="S39" s="80"/>
      <c r="T39" s="80"/>
      <c r="U39" s="79" t="str">
        <f>IF(A39&gt;0,INDEX(Tableau134[Début],A39),"")</f>
        <v/>
      </c>
      <c r="V39" s="153"/>
      <c r="W39" s="154"/>
      <c r="X39" s="80" t="str">
        <f>IF(A39&gt;0,INDEX(Tableau134[Nature],A39),"")</f>
        <v/>
      </c>
      <c r="Y39" s="80"/>
      <c r="Z39" s="73"/>
      <c r="AA39" s="83"/>
      <c r="AB39" s="155"/>
      <c r="AC39" s="156"/>
      <c r="AD39" s="152"/>
      <c r="AE39" s="38"/>
      <c r="AF39" s="38"/>
      <c r="AG39" s="38"/>
      <c r="AH39" s="38"/>
      <c r="AI39" s="38"/>
      <c r="AJ39" s="38"/>
    </row>
    <row r="40" spans="1:36" s="85" customFormat="1" ht="21.95" hidden="1" customHeight="1" x14ac:dyDescent="0.25">
      <c r="A40" s="169">
        <f>IFERROR(_xlfn.AGGREGATE(15,6,ROW(Tableau134[Tuteur])-1/(Tableau134[Tuteur]=Fiche_binôme!$J$4)/(Tableau134[Etat]="N")/(Tableau134[Nature]="C")/(Tableau134[MAG]=1),ROW(5:5)),0)</f>
        <v>0</v>
      </c>
      <c r="B40" s="152"/>
      <c r="C40" s="74" t="str">
        <f>IF(A40&gt;0,INDEX(Tableau134[SG],A40),"")</f>
        <v/>
      </c>
      <c r="D40" s="75"/>
      <c r="E40" s="76"/>
      <c r="F40" s="77" t="str">
        <f>IF(A40&gt;0,INDEX(Tableau134[motif],A40),"")</f>
        <v/>
      </c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97" t="str">
        <f>IF(A40&gt;0,INDEX(Tableau134[Etat],A40),"")</f>
        <v/>
      </c>
      <c r="R40" s="79" t="str">
        <f>IF(A40&gt;0,INDEX(Tableau134[Ex],A40),"")</f>
        <v/>
      </c>
      <c r="S40" s="80"/>
      <c r="T40" s="80"/>
      <c r="U40" s="79" t="str">
        <f>IF(A40&gt;0,INDEX(Tableau134[Début],A40),"")</f>
        <v/>
      </c>
      <c r="V40" s="153"/>
      <c r="W40" s="154"/>
      <c r="X40" s="80" t="str">
        <f>IF(A40&gt;0,INDEX(Tableau134[Nature],A40),"")</f>
        <v/>
      </c>
      <c r="Y40" s="80"/>
      <c r="Z40" s="73"/>
      <c r="AA40" s="83"/>
      <c r="AB40" s="155"/>
      <c r="AC40" s="156"/>
      <c r="AD40" s="152"/>
      <c r="AE40" s="38"/>
      <c r="AF40" s="38"/>
      <c r="AG40" s="38"/>
      <c r="AH40" s="38"/>
      <c r="AI40" s="38"/>
      <c r="AJ40" s="38"/>
    </row>
    <row r="41" spans="1:36" s="85" customFormat="1" ht="21.95" hidden="1" customHeight="1" x14ac:dyDescent="0.25">
      <c r="A41" s="169">
        <f>IFERROR(_xlfn.AGGREGATE(15,6,ROW(Tableau134[Tuteur])-1/(Tableau134[Tuteur]=Fiche_binôme!$J$4)/(Tableau134[Etat]="N")/(Tableau134[Nature]="C")/(Tableau134[MAG]=1),ROW(6:6)),0)</f>
        <v>0</v>
      </c>
      <c r="B41" s="152"/>
      <c r="C41" s="74" t="str">
        <f>IF(A41&gt;0,INDEX(Tableau134[SG],A41),"")</f>
        <v/>
      </c>
      <c r="D41" s="75"/>
      <c r="E41" s="76"/>
      <c r="F41" s="77" t="str">
        <f>IF(A41&gt;0,INDEX(Tableau134[motif],A41),"")</f>
        <v/>
      </c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97" t="str">
        <f>IF(A41&gt;0,INDEX(Tableau134[Etat],A41),"")</f>
        <v/>
      </c>
      <c r="R41" s="79" t="str">
        <f>IF(A41&gt;0,INDEX(Tableau134[Ex],A41),"")</f>
        <v/>
      </c>
      <c r="S41" s="80"/>
      <c r="T41" s="80"/>
      <c r="U41" s="79" t="str">
        <f>IF(A41&gt;0,INDEX(Tableau134[Début],A41),"")</f>
        <v/>
      </c>
      <c r="V41" s="153"/>
      <c r="W41" s="154"/>
      <c r="X41" s="80" t="str">
        <f>IF(A41&gt;0,INDEX(Tableau134[Nature],A41),"")</f>
        <v/>
      </c>
      <c r="Y41" s="80"/>
      <c r="Z41" s="73"/>
      <c r="AA41" s="83"/>
      <c r="AB41" s="155"/>
      <c r="AC41" s="156"/>
      <c r="AD41" s="152"/>
      <c r="AE41" s="38"/>
      <c r="AF41" s="38"/>
      <c r="AG41" s="38"/>
      <c r="AH41" s="38"/>
      <c r="AI41" s="38"/>
      <c r="AJ41" s="38"/>
    </row>
    <row r="42" spans="1:36" s="85" customFormat="1" ht="21.95" hidden="1" customHeight="1" x14ac:dyDescent="0.25">
      <c r="A42" s="169">
        <f>IFERROR(_xlfn.AGGREGATE(15,6,ROW(Tableau134[Tuteur])-1/(Tableau134[Tuteur]=Fiche_binôme!$J$4)/(Tableau134[Etat]="N")/(Tableau134[Nature]="C")/(Tableau134[MAG]=1),ROW(7:7)),0)</f>
        <v>0</v>
      </c>
      <c r="B42" s="152"/>
      <c r="C42" s="74" t="str">
        <f>IF(A42&gt;0,INDEX(Tableau134[SG],A42),"")</f>
        <v/>
      </c>
      <c r="D42" s="75"/>
      <c r="E42" s="76"/>
      <c r="F42" s="77" t="str">
        <f>IF(A42&gt;0,INDEX(Tableau134[motif],A42),"")</f>
        <v/>
      </c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97" t="str">
        <f>IF(A42&gt;0,INDEX(Tableau134[Etat],A42),"")</f>
        <v/>
      </c>
      <c r="R42" s="79" t="str">
        <f>IF(A42&gt;0,INDEX(Tableau134[Ex],A42),"")</f>
        <v/>
      </c>
      <c r="S42" s="80"/>
      <c r="T42" s="80"/>
      <c r="U42" s="79" t="str">
        <f>IF(A42&gt;0,INDEX(Tableau134[Début],A42),"")</f>
        <v/>
      </c>
      <c r="V42" s="153"/>
      <c r="W42" s="154"/>
      <c r="X42" s="80" t="str">
        <f>IF(A42&gt;0,INDEX(Tableau134[Nature],A42),"")</f>
        <v/>
      </c>
      <c r="Y42" s="80"/>
      <c r="Z42" s="73"/>
      <c r="AA42" s="83"/>
      <c r="AB42" s="155"/>
      <c r="AC42" s="156"/>
      <c r="AD42" s="152"/>
      <c r="AE42" s="38"/>
      <c r="AF42" s="38"/>
      <c r="AG42" s="38"/>
      <c r="AH42" s="38"/>
      <c r="AI42" s="38"/>
      <c r="AJ42" s="38"/>
    </row>
    <row r="43" spans="1:36" s="85" customFormat="1" ht="21.95" hidden="1" customHeight="1" x14ac:dyDescent="0.25">
      <c r="A43" s="169">
        <f>IFERROR(_xlfn.AGGREGATE(15,6,ROW(Tableau134[Tuteur])-1/(Tableau134[Tuteur]=Fiche_binôme!$J$4)/(Tableau134[Etat]="N")/(Tableau134[Nature]="C")/(Tableau134[MAG]=1),ROW(8:8)),0)</f>
        <v>0</v>
      </c>
      <c r="B43" s="152"/>
      <c r="C43" s="74" t="str">
        <f>IF(A43&gt;0,INDEX(Tableau134[SG],A43),"")</f>
        <v/>
      </c>
      <c r="D43" s="75"/>
      <c r="E43" s="76"/>
      <c r="F43" s="77" t="str">
        <f>IF(A43&gt;0,INDEX(Tableau134[motif],A43),"")</f>
        <v/>
      </c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97" t="str">
        <f>IF(A43&gt;0,INDEX(Tableau134[Etat],A43),"")</f>
        <v/>
      </c>
      <c r="R43" s="79" t="str">
        <f>IF(A43&gt;0,INDEX(Tableau134[Ex],A43),"")</f>
        <v/>
      </c>
      <c r="S43" s="80"/>
      <c r="T43" s="80"/>
      <c r="U43" s="79" t="str">
        <f>IF(A43&gt;0,INDEX(Tableau134[Début],A43),"")</f>
        <v/>
      </c>
      <c r="V43" s="153"/>
      <c r="W43" s="154"/>
      <c r="X43" s="80" t="str">
        <f>IF(A43&gt;0,INDEX(Tableau134[Nature],A43),"")</f>
        <v/>
      </c>
      <c r="Y43" s="80"/>
      <c r="Z43" s="73"/>
      <c r="AA43" s="83"/>
      <c r="AB43" s="155"/>
      <c r="AC43" s="156"/>
      <c r="AD43" s="152"/>
      <c r="AE43" s="38"/>
      <c r="AF43" s="38"/>
      <c r="AG43" s="38"/>
      <c r="AH43" s="38"/>
      <c r="AI43" s="38"/>
      <c r="AJ43" s="38"/>
    </row>
    <row r="44" spans="1:36" s="85" customFormat="1" hidden="1" x14ac:dyDescent="0.25">
      <c r="A44" s="169">
        <f>IFERROR(_xlfn.AGGREGATE(15,6,ROW(Tableau134[Tuteur])-1/(Tableau134[Tuteur]=Fiche_binôme!$J$4)/(Tableau134[Etat]="N")/(Tableau134[Nature]="JU")/(Tableau134[MAG]=1),ROW(1:1)),0)</f>
        <v>0</v>
      </c>
      <c r="B44" s="152"/>
      <c r="C44" s="174" t="str">
        <f>IF(A44&gt;0,INDEX(Tableau134[SG],A44),"")</f>
        <v/>
      </c>
      <c r="D44" s="175"/>
      <c r="E44" s="176"/>
      <c r="F44" s="177" t="str">
        <f>IF(A44&gt;0,INDEX(Tableau134[motif],A44),"")</f>
        <v/>
      </c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9" t="str">
        <f>IF(A44&gt;0,INDEX(Tableau134[Etat],A44),"")</f>
        <v/>
      </c>
      <c r="R44" s="180" t="str">
        <f>IF(A44&gt;0,INDEX(Tableau134[Ex],A44),"")</f>
        <v/>
      </c>
      <c r="S44" s="181"/>
      <c r="T44" s="181"/>
      <c r="U44" s="180" t="str">
        <f>IF(A44&gt;0,INDEX(Tableau134[Début],A44),"")</f>
        <v/>
      </c>
      <c r="V44" s="182"/>
      <c r="W44" s="183"/>
      <c r="X44" s="181" t="str">
        <f>IF(A44&gt;0,INDEX(Tableau134[Nature],A44),"")</f>
        <v/>
      </c>
      <c r="Y44" s="181"/>
      <c r="Z44" s="184"/>
      <c r="AA44" s="185"/>
      <c r="AC44" s="84"/>
      <c r="AD44" s="84"/>
      <c r="AE44" s="38"/>
      <c r="AF44" s="38"/>
      <c r="AG44" s="38"/>
      <c r="AH44" s="38"/>
      <c r="AI44" s="38"/>
      <c r="AJ44" s="38"/>
    </row>
    <row r="45" spans="1:36" s="85" customFormat="1" hidden="1" x14ac:dyDescent="0.25">
      <c r="A45" s="169">
        <f>IFERROR(_xlfn.AGGREGATE(15,6,ROW(Tableau134[Tuteur])-1/(Tableau134[Tuteur]=Fiche_binôme!$J$4)/(Tableau134[Etat]="N")/(Tableau134[Nature]="C")/(Tableau134[MAG]=1),ROW(10:10)),0)</f>
        <v>0</v>
      </c>
      <c r="B45" s="152"/>
      <c r="C45" s="174" t="str">
        <f>IF(A45&gt;0,INDEX(Tableau134[SG],A45),"")</f>
        <v/>
      </c>
      <c r="D45" s="175"/>
      <c r="E45" s="176"/>
      <c r="F45" s="177" t="str">
        <f>IF(A45&gt;0,INDEX(Tableau134[motif],A45),"")</f>
        <v/>
      </c>
      <c r="G45" s="178"/>
      <c r="H45" s="178"/>
      <c r="I45" s="178"/>
      <c r="J45" s="178"/>
      <c r="K45" s="178"/>
      <c r="L45" s="178"/>
      <c r="M45" s="178"/>
      <c r="N45" s="178"/>
      <c r="O45" s="178"/>
      <c r="P45" s="178"/>
      <c r="Q45" s="179" t="str">
        <f>IF(A45&gt;0,INDEX(Tableau134[Etat],A45),"")</f>
        <v/>
      </c>
      <c r="R45" s="180" t="str">
        <f>IF(A45&gt;0,INDEX(Tableau134[Ex],A45),"")</f>
        <v/>
      </c>
      <c r="S45" s="181"/>
      <c r="T45" s="181"/>
      <c r="U45" s="180" t="str">
        <f>IF(A45&gt;0,INDEX(Tableau134[Début],A45),"")</f>
        <v/>
      </c>
      <c r="V45" s="182"/>
      <c r="W45" s="183"/>
      <c r="X45" s="181" t="str">
        <f>IF(A45&gt;0,INDEX(Tableau134[Nature],A45),"")</f>
        <v/>
      </c>
      <c r="Y45" s="181"/>
      <c r="Z45" s="184"/>
      <c r="AA45" s="185"/>
      <c r="AC45" s="84"/>
      <c r="AD45" s="84"/>
      <c r="AE45" s="38"/>
      <c r="AF45" s="38"/>
      <c r="AG45" s="38"/>
      <c r="AH45" s="38"/>
      <c r="AI45" s="38"/>
      <c r="AJ45" s="38"/>
    </row>
    <row r="46" spans="1:36" s="85" customFormat="1" hidden="1" x14ac:dyDescent="0.25">
      <c r="A46" s="169">
        <f>IFERROR(_xlfn.AGGREGATE(15,6,ROW(Tableau134[Tuteur])-1/(Tableau134[Tuteur]=Fiche_binôme!$J$4)/(Tableau134[Etat]="N")/(Tableau134[Nature]="C")/(Tableau134[MAG]=1),ROW(11:11)),0)</f>
        <v>0</v>
      </c>
      <c r="B46" s="152"/>
      <c r="C46" s="174" t="str">
        <f>IF(A46&gt;0,INDEX(Tableau134[SG],A46),"")</f>
        <v/>
      </c>
      <c r="D46" s="175"/>
      <c r="E46" s="176"/>
      <c r="F46" s="177" t="str">
        <f>IF(A46&gt;0,INDEX(Tableau134[motif],A46),"")</f>
        <v/>
      </c>
      <c r="G46" s="178"/>
      <c r="H46" s="178"/>
      <c r="I46" s="178"/>
      <c r="J46" s="178"/>
      <c r="K46" s="178"/>
      <c r="L46" s="178"/>
      <c r="M46" s="178"/>
      <c r="N46" s="178"/>
      <c r="O46" s="178"/>
      <c r="P46" s="178"/>
      <c r="Q46" s="179" t="str">
        <f>IF(A46&gt;0,INDEX(Tableau134[Etat],A46),"")</f>
        <v/>
      </c>
      <c r="R46" s="180" t="str">
        <f>IF(A46&gt;0,INDEX(Tableau134[Ex],A46),"")</f>
        <v/>
      </c>
      <c r="S46" s="181"/>
      <c r="T46" s="181"/>
      <c r="U46" s="180" t="str">
        <f>IF(A46&gt;0,INDEX(Tableau134[Début],A46),"")</f>
        <v/>
      </c>
      <c r="V46" s="182"/>
      <c r="W46" s="183"/>
      <c r="X46" s="181" t="str">
        <f>IF(A46&gt;0,INDEX(Tableau134[Nature],A46),"")</f>
        <v/>
      </c>
      <c r="Y46" s="181"/>
      <c r="Z46" s="184"/>
      <c r="AA46" s="185"/>
      <c r="AC46" s="84"/>
      <c r="AD46" s="84"/>
      <c r="AE46" s="38"/>
      <c r="AF46" s="38"/>
      <c r="AG46" s="38"/>
      <c r="AH46" s="38"/>
      <c r="AI46" s="38"/>
      <c r="AJ46" s="38"/>
    </row>
    <row r="47" spans="1:36" s="85" customFormat="1" hidden="1" x14ac:dyDescent="0.25">
      <c r="A47" s="169">
        <f>IFERROR(_xlfn.AGGREGATE(15,6,ROW(Tableau134[Tuteur])-1/(Tableau134[Tuteur]=Fiche_binôme!$J$4)/(Tableau134[Etat]="N")/(Tableau134[Nature]="C")/(Tableau134[MAG]=1),ROW(12:12)),0)</f>
        <v>0</v>
      </c>
      <c r="B47" s="152"/>
      <c r="C47" s="174" t="str">
        <f>IF(A47&gt;0,INDEX(Tableau134[SG],A47),"")</f>
        <v/>
      </c>
      <c r="D47" s="175"/>
      <c r="E47" s="176"/>
      <c r="F47" s="177" t="str">
        <f>IF(A47&gt;0,INDEX(Tableau134[motif],A47),"")</f>
        <v/>
      </c>
      <c r="G47" s="178"/>
      <c r="H47" s="178"/>
      <c r="I47" s="178"/>
      <c r="J47" s="178"/>
      <c r="K47" s="178"/>
      <c r="L47" s="178"/>
      <c r="M47" s="178"/>
      <c r="N47" s="178"/>
      <c r="O47" s="178"/>
      <c r="P47" s="178"/>
      <c r="Q47" s="179" t="str">
        <f>IF(A47&gt;0,INDEX(Tableau134[Etat],A47),"")</f>
        <v/>
      </c>
      <c r="R47" s="180" t="str">
        <f>IF(A47&gt;0,INDEX(Tableau134[Ex],A47),"")</f>
        <v/>
      </c>
      <c r="S47" s="181"/>
      <c r="T47" s="181"/>
      <c r="U47" s="180" t="str">
        <f>IF(A47&gt;0,INDEX(Tableau134[Début],A47),"")</f>
        <v/>
      </c>
      <c r="V47" s="182"/>
      <c r="W47" s="183"/>
      <c r="X47" s="181" t="str">
        <f>IF(A47&gt;0,INDEX(Tableau134[Nature],A47),"")</f>
        <v/>
      </c>
      <c r="Y47" s="181"/>
      <c r="Z47" s="184"/>
      <c r="AA47" s="185"/>
      <c r="AC47" s="84"/>
      <c r="AD47" s="84"/>
      <c r="AE47" s="38"/>
      <c r="AF47" s="38"/>
      <c r="AG47" s="38"/>
      <c r="AH47" s="38"/>
      <c r="AI47" s="38"/>
      <c r="AJ47" s="38"/>
    </row>
    <row r="48" spans="1:36" s="85" customFormat="1" hidden="1" x14ac:dyDescent="0.25">
      <c r="A48" s="169">
        <f>IFERROR(_xlfn.AGGREGATE(15,6,ROW(Tableau134[Tuteur])-1/(Tableau134[Tuteur]=Fiche_binôme!$J$4)/(Tableau134[Etat]="N")/(Tableau134[Nature]="C")/(Tableau134[MAG]=1),ROW(13:13)),0)</f>
        <v>0</v>
      </c>
      <c r="B48" s="152"/>
      <c r="C48" s="174" t="str">
        <f>IF(A48&gt;0,INDEX(Tableau134[SG],A48),"")</f>
        <v/>
      </c>
      <c r="D48" s="175"/>
      <c r="E48" s="176"/>
      <c r="F48" s="177" t="str">
        <f>IF(A48&gt;0,INDEX(Tableau134[motif],A48),"")</f>
        <v/>
      </c>
      <c r="G48" s="178"/>
      <c r="H48" s="178"/>
      <c r="I48" s="178"/>
      <c r="J48" s="178"/>
      <c r="K48" s="178"/>
      <c r="L48" s="178"/>
      <c r="M48" s="178"/>
      <c r="N48" s="178"/>
      <c r="O48" s="178"/>
      <c r="P48" s="178"/>
      <c r="Q48" s="179" t="str">
        <f>IF(A48&gt;0,INDEX(Tableau134[Etat],A48),"")</f>
        <v/>
      </c>
      <c r="R48" s="180" t="str">
        <f>IF(A48&gt;0,INDEX(Tableau134[Ex],A48),"")</f>
        <v/>
      </c>
      <c r="S48" s="181"/>
      <c r="T48" s="181"/>
      <c r="U48" s="180" t="str">
        <f>IF(A48&gt;0,INDEX(Tableau134[Début],A48),"")</f>
        <v/>
      </c>
      <c r="V48" s="182"/>
      <c r="W48" s="183"/>
      <c r="X48" s="181" t="str">
        <f>IF(A48&gt;0,INDEX(Tableau134[Nature],A48),"")</f>
        <v/>
      </c>
      <c r="Y48" s="181"/>
      <c r="Z48" s="184"/>
      <c r="AA48" s="185"/>
      <c r="AC48" s="84"/>
      <c r="AD48" s="84"/>
      <c r="AE48" s="38"/>
      <c r="AF48" s="38"/>
      <c r="AG48" s="38"/>
      <c r="AH48" s="38"/>
      <c r="AI48" s="38"/>
      <c r="AJ48" s="38"/>
    </row>
    <row r="49" spans="1:36" s="85" customFormat="1" hidden="1" x14ac:dyDescent="0.25">
      <c r="A49" s="169">
        <f>IFERROR(_xlfn.AGGREGATE(15,6,ROW(Tableau134[Tuteur])-1/(Tableau134[Tuteur]=Fiche_binôme!$J$4)/(Tableau134[Etat]="N")/(Tableau134[Nature]="C")/(Tableau134[MAG]=1),ROW(14:14)),0)</f>
        <v>0</v>
      </c>
      <c r="B49" s="152"/>
      <c r="C49" s="174" t="str">
        <f>IF(A49&gt;0,INDEX(Tableau134[SG],A49),"")</f>
        <v/>
      </c>
      <c r="D49" s="175"/>
      <c r="E49" s="176"/>
      <c r="F49" s="177" t="str">
        <f>IF(A49&gt;0,INDEX(Tableau134[motif],A49),"")</f>
        <v/>
      </c>
      <c r="G49" s="178"/>
      <c r="H49" s="178"/>
      <c r="I49" s="178"/>
      <c r="J49" s="178"/>
      <c r="K49" s="178"/>
      <c r="L49" s="178"/>
      <c r="M49" s="178"/>
      <c r="N49" s="178"/>
      <c r="O49" s="178"/>
      <c r="P49" s="178"/>
      <c r="Q49" s="179" t="str">
        <f>IF(A49&gt;0,INDEX(Tableau134[Etat],A49),"")</f>
        <v/>
      </c>
      <c r="R49" s="180" t="str">
        <f>IF(A49&gt;0,INDEX(Tableau134[Ex],A49),"")</f>
        <v/>
      </c>
      <c r="S49" s="181"/>
      <c r="T49" s="181"/>
      <c r="U49" s="180" t="str">
        <f>IF(A49&gt;0,INDEX(Tableau134[Début],A49),"")</f>
        <v/>
      </c>
      <c r="V49" s="182"/>
      <c r="W49" s="183"/>
      <c r="X49" s="181" t="str">
        <f>IF(A49&gt;0,INDEX(Tableau134[Nature],A49),"")</f>
        <v/>
      </c>
      <c r="Y49" s="181"/>
      <c r="Z49" s="184"/>
      <c r="AA49" s="185"/>
      <c r="AC49" s="84"/>
      <c r="AD49" s="84"/>
      <c r="AE49" s="38"/>
      <c r="AF49" s="38"/>
      <c r="AG49" s="38"/>
      <c r="AH49" s="38"/>
      <c r="AI49" s="38"/>
      <c r="AJ49" s="38"/>
    </row>
    <row r="50" spans="1:36" s="85" customFormat="1" hidden="1" x14ac:dyDescent="0.25">
      <c r="A50" s="169">
        <f>IFERROR(_xlfn.AGGREGATE(15,6,ROW(Tableau134[Tuteur])-1/(Tableau134[Tuteur]=Fiche_binôme!$J$4)/(Tableau134[Etat]="N")/(Tableau134[Nature]="C")/(Tableau134[MAG]=1),ROW(15:15)),0)</f>
        <v>0</v>
      </c>
      <c r="B50" s="152"/>
      <c r="C50" s="174" t="str">
        <f>IF(A50&gt;0,INDEX(Tableau134[SG],A50),"")</f>
        <v/>
      </c>
      <c r="D50" s="175"/>
      <c r="E50" s="176"/>
      <c r="F50" s="177" t="str">
        <f>IF(A50&gt;0,INDEX(Tableau134[motif],A50),"")</f>
        <v/>
      </c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9" t="str">
        <f>IF(A50&gt;0,INDEX(Tableau134[Etat],A50),"")</f>
        <v/>
      </c>
      <c r="R50" s="180" t="str">
        <f>IF(A50&gt;0,INDEX(Tableau134[Ex],A50),"")</f>
        <v/>
      </c>
      <c r="S50" s="181"/>
      <c r="T50" s="181"/>
      <c r="U50" s="180" t="str">
        <f>IF(A50&gt;0,INDEX(Tableau134[Début],A50),"")</f>
        <v/>
      </c>
      <c r="V50" s="182"/>
      <c r="W50" s="183"/>
      <c r="X50" s="181" t="str">
        <f>IF(A50&gt;0,INDEX(Tableau134[Nature],A50),"")</f>
        <v/>
      </c>
      <c r="Y50" s="181"/>
      <c r="Z50" s="184"/>
      <c r="AA50" s="185"/>
      <c r="AC50" s="84"/>
      <c r="AD50" s="84"/>
      <c r="AE50" s="38"/>
      <c r="AF50" s="38"/>
      <c r="AG50" s="38"/>
      <c r="AH50" s="38"/>
      <c r="AI50" s="38"/>
      <c r="AJ50" s="38"/>
    </row>
    <row r="51" spans="1:36" s="85" customFormat="1" hidden="1" x14ac:dyDescent="0.25">
      <c r="A51" s="169">
        <f>IFERROR(_xlfn.AGGREGATE(15,6,ROW(Tableau134[Tuteur])-1/(Tableau134[Tuteur]=Fiche_binôme!$J$4)/(Tableau134[Etat]="N")/(Tableau134[Nature]="C")/(Tableau134[MAG]=1),ROW(16:16)),0)</f>
        <v>0</v>
      </c>
      <c r="B51" s="152"/>
      <c r="C51" s="174" t="str">
        <f>IF(A51&gt;0,INDEX(Tableau134[SG],A51),"")</f>
        <v/>
      </c>
      <c r="D51" s="175"/>
      <c r="E51" s="176"/>
      <c r="F51" s="177" t="str">
        <f>IF(A51&gt;0,INDEX(Tableau134[motif],A51),"")</f>
        <v/>
      </c>
      <c r="G51" s="178"/>
      <c r="H51" s="178"/>
      <c r="I51" s="178"/>
      <c r="J51" s="178"/>
      <c r="K51" s="178"/>
      <c r="L51" s="178"/>
      <c r="M51" s="178"/>
      <c r="N51" s="178"/>
      <c r="O51" s="178"/>
      <c r="P51" s="178"/>
      <c r="Q51" s="179" t="str">
        <f>IF(A51&gt;0,INDEX(Tableau134[Etat],A51),"")</f>
        <v/>
      </c>
      <c r="R51" s="180" t="str">
        <f>IF(A51&gt;0,INDEX(Tableau134[Ex],A51),"")</f>
        <v/>
      </c>
      <c r="S51" s="181"/>
      <c r="T51" s="181"/>
      <c r="U51" s="180" t="str">
        <f>IF(A51&gt;0,INDEX(Tableau134[Début],A51),"")</f>
        <v/>
      </c>
      <c r="V51" s="182"/>
      <c r="W51" s="183"/>
      <c r="X51" s="181" t="str">
        <f>IF(A51&gt;0,INDEX(Tableau134[Nature],A51),"")</f>
        <v/>
      </c>
      <c r="Y51" s="181"/>
      <c r="Z51" s="184"/>
      <c r="AA51" s="185"/>
      <c r="AC51" s="84"/>
      <c r="AD51" s="84"/>
      <c r="AE51" s="38"/>
      <c r="AF51" s="38"/>
      <c r="AG51" s="38"/>
      <c r="AH51" s="38"/>
      <c r="AI51" s="38"/>
      <c r="AJ51" s="38"/>
    </row>
    <row r="52" spans="1:36" s="85" customFormat="1" hidden="1" x14ac:dyDescent="0.25">
      <c r="A52" s="169">
        <f>IFERROR(_xlfn.AGGREGATE(15,6,ROW(Tableau134[Tuteur])-1/(Tableau134[Tuteur]=Fiche_binôme!$J$4)/(Tableau134[Etat]="N")/(Tableau134[Nature]="C")/(Tableau134[MAG]=1),ROW(17:17)),0)</f>
        <v>0</v>
      </c>
      <c r="B52" s="152"/>
      <c r="C52" s="174" t="str">
        <f>IF(A52&gt;0,INDEX(Tableau134[SG],A52),"")</f>
        <v/>
      </c>
      <c r="D52" s="175"/>
      <c r="E52" s="176"/>
      <c r="F52" s="177" t="str">
        <f>IF(A52&gt;0,INDEX(Tableau134[motif],A52),"")</f>
        <v/>
      </c>
      <c r="G52" s="178"/>
      <c r="H52" s="178"/>
      <c r="I52" s="178"/>
      <c r="J52" s="178"/>
      <c r="K52" s="178"/>
      <c r="L52" s="178"/>
      <c r="M52" s="178"/>
      <c r="N52" s="178"/>
      <c r="O52" s="178"/>
      <c r="P52" s="178"/>
      <c r="Q52" s="179" t="str">
        <f>IF(A52&gt;0,INDEX(Tableau134[Etat],A52),"")</f>
        <v/>
      </c>
      <c r="R52" s="180" t="str">
        <f>IF(A52&gt;0,INDEX(Tableau134[Ex],A52),"")</f>
        <v/>
      </c>
      <c r="S52" s="181"/>
      <c r="T52" s="181"/>
      <c r="U52" s="180" t="str">
        <f>IF(A52&gt;0,INDEX(Tableau134[Début],A52),"")</f>
        <v/>
      </c>
      <c r="V52" s="182"/>
      <c r="W52" s="183"/>
      <c r="X52" s="181" t="str">
        <f>IF(A52&gt;0,INDEX(Tableau134[Nature],A52),"")</f>
        <v/>
      </c>
      <c r="Y52" s="181"/>
      <c r="Z52" s="184"/>
      <c r="AA52" s="185"/>
      <c r="AC52" s="84"/>
      <c r="AD52" s="84"/>
      <c r="AE52" s="38"/>
      <c r="AF52" s="38"/>
      <c r="AG52" s="38"/>
      <c r="AH52" s="38"/>
      <c r="AI52" s="38"/>
      <c r="AJ52" s="38"/>
    </row>
    <row r="53" spans="1:36" s="85" customFormat="1" hidden="1" x14ac:dyDescent="0.25">
      <c r="A53" s="169">
        <f>IFERROR(_xlfn.AGGREGATE(15,6,ROW(Tableau134[Tuteur])-1/(Tableau134[Tuteur]=Fiche_binôme!$J$4)/(Tableau134[Etat]="N")/(Tableau134[Nature]="C")/(Tableau134[MAG]=1),ROW(18:18)),0)</f>
        <v>0</v>
      </c>
      <c r="B53" s="152"/>
      <c r="C53" s="174" t="str">
        <f>IF(A53&gt;0,INDEX(Tableau134[SG],A53),"")</f>
        <v/>
      </c>
      <c r="D53" s="175"/>
      <c r="E53" s="176"/>
      <c r="F53" s="177" t="str">
        <f>IF(A53&gt;0,INDEX(Tableau134[motif],A53),"")</f>
        <v/>
      </c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9" t="str">
        <f>IF(A53&gt;0,INDEX(Tableau134[Etat],A53),"")</f>
        <v/>
      </c>
      <c r="R53" s="180" t="str">
        <f>IF(A53&gt;0,INDEX(Tableau134[Ex],A53),"")</f>
        <v/>
      </c>
      <c r="S53" s="181"/>
      <c r="T53" s="181"/>
      <c r="U53" s="180" t="str">
        <f>IF(A53&gt;0,INDEX(Tableau134[Début],A53),"")</f>
        <v/>
      </c>
      <c r="V53" s="182"/>
      <c r="W53" s="183"/>
      <c r="X53" s="181" t="str">
        <f>IF(A53&gt;0,INDEX(Tableau134[Nature],A53),"")</f>
        <v/>
      </c>
      <c r="Y53" s="181"/>
      <c r="Z53" s="184"/>
      <c r="AA53" s="185"/>
      <c r="AC53" s="84"/>
      <c r="AD53" s="84"/>
      <c r="AE53" s="38"/>
      <c r="AF53" s="38"/>
      <c r="AG53" s="38"/>
      <c r="AH53" s="38"/>
      <c r="AI53" s="38"/>
      <c r="AJ53" s="38"/>
    </row>
    <row r="54" spans="1:36" s="85" customFormat="1" hidden="1" x14ac:dyDescent="0.25">
      <c r="A54" s="169">
        <f>IFERROR(_xlfn.AGGREGATE(15,6,ROW(Tableau134[Tuteur])-1/(Tableau134[Tuteur]=Fiche_binôme!$J$4)/(Tableau134[Etat]="N")/(Tableau134[Nature]="C")/(Tableau134[MAG]=1),ROW(19:19)),0)</f>
        <v>0</v>
      </c>
      <c r="B54" s="152"/>
      <c r="C54" s="174" t="str">
        <f>IF(A54&gt;0,INDEX(Tableau134[SG],A54),"")</f>
        <v/>
      </c>
      <c r="D54" s="175"/>
      <c r="E54" s="176"/>
      <c r="F54" s="177" t="str">
        <f>IF(A54&gt;0,INDEX(Tableau134[motif],A54),"")</f>
        <v/>
      </c>
      <c r="G54" s="178"/>
      <c r="H54" s="178"/>
      <c r="I54" s="178"/>
      <c r="J54" s="178"/>
      <c r="K54" s="178"/>
      <c r="L54" s="178"/>
      <c r="M54" s="178"/>
      <c r="N54" s="178"/>
      <c r="O54" s="178"/>
      <c r="P54" s="178"/>
      <c r="Q54" s="179" t="str">
        <f>IF(A54&gt;0,INDEX(Tableau134[Etat],A54),"")</f>
        <v/>
      </c>
      <c r="R54" s="180" t="str">
        <f>IF(A54&gt;0,INDEX(Tableau134[Ex],A54),"")</f>
        <v/>
      </c>
      <c r="S54" s="181"/>
      <c r="T54" s="181"/>
      <c r="U54" s="180" t="str">
        <f>IF(A54&gt;0,INDEX(Tableau134[Début],A54),"")</f>
        <v/>
      </c>
      <c r="V54" s="182"/>
      <c r="W54" s="183"/>
      <c r="X54" s="181" t="str">
        <f>IF(A54&gt;0,INDEX(Tableau134[Nature],A54),"")</f>
        <v/>
      </c>
      <c r="Y54" s="181"/>
      <c r="Z54" s="184"/>
      <c r="AA54" s="185"/>
      <c r="AC54" s="84"/>
      <c r="AD54" s="84"/>
      <c r="AE54" s="38"/>
      <c r="AF54" s="38"/>
      <c r="AG54" s="38"/>
      <c r="AH54" s="38"/>
      <c r="AI54" s="38"/>
      <c r="AJ54" s="38"/>
    </row>
    <row r="55" spans="1:36" s="85" customFormat="1" hidden="1" x14ac:dyDescent="0.25">
      <c r="A55" s="169">
        <f>IFERROR(_xlfn.AGGREGATE(15,6,ROW(Tableau134[Tuteur])-1/(Tableau134[Tuteur]=Fiche_binôme!$J$4)/(Tableau134[Etat]="N")/(Tableau134[Nature]="C")/(Tableau134[MAG]=1),ROW(20:20)),0)</f>
        <v>0</v>
      </c>
      <c r="B55" s="152"/>
      <c r="C55" s="174" t="str">
        <f>IF(A55&gt;0,INDEX(Tableau134[SG],A55),"")</f>
        <v/>
      </c>
      <c r="D55" s="175"/>
      <c r="E55" s="176"/>
      <c r="F55" s="177" t="str">
        <f>IF(A55&gt;0,INDEX(Tableau134[motif],A55),"")</f>
        <v/>
      </c>
      <c r="G55" s="178"/>
      <c r="H55" s="178"/>
      <c r="I55" s="178"/>
      <c r="J55" s="178"/>
      <c r="K55" s="178"/>
      <c r="L55" s="178"/>
      <c r="M55" s="178"/>
      <c r="N55" s="178"/>
      <c r="O55" s="178"/>
      <c r="P55" s="178"/>
      <c r="Q55" s="179" t="str">
        <f>IF(A55&gt;0,INDEX(Tableau134[Etat],A55),"")</f>
        <v/>
      </c>
      <c r="R55" s="180" t="str">
        <f>IF(A55&gt;0,INDEX(Tableau134[Ex],A55),"")</f>
        <v/>
      </c>
      <c r="S55" s="181"/>
      <c r="T55" s="181"/>
      <c r="U55" s="180" t="str">
        <f>IF(A55&gt;0,INDEX(Tableau134[Début],A55),"")</f>
        <v/>
      </c>
      <c r="V55" s="182"/>
      <c r="W55" s="183"/>
      <c r="X55" s="181" t="str">
        <f>IF(A55&gt;0,INDEX(Tableau134[Nature],A55),"")</f>
        <v/>
      </c>
      <c r="Y55" s="181"/>
      <c r="Z55" s="184"/>
      <c r="AA55" s="185"/>
      <c r="AC55" s="84"/>
      <c r="AD55" s="84"/>
      <c r="AE55" s="38"/>
      <c r="AF55" s="38"/>
      <c r="AG55" s="38"/>
      <c r="AH55" s="38"/>
      <c r="AI55" s="38"/>
      <c r="AJ55" s="38"/>
    </row>
    <row r="56" spans="1:36" s="85" customFormat="1" hidden="1" x14ac:dyDescent="0.25">
      <c r="A56" s="169">
        <f>IFERROR(_xlfn.AGGREGATE(15,6,ROW(Tableau134[Tuteur])-1/(Tableau134[Tuteur]=Fiche_binôme!$J$4)/(Tableau134[Etat]="N")/(Tableau134[Nature]="C")/(Tableau134[MAG]=1),ROW(21:21)),0)</f>
        <v>0</v>
      </c>
      <c r="B56" s="152"/>
      <c r="C56" s="174" t="str">
        <f>IF(A56&gt;0,INDEX(Tableau134[SG],A56),"")</f>
        <v/>
      </c>
      <c r="D56" s="175"/>
      <c r="E56" s="176"/>
      <c r="F56" s="177" t="str">
        <f>IF(A56&gt;0,INDEX(Tableau134[motif],A56),"")</f>
        <v/>
      </c>
      <c r="G56" s="178"/>
      <c r="H56" s="178"/>
      <c r="I56" s="178"/>
      <c r="J56" s="178"/>
      <c r="K56" s="178"/>
      <c r="L56" s="178"/>
      <c r="M56" s="178"/>
      <c r="N56" s="178"/>
      <c r="O56" s="178"/>
      <c r="P56" s="178"/>
      <c r="Q56" s="179" t="str">
        <f>IF(A56&gt;0,INDEX(Tableau134[Etat],A56),"")</f>
        <v/>
      </c>
      <c r="R56" s="180" t="str">
        <f>IF(A56&gt;0,INDEX(Tableau134[Ex],A56),"")</f>
        <v/>
      </c>
      <c r="S56" s="181"/>
      <c r="T56" s="181"/>
      <c r="U56" s="180" t="str">
        <f>IF(A56&gt;0,INDEX(Tableau134[Début],A56),"")</f>
        <v/>
      </c>
      <c r="V56" s="182"/>
      <c r="W56" s="183"/>
      <c r="X56" s="181" t="str">
        <f>IF(A56&gt;0,INDEX(Tableau134[Nature],A56),"")</f>
        <v/>
      </c>
      <c r="Y56" s="181"/>
      <c r="Z56" s="184"/>
      <c r="AA56" s="185"/>
      <c r="AC56" s="84"/>
      <c r="AD56" s="84"/>
      <c r="AE56" s="38"/>
      <c r="AF56" s="38"/>
      <c r="AG56" s="38"/>
      <c r="AH56" s="38"/>
      <c r="AI56" s="38"/>
      <c r="AJ56" s="38"/>
    </row>
    <row r="57" spans="1:36" s="85" customFormat="1" hidden="1" x14ac:dyDescent="0.25">
      <c r="A57" s="169">
        <f>IFERROR(_xlfn.AGGREGATE(15,6,ROW(Tableau134[Tuteur])-1/(Tableau134[Tuteur]=Fiche_binôme!$J$4)/(Tableau134[Etat]="N")/(Tableau134[Nature]="C")/(Tableau134[MAG]=1),ROW(22:22)),0)</f>
        <v>0</v>
      </c>
      <c r="B57" s="152"/>
      <c r="C57" s="174" t="str">
        <f>IF(A57&gt;0,INDEX(Tableau134[SG],A57),"")</f>
        <v/>
      </c>
      <c r="D57" s="175"/>
      <c r="E57" s="176"/>
      <c r="F57" s="177" t="str">
        <f>IF(A57&gt;0,INDEX(Tableau134[motif],A57),"")</f>
        <v/>
      </c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9" t="str">
        <f>IF(A57&gt;0,INDEX(Tableau134[Etat],A57),"")</f>
        <v/>
      </c>
      <c r="R57" s="180" t="str">
        <f>IF(A57&gt;0,INDEX(Tableau134[Ex],A57),"")</f>
        <v/>
      </c>
      <c r="S57" s="181"/>
      <c r="T57" s="181"/>
      <c r="U57" s="180" t="str">
        <f>IF(A57&gt;0,INDEX(Tableau134[Début],A57),"")</f>
        <v/>
      </c>
      <c r="V57" s="182"/>
      <c r="W57" s="183"/>
      <c r="X57" s="181" t="str">
        <f>IF(A57&gt;0,INDEX(Tableau134[Nature],A57),"")</f>
        <v/>
      </c>
      <c r="Y57" s="181"/>
      <c r="Z57" s="184"/>
      <c r="AA57" s="185"/>
      <c r="AC57" s="84"/>
      <c r="AD57" s="84"/>
      <c r="AE57" s="38"/>
      <c r="AF57" s="38"/>
      <c r="AG57" s="38"/>
      <c r="AH57" s="38"/>
      <c r="AI57" s="38"/>
      <c r="AJ57" s="38"/>
    </row>
    <row r="58" spans="1:36" s="85" customFormat="1" hidden="1" x14ac:dyDescent="0.25">
      <c r="A58" s="169">
        <f>IFERROR(_xlfn.AGGREGATE(15,6,ROW(Tableau134[Tuteur])-1/(Tableau134[Tuteur]=Fiche_binôme!$J$4)/(Tableau134[Etat]="N")/(Tableau134[Nature]="C")/(Tableau134[MAG]=1),ROW(23:23)),0)</f>
        <v>0</v>
      </c>
      <c r="B58" s="152"/>
      <c r="C58" s="174" t="str">
        <f>IF(A58&gt;0,INDEX(Tableau134[SG],A58),"")</f>
        <v/>
      </c>
      <c r="D58" s="175"/>
      <c r="E58" s="176"/>
      <c r="F58" s="177" t="str">
        <f>IF(A58&gt;0,INDEX(Tableau134[motif],A58),"")</f>
        <v/>
      </c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9" t="str">
        <f>IF(A58&gt;0,INDEX(Tableau134[Etat],A58),"")</f>
        <v/>
      </c>
      <c r="R58" s="180" t="str">
        <f>IF(A58&gt;0,INDEX(Tableau134[Ex],A58),"")</f>
        <v/>
      </c>
      <c r="S58" s="181"/>
      <c r="T58" s="181"/>
      <c r="U58" s="180" t="str">
        <f>IF(A58&gt;0,INDEX(Tableau134[Début],A58),"")</f>
        <v/>
      </c>
      <c r="V58" s="182"/>
      <c r="W58" s="183"/>
      <c r="X58" s="181" t="str">
        <f>IF(A58&gt;0,INDEX(Tableau134[Nature],A58),"")</f>
        <v/>
      </c>
      <c r="Y58" s="181"/>
      <c r="Z58" s="184"/>
      <c r="AA58" s="185"/>
      <c r="AC58" s="84"/>
      <c r="AD58" s="84"/>
      <c r="AE58" s="38"/>
      <c r="AF58" s="38"/>
      <c r="AG58" s="38"/>
      <c r="AH58" s="38"/>
      <c r="AI58" s="38"/>
      <c r="AJ58" s="38"/>
    </row>
    <row r="59" spans="1:36" s="85" customFormat="1" hidden="1" x14ac:dyDescent="0.25">
      <c r="A59" s="169">
        <f>IFERROR(_xlfn.AGGREGATE(15,6,ROW(Tableau134[Tuteur])-1/(Tableau134[Tuteur]=Fiche_binôme!$J$4)/(Tableau134[Etat]="N")/(Tableau134[Nature]="C")/(Tableau134[MAG]=1),ROW(24:24)),0)</f>
        <v>0</v>
      </c>
      <c r="B59" s="152"/>
      <c r="C59" s="174" t="str">
        <f>IF(A59&gt;0,INDEX(Tableau134[SG],A59),"")</f>
        <v/>
      </c>
      <c r="D59" s="175"/>
      <c r="E59" s="176"/>
      <c r="F59" s="177" t="str">
        <f>IF(A59&gt;0,INDEX(Tableau134[motif],A59),"")</f>
        <v/>
      </c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9" t="str">
        <f>IF(A59&gt;0,INDEX(Tableau134[Etat],A59),"")</f>
        <v/>
      </c>
      <c r="R59" s="180" t="str">
        <f>IF(A59&gt;0,INDEX(Tableau134[Ex],A59),"")</f>
        <v/>
      </c>
      <c r="S59" s="181"/>
      <c r="T59" s="181"/>
      <c r="U59" s="180" t="str">
        <f>IF(A59&gt;0,INDEX(Tableau134[Début],A59),"")</f>
        <v/>
      </c>
      <c r="V59" s="182"/>
      <c r="W59" s="183"/>
      <c r="X59" s="181" t="str">
        <f>IF(A59&gt;0,INDEX(Tableau134[Nature],A59),"")</f>
        <v/>
      </c>
      <c r="Y59" s="181"/>
      <c r="Z59" s="184"/>
      <c r="AA59" s="185"/>
      <c r="AC59" s="84"/>
      <c r="AD59" s="84"/>
      <c r="AE59" s="38"/>
      <c r="AF59" s="38"/>
      <c r="AG59" s="38"/>
      <c r="AH59" s="38"/>
      <c r="AI59" s="38"/>
      <c r="AJ59" s="38"/>
    </row>
    <row r="60" spans="1:36" s="85" customFormat="1" x14ac:dyDescent="0.25">
      <c r="A60" s="105"/>
      <c r="B60" s="105"/>
      <c r="C60" s="51"/>
      <c r="D60" s="59"/>
      <c r="E60" s="59"/>
      <c r="F60" s="60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98"/>
      <c r="R60" s="62"/>
      <c r="S60" s="62"/>
      <c r="T60" s="62"/>
      <c r="U60" s="62"/>
      <c r="V60" s="62"/>
      <c r="W60" s="62"/>
      <c r="X60" s="62"/>
      <c r="Y60" s="62"/>
      <c r="Z60" s="62"/>
      <c r="AA60" s="63"/>
      <c r="AC60" s="84"/>
      <c r="AD60" s="84"/>
      <c r="AE60" s="38"/>
      <c r="AF60" s="38"/>
      <c r="AG60" s="38"/>
      <c r="AH60" s="38"/>
      <c r="AI60" s="38"/>
      <c r="AJ60" s="38"/>
    </row>
    <row r="61" spans="1:36" s="85" customFormat="1" x14ac:dyDescent="0.25">
      <c r="A61" s="105"/>
      <c r="B61" s="105"/>
      <c r="C61" s="51"/>
      <c r="D61" s="59"/>
      <c r="E61" s="59"/>
      <c r="F61" s="60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98"/>
      <c r="R61" s="62"/>
      <c r="S61" s="62"/>
      <c r="T61" s="62"/>
      <c r="U61" s="62"/>
      <c r="V61" s="62"/>
      <c r="W61" s="62"/>
      <c r="X61" s="62"/>
      <c r="Y61" s="62"/>
      <c r="Z61" s="62"/>
      <c r="AA61" s="63"/>
      <c r="AC61" s="84"/>
      <c r="AD61" s="84"/>
      <c r="AE61" s="38"/>
      <c r="AF61" s="38"/>
      <c r="AG61" s="38"/>
      <c r="AH61" s="38"/>
      <c r="AI61" s="38"/>
      <c r="AJ61" s="38"/>
    </row>
    <row r="62" spans="1:36" s="85" customFormat="1" x14ac:dyDescent="0.25">
      <c r="A62" s="39"/>
      <c r="B62" s="105"/>
      <c r="C62" s="51"/>
      <c r="D62" s="59"/>
      <c r="E62" s="59"/>
      <c r="F62" s="60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98"/>
      <c r="R62" s="62"/>
      <c r="S62" s="62"/>
      <c r="T62" s="62"/>
      <c r="U62" s="62"/>
      <c r="V62" s="62"/>
      <c r="W62" s="62"/>
      <c r="X62" s="62"/>
      <c r="Y62" s="62"/>
      <c r="Z62" s="62"/>
      <c r="AA62" s="63"/>
      <c r="AC62" s="84"/>
      <c r="AD62" s="84"/>
      <c r="AE62" s="38"/>
      <c r="AF62" s="38"/>
      <c r="AG62" s="38"/>
      <c r="AH62" s="38"/>
      <c r="AI62" s="38"/>
      <c r="AJ62" s="38"/>
    </row>
    <row r="63" spans="1:36" s="85" customFormat="1" x14ac:dyDescent="0.25">
      <c r="A63" s="39"/>
      <c r="B63" s="105"/>
      <c r="C63" s="51"/>
      <c r="D63" s="59"/>
      <c r="E63" s="59"/>
      <c r="F63" s="60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98"/>
      <c r="R63" s="62"/>
      <c r="S63" s="62"/>
      <c r="T63" s="62"/>
      <c r="U63" s="62"/>
      <c r="V63" s="62"/>
      <c r="W63" s="62"/>
      <c r="X63" s="62"/>
      <c r="Y63" s="62"/>
      <c r="Z63" s="62"/>
      <c r="AA63" s="63"/>
      <c r="AC63" s="84"/>
      <c r="AD63" s="84"/>
      <c r="AE63" s="38"/>
      <c r="AF63" s="38"/>
      <c r="AG63" s="38"/>
      <c r="AH63" s="38"/>
      <c r="AI63" s="38"/>
      <c r="AJ63" s="38"/>
    </row>
    <row r="64" spans="1:36" s="85" customFormat="1" x14ac:dyDescent="0.25">
      <c r="A64" s="39"/>
      <c r="B64" s="105"/>
      <c r="C64" s="51"/>
      <c r="D64" s="59"/>
      <c r="E64" s="59"/>
      <c r="F64" s="60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98"/>
      <c r="R64" s="62"/>
      <c r="S64" s="62"/>
      <c r="T64" s="62"/>
      <c r="U64" s="62"/>
      <c r="V64" s="62"/>
      <c r="W64" s="62"/>
      <c r="X64" s="62"/>
      <c r="Y64" s="62"/>
      <c r="Z64" s="62"/>
      <c r="AA64" s="63"/>
      <c r="AC64" s="84"/>
      <c r="AD64" s="84"/>
      <c r="AE64" s="38"/>
      <c r="AF64" s="38"/>
      <c r="AG64" s="38"/>
      <c r="AH64" s="38"/>
      <c r="AI64" s="38"/>
      <c r="AJ64" s="38"/>
    </row>
    <row r="65" spans="1:36" s="85" customFormat="1" x14ac:dyDescent="0.25">
      <c r="A65" s="39"/>
      <c r="B65" s="105"/>
      <c r="C65" s="51"/>
      <c r="D65" s="59"/>
      <c r="E65" s="59"/>
      <c r="F65" s="60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98"/>
      <c r="R65" s="62"/>
      <c r="S65" s="62"/>
      <c r="T65" s="62"/>
      <c r="U65" s="62"/>
      <c r="V65" s="62"/>
      <c r="W65" s="62"/>
      <c r="X65" s="62"/>
      <c r="Y65" s="62"/>
      <c r="Z65" s="62"/>
      <c r="AA65" s="63"/>
      <c r="AC65" s="84"/>
      <c r="AD65" s="84"/>
      <c r="AE65" s="38"/>
      <c r="AF65" s="38"/>
      <c r="AG65" s="38"/>
      <c r="AH65" s="38"/>
      <c r="AI65" s="38"/>
      <c r="AJ65" s="38"/>
    </row>
    <row r="66" spans="1:36" s="85" customFormat="1" x14ac:dyDescent="0.25">
      <c r="A66" s="39"/>
      <c r="B66" s="105"/>
      <c r="C66" s="51"/>
      <c r="D66" s="59"/>
      <c r="E66" s="59"/>
      <c r="F66" s="60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98"/>
      <c r="R66" s="62"/>
      <c r="S66" s="62"/>
      <c r="T66" s="62"/>
      <c r="U66" s="62"/>
      <c r="V66" s="62"/>
      <c r="W66" s="62"/>
      <c r="X66" s="62"/>
      <c r="Y66" s="62"/>
      <c r="Z66" s="62"/>
      <c r="AA66" s="63"/>
      <c r="AC66" s="84"/>
      <c r="AD66" s="84"/>
      <c r="AE66" s="38"/>
      <c r="AF66" s="38"/>
      <c r="AG66" s="38"/>
      <c r="AH66" s="38"/>
      <c r="AI66" s="38"/>
      <c r="AJ66" s="38"/>
    </row>
    <row r="67" spans="1:36" s="85" customFormat="1" x14ac:dyDescent="0.25">
      <c r="A67" s="39"/>
      <c r="B67" s="105"/>
      <c r="C67" s="51"/>
      <c r="D67" s="59"/>
      <c r="E67" s="59"/>
      <c r="F67" s="60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98"/>
      <c r="R67" s="62"/>
      <c r="S67" s="62"/>
      <c r="T67" s="62"/>
      <c r="U67" s="62"/>
      <c r="V67" s="62"/>
      <c r="W67" s="62"/>
      <c r="X67" s="62"/>
      <c r="Y67" s="62"/>
      <c r="Z67" s="62"/>
      <c r="AA67" s="63"/>
      <c r="AC67" s="84"/>
      <c r="AD67" s="84"/>
      <c r="AE67" s="38"/>
      <c r="AF67" s="38"/>
      <c r="AG67" s="38"/>
      <c r="AH67" s="38"/>
      <c r="AI67" s="38"/>
      <c r="AJ67" s="38"/>
    </row>
    <row r="68" spans="1:36" s="85" customFormat="1" x14ac:dyDescent="0.25">
      <c r="A68" s="39"/>
      <c r="B68" s="105"/>
      <c r="C68" s="51"/>
      <c r="D68" s="59"/>
      <c r="E68" s="59"/>
      <c r="F68" s="60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98"/>
      <c r="R68" s="62"/>
      <c r="S68" s="62"/>
      <c r="T68" s="62"/>
      <c r="U68" s="62"/>
      <c r="V68" s="62"/>
      <c r="W68" s="62"/>
      <c r="X68" s="62"/>
      <c r="Y68" s="62"/>
      <c r="Z68" s="62"/>
      <c r="AA68" s="63"/>
      <c r="AC68" s="84"/>
      <c r="AD68" s="84"/>
      <c r="AE68" s="38"/>
      <c r="AF68" s="38"/>
      <c r="AG68" s="38"/>
      <c r="AH68" s="38"/>
      <c r="AI68" s="38"/>
      <c r="AJ68" s="38"/>
    </row>
    <row r="69" spans="1:36" s="85" customFormat="1" x14ac:dyDescent="0.25">
      <c r="A69" s="39"/>
      <c r="B69" s="105"/>
      <c r="C69" s="51"/>
      <c r="D69" s="59"/>
      <c r="E69" s="59"/>
      <c r="F69" s="60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98"/>
      <c r="R69" s="62"/>
      <c r="S69" s="62"/>
      <c r="T69" s="62"/>
      <c r="U69" s="62"/>
      <c r="V69" s="62"/>
      <c r="W69" s="62"/>
      <c r="X69" s="62"/>
      <c r="Y69" s="62"/>
      <c r="Z69" s="62"/>
      <c r="AA69" s="63"/>
      <c r="AC69" s="84"/>
      <c r="AD69" s="84"/>
      <c r="AE69" s="38"/>
      <c r="AF69" s="38"/>
      <c r="AG69" s="38"/>
      <c r="AH69" s="38"/>
      <c r="AI69" s="38"/>
      <c r="AJ69" s="38"/>
    </row>
    <row r="70" spans="1:36" s="85" customFormat="1" x14ac:dyDescent="0.25">
      <c r="A70" s="39"/>
      <c r="B70" s="105"/>
      <c r="C70" s="51"/>
      <c r="D70" s="59"/>
      <c r="E70" s="59"/>
      <c r="F70" s="60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98"/>
      <c r="R70" s="62"/>
      <c r="S70" s="62"/>
      <c r="T70" s="62"/>
      <c r="U70" s="62"/>
      <c r="V70" s="62"/>
      <c r="W70" s="62"/>
      <c r="X70" s="62"/>
      <c r="Y70" s="62"/>
      <c r="Z70" s="62"/>
      <c r="AA70" s="63"/>
      <c r="AC70" s="84"/>
      <c r="AD70" s="84"/>
      <c r="AE70" s="38"/>
      <c r="AF70" s="38"/>
      <c r="AG70" s="38"/>
      <c r="AH70" s="38"/>
      <c r="AI70" s="38"/>
      <c r="AJ70" s="38"/>
    </row>
    <row r="71" spans="1:36" s="85" customFormat="1" x14ac:dyDescent="0.25">
      <c r="A71" s="39"/>
      <c r="B71" s="105"/>
      <c r="C71" s="51"/>
      <c r="D71" s="59"/>
      <c r="E71" s="59"/>
      <c r="F71" s="60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98"/>
      <c r="R71" s="62"/>
      <c r="S71" s="62"/>
      <c r="T71" s="62"/>
      <c r="U71" s="62"/>
      <c r="V71" s="62"/>
      <c r="W71" s="62"/>
      <c r="X71" s="62"/>
      <c r="Y71" s="62"/>
      <c r="Z71" s="62"/>
      <c r="AA71" s="63"/>
      <c r="AC71" s="84"/>
      <c r="AD71" s="84"/>
      <c r="AE71" s="38"/>
      <c r="AF71" s="38"/>
      <c r="AG71" s="38"/>
      <c r="AH71" s="38"/>
      <c r="AI71" s="38"/>
      <c r="AJ71" s="38"/>
    </row>
    <row r="72" spans="1:36" s="85" customFormat="1" x14ac:dyDescent="0.25">
      <c r="A72" s="39"/>
      <c r="B72" s="105"/>
      <c r="C72" s="51"/>
      <c r="D72" s="59"/>
      <c r="E72" s="59"/>
      <c r="F72" s="60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98"/>
      <c r="R72" s="62"/>
      <c r="S72" s="62"/>
      <c r="T72" s="62"/>
      <c r="U72" s="62"/>
      <c r="V72" s="62"/>
      <c r="W72" s="62"/>
      <c r="X72" s="62"/>
      <c r="Y72" s="62"/>
      <c r="Z72" s="62"/>
      <c r="AA72" s="63"/>
      <c r="AC72" s="84"/>
      <c r="AD72" s="84"/>
      <c r="AE72" s="38"/>
      <c r="AF72" s="38"/>
      <c r="AG72" s="38"/>
      <c r="AH72" s="38"/>
      <c r="AI72" s="38"/>
      <c r="AJ72" s="38"/>
    </row>
    <row r="73" spans="1:36" s="85" customFormat="1" x14ac:dyDescent="0.25">
      <c r="A73" s="39"/>
      <c r="B73" s="105"/>
      <c r="C73" s="51"/>
      <c r="D73" s="59"/>
      <c r="E73" s="59"/>
      <c r="F73" s="60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98"/>
      <c r="R73" s="62"/>
      <c r="S73" s="62"/>
      <c r="T73" s="62"/>
      <c r="U73" s="62"/>
      <c r="V73" s="62"/>
      <c r="W73" s="62"/>
      <c r="X73" s="62"/>
      <c r="Y73" s="62"/>
      <c r="Z73" s="62"/>
      <c r="AA73" s="63"/>
      <c r="AC73" s="84"/>
      <c r="AD73" s="84"/>
      <c r="AE73" s="38"/>
      <c r="AF73" s="38"/>
      <c r="AG73" s="38"/>
      <c r="AH73" s="38"/>
      <c r="AI73" s="38"/>
      <c r="AJ73" s="38"/>
    </row>
    <row r="74" spans="1:36" s="85" customFormat="1" x14ac:dyDescent="0.25">
      <c r="A74" s="39"/>
      <c r="B74" s="105"/>
      <c r="C74" s="51"/>
      <c r="D74" s="59"/>
      <c r="E74" s="59"/>
      <c r="F74" s="60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98"/>
      <c r="R74" s="62"/>
      <c r="S74" s="62"/>
      <c r="T74" s="62"/>
      <c r="U74" s="62"/>
      <c r="V74" s="62"/>
      <c r="W74" s="62"/>
      <c r="X74" s="62"/>
      <c r="Y74" s="62"/>
      <c r="Z74" s="62"/>
      <c r="AA74" s="63"/>
      <c r="AC74" s="84"/>
      <c r="AD74" s="84"/>
      <c r="AE74" s="38"/>
      <c r="AF74" s="38"/>
      <c r="AG74" s="38"/>
      <c r="AH74" s="38"/>
      <c r="AI74" s="38"/>
      <c r="AJ74" s="38"/>
    </row>
    <row r="75" spans="1:36" s="85" customFormat="1" x14ac:dyDescent="0.25">
      <c r="A75" s="39"/>
      <c r="B75" s="105"/>
      <c r="C75" s="51"/>
      <c r="D75" s="59"/>
      <c r="E75" s="59"/>
      <c r="F75" s="60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98"/>
      <c r="R75" s="62"/>
      <c r="S75" s="62"/>
      <c r="T75" s="62"/>
      <c r="U75" s="62"/>
      <c r="V75" s="62"/>
      <c r="W75" s="62"/>
      <c r="X75" s="62"/>
      <c r="Y75" s="62"/>
      <c r="Z75" s="62"/>
      <c r="AA75" s="63"/>
      <c r="AC75" s="84"/>
      <c r="AD75" s="84"/>
      <c r="AE75" s="38"/>
      <c r="AF75" s="38"/>
      <c r="AG75" s="38"/>
      <c r="AH75" s="38"/>
      <c r="AI75" s="38"/>
      <c r="AJ75" s="38"/>
    </row>
    <row r="76" spans="1:36" s="85" customFormat="1" x14ac:dyDescent="0.25">
      <c r="A76" s="39"/>
      <c r="B76" s="105"/>
      <c r="C76" s="51"/>
      <c r="D76" s="59"/>
      <c r="E76" s="59"/>
      <c r="F76" s="60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98"/>
      <c r="R76" s="62"/>
      <c r="S76" s="62"/>
      <c r="T76" s="62"/>
      <c r="U76" s="62"/>
      <c r="V76" s="62"/>
      <c r="W76" s="62"/>
      <c r="X76" s="62"/>
      <c r="Y76" s="62"/>
      <c r="Z76" s="62"/>
      <c r="AA76" s="63"/>
      <c r="AC76" s="84"/>
      <c r="AD76" s="84"/>
      <c r="AE76" s="38"/>
      <c r="AF76" s="38"/>
      <c r="AG76" s="38"/>
      <c r="AH76" s="38"/>
      <c r="AI76" s="38"/>
      <c r="AJ76" s="38"/>
    </row>
    <row r="77" spans="1:36" s="85" customFormat="1" x14ac:dyDescent="0.25">
      <c r="A77" s="39"/>
      <c r="B77" s="105"/>
      <c r="C77" s="51"/>
      <c r="D77" s="59"/>
      <c r="E77" s="59"/>
      <c r="F77" s="60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98"/>
      <c r="R77" s="62"/>
      <c r="S77" s="62"/>
      <c r="T77" s="62"/>
      <c r="U77" s="62"/>
      <c r="V77" s="62"/>
      <c r="W77" s="62"/>
      <c r="X77" s="62"/>
      <c r="Y77" s="62"/>
      <c r="Z77" s="62"/>
      <c r="AA77" s="63"/>
      <c r="AC77" s="84"/>
      <c r="AD77" s="84"/>
      <c r="AE77" s="38"/>
      <c r="AF77" s="38"/>
      <c r="AG77" s="38"/>
      <c r="AH77" s="38"/>
      <c r="AI77" s="38"/>
      <c r="AJ77" s="38"/>
    </row>
    <row r="78" spans="1:36" s="85" customFormat="1" x14ac:dyDescent="0.25">
      <c r="A78" s="39"/>
      <c r="B78" s="105"/>
      <c r="C78" s="51"/>
      <c r="D78" s="59"/>
      <c r="E78" s="59"/>
      <c r="F78" s="60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98"/>
      <c r="R78" s="62"/>
      <c r="S78" s="62"/>
      <c r="T78" s="62"/>
      <c r="U78" s="62"/>
      <c r="V78" s="62"/>
      <c r="W78" s="62"/>
      <c r="X78" s="62"/>
      <c r="Y78" s="62"/>
      <c r="Z78" s="62"/>
      <c r="AA78" s="63"/>
      <c r="AC78" s="84"/>
      <c r="AD78" s="84"/>
      <c r="AE78" s="38"/>
      <c r="AF78" s="38"/>
      <c r="AG78" s="38"/>
      <c r="AH78" s="38"/>
      <c r="AI78" s="38"/>
      <c r="AJ78" s="38"/>
    </row>
    <row r="79" spans="1:36" s="85" customFormat="1" x14ac:dyDescent="0.25">
      <c r="A79" s="39"/>
      <c r="B79" s="105"/>
      <c r="C79" s="51"/>
      <c r="D79" s="59"/>
      <c r="E79" s="59"/>
      <c r="F79" s="60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98"/>
      <c r="R79" s="62"/>
      <c r="S79" s="62"/>
      <c r="T79" s="62"/>
      <c r="U79" s="62"/>
      <c r="V79" s="62"/>
      <c r="W79" s="62"/>
      <c r="X79" s="62"/>
      <c r="Y79" s="62"/>
      <c r="Z79" s="62"/>
      <c r="AA79" s="63"/>
      <c r="AC79" s="84"/>
      <c r="AD79" s="84"/>
      <c r="AE79" s="38"/>
      <c r="AF79" s="38"/>
      <c r="AG79" s="38"/>
      <c r="AH79" s="38"/>
      <c r="AI79" s="38"/>
      <c r="AJ79" s="38"/>
    </row>
    <row r="80" spans="1:36" s="85" customFormat="1" x14ac:dyDescent="0.25">
      <c r="A80" s="39"/>
      <c r="B80" s="105"/>
      <c r="C80" s="51"/>
      <c r="D80" s="59"/>
      <c r="E80" s="59"/>
      <c r="F80" s="60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98"/>
      <c r="R80" s="62"/>
      <c r="S80" s="62"/>
      <c r="T80" s="62"/>
      <c r="U80" s="62"/>
      <c r="V80" s="62"/>
      <c r="W80" s="62"/>
      <c r="X80" s="62"/>
      <c r="Y80" s="62"/>
      <c r="Z80" s="62"/>
      <c r="AA80" s="63"/>
      <c r="AC80" s="84"/>
      <c r="AD80" s="84"/>
      <c r="AE80" s="38"/>
      <c r="AF80" s="38"/>
      <c r="AG80" s="38"/>
      <c r="AH80" s="38"/>
      <c r="AI80" s="38"/>
      <c r="AJ80" s="38"/>
    </row>
    <row r="81" spans="1:36" s="85" customFormat="1" x14ac:dyDescent="0.25">
      <c r="A81" s="39"/>
      <c r="B81" s="105"/>
      <c r="C81" s="51"/>
      <c r="D81" s="59"/>
      <c r="E81" s="59"/>
      <c r="F81" s="60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98"/>
      <c r="R81" s="62"/>
      <c r="S81" s="62"/>
      <c r="T81" s="62"/>
      <c r="U81" s="62"/>
      <c r="V81" s="62"/>
      <c r="W81" s="62"/>
      <c r="X81" s="62"/>
      <c r="Y81" s="62"/>
      <c r="Z81" s="62"/>
      <c r="AA81" s="63"/>
      <c r="AC81" s="84"/>
      <c r="AD81" s="84"/>
      <c r="AE81" s="38"/>
      <c r="AF81" s="38"/>
      <c r="AG81" s="38"/>
      <c r="AH81" s="38"/>
      <c r="AI81" s="38"/>
      <c r="AJ81" s="38"/>
    </row>
    <row r="82" spans="1:36" s="85" customFormat="1" x14ac:dyDescent="0.25">
      <c r="A82" s="39"/>
      <c r="B82" s="105"/>
      <c r="C82" s="51"/>
      <c r="D82" s="59"/>
      <c r="E82" s="59"/>
      <c r="F82" s="60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98"/>
      <c r="R82" s="62"/>
      <c r="S82" s="62"/>
      <c r="T82" s="62"/>
      <c r="U82" s="62"/>
      <c r="V82" s="62"/>
      <c r="W82" s="62"/>
      <c r="X82" s="62"/>
      <c r="Y82" s="62"/>
      <c r="Z82" s="62"/>
      <c r="AA82" s="63"/>
      <c r="AC82" s="84"/>
      <c r="AD82" s="84"/>
      <c r="AE82" s="38"/>
      <c r="AF82" s="38"/>
      <c r="AG82" s="38"/>
      <c r="AH82" s="38"/>
      <c r="AI82" s="38"/>
      <c r="AJ82" s="38"/>
    </row>
    <row r="83" spans="1:36" s="85" customFormat="1" x14ac:dyDescent="0.25">
      <c r="A83" s="39"/>
      <c r="B83" s="105"/>
      <c r="C83" s="51"/>
      <c r="D83" s="59"/>
      <c r="E83" s="59"/>
      <c r="F83" s="60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98"/>
      <c r="R83" s="62"/>
      <c r="S83" s="62"/>
      <c r="T83" s="62"/>
      <c r="U83" s="62"/>
      <c r="V83" s="62"/>
      <c r="W83" s="62"/>
      <c r="X83" s="62"/>
      <c r="Y83" s="62"/>
      <c r="Z83" s="62"/>
      <c r="AA83" s="63"/>
      <c r="AC83" s="84"/>
      <c r="AD83" s="84"/>
      <c r="AE83" s="38"/>
      <c r="AF83" s="38"/>
      <c r="AG83" s="38"/>
      <c r="AH83" s="38"/>
      <c r="AI83" s="38"/>
      <c r="AJ83" s="38"/>
    </row>
    <row r="84" spans="1:36" s="85" customFormat="1" x14ac:dyDescent="0.25">
      <c r="A84" s="39"/>
      <c r="B84" s="105"/>
      <c r="C84" s="51"/>
      <c r="D84" s="59"/>
      <c r="E84" s="59"/>
      <c r="F84" s="60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98"/>
      <c r="R84" s="62"/>
      <c r="S84" s="62"/>
      <c r="T84" s="62"/>
      <c r="U84" s="62"/>
      <c r="V84" s="62"/>
      <c r="W84" s="62"/>
      <c r="X84" s="62"/>
      <c r="Y84" s="62"/>
      <c r="Z84" s="62"/>
      <c r="AA84" s="63"/>
      <c r="AC84" s="84"/>
      <c r="AD84" s="84"/>
      <c r="AE84" s="38"/>
      <c r="AF84" s="38"/>
      <c r="AG84" s="38"/>
      <c r="AH84" s="38"/>
      <c r="AI84" s="38"/>
      <c r="AJ84" s="38"/>
    </row>
    <row r="85" spans="1:36" s="85" customFormat="1" x14ac:dyDescent="0.25">
      <c r="A85" s="39"/>
      <c r="B85" s="105"/>
      <c r="C85" s="51"/>
      <c r="D85" s="59"/>
      <c r="E85" s="59"/>
      <c r="F85" s="60"/>
      <c r="G85" s="61"/>
      <c r="H85" s="61"/>
      <c r="I85" s="61"/>
      <c r="J85" s="61"/>
      <c r="K85" s="61"/>
      <c r="L85" s="61"/>
      <c r="M85" s="61"/>
      <c r="N85" s="61"/>
      <c r="O85" s="61"/>
      <c r="P85" s="61"/>
      <c r="Q85" s="98"/>
      <c r="R85" s="62"/>
      <c r="S85" s="62"/>
      <c r="T85" s="62"/>
      <c r="U85" s="62"/>
      <c r="V85" s="62"/>
      <c r="W85" s="62"/>
      <c r="X85" s="62"/>
      <c r="Y85" s="62"/>
      <c r="Z85" s="62"/>
      <c r="AA85" s="63"/>
      <c r="AC85" s="84"/>
      <c r="AD85" s="84"/>
      <c r="AE85" s="38"/>
      <c r="AF85" s="38"/>
      <c r="AG85" s="38"/>
      <c r="AH85" s="38"/>
      <c r="AI85" s="38"/>
      <c r="AJ85" s="38"/>
    </row>
    <row r="86" spans="1:36" s="85" customFormat="1" x14ac:dyDescent="0.25">
      <c r="A86" s="39"/>
      <c r="B86" s="105"/>
      <c r="C86" s="51"/>
      <c r="D86" s="59"/>
      <c r="E86" s="59"/>
      <c r="F86" s="60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98"/>
      <c r="R86" s="62"/>
      <c r="S86" s="62"/>
      <c r="T86" s="62"/>
      <c r="U86" s="62"/>
      <c r="V86" s="62"/>
      <c r="W86" s="62"/>
      <c r="X86" s="62"/>
      <c r="Y86" s="62"/>
      <c r="Z86" s="62"/>
      <c r="AA86" s="63"/>
      <c r="AC86" s="84"/>
      <c r="AD86" s="84"/>
      <c r="AE86" s="38"/>
      <c r="AF86" s="38"/>
      <c r="AG86" s="38"/>
      <c r="AH86" s="38"/>
      <c r="AI86" s="38"/>
      <c r="AJ86" s="38"/>
    </row>
    <row r="87" spans="1:36" s="85" customFormat="1" x14ac:dyDescent="0.25">
      <c r="A87" s="39"/>
      <c r="B87" s="105"/>
      <c r="C87" s="51"/>
      <c r="D87" s="59"/>
      <c r="E87" s="59"/>
      <c r="F87" s="60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98"/>
      <c r="R87" s="62"/>
      <c r="S87" s="62"/>
      <c r="T87" s="62"/>
      <c r="U87" s="62"/>
      <c r="V87" s="62"/>
      <c r="W87" s="62"/>
      <c r="X87" s="62"/>
      <c r="Y87" s="62"/>
      <c r="Z87" s="62"/>
      <c r="AA87" s="63"/>
      <c r="AC87" s="84"/>
      <c r="AD87" s="84"/>
      <c r="AE87" s="38"/>
      <c r="AF87" s="38"/>
      <c r="AG87" s="38"/>
      <c r="AH87" s="38"/>
      <c r="AI87" s="38"/>
      <c r="AJ87" s="38"/>
    </row>
    <row r="88" spans="1:36" s="85" customFormat="1" x14ac:dyDescent="0.25">
      <c r="A88" s="39"/>
      <c r="B88" s="105"/>
      <c r="C88" s="51"/>
      <c r="D88" s="59"/>
      <c r="E88" s="59"/>
      <c r="F88" s="60"/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98"/>
      <c r="R88" s="62"/>
      <c r="S88" s="62"/>
      <c r="T88" s="62"/>
      <c r="U88" s="62"/>
      <c r="V88" s="62"/>
      <c r="W88" s="62"/>
      <c r="X88" s="62"/>
      <c r="Y88" s="62"/>
      <c r="Z88" s="62"/>
      <c r="AA88" s="63"/>
      <c r="AC88" s="84"/>
      <c r="AD88" s="84"/>
      <c r="AE88" s="38"/>
      <c r="AF88" s="38"/>
      <c r="AG88" s="38"/>
      <c r="AH88" s="38"/>
      <c r="AI88" s="38"/>
      <c r="AJ88" s="38"/>
    </row>
    <row r="89" spans="1:36" s="85" customFormat="1" x14ac:dyDescent="0.25">
      <c r="A89" s="39"/>
      <c r="B89" s="105"/>
      <c r="C89" s="51"/>
      <c r="D89" s="59"/>
      <c r="E89" s="59"/>
      <c r="F89" s="60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98"/>
      <c r="R89" s="62"/>
      <c r="S89" s="62"/>
      <c r="T89" s="62"/>
      <c r="U89" s="62"/>
      <c r="V89" s="62"/>
      <c r="W89" s="62"/>
      <c r="X89" s="62"/>
      <c r="Y89" s="62"/>
      <c r="Z89" s="62"/>
      <c r="AA89" s="63"/>
      <c r="AC89" s="84"/>
      <c r="AD89" s="84"/>
      <c r="AE89" s="38"/>
      <c r="AF89" s="38"/>
      <c r="AG89" s="38"/>
      <c r="AH89" s="38"/>
      <c r="AI89" s="38"/>
      <c r="AJ89" s="38"/>
    </row>
    <row r="90" spans="1:36" s="85" customFormat="1" x14ac:dyDescent="0.25">
      <c r="A90" s="39"/>
      <c r="B90" s="105"/>
      <c r="C90" s="51"/>
      <c r="D90" s="59"/>
      <c r="E90" s="59"/>
      <c r="F90" s="60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98"/>
      <c r="R90" s="62"/>
      <c r="S90" s="62"/>
      <c r="T90" s="62"/>
      <c r="U90" s="62"/>
      <c r="V90" s="62"/>
      <c r="W90" s="62"/>
      <c r="X90" s="62"/>
      <c r="Y90" s="62"/>
      <c r="Z90" s="62"/>
      <c r="AA90" s="63"/>
      <c r="AC90" s="84"/>
      <c r="AD90" s="84"/>
      <c r="AE90" s="38"/>
      <c r="AF90" s="38"/>
      <c r="AG90" s="38"/>
      <c r="AH90" s="38"/>
      <c r="AI90" s="38"/>
      <c r="AJ90" s="38"/>
    </row>
    <row r="91" spans="1:36" s="85" customFormat="1" x14ac:dyDescent="0.25">
      <c r="A91" s="39"/>
      <c r="B91" s="105"/>
      <c r="C91" s="51"/>
      <c r="D91" s="59"/>
      <c r="E91" s="59"/>
      <c r="F91" s="60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98"/>
      <c r="R91" s="62"/>
      <c r="S91" s="62"/>
      <c r="T91" s="62"/>
      <c r="U91" s="62"/>
      <c r="V91" s="62"/>
      <c r="W91" s="62"/>
      <c r="X91" s="62"/>
      <c r="Y91" s="62"/>
      <c r="Z91" s="62"/>
      <c r="AA91" s="63"/>
      <c r="AC91" s="84"/>
      <c r="AD91" s="84"/>
      <c r="AE91" s="38"/>
      <c r="AF91" s="38"/>
      <c r="AG91" s="38"/>
      <c r="AH91" s="38"/>
      <c r="AI91" s="38"/>
      <c r="AJ91" s="38"/>
    </row>
    <row r="92" spans="1:36" s="85" customFormat="1" x14ac:dyDescent="0.25">
      <c r="A92" s="39"/>
      <c r="B92" s="105"/>
      <c r="C92" s="51"/>
      <c r="D92" s="59"/>
      <c r="E92" s="59"/>
      <c r="F92" s="60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98"/>
      <c r="R92" s="62"/>
      <c r="S92" s="62"/>
      <c r="T92" s="62"/>
      <c r="U92" s="62"/>
      <c r="V92" s="62"/>
      <c r="W92" s="62"/>
      <c r="X92" s="62"/>
      <c r="Y92" s="62"/>
      <c r="Z92" s="62"/>
      <c r="AA92" s="63"/>
      <c r="AC92" s="84"/>
      <c r="AD92" s="84"/>
      <c r="AE92" s="38"/>
      <c r="AF92" s="38"/>
      <c r="AG92" s="38"/>
      <c r="AH92" s="38"/>
      <c r="AI92" s="38"/>
      <c r="AJ92" s="38"/>
    </row>
    <row r="93" spans="1:36" s="85" customFormat="1" x14ac:dyDescent="0.25">
      <c r="A93" s="39"/>
      <c r="B93" s="105"/>
      <c r="C93" s="51"/>
      <c r="D93" s="59"/>
      <c r="E93" s="59"/>
      <c r="F93" s="60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98"/>
      <c r="R93" s="62"/>
      <c r="S93" s="62"/>
      <c r="T93" s="62"/>
      <c r="U93" s="62"/>
      <c r="V93" s="62"/>
      <c r="W93" s="62"/>
      <c r="X93" s="62"/>
      <c r="Y93" s="62"/>
      <c r="Z93" s="62"/>
      <c r="AA93" s="63"/>
      <c r="AC93" s="84"/>
      <c r="AD93" s="84"/>
      <c r="AE93" s="38"/>
      <c r="AF93" s="38"/>
      <c r="AG93" s="38"/>
      <c r="AH93" s="38"/>
      <c r="AI93" s="38"/>
      <c r="AJ93" s="38"/>
    </row>
    <row r="94" spans="1:36" s="85" customFormat="1" x14ac:dyDescent="0.25">
      <c r="A94" s="39"/>
      <c r="B94" s="105"/>
      <c r="C94" s="51"/>
      <c r="D94" s="59"/>
      <c r="E94" s="59"/>
      <c r="F94" s="60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98"/>
      <c r="R94" s="62"/>
      <c r="S94" s="62"/>
      <c r="T94" s="62"/>
      <c r="U94" s="62"/>
      <c r="V94" s="62"/>
      <c r="W94" s="62"/>
      <c r="X94" s="62"/>
      <c r="Y94" s="62"/>
      <c r="Z94" s="62"/>
      <c r="AA94" s="63"/>
      <c r="AC94" s="84"/>
      <c r="AD94" s="84"/>
      <c r="AE94" s="38"/>
      <c r="AF94" s="38"/>
      <c r="AG94" s="38"/>
      <c r="AH94" s="38"/>
      <c r="AI94" s="38"/>
      <c r="AJ94" s="38"/>
    </row>
    <row r="95" spans="1:36" s="85" customFormat="1" x14ac:dyDescent="0.25">
      <c r="A95" s="39"/>
      <c r="B95" s="105"/>
      <c r="C95" s="51"/>
      <c r="D95" s="59"/>
      <c r="E95" s="59"/>
      <c r="F95" s="60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98"/>
      <c r="R95" s="62"/>
      <c r="S95" s="62"/>
      <c r="T95" s="62"/>
      <c r="U95" s="62"/>
      <c r="V95" s="62"/>
      <c r="W95" s="62"/>
      <c r="X95" s="62"/>
      <c r="Y95" s="62"/>
      <c r="Z95" s="62"/>
      <c r="AA95" s="63"/>
      <c r="AC95" s="84"/>
      <c r="AD95" s="84"/>
      <c r="AE95" s="38"/>
      <c r="AF95" s="38"/>
      <c r="AG95" s="38"/>
      <c r="AH95" s="38"/>
      <c r="AI95" s="38"/>
      <c r="AJ95" s="38"/>
    </row>
    <row r="96" spans="1:36" s="85" customFormat="1" x14ac:dyDescent="0.25">
      <c r="A96" s="39"/>
      <c r="B96" s="105"/>
      <c r="C96" s="51"/>
      <c r="D96" s="59"/>
      <c r="E96" s="59"/>
      <c r="F96" s="60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98"/>
      <c r="R96" s="62"/>
      <c r="S96" s="62"/>
      <c r="T96" s="62"/>
      <c r="U96" s="62"/>
      <c r="V96" s="62"/>
      <c r="W96" s="62"/>
      <c r="X96" s="62"/>
      <c r="Y96" s="62"/>
      <c r="Z96" s="62"/>
      <c r="AA96" s="63"/>
      <c r="AC96" s="84"/>
      <c r="AD96" s="84"/>
      <c r="AE96" s="38"/>
      <c r="AF96" s="38"/>
      <c r="AG96" s="38"/>
      <c r="AH96" s="38"/>
      <c r="AI96" s="38"/>
      <c r="AJ96" s="38"/>
    </row>
    <row r="97" spans="1:36" s="85" customFormat="1" x14ac:dyDescent="0.25">
      <c r="A97" s="39"/>
      <c r="B97" s="105"/>
      <c r="C97" s="51"/>
      <c r="D97" s="59"/>
      <c r="E97" s="59"/>
      <c r="F97" s="60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98"/>
      <c r="R97" s="62"/>
      <c r="S97" s="62"/>
      <c r="T97" s="62"/>
      <c r="U97" s="62"/>
      <c r="V97" s="62"/>
      <c r="W97" s="62"/>
      <c r="X97" s="62"/>
      <c r="Y97" s="62"/>
      <c r="Z97" s="62"/>
      <c r="AA97" s="63"/>
      <c r="AC97" s="84"/>
      <c r="AD97" s="84"/>
      <c r="AE97" s="38"/>
      <c r="AF97" s="38"/>
      <c r="AG97" s="38"/>
      <c r="AH97" s="38"/>
      <c r="AI97" s="38"/>
      <c r="AJ97" s="38"/>
    </row>
    <row r="98" spans="1:36" s="85" customFormat="1" x14ac:dyDescent="0.25">
      <c r="A98" s="39"/>
      <c r="B98" s="105"/>
      <c r="C98" s="51"/>
      <c r="D98" s="59"/>
      <c r="E98" s="59"/>
      <c r="F98" s="60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98"/>
      <c r="R98" s="62"/>
      <c r="S98" s="62"/>
      <c r="T98" s="62"/>
      <c r="U98" s="62"/>
      <c r="V98" s="62"/>
      <c r="W98" s="62"/>
      <c r="X98" s="62"/>
      <c r="Y98" s="62"/>
      <c r="Z98" s="62"/>
      <c r="AA98" s="63"/>
      <c r="AC98" s="84"/>
      <c r="AD98" s="84"/>
      <c r="AE98" s="38"/>
      <c r="AF98" s="38"/>
      <c r="AG98" s="38"/>
      <c r="AH98" s="38"/>
      <c r="AI98" s="38"/>
      <c r="AJ98" s="38"/>
    </row>
    <row r="99" spans="1:36" s="85" customFormat="1" x14ac:dyDescent="0.25">
      <c r="A99" s="39"/>
      <c r="B99" s="105"/>
      <c r="C99" s="51"/>
      <c r="D99" s="59"/>
      <c r="E99" s="59"/>
      <c r="F99" s="60"/>
      <c r="G99" s="61"/>
      <c r="H99" s="61"/>
      <c r="I99" s="61"/>
      <c r="J99" s="61"/>
      <c r="K99" s="61"/>
      <c r="L99" s="61"/>
      <c r="M99" s="61"/>
      <c r="N99" s="61"/>
      <c r="O99" s="61"/>
      <c r="P99" s="61"/>
      <c r="Q99" s="98"/>
      <c r="R99" s="62"/>
      <c r="S99" s="62"/>
      <c r="T99" s="62"/>
      <c r="U99" s="62"/>
      <c r="V99" s="62"/>
      <c r="W99" s="62"/>
      <c r="X99" s="62"/>
      <c r="Y99" s="62"/>
      <c r="Z99" s="62"/>
      <c r="AA99" s="63"/>
      <c r="AC99" s="84"/>
      <c r="AD99" s="84"/>
      <c r="AE99" s="38"/>
      <c r="AF99" s="38"/>
      <c r="AG99" s="38"/>
      <c r="AH99" s="38"/>
      <c r="AI99" s="38"/>
      <c r="AJ99" s="38"/>
    </row>
    <row r="100" spans="1:36" s="85" customFormat="1" x14ac:dyDescent="0.25">
      <c r="A100" s="39"/>
      <c r="B100" s="105"/>
      <c r="C100" s="51"/>
      <c r="D100" s="59"/>
      <c r="E100" s="59"/>
      <c r="F100" s="60"/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98"/>
      <c r="R100" s="62"/>
      <c r="S100" s="62"/>
      <c r="T100" s="62"/>
      <c r="U100" s="62"/>
      <c r="V100" s="62"/>
      <c r="W100" s="62"/>
      <c r="X100" s="62"/>
      <c r="Y100" s="62"/>
      <c r="Z100" s="62"/>
      <c r="AA100" s="63"/>
      <c r="AC100" s="84"/>
      <c r="AD100" s="84"/>
      <c r="AE100" s="38"/>
      <c r="AF100" s="38"/>
      <c r="AG100" s="38"/>
      <c r="AH100" s="38"/>
      <c r="AI100" s="38"/>
      <c r="AJ100" s="38"/>
    </row>
    <row r="101" spans="1:36" s="85" customFormat="1" x14ac:dyDescent="0.25">
      <c r="A101" s="39"/>
      <c r="B101" s="105"/>
      <c r="C101" s="51"/>
      <c r="D101" s="59"/>
      <c r="E101" s="59"/>
      <c r="F101" s="60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98"/>
      <c r="R101" s="62"/>
      <c r="S101" s="62"/>
      <c r="T101" s="62"/>
      <c r="U101" s="62"/>
      <c r="V101" s="62"/>
      <c r="W101" s="62"/>
      <c r="X101" s="62"/>
      <c r="Y101" s="62"/>
      <c r="Z101" s="62"/>
      <c r="AA101" s="63"/>
      <c r="AC101" s="84"/>
      <c r="AD101" s="84"/>
      <c r="AE101" s="38"/>
      <c r="AF101" s="38"/>
      <c r="AG101" s="38"/>
      <c r="AH101" s="38"/>
      <c r="AI101" s="38"/>
      <c r="AJ101" s="38"/>
    </row>
    <row r="102" spans="1:36" s="85" customFormat="1" x14ac:dyDescent="0.25">
      <c r="A102" s="39"/>
      <c r="B102" s="105"/>
      <c r="C102" s="51"/>
      <c r="D102" s="59"/>
      <c r="E102" s="59"/>
      <c r="F102" s="60"/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98"/>
      <c r="R102" s="62"/>
      <c r="S102" s="62"/>
      <c r="T102" s="62"/>
      <c r="U102" s="62"/>
      <c r="V102" s="62"/>
      <c r="W102" s="62"/>
      <c r="X102" s="62"/>
      <c r="Y102" s="62"/>
      <c r="Z102" s="62"/>
      <c r="AA102" s="63"/>
      <c r="AC102" s="84"/>
      <c r="AD102" s="84"/>
      <c r="AE102" s="38"/>
      <c r="AF102" s="38"/>
      <c r="AG102" s="38"/>
      <c r="AH102" s="38"/>
      <c r="AI102" s="38"/>
      <c r="AJ102" s="38"/>
    </row>
    <row r="103" spans="1:36" s="85" customFormat="1" x14ac:dyDescent="0.25">
      <c r="A103" s="39"/>
      <c r="B103" s="105"/>
      <c r="C103" s="51"/>
      <c r="D103" s="59"/>
      <c r="E103" s="59"/>
      <c r="F103" s="60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98"/>
      <c r="R103" s="62"/>
      <c r="S103" s="62"/>
      <c r="T103" s="62"/>
      <c r="U103" s="62"/>
      <c r="V103" s="62"/>
      <c r="W103" s="62"/>
      <c r="X103" s="62"/>
      <c r="Y103" s="62"/>
      <c r="Z103" s="62"/>
      <c r="AA103" s="63"/>
      <c r="AC103" s="84"/>
      <c r="AD103" s="84"/>
      <c r="AE103" s="38"/>
      <c r="AF103" s="38"/>
      <c r="AG103" s="38"/>
      <c r="AH103" s="38"/>
      <c r="AI103" s="38"/>
      <c r="AJ103" s="38"/>
    </row>
    <row r="104" spans="1:36" s="85" customFormat="1" x14ac:dyDescent="0.25">
      <c r="A104" s="39"/>
      <c r="B104" s="105"/>
      <c r="C104" s="51"/>
      <c r="D104" s="59"/>
      <c r="E104" s="59"/>
      <c r="F104" s="60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98"/>
      <c r="R104" s="62"/>
      <c r="S104" s="62"/>
      <c r="T104" s="62"/>
      <c r="U104" s="62"/>
      <c r="V104" s="62"/>
      <c r="W104" s="62"/>
      <c r="X104" s="62"/>
      <c r="Y104" s="62"/>
      <c r="Z104" s="62"/>
      <c r="AA104" s="63"/>
      <c r="AC104" s="84"/>
      <c r="AD104" s="84"/>
      <c r="AE104" s="38"/>
      <c r="AF104" s="38"/>
      <c r="AG104" s="38"/>
      <c r="AH104" s="38"/>
      <c r="AI104" s="38"/>
      <c r="AJ104" s="38"/>
    </row>
    <row r="105" spans="1:36" s="85" customFormat="1" x14ac:dyDescent="0.25">
      <c r="A105" s="39"/>
      <c r="B105" s="105"/>
      <c r="C105" s="51"/>
      <c r="D105" s="59"/>
      <c r="E105" s="59"/>
      <c r="F105" s="60"/>
      <c r="G105" s="61"/>
      <c r="H105" s="61"/>
      <c r="I105" s="61"/>
      <c r="J105" s="61"/>
      <c r="K105" s="61"/>
      <c r="L105" s="61"/>
      <c r="M105" s="61"/>
      <c r="N105" s="61"/>
      <c r="O105" s="61"/>
      <c r="P105" s="61"/>
      <c r="Q105" s="98"/>
      <c r="R105" s="62"/>
      <c r="S105" s="62"/>
      <c r="T105" s="62"/>
      <c r="U105" s="62"/>
      <c r="V105" s="62"/>
      <c r="W105" s="62"/>
      <c r="X105" s="62"/>
      <c r="Y105" s="62"/>
      <c r="Z105" s="62"/>
      <c r="AA105" s="63"/>
      <c r="AC105" s="84"/>
      <c r="AD105" s="84"/>
      <c r="AE105" s="38"/>
      <c r="AF105" s="38"/>
      <c r="AG105" s="38"/>
      <c r="AH105" s="38"/>
      <c r="AI105" s="38"/>
      <c r="AJ105" s="38"/>
    </row>
    <row r="106" spans="1:36" s="85" customFormat="1" x14ac:dyDescent="0.25">
      <c r="A106" s="39"/>
      <c r="B106" s="105"/>
      <c r="C106" s="51"/>
      <c r="D106" s="59"/>
      <c r="E106" s="59"/>
      <c r="F106" s="60"/>
      <c r="G106" s="61"/>
      <c r="H106" s="61"/>
      <c r="I106" s="61"/>
      <c r="J106" s="61"/>
      <c r="K106" s="61"/>
      <c r="L106" s="61"/>
      <c r="M106" s="61"/>
      <c r="N106" s="61"/>
      <c r="O106" s="61"/>
      <c r="P106" s="61"/>
      <c r="Q106" s="98"/>
      <c r="R106" s="62"/>
      <c r="S106" s="62"/>
      <c r="T106" s="62"/>
      <c r="U106" s="62"/>
      <c r="V106" s="62"/>
      <c r="W106" s="62"/>
      <c r="X106" s="62"/>
      <c r="Y106" s="62"/>
      <c r="Z106" s="62"/>
      <c r="AA106" s="63"/>
      <c r="AC106" s="84"/>
      <c r="AD106" s="84"/>
      <c r="AE106" s="38"/>
      <c r="AF106" s="38"/>
      <c r="AG106" s="38"/>
      <c r="AH106" s="38"/>
      <c r="AI106" s="38"/>
      <c r="AJ106" s="38"/>
    </row>
    <row r="107" spans="1:36" s="85" customFormat="1" x14ac:dyDescent="0.25">
      <c r="A107" s="39"/>
      <c r="B107" s="105"/>
      <c r="C107" s="51"/>
      <c r="D107" s="59"/>
      <c r="E107" s="59"/>
      <c r="F107" s="60"/>
      <c r="G107" s="61"/>
      <c r="H107" s="61"/>
      <c r="I107" s="61"/>
      <c r="J107" s="61"/>
      <c r="K107" s="61"/>
      <c r="L107" s="61"/>
      <c r="M107" s="61"/>
      <c r="N107" s="61"/>
      <c r="O107" s="61"/>
      <c r="P107" s="61"/>
      <c r="Q107" s="98"/>
      <c r="R107" s="62"/>
      <c r="S107" s="62"/>
      <c r="T107" s="62"/>
      <c r="U107" s="62"/>
      <c r="V107" s="62"/>
      <c r="W107" s="62"/>
      <c r="X107" s="62"/>
      <c r="Y107" s="62"/>
      <c r="Z107" s="62"/>
      <c r="AA107" s="63"/>
      <c r="AC107" s="84"/>
      <c r="AD107" s="84"/>
      <c r="AE107" s="38"/>
      <c r="AF107" s="38"/>
      <c r="AG107" s="38"/>
      <c r="AH107" s="38"/>
      <c r="AI107" s="38"/>
      <c r="AJ107" s="38"/>
    </row>
    <row r="108" spans="1:36" s="85" customFormat="1" x14ac:dyDescent="0.25">
      <c r="A108" s="39"/>
      <c r="B108" s="105"/>
      <c r="C108" s="51"/>
      <c r="D108" s="59"/>
      <c r="E108" s="59"/>
      <c r="F108" s="60"/>
      <c r="G108" s="61"/>
      <c r="H108" s="61"/>
      <c r="I108" s="61"/>
      <c r="J108" s="61"/>
      <c r="K108" s="61"/>
      <c r="L108" s="61"/>
      <c r="M108" s="61"/>
      <c r="N108" s="61"/>
      <c r="O108" s="61"/>
      <c r="P108" s="61"/>
      <c r="Q108" s="98"/>
      <c r="R108" s="62"/>
      <c r="S108" s="62"/>
      <c r="T108" s="62"/>
      <c r="U108" s="62"/>
      <c r="V108" s="62"/>
      <c r="W108" s="62"/>
      <c r="X108" s="62"/>
      <c r="Y108" s="62"/>
      <c r="Z108" s="62"/>
      <c r="AA108" s="63"/>
      <c r="AC108" s="84"/>
      <c r="AD108" s="84"/>
      <c r="AE108" s="38"/>
      <c r="AF108" s="38"/>
      <c r="AG108" s="38"/>
      <c r="AH108" s="38"/>
      <c r="AI108" s="38"/>
      <c r="AJ108" s="38"/>
    </row>
    <row r="109" spans="1:36" s="85" customFormat="1" x14ac:dyDescent="0.25">
      <c r="A109" s="39"/>
      <c r="B109" s="105"/>
      <c r="C109" s="51"/>
      <c r="D109" s="59"/>
      <c r="E109" s="59"/>
      <c r="F109" s="60"/>
      <c r="G109" s="61"/>
      <c r="H109" s="61"/>
      <c r="I109" s="61"/>
      <c r="J109" s="61"/>
      <c r="K109" s="61"/>
      <c r="L109" s="61"/>
      <c r="M109" s="61"/>
      <c r="N109" s="61"/>
      <c r="O109" s="61"/>
      <c r="P109" s="61"/>
      <c r="Q109" s="98"/>
      <c r="R109" s="62"/>
      <c r="S109" s="62"/>
      <c r="T109" s="62"/>
      <c r="U109" s="62"/>
      <c r="V109" s="62"/>
      <c r="W109" s="62"/>
      <c r="X109" s="62"/>
      <c r="Y109" s="62"/>
      <c r="Z109" s="62"/>
      <c r="AA109" s="63"/>
      <c r="AC109" s="84"/>
      <c r="AD109" s="84"/>
      <c r="AE109" s="38"/>
      <c r="AF109" s="38"/>
      <c r="AG109" s="38"/>
      <c r="AH109" s="38"/>
      <c r="AI109" s="38"/>
      <c r="AJ109" s="38"/>
    </row>
    <row r="110" spans="1:36" s="85" customFormat="1" x14ac:dyDescent="0.25">
      <c r="A110" s="39"/>
      <c r="B110" s="105"/>
      <c r="C110" s="51"/>
      <c r="D110" s="59"/>
      <c r="E110" s="59"/>
      <c r="F110" s="60"/>
      <c r="G110" s="61"/>
      <c r="H110" s="61"/>
      <c r="I110" s="61"/>
      <c r="J110" s="61"/>
      <c r="K110" s="61"/>
      <c r="L110" s="61"/>
      <c r="M110" s="61"/>
      <c r="N110" s="61"/>
      <c r="O110" s="61"/>
      <c r="P110" s="61"/>
      <c r="Q110" s="98"/>
      <c r="R110" s="62"/>
      <c r="S110" s="62"/>
      <c r="T110" s="62"/>
      <c r="U110" s="62"/>
      <c r="V110" s="62"/>
      <c r="W110" s="62"/>
      <c r="X110" s="62"/>
      <c r="Y110" s="62"/>
      <c r="Z110" s="62"/>
      <c r="AA110" s="63"/>
      <c r="AC110" s="84"/>
      <c r="AD110" s="84"/>
      <c r="AE110" s="38"/>
      <c r="AF110" s="38"/>
      <c r="AG110" s="38"/>
      <c r="AH110" s="38"/>
      <c r="AI110" s="38"/>
      <c r="AJ110" s="38"/>
    </row>
    <row r="111" spans="1:36" s="85" customFormat="1" x14ac:dyDescent="0.25">
      <c r="A111" s="39"/>
      <c r="B111" s="105"/>
      <c r="C111" s="51"/>
      <c r="D111" s="59"/>
      <c r="E111" s="59"/>
      <c r="F111" s="60"/>
      <c r="G111" s="61"/>
      <c r="H111" s="61"/>
      <c r="I111" s="61"/>
      <c r="J111" s="61"/>
      <c r="K111" s="61"/>
      <c r="L111" s="61"/>
      <c r="M111" s="61"/>
      <c r="N111" s="61"/>
      <c r="O111" s="61"/>
      <c r="P111" s="61"/>
      <c r="Q111" s="98"/>
      <c r="R111" s="62"/>
      <c r="S111" s="62"/>
      <c r="T111" s="62"/>
      <c r="U111" s="62"/>
      <c r="V111" s="62"/>
      <c r="W111" s="62"/>
      <c r="X111" s="62"/>
      <c r="Y111" s="62"/>
      <c r="Z111" s="62"/>
      <c r="AA111" s="63"/>
      <c r="AC111" s="84"/>
      <c r="AD111" s="84"/>
      <c r="AE111" s="38"/>
      <c r="AF111" s="38"/>
      <c r="AG111" s="38"/>
      <c r="AH111" s="38"/>
      <c r="AI111" s="38"/>
      <c r="AJ111" s="38"/>
    </row>
    <row r="112" spans="1:36" s="85" customFormat="1" x14ac:dyDescent="0.25">
      <c r="A112" s="39"/>
      <c r="B112" s="105"/>
      <c r="C112" s="51"/>
      <c r="D112" s="59"/>
      <c r="E112" s="59"/>
      <c r="F112" s="60"/>
      <c r="G112" s="61"/>
      <c r="H112" s="61"/>
      <c r="I112" s="61"/>
      <c r="J112" s="61"/>
      <c r="K112" s="61"/>
      <c r="L112" s="61"/>
      <c r="M112" s="61"/>
      <c r="N112" s="61"/>
      <c r="O112" s="61"/>
      <c r="P112" s="61"/>
      <c r="Q112" s="98"/>
      <c r="R112" s="62"/>
      <c r="S112" s="62"/>
      <c r="T112" s="62"/>
      <c r="U112" s="62"/>
      <c r="V112" s="62"/>
      <c r="W112" s="62"/>
      <c r="X112" s="62"/>
      <c r="Y112" s="62"/>
      <c r="Z112" s="62"/>
      <c r="AA112" s="63"/>
      <c r="AC112" s="84"/>
      <c r="AD112" s="84"/>
      <c r="AE112" s="38"/>
      <c r="AF112" s="38"/>
      <c r="AG112" s="38"/>
      <c r="AH112" s="38"/>
      <c r="AI112" s="38"/>
      <c r="AJ112" s="38"/>
    </row>
    <row r="113" spans="1:36" s="85" customFormat="1" x14ac:dyDescent="0.25">
      <c r="A113" s="39"/>
      <c r="B113" s="105"/>
      <c r="C113" s="51"/>
      <c r="D113" s="59"/>
      <c r="E113" s="59"/>
      <c r="F113" s="60"/>
      <c r="G113" s="61"/>
      <c r="H113" s="61"/>
      <c r="I113" s="61"/>
      <c r="J113" s="61"/>
      <c r="K113" s="61"/>
      <c r="L113" s="61"/>
      <c r="M113" s="61"/>
      <c r="N113" s="61"/>
      <c r="O113" s="61"/>
      <c r="P113" s="61"/>
      <c r="Q113" s="98"/>
      <c r="R113" s="62"/>
      <c r="S113" s="62"/>
      <c r="T113" s="62"/>
      <c r="U113" s="62"/>
      <c r="V113" s="62"/>
      <c r="W113" s="62"/>
      <c r="X113" s="62"/>
      <c r="Y113" s="62"/>
      <c r="Z113" s="62"/>
      <c r="AA113" s="63"/>
      <c r="AC113" s="84"/>
      <c r="AD113" s="84"/>
      <c r="AE113" s="38"/>
      <c r="AF113" s="38"/>
      <c r="AG113" s="38"/>
      <c r="AH113" s="38"/>
      <c r="AI113" s="38"/>
      <c r="AJ113" s="38"/>
    </row>
    <row r="114" spans="1:36" s="85" customFormat="1" x14ac:dyDescent="0.25">
      <c r="A114" s="39"/>
      <c r="B114" s="105"/>
      <c r="C114" s="51"/>
      <c r="D114" s="59"/>
      <c r="E114" s="59"/>
      <c r="F114" s="60"/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98"/>
      <c r="R114" s="62"/>
      <c r="S114" s="62"/>
      <c r="T114" s="62"/>
      <c r="U114" s="62"/>
      <c r="V114" s="62"/>
      <c r="W114" s="62"/>
      <c r="X114" s="62"/>
      <c r="Y114" s="62"/>
      <c r="Z114" s="62"/>
      <c r="AA114" s="63"/>
      <c r="AC114" s="84"/>
      <c r="AD114" s="84"/>
      <c r="AE114" s="38"/>
      <c r="AF114" s="38"/>
      <c r="AG114" s="38"/>
      <c r="AH114" s="38"/>
      <c r="AI114" s="38"/>
      <c r="AJ114" s="38"/>
    </row>
    <row r="115" spans="1:36" s="85" customFormat="1" x14ac:dyDescent="0.25">
      <c r="A115" s="39"/>
      <c r="B115" s="105"/>
      <c r="C115" s="51"/>
      <c r="D115" s="59"/>
      <c r="E115" s="59"/>
      <c r="F115" s="60"/>
      <c r="G115" s="61"/>
      <c r="H115" s="61"/>
      <c r="I115" s="61"/>
      <c r="J115" s="61"/>
      <c r="K115" s="61"/>
      <c r="L115" s="61"/>
      <c r="M115" s="61"/>
      <c r="N115" s="61"/>
      <c r="O115" s="61"/>
      <c r="P115" s="61"/>
      <c r="Q115" s="98"/>
      <c r="R115" s="62"/>
      <c r="S115" s="62"/>
      <c r="T115" s="62"/>
      <c r="U115" s="62"/>
      <c r="V115" s="62"/>
      <c r="W115" s="62"/>
      <c r="X115" s="62"/>
      <c r="Y115" s="62"/>
      <c r="Z115" s="62"/>
      <c r="AA115" s="63"/>
      <c r="AC115" s="84"/>
      <c r="AD115" s="84"/>
      <c r="AE115" s="38"/>
      <c r="AF115" s="38"/>
      <c r="AG115" s="38"/>
      <c r="AH115" s="38"/>
      <c r="AI115" s="38"/>
      <c r="AJ115" s="38"/>
    </row>
    <row r="116" spans="1:36" s="85" customFormat="1" x14ac:dyDescent="0.25">
      <c r="A116" s="39"/>
      <c r="B116" s="105"/>
      <c r="C116" s="51"/>
      <c r="D116" s="59"/>
      <c r="E116" s="59"/>
      <c r="F116" s="60"/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98"/>
      <c r="R116" s="62"/>
      <c r="S116" s="62"/>
      <c r="T116" s="62"/>
      <c r="U116" s="62"/>
      <c r="V116" s="62"/>
      <c r="W116" s="62"/>
      <c r="X116" s="62"/>
      <c r="Y116" s="62"/>
      <c r="Z116" s="62"/>
      <c r="AA116" s="63"/>
      <c r="AC116" s="84"/>
      <c r="AD116" s="84"/>
      <c r="AE116" s="38"/>
      <c r="AF116" s="38"/>
      <c r="AG116" s="38"/>
      <c r="AH116" s="38"/>
      <c r="AI116" s="38"/>
      <c r="AJ116" s="38"/>
    </row>
    <row r="117" spans="1:36" s="85" customFormat="1" x14ac:dyDescent="0.25">
      <c r="A117" s="39"/>
      <c r="B117" s="105"/>
      <c r="C117" s="51"/>
      <c r="D117" s="59"/>
      <c r="E117" s="59"/>
      <c r="F117" s="60"/>
      <c r="G117" s="61"/>
      <c r="H117" s="61"/>
      <c r="I117" s="61"/>
      <c r="J117" s="61"/>
      <c r="K117" s="61"/>
      <c r="L117" s="61"/>
      <c r="M117" s="61"/>
      <c r="N117" s="61"/>
      <c r="O117" s="61"/>
      <c r="P117" s="61"/>
      <c r="Q117" s="98"/>
      <c r="R117" s="62"/>
      <c r="S117" s="62"/>
      <c r="T117" s="62"/>
      <c r="U117" s="62"/>
      <c r="V117" s="62"/>
      <c r="W117" s="62"/>
      <c r="X117" s="62"/>
      <c r="Y117" s="62"/>
      <c r="Z117" s="62"/>
      <c r="AA117" s="63"/>
      <c r="AC117" s="84"/>
      <c r="AD117" s="84"/>
      <c r="AE117" s="38"/>
      <c r="AF117" s="38"/>
      <c r="AG117" s="38"/>
      <c r="AH117" s="38"/>
      <c r="AI117" s="38"/>
      <c r="AJ117" s="38"/>
    </row>
    <row r="118" spans="1:36" s="85" customFormat="1" x14ac:dyDescent="0.25">
      <c r="A118" s="39"/>
      <c r="B118" s="105"/>
      <c r="C118" s="51"/>
      <c r="D118" s="59"/>
      <c r="E118" s="59"/>
      <c r="F118" s="60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98"/>
      <c r="R118" s="62"/>
      <c r="S118" s="62"/>
      <c r="T118" s="62"/>
      <c r="U118" s="62"/>
      <c r="V118" s="62"/>
      <c r="W118" s="62"/>
      <c r="X118" s="62"/>
      <c r="Y118" s="62"/>
      <c r="Z118" s="62"/>
      <c r="AA118" s="63"/>
      <c r="AC118" s="84"/>
      <c r="AD118" s="84"/>
      <c r="AE118" s="38"/>
      <c r="AF118" s="38"/>
      <c r="AG118" s="38"/>
      <c r="AH118" s="38"/>
      <c r="AI118" s="38"/>
      <c r="AJ118" s="38"/>
    </row>
    <row r="119" spans="1:36" s="85" customFormat="1" x14ac:dyDescent="0.25">
      <c r="A119" s="39"/>
      <c r="B119" s="105"/>
      <c r="C119" s="51"/>
      <c r="D119" s="59"/>
      <c r="E119" s="59"/>
      <c r="F119" s="60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98"/>
      <c r="R119" s="62"/>
      <c r="S119" s="62"/>
      <c r="T119" s="62"/>
      <c r="U119" s="62"/>
      <c r="V119" s="62"/>
      <c r="W119" s="62"/>
      <c r="X119" s="62"/>
      <c r="Y119" s="62"/>
      <c r="Z119" s="62"/>
      <c r="AA119" s="63"/>
      <c r="AC119" s="84"/>
      <c r="AD119" s="84"/>
      <c r="AE119" s="38"/>
      <c r="AF119" s="38"/>
      <c r="AG119" s="38"/>
      <c r="AH119" s="38"/>
      <c r="AI119" s="38"/>
      <c r="AJ119" s="38"/>
    </row>
    <row r="120" spans="1:36" s="85" customFormat="1" x14ac:dyDescent="0.25">
      <c r="A120" s="39"/>
      <c r="B120" s="105"/>
      <c r="C120" s="51"/>
      <c r="D120" s="59"/>
      <c r="E120" s="59"/>
      <c r="F120" s="60"/>
      <c r="G120" s="61"/>
      <c r="H120" s="61"/>
      <c r="I120" s="61"/>
      <c r="J120" s="61"/>
      <c r="K120" s="61"/>
      <c r="L120" s="61"/>
      <c r="M120" s="61"/>
      <c r="N120" s="61"/>
      <c r="O120" s="61"/>
      <c r="P120" s="61"/>
      <c r="Q120" s="98"/>
      <c r="R120" s="62"/>
      <c r="S120" s="62"/>
      <c r="T120" s="62"/>
      <c r="U120" s="62"/>
      <c r="V120" s="62"/>
      <c r="W120" s="62"/>
      <c r="X120" s="62"/>
      <c r="Y120" s="62"/>
      <c r="Z120" s="62"/>
      <c r="AA120" s="63"/>
      <c r="AC120" s="84"/>
      <c r="AD120" s="84"/>
      <c r="AE120" s="38"/>
      <c r="AF120" s="38"/>
      <c r="AG120" s="38"/>
      <c r="AH120" s="38"/>
      <c r="AI120" s="38"/>
      <c r="AJ120" s="38"/>
    </row>
    <row r="121" spans="1:36" s="85" customFormat="1" x14ac:dyDescent="0.25">
      <c r="A121" s="39"/>
      <c r="B121" s="105"/>
      <c r="C121" s="51"/>
      <c r="D121" s="59"/>
      <c r="E121" s="59"/>
      <c r="F121" s="60"/>
      <c r="G121" s="61"/>
      <c r="H121" s="61"/>
      <c r="I121" s="61"/>
      <c r="J121" s="61"/>
      <c r="K121" s="61"/>
      <c r="L121" s="61"/>
      <c r="M121" s="61"/>
      <c r="N121" s="61"/>
      <c r="O121" s="61"/>
      <c r="P121" s="61"/>
      <c r="Q121" s="98"/>
      <c r="R121" s="62"/>
      <c r="S121" s="62"/>
      <c r="T121" s="62"/>
      <c r="U121" s="62"/>
      <c r="V121" s="62"/>
      <c r="W121" s="62"/>
      <c r="X121" s="62"/>
      <c r="Y121" s="62"/>
      <c r="Z121" s="62"/>
      <c r="AA121" s="63"/>
      <c r="AC121" s="84"/>
      <c r="AD121" s="84"/>
      <c r="AE121" s="38"/>
      <c r="AF121" s="38"/>
      <c r="AG121" s="38"/>
      <c r="AH121" s="38"/>
      <c r="AI121" s="38"/>
      <c r="AJ121" s="38"/>
    </row>
    <row r="122" spans="1:36" s="85" customFormat="1" x14ac:dyDescent="0.25">
      <c r="A122" s="39"/>
      <c r="B122" s="105"/>
      <c r="C122" s="51"/>
      <c r="D122" s="59"/>
      <c r="E122" s="59"/>
      <c r="F122" s="60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98"/>
      <c r="R122" s="62"/>
      <c r="S122" s="62"/>
      <c r="T122" s="62"/>
      <c r="U122" s="62"/>
      <c r="V122" s="62"/>
      <c r="W122" s="62"/>
      <c r="X122" s="62"/>
      <c r="Y122" s="62"/>
      <c r="Z122" s="62"/>
      <c r="AA122" s="63"/>
      <c r="AC122" s="84"/>
      <c r="AD122" s="84"/>
      <c r="AE122" s="38"/>
      <c r="AF122" s="38"/>
      <c r="AG122" s="38"/>
      <c r="AH122" s="38"/>
      <c r="AI122" s="38"/>
      <c r="AJ122" s="38"/>
    </row>
    <row r="123" spans="1:36" s="85" customFormat="1" x14ac:dyDescent="0.25">
      <c r="A123" s="39"/>
      <c r="B123" s="105"/>
      <c r="C123" s="51"/>
      <c r="D123" s="59"/>
      <c r="E123" s="59"/>
      <c r="F123" s="60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98"/>
      <c r="R123" s="62"/>
      <c r="S123" s="62"/>
      <c r="T123" s="62"/>
      <c r="U123" s="62"/>
      <c r="V123" s="62"/>
      <c r="W123" s="62"/>
      <c r="X123" s="62"/>
      <c r="Y123" s="62"/>
      <c r="Z123" s="62"/>
      <c r="AA123" s="63"/>
      <c r="AC123" s="84"/>
      <c r="AD123" s="84"/>
      <c r="AE123" s="38"/>
      <c r="AF123" s="38"/>
      <c r="AG123" s="38"/>
      <c r="AH123" s="38"/>
      <c r="AI123" s="38"/>
      <c r="AJ123" s="38"/>
    </row>
    <row r="124" spans="1:36" s="85" customFormat="1" x14ac:dyDescent="0.25">
      <c r="A124" s="39"/>
      <c r="B124" s="105"/>
      <c r="C124" s="51"/>
      <c r="D124" s="59"/>
      <c r="E124" s="59"/>
      <c r="F124" s="60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98"/>
      <c r="R124" s="62"/>
      <c r="S124" s="62"/>
      <c r="T124" s="62"/>
      <c r="U124" s="62"/>
      <c r="V124" s="62"/>
      <c r="W124" s="62"/>
      <c r="X124" s="62"/>
      <c r="Y124" s="62"/>
      <c r="Z124" s="62"/>
      <c r="AA124" s="63"/>
      <c r="AC124" s="84"/>
      <c r="AD124" s="84"/>
      <c r="AE124" s="38"/>
      <c r="AF124" s="38"/>
      <c r="AG124" s="38"/>
      <c r="AH124" s="38"/>
      <c r="AI124" s="38"/>
      <c r="AJ124" s="38"/>
    </row>
  </sheetData>
  <mergeCells count="125">
    <mergeCell ref="R31:T31"/>
    <mergeCell ref="U31:W31"/>
    <mergeCell ref="X31:Z31"/>
    <mergeCell ref="X22:Z22"/>
    <mergeCell ref="X28:Z28"/>
    <mergeCell ref="X29:Z29"/>
    <mergeCell ref="X26:Z26"/>
    <mergeCell ref="F29:P29"/>
    <mergeCell ref="R30:T30"/>
    <mergeCell ref="U30:W30"/>
    <mergeCell ref="X30:Z30"/>
    <mergeCell ref="C1:AA1"/>
    <mergeCell ref="X23:Z23"/>
    <mergeCell ref="R16:T16"/>
    <mergeCell ref="U16:W16"/>
    <mergeCell ref="X16:Z16"/>
    <mergeCell ref="R17:T17"/>
    <mergeCell ref="U17:W17"/>
    <mergeCell ref="X17:Z17"/>
    <mergeCell ref="R20:T20"/>
    <mergeCell ref="U20:W20"/>
    <mergeCell ref="X20:Z20"/>
    <mergeCell ref="C22:E22"/>
    <mergeCell ref="C23:E23"/>
    <mergeCell ref="F28:P28"/>
    <mergeCell ref="U27:W27"/>
    <mergeCell ref="X27:Z27"/>
    <mergeCell ref="C28:E28"/>
    <mergeCell ref="C31:E31"/>
    <mergeCell ref="C29:E29"/>
    <mergeCell ref="C30:E30"/>
    <mergeCell ref="C15:E15"/>
    <mergeCell ref="F15:P15"/>
    <mergeCell ref="U22:W22"/>
    <mergeCell ref="F31:P31"/>
    <mergeCell ref="F30:P30"/>
    <mergeCell ref="F21:P21"/>
    <mergeCell ref="R28:T28"/>
    <mergeCell ref="U28:W28"/>
    <mergeCell ref="R29:T29"/>
    <mergeCell ref="U29:W29"/>
    <mergeCell ref="R27:T27"/>
    <mergeCell ref="C25:E25"/>
    <mergeCell ref="C26:E26"/>
    <mergeCell ref="C27:E27"/>
    <mergeCell ref="C19:E19"/>
    <mergeCell ref="R22:T22"/>
    <mergeCell ref="F23:P23"/>
    <mergeCell ref="F24:P24"/>
    <mergeCell ref="C20:E20"/>
    <mergeCell ref="C21:E21"/>
    <mergeCell ref="C24:E24"/>
    <mergeCell ref="R24:T24"/>
    <mergeCell ref="U24:W24"/>
    <mergeCell ref="X24:Z24"/>
    <mergeCell ref="F22:P22"/>
    <mergeCell ref="F26:P26"/>
    <mergeCell ref="F27:P27"/>
    <mergeCell ref="U26:W26"/>
    <mergeCell ref="R26:T26"/>
    <mergeCell ref="R25:T25"/>
    <mergeCell ref="U25:W25"/>
    <mergeCell ref="F25:P25"/>
    <mergeCell ref="R23:T23"/>
    <mergeCell ref="U23:W23"/>
    <mergeCell ref="X25:Z25"/>
    <mergeCell ref="X19:Z19"/>
    <mergeCell ref="F20:P20"/>
    <mergeCell ref="R21:T21"/>
    <mergeCell ref="U21:W21"/>
    <mergeCell ref="X21:Z21"/>
    <mergeCell ref="F19:P19"/>
    <mergeCell ref="R19:T19"/>
    <mergeCell ref="U19:W19"/>
    <mergeCell ref="C3:AA3"/>
    <mergeCell ref="N5:R5"/>
    <mergeCell ref="V5:Z5"/>
    <mergeCell ref="V7:Z7"/>
    <mergeCell ref="V8:Z8"/>
    <mergeCell ref="R11:T12"/>
    <mergeCell ref="U11:W12"/>
    <mergeCell ref="X11:Z12"/>
    <mergeCell ref="T7:U7"/>
    <mergeCell ref="C11:E12"/>
    <mergeCell ref="AA11:AA12"/>
    <mergeCell ref="R10:S10"/>
    <mergeCell ref="Q9:R9"/>
    <mergeCell ref="S9:T9"/>
    <mergeCell ref="U9:V9"/>
    <mergeCell ref="W9:X9"/>
    <mergeCell ref="Y9:Z9"/>
    <mergeCell ref="F11:Q12"/>
    <mergeCell ref="C18:E18"/>
    <mergeCell ref="F18:P18"/>
    <mergeCell ref="R18:T18"/>
    <mergeCell ref="U18:W18"/>
    <mergeCell ref="X18:Z18"/>
    <mergeCell ref="C13:AA13"/>
    <mergeCell ref="C16:E16"/>
    <mergeCell ref="C17:E17"/>
    <mergeCell ref="X15:Z15"/>
    <mergeCell ref="U15:W15"/>
    <mergeCell ref="R15:T15"/>
    <mergeCell ref="F16:P16"/>
    <mergeCell ref="F17:P17"/>
    <mergeCell ref="X35:Z35"/>
    <mergeCell ref="F32:P32"/>
    <mergeCell ref="F33:P33"/>
    <mergeCell ref="U32:W32"/>
    <mergeCell ref="U33:W33"/>
    <mergeCell ref="R32:T32"/>
    <mergeCell ref="R33:T33"/>
    <mergeCell ref="C34:E34"/>
    <mergeCell ref="X32:Z32"/>
    <mergeCell ref="X33:Z33"/>
    <mergeCell ref="X34:Z34"/>
    <mergeCell ref="C35:E35"/>
    <mergeCell ref="F34:P34"/>
    <mergeCell ref="F35:P35"/>
    <mergeCell ref="R34:T34"/>
    <mergeCell ref="R35:T35"/>
    <mergeCell ref="U34:W34"/>
    <mergeCell ref="U35:W35"/>
    <mergeCell ref="C32:E32"/>
    <mergeCell ref="C33:E33"/>
  </mergeCells>
  <printOptions horizontalCentered="1"/>
  <pageMargins left="0.11811023622047245" right="0.11811023622047245" top="0.19685039370078741" bottom="0.15748031496062992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6874" r:id="rId4" name="ListBox1">
          <controlPr defaultSize="0" autoLine="0" autoPict="0" listFillRange="BD!$A$2:$C$18" r:id="rId5">
            <anchor moveWithCells="1">
              <from>
                <xdr:col>28</xdr:col>
                <xdr:colOff>66675</xdr:colOff>
                <xdr:row>1</xdr:row>
                <xdr:rowOff>57150</xdr:rowOff>
              </from>
              <to>
                <xdr:col>36</xdr:col>
                <xdr:colOff>0</xdr:colOff>
                <xdr:row>12</xdr:row>
                <xdr:rowOff>190500</xdr:rowOff>
              </to>
            </anchor>
          </controlPr>
        </control>
      </mc:Choice>
      <mc:Fallback>
        <control shapeId="36874" r:id="rId4" name="ListBox1"/>
      </mc:Fallback>
    </mc:AlternateContent>
    <mc:AlternateContent xmlns:mc="http://schemas.openxmlformats.org/markup-compatibility/2006">
      <mc:Choice Requires="x14">
        <control shapeId="36875" r:id="rId6" name="Button 11">
          <controlPr defaultSize="0" print="0" autoFill="0" autoPict="0" macro="[0]!Feuil14.Impr">
            <anchor moveWithCells="1" sizeWithCells="1">
              <from>
                <xdr:col>31</xdr:col>
                <xdr:colOff>504825</xdr:colOff>
                <xdr:row>12</xdr:row>
                <xdr:rowOff>209550</xdr:rowOff>
              </from>
              <to>
                <xdr:col>34</xdr:col>
                <xdr:colOff>114300</xdr:colOff>
                <xdr:row>13</xdr:row>
                <xdr:rowOff>238125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/>
  <dimension ref="A1:I21"/>
  <sheetViews>
    <sheetView workbookViewId="0">
      <selection activeCell="C18" sqref="C18"/>
    </sheetView>
  </sheetViews>
  <sheetFormatPr defaultColWidth="11" defaultRowHeight="14.25" customHeight="1" x14ac:dyDescent="0.25"/>
  <cols>
    <col min="1" max="1" width="67.5" style="90" customWidth="1"/>
    <col min="2" max="2" width="13.75" style="90" customWidth="1"/>
    <col min="3" max="3" width="24.625" style="90" customWidth="1"/>
    <col min="4" max="5" width="24.375" style="88" bestFit="1" customWidth="1"/>
    <col min="6" max="6" width="25.125" style="88" bestFit="1" customWidth="1"/>
    <col min="7" max="256" width="11" style="88"/>
    <col min="257" max="257" width="26.5" style="88" customWidth="1"/>
    <col min="258" max="512" width="11" style="88"/>
    <col min="513" max="513" width="26.5" style="88" customWidth="1"/>
    <col min="514" max="768" width="11" style="88"/>
    <col min="769" max="769" width="26.5" style="88" customWidth="1"/>
    <col min="770" max="1024" width="11" style="88"/>
    <col min="1025" max="1025" width="26.5" style="88" customWidth="1"/>
    <col min="1026" max="1280" width="11" style="88"/>
    <col min="1281" max="1281" width="26.5" style="88" customWidth="1"/>
    <col min="1282" max="1536" width="11" style="88"/>
    <col min="1537" max="1537" width="26.5" style="88" customWidth="1"/>
    <col min="1538" max="1792" width="11" style="88"/>
    <col min="1793" max="1793" width="26.5" style="88" customWidth="1"/>
    <col min="1794" max="2048" width="11" style="88"/>
    <col min="2049" max="2049" width="26.5" style="88" customWidth="1"/>
    <col min="2050" max="2304" width="11" style="88"/>
    <col min="2305" max="2305" width="26.5" style="88" customWidth="1"/>
    <col min="2306" max="2560" width="11" style="88"/>
    <col min="2561" max="2561" width="26.5" style="88" customWidth="1"/>
    <col min="2562" max="2816" width="11" style="88"/>
    <col min="2817" max="2817" width="26.5" style="88" customWidth="1"/>
    <col min="2818" max="3072" width="11" style="88"/>
    <col min="3073" max="3073" width="26.5" style="88" customWidth="1"/>
    <col min="3074" max="3328" width="11" style="88"/>
    <col min="3329" max="3329" width="26.5" style="88" customWidth="1"/>
    <col min="3330" max="3584" width="11" style="88"/>
    <col min="3585" max="3585" width="26.5" style="88" customWidth="1"/>
    <col min="3586" max="3840" width="11" style="88"/>
    <col min="3841" max="3841" width="26.5" style="88" customWidth="1"/>
    <col min="3842" max="4096" width="11" style="88"/>
    <col min="4097" max="4097" width="26.5" style="88" customWidth="1"/>
    <col min="4098" max="4352" width="11" style="88"/>
    <col min="4353" max="4353" width="26.5" style="88" customWidth="1"/>
    <col min="4354" max="4608" width="11" style="88"/>
    <col min="4609" max="4609" width="26.5" style="88" customWidth="1"/>
    <col min="4610" max="4864" width="11" style="88"/>
    <col min="4865" max="4865" width="26.5" style="88" customWidth="1"/>
    <col min="4866" max="5120" width="11" style="88"/>
    <col min="5121" max="5121" width="26.5" style="88" customWidth="1"/>
    <col min="5122" max="5376" width="11" style="88"/>
    <col min="5377" max="5377" width="26.5" style="88" customWidth="1"/>
    <col min="5378" max="5632" width="11" style="88"/>
    <col min="5633" max="5633" width="26.5" style="88" customWidth="1"/>
    <col min="5634" max="5888" width="11" style="88"/>
    <col min="5889" max="5889" width="26.5" style="88" customWidth="1"/>
    <col min="5890" max="6144" width="11" style="88"/>
    <col min="6145" max="6145" width="26.5" style="88" customWidth="1"/>
    <col min="6146" max="6400" width="11" style="88"/>
    <col min="6401" max="6401" width="26.5" style="88" customWidth="1"/>
    <col min="6402" max="6656" width="11" style="88"/>
    <col min="6657" max="6657" width="26.5" style="88" customWidth="1"/>
    <col min="6658" max="6912" width="11" style="88"/>
    <col min="6913" max="6913" width="26.5" style="88" customWidth="1"/>
    <col min="6914" max="7168" width="11" style="88"/>
    <col min="7169" max="7169" width="26.5" style="88" customWidth="1"/>
    <col min="7170" max="7424" width="11" style="88"/>
    <col min="7425" max="7425" width="26.5" style="88" customWidth="1"/>
    <col min="7426" max="7680" width="11" style="88"/>
    <col min="7681" max="7681" width="26.5" style="88" customWidth="1"/>
    <col min="7682" max="7936" width="11" style="88"/>
    <col min="7937" max="7937" width="26.5" style="88" customWidth="1"/>
    <col min="7938" max="8192" width="11" style="88"/>
    <col min="8193" max="8193" width="26.5" style="88" customWidth="1"/>
    <col min="8194" max="8448" width="11" style="88"/>
    <col min="8449" max="8449" width="26.5" style="88" customWidth="1"/>
    <col min="8450" max="8704" width="11" style="88"/>
    <col min="8705" max="8705" width="26.5" style="88" customWidth="1"/>
    <col min="8706" max="8960" width="11" style="88"/>
    <col min="8961" max="8961" width="26.5" style="88" customWidth="1"/>
    <col min="8962" max="9216" width="11" style="88"/>
    <col min="9217" max="9217" width="26.5" style="88" customWidth="1"/>
    <col min="9218" max="9472" width="11" style="88"/>
    <col min="9473" max="9473" width="26.5" style="88" customWidth="1"/>
    <col min="9474" max="9728" width="11" style="88"/>
    <col min="9729" max="9729" width="26.5" style="88" customWidth="1"/>
    <col min="9730" max="9984" width="11" style="88"/>
    <col min="9985" max="9985" width="26.5" style="88" customWidth="1"/>
    <col min="9986" max="10240" width="11" style="88"/>
    <col min="10241" max="10241" width="26.5" style="88" customWidth="1"/>
    <col min="10242" max="10496" width="11" style="88"/>
    <col min="10497" max="10497" width="26.5" style="88" customWidth="1"/>
    <col min="10498" max="10752" width="11" style="88"/>
    <col min="10753" max="10753" width="26.5" style="88" customWidth="1"/>
    <col min="10754" max="11008" width="11" style="88"/>
    <col min="11009" max="11009" width="26.5" style="88" customWidth="1"/>
    <col min="11010" max="11264" width="11" style="88"/>
    <col min="11265" max="11265" width="26.5" style="88" customWidth="1"/>
    <col min="11266" max="11520" width="11" style="88"/>
    <col min="11521" max="11521" width="26.5" style="88" customWidth="1"/>
    <col min="11522" max="11776" width="11" style="88"/>
    <col min="11777" max="11777" width="26.5" style="88" customWidth="1"/>
    <col min="11778" max="12032" width="11" style="88"/>
    <col min="12033" max="12033" width="26.5" style="88" customWidth="1"/>
    <col min="12034" max="12288" width="11" style="88"/>
    <col min="12289" max="12289" width="26.5" style="88" customWidth="1"/>
    <col min="12290" max="12544" width="11" style="88"/>
    <col min="12545" max="12545" width="26.5" style="88" customWidth="1"/>
    <col min="12546" max="12800" width="11" style="88"/>
    <col min="12801" max="12801" width="26.5" style="88" customWidth="1"/>
    <col min="12802" max="13056" width="11" style="88"/>
    <col min="13057" max="13057" width="26.5" style="88" customWidth="1"/>
    <col min="13058" max="13312" width="11" style="88"/>
    <col min="13313" max="13313" width="26.5" style="88" customWidth="1"/>
    <col min="13314" max="13568" width="11" style="88"/>
    <col min="13569" max="13569" width="26.5" style="88" customWidth="1"/>
    <col min="13570" max="13824" width="11" style="88"/>
    <col min="13825" max="13825" width="26.5" style="88" customWidth="1"/>
    <col min="13826" max="14080" width="11" style="88"/>
    <col min="14081" max="14081" width="26.5" style="88" customWidth="1"/>
    <col min="14082" max="14336" width="11" style="88"/>
    <col min="14337" max="14337" width="26.5" style="88" customWidth="1"/>
    <col min="14338" max="14592" width="11" style="88"/>
    <col min="14593" max="14593" width="26.5" style="88" customWidth="1"/>
    <col min="14594" max="14848" width="11" style="88"/>
    <col min="14849" max="14849" width="26.5" style="88" customWidth="1"/>
    <col min="14850" max="15104" width="11" style="88"/>
    <col min="15105" max="15105" width="26.5" style="88" customWidth="1"/>
    <col min="15106" max="15360" width="11" style="88"/>
    <col min="15361" max="15361" width="26.5" style="88" customWidth="1"/>
    <col min="15362" max="15616" width="11" style="88"/>
    <col min="15617" max="15617" width="26.5" style="88" customWidth="1"/>
    <col min="15618" max="15872" width="11" style="88"/>
    <col min="15873" max="15873" width="26.5" style="88" customWidth="1"/>
    <col min="15874" max="16128" width="11" style="88"/>
    <col min="16129" max="16129" width="26.5" style="88" customWidth="1"/>
    <col min="16130" max="16384" width="11" style="88"/>
  </cols>
  <sheetData>
    <row r="1" spans="1:9" ht="11.25" x14ac:dyDescent="0.2">
      <c r="A1" s="100" t="s">
        <v>27</v>
      </c>
      <c r="B1" s="100" t="s">
        <v>25</v>
      </c>
      <c r="C1" s="100" t="s">
        <v>4</v>
      </c>
      <c r="I1" s="89"/>
    </row>
    <row r="2" spans="1:9" ht="15" x14ac:dyDescent="0.2">
      <c r="A2" s="2" t="s">
        <v>15</v>
      </c>
      <c r="B2" s="1" t="s">
        <v>20</v>
      </c>
      <c r="C2" s="1"/>
    </row>
    <row r="3" spans="1:9" ht="15" x14ac:dyDescent="0.2">
      <c r="A3" s="2" t="s">
        <v>8</v>
      </c>
      <c r="B3" s="1" t="s">
        <v>21</v>
      </c>
      <c r="C3" s="1"/>
    </row>
    <row r="4" spans="1:9" ht="15" x14ac:dyDescent="0.2">
      <c r="A4" s="2" t="s">
        <v>9</v>
      </c>
      <c r="B4" s="1" t="s">
        <v>22</v>
      </c>
      <c r="C4" s="1"/>
    </row>
    <row r="5" spans="1:9" ht="15" x14ac:dyDescent="0.2">
      <c r="A5" s="2" t="s">
        <v>16</v>
      </c>
      <c r="B5" s="1" t="s">
        <v>23</v>
      </c>
      <c r="C5" s="1"/>
    </row>
    <row r="6" spans="1:9" ht="15" x14ac:dyDescent="0.2">
      <c r="A6" s="2" t="s">
        <v>17</v>
      </c>
      <c r="B6" s="1" t="s">
        <v>31</v>
      </c>
      <c r="C6" s="1"/>
    </row>
    <row r="7" spans="1:9" ht="15" x14ac:dyDescent="0.2">
      <c r="A7" s="2" t="s">
        <v>18</v>
      </c>
      <c r="B7" s="1" t="s">
        <v>24</v>
      </c>
      <c r="C7" s="1"/>
    </row>
    <row r="8" spans="1:9" ht="15" x14ac:dyDescent="0.2">
      <c r="A8" s="2" t="s">
        <v>19</v>
      </c>
      <c r="B8" s="14" t="s">
        <v>26</v>
      </c>
      <c r="C8" s="1"/>
    </row>
    <row r="9" spans="1:9" ht="15" x14ac:dyDescent="0.2">
      <c r="A9" s="2"/>
      <c r="B9" s="1"/>
      <c r="C9" s="1"/>
    </row>
    <row r="10" spans="1:9" ht="15" x14ac:dyDescent="0.2">
      <c r="A10" s="2"/>
      <c r="B10" s="1"/>
      <c r="C10" s="1"/>
    </row>
    <row r="11" spans="1:9" ht="14.25" customHeight="1" x14ac:dyDescent="0.2">
      <c r="A11" s="2"/>
      <c r="B11" s="1"/>
      <c r="C11" s="1"/>
    </row>
    <row r="12" spans="1:9" ht="14.25" customHeight="1" x14ac:dyDescent="0.2">
      <c r="A12" s="2"/>
      <c r="B12" s="1"/>
      <c r="C12" s="1"/>
    </row>
    <row r="13" spans="1:9" ht="14.25" customHeight="1" x14ac:dyDescent="0.2">
      <c r="A13" s="102"/>
      <c r="B13" s="88"/>
      <c r="C13" s="102"/>
    </row>
    <row r="14" spans="1:9" ht="14.25" customHeight="1" x14ac:dyDescent="0.2">
      <c r="A14" s="102"/>
      <c r="B14" s="88"/>
      <c r="C14" s="102"/>
    </row>
    <row r="15" spans="1:9" ht="14.25" customHeight="1" x14ac:dyDescent="0.2">
      <c r="A15" s="102"/>
      <c r="B15" s="88"/>
      <c r="C15" s="102"/>
    </row>
    <row r="16" spans="1:9" ht="14.25" customHeight="1" x14ac:dyDescent="0.2">
      <c r="A16" s="161"/>
      <c r="B16" s="88"/>
      <c r="C16" s="102"/>
      <c r="D16"/>
      <c r="E16"/>
      <c r="F16"/>
    </row>
    <row r="17" spans="1:6" ht="14.25" customHeight="1" x14ac:dyDescent="0.2">
      <c r="A17" s="161"/>
      <c r="B17" s="88"/>
      <c r="C17" s="102"/>
      <c r="D17"/>
      <c r="E17"/>
      <c r="F17"/>
    </row>
    <row r="18" spans="1:6" ht="14.25" customHeight="1" x14ac:dyDescent="0.2">
      <c r="A18" s="162"/>
      <c r="B18" s="163"/>
      <c r="C18" s="164"/>
      <c r="D18"/>
      <c r="E18"/>
      <c r="F18"/>
    </row>
    <row r="19" spans="1:6" ht="14.25" customHeight="1" x14ac:dyDescent="0.2">
      <c r="A19"/>
      <c r="B19"/>
      <c r="C19"/>
      <c r="D19"/>
      <c r="E19"/>
      <c r="F19"/>
    </row>
    <row r="20" spans="1:6" ht="14.25" customHeight="1" x14ac:dyDescent="0.2">
      <c r="A20"/>
      <c r="B20"/>
      <c r="C20"/>
      <c r="D20"/>
      <c r="E20"/>
      <c r="F20"/>
    </row>
    <row r="21" spans="1:6" ht="14.25" customHeight="1" x14ac:dyDescent="0.2">
      <c r="A21"/>
      <c r="B21"/>
      <c r="C21"/>
      <c r="D21"/>
      <c r="E21"/>
      <c r="F2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Base de données</vt:lpstr>
      <vt:lpstr>Base autres charges</vt:lpstr>
      <vt:lpstr>Fiche_binôme</vt:lpstr>
      <vt:lpstr>BD</vt:lpstr>
      <vt:lpstr>'Base de données'!Print_Area</vt:lpstr>
      <vt:lpstr>Fiche_binôme!Print_Area</vt:lpstr>
      <vt:lpstr>Tableau1</vt:lpstr>
      <vt:lpstr>'Base autres charges'!Tableau13</vt:lpstr>
      <vt:lpstr>Tableau13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 Marie-Hélène</dc:creator>
  <cp:lastModifiedBy>h2so4</cp:lastModifiedBy>
  <cp:lastPrinted>2021-10-29T07:55:22Z</cp:lastPrinted>
  <dcterms:created xsi:type="dcterms:W3CDTF">2016-12-05T05:14:59Z</dcterms:created>
  <dcterms:modified xsi:type="dcterms:W3CDTF">2021-10-29T07:55:32Z</dcterms:modified>
</cp:coreProperties>
</file>