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BCFCCFC-05F0-450B-AF21-D069B57BA338}" xr6:coauthVersionLast="47" xr6:coauthVersionMax="47" xr10:uidLastSave="{00000000-0000-0000-0000-000000000000}"/>
  <bookViews>
    <workbookView xWindow="-120" yWindow="-120" windowWidth="29040" windowHeight="16440" tabRatio="850" activeTab="1" xr2:uid="{00000000-000D-0000-FFFF-FFFF00000000}"/>
  </bookViews>
  <sheets>
    <sheet name="Calories &amp; Macronutriments" sheetId="7" r:id="rId1"/>
    <sheet name="Calculateur" sheetId="6" r:id="rId2"/>
    <sheet name="Aliments" sheetId="5" r:id="rId3"/>
    <sheet name="Journal des Calories" sheetId="8" r:id="rId4"/>
    <sheet name="Mesures" sheetId="9" r:id="rId5"/>
    <sheet name="Carnet d'Entraînement" sheetId="10" r:id="rId6"/>
  </sheets>
  <functionGroups builtInGroupCount="19"/>
  <definedNames>
    <definedName name="Aliments">Aliments!$A$2:$A$121</definedName>
    <definedName name="solver_adj" localSheetId="1" hidden="1">Calculateur!$J$6:$J$10</definedName>
    <definedName name="solver_cvg" localSheetId="1" hidden="1">0.0001</definedName>
    <definedName name="solver_drv" localSheetId="1" hidden="1">2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Calculateur!$K$22</definedName>
    <definedName name="solver_lhs10" localSheetId="1" hidden="1">Calculateur!$J$6:$J$10</definedName>
    <definedName name="solver_lhs11" localSheetId="1" hidden="1">Calculateur!$J$6:$J$15</definedName>
    <definedName name="solver_lhs12" localSheetId="1" hidden="1">Calculateur!$K$20</definedName>
    <definedName name="solver_lhs13" localSheetId="1" hidden="1">Calculateur!$K$20</definedName>
    <definedName name="solver_lhs14" localSheetId="1" hidden="1">Calculateur!$K$20</definedName>
    <definedName name="solver_lhs15" localSheetId="1" hidden="1">Calculateur!$J$6:$J$14</definedName>
    <definedName name="solver_lhs16" localSheetId="1" hidden="1">Calculateur!$K$20</definedName>
    <definedName name="solver_lhs17" localSheetId="1" hidden="1">Calculateur!$J$6:$J$14</definedName>
    <definedName name="solver_lhs18" localSheetId="1" hidden="1">Calculateur!$K$20</definedName>
    <definedName name="solver_lhs19" localSheetId="1" hidden="1">Calculateur!$K$20</definedName>
    <definedName name="solver_lhs2" localSheetId="1" hidden="1">Calculateur!$L$22</definedName>
    <definedName name="solver_lhs20" localSheetId="1" hidden="1">Calculateur!$K$20</definedName>
    <definedName name="solver_lhs21" localSheetId="1" hidden="1">Calculateur!$L$20</definedName>
    <definedName name="solver_lhs22" localSheetId="1" hidden="1">Calculateur!$K$20</definedName>
    <definedName name="solver_lhs23" localSheetId="1" hidden="1">Calculateur!$L$20</definedName>
    <definedName name="solver_lhs24" localSheetId="1" hidden="1">Calculateur!$L$20</definedName>
    <definedName name="solver_lhs25" localSheetId="1" hidden="1">Calculateur!$K$20</definedName>
    <definedName name="solver_lhs26" localSheetId="1" hidden="1">Calculateur!$L$20</definedName>
    <definedName name="solver_lhs27" localSheetId="1" hidden="1">Calculateur!$L$20</definedName>
    <definedName name="solver_lhs28" localSheetId="1" hidden="1">Calculateur!$K$20</definedName>
    <definedName name="solver_lhs29" localSheetId="1" hidden="1">Calculateur!$L$20</definedName>
    <definedName name="solver_lhs3" localSheetId="1" hidden="1">Calculateur!$M$22</definedName>
    <definedName name="solver_lhs30" localSheetId="1" hidden="1">Calculateur!$L$20</definedName>
    <definedName name="solver_lhs31" localSheetId="1" hidden="1">Calculateur!$L$20</definedName>
    <definedName name="solver_lhs32" localSheetId="1" hidden="1">Calculateur!$M$20</definedName>
    <definedName name="solver_lhs33" localSheetId="1" hidden="1">Calculateur!$L$20</definedName>
    <definedName name="solver_lhs34" localSheetId="1" hidden="1">Calculateur!$M$20</definedName>
    <definedName name="solver_lhs35" localSheetId="1" hidden="1">Calculateur!$L$20</definedName>
    <definedName name="solver_lhs36" localSheetId="1" hidden="1">Calculateur!$M$20</definedName>
    <definedName name="solver_lhs37" localSheetId="1" hidden="1">Calculateur!$M$20</definedName>
    <definedName name="solver_lhs38" localSheetId="1" hidden="1">Calculateur!$M$20</definedName>
    <definedName name="solver_lhs39" localSheetId="1" hidden="1">Calculateur!$M$20</definedName>
    <definedName name="solver_lhs4" localSheetId="1" hidden="1">Calculateur!$J$6:$J$10</definedName>
    <definedName name="solver_lhs40" localSheetId="1" hidden="1">Calculateur!$M$20</definedName>
    <definedName name="solver_lhs41" localSheetId="1" hidden="1">Calculateur!$N$22</definedName>
    <definedName name="solver_lhs42" localSheetId="1" hidden="1">Calculateur!$M$20</definedName>
    <definedName name="solver_lhs43" localSheetId="1" hidden="1">Calculateur!$N$22</definedName>
    <definedName name="solver_lhs44" localSheetId="1" hidden="1">Calculateur!$M$20</definedName>
    <definedName name="solver_lhs45" localSheetId="1" hidden="1">Calculateur!$N$22</definedName>
    <definedName name="solver_lhs46" localSheetId="1" hidden="1">Calculateur!$M$20</definedName>
    <definedName name="solver_lhs47" localSheetId="1" hidden="1">Calculateur!$N$22</definedName>
    <definedName name="solver_lhs5" localSheetId="1" hidden="1">Calculateur!$N$22</definedName>
    <definedName name="solver_lhs6" localSheetId="1" hidden="1">Calculateur!$J$6:$J$13</definedName>
    <definedName name="solver_lhs7" localSheetId="1" hidden="1">Calculateur!$J$6:$J$14</definedName>
    <definedName name="solver_lhs8" localSheetId="1" hidden="1">Calculateur!$N$22</definedName>
    <definedName name="solver_lhs9" localSheetId="1" hidden="1">Calculateur!$J$6:$J$15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5</definedName>
    <definedName name="solver_nwt" localSheetId="1" hidden="1">1</definedName>
    <definedName name="solver_opt" localSheetId="1" hidden="1">Calculateur!$N$22</definedName>
    <definedName name="solver_pre" localSheetId="1" hidden="1">0.000001</definedName>
    <definedName name="solver_rbv" localSheetId="1" hidden="1">2</definedName>
    <definedName name="solver_rel1" localSheetId="1" hidden="1">1</definedName>
    <definedName name="solver_rel10" localSheetId="1" hidden="1">3</definedName>
    <definedName name="solver_rel11" localSheetId="1" hidden="1">3</definedName>
    <definedName name="solver_rel12" localSheetId="1" hidden="1">1</definedName>
    <definedName name="solver_rel13" localSheetId="1" hidden="1">1</definedName>
    <definedName name="solver_rel14" localSheetId="1" hidden="1">1</definedName>
    <definedName name="solver_rel15" localSheetId="1" hidden="1">3</definedName>
    <definedName name="solver_rel16" localSheetId="1" hidden="1">1</definedName>
    <definedName name="solver_rel17" localSheetId="1" hidden="1">3</definedName>
    <definedName name="solver_rel18" localSheetId="1" hidden="1">1</definedName>
    <definedName name="solver_rel19" localSheetId="1" hidden="1">1</definedName>
    <definedName name="solver_rel2" localSheetId="1" hidden="1">1</definedName>
    <definedName name="solver_rel20" localSheetId="1" hidden="1">1</definedName>
    <definedName name="solver_rel21" localSheetId="1" hidden="1">1</definedName>
    <definedName name="solver_rel22" localSheetId="1" hidden="1">1</definedName>
    <definedName name="solver_rel23" localSheetId="1" hidden="1">1</definedName>
    <definedName name="solver_rel24" localSheetId="1" hidden="1">1</definedName>
    <definedName name="solver_rel25" localSheetId="1" hidden="1">1</definedName>
    <definedName name="solver_rel26" localSheetId="1" hidden="1">1</definedName>
    <definedName name="solver_rel27" localSheetId="1" hidden="1">1</definedName>
    <definedName name="solver_rel28" localSheetId="1" hidden="1">1</definedName>
    <definedName name="solver_rel29" localSheetId="1" hidden="1">1</definedName>
    <definedName name="solver_rel3" localSheetId="1" hidden="1">1</definedName>
    <definedName name="solver_rel30" localSheetId="1" hidden="1">1</definedName>
    <definedName name="solver_rel31" localSheetId="1" hidden="1">1</definedName>
    <definedName name="solver_rel32" localSheetId="1" hidden="1">1</definedName>
    <definedName name="solver_rel33" localSheetId="1" hidden="1">1</definedName>
    <definedName name="solver_rel34" localSheetId="1" hidden="1">1</definedName>
    <definedName name="solver_rel35" localSheetId="1" hidden="1">1</definedName>
    <definedName name="solver_rel36" localSheetId="1" hidden="1">1</definedName>
    <definedName name="solver_rel37" localSheetId="1" hidden="1">1</definedName>
    <definedName name="solver_rel38" localSheetId="1" hidden="1">1</definedName>
    <definedName name="solver_rel39" localSheetId="1" hidden="1">1</definedName>
    <definedName name="solver_rel4" localSheetId="1" hidden="1">3</definedName>
    <definedName name="solver_rel40" localSheetId="1" hidden="1">1</definedName>
    <definedName name="solver_rel41" localSheetId="1" hidden="1">1</definedName>
    <definedName name="solver_rel42" localSheetId="1" hidden="1">1</definedName>
    <definedName name="solver_rel43" localSheetId="1" hidden="1">1</definedName>
    <definedName name="solver_rel44" localSheetId="1" hidden="1">1</definedName>
    <definedName name="solver_rel45" localSheetId="1" hidden="1">1</definedName>
    <definedName name="solver_rel46" localSheetId="1" hidden="1">1</definedName>
    <definedName name="solver_rel47" localSheetId="1" hidden="1">1</definedName>
    <definedName name="solver_rel5" localSheetId="1" hidden="1">1</definedName>
    <definedName name="solver_rel6" localSheetId="1" hidden="1">3</definedName>
    <definedName name="solver_rel7" localSheetId="1" hidden="1">3</definedName>
    <definedName name="solver_rel8" localSheetId="1" hidden="1">1</definedName>
    <definedName name="solver_rel9" localSheetId="1" hidden="1">3</definedName>
    <definedName name="solver_rhs1" localSheetId="1" hidden="1">2.44</definedName>
    <definedName name="solver_rhs10" localSheetId="1" hidden="1">1</definedName>
    <definedName name="solver_rhs11" localSheetId="1" hidden="1">1</definedName>
    <definedName name="solver_rhs12" localSheetId="1" hidden="1">Calculateur!$K$21</definedName>
    <definedName name="solver_rhs13" localSheetId="1" hidden="1">Calculateur!$K$21</definedName>
    <definedName name="solver_rhs14" localSheetId="1" hidden="1">Calculateur!$K$21</definedName>
    <definedName name="solver_rhs15" localSheetId="1" hidden="1">1</definedName>
    <definedName name="solver_rhs16" localSheetId="1" hidden="1">Calculateur!$K$21</definedName>
    <definedName name="solver_rhs17" localSheetId="1" hidden="1">2</definedName>
    <definedName name="solver_rhs18" localSheetId="1" hidden="1">Calculateur!$K$21</definedName>
    <definedName name="solver_rhs19" localSheetId="1" hidden="1">Calculateur!$K$21</definedName>
    <definedName name="solver_rhs2" localSheetId="1" hidden="1">2.44</definedName>
    <definedName name="solver_rhs20" localSheetId="1" hidden="1">Calculateur!$K$21</definedName>
    <definedName name="solver_rhs21" localSheetId="1" hidden="1">Calculateur!$L$21</definedName>
    <definedName name="solver_rhs22" localSheetId="1" hidden="1">Calculateur!$K$21</definedName>
    <definedName name="solver_rhs23" localSheetId="1" hidden="1">Calculateur!$L$21</definedName>
    <definedName name="solver_rhs24" localSheetId="1" hidden="1">Calculateur!$L$21</definedName>
    <definedName name="solver_rhs25" localSheetId="1" hidden="1">Calculateur!$K$21</definedName>
    <definedName name="solver_rhs26" localSheetId="1" hidden="1">Calculateur!$L$21</definedName>
    <definedName name="solver_rhs27" localSheetId="1" hidden="1">Calculateur!$L$21</definedName>
    <definedName name="solver_rhs28" localSheetId="1" hidden="1">Calculateur!$K$21</definedName>
    <definedName name="solver_rhs29" localSheetId="1" hidden="1">Calculateur!$L$21</definedName>
    <definedName name="solver_rhs3" localSheetId="1" hidden="1">2.44</definedName>
    <definedName name="solver_rhs30" localSheetId="1" hidden="1">Calculateur!$L$21</definedName>
    <definedName name="solver_rhs31" localSheetId="1" hidden="1">Calculateur!$L$21</definedName>
    <definedName name="solver_rhs32" localSheetId="1" hidden="1">Calculateur!$M$21</definedName>
    <definedName name="solver_rhs33" localSheetId="1" hidden="1">Calculateur!$L$21</definedName>
    <definedName name="solver_rhs34" localSheetId="1" hidden="1">Calculateur!$M$21</definedName>
    <definedName name="solver_rhs35" localSheetId="1" hidden="1">Calculateur!$L$21</definedName>
    <definedName name="solver_rhs36" localSheetId="1" hidden="1">Calculateur!$M$21</definedName>
    <definedName name="solver_rhs37" localSheetId="1" hidden="1">Calculateur!$M$21</definedName>
    <definedName name="solver_rhs38" localSheetId="1" hidden="1">Calculateur!$M$21</definedName>
    <definedName name="solver_rhs39" localSheetId="1" hidden="1">Calculateur!$M$21</definedName>
    <definedName name="solver_rhs4" localSheetId="1" hidden="1">1</definedName>
    <definedName name="solver_rhs40" localSheetId="1" hidden="1">Calculateur!$M$21</definedName>
    <definedName name="solver_rhs41" localSheetId="1" hidden="1">0</definedName>
    <definedName name="solver_rhs42" localSheetId="1" hidden="1">Calculateur!$M$21</definedName>
    <definedName name="solver_rhs43" localSheetId="1" hidden="1">0</definedName>
    <definedName name="solver_rhs44" localSheetId="1" hidden="1">Calculateur!$M$21</definedName>
    <definedName name="solver_rhs45" localSheetId="1" hidden="1">0</definedName>
    <definedName name="solver_rhs46" localSheetId="1" hidden="1">Calculateur!$M$21</definedName>
    <definedName name="solver_rhs47" localSheetId="1" hidden="1">10</definedName>
    <definedName name="solver_rhs5" localSheetId="1" hidden="1">30</definedName>
    <definedName name="solver_rhs6" localSheetId="1" hidden="1">1</definedName>
    <definedName name="solver_rhs7" localSheetId="1" hidden="1">1</definedName>
    <definedName name="solver_rhs8" localSheetId="1" hidden="1">12.22</definedName>
    <definedName name="solver_rhs9" localSheetId="1" hidden="1">1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1" i="6" l="1"/>
  <c r="C312" i="6"/>
  <c r="G311" i="6"/>
  <c r="F311" i="6"/>
  <c r="E311" i="6"/>
  <c r="D311" i="6"/>
  <c r="G310" i="6"/>
  <c r="F310" i="6"/>
  <c r="E310" i="6"/>
  <c r="D310" i="6"/>
  <c r="G309" i="6"/>
  <c r="F309" i="6"/>
  <c r="E309" i="6"/>
  <c r="D309" i="6"/>
  <c r="G308" i="6"/>
  <c r="F308" i="6"/>
  <c r="E308" i="6"/>
  <c r="D308" i="6"/>
  <c r="G307" i="6"/>
  <c r="F307" i="6"/>
  <c r="E307" i="6"/>
  <c r="D307" i="6"/>
  <c r="G306" i="6"/>
  <c r="F306" i="6"/>
  <c r="E306" i="6"/>
  <c r="D306" i="6"/>
  <c r="G305" i="6"/>
  <c r="F305" i="6"/>
  <c r="E305" i="6"/>
  <c r="D305" i="6"/>
  <c r="G304" i="6"/>
  <c r="F304" i="6"/>
  <c r="E304" i="6"/>
  <c r="D304" i="6"/>
  <c r="G303" i="6"/>
  <c r="F303" i="6"/>
  <c r="E303" i="6"/>
  <c r="D303" i="6"/>
  <c r="G302" i="6"/>
  <c r="F302" i="6"/>
  <c r="E302" i="6"/>
  <c r="D302" i="6"/>
  <c r="G301" i="6"/>
  <c r="F301" i="6"/>
  <c r="E301" i="6"/>
  <c r="D301" i="6"/>
  <c r="G300" i="6"/>
  <c r="F300" i="6"/>
  <c r="E300" i="6"/>
  <c r="D300" i="6"/>
  <c r="G299" i="6"/>
  <c r="F299" i="6"/>
  <c r="E299" i="6"/>
  <c r="D299" i="6"/>
  <c r="G298" i="6"/>
  <c r="F298" i="6"/>
  <c r="E298" i="6"/>
  <c r="D298" i="6"/>
  <c r="C295" i="6"/>
  <c r="G294" i="6"/>
  <c r="F294" i="6"/>
  <c r="E294" i="6"/>
  <c r="D294" i="6"/>
  <c r="F293" i="6"/>
  <c r="E293" i="6"/>
  <c r="D293" i="6"/>
  <c r="F292" i="6"/>
  <c r="E292" i="6"/>
  <c r="D292" i="6"/>
  <c r="F291" i="6"/>
  <c r="E291" i="6"/>
  <c r="D291" i="6"/>
  <c r="F290" i="6"/>
  <c r="E290" i="6"/>
  <c r="D290" i="6"/>
  <c r="F289" i="6"/>
  <c r="E289" i="6"/>
  <c r="D289" i="6"/>
  <c r="F288" i="6"/>
  <c r="E288" i="6"/>
  <c r="D288" i="6"/>
  <c r="F287" i="6"/>
  <c r="E287" i="6"/>
  <c r="D287" i="6"/>
  <c r="F286" i="6"/>
  <c r="E286" i="6"/>
  <c r="D286" i="6"/>
  <c r="F285" i="6"/>
  <c r="E285" i="6"/>
  <c r="D285" i="6"/>
  <c r="F284" i="6"/>
  <c r="E284" i="6"/>
  <c r="D284" i="6"/>
  <c r="F283" i="6"/>
  <c r="E283" i="6"/>
  <c r="D283" i="6"/>
  <c r="F282" i="6"/>
  <c r="E282" i="6"/>
  <c r="D282" i="6"/>
  <c r="F281" i="6"/>
  <c r="F295" i="6" s="1"/>
  <c r="E281" i="6"/>
  <c r="D281" i="6"/>
  <c r="C278" i="6"/>
  <c r="G277" i="6"/>
  <c r="F277" i="6"/>
  <c r="E277" i="6"/>
  <c r="D277" i="6"/>
  <c r="F276" i="6"/>
  <c r="E276" i="6"/>
  <c r="D276" i="6"/>
  <c r="F275" i="6"/>
  <c r="E275" i="6"/>
  <c r="D275" i="6"/>
  <c r="F274" i="6"/>
  <c r="E274" i="6"/>
  <c r="D274" i="6"/>
  <c r="F273" i="6"/>
  <c r="E273" i="6"/>
  <c r="D273" i="6"/>
  <c r="F272" i="6"/>
  <c r="E272" i="6"/>
  <c r="D272" i="6"/>
  <c r="F271" i="6"/>
  <c r="E271" i="6"/>
  <c r="D271" i="6"/>
  <c r="F270" i="6"/>
  <c r="E270" i="6"/>
  <c r="D270" i="6"/>
  <c r="F269" i="6"/>
  <c r="E269" i="6"/>
  <c r="D269" i="6"/>
  <c r="F268" i="6"/>
  <c r="E268" i="6"/>
  <c r="D268" i="6"/>
  <c r="F267" i="6"/>
  <c r="E267" i="6"/>
  <c r="D267" i="6"/>
  <c r="F266" i="6"/>
  <c r="E266" i="6"/>
  <c r="D266" i="6"/>
  <c r="F265" i="6"/>
  <c r="E265" i="6"/>
  <c r="D265" i="6"/>
  <c r="F264" i="6"/>
  <c r="F278" i="6" s="1"/>
  <c r="E264" i="6"/>
  <c r="D264" i="6"/>
  <c r="D278" i="6" s="1"/>
  <c r="C258" i="6"/>
  <c r="F257" i="6"/>
  <c r="E257" i="6"/>
  <c r="D257" i="6"/>
  <c r="F256" i="6"/>
  <c r="E256" i="6"/>
  <c r="D256" i="6"/>
  <c r="F255" i="6"/>
  <c r="E255" i="6"/>
  <c r="D255" i="6"/>
  <c r="F254" i="6"/>
  <c r="E254" i="6"/>
  <c r="D254" i="6"/>
  <c r="F253" i="6"/>
  <c r="E253" i="6"/>
  <c r="D253" i="6"/>
  <c r="F252" i="6"/>
  <c r="E252" i="6"/>
  <c r="D252" i="6"/>
  <c r="F251" i="6"/>
  <c r="E251" i="6"/>
  <c r="D251" i="6"/>
  <c r="F250" i="6"/>
  <c r="E250" i="6"/>
  <c r="D250" i="6"/>
  <c r="F249" i="6"/>
  <c r="E249" i="6"/>
  <c r="D249" i="6"/>
  <c r="F248" i="6"/>
  <c r="E248" i="6"/>
  <c r="D248" i="6"/>
  <c r="F247" i="6"/>
  <c r="E247" i="6"/>
  <c r="D247" i="6"/>
  <c r="F246" i="6"/>
  <c r="E246" i="6"/>
  <c r="D246" i="6"/>
  <c r="F245" i="6"/>
  <c r="E245" i="6"/>
  <c r="D245" i="6"/>
  <c r="F244" i="6"/>
  <c r="E244" i="6"/>
  <c r="D244" i="6"/>
  <c r="F243" i="6"/>
  <c r="E243" i="6"/>
  <c r="D243" i="6"/>
  <c r="C197" i="6"/>
  <c r="F196" i="6"/>
  <c r="E196" i="6"/>
  <c r="D196" i="6"/>
  <c r="F195" i="6"/>
  <c r="E195" i="6"/>
  <c r="D195" i="6"/>
  <c r="F194" i="6"/>
  <c r="E194" i="6"/>
  <c r="D194" i="6"/>
  <c r="F193" i="6"/>
  <c r="E193" i="6"/>
  <c r="D193" i="6"/>
  <c r="G192" i="6"/>
  <c r="F192" i="6"/>
  <c r="E192" i="6"/>
  <c r="D192" i="6"/>
  <c r="F191" i="6"/>
  <c r="E191" i="6"/>
  <c r="D191" i="6"/>
  <c r="G190" i="6"/>
  <c r="F190" i="6"/>
  <c r="E190" i="6"/>
  <c r="D190" i="6"/>
  <c r="F189" i="6"/>
  <c r="E189" i="6"/>
  <c r="D189" i="6"/>
  <c r="G188" i="6"/>
  <c r="F188" i="6"/>
  <c r="E188" i="6"/>
  <c r="D188" i="6"/>
  <c r="F187" i="6"/>
  <c r="E187" i="6"/>
  <c r="D187" i="6"/>
  <c r="G186" i="6"/>
  <c r="F186" i="6"/>
  <c r="E186" i="6"/>
  <c r="D186" i="6"/>
  <c r="F185" i="6"/>
  <c r="E185" i="6"/>
  <c r="D185" i="6"/>
  <c r="G184" i="6"/>
  <c r="F184" i="6"/>
  <c r="E184" i="6"/>
  <c r="D184" i="6"/>
  <c r="F183" i="6"/>
  <c r="E183" i="6"/>
  <c r="D183" i="6"/>
  <c r="F182" i="6"/>
  <c r="F197" i="6" s="1"/>
  <c r="E182" i="6"/>
  <c r="E197" i="6" s="1"/>
  <c r="D182" i="6"/>
  <c r="D197" i="6" s="1"/>
  <c r="C217" i="6"/>
  <c r="F216" i="6"/>
  <c r="E216" i="6"/>
  <c r="D216" i="6"/>
  <c r="F215" i="6"/>
  <c r="E215" i="6"/>
  <c r="D215" i="6"/>
  <c r="F214" i="6"/>
  <c r="E214" i="6"/>
  <c r="D214" i="6"/>
  <c r="F213" i="6"/>
  <c r="E213" i="6"/>
  <c r="D213" i="6"/>
  <c r="F212" i="6"/>
  <c r="E212" i="6"/>
  <c r="D212" i="6"/>
  <c r="F211" i="6"/>
  <c r="E211" i="6"/>
  <c r="D211" i="6"/>
  <c r="F210" i="6"/>
  <c r="E210" i="6"/>
  <c r="D210" i="6"/>
  <c r="F209" i="6"/>
  <c r="E209" i="6"/>
  <c r="D209" i="6"/>
  <c r="F208" i="6"/>
  <c r="E208" i="6"/>
  <c r="D208" i="6"/>
  <c r="F207" i="6"/>
  <c r="E207" i="6"/>
  <c r="D207" i="6"/>
  <c r="F206" i="6"/>
  <c r="E206" i="6"/>
  <c r="D206" i="6"/>
  <c r="F205" i="6"/>
  <c r="E205" i="6"/>
  <c r="D205" i="6"/>
  <c r="F204" i="6"/>
  <c r="E204" i="6"/>
  <c r="D204" i="6"/>
  <c r="F203" i="6"/>
  <c r="E203" i="6"/>
  <c r="D203" i="6"/>
  <c r="F202" i="6"/>
  <c r="E202" i="6"/>
  <c r="D202" i="6"/>
  <c r="C238" i="6"/>
  <c r="F237" i="6"/>
  <c r="E237" i="6"/>
  <c r="D237" i="6"/>
  <c r="F236" i="6"/>
  <c r="E236" i="6"/>
  <c r="D236" i="6"/>
  <c r="F235" i="6"/>
  <c r="E235" i="6"/>
  <c r="D235" i="6"/>
  <c r="F234" i="6"/>
  <c r="E234" i="6"/>
  <c r="D234" i="6"/>
  <c r="F233" i="6"/>
  <c r="E233" i="6"/>
  <c r="D233" i="6"/>
  <c r="F232" i="6"/>
  <c r="E232" i="6"/>
  <c r="D232" i="6"/>
  <c r="F231" i="6"/>
  <c r="E231" i="6"/>
  <c r="D231" i="6"/>
  <c r="F230" i="6"/>
  <c r="E230" i="6"/>
  <c r="D230" i="6"/>
  <c r="F229" i="6"/>
  <c r="E229" i="6"/>
  <c r="D229" i="6"/>
  <c r="F228" i="6"/>
  <c r="E228" i="6"/>
  <c r="D228" i="6"/>
  <c r="F227" i="6"/>
  <c r="E227" i="6"/>
  <c r="D227" i="6"/>
  <c r="F226" i="6"/>
  <c r="E226" i="6"/>
  <c r="D226" i="6"/>
  <c r="F225" i="6"/>
  <c r="E225" i="6"/>
  <c r="D225" i="6"/>
  <c r="F224" i="6"/>
  <c r="E224" i="6"/>
  <c r="D224" i="6"/>
  <c r="F223" i="6"/>
  <c r="E223" i="6"/>
  <c r="D223" i="6"/>
  <c r="C177" i="6"/>
  <c r="F176" i="6"/>
  <c r="E176" i="6"/>
  <c r="D176" i="6"/>
  <c r="F175" i="6"/>
  <c r="E175" i="6"/>
  <c r="D175" i="6"/>
  <c r="F174" i="6"/>
  <c r="E174" i="6"/>
  <c r="D174" i="6"/>
  <c r="F173" i="6"/>
  <c r="E173" i="6"/>
  <c r="D173" i="6"/>
  <c r="F172" i="6"/>
  <c r="E172" i="6"/>
  <c r="D172" i="6"/>
  <c r="F171" i="6"/>
  <c r="E171" i="6"/>
  <c r="D171" i="6"/>
  <c r="F170" i="6"/>
  <c r="E170" i="6"/>
  <c r="D170" i="6"/>
  <c r="F169" i="6"/>
  <c r="E169" i="6"/>
  <c r="D169" i="6"/>
  <c r="F168" i="6"/>
  <c r="E168" i="6"/>
  <c r="D168" i="6"/>
  <c r="F167" i="6"/>
  <c r="E167" i="6"/>
  <c r="D167" i="6"/>
  <c r="F166" i="6"/>
  <c r="E166" i="6"/>
  <c r="D166" i="6"/>
  <c r="F165" i="6"/>
  <c r="E165" i="6"/>
  <c r="D165" i="6"/>
  <c r="F164" i="6"/>
  <c r="E164" i="6"/>
  <c r="D164" i="6"/>
  <c r="F163" i="6"/>
  <c r="E163" i="6"/>
  <c r="D163" i="6"/>
  <c r="F162" i="6"/>
  <c r="E162" i="6"/>
  <c r="D162" i="6"/>
  <c r="C156" i="6"/>
  <c r="F155" i="6"/>
  <c r="E155" i="6"/>
  <c r="D155" i="6"/>
  <c r="G154" i="6"/>
  <c r="F154" i="6"/>
  <c r="E154" i="6"/>
  <c r="D154" i="6"/>
  <c r="F153" i="6"/>
  <c r="E153" i="6"/>
  <c r="D153" i="6"/>
  <c r="G152" i="6"/>
  <c r="F152" i="6"/>
  <c r="E152" i="6"/>
  <c r="D152" i="6"/>
  <c r="F151" i="6"/>
  <c r="E151" i="6"/>
  <c r="D151" i="6"/>
  <c r="G150" i="6"/>
  <c r="F150" i="6"/>
  <c r="E150" i="6"/>
  <c r="D150" i="6"/>
  <c r="F149" i="6"/>
  <c r="E149" i="6"/>
  <c r="D149" i="6"/>
  <c r="F148" i="6"/>
  <c r="E148" i="6"/>
  <c r="D148" i="6"/>
  <c r="F147" i="6"/>
  <c r="E147" i="6"/>
  <c r="D147" i="6"/>
  <c r="G146" i="6"/>
  <c r="F146" i="6"/>
  <c r="E146" i="6"/>
  <c r="D146" i="6"/>
  <c r="F145" i="6"/>
  <c r="E145" i="6"/>
  <c r="D145" i="6"/>
  <c r="G144" i="6"/>
  <c r="F144" i="6"/>
  <c r="E144" i="6"/>
  <c r="D144" i="6"/>
  <c r="F143" i="6"/>
  <c r="E143" i="6"/>
  <c r="D143" i="6"/>
  <c r="F142" i="6"/>
  <c r="E142" i="6"/>
  <c r="D142" i="6"/>
  <c r="F141" i="6"/>
  <c r="E141" i="6"/>
  <c r="D141" i="6"/>
  <c r="C118" i="6"/>
  <c r="F117" i="6"/>
  <c r="E117" i="6"/>
  <c r="D117" i="6"/>
  <c r="F116" i="6"/>
  <c r="E116" i="6"/>
  <c r="D116" i="6"/>
  <c r="F115" i="6"/>
  <c r="E115" i="6"/>
  <c r="D115" i="6"/>
  <c r="F114" i="6"/>
  <c r="E114" i="6"/>
  <c r="D114" i="6"/>
  <c r="F113" i="6"/>
  <c r="E113" i="6"/>
  <c r="D113" i="6"/>
  <c r="F112" i="6"/>
  <c r="E112" i="6"/>
  <c r="D112" i="6"/>
  <c r="F111" i="6"/>
  <c r="E111" i="6"/>
  <c r="D111" i="6"/>
  <c r="F110" i="6"/>
  <c r="E110" i="6"/>
  <c r="D110" i="6"/>
  <c r="F109" i="6"/>
  <c r="E109" i="6"/>
  <c r="D109" i="6"/>
  <c r="F108" i="6"/>
  <c r="E108" i="6"/>
  <c r="D108" i="6"/>
  <c r="F107" i="6"/>
  <c r="E107" i="6"/>
  <c r="D107" i="6"/>
  <c r="F106" i="6"/>
  <c r="E106" i="6"/>
  <c r="D106" i="6"/>
  <c r="F105" i="6"/>
  <c r="E105" i="6"/>
  <c r="D105" i="6"/>
  <c r="F104" i="6"/>
  <c r="E104" i="6"/>
  <c r="D104" i="6"/>
  <c r="F103" i="6"/>
  <c r="E103" i="6"/>
  <c r="D103" i="6"/>
  <c r="C99" i="6"/>
  <c r="F98" i="6"/>
  <c r="E98" i="6"/>
  <c r="D98" i="6"/>
  <c r="F97" i="6"/>
  <c r="E97" i="6"/>
  <c r="D97" i="6"/>
  <c r="F96" i="6"/>
  <c r="E96" i="6"/>
  <c r="D96" i="6"/>
  <c r="F95" i="6"/>
  <c r="E95" i="6"/>
  <c r="D95" i="6"/>
  <c r="F94" i="6"/>
  <c r="E94" i="6"/>
  <c r="D94" i="6"/>
  <c r="F93" i="6"/>
  <c r="E93" i="6"/>
  <c r="D93" i="6"/>
  <c r="F92" i="6"/>
  <c r="E92" i="6"/>
  <c r="D92" i="6"/>
  <c r="F91" i="6"/>
  <c r="E91" i="6"/>
  <c r="D91" i="6"/>
  <c r="F90" i="6"/>
  <c r="E90" i="6"/>
  <c r="D90" i="6"/>
  <c r="F89" i="6"/>
  <c r="E89" i="6"/>
  <c r="D89" i="6"/>
  <c r="F88" i="6"/>
  <c r="E88" i="6"/>
  <c r="D88" i="6"/>
  <c r="F87" i="6"/>
  <c r="E87" i="6"/>
  <c r="D87" i="6"/>
  <c r="F86" i="6"/>
  <c r="E86" i="6"/>
  <c r="D86" i="6"/>
  <c r="F85" i="6"/>
  <c r="E85" i="6"/>
  <c r="D85" i="6"/>
  <c r="F84" i="6"/>
  <c r="E84" i="6"/>
  <c r="D84" i="6"/>
  <c r="C136" i="6"/>
  <c r="F135" i="6"/>
  <c r="E135" i="6"/>
  <c r="D135" i="6"/>
  <c r="F134" i="6"/>
  <c r="E134" i="6"/>
  <c r="D134" i="6"/>
  <c r="F133" i="6"/>
  <c r="E133" i="6"/>
  <c r="D133" i="6"/>
  <c r="F132" i="6"/>
  <c r="E132" i="6"/>
  <c r="D132" i="6"/>
  <c r="F131" i="6"/>
  <c r="E131" i="6"/>
  <c r="D131" i="6"/>
  <c r="F130" i="6"/>
  <c r="E130" i="6"/>
  <c r="D130" i="6"/>
  <c r="F129" i="6"/>
  <c r="E129" i="6"/>
  <c r="D129" i="6"/>
  <c r="F128" i="6"/>
  <c r="E128" i="6"/>
  <c r="D128" i="6"/>
  <c r="F127" i="6"/>
  <c r="E127" i="6"/>
  <c r="D127" i="6"/>
  <c r="F126" i="6"/>
  <c r="E126" i="6"/>
  <c r="D126" i="6"/>
  <c r="F125" i="6"/>
  <c r="E125" i="6"/>
  <c r="D125" i="6"/>
  <c r="F124" i="6"/>
  <c r="E124" i="6"/>
  <c r="D124" i="6"/>
  <c r="F123" i="6"/>
  <c r="E123" i="6"/>
  <c r="D123" i="6"/>
  <c r="G122" i="6"/>
  <c r="F122" i="6"/>
  <c r="E122" i="6"/>
  <c r="D122" i="6"/>
  <c r="F121" i="6"/>
  <c r="E121" i="6"/>
  <c r="D121" i="6"/>
  <c r="F26" i="5"/>
  <c r="G115" i="6" s="1"/>
  <c r="F32" i="5"/>
  <c r="G113" i="6" s="1"/>
  <c r="F55" i="5"/>
  <c r="G109" i="6" s="1"/>
  <c r="F34" i="5"/>
  <c r="G95" i="6" s="1"/>
  <c r="F33" i="5"/>
  <c r="G231" i="6" s="1"/>
  <c r="C80" i="6"/>
  <c r="F79" i="6"/>
  <c r="E79" i="6"/>
  <c r="D79" i="6"/>
  <c r="F78" i="6"/>
  <c r="E78" i="6"/>
  <c r="D78" i="6"/>
  <c r="F77" i="6"/>
  <c r="E77" i="6"/>
  <c r="D77" i="6"/>
  <c r="F76" i="6"/>
  <c r="E76" i="6"/>
  <c r="D76" i="6"/>
  <c r="F75" i="6"/>
  <c r="E75" i="6"/>
  <c r="D75" i="6"/>
  <c r="F74" i="6"/>
  <c r="E74" i="6"/>
  <c r="D74" i="6"/>
  <c r="F73" i="6"/>
  <c r="E73" i="6"/>
  <c r="D73" i="6"/>
  <c r="F72" i="6"/>
  <c r="E72" i="6"/>
  <c r="D72" i="6"/>
  <c r="F71" i="6"/>
  <c r="E71" i="6"/>
  <c r="D71" i="6"/>
  <c r="F70" i="6"/>
  <c r="E70" i="6"/>
  <c r="D70" i="6"/>
  <c r="F69" i="6"/>
  <c r="E69" i="6"/>
  <c r="D69" i="6"/>
  <c r="F68" i="6"/>
  <c r="E68" i="6"/>
  <c r="D68" i="6"/>
  <c r="F67" i="6"/>
  <c r="E67" i="6"/>
  <c r="D67" i="6"/>
  <c r="F66" i="6"/>
  <c r="E66" i="6"/>
  <c r="D66" i="6"/>
  <c r="F65" i="6"/>
  <c r="E65" i="6"/>
  <c r="D65" i="6"/>
  <c r="F56" i="5"/>
  <c r="G87" i="6" s="1"/>
  <c r="F19" i="5"/>
  <c r="G89" i="6" s="1"/>
  <c r="C60" i="6"/>
  <c r="F59" i="6"/>
  <c r="E59" i="6"/>
  <c r="D59" i="6"/>
  <c r="F58" i="6"/>
  <c r="E58" i="6"/>
  <c r="D58" i="6"/>
  <c r="F57" i="6"/>
  <c r="E57" i="6"/>
  <c r="D57" i="6"/>
  <c r="F56" i="6"/>
  <c r="E56" i="6"/>
  <c r="D56" i="6"/>
  <c r="F55" i="6"/>
  <c r="E55" i="6"/>
  <c r="D55" i="6"/>
  <c r="F54" i="6"/>
  <c r="E54" i="6"/>
  <c r="D54" i="6"/>
  <c r="F53" i="6"/>
  <c r="E53" i="6"/>
  <c r="D53" i="6"/>
  <c r="F52" i="6"/>
  <c r="E52" i="6"/>
  <c r="D52" i="6"/>
  <c r="F51" i="6"/>
  <c r="E51" i="6"/>
  <c r="D51" i="6"/>
  <c r="F50" i="6"/>
  <c r="E50" i="6"/>
  <c r="D50" i="6"/>
  <c r="F49" i="6"/>
  <c r="E49" i="6"/>
  <c r="D49" i="6"/>
  <c r="F48" i="6"/>
  <c r="E48" i="6"/>
  <c r="D48" i="6"/>
  <c r="F47" i="6"/>
  <c r="E47" i="6"/>
  <c r="D47" i="6"/>
  <c r="F46" i="6"/>
  <c r="E46" i="6"/>
  <c r="D46" i="6"/>
  <c r="F45" i="6"/>
  <c r="E45" i="6"/>
  <c r="D45" i="6"/>
  <c r="F49" i="5"/>
  <c r="G93" i="6" s="1"/>
  <c r="F12" i="5"/>
  <c r="G48" i="6" s="1"/>
  <c r="F40" i="6"/>
  <c r="E40" i="6"/>
  <c r="D40" i="6"/>
  <c r="F53" i="5"/>
  <c r="G40" i="6" s="1"/>
  <c r="F37" i="5"/>
  <c r="G41" i="6" s="1"/>
  <c r="F17" i="5"/>
  <c r="G147" i="6" s="1"/>
  <c r="F16" i="5"/>
  <c r="F28" i="5"/>
  <c r="G51" i="6" s="1"/>
  <c r="F7" i="5"/>
  <c r="G227" i="6" s="1"/>
  <c r="C42" i="6"/>
  <c r="F41" i="6"/>
  <c r="E41" i="6"/>
  <c r="D41" i="6"/>
  <c r="F39" i="6"/>
  <c r="E39" i="6"/>
  <c r="D39" i="6"/>
  <c r="F38" i="6"/>
  <c r="E38" i="6"/>
  <c r="D38" i="6"/>
  <c r="F37" i="6"/>
  <c r="E37" i="6"/>
  <c r="D37" i="6"/>
  <c r="F36" i="6"/>
  <c r="E36" i="6"/>
  <c r="D36" i="6"/>
  <c r="F35" i="6"/>
  <c r="E35" i="6"/>
  <c r="D35" i="6"/>
  <c r="F34" i="6"/>
  <c r="E34" i="6"/>
  <c r="D34" i="6"/>
  <c r="F33" i="6"/>
  <c r="E33" i="6"/>
  <c r="D33" i="6"/>
  <c r="F32" i="6"/>
  <c r="E32" i="6"/>
  <c r="D32" i="6"/>
  <c r="F31" i="6"/>
  <c r="E31" i="6"/>
  <c r="D31" i="6"/>
  <c r="F30" i="6"/>
  <c r="E30" i="6"/>
  <c r="D30" i="6"/>
  <c r="F29" i="6"/>
  <c r="E29" i="6"/>
  <c r="D29" i="6"/>
  <c r="F28" i="6"/>
  <c r="E28" i="6"/>
  <c r="D28" i="6"/>
  <c r="F27" i="6"/>
  <c r="E27" i="6"/>
  <c r="D27" i="6"/>
  <c r="F38" i="5"/>
  <c r="G207" i="6" s="1"/>
  <c r="F31" i="5"/>
  <c r="G293" i="6" s="1"/>
  <c r="F18" i="5"/>
  <c r="G45" i="6" s="1"/>
  <c r="F42" i="5"/>
  <c r="G282" i="6" s="1"/>
  <c r="F36" i="5"/>
  <c r="G123" i="6" s="1"/>
  <c r="F23" i="5"/>
  <c r="G289" i="6" s="1"/>
  <c r="F4" i="5"/>
  <c r="G86" i="6" s="1"/>
  <c r="D9" i="7"/>
  <c r="D10" i="7"/>
  <c r="D15" i="7" s="1"/>
  <c r="E312" i="6" l="1"/>
  <c r="F312" i="6"/>
  <c r="G312" i="6"/>
  <c r="D312" i="6"/>
  <c r="G196" i="6"/>
  <c r="D99" i="6"/>
  <c r="G88" i="6"/>
  <c r="G98" i="6"/>
  <c r="G162" i="6"/>
  <c r="G164" i="6"/>
  <c r="G166" i="6"/>
  <c r="G168" i="6"/>
  <c r="G172" i="6"/>
  <c r="G176" i="6"/>
  <c r="G246" i="6"/>
  <c r="G252" i="6"/>
  <c r="G256" i="6"/>
  <c r="E295" i="6"/>
  <c r="G148" i="6"/>
  <c r="G96" i="6"/>
  <c r="G224" i="6"/>
  <c r="G226" i="6"/>
  <c r="G228" i="6"/>
  <c r="G232" i="6"/>
  <c r="G236" i="6"/>
  <c r="G264" i="6"/>
  <c r="G266" i="6"/>
  <c r="G272" i="6"/>
  <c r="G276" i="6"/>
  <c r="E278" i="6"/>
  <c r="D118" i="6"/>
  <c r="D238" i="6"/>
  <c r="G202" i="6"/>
  <c r="G206" i="6"/>
  <c r="G210" i="6"/>
  <c r="G216" i="6"/>
  <c r="G281" i="6"/>
  <c r="G283" i="6"/>
  <c r="D295" i="6"/>
  <c r="G84" i="6"/>
  <c r="G145" i="6"/>
  <c r="G151" i="6"/>
  <c r="G155" i="6"/>
  <c r="E238" i="6"/>
  <c r="G183" i="6"/>
  <c r="G185" i="6"/>
  <c r="G187" i="6"/>
  <c r="G191" i="6"/>
  <c r="G195" i="6"/>
  <c r="G194" i="6"/>
  <c r="G163" i="6"/>
  <c r="G165" i="6"/>
  <c r="G167" i="6"/>
  <c r="G175" i="6"/>
  <c r="G243" i="6"/>
  <c r="G245" i="6"/>
  <c r="G247" i="6"/>
  <c r="G249" i="6"/>
  <c r="G251" i="6"/>
  <c r="G253" i="6"/>
  <c r="G255" i="6"/>
  <c r="G257" i="6"/>
  <c r="G132" i="6"/>
  <c r="G225" i="6"/>
  <c r="G229" i="6"/>
  <c r="G233" i="6"/>
  <c r="G235" i="6"/>
  <c r="G237" i="6"/>
  <c r="G265" i="6"/>
  <c r="G267" i="6"/>
  <c r="G273" i="6"/>
  <c r="G130" i="6"/>
  <c r="G205" i="6"/>
  <c r="G209" i="6"/>
  <c r="G211" i="6"/>
  <c r="G213" i="6"/>
  <c r="G215" i="6"/>
  <c r="G284" i="6"/>
  <c r="G290" i="6"/>
  <c r="D258" i="6"/>
  <c r="E258" i="6"/>
  <c r="F258" i="6"/>
  <c r="F238" i="6"/>
  <c r="F217" i="6"/>
  <c r="D217" i="6"/>
  <c r="E217" i="6"/>
  <c r="D177" i="6"/>
  <c r="E177" i="6"/>
  <c r="F177" i="6"/>
  <c r="D156" i="6"/>
  <c r="E156" i="6"/>
  <c r="F156" i="6"/>
  <c r="G134" i="6"/>
  <c r="G106" i="6"/>
  <c r="G110" i="6"/>
  <c r="G112" i="6"/>
  <c r="G114" i="6"/>
  <c r="G116" i="6"/>
  <c r="F99" i="6"/>
  <c r="G124" i="6"/>
  <c r="G92" i="6"/>
  <c r="G121" i="6"/>
  <c r="G125" i="6"/>
  <c r="G127" i="6"/>
  <c r="G131" i="6"/>
  <c r="G133" i="6"/>
  <c r="G135" i="6"/>
  <c r="G97" i="6"/>
  <c r="G105" i="6"/>
  <c r="G117" i="6"/>
  <c r="E99" i="6"/>
  <c r="D136" i="6"/>
  <c r="E136" i="6"/>
  <c r="F136" i="6"/>
  <c r="E118" i="6"/>
  <c r="F118" i="6"/>
  <c r="G69" i="6"/>
  <c r="G49" i="6"/>
  <c r="G71" i="6"/>
  <c r="G68" i="6"/>
  <c r="G78" i="6"/>
  <c r="D80" i="6"/>
  <c r="E80" i="6"/>
  <c r="F80" i="6"/>
  <c r="G65" i="6"/>
  <c r="G79" i="6"/>
  <c r="G58" i="6"/>
  <c r="G59" i="6"/>
  <c r="D60" i="6"/>
  <c r="E60" i="6"/>
  <c r="F60" i="6"/>
  <c r="F42" i="6"/>
  <c r="E42" i="6"/>
  <c r="D42" i="6"/>
  <c r="F59" i="5"/>
  <c r="F58" i="5"/>
  <c r="G32" i="6" s="1"/>
  <c r="F57" i="5"/>
  <c r="F54" i="5"/>
  <c r="F52" i="5"/>
  <c r="G27" i="6" s="1"/>
  <c r="F51" i="5"/>
  <c r="F50" i="5"/>
  <c r="F48" i="5"/>
  <c r="F47" i="5"/>
  <c r="F46" i="5"/>
  <c r="F45" i="5"/>
  <c r="F44" i="5"/>
  <c r="F43" i="5"/>
  <c r="F41" i="5"/>
  <c r="F40" i="5"/>
  <c r="F39" i="5"/>
  <c r="F35" i="5"/>
  <c r="F30" i="5"/>
  <c r="G85" i="6" s="1"/>
  <c r="F29" i="5"/>
  <c r="F27" i="5"/>
  <c r="F25" i="5"/>
  <c r="G34" i="6" s="1"/>
  <c r="F24" i="5"/>
  <c r="F22" i="5"/>
  <c r="F21" i="5"/>
  <c r="F20" i="5"/>
  <c r="F15" i="5"/>
  <c r="F14" i="5"/>
  <c r="F13" i="5"/>
  <c r="G33" i="6" s="1"/>
  <c r="F11" i="5"/>
  <c r="F10" i="5"/>
  <c r="G126" i="6" s="1"/>
  <c r="F9" i="5"/>
  <c r="F6" i="5"/>
  <c r="F5" i="5"/>
  <c r="F3" i="5"/>
  <c r="G288" i="6" l="1"/>
  <c r="G271" i="6"/>
  <c r="G223" i="6"/>
  <c r="G169" i="6"/>
  <c r="G177" i="6" s="1"/>
  <c r="G141" i="6"/>
  <c r="G214" i="6"/>
  <c r="G182" i="6"/>
  <c r="G244" i="6"/>
  <c r="G103" i="6"/>
  <c r="G203" i="6"/>
  <c r="G173" i="6"/>
  <c r="G291" i="6"/>
  <c r="G142" i="6"/>
  <c r="G274" i="6"/>
  <c r="G94" i="6"/>
  <c r="G287" i="6"/>
  <c r="G270" i="6"/>
  <c r="G104" i="6"/>
  <c r="G292" i="6"/>
  <c r="G295" i="6" s="1"/>
  <c r="G275" i="6"/>
  <c r="G143" i="6"/>
  <c r="G204" i="6"/>
  <c r="G174" i="6"/>
  <c r="G286" i="6"/>
  <c r="G269" i="6"/>
  <c r="G171" i="6"/>
  <c r="G193" i="6"/>
  <c r="G153" i="6"/>
  <c r="G212" i="6"/>
  <c r="G234" i="6"/>
  <c r="G254" i="6"/>
  <c r="G189" i="6"/>
  <c r="G149" i="6"/>
  <c r="G285" i="6"/>
  <c r="G208" i="6"/>
  <c r="G268" i="6"/>
  <c r="G278" i="6" s="1"/>
  <c r="G230" i="6"/>
  <c r="G250" i="6"/>
  <c r="G248" i="6"/>
  <c r="G170" i="6"/>
  <c r="G75" i="6"/>
  <c r="G128" i="6"/>
  <c r="G107" i="6"/>
  <c r="G91" i="6"/>
  <c r="G73" i="6"/>
  <c r="G90" i="6"/>
  <c r="G99" i="6" s="1"/>
  <c r="G108" i="6"/>
  <c r="G30" i="6"/>
  <c r="G111" i="6"/>
  <c r="G129" i="6"/>
  <c r="G36" i="6"/>
  <c r="G74" i="6"/>
  <c r="G52" i="6"/>
  <c r="G77" i="6"/>
  <c r="G67" i="6"/>
  <c r="G72" i="6"/>
  <c r="G50" i="6"/>
  <c r="G70" i="6"/>
  <c r="G55" i="6"/>
  <c r="G66" i="6"/>
  <c r="G76" i="6"/>
  <c r="G56" i="6"/>
  <c r="G46" i="6"/>
  <c r="G57" i="6"/>
  <c r="G54" i="6"/>
  <c r="G47" i="6"/>
  <c r="G53" i="6"/>
  <c r="G35" i="6"/>
  <c r="G39" i="6"/>
  <c r="G29" i="6"/>
  <c r="G38" i="6"/>
  <c r="G31" i="6"/>
  <c r="G28" i="6"/>
  <c r="G37" i="6"/>
  <c r="C20" i="6"/>
  <c r="D6" i="6"/>
  <c r="E6" i="6"/>
  <c r="F6" i="6"/>
  <c r="G6" i="6"/>
  <c r="F32" i="7"/>
  <c r="F31" i="7"/>
  <c r="D24" i="7"/>
  <c r="D22" i="7"/>
  <c r="G156" i="6" l="1"/>
  <c r="G118" i="6"/>
  <c r="G217" i="6"/>
  <c r="G238" i="6"/>
  <c r="G258" i="6"/>
  <c r="G197" i="6"/>
  <c r="G136" i="6"/>
  <c r="G80" i="6"/>
  <c r="G60" i="6"/>
  <c r="G42" i="6"/>
  <c r="F33" i="7"/>
  <c r="D33" i="7" s="1"/>
  <c r="F21" i="7"/>
  <c r="F20" i="7"/>
  <c r="F22" i="7"/>
  <c r="K24" i="6"/>
  <c r="L24" i="6"/>
  <c r="M24" i="6"/>
  <c r="N24" i="6"/>
  <c r="K25" i="6"/>
  <c r="L25" i="6"/>
  <c r="M25" i="6"/>
  <c r="N25" i="6"/>
  <c r="K26" i="6"/>
  <c r="L26" i="6"/>
  <c r="M26" i="6"/>
  <c r="N26" i="6"/>
  <c r="K27" i="6"/>
  <c r="L27" i="6"/>
  <c r="M27" i="6"/>
  <c r="N27" i="6"/>
  <c r="K28" i="6"/>
  <c r="L28" i="6"/>
  <c r="M28" i="6"/>
  <c r="N28" i="6"/>
  <c r="K29" i="6"/>
  <c r="L29" i="6"/>
  <c r="M29" i="6"/>
  <c r="N29" i="6"/>
  <c r="K30" i="6"/>
  <c r="L30" i="6"/>
  <c r="M30" i="6"/>
  <c r="N30" i="6"/>
  <c r="K31" i="6"/>
  <c r="L31" i="6"/>
  <c r="M31" i="6"/>
  <c r="N31" i="6"/>
  <c r="K32" i="6"/>
  <c r="L32" i="6"/>
  <c r="M32" i="6"/>
  <c r="N32" i="6"/>
  <c r="K33" i="6"/>
  <c r="L33" i="6"/>
  <c r="M33" i="6"/>
  <c r="N33" i="6"/>
  <c r="K34" i="6"/>
  <c r="L34" i="6"/>
  <c r="M34" i="6"/>
  <c r="N34" i="6"/>
  <c r="K35" i="6"/>
  <c r="L35" i="6"/>
  <c r="M35" i="6"/>
  <c r="N35" i="6"/>
  <c r="K36" i="6"/>
  <c r="L36" i="6"/>
  <c r="M36" i="6"/>
  <c r="N36" i="6"/>
  <c r="K37" i="6"/>
  <c r="L37" i="6"/>
  <c r="M37" i="6"/>
  <c r="N37" i="6"/>
  <c r="F35" i="7" l="1"/>
  <c r="F24" i="7"/>
  <c r="D12" i="6"/>
  <c r="N19" i="6" l="1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M19" i="6"/>
  <c r="M18" i="6"/>
  <c r="M17" i="6"/>
  <c r="M16" i="6"/>
  <c r="M15" i="6"/>
  <c r="M14" i="6"/>
  <c r="M13" i="6"/>
  <c r="M12" i="6"/>
  <c r="M11" i="6"/>
  <c r="M10" i="6"/>
  <c r="M9" i="6"/>
  <c r="M8" i="6"/>
  <c r="M7" i="6"/>
  <c r="M6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D19" i="6"/>
  <c r="D18" i="6"/>
  <c r="D17" i="6"/>
  <c r="D16" i="6"/>
  <c r="D15" i="6"/>
  <c r="D14" i="6"/>
  <c r="D13" i="6"/>
  <c r="D11" i="6"/>
  <c r="D10" i="6"/>
  <c r="D9" i="6"/>
  <c r="D8" i="6"/>
  <c r="D7" i="6"/>
  <c r="L20" i="6" l="1"/>
  <c r="L22" i="6" s="1"/>
  <c r="M20" i="6"/>
  <c r="M22" i="6" s="1"/>
  <c r="K20" i="6"/>
  <c r="K22" i="6" s="1"/>
  <c r="N20" i="6"/>
  <c r="N22" i="6" s="1"/>
  <c r="G20" i="6"/>
  <c r="D20" i="6"/>
  <c r="F20" i="6"/>
  <c r="E20" i="6"/>
  <c r="J38" i="6"/>
  <c r="J20" i="6"/>
  <c r="L38" i="6" l="1"/>
  <c r="N38" i="6"/>
  <c r="K38" i="6"/>
  <c r="M38" i="6"/>
  <c r="E23" i="6" l="1"/>
  <c r="G23" i="6"/>
  <c r="F23" i="6"/>
  <c r="D23" i="6"/>
</calcChain>
</file>

<file path=xl/sharedStrings.xml><?xml version="1.0" encoding="utf-8"?>
<sst xmlns="http://schemas.openxmlformats.org/spreadsheetml/2006/main" count="1203" uniqueCount="406">
  <si>
    <t>Total</t>
  </si>
  <si>
    <t>QTT</t>
  </si>
  <si>
    <t>Prot</t>
  </si>
  <si>
    <t>Kcal</t>
  </si>
  <si>
    <t>Broccolis</t>
  </si>
  <si>
    <t>Oignons</t>
  </si>
  <si>
    <t>Choux fleur</t>
  </si>
  <si>
    <t>Pomme</t>
  </si>
  <si>
    <t>Banane</t>
  </si>
  <si>
    <t>1u</t>
  </si>
  <si>
    <t>100g</t>
  </si>
  <si>
    <t>Farine</t>
  </si>
  <si>
    <t>Chocolat noir</t>
  </si>
  <si>
    <t>Beurre</t>
  </si>
  <si>
    <t>Sucre</t>
  </si>
  <si>
    <t>100ml</t>
  </si>
  <si>
    <t>Raisins</t>
  </si>
  <si>
    <t>Bière</t>
  </si>
  <si>
    <t>Patate douce</t>
  </si>
  <si>
    <t>Rattatouille</t>
  </si>
  <si>
    <t>Pâtes crues</t>
  </si>
  <si>
    <t>Notes</t>
  </si>
  <si>
    <t>Riz cru</t>
  </si>
  <si>
    <t>Peanut butter</t>
  </si>
  <si>
    <t>Viande séchée</t>
  </si>
  <si>
    <t>Petits pois</t>
  </si>
  <si>
    <t>Protéines</t>
  </si>
  <si>
    <t>Glucides</t>
  </si>
  <si>
    <t>Lipides</t>
  </si>
  <si>
    <t>Multiplicateur d'activité</t>
  </si>
  <si>
    <t>Glu</t>
  </si>
  <si>
    <t>Lip</t>
  </si>
  <si>
    <t>Yogourth nature</t>
  </si>
  <si>
    <t>…</t>
  </si>
  <si>
    <t>Cottage cheese</t>
  </si>
  <si>
    <t>Avocat</t>
  </si>
  <si>
    <t>Bœuf</t>
  </si>
  <si>
    <t>Huile olive</t>
  </si>
  <si>
    <t>Pomme dt</t>
  </si>
  <si>
    <t>Thon a l'eau</t>
  </si>
  <si>
    <t>Poulet</t>
  </si>
  <si>
    <t>Epinards hachés</t>
  </si>
  <si>
    <t>Aliments</t>
  </si>
  <si>
    <t>Jaune d'œuf 53g (1u=100)</t>
  </si>
  <si>
    <t>Blanc d'œuf 53g (1u=100)</t>
  </si>
  <si>
    <t xml:space="preserve">http://www.les-calories.com/ </t>
  </si>
  <si>
    <t xml:space="preserve"> </t>
  </si>
  <si>
    <t>Calcule tes calories et macronutriments de départ ici</t>
  </si>
  <si>
    <r>
      <t>Cet onglet va t'aider à calculer tes calories et macronutriments pour le départ de ta sèche. Remplis les</t>
    </r>
    <r>
      <rPr>
        <sz val="16"/>
        <color rgb="FF76923C"/>
        <rFont val="Calibri"/>
        <family val="2"/>
      </rPr>
      <t xml:space="preserve"> </t>
    </r>
    <r>
      <rPr>
        <sz val="16"/>
        <color rgb="FFFF0000"/>
        <rFont val="Calibri"/>
        <family val="2"/>
      </rPr>
      <t>cases rouges</t>
    </r>
    <r>
      <rPr>
        <sz val="16"/>
        <color rgb="FF000000"/>
        <rFont val="Calibri"/>
        <family val="2"/>
      </rPr>
      <t xml:space="preserve"> avec tes informations.</t>
    </r>
  </si>
  <si>
    <t>Retrouve les détails des calculs ainsi que le Guive Vidéo d'utilisation de ce fichier dans le Programme Sèche Intensive.</t>
  </si>
  <si>
    <t>Calcul des Calories</t>
  </si>
  <si>
    <t>Ton poids en kg</t>
  </si>
  <si>
    <t>Entre ton poids actuel à vide le matin</t>
  </si>
  <si>
    <t>Ton % de graisse corporelle</t>
  </si>
  <si>
    <t>Entre l'estimation de ton taux de graisse corporelle</t>
  </si>
  <si>
    <t>Choisis
ton 
multiplicateur :</t>
  </si>
  <si>
    <t>Peu ou pas d’exercice/sport dans la semaine</t>
  </si>
  <si>
    <t>1-3 heures de sport par semaine</t>
  </si>
  <si>
    <t>4-6 heures de sport par semaine</t>
  </si>
  <si>
    <t>Ta Maintenance actuelle</t>
  </si>
  <si>
    <t>Plus de 6 heures de sport intense chaque semaine</t>
  </si>
  <si>
    <t>1.6-1.8</t>
  </si>
  <si>
    <t>Plus de 6 heures de sport intense chaque semaine en plus d'un travail physique</t>
  </si>
  <si>
    <t>Ton % de déficit calorique</t>
  </si>
  <si>
    <t>Entre le pourcent de déficit que tu as choisi</t>
  </si>
  <si>
    <t>Tes calories de départ</t>
  </si>
  <si>
    <t>Le nombre de calories que tu vas devoir viser à manger chaque jour</t>
  </si>
  <si>
    <t>Calcul des Macronutriments</t>
  </si>
  <si>
    <t>Par pourcentage du total de calories:</t>
  </si>
  <si>
    <t>%</t>
  </si>
  <si>
    <t xml:space="preserve"> Utilise cette méthode pour obtenir rapidement et simplement tes macronutriments</t>
  </si>
  <si>
    <t>grammes</t>
  </si>
  <si>
    <t>Je te conseille 30-35% de protéines lors d'une sèche</t>
  </si>
  <si>
    <t>Je te recommande un minimum de 25% lors d'une sèche</t>
  </si>
  <si>
    <t>Les glucides sont automatiquement rempli avec le reste</t>
  </si>
  <si>
    <t>Tu peux arrondir les grammes à un multiple de 5. Attention tout de même à ne pas tout arrondir vers le haut</t>
  </si>
  <si>
    <t>Rappel : Le plus important est de respecter les totaux de calories et de protéines, à partir de là, les glucides et lipides sont à remplir selon tes préférences</t>
  </si>
  <si>
    <t>Par g/Kg de masse sèche</t>
  </si>
  <si>
    <t>g/kg</t>
  </si>
  <si>
    <t xml:space="preserve"> Utilise cette méthode si tu souhaites un peu plus de contrôle et précision sur tes apports</t>
  </si>
  <si>
    <t>Entre 1,5 et 2,5g de protéines par kg de masse sèche est recommandé lors d'une sèche</t>
  </si>
  <si>
    <t>0,7g de lipides par kg de masse sèche est le minimum recommandé, tu peux en mangerplus bien entendu</t>
  </si>
  <si>
    <t>Garde une trace des chiffres de ta sèche ici si tu le souhaites</t>
  </si>
  <si>
    <t>Jour</t>
  </si>
  <si>
    <t>Date</t>
  </si>
  <si>
    <t>Calories</t>
  </si>
  <si>
    <t>Poids</t>
  </si>
  <si>
    <t>lu</t>
  </si>
  <si>
    <t>(EXEMPLE) - Tu peux écrire quelques notes ici. Ex : 1er repas à 18h aujourd'hui, sorti boire une bière après, journée facile.</t>
  </si>
  <si>
    <t>ma</t>
  </si>
  <si>
    <t>me</t>
  </si>
  <si>
    <t>je</t>
  </si>
  <si>
    <t>ve</t>
  </si>
  <si>
    <t>sa</t>
  </si>
  <si>
    <t>di</t>
  </si>
  <si>
    <t>Garde une trace de tes mesures ici</t>
  </si>
  <si>
    <t>Mesure</t>
  </si>
  <si>
    <t>[Insère la date ici]</t>
  </si>
  <si>
    <t>[mesure]</t>
  </si>
  <si>
    <t>ex: 86 kgs</t>
  </si>
  <si>
    <t>Taille moyenne (1cm sous nombril)</t>
  </si>
  <si>
    <t>Ex: 89cm</t>
  </si>
  <si>
    <t>Taille baisse (5cm sous nombril)</t>
  </si>
  <si>
    <t>épaules</t>
  </si>
  <si>
    <t>poitrine</t>
  </si>
  <si>
    <t>biceps droit</t>
  </si>
  <si>
    <t>biceps gauche</t>
  </si>
  <si>
    <t>Cuisse droite</t>
  </si>
  <si>
    <t>Cuisse gauche</t>
  </si>
  <si>
    <t xml:space="preserve">Notes </t>
  </si>
  <si>
    <t>Pour les mesures à la taille, reste normal, ne contracte ni ne pousse ton ventre, ou alors enregistre une mesure pour lorsque tu contractes spécifiquement.</t>
  </si>
  <si>
    <t>Pour les mesures des autres parties du corps, prends-les en contractant.</t>
  </si>
  <si>
    <t>Prends toutes les mesures à froid, le matin au réveil et après le passage aux toilettes par exemple.</t>
  </si>
  <si>
    <t>Pour le poids, si tu le prends tous les jours, utilise plutôt le Journal des Calories.</t>
  </si>
  <si>
    <t>Tu peux aussi glisser des photos ici pour les garder avec tes mesures si tu le souhaites.</t>
  </si>
  <si>
    <t>Carnet de suivis des entrainements</t>
  </si>
  <si>
    <t>Exemple de carnet d'entraînement virtuel, où tu peux garder une trace écrite de tous tes entraînements et résultats.</t>
  </si>
  <si>
    <t>Exercices</t>
  </si>
  <si>
    <t>Soulevé de terre</t>
  </si>
  <si>
    <t>ex: 24.03.19</t>
  </si>
  <si>
    <t>Quantité</t>
  </si>
  <si>
    <t>Utilise ces calculateurs pour imaginer, planifier et compter tes repas</t>
  </si>
  <si>
    <t>Total Repas 3</t>
  </si>
  <si>
    <t>Total Repas 2</t>
  </si>
  <si>
    <t>Total Repas 1</t>
  </si>
  <si>
    <t xml:space="preserve">Mode d'emploi : Insère les quantité en grammes des aliments dans la colonne correspondante. Réfère-toi au Guide Vidéo si tu as du mal à rajouter de nouveaux aliments. </t>
  </si>
  <si>
    <r>
      <t xml:space="preserve">Attention à toujours peser la viande, les féculents et tout le reste </t>
    </r>
    <r>
      <rPr>
        <b/>
        <sz val="12"/>
        <rFont val="Calibri"/>
        <family val="2"/>
      </rPr>
      <t>cru</t>
    </r>
    <r>
      <rPr>
        <sz val="12"/>
        <color rgb="FF000000"/>
        <rFont val="Calibri"/>
        <family val="2"/>
      </rPr>
      <t>. Voici le site que j'utilise pour les infos nutritionnelles :</t>
    </r>
  </si>
  <si>
    <t>Total des 3 Tableaux</t>
  </si>
  <si>
    <t>Mode d'emploi</t>
  </si>
  <si>
    <t>Pour ajouter un aliment, il faut cliquer droit entre deux aliments existants du tableau et "insérer" une nouvelle ligne. Il ne faut pas l'insérer à la fin du tableau. Il faut ensuite sélectionner tout le tableau d'aliments, de la ligne 3 jusqu'à la colonne F, cliquer droit, puis "Trier", "De A à Z".</t>
  </si>
  <si>
    <t>Flocons d'avoine</t>
  </si>
  <si>
    <t>Fromage blanc 0%</t>
  </si>
  <si>
    <t>Whey protéine</t>
  </si>
  <si>
    <t>Tofu nature</t>
  </si>
  <si>
    <t>Lait 1.5%</t>
  </si>
  <si>
    <t>Haricots rouges</t>
  </si>
  <si>
    <t>Ton Métabolisme de base</t>
  </si>
  <si>
    <r>
      <rPr>
        <b/>
        <sz val="14"/>
        <color rgb="FF000000"/>
        <rFont val="Calibri"/>
        <family val="2"/>
      </rPr>
      <t>Ce nombre ne sera jamais plus bas que ton Métabolisme de Base</t>
    </r>
    <r>
      <rPr>
        <sz val="14"/>
        <color rgb="FF000000"/>
        <rFont val="Calibri"/>
        <family val="2"/>
      </rPr>
      <t>, calculé ici en haut à gauche</t>
    </r>
  </si>
  <si>
    <t>Avoine</t>
  </si>
  <si>
    <t>peanut butter casino</t>
  </si>
  <si>
    <t>lait entier</t>
  </si>
  <si>
    <t>dinde jambon</t>
  </si>
  <si>
    <t>fraise</t>
  </si>
  <si>
    <t>orange</t>
  </si>
  <si>
    <t>pain de mie harrys farine complette</t>
  </si>
  <si>
    <t>pec</t>
  </si>
  <si>
    <t>dos</t>
  </si>
  <si>
    <t>épaule</t>
  </si>
  <si>
    <t>Jambes</t>
  </si>
  <si>
    <t>Bras</t>
  </si>
  <si>
    <t>Squat</t>
  </si>
  <si>
    <t>Hip thrust</t>
  </si>
  <si>
    <t>Soulevé de terre roumain</t>
  </si>
  <si>
    <t>Split Squat bulgare</t>
  </si>
  <si>
    <t>Mollets</t>
  </si>
  <si>
    <t>Point faible</t>
  </si>
  <si>
    <t>Mollets Abdos</t>
  </si>
  <si>
    <t>Extention triceps assis</t>
  </si>
  <si>
    <t>Curl haltère marteau</t>
  </si>
  <si>
    <t>Développé couché prise sérré</t>
  </si>
  <si>
    <t>Curl a la barre</t>
  </si>
  <si>
    <t>Développé incliné à la barre</t>
  </si>
  <si>
    <t>Elévation lateral penché en avant</t>
  </si>
  <si>
    <t>Elévation lateral</t>
  </si>
  <si>
    <t>Presse arnold au haltère</t>
  </si>
  <si>
    <t>Presse militaire a la barre debout</t>
  </si>
  <si>
    <t>Abdos</t>
  </si>
  <si>
    <t>Shrugs</t>
  </si>
  <si>
    <t>Rowing haltere droite</t>
  </si>
  <si>
    <t>Rowing haltere gauche</t>
  </si>
  <si>
    <t>Rowing barre</t>
  </si>
  <si>
    <t>Traction</t>
  </si>
  <si>
    <t>Dips</t>
  </si>
  <si>
    <t>Développé couché barre</t>
  </si>
  <si>
    <t>Développé incliné haltere</t>
  </si>
  <si>
    <t>Développé incliné barre</t>
  </si>
  <si>
    <t>Aliments 26/07/2021</t>
  </si>
  <si>
    <t>Aliments 08/03/2021</t>
  </si>
  <si>
    <t>beurre président</t>
  </si>
  <si>
    <t>jam franboise</t>
  </si>
  <si>
    <t>Cottage cheese danone</t>
  </si>
  <si>
    <t>courgette</t>
  </si>
  <si>
    <t>pain burger jacquet</t>
  </si>
  <si>
    <t>thon nature petit navire</t>
  </si>
  <si>
    <t>cheddar vache qui riz toast</t>
  </si>
  <si>
    <t>riz blanc incollable lustucru</t>
  </si>
  <si>
    <t>Aliments 29/03/2021</t>
  </si>
  <si>
    <t>épinard</t>
  </si>
  <si>
    <t>tortillas oldelpasso blé complet</t>
  </si>
  <si>
    <t>miel</t>
  </si>
  <si>
    <t>mix legume congeler</t>
  </si>
  <si>
    <t>Aliments 05/04/2021</t>
  </si>
  <si>
    <t>Aliments 12/04/2021</t>
  </si>
  <si>
    <t>Aliments 19/04/2021</t>
  </si>
  <si>
    <t>tomate</t>
  </si>
  <si>
    <t>laitue</t>
  </si>
  <si>
    <t>houmous</t>
  </si>
  <si>
    <t>Aliments 26/04/2021</t>
  </si>
  <si>
    <t>Aliments 03/05/2021</t>
  </si>
  <si>
    <t>Aliments 10/05/2021</t>
  </si>
  <si>
    <t>Aliments 07/06/2021</t>
  </si>
  <si>
    <t>Aliments 14/06/2021</t>
  </si>
  <si>
    <t>Aliments 28/06/2021</t>
  </si>
  <si>
    <t>Aliments 19/07/2021</t>
  </si>
  <si>
    <t>Mollet droit</t>
  </si>
  <si>
    <t>Mollet gauche</t>
  </si>
  <si>
    <t>hanche</t>
  </si>
  <si>
    <t>10*12 12 8 6 7</t>
  </si>
  <si>
    <t>7,5*6 4 6 5 4</t>
  </si>
  <si>
    <t>20*12 12 12 10*12 12</t>
  </si>
  <si>
    <t>10*11 9 9 9 8</t>
  </si>
  <si>
    <t>2 2 2 2 2</t>
  </si>
  <si>
    <t>10*13 12 14 12 12</t>
  </si>
  <si>
    <t>8*12 12 13 12 12</t>
  </si>
  <si>
    <t>8*12 12 12 12 12</t>
  </si>
  <si>
    <t>8*12 12 12</t>
  </si>
  <si>
    <t>10 10 10</t>
  </si>
  <si>
    <t>10*12 12 12 12 12</t>
  </si>
  <si>
    <t>10* 12 12 12 12 12</t>
  </si>
  <si>
    <t>8* 12 12 12 8 8</t>
  </si>
  <si>
    <t>12 12 12</t>
  </si>
  <si>
    <t>10*12 12 12</t>
  </si>
  <si>
    <t>15*12 10 9 8 7</t>
  </si>
  <si>
    <t>8*10 7 10 9 8</t>
  </si>
  <si>
    <t>15*12 12 12 12 12</t>
  </si>
  <si>
    <t>2 2 3</t>
  </si>
  <si>
    <t>4 4 3 3 3</t>
  </si>
  <si>
    <t>10*12 12 12 12</t>
  </si>
  <si>
    <t>12 12 12 12 12</t>
  </si>
  <si>
    <t>15*10 10*12 9 8 7</t>
  </si>
  <si>
    <t>8*7 6 6 5 6</t>
  </si>
  <si>
    <t>5*9 9 10 10 8</t>
  </si>
  <si>
    <t>5*8 10</t>
  </si>
  <si>
    <t>15*12 12 12 10 9</t>
  </si>
  <si>
    <t>15*12 12 9 12 12</t>
  </si>
  <si>
    <t>15*12 10 10 6 6</t>
  </si>
  <si>
    <t>8*10 8 8 8 8</t>
  </si>
  <si>
    <t>9,25*12 12 10 12 10</t>
  </si>
  <si>
    <t>8*12 7 8</t>
  </si>
  <si>
    <t>17,5*12 12 12 12 12</t>
  </si>
  <si>
    <t>17,5*12 10 9 8 7</t>
  </si>
  <si>
    <t>8*12 10 9 8 8</t>
  </si>
  <si>
    <t>3 3 3 2</t>
  </si>
  <si>
    <t>17,5* 12 12 12 12 12</t>
  </si>
  <si>
    <t>5 9 5 6 6</t>
  </si>
  <si>
    <t xml:space="preserve">8*12 12 12 </t>
  </si>
  <si>
    <t xml:space="preserve">17,5*12 9 7 6 6 </t>
  </si>
  <si>
    <t>5*12 12 11 10 11</t>
  </si>
  <si>
    <t>5*12 12 12 12 9</t>
  </si>
  <si>
    <t>5*12 12 12 12 12</t>
  </si>
  <si>
    <t>17,5*12 12 10 9 10</t>
  </si>
  <si>
    <t>17,5*12 12 7 6</t>
  </si>
  <si>
    <t>8*12 13</t>
  </si>
  <si>
    <t>20*12 12 12 12 12</t>
  </si>
  <si>
    <t>10*12 10 9 9 8</t>
  </si>
  <si>
    <t>20*12 11 8 8 8</t>
  </si>
  <si>
    <t>2 2 2</t>
  </si>
  <si>
    <t>7 8 7 5 7</t>
  </si>
  <si>
    <t>20*10 10 6 5 5</t>
  </si>
  <si>
    <t>6*12 12 12 12 10</t>
  </si>
  <si>
    <t>6*10 10 9 7 8</t>
  </si>
  <si>
    <t>6*7 10 9 10 12</t>
  </si>
  <si>
    <t>12 12 12 12 14</t>
  </si>
  <si>
    <t>20*12 12 10 9 8</t>
  </si>
  <si>
    <t>20*8 6 4</t>
  </si>
  <si>
    <t>20*12 12 11</t>
  </si>
  <si>
    <t>8*12 11 8</t>
  </si>
  <si>
    <t>8*12 12</t>
  </si>
  <si>
    <t>20*12 12 12 9 8</t>
  </si>
  <si>
    <t>8*12 12 12 9 12</t>
  </si>
  <si>
    <t>20*12 5 6 6 3</t>
  </si>
  <si>
    <t>6*12 12 12 11 9</t>
  </si>
  <si>
    <t>20*12 12 12 8 9</t>
  </si>
  <si>
    <t>10*12 8 6 5 4</t>
  </si>
  <si>
    <t>20*10 7 5 4 4</t>
  </si>
  <si>
    <t>dips 12 10 12</t>
  </si>
  <si>
    <t>25*7 5 20*8 7 6</t>
  </si>
  <si>
    <t>11*7 12 12 10 8</t>
  </si>
  <si>
    <t>25*12 12 12 12 12</t>
  </si>
  <si>
    <t>5 8 6 6</t>
  </si>
  <si>
    <t>elastic6 5 5 6 4</t>
  </si>
  <si>
    <t>9 7 6 7 5</t>
  </si>
  <si>
    <t>25*12 12 12 12 10</t>
  </si>
  <si>
    <t xml:space="preserve">12 12 12 12 12 </t>
  </si>
  <si>
    <t>20*12 9 6 5 6</t>
  </si>
  <si>
    <t>6*12 12 12 12 12</t>
  </si>
  <si>
    <t>5*12 12 12 10 10</t>
  </si>
  <si>
    <t xml:space="preserve">5*12 12 11 12 12 </t>
  </si>
  <si>
    <t>25*12 11 6</t>
  </si>
  <si>
    <t>15*12 12 10 12</t>
  </si>
  <si>
    <t>12,5*12 12 12 10</t>
  </si>
  <si>
    <t>25*12 9 20*11 10 8</t>
  </si>
  <si>
    <t>12,5*12 8 10*10 10</t>
  </si>
  <si>
    <t>20*12 10 10 11 11</t>
  </si>
  <si>
    <t>8 7 7 6 7</t>
  </si>
  <si>
    <t>20*8 15*12 12 8 7</t>
  </si>
  <si>
    <t>6*11 11 12 11 11</t>
  </si>
  <si>
    <t>3,5*12 12 12 11 11</t>
  </si>
  <si>
    <t>3,5*12 11 12 10 12</t>
  </si>
  <si>
    <t>12 12 12 12 13</t>
  </si>
  <si>
    <t>20*12 12 12 11 10</t>
  </si>
  <si>
    <t>20*9 7 6 5 5</t>
  </si>
  <si>
    <t>12,5*9 5 5</t>
  </si>
  <si>
    <t>12,5*12 12 12</t>
  </si>
  <si>
    <t>25*12 12 12 12</t>
  </si>
  <si>
    <t>25*12 12 8 8 8</t>
  </si>
  <si>
    <t>10*9 10 10 10 10</t>
  </si>
  <si>
    <t>25*10 8 7 7 4</t>
  </si>
  <si>
    <t>4 9 7</t>
  </si>
  <si>
    <t>7 6 5 6 5</t>
  </si>
  <si>
    <t>25*12 12 12 11 7</t>
  </si>
  <si>
    <t>25*12 10 7 6</t>
  </si>
  <si>
    <t>20*10 7 6</t>
  </si>
  <si>
    <t>25*9 8 9 9</t>
  </si>
  <si>
    <t>25*12 12 7 7 7</t>
  </si>
  <si>
    <t>10*12 11 10 9 10</t>
  </si>
  <si>
    <t>25*12 12 9 8 8</t>
  </si>
  <si>
    <t>7 8 6</t>
  </si>
  <si>
    <t>20*12 8 7 5 6</t>
  </si>
  <si>
    <t>10* 10 9 7 7 7</t>
  </si>
  <si>
    <t>3,5*12 12 10 10 10</t>
  </si>
  <si>
    <t>3,5*12 12 12 12 11</t>
  </si>
  <si>
    <t>25*12 12 10</t>
  </si>
  <si>
    <t>20*10 7</t>
  </si>
  <si>
    <t>20*13 12 12</t>
  </si>
  <si>
    <t>8*12</t>
  </si>
  <si>
    <t>25*20 20 20</t>
  </si>
  <si>
    <t>8*8</t>
  </si>
  <si>
    <t>25*12 12 12 8 8</t>
  </si>
  <si>
    <t>25*12 12 10 10 8</t>
  </si>
  <si>
    <t>4 5 6</t>
  </si>
  <si>
    <t>25*12 13 12 12 12</t>
  </si>
  <si>
    <t>8 7 7</t>
  </si>
  <si>
    <t>25*12 12 12</t>
  </si>
  <si>
    <t>10*12 12</t>
  </si>
  <si>
    <t>25*12 12 12 10 10</t>
  </si>
  <si>
    <t>10 8 5 7 5</t>
  </si>
  <si>
    <t>12 15 12 12 12</t>
  </si>
  <si>
    <t>25*12 12 12 9</t>
  </si>
  <si>
    <t>20*12 6 5 4</t>
  </si>
  <si>
    <t>25*12 12 8</t>
  </si>
  <si>
    <t>8*12 8 7</t>
  </si>
  <si>
    <t>27,5*12 12 10 8 7</t>
  </si>
  <si>
    <t>11*12 12 12 10</t>
  </si>
  <si>
    <t>27,5*12 9 8 8 7</t>
  </si>
  <si>
    <t>5 3 7</t>
  </si>
  <si>
    <t>27,5*12 12 12</t>
  </si>
  <si>
    <t>10 8 7</t>
  </si>
  <si>
    <t>27,5*12 13 12</t>
  </si>
  <si>
    <t>11*12 12</t>
  </si>
  <si>
    <t>20 20 20 20 20</t>
  </si>
  <si>
    <t>27,5*12 12 12 8 8</t>
  </si>
  <si>
    <t>11*12 12 10</t>
  </si>
  <si>
    <t>27,5*12 10 9</t>
  </si>
  <si>
    <t>5 5 7</t>
  </si>
  <si>
    <t>8 6 6</t>
  </si>
  <si>
    <t>11*12 12 12</t>
  </si>
  <si>
    <t>20 20 20</t>
  </si>
  <si>
    <t>27,5*12 8 8</t>
  </si>
  <si>
    <t>20*12 8 7</t>
  </si>
  <si>
    <t>10 7 7</t>
  </si>
  <si>
    <t>27,5*12 12 10</t>
  </si>
  <si>
    <t>20*12 9</t>
  </si>
  <si>
    <t>27,5*12 12 9</t>
  </si>
  <si>
    <t>30*12 12 9</t>
  </si>
  <si>
    <t>30*12 12 10</t>
  </si>
  <si>
    <t>9 7 8</t>
  </si>
  <si>
    <t>30*12 12 12</t>
  </si>
  <si>
    <t>9 8 8</t>
  </si>
  <si>
    <t>30*12 10 10</t>
  </si>
  <si>
    <t>6 7 7</t>
  </si>
  <si>
    <t>8 9 7</t>
  </si>
  <si>
    <t>30*12 12 8</t>
  </si>
  <si>
    <t>30*12 9 8</t>
  </si>
  <si>
    <t>9 8 9</t>
  </si>
  <si>
    <t>30*12 12 11</t>
  </si>
  <si>
    <t>30*12 11 9</t>
  </si>
  <si>
    <t>10 10 9</t>
  </si>
  <si>
    <t>4 4 4</t>
  </si>
  <si>
    <t>20*12 12 8</t>
  </si>
  <si>
    <t>11*7 10*10 8</t>
  </si>
  <si>
    <t>3,5*12 12 12</t>
  </si>
  <si>
    <t>10*12 8*12 12</t>
  </si>
  <si>
    <t>20*12 7 6</t>
  </si>
  <si>
    <t>8*12 12 7</t>
  </si>
  <si>
    <t>traction 3 3 3</t>
  </si>
  <si>
    <t>30*12 11 7</t>
  </si>
  <si>
    <t>20*12 9 5</t>
  </si>
  <si>
    <t>8*12 12 10</t>
  </si>
  <si>
    <t>35*12 10 9</t>
  </si>
  <si>
    <t>3512 11 9</t>
  </si>
  <si>
    <t>35*12 10 8</t>
  </si>
  <si>
    <t xml:space="preserve">10*12 12 </t>
  </si>
  <si>
    <t>35*12 9 7</t>
  </si>
  <si>
    <t>3 4 3</t>
  </si>
  <si>
    <t>35*12 12 9</t>
  </si>
  <si>
    <t>20*12 7 5</t>
  </si>
  <si>
    <t xml:space="preserve">10*12 12 12 </t>
  </si>
  <si>
    <t>35*12 11 7</t>
  </si>
  <si>
    <t>5 4 3</t>
  </si>
  <si>
    <t>20*12 9 6</t>
  </si>
  <si>
    <t>10*12 9 9</t>
  </si>
  <si>
    <t>10*12 12 2</t>
  </si>
  <si>
    <t>Aliments 13/09/2021</t>
  </si>
  <si>
    <t>Objectif</t>
  </si>
  <si>
    <t>Tolérance/écart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</si>
</sst>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mmm\ d\,\ yyyy"/>
    <numFmt numFmtId="166" formatCode="#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6"/>
      <color rgb="FFFFFFFF"/>
      <name val="BigNoodleTitling"/>
    </font>
    <font>
      <sz val="11"/>
      <name val="Calibri"/>
      <family val="2"/>
    </font>
    <font>
      <sz val="20"/>
      <color rgb="FFFFFFFF"/>
      <name val="Times New Roman"/>
      <family val="1"/>
    </font>
    <font>
      <sz val="16"/>
      <color rgb="FF000000"/>
      <name val="Calibri"/>
      <family val="2"/>
    </font>
    <font>
      <sz val="16"/>
      <color rgb="FF76923C"/>
      <name val="Calibri"/>
      <family val="2"/>
    </font>
    <font>
      <sz val="16"/>
      <color rgb="FFFF0000"/>
      <name val="Calibri"/>
      <family val="2"/>
    </font>
    <font>
      <sz val="14"/>
      <color rgb="FF262626"/>
      <name val="Merriweather Sans"/>
    </font>
    <font>
      <b/>
      <sz val="14"/>
      <color rgb="FF262626"/>
      <name val="Merriweather Sans"/>
    </font>
    <font>
      <b/>
      <u/>
      <sz val="18"/>
      <name val="Calibri"/>
      <family val="2"/>
    </font>
    <font>
      <b/>
      <sz val="24"/>
      <color rgb="FFF2F2F2"/>
      <name val="BigNoodleTitling"/>
    </font>
    <font>
      <sz val="24"/>
      <color rgb="FF262626"/>
      <name val="BigNoodleTitling"/>
    </font>
    <font>
      <b/>
      <sz val="14"/>
      <name val="Merriweather Sans"/>
    </font>
    <font>
      <sz val="14"/>
      <color rgb="FF000000"/>
      <name val="Calibri"/>
      <family val="2"/>
    </font>
    <font>
      <b/>
      <sz val="16"/>
      <name val="Merriweather Sans"/>
    </font>
    <font>
      <b/>
      <sz val="14"/>
      <color rgb="FF000000"/>
      <name val="Calibri"/>
      <family val="2"/>
    </font>
    <font>
      <sz val="12"/>
      <color rgb="FF000000"/>
      <name val="Calibri"/>
      <family val="2"/>
    </font>
    <font>
      <sz val="14"/>
      <color rgb="FFFFFFFF"/>
      <name val="Merriweather Sans"/>
    </font>
    <font>
      <b/>
      <sz val="14"/>
      <color rgb="FFFFFFFF"/>
      <name val="Merriweather Sans"/>
    </font>
    <font>
      <sz val="14"/>
      <name val="Merriweather Sans"/>
    </font>
    <font>
      <b/>
      <sz val="18"/>
      <name val="Calibri"/>
      <family val="2"/>
    </font>
    <font>
      <b/>
      <sz val="16"/>
      <name val="Calibri"/>
      <family val="2"/>
    </font>
    <font>
      <b/>
      <sz val="14"/>
      <color rgb="FF000000"/>
      <name val="Merriweather Sans"/>
    </font>
    <font>
      <sz val="24"/>
      <color rgb="FFF2F2F2"/>
      <name val="Calibri"/>
      <family val="2"/>
    </font>
    <font>
      <b/>
      <sz val="14"/>
      <color rgb="FFF2F2F2"/>
      <name val="Merriweather Sans"/>
    </font>
    <font>
      <sz val="26"/>
      <color rgb="FF262626"/>
      <name val="BigNoodleTitling"/>
    </font>
    <font>
      <sz val="18"/>
      <color rgb="FFFFFFFF"/>
      <name val="Century Gothic"/>
      <family val="2"/>
    </font>
    <font>
      <sz val="11"/>
      <color rgb="FFF2F2F2"/>
      <name val="Calibri"/>
      <family val="2"/>
    </font>
    <font>
      <sz val="14"/>
      <color rgb="FFF2F2F2"/>
      <name val="Merriweather Sans"/>
    </font>
    <font>
      <sz val="24"/>
      <color rgb="FF000000"/>
      <name val="BigNoodleTitling"/>
    </font>
    <font>
      <sz val="11"/>
      <color rgb="FF262626"/>
      <name val="Calibri"/>
      <family val="2"/>
    </font>
    <font>
      <sz val="24"/>
      <color rgb="FFFFFFFF"/>
      <name val="BigNoodleTitling"/>
    </font>
    <font>
      <b/>
      <sz val="20"/>
      <color rgb="FF000000"/>
      <name val="Calibri"/>
      <family val="2"/>
    </font>
    <font>
      <b/>
      <sz val="24"/>
      <color rgb="FFF2F2F2"/>
      <name val="Arial"/>
      <family val="2"/>
    </font>
    <font>
      <b/>
      <sz val="24"/>
      <name val="BigNoodleTitling"/>
    </font>
    <font>
      <b/>
      <sz val="11"/>
      <color rgb="FF000000"/>
      <name val="Merriweather Sans"/>
    </font>
    <font>
      <b/>
      <sz val="12"/>
      <name val="Calibri"/>
      <family val="2"/>
    </font>
    <font>
      <u/>
      <sz val="14"/>
      <color rgb="FF0000FF"/>
      <name val="Calibri"/>
      <family val="2"/>
    </font>
    <font>
      <b/>
      <sz val="12"/>
      <color rgb="FF000000"/>
      <name val="Merriweather Sans"/>
    </font>
    <font>
      <b/>
      <sz val="12"/>
      <color rgb="FF262626"/>
      <name val="Merriweather Sans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323232"/>
        <bgColor rgb="FF323232"/>
      </patternFill>
    </fill>
    <fill>
      <patternFill patternType="solid">
        <fgColor rgb="FFF2F2F2"/>
        <bgColor rgb="FFF2F2F2"/>
      </patternFill>
    </fill>
    <fill>
      <patternFill patternType="solid">
        <fgColor rgb="FFFFFFFF"/>
        <bgColor rgb="FFFFFFFF"/>
      </patternFill>
    </fill>
    <fill>
      <patternFill patternType="solid">
        <fgColor rgb="FF049EE8"/>
        <bgColor rgb="FF049EE8"/>
      </patternFill>
    </fill>
    <fill>
      <patternFill patternType="solid">
        <fgColor rgb="FFC2D69B"/>
        <bgColor rgb="FFC2D69B"/>
      </patternFill>
    </fill>
    <fill>
      <patternFill patternType="solid">
        <fgColor rgb="FFD8D8D8"/>
        <bgColor rgb="FFD8D8D8"/>
      </patternFill>
    </fill>
    <fill>
      <patternFill patternType="solid">
        <fgColor rgb="FF073763"/>
        <bgColor rgb="FF073763"/>
      </patternFill>
    </fill>
    <fill>
      <patternFill patternType="solid">
        <fgColor rgb="FFCFE2F3"/>
        <bgColor rgb="FFCFE2F3"/>
      </patternFill>
    </fill>
    <fill>
      <patternFill patternType="solid">
        <fgColor rgb="FF274E13"/>
        <bgColor rgb="FF274E13"/>
      </patternFill>
    </fill>
    <fill>
      <patternFill patternType="solid">
        <fgColor rgb="FF660000"/>
        <bgColor rgb="FF660000"/>
      </patternFill>
    </fill>
    <fill>
      <patternFill patternType="solid">
        <fgColor rgb="FFE6B8AF"/>
        <bgColor rgb="FFE6B8AF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32323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BE5F1"/>
        <bgColor rgb="FFDBE5F1"/>
      </patternFill>
    </fill>
    <fill>
      <patternFill patternType="solid">
        <fgColor theme="0"/>
        <bgColor rgb="FFFFFFFF"/>
      </patternFill>
    </fill>
    <fill>
      <patternFill patternType="solid">
        <fgColor theme="3" tint="0.79998168889431442"/>
        <bgColor rgb="FFDBE5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rgb="FFCFE2F3"/>
      </patternFill>
    </fill>
    <fill>
      <patternFill patternType="solid">
        <fgColor theme="6" tint="0.59999389629810485"/>
        <bgColor rgb="FFD9EAD3"/>
      </patternFill>
    </fill>
    <fill>
      <patternFill patternType="solid">
        <fgColor theme="0"/>
        <bgColor rgb="FF660000"/>
      </patternFill>
    </fill>
    <fill>
      <patternFill patternType="solid">
        <fgColor theme="0"/>
        <bgColor rgb="FFB7B7B7"/>
      </patternFill>
    </fill>
    <fill>
      <patternFill patternType="solid">
        <fgColor rgb="FFFFFF00"/>
        <bgColor rgb="FFB7B7B7"/>
      </patternFill>
    </fill>
    <fill>
      <patternFill patternType="solid">
        <fgColor rgb="FFE37B1D"/>
        <bgColor rgb="FFB7B7B7"/>
      </patternFill>
    </fill>
    <fill>
      <patternFill patternType="solid">
        <fgColor rgb="FFFFFFCC"/>
        <bgColor rgb="FFD8D8D8"/>
      </patternFill>
    </fill>
    <fill>
      <patternFill patternType="solid">
        <fgColor theme="9" tint="0.59999389629810485"/>
        <bgColor rgb="FFD8D8D8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theme="0"/>
        <bgColor rgb="FFCFE2F3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6B8AF"/>
      </patternFill>
    </fill>
    <fill>
      <patternFill patternType="solid">
        <fgColor theme="0"/>
        <bgColor rgb="FFD8D8D8"/>
      </patternFill>
    </fill>
    <fill>
      <patternFill patternType="solid">
        <fgColor rgb="FFE6FDFE"/>
        <bgColor rgb="FFF2F2F2"/>
      </patternFill>
    </fill>
    <fill>
      <patternFill patternType="solid">
        <fgColor rgb="FFBEFBBB"/>
        <bgColor rgb="FFF2F2F2"/>
      </patternFill>
    </fill>
    <fill>
      <patternFill patternType="solid">
        <fgColor rgb="FFFDE0D3"/>
        <bgColor rgb="FFF2F2F2"/>
      </patternFill>
    </fill>
    <fill>
      <patternFill patternType="solid">
        <fgColor rgb="FFFCFEF0"/>
        <bgColor rgb="FFF2F2F2"/>
      </patternFill>
    </fill>
    <fill>
      <patternFill patternType="solid">
        <fgColor rgb="FFFCFEF0"/>
        <bgColor rgb="FFFFFFFF"/>
      </patternFill>
    </fill>
    <fill>
      <patternFill patternType="solid">
        <fgColor rgb="FFFAE9CA"/>
        <bgColor rgb="FFFFFFFF"/>
      </patternFill>
    </fill>
    <fill>
      <patternFill patternType="solid">
        <fgColor rgb="FFFAE9CA"/>
        <bgColor rgb="FFF2F2F2"/>
      </patternFill>
    </fill>
    <fill>
      <patternFill patternType="solid">
        <fgColor rgb="FFFAE9CA"/>
        <bgColor indexed="64"/>
      </patternFill>
    </fill>
    <fill>
      <patternFill patternType="solid">
        <fgColor theme="5" tint="0.59999389629810485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dotted">
        <color rgb="FF000000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dotted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FF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/>
      <top style="dotted">
        <color rgb="FF000000"/>
      </top>
      <bottom/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FF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hair">
        <color indexed="64"/>
      </bottom>
      <diagonal/>
    </border>
    <border>
      <left/>
      <right/>
      <top style="mediumDashed">
        <color indexed="64"/>
      </top>
      <bottom style="hair">
        <color indexed="64"/>
      </bottom>
      <diagonal/>
    </border>
    <border>
      <left/>
      <right style="medium">
        <color indexed="64"/>
      </right>
      <top style="mediumDashed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2" borderId="0" xfId="0" applyFill="1"/>
    <xf numFmtId="0" fontId="7" fillId="3" borderId="0" xfId="0" applyFont="1" applyFill="1" applyAlignment="1">
      <alignment vertical="top"/>
    </xf>
    <xf numFmtId="0" fontId="0" fillId="3" borderId="0" xfId="0" applyFill="1"/>
    <xf numFmtId="49" fontId="11" fillId="4" borderId="0" xfId="0" applyNumberFormat="1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/>
    <xf numFmtId="9" fontId="11" fillId="4" borderId="0" xfId="0" applyNumberFormat="1" applyFont="1" applyFill="1" applyAlignment="1">
      <alignment horizontal="center"/>
    </xf>
    <xf numFmtId="0" fontId="0" fillId="5" borderId="0" xfId="0" applyFill="1"/>
    <xf numFmtId="49" fontId="11" fillId="5" borderId="0" xfId="0" applyNumberFormat="1" applyFont="1" applyFill="1"/>
    <xf numFmtId="0" fontId="12" fillId="5" borderId="0" xfId="0" applyFont="1" applyFill="1" applyAlignment="1">
      <alignment horizontal="center"/>
    </xf>
    <xf numFmtId="0" fontId="12" fillId="5" borderId="0" xfId="0" applyFont="1" applyFill="1"/>
    <xf numFmtId="9" fontId="11" fillId="5" borderId="0" xfId="0" applyNumberFormat="1" applyFont="1" applyFill="1" applyAlignment="1">
      <alignment horizontal="center"/>
    </xf>
    <xf numFmtId="0" fontId="11" fillId="5" borderId="0" xfId="0" applyFont="1" applyFill="1"/>
    <xf numFmtId="0" fontId="14" fillId="6" borderId="12" xfId="0" applyFont="1" applyFill="1" applyBorder="1" applyAlignment="1">
      <alignment horizontal="center" vertical="center"/>
    </xf>
    <xf numFmtId="164" fontId="15" fillId="4" borderId="13" xfId="0" applyNumberFormat="1" applyFont="1" applyFill="1" applyBorder="1" applyAlignment="1">
      <alignment horizontal="center" vertical="center"/>
    </xf>
    <xf numFmtId="0" fontId="16" fillId="5" borderId="0" xfId="0" applyFont="1" applyFill="1" applyAlignment="1">
      <alignment vertical="center"/>
    </xf>
    <xf numFmtId="0" fontId="17" fillId="5" borderId="14" xfId="0" applyFont="1" applyFill="1" applyBorder="1" applyAlignment="1">
      <alignment horizontal="left" vertical="center"/>
    </xf>
    <xf numFmtId="49" fontId="12" fillId="5" borderId="0" xfId="0" applyNumberFormat="1" applyFont="1" applyFill="1"/>
    <xf numFmtId="9" fontId="15" fillId="4" borderId="15" xfId="0" applyNumberFormat="1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0" fillId="5" borderId="17" xfId="0" applyFill="1" applyBorder="1"/>
    <xf numFmtId="164" fontId="19" fillId="0" borderId="0" xfId="0" applyNumberFormat="1" applyFont="1" applyAlignment="1">
      <alignment horizontal="center" vertical="center"/>
    </xf>
    <xf numFmtId="0" fontId="20" fillId="0" borderId="18" xfId="0" applyFont="1" applyBorder="1" applyAlignment="1">
      <alignment horizontal="left" vertical="center"/>
    </xf>
    <xf numFmtId="2" fontId="18" fillId="5" borderId="0" xfId="0" applyNumberFormat="1" applyFont="1" applyFill="1"/>
    <xf numFmtId="165" fontId="11" fillId="5" borderId="0" xfId="0" applyNumberFormat="1" applyFont="1" applyFill="1"/>
    <xf numFmtId="164" fontId="19" fillId="0" borderId="19" xfId="0" applyNumberFormat="1" applyFont="1" applyBorder="1" applyAlignment="1">
      <alignment horizontal="center" vertical="center"/>
    </xf>
    <xf numFmtId="0" fontId="20" fillId="0" borderId="20" xfId="0" applyFont="1" applyBorder="1" applyAlignment="1">
      <alignment horizontal="left" vertical="center"/>
    </xf>
    <xf numFmtId="9" fontId="11" fillId="5" borderId="21" xfId="0" applyNumberFormat="1" applyFont="1" applyFill="1" applyBorder="1" applyAlignment="1">
      <alignment horizontal="center"/>
    </xf>
    <xf numFmtId="0" fontId="21" fillId="5" borderId="0" xfId="0" applyFont="1" applyFill="1"/>
    <xf numFmtId="2" fontId="19" fillId="0" borderId="19" xfId="0" applyNumberFormat="1" applyFont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1" fontId="15" fillId="4" borderId="22" xfId="0" applyNumberFormat="1" applyFont="1" applyFill="1" applyBorder="1" applyAlignment="1">
      <alignment horizontal="center" vertical="center"/>
    </xf>
    <xf numFmtId="0" fontId="21" fillId="5" borderId="21" xfId="0" applyFont="1" applyFill="1" applyBorder="1" applyAlignment="1">
      <alignment horizontal="center"/>
    </xf>
    <xf numFmtId="49" fontId="21" fillId="5" borderId="0" xfId="0" applyNumberFormat="1" applyFont="1" applyFill="1"/>
    <xf numFmtId="0" fontId="22" fillId="5" borderId="0" xfId="0" applyFont="1" applyFill="1"/>
    <xf numFmtId="0" fontId="21" fillId="5" borderId="0" xfId="0" applyFont="1" applyFill="1" applyAlignment="1">
      <alignment horizontal="center"/>
    </xf>
    <xf numFmtId="16" fontId="21" fillId="5" borderId="0" xfId="0" applyNumberFormat="1" applyFont="1" applyFill="1"/>
    <xf numFmtId="9" fontId="21" fillId="5" borderId="0" xfId="0" applyNumberFormat="1" applyFont="1" applyFill="1" applyAlignment="1">
      <alignment horizontal="center"/>
    </xf>
    <xf numFmtId="2" fontId="23" fillId="5" borderId="0" xfId="0" applyNumberFormat="1" applyFont="1" applyFill="1"/>
    <xf numFmtId="49" fontId="22" fillId="5" borderId="0" xfId="0" applyNumberFormat="1" applyFont="1" applyFill="1"/>
    <xf numFmtId="0" fontId="21" fillId="5" borderId="23" xfId="0" applyFont="1" applyFill="1" applyBorder="1"/>
    <xf numFmtId="165" fontId="22" fillId="5" borderId="0" xfId="0" applyNumberFormat="1" applyFont="1" applyFill="1"/>
    <xf numFmtId="1" fontId="15" fillId="7" borderId="24" xfId="0" applyNumberFormat="1" applyFont="1" applyFill="1" applyBorder="1" applyAlignment="1">
      <alignment horizontal="center" vertical="center"/>
    </xf>
    <xf numFmtId="0" fontId="24" fillId="5" borderId="0" xfId="0" applyFont="1" applyFill="1" applyAlignment="1">
      <alignment horizontal="center" vertical="center"/>
    </xf>
    <xf numFmtId="0" fontId="25" fillId="5" borderId="0" xfId="0" applyFont="1" applyFill="1" applyAlignment="1">
      <alignment horizontal="left" vertical="center"/>
    </xf>
    <xf numFmtId="49" fontId="12" fillId="5" borderId="0" xfId="0" applyNumberFormat="1" applyFont="1" applyFill="1" applyAlignment="1">
      <alignment horizontal="center" vertical="center"/>
    </xf>
    <xf numFmtId="0" fontId="19" fillId="5" borderId="14" xfId="0" applyFont="1" applyFill="1" applyBorder="1" applyAlignment="1">
      <alignment horizontal="left" vertical="center"/>
    </xf>
    <xf numFmtId="9" fontId="15" fillId="4" borderId="13" xfId="0" applyNumberFormat="1" applyFont="1" applyFill="1" applyBorder="1" applyAlignment="1">
      <alignment horizontal="center" vertical="center"/>
    </xf>
    <xf numFmtId="49" fontId="11" fillId="5" borderId="25" xfId="0" applyNumberFormat="1" applyFont="1" applyFill="1" applyBorder="1"/>
    <xf numFmtId="9" fontId="15" fillId="4" borderId="26" xfId="0" applyNumberFormat="1" applyFont="1" applyFill="1" applyBorder="1" applyAlignment="1">
      <alignment horizontal="center" vertical="center"/>
    </xf>
    <xf numFmtId="49" fontId="11" fillId="5" borderId="27" xfId="0" applyNumberFormat="1" applyFont="1" applyFill="1" applyBorder="1"/>
    <xf numFmtId="9" fontId="12" fillId="5" borderId="0" xfId="0" applyNumberFormat="1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25" fillId="5" borderId="28" xfId="0" applyFont="1" applyFill="1" applyBorder="1" applyAlignment="1">
      <alignment horizontal="left" vertical="center"/>
    </xf>
    <xf numFmtId="49" fontId="12" fillId="5" borderId="28" xfId="0" applyNumberFormat="1" applyFont="1" applyFill="1" applyBorder="1" applyAlignment="1">
      <alignment horizontal="center" vertical="center"/>
    </xf>
    <xf numFmtId="49" fontId="11" fillId="5" borderId="28" xfId="0" applyNumberFormat="1" applyFont="1" applyFill="1" applyBorder="1"/>
    <xf numFmtId="0" fontId="16" fillId="5" borderId="28" xfId="0" applyFont="1" applyFill="1" applyBorder="1" applyAlignment="1">
      <alignment vertical="center"/>
    </xf>
    <xf numFmtId="0" fontId="21" fillId="5" borderId="28" xfId="0" applyFont="1" applyFill="1" applyBorder="1"/>
    <xf numFmtId="0" fontId="19" fillId="5" borderId="29" xfId="0" applyFont="1" applyFill="1" applyBorder="1" applyAlignment="1">
      <alignment horizontal="left" vertical="center"/>
    </xf>
    <xf numFmtId="0" fontId="22" fillId="5" borderId="28" xfId="0" applyFont="1" applyFill="1" applyBorder="1"/>
    <xf numFmtId="9" fontId="21" fillId="5" borderId="28" xfId="0" applyNumberFormat="1" applyFont="1" applyFill="1" applyBorder="1" applyAlignment="1">
      <alignment horizontal="center"/>
    </xf>
    <xf numFmtId="49" fontId="21" fillId="5" borderId="28" xfId="0" applyNumberFormat="1" applyFont="1" applyFill="1" applyBorder="1"/>
    <xf numFmtId="164" fontId="15" fillId="4" borderId="15" xfId="0" applyNumberFormat="1" applyFont="1" applyFill="1" applyBorder="1" applyAlignment="1">
      <alignment horizontal="center" vertical="center"/>
    </xf>
    <xf numFmtId="164" fontId="15" fillId="4" borderId="30" xfId="0" applyNumberFormat="1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/>
    </xf>
    <xf numFmtId="0" fontId="22" fillId="3" borderId="0" xfId="0" applyFont="1" applyFill="1" applyAlignment="1">
      <alignment horizontal="left" vertical="center"/>
    </xf>
    <xf numFmtId="0" fontId="22" fillId="3" borderId="0" xfId="0" applyFont="1" applyFill="1" applyAlignment="1">
      <alignment vertical="center"/>
    </xf>
    <xf numFmtId="0" fontId="22" fillId="3" borderId="0" xfId="0" applyFont="1" applyFill="1" applyAlignment="1">
      <alignment vertical="top"/>
    </xf>
    <xf numFmtId="0" fontId="26" fillId="3" borderId="0" xfId="0" applyFont="1" applyFill="1"/>
    <xf numFmtId="0" fontId="0" fillId="5" borderId="0" xfId="0" applyFill="1" applyAlignment="1">
      <alignment vertical="center"/>
    </xf>
    <xf numFmtId="0" fontId="7" fillId="5" borderId="0" xfId="0" applyFont="1" applyFill="1" applyAlignment="1">
      <alignment horizontal="center" vertical="top"/>
    </xf>
    <xf numFmtId="0" fontId="22" fillId="5" borderId="0" xfId="0" applyFont="1" applyFill="1" applyAlignment="1">
      <alignment horizontal="left" vertical="top"/>
    </xf>
    <xf numFmtId="0" fontId="22" fillId="5" borderId="0" xfId="0" applyFont="1" applyFill="1" applyAlignment="1">
      <alignment horizontal="center"/>
    </xf>
    <xf numFmtId="16" fontId="22" fillId="5" borderId="0" xfId="0" applyNumberFormat="1" applyFont="1" applyFill="1"/>
    <xf numFmtId="0" fontId="27" fillId="0" borderId="0" xfId="0" applyFont="1"/>
    <xf numFmtId="0" fontId="28" fillId="6" borderId="21" xfId="0" applyFont="1" applyFill="1" applyBorder="1" applyAlignment="1">
      <alignment horizontal="center" vertical="center"/>
    </xf>
    <xf numFmtId="0" fontId="28" fillId="6" borderId="31" xfId="0" applyFont="1" applyFill="1" applyBorder="1" applyAlignment="1">
      <alignment horizontal="center" vertical="center"/>
    </xf>
    <xf numFmtId="0" fontId="15" fillId="8" borderId="22" xfId="0" applyFont="1" applyFill="1" applyBorder="1" applyAlignment="1">
      <alignment horizontal="center" vertical="center"/>
    </xf>
    <xf numFmtId="14" fontId="15" fillId="4" borderId="22" xfId="0" applyNumberFormat="1" applyFont="1" applyFill="1" applyBorder="1" applyAlignment="1">
      <alignment horizontal="center" vertical="center"/>
    </xf>
    <xf numFmtId="0" fontId="15" fillId="4" borderId="22" xfId="0" applyFont="1" applyFill="1" applyBorder="1" applyAlignment="1">
      <alignment horizontal="center" vertical="center"/>
    </xf>
    <xf numFmtId="164" fontId="15" fillId="4" borderId="22" xfId="0" applyNumberFormat="1" applyFont="1" applyFill="1" applyBorder="1" applyAlignment="1">
      <alignment horizontal="center" vertical="center"/>
    </xf>
    <xf numFmtId="1" fontId="12" fillId="4" borderId="12" xfId="0" applyNumberFormat="1" applyFont="1" applyFill="1" applyBorder="1" applyAlignment="1">
      <alignment horizontal="left" vertical="center"/>
    </xf>
    <xf numFmtId="1" fontId="12" fillId="4" borderId="21" xfId="0" applyNumberFormat="1" applyFont="1" applyFill="1" applyBorder="1" applyAlignment="1">
      <alignment horizontal="center" vertical="center"/>
    </xf>
    <xf numFmtId="1" fontId="12" fillId="4" borderId="31" xfId="0" applyNumberFormat="1" applyFont="1" applyFill="1" applyBorder="1" applyAlignment="1">
      <alignment horizontal="center" vertical="center"/>
    </xf>
    <xf numFmtId="49" fontId="11" fillId="5" borderId="0" xfId="0" applyNumberFormat="1" applyFont="1" applyFill="1" applyAlignment="1">
      <alignment horizontal="center"/>
    </xf>
    <xf numFmtId="0" fontId="12" fillId="4" borderId="12" xfId="0" applyFont="1" applyFill="1" applyBorder="1" applyAlignment="1">
      <alignment horizontal="left" vertical="center"/>
    </xf>
    <xf numFmtId="0" fontId="12" fillId="4" borderId="21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165" fontId="15" fillId="4" borderId="22" xfId="0" applyNumberFormat="1" applyFont="1" applyFill="1" applyBorder="1" applyAlignment="1">
      <alignment horizontal="center" vertical="center"/>
    </xf>
    <xf numFmtId="2" fontId="12" fillId="4" borderId="12" xfId="0" applyNumberFormat="1" applyFont="1" applyFill="1" applyBorder="1" applyAlignment="1">
      <alignment horizontal="left" vertical="center"/>
    </xf>
    <xf numFmtId="165" fontId="12" fillId="4" borderId="21" xfId="0" applyNumberFormat="1" applyFont="1" applyFill="1" applyBorder="1" applyAlignment="1">
      <alignment horizontal="center" vertical="center"/>
    </xf>
    <xf numFmtId="165" fontId="12" fillId="4" borderId="31" xfId="0" applyNumberFormat="1" applyFont="1" applyFill="1" applyBorder="1" applyAlignment="1">
      <alignment horizontal="center" vertical="center"/>
    </xf>
    <xf numFmtId="0" fontId="29" fillId="4" borderId="22" xfId="0" applyFont="1" applyFill="1" applyBorder="1" applyAlignment="1">
      <alignment horizontal="center" vertical="center"/>
    </xf>
    <xf numFmtId="165" fontId="12" fillId="5" borderId="0" xfId="0" applyNumberFormat="1" applyFont="1" applyFill="1"/>
    <xf numFmtId="0" fontId="26" fillId="0" borderId="0" xfId="0" applyFont="1" applyAlignment="1">
      <alignment horizontal="left"/>
    </xf>
    <xf numFmtId="0" fontId="26" fillId="0" borderId="0" xfId="0" applyFont="1"/>
    <xf numFmtId="0" fontId="30" fillId="3" borderId="0" xfId="0" applyFont="1" applyFill="1" applyAlignment="1">
      <alignment vertical="center"/>
    </xf>
    <xf numFmtId="0" fontId="31" fillId="0" borderId="0" xfId="0" applyFont="1"/>
    <xf numFmtId="14" fontId="14" fillId="6" borderId="22" xfId="0" applyNumberFormat="1" applyFont="1" applyFill="1" applyBorder="1" applyAlignment="1">
      <alignment horizontal="center" vertical="center"/>
    </xf>
    <xf numFmtId="49" fontId="32" fillId="5" borderId="0" xfId="0" applyNumberFormat="1" applyFont="1" applyFill="1"/>
    <xf numFmtId="1" fontId="33" fillId="4" borderId="22" xfId="0" applyNumberFormat="1" applyFont="1" applyFill="1" applyBorder="1" applyAlignment="1">
      <alignment horizontal="center" vertical="center"/>
    </xf>
    <xf numFmtId="0" fontId="33" fillId="4" borderId="22" xfId="0" applyFont="1" applyFill="1" applyBorder="1" applyAlignment="1">
      <alignment horizontal="center" vertical="center"/>
    </xf>
    <xf numFmtId="165" fontId="33" fillId="4" borderId="22" xfId="0" applyNumberFormat="1" applyFont="1" applyFill="1" applyBorder="1" applyAlignment="1">
      <alignment horizontal="center" vertical="center"/>
    </xf>
    <xf numFmtId="0" fontId="34" fillId="0" borderId="0" xfId="0" applyFont="1"/>
    <xf numFmtId="49" fontId="21" fillId="5" borderId="0" xfId="0" applyNumberFormat="1" applyFont="1" applyFill="1" applyAlignment="1">
      <alignment horizontal="center"/>
    </xf>
    <xf numFmtId="0" fontId="36" fillId="5" borderId="0" xfId="0" applyFont="1" applyFill="1"/>
    <xf numFmtId="0" fontId="31" fillId="5" borderId="0" xfId="0" applyFont="1" applyFill="1"/>
    <xf numFmtId="14" fontId="37" fillId="6" borderId="22" xfId="0" applyNumberFormat="1" applyFont="1" applyFill="1" applyBorder="1" applyAlignment="1">
      <alignment horizontal="center" vertical="center"/>
    </xf>
    <xf numFmtId="0" fontId="15" fillId="10" borderId="33" xfId="0" applyFont="1" applyFill="1" applyBorder="1" applyAlignment="1">
      <alignment horizontal="center" vertical="center"/>
    </xf>
    <xf numFmtId="0" fontId="15" fillId="13" borderId="33" xfId="0" applyFont="1" applyFill="1" applyBorder="1" applyAlignment="1">
      <alignment horizontal="center" vertical="center"/>
    </xf>
    <xf numFmtId="0" fontId="0" fillId="15" borderId="0" xfId="0" applyFill="1"/>
    <xf numFmtId="0" fontId="2" fillId="15" borderId="0" xfId="0" applyFont="1" applyFill="1" applyAlignment="1">
      <alignment horizontal="center"/>
    </xf>
    <xf numFmtId="0" fontId="0" fillId="15" borderId="0" xfId="0" applyFill="1" applyAlignment="1">
      <alignment horizontal="right"/>
    </xf>
    <xf numFmtId="0" fontId="0" fillId="15" borderId="0" xfId="0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1" fillId="15" borderId="0" xfId="0" applyFont="1" applyFill="1" applyAlignment="1">
      <alignment horizontal="center"/>
    </xf>
    <xf numFmtId="9" fontId="0" fillId="15" borderId="0" xfId="0" applyNumberFormat="1" applyFill="1"/>
    <xf numFmtId="1" fontId="0" fillId="15" borderId="0" xfId="0" applyNumberFormat="1" applyFill="1"/>
    <xf numFmtId="1" fontId="0" fillId="15" borderId="0" xfId="0" applyNumberFormat="1" applyFill="1" applyAlignment="1">
      <alignment horizontal="right"/>
    </xf>
    <xf numFmtId="0" fontId="0" fillId="16" borderId="0" xfId="0" applyFill="1"/>
    <xf numFmtId="0" fontId="0" fillId="17" borderId="36" xfId="0" applyFill="1" applyBorder="1"/>
    <xf numFmtId="0" fontId="0" fillId="17" borderId="37" xfId="0" applyFill="1" applyBorder="1"/>
    <xf numFmtId="0" fontId="38" fillId="14" borderId="35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14" fillId="6" borderId="39" xfId="0" applyFont="1" applyFill="1" applyBorder="1" applyAlignment="1">
      <alignment horizontal="center" vertical="center"/>
    </xf>
    <xf numFmtId="0" fontId="14" fillId="6" borderId="40" xfId="0" applyFont="1" applyFill="1" applyBorder="1" applyAlignment="1">
      <alignment horizontal="center" vertical="center"/>
    </xf>
    <xf numFmtId="0" fontId="39" fillId="18" borderId="41" xfId="0" applyFont="1" applyFill="1" applyBorder="1"/>
    <xf numFmtId="0" fontId="39" fillId="18" borderId="42" xfId="0" applyFont="1" applyFill="1" applyBorder="1"/>
    <xf numFmtId="164" fontId="0" fillId="17" borderId="0" xfId="0" applyNumberFormat="1" applyFill="1"/>
    <xf numFmtId="164" fontId="0" fillId="17" borderId="5" xfId="0" applyNumberFormat="1" applyFill="1" applyBorder="1"/>
    <xf numFmtId="164" fontId="0" fillId="17" borderId="7" xfId="0" applyNumberFormat="1" applyFill="1" applyBorder="1"/>
    <xf numFmtId="164" fontId="0" fillId="17" borderId="8" xfId="0" applyNumberFormat="1" applyFill="1" applyBorder="1"/>
    <xf numFmtId="0" fontId="0" fillId="17" borderId="44" xfId="0" applyFill="1" applyBorder="1" applyAlignment="1">
      <alignment horizontal="right"/>
    </xf>
    <xf numFmtId="0" fontId="2" fillId="17" borderId="45" xfId="0" applyFont="1" applyFill="1" applyBorder="1" applyAlignment="1">
      <alignment horizontal="right"/>
    </xf>
    <xf numFmtId="0" fontId="0" fillId="17" borderId="45" xfId="0" applyFill="1" applyBorder="1" applyAlignment="1">
      <alignment horizontal="right"/>
    </xf>
    <xf numFmtId="0" fontId="0" fillId="17" borderId="46" xfId="0" applyFill="1" applyBorder="1" applyAlignment="1">
      <alignment horizontal="right"/>
    </xf>
    <xf numFmtId="164" fontId="0" fillId="17" borderId="47" xfId="0" applyNumberFormat="1" applyFill="1" applyBorder="1"/>
    <xf numFmtId="164" fontId="0" fillId="17" borderId="48" xfId="0" applyNumberFormat="1" applyFill="1" applyBorder="1"/>
    <xf numFmtId="164" fontId="0" fillId="17" borderId="49" xfId="0" applyNumberFormat="1" applyFill="1" applyBorder="1"/>
    <xf numFmtId="0" fontId="0" fillId="5" borderId="0" xfId="0" applyFill="1" applyAlignment="1">
      <alignment horizontal="center"/>
    </xf>
    <xf numFmtId="0" fontId="20" fillId="5" borderId="0" xfId="0" applyFont="1" applyFill="1" applyAlignment="1">
      <alignment horizontal="left" vertical="center"/>
    </xf>
    <xf numFmtId="0" fontId="41" fillId="5" borderId="0" xfId="0" applyFont="1" applyFill="1" applyAlignment="1">
      <alignment horizontal="left"/>
    </xf>
    <xf numFmtId="0" fontId="20" fillId="19" borderId="0" xfId="0" applyFont="1" applyFill="1" applyAlignment="1">
      <alignment horizontal="left" vertical="center"/>
    </xf>
    <xf numFmtId="49" fontId="11" fillId="19" borderId="0" xfId="0" applyNumberFormat="1" applyFont="1" applyFill="1"/>
    <xf numFmtId="0" fontId="0" fillId="19" borderId="0" xfId="0" applyFill="1" applyAlignment="1">
      <alignment horizontal="center"/>
    </xf>
    <xf numFmtId="0" fontId="0" fillId="19" borderId="0" xfId="0" applyFill="1"/>
    <xf numFmtId="0" fontId="6" fillId="15" borderId="0" xfId="0" applyFont="1" applyFill="1"/>
    <xf numFmtId="0" fontId="42" fillId="5" borderId="0" xfId="0" applyFont="1" applyFill="1" applyAlignment="1">
      <alignment horizontal="center"/>
    </xf>
    <xf numFmtId="49" fontId="43" fillId="5" borderId="0" xfId="0" applyNumberFormat="1" applyFont="1" applyFill="1" applyAlignment="1">
      <alignment horizontal="center"/>
    </xf>
    <xf numFmtId="9" fontId="0" fillId="15" borderId="0" xfId="0" applyNumberFormat="1" applyFill="1" applyAlignment="1">
      <alignment horizontal="center" vertical="center"/>
    </xf>
    <xf numFmtId="0" fontId="41" fillId="19" borderId="0" xfId="0" applyFont="1" applyFill="1" applyAlignment="1">
      <alignment horizontal="left" vertical="center"/>
    </xf>
    <xf numFmtId="0" fontId="0" fillId="22" borderId="9" xfId="0" applyFill="1" applyBorder="1"/>
    <xf numFmtId="0" fontId="2" fillId="22" borderId="9" xfId="0" applyFont="1" applyFill="1" applyBorder="1"/>
    <xf numFmtId="1" fontId="2" fillId="15" borderId="0" xfId="0" applyNumberFormat="1" applyFont="1" applyFill="1" applyAlignment="1">
      <alignment horizontal="center"/>
    </xf>
    <xf numFmtId="0" fontId="2" fillId="15" borderId="0" xfId="0" applyFont="1" applyFill="1"/>
    <xf numFmtId="1" fontId="0" fillId="15" borderId="0" xfId="0" applyNumberFormat="1" applyFill="1" applyAlignment="1">
      <alignment horizontal="center"/>
    </xf>
    <xf numFmtId="0" fontId="2" fillId="15" borderId="50" xfId="0" applyFont="1" applyFill="1" applyBorder="1" applyAlignment="1">
      <alignment horizontal="center"/>
    </xf>
    <xf numFmtId="0" fontId="2" fillId="15" borderId="51" xfId="0" applyFont="1" applyFill="1" applyBorder="1" applyAlignment="1">
      <alignment horizontal="center"/>
    </xf>
    <xf numFmtId="1" fontId="2" fillId="15" borderId="52" xfId="0" applyNumberFormat="1" applyFont="1" applyFill="1" applyBorder="1" applyAlignment="1">
      <alignment horizontal="center"/>
    </xf>
    <xf numFmtId="0" fontId="0" fillId="15" borderId="53" xfId="0" applyFill="1" applyBorder="1" applyAlignment="1">
      <alignment horizontal="center"/>
    </xf>
    <xf numFmtId="0" fontId="2" fillId="15" borderId="54" xfId="0" applyFont="1" applyFill="1" applyBorder="1" applyAlignment="1">
      <alignment horizontal="center"/>
    </xf>
    <xf numFmtId="1" fontId="2" fillId="15" borderId="55" xfId="0" applyNumberFormat="1" applyFont="1" applyFill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1" fontId="2" fillId="15" borderId="54" xfId="0" applyNumberFormat="1" applyFont="1" applyFill="1" applyBorder="1" applyAlignment="1">
      <alignment horizontal="center"/>
    </xf>
    <xf numFmtId="164" fontId="2" fillId="15" borderId="54" xfId="0" applyNumberFormat="1" applyFont="1" applyFill="1" applyBorder="1" applyAlignment="1">
      <alignment horizontal="center"/>
    </xf>
    <xf numFmtId="0" fontId="0" fillId="15" borderId="56" xfId="0" applyFill="1" applyBorder="1" applyAlignment="1">
      <alignment horizontal="center"/>
    </xf>
    <xf numFmtId="0" fontId="2" fillId="15" borderId="57" xfId="0" applyFont="1" applyFill="1" applyBorder="1" applyAlignment="1">
      <alignment horizontal="center"/>
    </xf>
    <xf numFmtId="0" fontId="0" fillId="2" borderId="58" xfId="0" applyFill="1" applyBorder="1"/>
    <xf numFmtId="0" fontId="0" fillId="2" borderId="5" xfId="0" applyFill="1" applyBorder="1"/>
    <xf numFmtId="1" fontId="39" fillId="18" borderId="42" xfId="0" applyNumberFormat="1" applyFont="1" applyFill="1" applyBorder="1"/>
    <xf numFmtId="1" fontId="39" fillId="18" borderId="43" xfId="0" applyNumberFormat="1" applyFont="1" applyFill="1" applyBorder="1"/>
    <xf numFmtId="1" fontId="39" fillId="20" borderId="42" xfId="0" applyNumberFormat="1" applyFont="1" applyFill="1" applyBorder="1" applyAlignment="1">
      <alignment horizontal="center" vertical="center"/>
    </xf>
    <xf numFmtId="1" fontId="39" fillId="20" borderId="34" xfId="0" applyNumberFormat="1" applyFont="1" applyFill="1" applyBorder="1" applyAlignment="1">
      <alignment horizontal="center" vertical="center"/>
    </xf>
    <xf numFmtId="1" fontId="4" fillId="15" borderId="0" xfId="1" applyNumberFormat="1" applyFont="1" applyFill="1"/>
    <xf numFmtId="0" fontId="0" fillId="0" borderId="0" xfId="0"/>
    <xf numFmtId="2" fontId="19" fillId="0" borderId="0" xfId="0" applyNumberFormat="1" applyFont="1" applyAlignment="1">
      <alignment horizontal="center" vertical="center"/>
    </xf>
    <xf numFmtId="0" fontId="0" fillId="0" borderId="0" xfId="0"/>
    <xf numFmtId="0" fontId="2" fillId="15" borderId="60" xfId="0" applyFont="1" applyFill="1" applyBorder="1" applyAlignment="1">
      <alignment horizontal="center"/>
    </xf>
    <xf numFmtId="0" fontId="0" fillId="15" borderId="59" xfId="0" applyFont="1" applyFill="1" applyBorder="1" applyAlignment="1">
      <alignment horizontal="center"/>
    </xf>
    <xf numFmtId="0" fontId="0" fillId="22" borderId="9" xfId="0" applyFont="1" applyFill="1" applyBorder="1"/>
    <xf numFmtId="0" fontId="0" fillId="15" borderId="53" xfId="0" applyFont="1" applyFill="1" applyBorder="1" applyAlignment="1">
      <alignment horizontal="center"/>
    </xf>
    <xf numFmtId="0" fontId="0" fillId="0" borderId="0" xfId="0"/>
    <xf numFmtId="0" fontId="15" fillId="25" borderId="33" xfId="0" applyFont="1" applyFill="1" applyBorder="1" applyAlignment="1">
      <alignment horizontal="center" vertical="center"/>
    </xf>
    <xf numFmtId="0" fontId="33" fillId="27" borderId="0" xfId="0" applyFont="1" applyFill="1" applyBorder="1" applyAlignment="1">
      <alignment vertical="center" textRotation="90"/>
    </xf>
    <xf numFmtId="0" fontId="15" fillId="30" borderId="33" xfId="0" applyFont="1" applyFill="1" applyBorder="1" applyAlignment="1">
      <alignment horizontal="center" vertical="center"/>
    </xf>
    <xf numFmtId="0" fontId="15" fillId="30" borderId="21" xfId="0" applyFont="1" applyFill="1" applyBorder="1" applyAlignment="1">
      <alignment horizontal="center" vertical="center"/>
    </xf>
    <xf numFmtId="0" fontId="15" fillId="31" borderId="21" xfId="0" applyFont="1" applyFill="1" applyBorder="1" applyAlignment="1">
      <alignment horizontal="center" vertical="center"/>
    </xf>
    <xf numFmtId="0" fontId="15" fillId="4" borderId="61" xfId="0" applyFont="1" applyFill="1" applyBorder="1" applyAlignment="1">
      <alignment horizontal="center" vertical="center"/>
    </xf>
    <xf numFmtId="1" fontId="15" fillId="4" borderId="61" xfId="0" applyNumberFormat="1" applyFont="1" applyFill="1" applyBorder="1" applyAlignment="1">
      <alignment horizontal="center" vertical="center"/>
    </xf>
    <xf numFmtId="0" fontId="33" fillId="4" borderId="61" xfId="0" applyFont="1" applyFill="1" applyBorder="1" applyAlignment="1">
      <alignment horizontal="center" vertical="center"/>
    </xf>
    <xf numFmtId="1" fontId="33" fillId="4" borderId="61" xfId="0" applyNumberFormat="1" applyFont="1" applyFill="1" applyBorder="1" applyAlignment="1">
      <alignment horizontal="center" vertical="center"/>
    </xf>
    <xf numFmtId="0" fontId="12" fillId="32" borderId="62" xfId="0" applyFont="1" applyFill="1" applyBorder="1"/>
    <xf numFmtId="9" fontId="11" fillId="32" borderId="62" xfId="0" applyNumberFormat="1" applyFont="1" applyFill="1" applyBorder="1" applyAlignment="1">
      <alignment horizontal="center"/>
    </xf>
    <xf numFmtId="49" fontId="11" fillId="32" borderId="62" xfId="0" applyNumberFormat="1" applyFont="1" applyFill="1" applyBorder="1"/>
    <xf numFmtId="0" fontId="11" fillId="32" borderId="62" xfId="0" applyFont="1" applyFill="1" applyBorder="1"/>
    <xf numFmtId="0" fontId="44" fillId="0" borderId="0" xfId="0" applyFont="1" applyBorder="1" applyAlignment="1">
      <alignment horizontal="center" vertical="top" wrapText="1"/>
    </xf>
    <xf numFmtId="0" fontId="0" fillId="0" borderId="0" xfId="0"/>
    <xf numFmtId="0" fontId="0" fillId="0" borderId="0" xfId="0"/>
    <xf numFmtId="0" fontId="15" fillId="8" borderId="12" xfId="0" applyFont="1" applyFill="1" applyBorder="1" applyAlignment="1">
      <alignment horizontal="center" vertical="center"/>
    </xf>
    <xf numFmtId="49" fontId="12" fillId="32" borderId="62" xfId="0" applyNumberFormat="1" applyFont="1" applyFill="1" applyBorder="1"/>
    <xf numFmtId="0" fontId="6" fillId="0" borderId="0" xfId="0" applyFont="1" applyBorder="1" applyAlignment="1"/>
    <xf numFmtId="0" fontId="15" fillId="10" borderId="32" xfId="0" applyFont="1" applyFill="1" applyBorder="1" applyAlignment="1">
      <alignment horizontal="center" vertical="center"/>
    </xf>
    <xf numFmtId="0" fontId="15" fillId="33" borderId="0" xfId="0" applyFont="1" applyFill="1" applyBorder="1" applyAlignment="1">
      <alignment horizontal="center" vertical="center"/>
    </xf>
    <xf numFmtId="0" fontId="15" fillId="34" borderId="0" xfId="0" applyFont="1" applyFill="1" applyBorder="1" applyAlignment="1">
      <alignment horizontal="center" vertical="center"/>
    </xf>
    <xf numFmtId="1" fontId="15" fillId="34" borderId="0" xfId="0" applyNumberFormat="1" applyFont="1" applyFill="1" applyBorder="1" applyAlignment="1">
      <alignment horizontal="center" vertical="center"/>
    </xf>
    <xf numFmtId="0" fontId="33" fillId="34" borderId="0" xfId="0" applyFont="1" applyFill="1" applyBorder="1" applyAlignment="1">
      <alignment horizontal="center" vertical="center"/>
    </xf>
    <xf numFmtId="1" fontId="33" fillId="34" borderId="0" xfId="0" applyNumberFormat="1" applyFont="1" applyFill="1" applyBorder="1" applyAlignment="1">
      <alignment horizontal="center" vertical="center"/>
    </xf>
    <xf numFmtId="0" fontId="35" fillId="26" borderId="0" xfId="0" applyFont="1" applyFill="1" applyBorder="1" applyAlignment="1">
      <alignment horizontal="center" vertical="center" textRotation="90"/>
    </xf>
    <xf numFmtId="0" fontId="15" fillId="25" borderId="32" xfId="0" applyFont="1" applyFill="1" applyBorder="1" applyAlignment="1">
      <alignment horizontal="center" vertical="center"/>
    </xf>
    <xf numFmtId="0" fontId="15" fillId="35" borderId="0" xfId="0" applyFont="1" applyFill="1" applyBorder="1" applyAlignment="1">
      <alignment horizontal="center" vertical="center"/>
    </xf>
    <xf numFmtId="0" fontId="15" fillId="13" borderId="32" xfId="0" applyFont="1" applyFill="1" applyBorder="1" applyAlignment="1">
      <alignment horizontal="center" vertical="center"/>
    </xf>
    <xf numFmtId="0" fontId="15" fillId="36" borderId="0" xfId="0" applyFont="1" applyFill="1" applyBorder="1" applyAlignment="1">
      <alignment horizontal="center" vertical="center"/>
    </xf>
    <xf numFmtId="0" fontId="15" fillId="30" borderId="67" xfId="0" applyFont="1" applyFill="1" applyBorder="1" applyAlignment="1">
      <alignment horizontal="center" vertical="center"/>
    </xf>
    <xf numFmtId="0" fontId="15" fillId="31" borderId="68" xfId="0" applyFont="1" applyFill="1" applyBorder="1" applyAlignment="1">
      <alignment horizontal="center" vertical="center"/>
    </xf>
    <xf numFmtId="0" fontId="22" fillId="19" borderId="0" xfId="0" applyFont="1" applyFill="1" applyBorder="1"/>
    <xf numFmtId="0" fontId="21" fillId="19" borderId="0" xfId="0" applyFont="1" applyFill="1" applyBorder="1" applyAlignment="1">
      <alignment horizontal="center"/>
    </xf>
    <xf numFmtId="49" fontId="21" fillId="19" borderId="0" xfId="0" applyNumberFormat="1" applyFont="1" applyFill="1" applyBorder="1"/>
    <xf numFmtId="0" fontId="21" fillId="19" borderId="0" xfId="0" applyFont="1" applyFill="1" applyBorder="1"/>
    <xf numFmtId="9" fontId="21" fillId="19" borderId="0" xfId="0" applyNumberFormat="1" applyFont="1" applyFill="1" applyBorder="1" applyAlignment="1">
      <alignment horizontal="center"/>
    </xf>
    <xf numFmtId="49" fontId="22" fillId="19" borderId="0" xfId="0" applyNumberFormat="1" applyFont="1" applyFill="1" applyBorder="1"/>
    <xf numFmtId="0" fontId="15" fillId="10" borderId="62" xfId="0" applyFont="1" applyFill="1" applyBorder="1" applyAlignment="1">
      <alignment horizontal="center" vertical="center"/>
    </xf>
    <xf numFmtId="0" fontId="15" fillId="24" borderId="62" xfId="0" applyFont="1" applyFill="1" applyBorder="1" applyAlignment="1">
      <alignment horizontal="center" vertical="center"/>
    </xf>
    <xf numFmtId="0" fontId="15" fillId="25" borderId="62" xfId="0" applyFont="1" applyFill="1" applyBorder="1" applyAlignment="1">
      <alignment horizontal="center" vertical="center"/>
    </xf>
    <xf numFmtId="0" fontId="15" fillId="13" borderId="62" xfId="0" applyFont="1" applyFill="1" applyBorder="1" applyAlignment="1">
      <alignment horizontal="center" vertical="center"/>
    </xf>
    <xf numFmtId="0" fontId="15" fillId="30" borderId="62" xfId="0" applyFont="1" applyFill="1" applyBorder="1" applyAlignment="1">
      <alignment horizontal="center" vertical="center"/>
    </xf>
    <xf numFmtId="0" fontId="15" fillId="31" borderId="62" xfId="0" applyFont="1" applyFill="1" applyBorder="1" applyAlignment="1">
      <alignment horizontal="center" vertical="center"/>
    </xf>
    <xf numFmtId="0" fontId="15" fillId="37" borderId="22" xfId="0" applyFont="1" applyFill="1" applyBorder="1" applyAlignment="1">
      <alignment horizontal="center" vertical="center"/>
    </xf>
    <xf numFmtId="164" fontId="15" fillId="37" borderId="22" xfId="0" applyNumberFormat="1" applyFont="1" applyFill="1" applyBorder="1" applyAlignment="1">
      <alignment horizontal="center" vertical="center"/>
    </xf>
    <xf numFmtId="1" fontId="15" fillId="37" borderId="22" xfId="0" applyNumberFormat="1" applyFont="1" applyFill="1" applyBorder="1" applyAlignment="1">
      <alignment horizontal="center" vertical="center"/>
    </xf>
    <xf numFmtId="0" fontId="15" fillId="37" borderId="61" xfId="0" applyFont="1" applyFill="1" applyBorder="1" applyAlignment="1">
      <alignment horizontal="center" vertical="center"/>
    </xf>
    <xf numFmtId="1" fontId="15" fillId="37" borderId="61" xfId="0" applyNumberFormat="1" applyFont="1" applyFill="1" applyBorder="1" applyAlignment="1">
      <alignment horizontal="center" vertical="center"/>
    </xf>
    <xf numFmtId="0" fontId="15" fillId="37" borderId="62" xfId="0" applyFont="1" applyFill="1" applyBorder="1" applyAlignment="1">
      <alignment horizontal="center" vertical="center"/>
    </xf>
    <xf numFmtId="1" fontId="15" fillId="37" borderId="62" xfId="0" applyNumberFormat="1" applyFont="1" applyFill="1" applyBorder="1" applyAlignment="1">
      <alignment horizontal="center" vertical="center"/>
    </xf>
    <xf numFmtId="0" fontId="15" fillId="38" borderId="62" xfId="0" applyFont="1" applyFill="1" applyBorder="1" applyAlignment="1">
      <alignment horizontal="center" vertical="center"/>
    </xf>
    <xf numFmtId="0" fontId="15" fillId="38" borderId="66" xfId="0" applyFont="1" applyFill="1" applyBorder="1" applyAlignment="1">
      <alignment horizontal="center" vertical="center"/>
    </xf>
    <xf numFmtId="0" fontId="15" fillId="38" borderId="22" xfId="0" applyFont="1" applyFill="1" applyBorder="1" applyAlignment="1">
      <alignment horizontal="center" vertical="center"/>
    </xf>
    <xf numFmtId="0" fontId="15" fillId="38" borderId="61" xfId="0" applyFont="1" applyFill="1" applyBorder="1" applyAlignment="1">
      <alignment horizontal="center" vertical="center"/>
    </xf>
    <xf numFmtId="0" fontId="15" fillId="39" borderId="62" xfId="0" applyFont="1" applyFill="1" applyBorder="1" applyAlignment="1">
      <alignment horizontal="center" vertical="center"/>
    </xf>
    <xf numFmtId="0" fontId="15" fillId="39" borderId="66" xfId="0" applyFont="1" applyFill="1" applyBorder="1" applyAlignment="1">
      <alignment horizontal="center" vertical="center"/>
    </xf>
    <xf numFmtId="0" fontId="15" fillId="39" borderId="22" xfId="0" applyFont="1" applyFill="1" applyBorder="1" applyAlignment="1">
      <alignment horizontal="center" vertical="center"/>
    </xf>
    <xf numFmtId="0" fontId="15" fillId="39" borderId="61" xfId="0" applyFont="1" applyFill="1" applyBorder="1" applyAlignment="1">
      <alignment horizontal="center" vertical="center"/>
    </xf>
    <xf numFmtId="0" fontId="15" fillId="40" borderId="62" xfId="0" applyFont="1" applyFill="1" applyBorder="1" applyAlignment="1">
      <alignment horizontal="center" vertical="center"/>
    </xf>
    <xf numFmtId="0" fontId="15" fillId="40" borderId="66" xfId="0" applyFont="1" applyFill="1" applyBorder="1" applyAlignment="1">
      <alignment horizontal="center" vertical="center"/>
    </xf>
    <xf numFmtId="0" fontId="15" fillId="40" borderId="61" xfId="0" applyFont="1" applyFill="1" applyBorder="1" applyAlignment="1">
      <alignment horizontal="center" vertical="center"/>
    </xf>
    <xf numFmtId="0" fontId="12" fillId="41" borderId="62" xfId="0" applyFont="1" applyFill="1" applyBorder="1"/>
    <xf numFmtId="0" fontId="22" fillId="41" borderId="63" xfId="0" applyFont="1" applyFill="1" applyBorder="1"/>
    <xf numFmtId="0" fontId="22" fillId="41" borderId="62" xfId="0" applyFont="1" applyFill="1" applyBorder="1"/>
    <xf numFmtId="0" fontId="22" fillId="42" borderId="62" xfId="0" applyFont="1" applyFill="1" applyBorder="1"/>
    <xf numFmtId="0" fontId="15" fillId="43" borderId="62" xfId="0" applyFont="1" applyFill="1" applyBorder="1" applyAlignment="1">
      <alignment horizontal="center" vertical="center"/>
    </xf>
    <xf numFmtId="0" fontId="22" fillId="42" borderId="65" xfId="0" applyFont="1" applyFill="1" applyBorder="1"/>
    <xf numFmtId="0" fontId="0" fillId="44" borderId="62" xfId="0" applyFill="1" applyBorder="1"/>
    <xf numFmtId="166" fontId="0" fillId="17" borderId="44" xfId="0" applyNumberFormat="1" applyFill="1" applyBorder="1" applyAlignment="1">
      <alignment horizontal="right"/>
    </xf>
    <xf numFmtId="166" fontId="2" fillId="17" borderId="45" xfId="0" applyNumberFormat="1" applyFont="1" applyFill="1" applyBorder="1" applyAlignment="1">
      <alignment horizontal="right"/>
    </xf>
    <xf numFmtId="166" fontId="0" fillId="17" borderId="45" xfId="0" applyNumberFormat="1" applyFill="1" applyBorder="1" applyAlignment="1">
      <alignment horizontal="right"/>
    </xf>
    <xf numFmtId="0" fontId="39" fillId="18" borderId="69" xfId="0" applyFont="1" applyFill="1" applyBorder="1"/>
    <xf numFmtId="1" fontId="39" fillId="18" borderId="2" xfId="0" applyNumberFormat="1" applyFont="1" applyFill="1" applyBorder="1"/>
    <xf numFmtId="1" fontId="39" fillId="18" borderId="70" xfId="0" applyNumberFormat="1" applyFont="1" applyFill="1" applyBorder="1"/>
    <xf numFmtId="0" fontId="38" fillId="14" borderId="37" xfId="0" applyFont="1" applyFill="1" applyBorder="1" applyAlignment="1">
      <alignment horizontal="center" vertical="center"/>
    </xf>
    <xf numFmtId="0" fontId="14" fillId="6" borderId="71" xfId="0" applyFont="1" applyFill="1" applyBorder="1" applyAlignment="1">
      <alignment horizontal="center" vertical="center"/>
    </xf>
    <xf numFmtId="0" fontId="14" fillId="6" borderId="72" xfId="0" applyFont="1" applyFill="1" applyBorder="1" applyAlignment="1">
      <alignment horizontal="center" vertical="center"/>
    </xf>
    <xf numFmtId="0" fontId="14" fillId="6" borderId="73" xfId="0" applyFont="1" applyFill="1" applyBorder="1" applyAlignment="1">
      <alignment horizontal="center" vertical="center"/>
    </xf>
    <xf numFmtId="0" fontId="0" fillId="2" borderId="62" xfId="0" applyFill="1" applyBorder="1"/>
    <xf numFmtId="0" fontId="0" fillId="15" borderId="65" xfId="0" applyFill="1" applyBorder="1"/>
    <xf numFmtId="0" fontId="0" fillId="2" borderId="35" xfId="0" applyFill="1" applyBorder="1"/>
    <xf numFmtId="0" fontId="0" fillId="2" borderId="75" xfId="0" applyFill="1" applyBorder="1"/>
    <xf numFmtId="0" fontId="0" fillId="45" borderId="74" xfId="0" applyFill="1" applyBorder="1"/>
    <xf numFmtId="0" fontId="0" fillId="15" borderId="77" xfId="0" applyFill="1" applyBorder="1"/>
    <xf numFmtId="0" fontId="0" fillId="15" borderId="78" xfId="0" applyFill="1" applyBorder="1"/>
    <xf numFmtId="9" fontId="0" fillId="45" borderId="34" xfId="0" applyNumberFormat="1" applyFill="1" applyBorder="1"/>
    <xf numFmtId="0" fontId="17" fillId="5" borderId="14" xfId="0" applyFont="1" applyFill="1" applyBorder="1" applyAlignment="1">
      <alignment horizontal="center" vertical="center" wrapText="1"/>
    </xf>
    <xf numFmtId="0" fontId="6" fillId="0" borderId="14" xfId="0" applyFont="1" applyBorder="1"/>
    <xf numFmtId="0" fontId="13" fillId="5" borderId="0" xfId="0" applyFont="1" applyFill="1" applyAlignment="1">
      <alignment horizontal="center" vertical="center"/>
    </xf>
    <xf numFmtId="0" fontId="6" fillId="0" borderId="0" xfId="0" applyFont="1"/>
    <xf numFmtId="0" fontId="5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26" fillId="20" borderId="10" xfId="0" applyFont="1" applyFill="1" applyBorder="1" applyAlignment="1">
      <alignment horizontal="center" vertical="center"/>
    </xf>
    <xf numFmtId="0" fontId="45" fillId="21" borderId="11" xfId="0" applyFont="1" applyFill="1" applyBorder="1" applyAlignment="1">
      <alignment horizontal="center" vertical="center"/>
    </xf>
    <xf numFmtId="0" fontId="0" fillId="0" borderId="0" xfId="0"/>
    <xf numFmtId="0" fontId="44" fillId="15" borderId="4" xfId="0" applyFont="1" applyFill="1" applyBorder="1" applyAlignment="1">
      <alignment horizontal="center" vertical="top" wrapText="1"/>
    </xf>
    <xf numFmtId="0" fontId="44" fillId="0" borderId="0" xfId="0" applyFont="1" applyAlignment="1">
      <alignment horizontal="center" vertical="top" wrapText="1"/>
    </xf>
    <xf numFmtId="0" fontId="44" fillId="0" borderId="5" xfId="0" applyFont="1" applyBorder="1" applyAlignment="1">
      <alignment horizontal="center" vertical="top" wrapText="1"/>
    </xf>
    <xf numFmtId="0" fontId="44" fillId="0" borderId="4" xfId="0" applyFont="1" applyBorder="1" applyAlignment="1">
      <alignment horizontal="center" vertical="top" wrapText="1"/>
    </xf>
    <xf numFmtId="0" fontId="44" fillId="0" borderId="6" xfId="0" applyFont="1" applyBorder="1" applyAlignment="1">
      <alignment horizontal="center" vertical="top" wrapText="1"/>
    </xf>
    <xf numFmtId="0" fontId="44" fillId="0" borderId="7" xfId="0" applyFont="1" applyBorder="1" applyAlignment="1">
      <alignment horizontal="center" vertical="top" wrapText="1"/>
    </xf>
    <xf numFmtId="0" fontId="44" fillId="0" borderId="8" xfId="0" applyFont="1" applyBorder="1" applyAlignment="1">
      <alignment horizontal="center" vertical="top" wrapText="1"/>
    </xf>
    <xf numFmtId="0" fontId="46" fillId="23" borderId="1" xfId="0" applyFont="1" applyFill="1" applyBorder="1" applyAlignment="1">
      <alignment horizontal="center" vertical="center"/>
    </xf>
    <xf numFmtId="0" fontId="46" fillId="23" borderId="2" xfId="0" applyFont="1" applyFill="1" applyBorder="1" applyAlignment="1">
      <alignment horizontal="center" vertical="center"/>
    </xf>
    <xf numFmtId="0" fontId="0" fillId="23" borderId="2" xfId="0" applyFill="1" applyBorder="1" applyAlignment="1">
      <alignment horizontal="center"/>
    </xf>
    <xf numFmtId="0" fontId="0" fillId="23" borderId="3" xfId="0" applyFill="1" applyBorder="1" applyAlignment="1">
      <alignment horizontal="center"/>
    </xf>
    <xf numFmtId="0" fontId="46" fillId="23" borderId="4" xfId="0" applyFont="1" applyFill="1" applyBorder="1" applyAlignment="1">
      <alignment horizontal="center" vertical="center"/>
    </xf>
    <xf numFmtId="0" fontId="46" fillId="23" borderId="0" xfId="0" applyFont="1" applyFill="1" applyBorder="1" applyAlignment="1">
      <alignment horizontal="center" vertical="center"/>
    </xf>
    <xf numFmtId="0" fontId="0" fillId="23" borderId="0" xfId="0" applyFill="1" applyBorder="1" applyAlignment="1">
      <alignment horizontal="center"/>
    </xf>
    <xf numFmtId="0" fontId="0" fillId="23" borderId="5" xfId="0" applyFill="1" applyBorder="1" applyAlignment="1">
      <alignment horizontal="center"/>
    </xf>
    <xf numFmtId="0" fontId="46" fillId="23" borderId="6" xfId="0" applyFont="1" applyFill="1" applyBorder="1" applyAlignment="1">
      <alignment horizontal="center" vertical="center"/>
    </xf>
    <xf numFmtId="0" fontId="46" fillId="23" borderId="7" xfId="0" applyFont="1" applyFill="1" applyBorder="1" applyAlignment="1">
      <alignment horizontal="center" vertical="center"/>
    </xf>
    <xf numFmtId="0" fontId="0" fillId="23" borderId="7" xfId="0" applyFill="1" applyBorder="1" applyAlignment="1">
      <alignment horizontal="center"/>
    </xf>
    <xf numFmtId="0" fontId="0" fillId="23" borderId="8" xfId="0" applyFill="1" applyBorder="1" applyAlignment="1">
      <alignment horizontal="center"/>
    </xf>
    <xf numFmtId="0" fontId="33" fillId="28" borderId="63" xfId="0" applyFont="1" applyFill="1" applyBorder="1" applyAlignment="1">
      <alignment horizontal="center" vertical="center" textRotation="90"/>
    </xf>
    <xf numFmtId="0" fontId="33" fillId="28" borderId="64" xfId="0" applyFont="1" applyFill="1" applyBorder="1" applyAlignment="1">
      <alignment horizontal="center" vertical="center" textRotation="90"/>
    </xf>
    <xf numFmtId="0" fontId="33" fillId="28" borderId="65" xfId="0" applyFont="1" applyFill="1" applyBorder="1" applyAlignment="1">
      <alignment horizontal="center" vertical="center" textRotation="90"/>
    </xf>
    <xf numFmtId="0" fontId="33" fillId="29" borderId="63" xfId="0" applyFont="1" applyFill="1" applyBorder="1" applyAlignment="1">
      <alignment horizontal="center" vertical="center" textRotation="90"/>
    </xf>
    <xf numFmtId="0" fontId="33" fillId="29" borderId="64" xfId="0" applyFont="1" applyFill="1" applyBorder="1" applyAlignment="1">
      <alignment horizontal="center" vertical="center" textRotation="90"/>
    </xf>
    <xf numFmtId="0" fontId="33" fillId="29" borderId="65" xfId="0" applyFont="1" applyFill="1" applyBorder="1" applyAlignment="1">
      <alignment horizontal="center" vertical="center" textRotation="90"/>
    </xf>
    <xf numFmtId="0" fontId="35" fillId="3" borderId="0" xfId="0" applyFont="1" applyFill="1" applyAlignment="1">
      <alignment horizontal="center" vertical="center"/>
    </xf>
    <xf numFmtId="0" fontId="35" fillId="9" borderId="63" xfId="0" applyFont="1" applyFill="1" applyBorder="1" applyAlignment="1">
      <alignment horizontal="center" vertical="center" textRotation="90"/>
    </xf>
    <xf numFmtId="0" fontId="35" fillId="9" borderId="64" xfId="0" applyFont="1" applyFill="1" applyBorder="1" applyAlignment="1">
      <alignment horizontal="center" vertical="center" textRotation="90"/>
    </xf>
    <xf numFmtId="0" fontId="35" fillId="9" borderId="65" xfId="0" applyFont="1" applyFill="1" applyBorder="1" applyAlignment="1">
      <alignment horizontal="center" vertical="center" textRotation="90"/>
    </xf>
    <xf numFmtId="0" fontId="35" fillId="11" borderId="63" xfId="0" applyFont="1" applyFill="1" applyBorder="1" applyAlignment="1">
      <alignment horizontal="center" vertical="center" textRotation="90"/>
    </xf>
    <xf numFmtId="0" fontId="35" fillId="11" borderId="64" xfId="0" applyFont="1" applyFill="1" applyBorder="1" applyAlignment="1">
      <alignment horizontal="center" vertical="center" textRotation="90"/>
    </xf>
    <xf numFmtId="0" fontId="35" fillId="11" borderId="65" xfId="0" applyFont="1" applyFill="1" applyBorder="1" applyAlignment="1">
      <alignment horizontal="center" vertical="center" textRotation="90"/>
    </xf>
    <xf numFmtId="0" fontId="35" fillId="12" borderId="63" xfId="0" applyFont="1" applyFill="1" applyBorder="1" applyAlignment="1">
      <alignment horizontal="center" vertical="center" textRotation="90"/>
    </xf>
    <xf numFmtId="0" fontId="35" fillId="12" borderId="64" xfId="0" applyFont="1" applyFill="1" applyBorder="1" applyAlignment="1">
      <alignment horizontal="center" vertical="center" textRotation="90"/>
    </xf>
    <xf numFmtId="0" fontId="35" fillId="12" borderId="65" xfId="0" applyFont="1" applyFill="1" applyBorder="1" applyAlignment="1">
      <alignment horizontal="center" vertical="center" textRotation="90"/>
    </xf>
    <xf numFmtId="0" fontId="0" fillId="0" borderId="76" xfId="0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FAE9CA"/>
      <color rgb="FFFCFEF0"/>
      <color rgb="FFF7FDCB"/>
      <color rgb="FFFDE0D3"/>
      <color rgb="FFBEFBBB"/>
      <color rgb="FFE6FDFE"/>
      <color rgb="FFFFFFCC"/>
      <color rgb="FFFFFF99"/>
      <color rgb="FFE37B1D"/>
      <color rgb="FFE463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1</xdr:row>
      <xdr:rowOff>161925</xdr:rowOff>
    </xdr:from>
    <xdr:to>
      <xdr:col>12</xdr:col>
      <xdr:colOff>0</xdr:colOff>
      <xdr:row>3</xdr:row>
      <xdr:rowOff>38100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6CDCED8-BB9C-4720-B7B4-41710008FB92}"/>
            </a:ext>
          </a:extLst>
        </xdr:cNvPr>
        <xdr:cNvSpPr/>
      </xdr:nvSpPr>
      <xdr:spPr>
        <a:xfrm>
          <a:off x="12315825" y="542925"/>
          <a:ext cx="5810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les-calories.com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A17A7-EA4C-4727-9C65-12175971F808}">
  <sheetPr codeName="Sheet1"/>
  <dimension ref="A1:AC1000"/>
  <sheetViews>
    <sheetView topLeftCell="A4" zoomScale="70" zoomScaleNormal="70" workbookViewId="0">
      <selection activeCell="C35" sqref="C35"/>
    </sheetView>
  </sheetViews>
  <sheetFormatPr defaultColWidth="14.42578125" defaultRowHeight="15"/>
  <cols>
    <col min="1" max="1" width="3.28515625" customWidth="1"/>
    <col min="2" max="2" width="14.7109375" customWidth="1"/>
    <col min="3" max="3" width="61.5703125" customWidth="1"/>
    <col min="4" max="4" width="25.28515625" customWidth="1"/>
    <col min="5" max="5" width="2.28515625" customWidth="1"/>
    <col min="6" max="6" width="10.7109375" customWidth="1"/>
    <col min="7" max="7" width="16.140625" customWidth="1"/>
    <col min="8" max="8" width="19.28515625" customWidth="1"/>
    <col min="9" max="9" width="9.42578125" customWidth="1"/>
    <col min="10" max="15" width="20.28515625" customWidth="1"/>
    <col min="16" max="16" width="20.28515625" hidden="1" customWidth="1"/>
    <col min="17" max="22" width="20.28515625" customWidth="1"/>
    <col min="23" max="29" width="10.7109375" customWidth="1"/>
  </cols>
  <sheetData>
    <row r="1" spans="1:29" ht="30" customHeight="1">
      <c r="A1" s="277" t="s">
        <v>47</v>
      </c>
      <c r="B1" s="276"/>
      <c r="C1" s="276"/>
      <c r="D1" s="276"/>
      <c r="E1" s="276"/>
      <c r="F1" s="276"/>
      <c r="G1" s="276"/>
      <c r="H1" s="276"/>
      <c r="I1" s="276"/>
      <c r="J1" s="276"/>
      <c r="K1" s="276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</row>
    <row r="2" spans="1:29" ht="24.75" customHeight="1">
      <c r="A2" s="278" t="s">
        <v>48</v>
      </c>
      <c r="B2" s="276"/>
      <c r="C2" s="276"/>
      <c r="D2" s="276"/>
      <c r="E2" s="276"/>
      <c r="F2" s="276"/>
      <c r="G2" s="276"/>
      <c r="H2" s="276"/>
      <c r="I2" s="276"/>
      <c r="J2" s="276"/>
      <c r="K2" s="276"/>
      <c r="L2" s="7"/>
      <c r="M2" s="7"/>
      <c r="N2" s="7"/>
      <c r="O2" s="7"/>
      <c r="P2" s="8"/>
      <c r="Q2" s="9"/>
      <c r="R2" s="10"/>
      <c r="S2" s="7"/>
      <c r="T2" s="7"/>
      <c r="U2" s="7"/>
      <c r="V2" s="7"/>
      <c r="W2" s="8"/>
      <c r="X2" s="9"/>
      <c r="Y2" s="10"/>
      <c r="Z2" s="7"/>
      <c r="AA2" s="7"/>
      <c r="AB2" s="7"/>
      <c r="AC2" s="7"/>
    </row>
    <row r="3" spans="1:29" ht="24.75" customHeight="1">
      <c r="A3" s="278" t="s">
        <v>49</v>
      </c>
      <c r="B3" s="276"/>
      <c r="C3" s="276"/>
      <c r="D3" s="276"/>
      <c r="E3" s="276"/>
      <c r="F3" s="276"/>
      <c r="G3" s="276"/>
      <c r="H3" s="276"/>
      <c r="I3" s="276"/>
      <c r="J3" s="276"/>
      <c r="K3" s="276"/>
      <c r="L3" s="7"/>
      <c r="M3" s="7"/>
      <c r="N3" s="7"/>
      <c r="O3" s="7"/>
      <c r="P3" s="8"/>
      <c r="Q3" s="9"/>
      <c r="R3" s="10"/>
      <c r="S3" s="7"/>
      <c r="T3" s="7"/>
      <c r="U3" s="7"/>
      <c r="V3" s="7"/>
      <c r="W3" s="8"/>
      <c r="X3" s="9"/>
      <c r="Y3" s="10"/>
      <c r="Z3" s="7"/>
      <c r="AA3" s="7"/>
      <c r="AB3" s="7"/>
      <c r="AC3" s="7"/>
    </row>
    <row r="4" spans="1:29" ht="40.5" customHeight="1" thickBot="1">
      <c r="A4" s="11"/>
      <c r="B4" s="11"/>
      <c r="C4" s="275" t="s">
        <v>50</v>
      </c>
      <c r="D4" s="276"/>
      <c r="E4" s="275"/>
      <c r="F4" s="276"/>
      <c r="G4" s="275"/>
      <c r="H4" s="276"/>
      <c r="I4" s="275"/>
      <c r="J4" s="276"/>
      <c r="K4" s="275"/>
      <c r="L4" s="276"/>
      <c r="M4" s="12"/>
      <c r="N4" s="12"/>
      <c r="O4" s="12"/>
      <c r="P4" s="13"/>
      <c r="Q4" s="14"/>
      <c r="R4" s="15"/>
      <c r="S4" s="12"/>
      <c r="T4" s="12"/>
      <c r="U4" s="12"/>
      <c r="V4" s="12"/>
      <c r="W4" s="13"/>
      <c r="X4" s="14"/>
      <c r="Y4" s="15"/>
      <c r="Z4" s="12"/>
      <c r="AA4" s="12"/>
      <c r="AB4" s="12"/>
      <c r="AC4" s="12"/>
    </row>
    <row r="5" spans="1:29" ht="33" customHeight="1" thickBot="1">
      <c r="A5" s="16"/>
      <c r="B5" s="16"/>
      <c r="C5" s="17" t="s">
        <v>51</v>
      </c>
      <c r="D5" s="18">
        <v>86.45</v>
      </c>
      <c r="E5" s="14"/>
      <c r="F5" s="19"/>
      <c r="G5" s="11"/>
      <c r="H5" s="20" t="s">
        <v>52</v>
      </c>
      <c r="I5" s="16"/>
      <c r="J5" s="14"/>
      <c r="K5" s="15"/>
      <c r="L5" s="21"/>
      <c r="M5" s="12"/>
      <c r="N5" s="12"/>
      <c r="O5" s="12"/>
      <c r="P5" s="27">
        <v>1.1499999999999999</v>
      </c>
      <c r="Q5" s="14"/>
      <c r="R5" s="15"/>
      <c r="S5" s="21"/>
      <c r="T5" s="12"/>
      <c r="U5" s="12"/>
      <c r="V5" s="12"/>
      <c r="W5" s="16"/>
      <c r="X5" s="14"/>
      <c r="Y5" s="15"/>
      <c r="Z5" s="21"/>
      <c r="AA5" s="12"/>
      <c r="AB5" s="12"/>
      <c r="AC5" s="12"/>
    </row>
    <row r="6" spans="1:29" ht="33" customHeight="1" thickBot="1">
      <c r="A6" s="16"/>
      <c r="B6" s="16"/>
      <c r="C6" s="17" t="s">
        <v>53</v>
      </c>
      <c r="D6" s="22">
        <v>0.16</v>
      </c>
      <c r="E6" s="14"/>
      <c r="F6" s="19"/>
      <c r="G6" s="11"/>
      <c r="H6" s="20" t="s">
        <v>54</v>
      </c>
      <c r="I6" s="16"/>
      <c r="J6" s="14"/>
      <c r="K6" s="15"/>
      <c r="L6" s="12"/>
      <c r="M6" s="12"/>
      <c r="N6" s="12"/>
      <c r="O6" s="12"/>
      <c r="P6" s="27">
        <v>1.25</v>
      </c>
      <c r="Q6" s="14"/>
      <c r="R6" s="15"/>
      <c r="S6" s="12"/>
      <c r="T6" s="12"/>
      <c r="U6" s="12"/>
      <c r="V6" s="12"/>
      <c r="W6" s="16"/>
      <c r="X6" s="14"/>
      <c r="Y6" s="15"/>
      <c r="Z6" s="12"/>
      <c r="AA6" s="12"/>
      <c r="AB6" s="12"/>
      <c r="AC6" s="12"/>
    </row>
    <row r="7" spans="1:29" ht="33" customHeight="1" thickBot="1">
      <c r="A7" s="16"/>
      <c r="B7" s="16"/>
      <c r="C7" s="17" t="s">
        <v>29</v>
      </c>
      <c r="D7" s="23">
        <v>1.4</v>
      </c>
      <c r="E7" s="14"/>
      <c r="F7" s="19"/>
      <c r="G7" s="24"/>
      <c r="H7" s="273" t="s">
        <v>55</v>
      </c>
      <c r="I7" s="179">
        <v>1.1499999999999999</v>
      </c>
      <c r="J7" s="26" t="s">
        <v>56</v>
      </c>
      <c r="K7" s="15"/>
      <c r="L7" s="12"/>
      <c r="M7" s="12"/>
      <c r="N7" s="12"/>
      <c r="O7" s="12"/>
      <c r="P7" s="27">
        <v>1.4</v>
      </c>
      <c r="Q7" s="14"/>
      <c r="R7" s="15"/>
      <c r="S7" s="12"/>
      <c r="T7" s="12"/>
      <c r="U7" s="12"/>
      <c r="V7" s="12"/>
      <c r="W7" s="28"/>
      <c r="X7" s="14"/>
      <c r="Y7" s="15"/>
      <c r="Z7" s="12"/>
      <c r="AA7" s="12"/>
      <c r="AB7" s="12"/>
      <c r="AC7" s="12"/>
    </row>
    <row r="8" spans="1:29" ht="33" customHeight="1">
      <c r="A8" s="16"/>
      <c r="B8" s="16"/>
      <c r="C8" s="16"/>
      <c r="D8" s="16"/>
      <c r="E8" s="14"/>
      <c r="F8" s="19"/>
      <c r="G8" s="11"/>
      <c r="H8" s="274"/>
      <c r="I8" s="33">
        <v>1.25</v>
      </c>
      <c r="J8" s="30" t="s">
        <v>57</v>
      </c>
      <c r="K8" s="31"/>
      <c r="L8" s="12"/>
      <c r="M8" s="12"/>
      <c r="N8" s="12"/>
      <c r="O8" s="12"/>
      <c r="P8" s="27">
        <v>1.55</v>
      </c>
      <c r="Q8" s="14"/>
      <c r="R8" s="15"/>
      <c r="S8" s="12"/>
      <c r="T8" s="12"/>
      <c r="U8" s="12"/>
      <c r="V8" s="12"/>
      <c r="W8" s="28"/>
      <c r="X8" s="14"/>
      <c r="Y8" s="15"/>
      <c r="Z8" s="12"/>
      <c r="AA8" s="12"/>
      <c r="AB8" s="12"/>
      <c r="AC8" s="12"/>
    </row>
    <row r="9" spans="1:29" ht="33" customHeight="1">
      <c r="A9" s="32"/>
      <c r="B9" s="32"/>
      <c r="C9" s="34" t="s">
        <v>136</v>
      </c>
      <c r="D9" s="35">
        <f>MROUND((370+21.6*D5*(1-D6)),5)</f>
        <v>1940</v>
      </c>
      <c r="E9" s="14"/>
      <c r="F9" s="19" t="s">
        <v>3</v>
      </c>
      <c r="G9" s="11"/>
      <c r="H9" s="274"/>
      <c r="I9" s="29">
        <v>1.4</v>
      </c>
      <c r="J9" s="30" t="s">
        <v>58</v>
      </c>
      <c r="K9" s="31"/>
      <c r="L9" s="12"/>
      <c r="M9" s="12"/>
      <c r="N9" s="12"/>
      <c r="O9" s="12"/>
      <c r="P9" s="27">
        <v>1.6</v>
      </c>
      <c r="Q9" s="14"/>
      <c r="R9" s="15"/>
      <c r="S9" s="12"/>
      <c r="T9" s="12"/>
      <c r="U9" s="12"/>
      <c r="V9" s="12"/>
      <c r="W9" s="16"/>
      <c r="X9" s="14"/>
      <c r="Y9" s="15"/>
      <c r="Z9" s="12"/>
      <c r="AA9" s="12"/>
      <c r="AB9" s="12"/>
      <c r="AC9" s="12"/>
    </row>
    <row r="10" spans="1:29" ht="33" customHeight="1">
      <c r="A10" s="32"/>
      <c r="B10" s="32"/>
      <c r="C10" s="34" t="s">
        <v>59</v>
      </c>
      <c r="D10" s="35">
        <f>MROUND((370+21.6*D5*(1-D6))*D7,5)</f>
        <v>2715</v>
      </c>
      <c r="E10" s="14"/>
      <c r="F10" s="19" t="s">
        <v>3</v>
      </c>
      <c r="G10" s="11"/>
      <c r="H10" s="274"/>
      <c r="I10" s="33">
        <v>1.55</v>
      </c>
      <c r="J10" s="30" t="s">
        <v>60</v>
      </c>
      <c r="K10" s="36"/>
      <c r="L10" s="37"/>
      <c r="M10" s="37"/>
      <c r="N10" s="37"/>
      <c r="O10" s="37"/>
      <c r="P10" s="27">
        <v>1.7</v>
      </c>
      <c r="Q10" s="38"/>
      <c r="R10" s="39"/>
      <c r="S10" s="37"/>
      <c r="T10" s="37"/>
      <c r="U10" s="37"/>
      <c r="V10" s="37"/>
      <c r="W10" s="32"/>
      <c r="X10" s="38"/>
      <c r="Y10" s="39"/>
      <c r="Z10" s="37"/>
      <c r="AA10" s="37"/>
      <c r="AB10" s="37"/>
      <c r="AC10" s="37"/>
    </row>
    <row r="11" spans="1:29" ht="33" customHeight="1">
      <c r="A11" s="32"/>
      <c r="B11" s="32"/>
      <c r="C11" s="32"/>
      <c r="D11" s="32"/>
      <c r="E11" s="14"/>
      <c r="F11" s="19"/>
      <c r="G11" s="11"/>
      <c r="H11" s="274"/>
      <c r="I11" s="25" t="s">
        <v>61</v>
      </c>
      <c r="J11" s="26" t="s">
        <v>62</v>
      </c>
      <c r="K11" s="39"/>
      <c r="L11" s="40"/>
      <c r="M11" s="32"/>
      <c r="N11" s="32"/>
      <c r="O11" s="32"/>
      <c r="P11" s="27">
        <v>1.8</v>
      </c>
      <c r="Q11" s="38"/>
      <c r="R11" s="39"/>
      <c r="S11" s="40"/>
      <c r="T11" s="32"/>
      <c r="U11" s="32"/>
      <c r="V11" s="32"/>
      <c r="W11" s="32"/>
      <c r="X11" s="38"/>
      <c r="Y11" s="39"/>
      <c r="Z11" s="40"/>
      <c r="AA11" s="32"/>
      <c r="AB11" s="32"/>
      <c r="AC11" s="32"/>
    </row>
    <row r="12" spans="1:29" ht="12" customHeight="1" thickBot="1">
      <c r="A12" s="32"/>
      <c r="B12" s="32"/>
      <c r="C12" s="32"/>
      <c r="D12" s="32"/>
      <c r="E12" s="14"/>
      <c r="F12" s="19"/>
      <c r="G12" s="11"/>
      <c r="H12" s="20"/>
      <c r="I12" s="32"/>
      <c r="J12" s="38"/>
      <c r="K12" s="41"/>
      <c r="L12" s="37"/>
      <c r="M12" s="37"/>
      <c r="N12" s="37"/>
      <c r="O12" s="37"/>
      <c r="P12" s="42"/>
      <c r="Q12" s="38"/>
      <c r="R12" s="41"/>
      <c r="S12" s="37"/>
      <c r="T12" s="37"/>
      <c r="U12" s="37"/>
      <c r="V12" s="37"/>
      <c r="W12" s="32"/>
      <c r="X12" s="38"/>
      <c r="Y12" s="41"/>
      <c r="Z12" s="37"/>
      <c r="AA12" s="37"/>
      <c r="AB12" s="37"/>
      <c r="AC12" s="37"/>
    </row>
    <row r="13" spans="1:29" ht="33" customHeight="1" thickBot="1">
      <c r="A13" s="32"/>
      <c r="B13" s="32"/>
      <c r="C13" s="17" t="s">
        <v>63</v>
      </c>
      <c r="D13" s="22">
        <v>-0.1</v>
      </c>
      <c r="E13" s="14"/>
      <c r="F13" s="19"/>
      <c r="G13" s="11"/>
      <c r="H13" s="20" t="s">
        <v>64</v>
      </c>
      <c r="I13" s="32"/>
      <c r="J13" s="38"/>
      <c r="K13" s="41"/>
      <c r="L13" s="43"/>
      <c r="M13" s="37"/>
      <c r="N13" s="37"/>
      <c r="O13" s="37"/>
      <c r="P13" s="42"/>
      <c r="Q13" s="38"/>
      <c r="R13" s="41"/>
      <c r="S13" s="43"/>
      <c r="T13" s="37"/>
      <c r="U13" s="37"/>
      <c r="V13" s="37"/>
      <c r="W13" s="32"/>
      <c r="X13" s="38"/>
      <c r="Y13" s="41"/>
      <c r="Z13" s="43"/>
      <c r="AA13" s="37"/>
      <c r="AB13" s="37"/>
      <c r="AC13" s="37"/>
    </row>
    <row r="14" spans="1:29" ht="33" customHeight="1" thickBot="1">
      <c r="A14" s="32"/>
      <c r="B14" s="32"/>
      <c r="C14" s="32"/>
      <c r="D14" s="44"/>
      <c r="E14" s="14"/>
      <c r="F14" s="19"/>
      <c r="G14" s="11"/>
      <c r="H14" s="20"/>
      <c r="I14" s="32"/>
      <c r="J14" s="38"/>
      <c r="K14" s="41"/>
      <c r="L14" s="37"/>
      <c r="M14" s="37"/>
      <c r="N14" s="37"/>
      <c r="O14" s="37"/>
      <c r="P14" s="32"/>
      <c r="Q14" s="38"/>
      <c r="R14" s="41"/>
      <c r="S14" s="37"/>
      <c r="T14" s="37"/>
      <c r="U14" s="37"/>
      <c r="V14" s="37"/>
      <c r="W14" s="32"/>
      <c r="X14" s="38"/>
      <c r="Y14" s="41"/>
      <c r="Z14" s="37"/>
      <c r="AA14" s="37"/>
      <c r="AB14" s="37"/>
      <c r="AC14" s="37"/>
    </row>
    <row r="15" spans="1:29" ht="33" customHeight="1" thickBot="1">
      <c r="A15" s="45"/>
      <c r="B15" s="14"/>
      <c r="C15" s="17" t="s">
        <v>65</v>
      </c>
      <c r="D15" s="46">
        <f>MAX(MROUND(D10*(1-D13),50),D9)</f>
        <v>3000</v>
      </c>
      <c r="E15" s="14"/>
      <c r="F15" s="19" t="s">
        <v>3</v>
      </c>
      <c r="G15" s="11"/>
      <c r="H15" s="20" t="s">
        <v>66</v>
      </c>
      <c r="I15" s="32"/>
      <c r="J15" s="38"/>
      <c r="K15" s="39"/>
      <c r="L15" s="37"/>
      <c r="M15" s="37"/>
      <c r="N15" s="37"/>
      <c r="O15" s="37"/>
      <c r="P15" s="32"/>
      <c r="Q15" s="38"/>
      <c r="R15" s="39"/>
      <c r="S15" s="37"/>
      <c r="T15" s="37"/>
      <c r="U15" s="37"/>
      <c r="V15" s="37"/>
      <c r="W15" s="32"/>
      <c r="X15" s="38"/>
      <c r="Y15" s="39"/>
      <c r="Z15" s="37"/>
      <c r="AA15" s="37"/>
      <c r="AB15" s="37"/>
      <c r="AC15" s="37"/>
    </row>
    <row r="16" spans="1:29" ht="33" customHeight="1">
      <c r="A16" s="32"/>
      <c r="B16" s="14"/>
      <c r="C16" s="14"/>
      <c r="D16" s="14"/>
      <c r="E16" s="14"/>
      <c r="F16" s="19"/>
      <c r="G16" s="38"/>
      <c r="H16" s="20" t="s">
        <v>137</v>
      </c>
      <c r="I16" s="38"/>
      <c r="J16" s="38"/>
      <c r="K16" s="41"/>
      <c r="L16" s="37"/>
      <c r="M16" s="37"/>
      <c r="N16" s="37"/>
      <c r="O16" s="37"/>
      <c r="P16" s="45"/>
      <c r="Q16" s="38"/>
      <c r="R16" s="41"/>
      <c r="S16" s="37"/>
      <c r="T16" s="37"/>
      <c r="U16" s="37"/>
      <c r="V16" s="37"/>
      <c r="W16" s="45"/>
      <c r="X16" s="38"/>
      <c r="Y16" s="41"/>
      <c r="Z16" s="37"/>
      <c r="AA16" s="37"/>
      <c r="AB16" s="37"/>
      <c r="AC16" s="37"/>
    </row>
    <row r="17" spans="1:29" ht="33" customHeight="1">
      <c r="A17" s="32"/>
      <c r="B17" s="14"/>
      <c r="C17" s="275" t="s">
        <v>67</v>
      </c>
      <c r="D17" s="276"/>
      <c r="E17" s="21"/>
      <c r="F17" s="19"/>
      <c r="G17" s="32"/>
      <c r="H17" s="20"/>
      <c r="I17" s="38"/>
      <c r="J17" s="38"/>
      <c r="K17" s="41"/>
      <c r="L17" s="37"/>
      <c r="M17" s="37"/>
      <c r="N17" s="37"/>
      <c r="O17" s="37"/>
      <c r="P17" s="32"/>
      <c r="Q17" s="38"/>
      <c r="R17" s="41"/>
      <c r="S17" s="37"/>
      <c r="T17" s="37"/>
      <c r="U17" s="37"/>
      <c r="V17" s="37"/>
      <c r="W17" s="32"/>
      <c r="X17" s="38"/>
      <c r="Y17" s="41"/>
      <c r="Z17" s="37"/>
      <c r="AA17" s="37"/>
      <c r="AB17" s="37"/>
      <c r="AC17" s="37"/>
    </row>
    <row r="18" spans="1:29" ht="9.75" customHeight="1">
      <c r="A18" s="32"/>
      <c r="B18" s="14"/>
      <c r="C18" s="47"/>
      <c r="D18" s="21"/>
      <c r="E18" s="12"/>
      <c r="F18" s="19"/>
      <c r="G18" s="32"/>
      <c r="H18" s="20"/>
      <c r="I18" s="38"/>
      <c r="J18" s="38"/>
      <c r="K18" s="41"/>
      <c r="L18" s="37"/>
      <c r="M18" s="37"/>
      <c r="N18" s="37"/>
      <c r="O18" s="37"/>
      <c r="P18" s="32"/>
      <c r="Q18" s="38"/>
      <c r="R18" s="41"/>
      <c r="S18" s="37"/>
      <c r="T18" s="37"/>
      <c r="U18" s="37"/>
      <c r="V18" s="37"/>
      <c r="W18" s="32"/>
      <c r="X18" s="38"/>
      <c r="Y18" s="41"/>
      <c r="Z18" s="37"/>
      <c r="AA18" s="37"/>
      <c r="AB18" s="37"/>
      <c r="AC18" s="37"/>
    </row>
    <row r="19" spans="1:29" ht="33" customHeight="1" thickBot="1">
      <c r="A19" s="32"/>
      <c r="B19" s="14"/>
      <c r="C19" s="48" t="s">
        <v>68</v>
      </c>
      <c r="D19" s="49" t="s">
        <v>69</v>
      </c>
      <c r="E19" s="12"/>
      <c r="F19" s="19"/>
      <c r="G19" s="32"/>
      <c r="H19" s="50" t="s">
        <v>70</v>
      </c>
      <c r="I19" s="38"/>
      <c r="J19" s="38"/>
      <c r="K19" s="41"/>
      <c r="L19" s="37"/>
      <c r="M19" s="37"/>
      <c r="N19" s="37"/>
      <c r="O19" s="37"/>
      <c r="P19" s="32"/>
      <c r="Q19" s="38"/>
      <c r="R19" s="41"/>
      <c r="S19" s="37"/>
      <c r="T19" s="37"/>
      <c r="U19" s="37"/>
      <c r="V19" s="37"/>
      <c r="W19" s="32"/>
      <c r="X19" s="38"/>
      <c r="Y19" s="41"/>
      <c r="Z19" s="37"/>
      <c r="AA19" s="37"/>
      <c r="AB19" s="37"/>
      <c r="AC19" s="37"/>
    </row>
    <row r="20" spans="1:29" ht="33" customHeight="1" thickBot="1">
      <c r="A20" s="32"/>
      <c r="B20" s="14"/>
      <c r="C20" s="17" t="s">
        <v>26</v>
      </c>
      <c r="D20" s="51">
        <v>0.35</v>
      </c>
      <c r="E20" s="52"/>
      <c r="F20" s="46">
        <f>D20*D15/4</f>
        <v>262.5</v>
      </c>
      <c r="G20" s="19" t="s">
        <v>71</v>
      </c>
      <c r="H20" s="20" t="s">
        <v>72</v>
      </c>
      <c r="I20" s="32"/>
      <c r="J20" s="38"/>
      <c r="K20" s="39"/>
      <c r="L20" s="37"/>
      <c r="M20" s="37"/>
      <c r="N20" s="37"/>
      <c r="O20" s="37"/>
      <c r="P20" s="32"/>
      <c r="Q20" s="38"/>
      <c r="R20" s="39"/>
      <c r="S20" s="37"/>
      <c r="T20" s="37"/>
      <c r="U20" s="37"/>
      <c r="V20" s="37"/>
      <c r="W20" s="32"/>
      <c r="X20" s="38"/>
      <c r="Y20" s="39"/>
      <c r="Z20" s="37"/>
      <c r="AA20" s="37"/>
      <c r="AB20" s="37"/>
      <c r="AC20" s="37"/>
    </row>
    <row r="21" spans="1:29" ht="33" customHeight="1" thickBot="1">
      <c r="A21" s="32"/>
      <c r="B21" s="14"/>
      <c r="C21" s="17" t="s">
        <v>28</v>
      </c>
      <c r="D21" s="22">
        <v>0.25</v>
      </c>
      <c r="E21" s="12"/>
      <c r="F21" s="46">
        <f>D15*D21/9</f>
        <v>83.333333333333329</v>
      </c>
      <c r="G21" s="19" t="s">
        <v>71</v>
      </c>
      <c r="H21" s="20" t="s">
        <v>73</v>
      </c>
      <c r="I21" s="32"/>
      <c r="J21" s="38"/>
      <c r="K21" s="41"/>
      <c r="L21" s="37"/>
      <c r="M21" s="37"/>
      <c r="N21" s="37"/>
      <c r="O21" s="37"/>
      <c r="P21" s="32"/>
      <c r="Q21" s="38"/>
      <c r="R21" s="41"/>
      <c r="S21" s="37"/>
      <c r="T21" s="37"/>
      <c r="U21" s="37"/>
      <c r="V21" s="37"/>
      <c r="W21" s="32"/>
      <c r="X21" s="38"/>
      <c r="Y21" s="41"/>
      <c r="Z21" s="37"/>
      <c r="AA21" s="37"/>
      <c r="AB21" s="37"/>
      <c r="AC21" s="37"/>
    </row>
    <row r="22" spans="1:29" ht="33" customHeight="1" thickBot="1">
      <c r="A22" s="32"/>
      <c r="B22" s="14"/>
      <c r="C22" s="34" t="s">
        <v>27</v>
      </c>
      <c r="D22" s="53">
        <f>1-D20-D21</f>
        <v>0.4</v>
      </c>
      <c r="E22" s="54"/>
      <c r="F22" s="46">
        <f>D22*D15/4</f>
        <v>300</v>
      </c>
      <c r="G22" s="19" t="s">
        <v>71</v>
      </c>
      <c r="H22" s="20" t="s">
        <v>74</v>
      </c>
      <c r="I22" s="32"/>
      <c r="J22" s="38"/>
      <c r="K22" s="39"/>
      <c r="L22" s="40"/>
      <c r="M22" s="32"/>
      <c r="N22" s="32"/>
      <c r="O22" s="32"/>
      <c r="P22" s="32"/>
      <c r="Q22" s="38"/>
      <c r="R22" s="39"/>
      <c r="S22" s="40"/>
      <c r="T22" s="32"/>
      <c r="U22" s="32"/>
      <c r="V22" s="32"/>
      <c r="W22" s="32"/>
      <c r="X22" s="38"/>
      <c r="Y22" s="39"/>
      <c r="Z22" s="40"/>
      <c r="AA22" s="32"/>
      <c r="AB22" s="32"/>
      <c r="AC22" s="32"/>
    </row>
    <row r="23" spans="1:29" ht="9" customHeight="1">
      <c r="A23" s="32"/>
      <c r="B23" s="14"/>
      <c r="C23" s="14"/>
      <c r="D23" s="14"/>
      <c r="E23" s="14"/>
      <c r="F23" s="14"/>
      <c r="G23" s="19"/>
      <c r="H23" s="20"/>
      <c r="I23" s="32"/>
      <c r="J23" s="38"/>
      <c r="K23" s="41"/>
      <c r="L23" s="37"/>
      <c r="M23" s="37"/>
      <c r="N23" s="37"/>
      <c r="O23" s="37"/>
      <c r="P23" s="32"/>
      <c r="Q23" s="38"/>
      <c r="R23" s="41"/>
      <c r="S23" s="37"/>
      <c r="T23" s="37"/>
      <c r="U23" s="37"/>
      <c r="V23" s="37"/>
      <c r="W23" s="32"/>
      <c r="X23" s="38"/>
      <c r="Y23" s="41"/>
      <c r="Z23" s="37"/>
      <c r="AA23" s="37"/>
      <c r="AB23" s="37"/>
      <c r="AC23" s="37"/>
    </row>
    <row r="24" spans="1:29" ht="24" customHeight="1">
      <c r="A24" s="32"/>
      <c r="B24" s="14"/>
      <c r="C24" s="55" t="s">
        <v>0</v>
      </c>
      <c r="D24" s="55">
        <f>SUM(D20:D22)</f>
        <v>1</v>
      </c>
      <c r="E24" s="12"/>
      <c r="F24" s="56">
        <f>F20*4+F22*4+F21*9</f>
        <v>3000</v>
      </c>
      <c r="G24" s="19" t="s">
        <v>3</v>
      </c>
      <c r="H24" s="20"/>
      <c r="I24" s="32"/>
      <c r="J24" s="38"/>
      <c r="K24" s="41"/>
      <c r="L24" s="43"/>
      <c r="M24" s="37"/>
      <c r="N24" s="37"/>
      <c r="O24" s="37"/>
      <c r="P24" s="32"/>
      <c r="Q24" s="38"/>
      <c r="R24" s="41"/>
      <c r="S24" s="43"/>
      <c r="T24" s="37"/>
      <c r="U24" s="37"/>
      <c r="V24" s="37"/>
      <c r="W24" s="32"/>
      <c r="X24" s="38"/>
      <c r="Y24" s="41"/>
      <c r="Z24" s="43"/>
      <c r="AA24" s="37"/>
      <c r="AB24" s="37"/>
      <c r="AC24" s="37"/>
    </row>
    <row r="25" spans="1:29" ht="14.25" customHeight="1">
      <c r="A25" s="32"/>
      <c r="B25" s="38"/>
      <c r="C25" s="39"/>
      <c r="D25" s="16"/>
      <c r="E25" s="37"/>
      <c r="F25" s="37"/>
      <c r="G25" s="32"/>
      <c r="H25" s="20" t="s">
        <v>75</v>
      </c>
      <c r="I25" s="32"/>
      <c r="J25" s="38"/>
      <c r="K25" s="41"/>
      <c r="L25" s="37"/>
      <c r="M25" s="37"/>
      <c r="N25" s="37"/>
      <c r="O25" s="37"/>
      <c r="P25" s="32"/>
      <c r="Q25" s="38"/>
      <c r="R25" s="41"/>
      <c r="S25" s="37"/>
      <c r="T25" s="37"/>
      <c r="U25" s="37"/>
      <c r="V25" s="37"/>
      <c r="W25" s="32"/>
      <c r="X25" s="38"/>
      <c r="Y25" s="41"/>
      <c r="Z25" s="37"/>
      <c r="AA25" s="37"/>
      <c r="AB25" s="37"/>
      <c r="AC25" s="37"/>
    </row>
    <row r="26" spans="1:29" ht="30" customHeight="1">
      <c r="A26" s="32"/>
      <c r="B26" s="38"/>
      <c r="C26" s="39"/>
      <c r="D26" s="16"/>
      <c r="E26" s="40"/>
      <c r="F26" s="32"/>
      <c r="G26" s="32"/>
      <c r="H26" s="20" t="s">
        <v>76</v>
      </c>
      <c r="I26" s="32"/>
      <c r="J26" s="38"/>
      <c r="K26" s="39"/>
      <c r="L26" s="37"/>
      <c r="M26" s="37"/>
      <c r="N26" s="37"/>
      <c r="O26" s="37"/>
      <c r="P26" s="32"/>
      <c r="Q26" s="38"/>
      <c r="R26" s="39"/>
      <c r="S26" s="37"/>
      <c r="T26" s="37"/>
      <c r="U26" s="37"/>
      <c r="V26" s="37"/>
      <c r="W26" s="32"/>
      <c r="X26" s="38"/>
      <c r="Y26" s="39"/>
      <c r="Z26" s="37"/>
      <c r="AA26" s="37"/>
      <c r="AB26" s="37"/>
      <c r="AC26" s="37"/>
    </row>
    <row r="27" spans="1:29" ht="21.75" customHeight="1">
      <c r="A27" s="32"/>
      <c r="B27" s="14"/>
      <c r="C27" s="39"/>
      <c r="D27" s="16"/>
      <c r="E27" s="40"/>
      <c r="F27" s="32"/>
      <c r="G27" s="32"/>
      <c r="H27" s="20"/>
      <c r="I27" s="32"/>
      <c r="J27" s="38"/>
      <c r="K27" s="39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32"/>
      <c r="X27" s="38"/>
      <c r="Y27" s="41"/>
      <c r="Z27" s="37"/>
      <c r="AA27" s="37"/>
      <c r="AB27" s="37"/>
      <c r="AC27" s="37"/>
    </row>
    <row r="28" spans="1:29" ht="21.75" customHeight="1">
      <c r="A28" s="32"/>
      <c r="B28" s="14"/>
      <c r="C28" s="39"/>
      <c r="D28" s="16"/>
      <c r="E28" s="40"/>
      <c r="F28" s="32"/>
      <c r="G28" s="32"/>
      <c r="H28" s="20"/>
      <c r="I28" s="32"/>
      <c r="J28" s="38"/>
      <c r="K28" s="39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2"/>
      <c r="X28" s="38"/>
      <c r="Y28" s="41"/>
      <c r="Z28" s="37"/>
      <c r="AA28" s="37"/>
      <c r="AB28" s="37"/>
      <c r="AC28" s="37"/>
    </row>
    <row r="29" spans="1:29" ht="11.25" customHeight="1">
      <c r="A29" s="32"/>
      <c r="B29" s="14"/>
      <c r="C29" s="57"/>
      <c r="D29" s="58"/>
      <c r="E29" s="59"/>
      <c r="F29" s="60"/>
      <c r="G29" s="61"/>
      <c r="H29" s="62"/>
      <c r="I29" s="63"/>
      <c r="J29" s="63"/>
      <c r="K29" s="64"/>
      <c r="L29" s="65"/>
      <c r="M29" s="65"/>
      <c r="N29" s="37"/>
      <c r="O29" s="37"/>
      <c r="P29" s="32"/>
      <c r="Q29" s="38"/>
      <c r="R29" s="41"/>
      <c r="S29" s="37"/>
      <c r="T29" s="37"/>
      <c r="U29" s="37"/>
      <c r="V29" s="37"/>
      <c r="W29" s="32"/>
      <c r="X29" s="38"/>
      <c r="Y29" s="41"/>
      <c r="Z29" s="37"/>
      <c r="AA29" s="37"/>
      <c r="AB29" s="37"/>
      <c r="AC29" s="37"/>
    </row>
    <row r="30" spans="1:29" ht="33" customHeight="1" thickBot="1">
      <c r="A30" s="32"/>
      <c r="B30" s="14"/>
      <c r="C30" s="57" t="s">
        <v>77</v>
      </c>
      <c r="D30" s="58" t="s">
        <v>78</v>
      </c>
      <c r="E30" s="59"/>
      <c r="F30" s="60"/>
      <c r="G30" s="61" t="s">
        <v>46</v>
      </c>
      <c r="H30" s="62" t="s">
        <v>79</v>
      </c>
      <c r="I30" s="63"/>
      <c r="J30" s="63"/>
      <c r="K30" s="64"/>
      <c r="L30" s="65"/>
      <c r="M30" s="65"/>
      <c r="N30" s="37"/>
      <c r="O30" s="37"/>
      <c r="P30" s="32"/>
      <c r="Q30" s="38"/>
      <c r="R30" s="41"/>
      <c r="S30" s="37"/>
      <c r="T30" s="37"/>
      <c r="U30" s="37"/>
      <c r="V30" s="37"/>
      <c r="W30" s="32"/>
      <c r="X30" s="38"/>
      <c r="Y30" s="41"/>
      <c r="Z30" s="37"/>
      <c r="AA30" s="37"/>
      <c r="AB30" s="37"/>
      <c r="AC30" s="37"/>
    </row>
    <row r="31" spans="1:29" ht="33" customHeight="1" thickBot="1">
      <c r="A31" s="32"/>
      <c r="B31" s="14"/>
      <c r="C31" s="17" t="s">
        <v>26</v>
      </c>
      <c r="D31" s="18">
        <v>2</v>
      </c>
      <c r="E31" s="52"/>
      <c r="F31" s="46">
        <f>D31*D5*(1-D6)</f>
        <v>145.23599999999999</v>
      </c>
      <c r="G31" s="19" t="s">
        <v>71</v>
      </c>
      <c r="H31" s="20" t="s">
        <v>80</v>
      </c>
      <c r="I31" s="32"/>
      <c r="J31" s="38"/>
      <c r="K31" s="39"/>
      <c r="L31" s="37"/>
      <c r="M31" s="37"/>
      <c r="N31" s="37"/>
      <c r="O31" s="37"/>
      <c r="P31" s="32"/>
      <c r="Q31" s="38"/>
      <c r="R31" s="39"/>
      <c r="S31" s="37"/>
      <c r="T31" s="37"/>
      <c r="U31" s="37"/>
      <c r="V31" s="37"/>
      <c r="W31" s="32"/>
      <c r="X31" s="38"/>
      <c r="Y31" s="39"/>
      <c r="Z31" s="37"/>
      <c r="AA31" s="37"/>
      <c r="AB31" s="37"/>
      <c r="AC31" s="37"/>
    </row>
    <row r="32" spans="1:29" ht="33" customHeight="1" thickBot="1">
      <c r="A32" s="32"/>
      <c r="B32" s="14"/>
      <c r="C32" s="17" t="s">
        <v>28</v>
      </c>
      <c r="D32" s="66">
        <v>0.7</v>
      </c>
      <c r="E32" s="12"/>
      <c r="F32" s="46">
        <f>D32*D5*(1-D6)</f>
        <v>50.832599999999999</v>
      </c>
      <c r="G32" s="19" t="s">
        <v>71</v>
      </c>
      <c r="H32" s="20" t="s">
        <v>81</v>
      </c>
      <c r="I32" s="32"/>
      <c r="J32" s="38"/>
      <c r="K32" s="41"/>
      <c r="L32" s="37"/>
      <c r="M32" s="37"/>
      <c r="N32" s="37"/>
      <c r="O32" s="37"/>
      <c r="P32" s="32"/>
      <c r="Q32" s="38"/>
      <c r="R32" s="41"/>
      <c r="S32" s="37"/>
      <c r="T32" s="37"/>
      <c r="U32" s="37"/>
      <c r="V32" s="37"/>
      <c r="W32" s="32"/>
      <c r="X32" s="38"/>
      <c r="Y32" s="41"/>
      <c r="Z32" s="37"/>
      <c r="AA32" s="37"/>
      <c r="AB32" s="37"/>
      <c r="AC32" s="37"/>
    </row>
    <row r="33" spans="1:29" ht="33" customHeight="1" thickBot="1">
      <c r="A33" s="32"/>
      <c r="B33" s="14"/>
      <c r="C33" s="17" t="s">
        <v>27</v>
      </c>
      <c r="D33" s="67">
        <f>F33/(D5*(1-D6))</f>
        <v>6.7530178468148394</v>
      </c>
      <c r="E33" s="12"/>
      <c r="F33" s="46">
        <f>(D15-4*F31-9*F32)/4</f>
        <v>490.39064999999999</v>
      </c>
      <c r="G33" s="19" t="s">
        <v>71</v>
      </c>
      <c r="H33" s="20" t="s">
        <v>74</v>
      </c>
      <c r="I33" s="32"/>
      <c r="J33" s="38"/>
      <c r="K33" s="39"/>
      <c r="L33" s="40"/>
      <c r="M33" s="32"/>
      <c r="N33" s="32"/>
      <c r="O33" s="32"/>
      <c r="P33" s="32"/>
      <c r="Q33" s="38"/>
      <c r="R33" s="39"/>
      <c r="S33" s="40"/>
      <c r="T33" s="32"/>
      <c r="U33" s="32"/>
      <c r="V33" s="32"/>
      <c r="W33" s="32"/>
      <c r="X33" s="38"/>
      <c r="Y33" s="39"/>
      <c r="Z33" s="40"/>
      <c r="AA33" s="32"/>
      <c r="AB33" s="32"/>
      <c r="AC33" s="32"/>
    </row>
    <row r="34" spans="1:29" ht="9" customHeight="1">
      <c r="A34" s="32"/>
      <c r="B34" s="14"/>
      <c r="C34" s="14"/>
      <c r="D34" s="14"/>
      <c r="E34" s="14"/>
      <c r="F34" s="14"/>
      <c r="G34" s="14"/>
      <c r="H34" s="20"/>
      <c r="I34" s="32"/>
      <c r="J34" s="38"/>
      <c r="K34" s="41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2"/>
      <c r="X34" s="38"/>
      <c r="Y34" s="41"/>
      <c r="Z34" s="37"/>
      <c r="AA34" s="37"/>
      <c r="AB34" s="37"/>
      <c r="AC34" s="37"/>
    </row>
    <row r="35" spans="1:29" ht="24" customHeight="1">
      <c r="A35" s="32"/>
      <c r="B35" s="14"/>
      <c r="C35" s="55" t="s">
        <v>0</v>
      </c>
      <c r="D35" s="55"/>
      <c r="E35" s="12"/>
      <c r="F35" s="56">
        <f>F31*4+F33*4+F32*9</f>
        <v>2999.9999999999995</v>
      </c>
      <c r="G35" s="19" t="s">
        <v>3</v>
      </c>
      <c r="H35" s="20"/>
      <c r="I35" s="32"/>
      <c r="J35" s="38"/>
      <c r="K35" s="41"/>
      <c r="L35" s="43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2"/>
      <c r="X35" s="38"/>
      <c r="Y35" s="41"/>
      <c r="Z35" s="43"/>
      <c r="AA35" s="37"/>
      <c r="AB35" s="37"/>
      <c r="AC35" s="37"/>
    </row>
    <row r="36" spans="1:29" ht="14.25" customHeight="1">
      <c r="A36" s="32"/>
      <c r="B36" s="38"/>
      <c r="C36" s="39"/>
      <c r="D36" s="16"/>
      <c r="E36" s="37"/>
      <c r="F36" s="37"/>
      <c r="G36" s="37"/>
      <c r="H36" s="20" t="s">
        <v>75</v>
      </c>
      <c r="I36" s="16"/>
      <c r="J36" s="14"/>
      <c r="K36" s="68"/>
      <c r="L36" s="12"/>
      <c r="M36" s="12"/>
      <c r="N36" s="12"/>
      <c r="O36" s="12"/>
      <c r="P36" s="16"/>
      <c r="Q36" s="14"/>
      <c r="R36" s="68"/>
      <c r="S36" s="12"/>
      <c r="T36" s="12"/>
      <c r="U36" s="12"/>
      <c r="V36" s="12"/>
      <c r="W36" s="16"/>
      <c r="X36" s="14"/>
      <c r="Y36" s="68"/>
      <c r="Z36" s="12"/>
      <c r="AA36" s="12"/>
      <c r="AB36" s="12"/>
      <c r="AC36" s="12"/>
    </row>
    <row r="37" spans="1:29" ht="14.25" customHeight="1">
      <c r="A37" s="32"/>
      <c r="B37" s="38"/>
      <c r="C37" s="39"/>
      <c r="D37" s="16"/>
      <c r="E37" s="40"/>
      <c r="F37" s="32"/>
      <c r="G37" s="32"/>
      <c r="H37" s="20" t="s">
        <v>76</v>
      </c>
      <c r="I37" s="28"/>
      <c r="J37" s="14"/>
      <c r="K37" s="15"/>
      <c r="L37" s="12"/>
      <c r="M37" s="12"/>
      <c r="N37" s="12"/>
      <c r="O37" s="12"/>
      <c r="P37" s="28"/>
      <c r="Q37" s="14"/>
      <c r="R37" s="15"/>
      <c r="S37" s="12"/>
      <c r="T37" s="12"/>
      <c r="U37" s="12"/>
      <c r="V37" s="12"/>
      <c r="W37" s="28"/>
      <c r="X37" s="14"/>
      <c r="Y37" s="15"/>
      <c r="Z37" s="12"/>
      <c r="AA37" s="12"/>
      <c r="AB37" s="12"/>
      <c r="AC37" s="12"/>
    </row>
    <row r="38" spans="1:29" ht="14.25" customHeight="1">
      <c r="A38" s="32"/>
      <c r="B38" s="38"/>
      <c r="C38" s="41"/>
      <c r="D38" s="16"/>
      <c r="E38" s="37"/>
      <c r="F38" s="37"/>
      <c r="G38" s="37"/>
      <c r="H38" s="37"/>
      <c r="I38" s="16"/>
      <c r="J38" s="14"/>
      <c r="K38" s="15"/>
      <c r="L38" s="12"/>
      <c r="M38" s="12"/>
      <c r="N38" s="12"/>
      <c r="O38" s="12"/>
      <c r="P38" s="16"/>
      <c r="Q38" s="14"/>
      <c r="R38" s="15"/>
      <c r="S38" s="12"/>
      <c r="T38" s="12"/>
      <c r="U38" s="12"/>
      <c r="V38" s="12"/>
      <c r="W38" s="16"/>
      <c r="X38" s="14"/>
      <c r="Y38" s="15"/>
      <c r="Z38" s="12"/>
      <c r="AA38" s="12"/>
      <c r="AB38" s="12"/>
      <c r="AC38" s="12"/>
    </row>
    <row r="39" spans="1:29" ht="14.25" customHeight="1">
      <c r="A39" s="32"/>
      <c r="B39" s="38"/>
      <c r="C39" s="41"/>
      <c r="D39" s="16"/>
      <c r="E39" s="43"/>
      <c r="F39" s="37"/>
      <c r="G39" s="37"/>
      <c r="H39" s="37"/>
      <c r="I39" s="32"/>
      <c r="J39" s="38"/>
      <c r="K39" s="39"/>
      <c r="L39" s="37"/>
      <c r="M39" s="37"/>
      <c r="N39" s="37"/>
      <c r="O39" s="37"/>
      <c r="P39" s="32"/>
      <c r="Q39" s="38"/>
      <c r="R39" s="39"/>
      <c r="S39" s="37"/>
      <c r="T39" s="37"/>
      <c r="U39" s="37"/>
      <c r="V39" s="37"/>
      <c r="W39" s="32"/>
      <c r="X39" s="38"/>
      <c r="Y39" s="39"/>
      <c r="Z39" s="37"/>
      <c r="AA39" s="37"/>
      <c r="AB39" s="37"/>
      <c r="AC39" s="37"/>
    </row>
    <row r="40" spans="1:29" ht="14.25" customHeight="1">
      <c r="A40" s="32"/>
      <c r="B40" s="38"/>
      <c r="C40" s="41"/>
      <c r="D40" s="16"/>
      <c r="E40" s="37"/>
      <c r="F40" s="37"/>
      <c r="G40" s="37"/>
      <c r="H40" s="37"/>
      <c r="I40" s="32"/>
      <c r="J40" s="38"/>
      <c r="K40" s="39"/>
      <c r="L40" s="40"/>
      <c r="M40" s="32"/>
      <c r="N40" s="32"/>
      <c r="O40" s="32"/>
      <c r="P40" s="32"/>
      <c r="Q40" s="38"/>
      <c r="R40" s="39"/>
      <c r="S40" s="40"/>
      <c r="T40" s="32"/>
      <c r="U40" s="32"/>
      <c r="V40" s="32"/>
      <c r="W40" s="32"/>
      <c r="X40" s="38"/>
      <c r="Y40" s="39"/>
      <c r="Z40" s="40"/>
      <c r="AA40" s="32"/>
      <c r="AB40" s="32"/>
      <c r="AC40" s="32"/>
    </row>
    <row r="41" spans="1:29" ht="14.25" customHeight="1">
      <c r="A41" s="32"/>
      <c r="B41" s="38"/>
      <c r="C41" s="39"/>
      <c r="D41" s="16"/>
      <c r="E41" s="37"/>
      <c r="F41" s="37"/>
      <c r="G41" s="37"/>
      <c r="H41" s="37"/>
      <c r="I41" s="32"/>
      <c r="J41" s="38"/>
      <c r="K41" s="41"/>
      <c r="L41" s="37"/>
      <c r="M41" s="37"/>
      <c r="N41" s="37"/>
      <c r="O41" s="37"/>
      <c r="P41" s="32"/>
      <c r="Q41" s="38"/>
      <c r="R41" s="41"/>
      <c r="S41" s="37"/>
      <c r="T41" s="37"/>
      <c r="U41" s="37"/>
      <c r="V41" s="37"/>
      <c r="W41" s="32"/>
      <c r="X41" s="38"/>
      <c r="Y41" s="41"/>
      <c r="Z41" s="37"/>
      <c r="AA41" s="37"/>
      <c r="AB41" s="37"/>
      <c r="AC41" s="37"/>
    </row>
    <row r="42" spans="1:29" ht="14.25" customHeight="1">
      <c r="A42" s="45"/>
      <c r="B42" s="38"/>
      <c r="C42" s="41"/>
      <c r="D42" s="37"/>
      <c r="E42" s="37"/>
      <c r="F42" s="37"/>
      <c r="G42" s="37"/>
      <c r="H42" s="37"/>
      <c r="I42" s="32"/>
      <c r="J42" s="38"/>
      <c r="K42" s="41"/>
      <c r="L42" s="43"/>
      <c r="M42" s="37"/>
      <c r="N42" s="37"/>
      <c r="O42" s="37"/>
      <c r="P42" s="32"/>
      <c r="Q42" s="38"/>
      <c r="R42" s="41"/>
      <c r="S42" s="43"/>
      <c r="T42" s="37"/>
      <c r="U42" s="37"/>
      <c r="V42" s="37"/>
      <c r="W42" s="32"/>
      <c r="X42" s="38"/>
      <c r="Y42" s="41"/>
      <c r="Z42" s="43"/>
      <c r="AA42" s="37"/>
      <c r="AB42" s="37"/>
      <c r="AC42" s="37"/>
    </row>
    <row r="43" spans="1:29" ht="14.25" customHeight="1">
      <c r="A43" s="32"/>
      <c r="B43" s="38"/>
      <c r="C43" s="41"/>
      <c r="D43" s="37"/>
      <c r="E43" s="37"/>
      <c r="F43" s="37"/>
      <c r="G43" s="37"/>
      <c r="H43" s="37"/>
      <c r="I43" s="32"/>
      <c r="J43" s="38"/>
      <c r="K43" s="41"/>
      <c r="L43" s="37"/>
      <c r="M43" s="37"/>
      <c r="N43" s="37"/>
      <c r="O43" s="37"/>
      <c r="P43" s="32"/>
      <c r="Q43" s="38"/>
      <c r="R43" s="41"/>
      <c r="S43" s="37"/>
      <c r="T43" s="37"/>
      <c r="U43" s="37"/>
      <c r="V43" s="37"/>
      <c r="W43" s="32"/>
      <c r="X43" s="38"/>
      <c r="Y43" s="41"/>
      <c r="Z43" s="37"/>
      <c r="AA43" s="37"/>
      <c r="AB43" s="37"/>
      <c r="AC43" s="37"/>
    </row>
    <row r="44" spans="1:29" ht="14.25" customHeight="1">
      <c r="A44" s="32"/>
      <c r="B44" s="38"/>
      <c r="C44" s="39"/>
      <c r="D44" s="37"/>
      <c r="E44" s="37"/>
      <c r="F44" s="37"/>
      <c r="G44" s="37"/>
      <c r="H44" s="37"/>
      <c r="I44" s="32"/>
      <c r="J44" s="38"/>
      <c r="K44" s="39"/>
      <c r="L44" s="37"/>
      <c r="M44" s="37"/>
      <c r="N44" s="37"/>
      <c r="O44" s="37"/>
      <c r="P44" s="32"/>
      <c r="Q44" s="38"/>
      <c r="R44" s="39"/>
      <c r="S44" s="37"/>
      <c r="T44" s="37"/>
      <c r="U44" s="37"/>
      <c r="V44" s="37"/>
      <c r="W44" s="32"/>
      <c r="X44" s="38"/>
      <c r="Y44" s="39"/>
      <c r="Z44" s="37"/>
      <c r="AA44" s="37"/>
      <c r="AB44" s="37"/>
      <c r="AC44" s="37"/>
    </row>
    <row r="45" spans="1:29" ht="14.25" customHeight="1">
      <c r="I45" s="45"/>
      <c r="J45" s="38"/>
      <c r="K45" s="41"/>
      <c r="L45" s="37"/>
      <c r="M45" s="37"/>
      <c r="N45" s="37"/>
      <c r="O45" s="37"/>
      <c r="P45" s="45"/>
      <c r="Q45" s="38"/>
      <c r="R45" s="41"/>
      <c r="S45" s="37"/>
      <c r="T45" s="37"/>
      <c r="U45" s="37"/>
      <c r="V45" s="37"/>
      <c r="W45" s="45"/>
      <c r="X45" s="38"/>
      <c r="Y45" s="41"/>
      <c r="Z45" s="37"/>
      <c r="AA45" s="37"/>
      <c r="AB45" s="37"/>
      <c r="AC45" s="37"/>
    </row>
    <row r="46" spans="1:29" ht="14.25" customHeight="1">
      <c r="A46" s="14"/>
      <c r="B46" s="15"/>
      <c r="C46" s="12"/>
      <c r="D46" s="12"/>
      <c r="E46" s="12"/>
      <c r="F46" s="12"/>
      <c r="G46" s="12"/>
      <c r="H46" s="12"/>
      <c r="I46" s="32"/>
      <c r="J46" s="38"/>
      <c r="K46" s="41"/>
      <c r="L46" s="37"/>
      <c r="M46" s="37"/>
      <c r="N46" s="37"/>
      <c r="O46" s="37"/>
      <c r="P46" s="32"/>
      <c r="Q46" s="38"/>
      <c r="R46" s="41"/>
      <c r="S46" s="37"/>
      <c r="T46" s="37"/>
      <c r="U46" s="37"/>
      <c r="V46" s="37"/>
      <c r="W46" s="32"/>
      <c r="X46" s="38"/>
      <c r="Y46" s="41"/>
      <c r="Z46" s="37"/>
      <c r="AA46" s="37"/>
      <c r="AB46" s="37"/>
      <c r="AC46" s="37"/>
    </row>
    <row r="47" spans="1:29" ht="14.25" customHeight="1">
      <c r="A47" s="14"/>
      <c r="B47" s="15"/>
      <c r="C47" s="21"/>
      <c r="D47" s="12"/>
      <c r="E47" s="12"/>
      <c r="F47" s="12"/>
      <c r="G47" s="12"/>
      <c r="H47" s="12"/>
      <c r="I47" s="32"/>
      <c r="J47" s="38"/>
      <c r="K47" s="39"/>
      <c r="L47" s="37"/>
      <c r="M47" s="37"/>
      <c r="N47" s="37"/>
      <c r="O47" s="37"/>
      <c r="P47" s="32"/>
      <c r="Q47" s="38"/>
      <c r="R47" s="39"/>
      <c r="S47" s="37"/>
      <c r="T47" s="37"/>
      <c r="U47" s="37"/>
      <c r="V47" s="37"/>
      <c r="W47" s="32"/>
      <c r="X47" s="38"/>
      <c r="Y47" s="39"/>
      <c r="Z47" s="37"/>
      <c r="AA47" s="37"/>
      <c r="AB47" s="37"/>
      <c r="AC47" s="37"/>
    </row>
    <row r="48" spans="1:29" ht="14.25" customHeight="1">
      <c r="A48" s="14"/>
      <c r="B48" s="15"/>
      <c r="C48" s="12"/>
      <c r="D48" s="12"/>
      <c r="E48" s="12"/>
      <c r="F48" s="12"/>
      <c r="G48" s="12"/>
      <c r="H48" s="12"/>
      <c r="I48" s="32"/>
      <c r="J48" s="38"/>
      <c r="K48" s="39"/>
      <c r="L48" s="40"/>
      <c r="M48" s="32"/>
      <c r="N48" s="32"/>
      <c r="O48" s="32"/>
      <c r="P48" s="32"/>
      <c r="Q48" s="38"/>
      <c r="R48" s="39"/>
      <c r="S48" s="40"/>
      <c r="T48" s="32"/>
      <c r="U48" s="32"/>
      <c r="V48" s="32"/>
      <c r="W48" s="32"/>
      <c r="X48" s="38"/>
      <c r="Y48" s="39"/>
      <c r="Z48" s="40"/>
      <c r="AA48" s="32"/>
      <c r="AB48" s="32"/>
      <c r="AC48" s="32"/>
    </row>
    <row r="49" spans="1:29" ht="14.25" customHeight="1">
      <c r="A49" s="14"/>
      <c r="B49" s="68"/>
      <c r="C49" s="12"/>
      <c r="D49" s="12"/>
      <c r="E49" s="12"/>
      <c r="F49" s="12"/>
      <c r="G49" s="12"/>
      <c r="H49" s="12"/>
      <c r="I49" s="32"/>
      <c r="J49" s="38"/>
      <c r="K49" s="41"/>
      <c r="L49" s="37"/>
      <c r="M49" s="37"/>
      <c r="N49" s="37"/>
      <c r="O49" s="37"/>
      <c r="P49" s="32"/>
      <c r="Q49" s="38"/>
      <c r="R49" s="41"/>
      <c r="S49" s="37"/>
      <c r="T49" s="37"/>
      <c r="U49" s="37"/>
      <c r="V49" s="37"/>
      <c r="W49" s="32"/>
      <c r="X49" s="38"/>
      <c r="Y49" s="41"/>
      <c r="Z49" s="37"/>
      <c r="AA49" s="37"/>
      <c r="AB49" s="37"/>
      <c r="AC49" s="37"/>
    </row>
    <row r="50" spans="1:29" ht="14.25" customHeight="1">
      <c r="A50" s="14"/>
      <c r="B50" s="15"/>
      <c r="C50" s="12"/>
      <c r="D50" s="12"/>
      <c r="E50" s="12"/>
      <c r="F50" s="12"/>
      <c r="G50" s="12"/>
      <c r="H50" s="12"/>
      <c r="I50" s="32"/>
      <c r="J50" s="38"/>
      <c r="K50" s="41"/>
      <c r="L50" s="43"/>
      <c r="M50" s="37"/>
      <c r="N50" s="37"/>
      <c r="O50" s="37"/>
      <c r="P50" s="32"/>
      <c r="Q50" s="38"/>
      <c r="R50" s="41"/>
      <c r="S50" s="43"/>
      <c r="T50" s="37"/>
      <c r="U50" s="37"/>
      <c r="V50" s="37"/>
      <c r="W50" s="32"/>
      <c r="X50" s="38"/>
      <c r="Y50" s="41"/>
      <c r="Z50" s="43"/>
      <c r="AA50" s="37"/>
      <c r="AB50" s="37"/>
      <c r="AC50" s="37"/>
    </row>
    <row r="51" spans="1:29" ht="14.25" customHeight="1">
      <c r="A51" s="14"/>
      <c r="B51" s="15"/>
      <c r="C51" s="12"/>
      <c r="D51" s="12"/>
      <c r="E51" s="12"/>
      <c r="F51" s="12"/>
      <c r="G51" s="12"/>
      <c r="H51" s="12"/>
      <c r="I51" s="32"/>
      <c r="J51" s="38"/>
      <c r="K51" s="41"/>
      <c r="L51" s="37"/>
      <c r="M51" s="37"/>
      <c r="N51" s="37"/>
      <c r="O51" s="37"/>
      <c r="P51" s="32"/>
      <c r="Q51" s="38"/>
      <c r="R51" s="41"/>
      <c r="S51" s="37"/>
      <c r="T51" s="37"/>
      <c r="U51" s="37"/>
      <c r="V51" s="37"/>
      <c r="W51" s="32"/>
      <c r="X51" s="38"/>
      <c r="Y51" s="41"/>
      <c r="Z51" s="37"/>
      <c r="AA51" s="37"/>
      <c r="AB51" s="37"/>
      <c r="AC51" s="37"/>
    </row>
    <row r="52" spans="1:29" ht="14.25" customHeight="1">
      <c r="A52" s="38"/>
      <c r="B52" s="39"/>
      <c r="C52" s="37"/>
      <c r="D52" s="37"/>
      <c r="E52" s="37"/>
      <c r="F52" s="37"/>
      <c r="G52" s="37"/>
      <c r="H52" s="37"/>
      <c r="I52" s="32"/>
      <c r="J52" s="38"/>
      <c r="K52" s="39"/>
      <c r="L52" s="37"/>
      <c r="M52" s="37"/>
      <c r="N52" s="37"/>
      <c r="O52" s="37"/>
      <c r="P52" s="32"/>
      <c r="Q52" s="38"/>
      <c r="R52" s="39"/>
      <c r="S52" s="37"/>
      <c r="T52" s="37"/>
      <c r="U52" s="37"/>
      <c r="V52" s="37"/>
      <c r="W52" s="32"/>
      <c r="X52" s="38"/>
      <c r="Y52" s="39"/>
      <c r="Z52" s="37"/>
      <c r="AA52" s="37"/>
      <c r="AB52" s="37"/>
      <c r="AC52" s="37"/>
    </row>
    <row r="53" spans="1:29" ht="14.25" customHeight="1">
      <c r="A53" s="38"/>
      <c r="B53" s="39"/>
      <c r="C53" s="40"/>
      <c r="D53" s="32"/>
      <c r="E53" s="32"/>
      <c r="F53" s="32"/>
      <c r="G53" s="32"/>
      <c r="H53" s="32"/>
      <c r="I53" s="45"/>
      <c r="J53" s="38"/>
      <c r="K53" s="41"/>
      <c r="L53" s="37"/>
      <c r="M53" s="37"/>
      <c r="N53" s="37"/>
      <c r="O53" s="37"/>
      <c r="P53" s="45"/>
      <c r="Q53" s="38"/>
      <c r="R53" s="41"/>
      <c r="S53" s="37"/>
      <c r="T53" s="37"/>
      <c r="U53" s="37"/>
      <c r="V53" s="37"/>
      <c r="W53" s="45"/>
      <c r="X53" s="38"/>
      <c r="Y53" s="41"/>
      <c r="Z53" s="37"/>
      <c r="AA53" s="37"/>
      <c r="AB53" s="37"/>
      <c r="AC53" s="37"/>
    </row>
    <row r="54" spans="1:29" ht="14.25" customHeight="1">
      <c r="A54" s="38"/>
      <c r="B54" s="41"/>
      <c r="C54" s="37"/>
      <c r="D54" s="37"/>
      <c r="E54" s="37"/>
      <c r="F54" s="37"/>
      <c r="G54" s="37"/>
      <c r="H54" s="37"/>
      <c r="I54" s="32"/>
      <c r="J54" s="38"/>
      <c r="K54" s="41"/>
      <c r="L54" s="37"/>
      <c r="M54" s="37"/>
      <c r="N54" s="37"/>
      <c r="O54" s="37"/>
      <c r="P54" s="32"/>
      <c r="Q54" s="38"/>
      <c r="R54" s="41"/>
      <c r="S54" s="37"/>
      <c r="T54" s="37"/>
      <c r="U54" s="37"/>
      <c r="V54" s="37"/>
      <c r="W54" s="32"/>
      <c r="X54" s="38"/>
      <c r="Y54" s="41"/>
      <c r="Z54" s="37"/>
      <c r="AA54" s="37"/>
      <c r="AB54" s="37"/>
      <c r="AC54" s="37"/>
    </row>
    <row r="55" spans="1:29" ht="14.25" customHeight="1">
      <c r="A55" s="38"/>
      <c r="B55" s="41"/>
      <c r="C55" s="43"/>
      <c r="D55" s="37"/>
      <c r="E55" s="37"/>
      <c r="F55" s="37"/>
      <c r="G55" s="37"/>
      <c r="H55" s="37"/>
      <c r="I55" s="32"/>
      <c r="J55" s="38"/>
      <c r="K55" s="39"/>
      <c r="L55" s="37"/>
      <c r="M55" s="37"/>
      <c r="N55" s="37"/>
      <c r="O55" s="37"/>
      <c r="P55" s="32"/>
      <c r="Q55" s="38"/>
      <c r="R55" s="39"/>
      <c r="S55" s="37"/>
      <c r="T55" s="37"/>
      <c r="U55" s="37"/>
      <c r="V55" s="37"/>
      <c r="W55" s="32"/>
      <c r="X55" s="38"/>
      <c r="Y55" s="39"/>
      <c r="Z55" s="37"/>
      <c r="AA55" s="37"/>
      <c r="AB55" s="37"/>
      <c r="AC55" s="37"/>
    </row>
    <row r="56" spans="1:29" ht="14.25" customHeight="1">
      <c r="A56" s="38"/>
      <c r="B56" s="41"/>
      <c r="C56" s="37"/>
      <c r="D56" s="37"/>
      <c r="E56" s="37"/>
      <c r="F56" s="37"/>
      <c r="G56" s="37"/>
      <c r="H56" s="37"/>
      <c r="J56" s="13"/>
      <c r="K56" s="14"/>
      <c r="L56" s="15"/>
      <c r="M56" s="12"/>
      <c r="N56" s="12"/>
      <c r="O56" s="12"/>
      <c r="P56" s="12"/>
      <c r="Q56" s="14"/>
      <c r="R56" s="15"/>
      <c r="S56" s="12"/>
      <c r="T56" s="12"/>
      <c r="U56" s="12"/>
      <c r="V56" s="12"/>
    </row>
    <row r="57" spans="1:29" ht="14.25" customHeight="1">
      <c r="A57" s="38"/>
      <c r="B57" s="39"/>
      <c r="C57" s="37"/>
      <c r="D57" s="37"/>
      <c r="E57" s="37"/>
      <c r="F57" s="37"/>
      <c r="G57" s="37"/>
      <c r="H57" s="37"/>
      <c r="I57" s="13"/>
      <c r="J57" s="16"/>
      <c r="K57" s="14"/>
      <c r="L57" s="15"/>
      <c r="M57" s="21"/>
      <c r="N57" s="12"/>
      <c r="O57" s="12"/>
      <c r="P57" s="12"/>
      <c r="Q57" s="14"/>
      <c r="R57" s="15"/>
      <c r="S57" s="21"/>
      <c r="T57" s="12"/>
      <c r="U57" s="12"/>
      <c r="V57" s="12"/>
      <c r="W57" s="13"/>
      <c r="X57" s="14"/>
      <c r="Y57" s="15"/>
      <c r="Z57" s="12"/>
      <c r="AA57" s="12"/>
      <c r="AB57" s="12"/>
      <c r="AC57" s="12"/>
    </row>
    <row r="58" spans="1:29" ht="14.25" customHeight="1">
      <c r="A58" s="38"/>
      <c r="B58" s="41"/>
      <c r="C58" s="37"/>
      <c r="D58" s="37"/>
      <c r="E58" s="37"/>
      <c r="F58" s="37"/>
      <c r="G58" s="37"/>
      <c r="H58" s="37"/>
      <c r="I58" s="16"/>
      <c r="J58" s="16"/>
      <c r="K58" s="14"/>
      <c r="L58" s="15"/>
      <c r="M58" s="12"/>
      <c r="N58" s="12"/>
      <c r="O58" s="12"/>
      <c r="P58" s="12"/>
      <c r="Q58" s="14"/>
      <c r="R58" s="15"/>
      <c r="S58" s="12"/>
      <c r="T58" s="12"/>
      <c r="U58" s="12"/>
      <c r="V58" s="12"/>
      <c r="W58" s="16"/>
      <c r="X58" s="14"/>
      <c r="Y58" s="15"/>
      <c r="Z58" s="21"/>
      <c r="AA58" s="12"/>
      <c r="AB58" s="12"/>
      <c r="AC58" s="12"/>
    </row>
    <row r="59" spans="1:29" ht="14.25" customHeight="1">
      <c r="A59" s="38"/>
      <c r="B59" s="41"/>
      <c r="C59" s="37"/>
      <c r="D59" s="37"/>
      <c r="E59" s="37"/>
      <c r="F59" s="37"/>
      <c r="G59" s="37"/>
      <c r="H59" s="37"/>
      <c r="I59" s="16"/>
      <c r="J59" s="16"/>
      <c r="K59" s="14"/>
      <c r="L59" s="68"/>
      <c r="M59" s="12"/>
      <c r="N59" s="12"/>
      <c r="O59" s="12"/>
      <c r="P59" s="12"/>
      <c r="Q59" s="14"/>
      <c r="R59" s="68"/>
      <c r="S59" s="12"/>
      <c r="T59" s="12"/>
      <c r="U59" s="12"/>
      <c r="V59" s="12"/>
      <c r="W59" s="16"/>
      <c r="X59" s="14"/>
      <c r="Y59" s="15"/>
      <c r="Z59" s="12"/>
      <c r="AA59" s="12"/>
      <c r="AB59" s="12"/>
      <c r="AC59" s="12"/>
    </row>
    <row r="60" spans="1:29" ht="14.25" customHeight="1">
      <c r="A60" s="38"/>
      <c r="B60" s="39"/>
      <c r="C60" s="37"/>
      <c r="D60" s="37"/>
      <c r="E60" s="37"/>
      <c r="F60" s="37"/>
      <c r="G60" s="37"/>
      <c r="H60" s="37"/>
      <c r="I60" s="16"/>
      <c r="J60" s="28"/>
      <c r="K60" s="14"/>
      <c r="L60" s="15"/>
      <c r="M60" s="12"/>
      <c r="N60" s="12"/>
      <c r="O60" s="12"/>
      <c r="P60" s="12"/>
      <c r="Q60" s="14"/>
      <c r="R60" s="15"/>
      <c r="S60" s="12"/>
      <c r="T60" s="12"/>
      <c r="U60" s="12"/>
      <c r="V60" s="12"/>
      <c r="W60" s="16"/>
      <c r="X60" s="14"/>
      <c r="Y60" s="68"/>
      <c r="Z60" s="12"/>
      <c r="AA60" s="12"/>
      <c r="AB60" s="12"/>
      <c r="AC60" s="12"/>
    </row>
    <row r="61" spans="1:29" ht="14.25" customHeight="1">
      <c r="A61" s="38"/>
      <c r="B61" s="39"/>
      <c r="C61" s="40"/>
      <c r="D61" s="32"/>
      <c r="E61" s="32"/>
      <c r="F61" s="32"/>
      <c r="G61" s="32"/>
      <c r="H61" s="32"/>
      <c r="I61" s="28"/>
      <c r="J61" s="16"/>
      <c r="K61" s="14"/>
      <c r="L61" s="15"/>
      <c r="M61" s="12"/>
      <c r="N61" s="12"/>
      <c r="O61" s="12"/>
      <c r="P61" s="12"/>
      <c r="Q61" s="14"/>
      <c r="R61" s="15"/>
      <c r="S61" s="12"/>
      <c r="T61" s="12"/>
      <c r="U61" s="12"/>
      <c r="V61" s="12"/>
      <c r="W61" s="28"/>
      <c r="X61" s="14"/>
      <c r="Y61" s="15"/>
      <c r="Z61" s="12"/>
      <c r="AA61" s="12"/>
      <c r="AB61" s="12"/>
      <c r="AC61" s="12"/>
    </row>
    <row r="62" spans="1:29" ht="14.25" customHeight="1">
      <c r="A62" s="38"/>
      <c r="B62" s="41"/>
      <c r="C62" s="37"/>
      <c r="D62" s="37"/>
      <c r="E62" s="37"/>
      <c r="F62" s="37"/>
      <c r="G62" s="37"/>
      <c r="H62" s="37"/>
      <c r="I62" s="16"/>
      <c r="J62" s="32"/>
      <c r="K62" s="38"/>
      <c r="L62" s="39"/>
      <c r="M62" s="37"/>
      <c r="N62" s="37"/>
      <c r="O62" s="37"/>
      <c r="P62" s="37"/>
      <c r="Q62" s="38"/>
      <c r="R62" s="39"/>
      <c r="S62" s="37"/>
      <c r="T62" s="37"/>
      <c r="U62" s="37"/>
      <c r="V62" s="37"/>
      <c r="W62" s="16"/>
      <c r="X62" s="14"/>
      <c r="Y62" s="15"/>
      <c r="Z62" s="12"/>
      <c r="AA62" s="12"/>
      <c r="AB62" s="12"/>
      <c r="AC62" s="12"/>
    </row>
    <row r="63" spans="1:29" ht="14.25" customHeight="1">
      <c r="A63" s="38"/>
      <c r="B63" s="41"/>
      <c r="C63" s="43"/>
      <c r="D63" s="37"/>
      <c r="E63" s="37"/>
      <c r="F63" s="37"/>
      <c r="G63" s="37"/>
      <c r="H63" s="37"/>
      <c r="I63" s="32"/>
      <c r="J63" s="32"/>
      <c r="K63" s="38"/>
      <c r="L63" s="39"/>
      <c r="M63" s="40"/>
      <c r="N63" s="32"/>
      <c r="O63" s="32"/>
      <c r="P63" s="32"/>
      <c r="Q63" s="38"/>
      <c r="R63" s="39"/>
      <c r="S63" s="40"/>
      <c r="T63" s="32"/>
      <c r="U63" s="32"/>
      <c r="V63" s="32"/>
      <c r="W63" s="32"/>
      <c r="X63" s="38"/>
      <c r="Y63" s="39"/>
      <c r="Z63" s="37"/>
      <c r="AA63" s="37"/>
      <c r="AB63" s="37"/>
      <c r="AC63" s="37"/>
    </row>
    <row r="64" spans="1:29" ht="14.25" customHeight="1">
      <c r="A64" s="38"/>
      <c r="B64" s="41"/>
      <c r="C64" s="37"/>
      <c r="D64" s="37"/>
      <c r="E64" s="37"/>
      <c r="F64" s="37"/>
      <c r="G64" s="37"/>
      <c r="H64" s="37"/>
      <c r="I64" s="32"/>
      <c r="J64" s="32"/>
      <c r="K64" s="38"/>
      <c r="L64" s="41"/>
      <c r="M64" s="37"/>
      <c r="N64" s="37"/>
      <c r="O64" s="37"/>
      <c r="P64" s="37"/>
      <c r="Q64" s="38"/>
      <c r="R64" s="41"/>
      <c r="S64" s="37"/>
      <c r="T64" s="37"/>
      <c r="U64" s="37"/>
      <c r="V64" s="37"/>
      <c r="W64" s="32"/>
      <c r="X64" s="38"/>
      <c r="Y64" s="39"/>
      <c r="Z64" s="40"/>
      <c r="AA64" s="32"/>
      <c r="AB64" s="32"/>
      <c r="AC64" s="32"/>
    </row>
    <row r="65" spans="1:29" ht="14.25" customHeight="1">
      <c r="A65" s="38"/>
      <c r="B65" s="39"/>
      <c r="C65" s="37"/>
      <c r="D65" s="37"/>
      <c r="E65" s="37"/>
      <c r="F65" s="37"/>
      <c r="G65" s="37"/>
      <c r="H65" s="37"/>
      <c r="I65" s="32"/>
      <c r="J65" s="32"/>
      <c r="K65" s="38"/>
      <c r="L65" s="41"/>
      <c r="M65" s="43"/>
      <c r="N65" s="37"/>
      <c r="O65" s="37"/>
      <c r="P65" s="37"/>
      <c r="Q65" s="38"/>
      <c r="R65" s="41"/>
      <c r="S65" s="43"/>
      <c r="T65" s="37"/>
      <c r="U65" s="37"/>
      <c r="V65" s="37"/>
      <c r="W65" s="32"/>
      <c r="X65" s="38"/>
      <c r="Y65" s="41"/>
      <c r="Z65" s="37"/>
      <c r="AA65" s="37"/>
      <c r="AB65" s="37"/>
      <c r="AC65" s="37"/>
    </row>
    <row r="66" spans="1:29" ht="14.25" customHeight="1">
      <c r="A66" s="38"/>
      <c r="B66" s="41"/>
      <c r="C66" s="37"/>
      <c r="D66" s="37"/>
      <c r="E66" s="37"/>
      <c r="F66" s="37"/>
      <c r="G66" s="37"/>
      <c r="H66" s="37"/>
      <c r="I66" s="32"/>
      <c r="J66" s="32"/>
      <c r="K66" s="38"/>
      <c r="L66" s="41"/>
      <c r="M66" s="37"/>
      <c r="N66" s="37"/>
      <c r="O66" s="37"/>
      <c r="P66" s="37"/>
      <c r="Q66" s="38"/>
      <c r="R66" s="41"/>
      <c r="S66" s="37"/>
      <c r="T66" s="37"/>
      <c r="U66" s="37"/>
      <c r="V66" s="37"/>
      <c r="W66" s="32"/>
      <c r="X66" s="38"/>
      <c r="Y66" s="41"/>
      <c r="Z66" s="43"/>
      <c r="AA66" s="37"/>
      <c r="AB66" s="37"/>
      <c r="AC66" s="37"/>
    </row>
    <row r="67" spans="1:29" ht="14.25" customHeight="1">
      <c r="A67" s="38"/>
      <c r="B67" s="41"/>
      <c r="C67" s="37"/>
      <c r="D67" s="37"/>
      <c r="E67" s="37"/>
      <c r="F67" s="37"/>
      <c r="G67" s="37"/>
      <c r="H67" s="37"/>
      <c r="I67" s="32"/>
      <c r="J67" s="32"/>
      <c r="K67" s="38"/>
      <c r="L67" s="39"/>
      <c r="M67" s="37"/>
      <c r="N67" s="37"/>
      <c r="O67" s="37"/>
      <c r="P67" s="37"/>
      <c r="Q67" s="38"/>
      <c r="R67" s="39"/>
      <c r="S67" s="37"/>
      <c r="T67" s="37"/>
      <c r="U67" s="37"/>
      <c r="V67" s="37"/>
      <c r="W67" s="32"/>
      <c r="X67" s="38"/>
      <c r="Y67" s="41"/>
      <c r="Z67" s="37"/>
      <c r="AA67" s="37"/>
      <c r="AB67" s="37"/>
      <c r="AC67" s="37"/>
    </row>
    <row r="68" spans="1:29" ht="14.25" customHeight="1">
      <c r="A68" s="14"/>
      <c r="B68" s="15"/>
      <c r="C68" s="12"/>
      <c r="D68" s="12"/>
      <c r="E68" s="12"/>
      <c r="F68" s="12"/>
      <c r="G68" s="12"/>
      <c r="H68" s="37"/>
      <c r="I68" s="32"/>
      <c r="J68" s="45"/>
      <c r="K68" s="38"/>
      <c r="L68" s="41"/>
      <c r="M68" s="37"/>
      <c r="N68" s="37"/>
      <c r="O68" s="37"/>
      <c r="P68" s="37"/>
      <c r="Q68" s="38"/>
      <c r="R68" s="41"/>
      <c r="S68" s="37"/>
      <c r="T68" s="37"/>
      <c r="U68" s="37"/>
      <c r="V68" s="37"/>
      <c r="W68" s="32"/>
      <c r="X68" s="38"/>
      <c r="Y68" s="39"/>
      <c r="Z68" s="37"/>
      <c r="AA68" s="37"/>
      <c r="AB68" s="37"/>
      <c r="AC68" s="37"/>
    </row>
    <row r="69" spans="1:29" ht="14.25" customHeight="1">
      <c r="A69" s="14"/>
      <c r="B69" s="15"/>
      <c r="C69" s="21"/>
      <c r="D69" s="12"/>
      <c r="E69" s="12"/>
      <c r="F69" s="12"/>
      <c r="G69" s="12"/>
      <c r="H69" s="13"/>
      <c r="I69" s="14"/>
      <c r="J69" s="32"/>
      <c r="K69" s="38"/>
      <c r="L69" s="41"/>
      <c r="M69" s="37"/>
      <c r="N69" s="37"/>
      <c r="O69" s="37"/>
      <c r="P69" s="37"/>
      <c r="Q69" s="38"/>
      <c r="R69" s="41"/>
      <c r="S69" s="37"/>
      <c r="T69" s="37"/>
      <c r="U69" s="37"/>
      <c r="V69" s="37"/>
      <c r="W69" s="45"/>
      <c r="X69" s="38"/>
      <c r="Y69" s="41"/>
      <c r="Z69" s="37"/>
      <c r="AA69" s="37"/>
      <c r="AB69" s="37"/>
      <c r="AC69" s="37"/>
    </row>
    <row r="70" spans="1:29" ht="14.25" customHeight="1">
      <c r="A70" s="14"/>
      <c r="B70" s="15"/>
      <c r="C70" s="12"/>
      <c r="D70" s="12"/>
      <c r="E70" s="12"/>
      <c r="F70" s="12"/>
      <c r="G70" s="12"/>
      <c r="H70" s="16"/>
      <c r="I70" s="14"/>
      <c r="J70" s="32"/>
      <c r="K70" s="38"/>
      <c r="L70" s="39"/>
      <c r="M70" s="37"/>
      <c r="N70" s="37"/>
      <c r="O70" s="37"/>
      <c r="P70" s="37"/>
      <c r="Q70" s="38"/>
      <c r="R70" s="39"/>
      <c r="S70" s="37"/>
      <c r="T70" s="37"/>
      <c r="U70" s="37"/>
      <c r="V70" s="37"/>
      <c r="W70" s="32"/>
      <c r="X70" s="38"/>
      <c r="Y70" s="41"/>
      <c r="Z70" s="37"/>
      <c r="AA70" s="37"/>
      <c r="AB70" s="37"/>
      <c r="AC70" s="37"/>
    </row>
    <row r="71" spans="1:29" ht="14.25" customHeight="1">
      <c r="A71" s="14"/>
      <c r="B71" s="68"/>
      <c r="C71" s="12"/>
      <c r="D71" s="12"/>
      <c r="E71" s="12"/>
      <c r="F71" s="12"/>
      <c r="G71" s="12"/>
      <c r="H71" s="16"/>
      <c r="I71" s="14"/>
      <c r="J71" s="32"/>
      <c r="K71" s="38"/>
      <c r="L71" s="39"/>
      <c r="M71" s="40"/>
      <c r="N71" s="32"/>
      <c r="O71" s="32"/>
      <c r="P71" s="32"/>
      <c r="Q71" s="38"/>
      <c r="R71" s="39"/>
      <c r="S71" s="40"/>
      <c r="T71" s="32"/>
      <c r="U71" s="32"/>
      <c r="V71" s="32"/>
      <c r="W71" s="32"/>
      <c r="X71" s="38"/>
      <c r="Y71" s="39"/>
      <c r="Z71" s="37"/>
      <c r="AA71" s="37"/>
      <c r="AB71" s="37"/>
      <c r="AC71" s="37"/>
    </row>
    <row r="72" spans="1:29" ht="14.25" customHeight="1">
      <c r="A72" s="14"/>
      <c r="B72" s="15"/>
      <c r="C72" s="12"/>
      <c r="D72" s="12"/>
      <c r="E72" s="12"/>
      <c r="F72" s="12"/>
      <c r="G72" s="12"/>
      <c r="H72" s="16"/>
      <c r="I72" s="14"/>
      <c r="J72" s="32"/>
      <c r="K72" s="38"/>
      <c r="L72" s="41"/>
      <c r="M72" s="37"/>
      <c r="N72" s="37"/>
      <c r="O72" s="37"/>
      <c r="P72" s="37"/>
      <c r="Q72" s="38"/>
      <c r="R72" s="41"/>
      <c r="S72" s="37"/>
      <c r="T72" s="37"/>
      <c r="U72" s="37"/>
      <c r="V72" s="37"/>
      <c r="W72" s="32"/>
      <c r="X72" s="38"/>
      <c r="Y72" s="39"/>
      <c r="Z72" s="40"/>
      <c r="AA72" s="32"/>
      <c r="AB72" s="32"/>
      <c r="AC72" s="32"/>
    </row>
    <row r="73" spans="1:29" ht="14.25" customHeight="1">
      <c r="A73" s="14"/>
      <c r="B73" s="15"/>
      <c r="C73" s="12"/>
      <c r="D73" s="12"/>
      <c r="E73" s="12"/>
      <c r="F73" s="12"/>
      <c r="G73" s="12"/>
      <c r="H73" s="28"/>
      <c r="I73" s="14"/>
      <c r="J73" s="32"/>
      <c r="K73" s="38"/>
      <c r="L73" s="41"/>
      <c r="M73" s="43"/>
      <c r="N73" s="37"/>
      <c r="O73" s="37"/>
      <c r="P73" s="37"/>
      <c r="Q73" s="38"/>
      <c r="R73" s="41"/>
      <c r="S73" s="43"/>
      <c r="T73" s="37"/>
      <c r="U73" s="37"/>
      <c r="V73" s="37"/>
      <c r="W73" s="32"/>
      <c r="X73" s="38"/>
      <c r="Y73" s="41"/>
      <c r="Z73" s="37"/>
      <c r="AA73" s="37"/>
      <c r="AB73" s="37"/>
      <c r="AC73" s="37"/>
    </row>
    <row r="74" spans="1:29" ht="14.25" customHeight="1">
      <c r="A74" s="38"/>
      <c r="B74" s="39"/>
      <c r="C74" s="37"/>
      <c r="D74" s="37"/>
      <c r="E74" s="37"/>
      <c r="F74" s="37"/>
      <c r="G74" s="37"/>
      <c r="H74" s="16"/>
      <c r="I74" s="14"/>
      <c r="J74" s="32"/>
      <c r="K74" s="38"/>
      <c r="L74" s="41"/>
      <c r="M74" s="37"/>
      <c r="N74" s="37"/>
      <c r="O74" s="37"/>
      <c r="P74" s="37"/>
      <c r="Q74" s="38"/>
      <c r="R74" s="41"/>
      <c r="S74" s="37"/>
      <c r="T74" s="37"/>
      <c r="U74" s="37"/>
      <c r="V74" s="37"/>
      <c r="W74" s="32"/>
      <c r="X74" s="38"/>
      <c r="Y74" s="41"/>
      <c r="Z74" s="43"/>
      <c r="AA74" s="37"/>
      <c r="AB74" s="37"/>
      <c r="AC74" s="37"/>
    </row>
    <row r="75" spans="1:29" ht="14.25" customHeight="1">
      <c r="A75" s="38"/>
      <c r="B75" s="39"/>
      <c r="C75" s="40"/>
      <c r="D75" s="32"/>
      <c r="E75" s="32"/>
      <c r="F75" s="32"/>
      <c r="G75" s="32"/>
      <c r="H75" s="32"/>
      <c r="I75" s="38"/>
      <c r="J75" s="32"/>
      <c r="K75" s="38"/>
      <c r="L75" s="39"/>
      <c r="M75" s="37"/>
      <c r="N75" s="37"/>
      <c r="O75" s="37"/>
      <c r="P75" s="37"/>
      <c r="Q75" s="38"/>
      <c r="R75" s="39"/>
      <c r="S75" s="37"/>
      <c r="T75" s="37"/>
      <c r="U75" s="37"/>
      <c r="V75" s="37"/>
      <c r="W75" s="32"/>
      <c r="X75" s="38"/>
      <c r="Y75" s="41"/>
      <c r="Z75" s="37"/>
      <c r="AA75" s="37"/>
      <c r="AB75" s="37"/>
      <c r="AC75" s="37"/>
    </row>
    <row r="76" spans="1:29" ht="14.25" customHeight="1">
      <c r="A76" s="38"/>
      <c r="B76" s="41"/>
      <c r="C76" s="37"/>
      <c r="D76" s="37"/>
      <c r="E76" s="37"/>
      <c r="F76" s="37"/>
      <c r="G76" s="37"/>
      <c r="H76" s="32"/>
      <c r="I76" s="38"/>
      <c r="J76" s="45"/>
      <c r="K76" s="38"/>
      <c r="L76" s="41"/>
      <c r="M76" s="37"/>
      <c r="N76" s="37"/>
      <c r="O76" s="37"/>
      <c r="P76" s="37"/>
      <c r="Q76" s="38"/>
      <c r="R76" s="41"/>
      <c r="S76" s="37"/>
      <c r="T76" s="37"/>
      <c r="U76" s="37"/>
      <c r="V76" s="37"/>
      <c r="W76" s="32"/>
      <c r="X76" s="38"/>
      <c r="Y76" s="39"/>
      <c r="Z76" s="37"/>
      <c r="AA76" s="37"/>
      <c r="AB76" s="37"/>
      <c r="AC76" s="37"/>
    </row>
    <row r="77" spans="1:29" ht="14.25" customHeight="1">
      <c r="A77" s="38"/>
      <c r="B77" s="41"/>
      <c r="C77" s="43"/>
      <c r="D77" s="37"/>
      <c r="E77" s="37"/>
      <c r="F77" s="37"/>
      <c r="G77" s="37"/>
      <c r="H77" s="32"/>
      <c r="I77" s="38"/>
      <c r="J77" s="32"/>
      <c r="K77" s="38"/>
      <c r="L77" s="41"/>
      <c r="M77" s="37"/>
      <c r="N77" s="37"/>
      <c r="O77" s="37"/>
      <c r="P77" s="37"/>
      <c r="Q77" s="38"/>
      <c r="R77" s="41"/>
      <c r="S77" s="37"/>
      <c r="T77" s="37"/>
      <c r="U77" s="37"/>
      <c r="V77" s="37"/>
      <c r="W77" s="45"/>
      <c r="X77" s="38"/>
      <c r="Y77" s="41"/>
      <c r="Z77" s="37"/>
      <c r="AA77" s="37"/>
      <c r="AB77" s="37"/>
      <c r="AC77" s="37"/>
    </row>
    <row r="78" spans="1:29" ht="14.25" customHeight="1">
      <c r="A78" s="38"/>
      <c r="B78" s="41"/>
      <c r="C78" s="37"/>
      <c r="D78" s="37"/>
      <c r="E78" s="37"/>
      <c r="F78" s="37"/>
      <c r="G78" s="37"/>
      <c r="H78" s="32"/>
      <c r="I78" s="38"/>
      <c r="J78" s="32"/>
      <c r="K78" s="38"/>
      <c r="L78" s="39"/>
      <c r="M78" s="37"/>
      <c r="N78" s="37"/>
      <c r="O78" s="37"/>
      <c r="P78" s="37"/>
      <c r="Q78" s="38"/>
      <c r="R78" s="39"/>
      <c r="S78" s="37"/>
      <c r="T78" s="37"/>
      <c r="U78" s="37"/>
      <c r="V78" s="37"/>
      <c r="W78" s="32"/>
      <c r="X78" s="38"/>
      <c r="Y78" s="41"/>
      <c r="Z78" s="37"/>
      <c r="AA78" s="37"/>
      <c r="AB78" s="37"/>
      <c r="AC78" s="37"/>
    </row>
    <row r="79" spans="1:29" ht="14.25" customHeight="1">
      <c r="A79" s="38"/>
      <c r="B79" s="39"/>
      <c r="C79" s="37"/>
      <c r="D79" s="37"/>
      <c r="E79" s="37"/>
      <c r="F79" s="37"/>
      <c r="G79" s="37"/>
      <c r="H79" s="32"/>
      <c r="I79" s="38"/>
      <c r="W79" s="32"/>
      <c r="X79" s="38"/>
      <c r="Y79" s="39"/>
      <c r="Z79" s="37"/>
      <c r="AA79" s="37"/>
      <c r="AB79" s="37"/>
      <c r="AC79" s="37"/>
    </row>
    <row r="80" spans="1:29" ht="14.25" customHeight="1">
      <c r="A80" s="38"/>
      <c r="B80" s="41"/>
      <c r="C80" s="37"/>
      <c r="D80" s="37"/>
      <c r="E80" s="37"/>
      <c r="F80" s="37"/>
      <c r="G80" s="37"/>
      <c r="H80" s="32"/>
      <c r="I80" s="38"/>
      <c r="J80" s="39"/>
      <c r="K80" s="37"/>
      <c r="L80" s="37"/>
      <c r="M80" s="37"/>
      <c r="N80" s="37"/>
    </row>
    <row r="81" spans="1:14" ht="14.25" customHeight="1">
      <c r="A81" s="38"/>
      <c r="B81" s="41"/>
      <c r="C81" s="37"/>
      <c r="D81" s="37"/>
      <c r="E81" s="37"/>
      <c r="F81" s="37"/>
      <c r="G81" s="37"/>
      <c r="H81" s="45"/>
      <c r="I81" s="38"/>
      <c r="J81" s="41"/>
      <c r="K81" s="37"/>
      <c r="L81" s="37"/>
      <c r="M81" s="37"/>
      <c r="N81" s="37"/>
    </row>
    <row r="82" spans="1:14" ht="14.25" customHeight="1">
      <c r="A82" s="38"/>
      <c r="B82" s="39"/>
      <c r="C82" s="37"/>
      <c r="D82" s="37"/>
      <c r="E82" s="37"/>
      <c r="F82" s="37"/>
      <c r="G82" s="37"/>
      <c r="H82" s="32"/>
      <c r="I82" s="38"/>
      <c r="J82" s="41"/>
      <c r="K82" s="37"/>
      <c r="L82" s="37"/>
      <c r="M82" s="37"/>
      <c r="N82" s="37"/>
    </row>
    <row r="83" spans="1:14" ht="14.25" customHeight="1">
      <c r="A83" s="38"/>
      <c r="B83" s="39"/>
      <c r="C83" s="40"/>
      <c r="D83" s="32"/>
      <c r="E83" s="32"/>
      <c r="F83" s="32"/>
      <c r="G83" s="32"/>
      <c r="H83" s="32"/>
      <c r="I83" s="38"/>
      <c r="J83" s="39"/>
      <c r="K83" s="37"/>
      <c r="L83" s="37"/>
      <c r="M83" s="37"/>
      <c r="N83" s="37"/>
    </row>
    <row r="84" spans="1:14" ht="14.25" customHeight="1">
      <c r="A84" s="38"/>
      <c r="B84" s="41"/>
      <c r="C84" s="37"/>
      <c r="D84" s="37"/>
      <c r="E84" s="37"/>
      <c r="F84" s="37"/>
      <c r="G84" s="37"/>
      <c r="H84" s="32"/>
      <c r="I84" s="38"/>
      <c r="J84" s="39"/>
      <c r="K84" s="40"/>
      <c r="L84" s="32"/>
      <c r="M84" s="32"/>
      <c r="N84" s="32"/>
    </row>
    <row r="85" spans="1:14" ht="14.25" customHeight="1">
      <c r="A85" s="38"/>
      <c r="B85" s="41"/>
      <c r="C85" s="43"/>
      <c r="D85" s="37"/>
      <c r="E85" s="37"/>
      <c r="F85" s="37"/>
      <c r="G85" s="37"/>
      <c r="H85" s="32"/>
      <c r="I85" s="38"/>
      <c r="J85" s="41"/>
      <c r="K85" s="37"/>
      <c r="L85" s="37"/>
      <c r="M85" s="37"/>
      <c r="N85" s="37"/>
    </row>
    <row r="86" spans="1:14" ht="14.25" customHeight="1">
      <c r="A86" s="38"/>
      <c r="B86" s="41"/>
      <c r="C86" s="37"/>
      <c r="D86" s="37"/>
      <c r="E86" s="37"/>
      <c r="F86" s="37"/>
      <c r="G86" s="37"/>
      <c r="H86" s="32"/>
      <c r="I86" s="38"/>
      <c r="J86" s="41"/>
      <c r="K86" s="43"/>
      <c r="L86" s="37"/>
      <c r="M86" s="37"/>
      <c r="N86" s="37"/>
    </row>
    <row r="87" spans="1:14" ht="14.25" customHeight="1">
      <c r="A87" s="38"/>
      <c r="B87" s="39"/>
      <c r="C87" s="37"/>
      <c r="D87" s="37"/>
      <c r="E87" s="37"/>
      <c r="F87" s="37"/>
      <c r="G87" s="37"/>
      <c r="H87" s="32"/>
      <c r="I87" s="38"/>
      <c r="J87" s="41"/>
      <c r="K87" s="37"/>
      <c r="L87" s="37"/>
      <c r="M87" s="37"/>
      <c r="N87" s="37"/>
    </row>
    <row r="88" spans="1:14" ht="14.25" customHeight="1">
      <c r="A88" s="38"/>
      <c r="B88" s="41"/>
      <c r="C88" s="37"/>
      <c r="D88" s="37"/>
      <c r="E88" s="37"/>
      <c r="F88" s="37"/>
      <c r="G88" s="37"/>
      <c r="H88" s="32"/>
      <c r="I88" s="38"/>
      <c r="J88" s="39"/>
      <c r="K88" s="37"/>
      <c r="L88" s="37"/>
      <c r="M88" s="37"/>
      <c r="N88" s="37"/>
    </row>
    <row r="89" spans="1:14" ht="14.25" customHeight="1">
      <c r="A89" s="38"/>
      <c r="B89" s="41"/>
      <c r="C89" s="37"/>
      <c r="D89" s="37"/>
      <c r="E89" s="37"/>
      <c r="F89" s="37"/>
      <c r="G89" s="37"/>
      <c r="H89" s="45"/>
      <c r="I89" s="38"/>
      <c r="J89" s="41"/>
      <c r="K89" s="37"/>
      <c r="L89" s="37"/>
      <c r="M89" s="37"/>
      <c r="N89" s="37"/>
    </row>
    <row r="90" spans="1:14" ht="14.25" customHeight="1">
      <c r="A90" s="38"/>
      <c r="B90" s="39"/>
      <c r="C90" s="37"/>
      <c r="D90" s="37"/>
      <c r="E90" s="37"/>
      <c r="F90" s="37"/>
      <c r="G90" s="37"/>
      <c r="H90" s="32"/>
      <c r="I90" s="38"/>
      <c r="J90" s="41"/>
      <c r="K90" s="37"/>
      <c r="L90" s="37"/>
      <c r="M90" s="37"/>
      <c r="N90" s="37"/>
    </row>
    <row r="91" spans="1:14" ht="14.25" customHeight="1">
      <c r="H91" s="32"/>
      <c r="I91" s="38"/>
      <c r="J91" s="39"/>
      <c r="K91" s="37"/>
      <c r="L91" s="37"/>
      <c r="M91" s="37"/>
      <c r="N91" s="37"/>
    </row>
    <row r="92" spans="1:14" ht="14.25" customHeight="1">
      <c r="A92" s="38"/>
      <c r="B92" s="39"/>
      <c r="C92" s="37"/>
      <c r="D92" s="37"/>
      <c r="E92" s="37"/>
      <c r="F92" s="37"/>
      <c r="G92" s="37"/>
    </row>
    <row r="93" spans="1:14" ht="14.25" customHeight="1"/>
    <row r="94" spans="1:14" ht="14.25" customHeight="1"/>
    <row r="95" spans="1:14" ht="14.25" customHeight="1"/>
    <row r="96" spans="1:14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10">
    <mergeCell ref="H7:H11"/>
    <mergeCell ref="C17:D17"/>
    <mergeCell ref="A1:K1"/>
    <mergeCell ref="A2:K2"/>
    <mergeCell ref="A3:K3"/>
    <mergeCell ref="C4:D4"/>
    <mergeCell ref="E4:F4"/>
    <mergeCell ref="G4:H4"/>
    <mergeCell ref="I4:J4"/>
    <mergeCell ref="K4:L4"/>
  </mergeCells>
  <dataValidations count="1">
    <dataValidation type="list" allowBlank="1" showInputMessage="1" showErrorMessage="1" prompt="Choisis ton multiplicateur - parmi les options à droite" sqref="D7" xr:uid="{A0EE92E1-E40F-4A6C-8EE8-188ED7402551}">
      <formula1>$P$5:$P$11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DD324"/>
  <sheetViews>
    <sheetView tabSelected="1" workbookViewId="0">
      <selection activeCell="I23" sqref="I23"/>
    </sheetView>
  </sheetViews>
  <sheetFormatPr defaultColWidth="11.42578125" defaultRowHeight="15"/>
  <cols>
    <col min="1" max="1" width="3.7109375" customWidth="1"/>
    <col min="2" max="2" width="25.7109375" customWidth="1"/>
    <col min="3" max="3" width="16.5703125" style="3" customWidth="1"/>
    <col min="4" max="7" width="16.5703125" customWidth="1"/>
    <col min="8" max="8" width="5.7109375" customWidth="1"/>
    <col min="9" max="9" width="25.7109375" customWidth="1"/>
    <col min="10" max="14" width="16.5703125" customWidth="1"/>
    <col min="15" max="15" width="5.7109375" customWidth="1"/>
    <col min="16" max="16" width="22.5703125" customWidth="1"/>
    <col min="17" max="21" width="8.7109375" customWidth="1"/>
    <col min="22" max="22" width="5.7109375" style="114" customWidth="1"/>
    <col min="23" max="108" width="11.5703125" style="114"/>
  </cols>
  <sheetData>
    <row r="1" spans="1:108" ht="30" customHeight="1">
      <c r="A1" s="277" t="s">
        <v>121</v>
      </c>
      <c r="B1" s="281"/>
      <c r="C1" s="281"/>
      <c r="D1" s="281"/>
      <c r="E1" s="281"/>
      <c r="F1" s="281"/>
      <c r="G1" s="281"/>
      <c r="H1" s="281"/>
      <c r="I1" s="281"/>
      <c r="J1" s="281"/>
      <c r="K1" s="281"/>
      <c r="L1" s="281"/>
      <c r="M1" s="281"/>
      <c r="N1" s="281"/>
      <c r="O1" s="150"/>
      <c r="P1" s="150"/>
      <c r="Q1" s="150"/>
      <c r="R1" s="150"/>
      <c r="S1" s="150"/>
      <c r="T1" s="150"/>
      <c r="U1" s="150"/>
      <c r="V1" s="150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  <c r="AN1" s="123"/>
      <c r="AO1" s="123"/>
      <c r="AP1" s="123"/>
    </row>
    <row r="2" spans="1:108" s="114" customFormat="1" ht="21" customHeight="1">
      <c r="A2" s="146" t="s">
        <v>125</v>
      </c>
      <c r="B2" s="147"/>
      <c r="C2" s="116"/>
      <c r="D2" s="148"/>
      <c r="E2" s="148"/>
      <c r="F2" s="148"/>
      <c r="G2" s="148"/>
      <c r="H2" s="149"/>
      <c r="I2" s="147"/>
      <c r="J2" s="148"/>
      <c r="K2" s="148"/>
      <c r="L2" s="148"/>
      <c r="M2" s="148"/>
      <c r="N2" s="148"/>
      <c r="O2" s="149"/>
      <c r="P2" s="149"/>
      <c r="Q2" s="149"/>
      <c r="R2" s="149"/>
      <c r="S2" s="149"/>
      <c r="T2" s="149"/>
      <c r="U2" s="149"/>
      <c r="V2" s="149"/>
      <c r="W2" s="147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</row>
    <row r="3" spans="1:108" s="114" customFormat="1" ht="21" customHeight="1">
      <c r="A3" s="146" t="s">
        <v>126</v>
      </c>
      <c r="B3" s="147"/>
      <c r="C3" s="116"/>
      <c r="D3" s="148"/>
      <c r="E3" s="148"/>
      <c r="F3" s="148"/>
      <c r="G3" s="148"/>
      <c r="I3" s="154" t="s">
        <v>45</v>
      </c>
      <c r="J3" s="148"/>
      <c r="K3" s="148"/>
      <c r="L3" s="148"/>
      <c r="N3" s="148"/>
      <c r="O3" s="149"/>
      <c r="P3" s="149"/>
      <c r="Q3" s="149"/>
      <c r="R3" s="149"/>
      <c r="S3" s="149"/>
      <c r="T3" s="149"/>
      <c r="U3" s="149"/>
      <c r="V3" s="149"/>
      <c r="W3" s="147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</row>
    <row r="4" spans="1:108" ht="7.9" customHeight="1" thickBot="1">
      <c r="A4" s="144"/>
      <c r="B4" s="12"/>
      <c r="D4" s="143"/>
      <c r="E4" s="143"/>
      <c r="F4" s="143"/>
      <c r="G4" s="143"/>
      <c r="H4" s="145"/>
      <c r="J4" s="143"/>
      <c r="K4" s="143"/>
      <c r="L4" s="143"/>
      <c r="N4" s="143"/>
      <c r="O4" s="11"/>
      <c r="P4" s="11"/>
      <c r="Q4" s="11"/>
      <c r="R4" s="11"/>
      <c r="S4" s="11"/>
      <c r="T4" s="11"/>
      <c r="U4" s="11"/>
      <c r="V4" s="11"/>
      <c r="W4" s="12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</row>
    <row r="5" spans="1:108" s="1" customFormat="1" ht="25.9" customHeight="1" thickBot="1">
      <c r="A5" s="118"/>
      <c r="B5" s="126" t="s">
        <v>42</v>
      </c>
      <c r="C5" s="127" t="s">
        <v>120</v>
      </c>
      <c r="D5" s="128" t="s">
        <v>26</v>
      </c>
      <c r="E5" s="128" t="s">
        <v>27</v>
      </c>
      <c r="F5" s="128" t="s">
        <v>28</v>
      </c>
      <c r="G5" s="129" t="s">
        <v>85</v>
      </c>
      <c r="H5" s="118"/>
      <c r="I5" s="126" t="s">
        <v>42</v>
      </c>
      <c r="J5" s="127" t="s">
        <v>1</v>
      </c>
      <c r="K5" s="128" t="s">
        <v>2</v>
      </c>
      <c r="L5" s="128" t="s">
        <v>30</v>
      </c>
      <c r="M5" s="128" t="s">
        <v>31</v>
      </c>
      <c r="N5" s="129" t="s">
        <v>3</v>
      </c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18"/>
      <c r="Z5" s="118"/>
      <c r="AA5" s="118"/>
      <c r="AB5" s="118"/>
      <c r="AC5" s="118"/>
      <c r="AD5" s="118"/>
      <c r="AE5" s="118"/>
      <c r="AF5" s="118"/>
      <c r="AG5" s="118"/>
      <c r="AH5" s="118"/>
      <c r="AI5" s="118"/>
      <c r="AJ5" s="118"/>
      <c r="AK5" s="118"/>
      <c r="AL5" s="118"/>
      <c r="AM5" s="11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  <c r="BT5" s="118"/>
      <c r="BU5" s="118"/>
      <c r="BV5" s="118"/>
      <c r="BW5" s="118"/>
      <c r="BX5" s="118"/>
      <c r="BY5" s="118"/>
      <c r="BZ5" s="118"/>
      <c r="CA5" s="118"/>
      <c r="CB5" s="118"/>
      <c r="CC5" s="118"/>
      <c r="CD5" s="118"/>
      <c r="CE5" s="118"/>
      <c r="CF5" s="118"/>
      <c r="CG5" s="118"/>
      <c r="CH5" s="118"/>
      <c r="CI5" s="118"/>
      <c r="CJ5" s="118"/>
      <c r="CK5" s="118"/>
      <c r="CL5" s="118"/>
      <c r="CM5" s="118"/>
      <c r="CN5" s="118"/>
      <c r="CO5" s="118"/>
      <c r="CP5" s="118"/>
      <c r="CQ5" s="118"/>
      <c r="CR5" s="118"/>
      <c r="CS5" s="118"/>
      <c r="CT5" s="118"/>
      <c r="CU5" s="118"/>
      <c r="CV5" s="118"/>
      <c r="CW5" s="118"/>
      <c r="CX5" s="118"/>
      <c r="CY5" s="118"/>
      <c r="CZ5" s="118"/>
      <c r="DA5" s="118"/>
      <c r="DB5" s="118"/>
      <c r="DC5" s="118"/>
      <c r="DD5" s="118"/>
    </row>
    <row r="6" spans="1:108">
      <c r="A6" s="114"/>
      <c r="B6" s="124" t="s">
        <v>39</v>
      </c>
      <c r="C6" s="136">
        <v>250</v>
      </c>
      <c r="D6" s="132">
        <f>VLOOKUP(B6,Aliments!A:F,3,FALSE)*(C6/100)</f>
        <v>65</v>
      </c>
      <c r="E6" s="132">
        <f>VLOOKUP(B6,Aliments!A:F,4,FALSE)*(C6/100)</f>
        <v>0</v>
      </c>
      <c r="F6" s="140">
        <f>VLOOKUP(B6,Aliments!A:F,5,FALSE)*(C6/100)</f>
        <v>1.25</v>
      </c>
      <c r="G6" s="133">
        <f>VLOOKUP(B6,Aliments!A:F,6,FALSE)*(C6/100)</f>
        <v>271.25</v>
      </c>
      <c r="H6" s="114"/>
      <c r="I6" s="124" t="s">
        <v>187</v>
      </c>
      <c r="J6" s="255">
        <v>104.53468609732415</v>
      </c>
      <c r="K6" s="132">
        <f>VLOOKUP(I6,Aliments!A:F,3,FALSE)*(J6/100)</f>
        <v>2.2997630941411313</v>
      </c>
      <c r="L6" s="132">
        <f>VLOOKUP(I6,Aliments!A:F,4,FALSE)*(J6/100)</f>
        <v>3.1360405829197244</v>
      </c>
      <c r="M6" s="140">
        <f>VLOOKUP(I6,Aliments!A:F,5,FALSE)*(J6/100)</f>
        <v>0.2090693721946483</v>
      </c>
      <c r="N6" s="133">
        <f>VLOOKUP(I6,Aliments!A:F,6,FALSE)*(J6/100)</f>
        <v>23.62483905799526</v>
      </c>
      <c r="O6" s="114"/>
      <c r="P6" s="114"/>
      <c r="Q6" s="114"/>
      <c r="R6" s="114"/>
      <c r="S6" s="114"/>
      <c r="T6" s="114"/>
      <c r="U6" s="114"/>
    </row>
    <row r="7" spans="1:108">
      <c r="A7" s="114"/>
      <c r="B7" s="124" t="s">
        <v>44</v>
      </c>
      <c r="C7" s="137">
        <v>200</v>
      </c>
      <c r="D7" s="132">
        <f>VLOOKUP(B7,Aliments!A:F,3,FALSE)*(C7/100)</f>
        <v>8.1999999999999993</v>
      </c>
      <c r="E7" s="132">
        <f>VLOOKUP(B7,Aliments!A:F,4,FALSE)*(C7/100)</f>
        <v>0.6</v>
      </c>
      <c r="F7" s="141">
        <f>VLOOKUP(B7,Aliments!A:F,5,FALSE)*(C7/100)</f>
        <v>0</v>
      </c>
      <c r="G7" s="133">
        <f>VLOOKUP(B7,Aliments!A:F,6,FALSE)*(C7/100)</f>
        <v>35.199999999999996</v>
      </c>
      <c r="H7" s="114"/>
      <c r="I7" s="124" t="s">
        <v>135</v>
      </c>
      <c r="J7" s="256">
        <v>440.92577392418741</v>
      </c>
      <c r="K7" s="132">
        <f>VLOOKUP(I7,Aliments!A:F,3,FALSE)*(J7/100)</f>
        <v>37.037765009631741</v>
      </c>
      <c r="L7" s="132">
        <f>VLOOKUP(I7,Aliments!A:F,4,FALSE)*(J7/100)</f>
        <v>57.320350610144366</v>
      </c>
      <c r="M7" s="141">
        <f>VLOOKUP(I7,Aliments!A:F,5,FALSE)*(J7/100)</f>
        <v>3.5274061913934993</v>
      </c>
      <c r="N7" s="133">
        <f>VLOOKUP(I7,Aliments!A:F,6,FALSE)*(J7/100)</f>
        <v>409.17911820164591</v>
      </c>
      <c r="O7" s="114"/>
      <c r="P7" s="114"/>
      <c r="Q7" s="114"/>
      <c r="R7" s="114"/>
      <c r="S7" s="114"/>
      <c r="T7" s="114"/>
      <c r="U7" s="114"/>
    </row>
    <row r="8" spans="1:108">
      <c r="A8" s="114"/>
      <c r="B8" s="124" t="s">
        <v>43</v>
      </c>
      <c r="C8" s="138">
        <v>200</v>
      </c>
      <c r="D8" s="132">
        <f>VLOOKUP(B8,Aliments!A:F,3,FALSE)*(C8/100)</f>
        <v>5.4</v>
      </c>
      <c r="E8" s="132">
        <f>VLOOKUP(B8,Aliments!A:F,4,FALSE)*(C8/100)</f>
        <v>0.2</v>
      </c>
      <c r="F8" s="141">
        <f>VLOOKUP(B8,Aliments!A:F,5,FALSE)*(C8/100)</f>
        <v>11.2</v>
      </c>
      <c r="G8" s="133">
        <f>VLOOKUP(B8,Aliments!A:F,6,FALSE)*(C8/100)</f>
        <v>123.2</v>
      </c>
      <c r="H8" s="114"/>
      <c r="I8" s="124" t="s">
        <v>189</v>
      </c>
      <c r="J8" s="257">
        <v>289.97218970002388</v>
      </c>
      <c r="K8" s="132">
        <f>VLOOKUP(I8,Aliments!A:F,3,FALSE)*(J8/100)</f>
        <v>0</v>
      </c>
      <c r="L8" s="132">
        <f>VLOOKUP(I8,Aliments!A:F,4,FALSE)*(J8/100)</f>
        <v>231.97775176001912</v>
      </c>
      <c r="M8" s="141">
        <f>VLOOKUP(I8,Aliments!A:F,5,FALSE)*(J8/100)</f>
        <v>0</v>
      </c>
      <c r="N8" s="133">
        <f>VLOOKUP(I8,Aliments!A:F,6,FALSE)*(J8/100)</f>
        <v>927.91100704007647</v>
      </c>
      <c r="O8" s="114"/>
      <c r="P8" s="114"/>
      <c r="Q8" s="114"/>
      <c r="R8" s="114"/>
      <c r="S8" s="114"/>
      <c r="T8" s="114"/>
      <c r="U8" s="114"/>
    </row>
    <row r="9" spans="1:108">
      <c r="A9" s="114"/>
      <c r="B9" s="124" t="s">
        <v>4</v>
      </c>
      <c r="C9" s="138">
        <v>300</v>
      </c>
      <c r="D9" s="132">
        <f>VLOOKUP(B9,Aliments!A:F,3,FALSE)*(C9/100)</f>
        <v>9</v>
      </c>
      <c r="E9" s="132">
        <f>VLOOKUP(B9,Aliments!A:F,4,FALSE)*(C9/100)</f>
        <v>9</v>
      </c>
      <c r="F9" s="141">
        <f>VLOOKUP(B9,Aliments!A:F,5,FALSE)*(C9/100)</f>
        <v>0.89999999999999991</v>
      </c>
      <c r="G9" s="133">
        <f>VLOOKUP(B9,Aliments!A:F,6,FALSE)*(C9/100)</f>
        <v>80.099999999999994</v>
      </c>
      <c r="H9" s="114"/>
      <c r="I9" s="124" t="s">
        <v>32</v>
      </c>
      <c r="J9" s="257">
        <v>617.27901320024705</v>
      </c>
      <c r="K9" s="132">
        <f>VLOOKUP(I9,Aliments!A:F,3,FALSE)*(J9/100)</f>
        <v>21.604765462008647</v>
      </c>
      <c r="L9" s="132">
        <f>VLOOKUP(I9,Aliments!A:F,4,FALSE)*(J9/100)</f>
        <v>27.777555594011115</v>
      </c>
      <c r="M9" s="141">
        <f>VLOOKUP(I9,Aliments!A:F,5,FALSE)*(J9/100)</f>
        <v>64.814296386025944</v>
      </c>
      <c r="N9" s="133">
        <f>VLOOKUP(I9,Aliments!A:F,6,FALSE)*(J9/100)</f>
        <v>780.85795169831249</v>
      </c>
      <c r="O9" s="114"/>
      <c r="P9" s="114"/>
      <c r="Q9" s="114"/>
      <c r="R9" s="114"/>
      <c r="S9" s="114"/>
      <c r="T9" s="114"/>
      <c r="U9" s="114"/>
    </row>
    <row r="10" spans="1:108">
      <c r="A10" s="114"/>
      <c r="B10" s="124" t="s">
        <v>38</v>
      </c>
      <c r="C10" s="138">
        <v>400</v>
      </c>
      <c r="D10" s="132">
        <f>VLOOKUP(B10,Aliments!A:F,3,FALSE)*(C10/100)</f>
        <v>8</v>
      </c>
      <c r="E10" s="132">
        <f>VLOOKUP(B10,Aliments!A:F,4,FALSE)*(C10/100)</f>
        <v>72</v>
      </c>
      <c r="F10" s="141">
        <f>VLOOKUP(B10,Aliments!A:F,5,FALSE)*(C10/100)</f>
        <v>0.4</v>
      </c>
      <c r="G10" s="133">
        <f>VLOOKUP(B10,Aliments!A:F,6,FALSE)*(C10/100)</f>
        <v>323.60000000000002</v>
      </c>
      <c r="H10" s="114"/>
      <c r="I10" s="124" t="s">
        <v>141</v>
      </c>
      <c r="J10" s="257">
        <v>843.1713928536185</v>
      </c>
      <c r="K10" s="132">
        <f>VLOOKUP(I10,Aliments!A:F,3,FALSE)*(J10/100)</f>
        <v>185.49770642779606</v>
      </c>
      <c r="L10" s="132">
        <f>VLOOKUP(I10,Aliments!A:F,4,FALSE)*(J10/100)</f>
        <v>4.2158569642680925</v>
      </c>
      <c r="M10" s="141">
        <f>VLOOKUP(I10,Aliments!A:F,5,FALSE)*(J10/100)</f>
        <v>10.961228107097041</v>
      </c>
      <c r="N10" s="133">
        <f>VLOOKUP(I10,Aliments!A:F,6,FALSE)*(J10/100)</f>
        <v>857.50530653213002</v>
      </c>
      <c r="O10" s="114"/>
      <c r="P10" s="114"/>
      <c r="Q10" s="114"/>
      <c r="R10" s="114"/>
      <c r="S10" s="114"/>
      <c r="T10" s="114"/>
      <c r="U10" s="114"/>
    </row>
    <row r="11" spans="1:108">
      <c r="A11" s="114"/>
      <c r="B11" s="124" t="s">
        <v>132</v>
      </c>
      <c r="C11" s="138">
        <v>40</v>
      </c>
      <c r="D11" s="132">
        <f>VLOOKUP(B11,Aliments!A:F,3,FALSE)*(C11/100)</f>
        <v>33.5</v>
      </c>
      <c r="E11" s="132">
        <f>VLOOKUP(B11,Aliments!A:F,4,FALSE)*(C11/100)</f>
        <v>2.08</v>
      </c>
      <c r="F11" s="141">
        <f>VLOOKUP(B11,Aliments!A:F,5,FALSE)*(C11/100)</f>
        <v>0.57999999999999996</v>
      </c>
      <c r="G11" s="133">
        <f>VLOOKUP(B11,Aliments!A:F,6,FALSE)*(C11/100)</f>
        <v>147.54000000000002</v>
      </c>
      <c r="H11" s="114"/>
      <c r="I11" s="124" t="s">
        <v>33</v>
      </c>
      <c r="J11" s="257"/>
      <c r="K11" s="132">
        <f>VLOOKUP(I11,Aliments!A:F,3,FALSE)*(J11/100)</f>
        <v>0</v>
      </c>
      <c r="L11" s="132">
        <f>VLOOKUP(I11,Aliments!A:F,4,FALSE)*(J11/100)</f>
        <v>0</v>
      </c>
      <c r="M11" s="141">
        <f>VLOOKUP(I11,Aliments!A:F,5,FALSE)*(J11/100)</f>
        <v>0</v>
      </c>
      <c r="N11" s="133">
        <f>VLOOKUP(I11,Aliments!A:F,6,FALSE)*(J11/100)</f>
        <v>0</v>
      </c>
      <c r="O11" s="114"/>
      <c r="P11" s="114"/>
      <c r="Q11" s="114"/>
      <c r="R11" s="114"/>
      <c r="S11" s="114"/>
      <c r="T11" s="114"/>
      <c r="U11" s="114"/>
    </row>
    <row r="12" spans="1:108">
      <c r="A12" s="114"/>
      <c r="B12" s="124" t="s">
        <v>12</v>
      </c>
      <c r="C12" s="138">
        <v>20</v>
      </c>
      <c r="D12" s="132">
        <f>VLOOKUP(B12,Aliments!A:F,3,FALSE)*(C12/100)</f>
        <v>1.1599999999999999</v>
      </c>
      <c r="E12" s="132">
        <f>VLOOKUP(B12,Aliments!A:F,4,FALSE)*(C12/100)</f>
        <v>9.8000000000000007</v>
      </c>
      <c r="F12" s="141">
        <f>VLOOKUP(B12,Aliments!A:F,5,FALSE)*(C12/100)</f>
        <v>6.2</v>
      </c>
      <c r="G12" s="133">
        <f>VLOOKUP(B12,Aliments!A:F,6,FALSE)*(C12/100)</f>
        <v>99.64</v>
      </c>
      <c r="H12" s="114"/>
      <c r="I12" s="124" t="s">
        <v>33</v>
      </c>
      <c r="J12" s="257"/>
      <c r="K12" s="132">
        <f>VLOOKUP(I12,Aliments!A:F,3,FALSE)*(J12/100)</f>
        <v>0</v>
      </c>
      <c r="L12" s="132">
        <f>VLOOKUP(I12,Aliments!A:F,4,FALSE)*(J12/100)</f>
        <v>0</v>
      </c>
      <c r="M12" s="141">
        <f>VLOOKUP(I12,Aliments!A:F,5,FALSE)*(J12/100)</f>
        <v>0</v>
      </c>
      <c r="N12" s="133">
        <f>VLOOKUP(I12,Aliments!A:F,6,FALSE)*(J12/100)</f>
        <v>0</v>
      </c>
      <c r="O12" s="114"/>
      <c r="P12" s="114"/>
      <c r="Q12" s="114"/>
      <c r="R12" s="114"/>
      <c r="S12" s="114"/>
      <c r="T12" s="114"/>
      <c r="U12" s="114"/>
    </row>
    <row r="13" spans="1:108">
      <c r="A13" s="114"/>
      <c r="B13" s="124" t="s">
        <v>135</v>
      </c>
      <c r="C13" s="138">
        <v>150</v>
      </c>
      <c r="D13" s="132">
        <f>VLOOKUP(B13,Aliments!A:F,3,FALSE)*(C13/100)</f>
        <v>12.600000000000001</v>
      </c>
      <c r="E13" s="132">
        <f>VLOOKUP(B13,Aliments!A:F,4,FALSE)*(C13/100)</f>
        <v>19.5</v>
      </c>
      <c r="F13" s="141">
        <f>VLOOKUP(B13,Aliments!A:F,5,FALSE)*(C13/100)</f>
        <v>1.2000000000000002</v>
      </c>
      <c r="G13" s="133">
        <f>VLOOKUP(B13,Aliments!A:F,6,FALSE)*(C13/100)</f>
        <v>139.19999999999999</v>
      </c>
      <c r="H13" s="114"/>
      <c r="I13" s="124" t="s">
        <v>33</v>
      </c>
      <c r="J13" s="257"/>
      <c r="K13" s="132">
        <f>VLOOKUP(I13,Aliments!A:F,3,FALSE)*(J13/100)</f>
        <v>0</v>
      </c>
      <c r="L13" s="132">
        <f>VLOOKUP(I13,Aliments!A:F,4,FALSE)*(J13/100)</f>
        <v>0</v>
      </c>
      <c r="M13" s="141">
        <f>VLOOKUP(I13,Aliments!A:F,5,FALSE)*(J13/100)</f>
        <v>0</v>
      </c>
      <c r="N13" s="133">
        <f>VLOOKUP(I13,Aliments!A:F,6,FALSE)*(J13/100)</f>
        <v>0</v>
      </c>
      <c r="O13" s="114"/>
      <c r="P13" s="114"/>
      <c r="Q13" s="114"/>
      <c r="R13" s="114"/>
      <c r="S13" s="114"/>
      <c r="T13" s="114"/>
      <c r="U13" s="114"/>
    </row>
    <row r="14" spans="1:108">
      <c r="A14" s="114"/>
      <c r="B14" s="124" t="s">
        <v>33</v>
      </c>
      <c r="C14" s="138"/>
      <c r="D14" s="132">
        <f>VLOOKUP(B14,Aliments!A:F,3,FALSE)*(C14/100)</f>
        <v>0</v>
      </c>
      <c r="E14" s="132">
        <f>VLOOKUP(B14,Aliments!A:F,4,FALSE)*(C14/100)</f>
        <v>0</v>
      </c>
      <c r="F14" s="141">
        <f>VLOOKUP(B14,Aliments!A:F,5,FALSE)*(C14/100)</f>
        <v>0</v>
      </c>
      <c r="G14" s="133">
        <f>VLOOKUP(B14,Aliments!A:F,6,FALSE)*(C14/100)</f>
        <v>0</v>
      </c>
      <c r="H14" s="114"/>
      <c r="I14" s="124" t="s">
        <v>33</v>
      </c>
      <c r="J14" s="257"/>
      <c r="K14" s="132">
        <f>VLOOKUP(I14,Aliments!A:F,3,FALSE)*(J14/100)</f>
        <v>0</v>
      </c>
      <c r="L14" s="132">
        <f>VLOOKUP(I14,Aliments!A:F,4,FALSE)*(J14/100)</f>
        <v>0</v>
      </c>
      <c r="M14" s="141">
        <f>VLOOKUP(I14,Aliments!A:F,5,FALSE)*(J14/100)</f>
        <v>0</v>
      </c>
      <c r="N14" s="133">
        <f>VLOOKUP(I14,Aliments!A:F,6,FALSE)*(J14/100)</f>
        <v>0</v>
      </c>
      <c r="O14" s="114"/>
      <c r="P14" s="114"/>
      <c r="Q14" s="114"/>
      <c r="R14" s="114"/>
      <c r="S14" s="114"/>
      <c r="T14" s="114"/>
      <c r="U14" s="114"/>
    </row>
    <row r="15" spans="1:108">
      <c r="A15" s="114"/>
      <c r="B15" s="124" t="s">
        <v>33</v>
      </c>
      <c r="C15" s="138"/>
      <c r="D15" s="132">
        <f>VLOOKUP(B15,Aliments!A:F,3,FALSE)*(C15/100)</f>
        <v>0</v>
      </c>
      <c r="E15" s="132">
        <f>VLOOKUP(B15,Aliments!A:F,4,FALSE)*(C15/100)</f>
        <v>0</v>
      </c>
      <c r="F15" s="141">
        <f>VLOOKUP(B15,Aliments!A:F,5,FALSE)*(C15/100)</f>
        <v>0</v>
      </c>
      <c r="G15" s="133">
        <f>VLOOKUP(B15,Aliments!A:F,6,FALSE)*(C15/100)</f>
        <v>0</v>
      </c>
      <c r="H15" s="114"/>
      <c r="I15" s="124" t="s">
        <v>33</v>
      </c>
      <c r="J15" s="257"/>
      <c r="K15" s="132">
        <f>VLOOKUP(I15,Aliments!A:F,3,FALSE)*(J15/100)</f>
        <v>0</v>
      </c>
      <c r="L15" s="132">
        <f>VLOOKUP(I15,Aliments!A:F,4,FALSE)*(J15/100)</f>
        <v>0</v>
      </c>
      <c r="M15" s="141">
        <f>VLOOKUP(I15,Aliments!A:F,5,FALSE)*(J15/100)</f>
        <v>0</v>
      </c>
      <c r="N15" s="133">
        <f>VLOOKUP(I15,Aliments!A:F,6,FALSE)*(J15/100)</f>
        <v>0</v>
      </c>
      <c r="O15" s="114"/>
      <c r="P15" s="114"/>
      <c r="Q15" s="114"/>
      <c r="R15" s="114"/>
      <c r="S15" s="114"/>
      <c r="T15" s="114"/>
      <c r="U15" s="114"/>
    </row>
    <row r="16" spans="1:108">
      <c r="A16" s="114"/>
      <c r="B16" s="124" t="s">
        <v>33</v>
      </c>
      <c r="C16" s="138"/>
      <c r="D16" s="132">
        <f>VLOOKUP(B16,Aliments!A:F,3,FALSE)*(C16/100)</f>
        <v>0</v>
      </c>
      <c r="E16" s="132">
        <f>VLOOKUP(B16,Aliments!A:F,4,FALSE)*(C16/100)</f>
        <v>0</v>
      </c>
      <c r="F16" s="141">
        <f>VLOOKUP(B16,Aliments!A:F,5,FALSE)*(C16/100)</f>
        <v>0</v>
      </c>
      <c r="G16" s="133">
        <f>VLOOKUP(B16,Aliments!A:F,6,FALSE)*(C16/100)</f>
        <v>0</v>
      </c>
      <c r="H16" s="114"/>
      <c r="I16" s="124" t="s">
        <v>33</v>
      </c>
      <c r="J16" s="138"/>
      <c r="K16" s="132">
        <f>VLOOKUP(I16,Aliments!A:F,3,FALSE)*(J16/100)</f>
        <v>0</v>
      </c>
      <c r="L16" s="132">
        <f>VLOOKUP(I16,Aliments!A:F,4,FALSE)*(J16/100)</f>
        <v>0</v>
      </c>
      <c r="M16" s="141">
        <f>VLOOKUP(I16,Aliments!A:F,5,FALSE)*(J16/100)</f>
        <v>0</v>
      </c>
      <c r="N16" s="133">
        <f>VLOOKUP(I16,Aliments!A:F,6,FALSE)*(J16/100)</f>
        <v>0</v>
      </c>
      <c r="O16" s="114"/>
      <c r="P16" s="114"/>
      <c r="Q16" s="114"/>
      <c r="R16" s="114"/>
      <c r="S16" s="114"/>
      <c r="T16" s="114"/>
      <c r="U16" s="114"/>
    </row>
    <row r="17" spans="1:21">
      <c r="A17" s="114"/>
      <c r="B17" s="124" t="s">
        <v>33</v>
      </c>
      <c r="C17" s="138"/>
      <c r="D17" s="132">
        <f>VLOOKUP(B17,Aliments!A:F,3,FALSE)*(C17/100)</f>
        <v>0</v>
      </c>
      <c r="E17" s="132">
        <f>VLOOKUP(B17,Aliments!A:F,4,FALSE)*(C17/100)</f>
        <v>0</v>
      </c>
      <c r="F17" s="141">
        <f>VLOOKUP(B17,Aliments!A:F,5,FALSE)*(C17/100)</f>
        <v>0</v>
      </c>
      <c r="G17" s="133">
        <f>VLOOKUP(B17,Aliments!A:F,6,FALSE)*(C17/100)</f>
        <v>0</v>
      </c>
      <c r="H17" s="114"/>
      <c r="I17" s="124" t="s">
        <v>33</v>
      </c>
      <c r="J17" s="138"/>
      <c r="K17" s="132">
        <f>VLOOKUP(I17,Aliments!A:F,3,FALSE)*(J17/100)</f>
        <v>0</v>
      </c>
      <c r="L17" s="132">
        <f>VLOOKUP(I17,Aliments!A:F,4,FALSE)*(J17/100)</f>
        <v>0</v>
      </c>
      <c r="M17" s="141">
        <f>VLOOKUP(I17,Aliments!A:F,5,FALSE)*(J17/100)</f>
        <v>0</v>
      </c>
      <c r="N17" s="133">
        <f>VLOOKUP(I17,Aliments!A:F,6,FALSE)*(J17/100)</f>
        <v>0</v>
      </c>
      <c r="O17" s="114"/>
      <c r="P17" s="114"/>
      <c r="Q17" s="114"/>
      <c r="R17" s="114"/>
      <c r="S17" s="114"/>
      <c r="T17" s="114"/>
      <c r="U17" s="114"/>
    </row>
    <row r="18" spans="1:21">
      <c r="A18" s="114"/>
      <c r="B18" s="124" t="s">
        <v>33</v>
      </c>
      <c r="C18" s="138"/>
      <c r="D18" s="132">
        <f>VLOOKUP(B18,Aliments!A:F,3,FALSE)*(C18/100)</f>
        <v>0</v>
      </c>
      <c r="E18" s="132">
        <f>VLOOKUP(B18,Aliments!A:F,4,FALSE)*(C18/100)</f>
        <v>0</v>
      </c>
      <c r="F18" s="141">
        <f>VLOOKUP(B18,Aliments!A:F,5,FALSE)*(C18/100)</f>
        <v>0</v>
      </c>
      <c r="G18" s="133">
        <f>VLOOKUP(B18,Aliments!A:F,6,FALSE)*(C18/100)</f>
        <v>0</v>
      </c>
      <c r="H18" s="114"/>
      <c r="I18" s="124" t="s">
        <v>33</v>
      </c>
      <c r="J18" s="138"/>
      <c r="K18" s="132">
        <f>VLOOKUP(I18,Aliments!A:F,3,FALSE)*(J18/100)</f>
        <v>0</v>
      </c>
      <c r="L18" s="132">
        <f>VLOOKUP(I18,Aliments!A:F,4,FALSE)*(J18/100)</f>
        <v>0</v>
      </c>
      <c r="M18" s="141">
        <f>VLOOKUP(I18,Aliments!A:F,5,FALSE)*(J18/100)</f>
        <v>0</v>
      </c>
      <c r="N18" s="133">
        <f>VLOOKUP(I18,Aliments!A:F,6,FALSE)*(J18/100)</f>
        <v>0</v>
      </c>
      <c r="O18" s="114"/>
      <c r="P18" s="114"/>
      <c r="Q18" s="114"/>
      <c r="R18" s="114"/>
      <c r="S18" s="114"/>
      <c r="T18" s="114"/>
      <c r="U18" s="114"/>
    </row>
    <row r="19" spans="1:21" ht="15.75" thickBot="1">
      <c r="A19" s="114"/>
      <c r="B19" s="125" t="s">
        <v>33</v>
      </c>
      <c r="C19" s="139"/>
      <c r="D19" s="134">
        <f>VLOOKUP(B19,Aliments!A:F,3,FALSE)*(C19/100)</f>
        <v>0</v>
      </c>
      <c r="E19" s="134">
        <f>VLOOKUP(B19,Aliments!A:F,4,FALSE)*(C19/100)</f>
        <v>0</v>
      </c>
      <c r="F19" s="142">
        <f>VLOOKUP(B19,Aliments!A:F,5,FALSE)*(C19/100)</f>
        <v>0</v>
      </c>
      <c r="G19" s="135">
        <f>VLOOKUP(B19,Aliments!A:F,6,FALSE)*(C19/100)</f>
        <v>0</v>
      </c>
      <c r="H19" s="114"/>
      <c r="I19" s="125" t="s">
        <v>33</v>
      </c>
      <c r="J19" s="139"/>
      <c r="K19" s="134">
        <f>VLOOKUP(I19,Aliments!A:F,3,FALSE)*(J19/100)</f>
        <v>0</v>
      </c>
      <c r="L19" s="134">
        <f>VLOOKUP(I19,Aliments!A:F,4,FALSE)*(J19/100)</f>
        <v>0</v>
      </c>
      <c r="M19" s="142">
        <f>VLOOKUP(I19,Aliments!A:F,5,FALSE)*(J19/100)</f>
        <v>0</v>
      </c>
      <c r="N19" s="135">
        <f>VLOOKUP(I19,Aliments!A:F,6,FALSE)*(J19/100)</f>
        <v>0</v>
      </c>
      <c r="O19" s="114"/>
      <c r="P19" s="114"/>
      <c r="Q19" s="114"/>
      <c r="R19" s="114"/>
      <c r="S19" s="114"/>
      <c r="T19" s="114"/>
      <c r="U19" s="114"/>
    </row>
    <row r="20" spans="1:21" ht="22.5" thickBot="1">
      <c r="A20" s="114"/>
      <c r="B20" s="130" t="s">
        <v>124</v>
      </c>
      <c r="C20" s="131">
        <f>SUM(C6:C19)</f>
        <v>1560</v>
      </c>
      <c r="D20" s="173">
        <f>SUM(D6:D19)</f>
        <v>142.86000000000001</v>
      </c>
      <c r="E20" s="173">
        <f>SUM(E6:E19)</f>
        <v>113.17999999999999</v>
      </c>
      <c r="F20" s="173">
        <f>SUM(F6:F19)</f>
        <v>21.73</v>
      </c>
      <c r="G20" s="174">
        <f>SUM(G6:G19)</f>
        <v>1219.7300000000002</v>
      </c>
      <c r="H20" s="114"/>
      <c r="I20" s="258" t="s">
        <v>123</v>
      </c>
      <c r="J20" s="259">
        <f>SUM(J6:J19)</f>
        <v>2295.8830557754009</v>
      </c>
      <c r="K20" s="259">
        <f>SUM(K6:K19)</f>
        <v>246.4399999935776</v>
      </c>
      <c r="L20" s="259">
        <f>SUM(L6:L19)</f>
        <v>324.42755551136241</v>
      </c>
      <c r="M20" s="259">
        <f>SUM(M6:M19)</f>
        <v>79.51200005671113</v>
      </c>
      <c r="N20" s="260">
        <f>SUM(N6:N19)</f>
        <v>2999.07822253016</v>
      </c>
      <c r="P20" s="114"/>
      <c r="Q20" s="114"/>
      <c r="R20" s="114"/>
      <c r="S20" s="114"/>
      <c r="T20" s="114"/>
      <c r="U20" s="114"/>
    </row>
    <row r="21" spans="1:21" s="114" customFormat="1" ht="15.75" thickBot="1">
      <c r="C21" s="116"/>
      <c r="I21" s="265" t="s">
        <v>404</v>
      </c>
      <c r="J21" s="271"/>
      <c r="K21" s="267">
        <v>244</v>
      </c>
      <c r="L21" s="268">
        <v>326</v>
      </c>
      <c r="M21" s="268">
        <v>80</v>
      </c>
      <c r="N21" s="317">
        <f>K21*4+L21*4+M21*9</f>
        <v>3000</v>
      </c>
    </row>
    <row r="22" spans="1:21" s="114" customFormat="1" ht="24.75" thickBot="1">
      <c r="C22" s="119"/>
      <c r="D22" s="151" t="s">
        <v>26</v>
      </c>
      <c r="E22" s="152" t="s">
        <v>27</v>
      </c>
      <c r="F22" s="151" t="s">
        <v>28</v>
      </c>
      <c r="G22" s="151" t="s">
        <v>85</v>
      </c>
      <c r="H22" s="120"/>
      <c r="I22" s="269" t="s">
        <v>405</v>
      </c>
      <c r="J22" s="272">
        <v>0.01</v>
      </c>
      <c r="K22" s="270">
        <f>ABS(K21-K20)</f>
        <v>2.4399999935776009</v>
      </c>
      <c r="L22" s="266">
        <f t="shared" ref="L22:M22" si="0">ABS(L21-L20)</f>
        <v>1.5724444886375863</v>
      </c>
      <c r="M22" s="266">
        <f t="shared" si="0"/>
        <v>0.48799994328886953</v>
      </c>
      <c r="N22" s="266">
        <f>ABS(N21-N20)</f>
        <v>0.92177746983998077</v>
      </c>
    </row>
    <row r="23" spans="1:21" s="118" customFormat="1" ht="30.75" thickBot="1">
      <c r="B23" s="279" t="s">
        <v>127</v>
      </c>
      <c r="C23" s="280"/>
      <c r="D23" s="175">
        <f>D20+K20+K38</f>
        <v>389.29999999357761</v>
      </c>
      <c r="E23" s="175">
        <f>E20+L20+L38</f>
        <v>437.60755551136242</v>
      </c>
      <c r="F23" s="175">
        <f>F20+M20+M38</f>
        <v>101.24200005671113</v>
      </c>
      <c r="G23" s="176">
        <f>G20+N20+N38</f>
        <v>4218.8082225301605</v>
      </c>
      <c r="H23" s="153"/>
      <c r="I23" s="261" t="s">
        <v>42</v>
      </c>
      <c r="J23" s="262" t="s">
        <v>1</v>
      </c>
      <c r="K23" s="263" t="s">
        <v>2</v>
      </c>
      <c r="L23" s="263" t="s">
        <v>30</v>
      </c>
      <c r="M23" s="263" t="s">
        <v>31</v>
      </c>
      <c r="N23" s="264" t="s">
        <v>3</v>
      </c>
    </row>
    <row r="24" spans="1:21" s="114" customFormat="1">
      <c r="C24" s="122"/>
      <c r="D24" s="121"/>
      <c r="E24" s="121"/>
      <c r="F24" s="177"/>
      <c r="G24" s="121"/>
      <c r="H24" s="120"/>
      <c r="I24" s="124" t="s">
        <v>33</v>
      </c>
      <c r="J24" s="136"/>
      <c r="K24" s="132">
        <f>VLOOKUP(I24,Aliments!A:F,3,FALSE)*(J24/100)</f>
        <v>0</v>
      </c>
      <c r="L24" s="132">
        <f>VLOOKUP(I24,Aliments!A:F,4,FALSE)*(J24/100)</f>
        <v>0</v>
      </c>
      <c r="M24" s="140">
        <f>VLOOKUP(I24,Aliments!A:F,5,FALSE)*(J24/100)</f>
        <v>0</v>
      </c>
      <c r="N24" s="133">
        <f>VLOOKUP(I24,Aliments!A:F,6,FALSE)*(J24/100)</f>
        <v>0</v>
      </c>
    </row>
    <row r="25" spans="1:21" s="114" customFormat="1" ht="15.75" thickBot="1">
      <c r="C25" s="122"/>
      <c r="D25" s="120"/>
      <c r="E25" s="121"/>
      <c r="F25" s="120"/>
      <c r="G25" s="121"/>
      <c r="H25" s="120"/>
      <c r="I25" s="124" t="s">
        <v>33</v>
      </c>
      <c r="J25" s="137"/>
      <c r="K25" s="132">
        <f>VLOOKUP(I25,Aliments!A:F,3,FALSE)*(J25/100)</f>
        <v>0</v>
      </c>
      <c r="L25" s="132">
        <f>VLOOKUP(I25,Aliments!A:F,4,FALSE)*(J25/100)</f>
        <v>0</v>
      </c>
      <c r="M25" s="141">
        <f>VLOOKUP(I25,Aliments!A:F,5,FALSE)*(J25/100)</f>
        <v>0</v>
      </c>
      <c r="N25" s="133">
        <f>VLOOKUP(I25,Aliments!A:F,6,FALSE)*(J25/100)</f>
        <v>0</v>
      </c>
    </row>
    <row r="26" spans="1:21" s="114" customFormat="1" ht="30.75" thickBot="1">
      <c r="B26" s="126" t="s">
        <v>177</v>
      </c>
      <c r="C26" s="127" t="s">
        <v>120</v>
      </c>
      <c r="D26" s="128" t="s">
        <v>26</v>
      </c>
      <c r="E26" s="128" t="s">
        <v>27</v>
      </c>
      <c r="F26" s="128" t="s">
        <v>28</v>
      </c>
      <c r="G26" s="129" t="s">
        <v>85</v>
      </c>
      <c r="I26" s="124" t="s">
        <v>33</v>
      </c>
      <c r="J26" s="138"/>
      <c r="K26" s="132">
        <f>VLOOKUP(I26,Aliments!A:F,3,FALSE)*(J26/100)</f>
        <v>0</v>
      </c>
      <c r="L26" s="132">
        <f>VLOOKUP(I26,Aliments!A:F,4,FALSE)*(J26/100)</f>
        <v>0</v>
      </c>
      <c r="M26" s="141">
        <f>VLOOKUP(I26,Aliments!A:F,5,FALSE)*(J26/100)</f>
        <v>0</v>
      </c>
      <c r="N26" s="133">
        <f>VLOOKUP(I26,Aliments!A:F,6,FALSE)*(J26/100)</f>
        <v>0</v>
      </c>
    </row>
    <row r="27" spans="1:21" s="114" customFormat="1">
      <c r="B27" s="124" t="s">
        <v>138</v>
      </c>
      <c r="C27" s="136">
        <v>160</v>
      </c>
      <c r="D27" s="132">
        <f>VLOOKUP(B27,Aliments!A:F,3,FALSE)*(C27/100)</f>
        <v>22.400000000000002</v>
      </c>
      <c r="E27" s="132">
        <f>VLOOKUP(B27,Aliments!A:F,4,FALSE)*(C27/100)</f>
        <v>107.2</v>
      </c>
      <c r="F27" s="140">
        <f>VLOOKUP(B27,Aliments!A:F,5,FALSE)*(C27/100)</f>
        <v>8</v>
      </c>
      <c r="G27" s="133">
        <f>VLOOKUP(B27,Aliments!A:F,6,FALSE)*(C27/100)</f>
        <v>590.4</v>
      </c>
      <c r="I27" s="124" t="s">
        <v>33</v>
      </c>
      <c r="J27" s="138"/>
      <c r="K27" s="132">
        <f>VLOOKUP(I27,Aliments!A:F,3,FALSE)*(J27/100)</f>
        <v>0</v>
      </c>
      <c r="L27" s="132">
        <f>VLOOKUP(I27,Aliments!A:F,4,FALSE)*(J27/100)</f>
        <v>0</v>
      </c>
      <c r="M27" s="141">
        <f>VLOOKUP(I27,Aliments!A:F,5,FALSE)*(J27/100)</f>
        <v>0</v>
      </c>
      <c r="N27" s="133">
        <f>VLOOKUP(I27,Aliments!A:F,6,FALSE)*(J27/100)</f>
        <v>0</v>
      </c>
    </row>
    <row r="28" spans="1:21" s="114" customFormat="1">
      <c r="B28" s="124" t="s">
        <v>7</v>
      </c>
      <c r="C28" s="137">
        <v>298</v>
      </c>
      <c r="D28" s="132">
        <f>VLOOKUP(B28,Aliments!A:F,3,FALSE)*(C28/100)</f>
        <v>0.89400000000000002</v>
      </c>
      <c r="E28" s="132">
        <f>VLOOKUP(B28,Aliments!A:F,4,FALSE)*(C28/100)</f>
        <v>35.76</v>
      </c>
      <c r="F28" s="141">
        <f>VLOOKUP(B28,Aliments!A:F,5,FALSE)*(C28/100)</f>
        <v>0.89400000000000002</v>
      </c>
      <c r="G28" s="133">
        <f>VLOOKUP(B28,Aliments!A:F,6,FALSE)*(C28/100)</f>
        <v>154.66200000000001</v>
      </c>
      <c r="I28" s="124" t="s">
        <v>33</v>
      </c>
      <c r="J28" s="138"/>
      <c r="K28" s="132">
        <f>VLOOKUP(I28,Aliments!A:F,3,FALSE)*(J28/100)</f>
        <v>0</v>
      </c>
      <c r="L28" s="132">
        <f>VLOOKUP(I28,Aliments!A:F,4,FALSE)*(J28/100)</f>
        <v>0</v>
      </c>
      <c r="M28" s="141">
        <f>VLOOKUP(I28,Aliments!A:F,5,FALSE)*(J28/100)</f>
        <v>0</v>
      </c>
      <c r="N28" s="133">
        <f>VLOOKUP(I28,Aliments!A:F,6,FALSE)*(J28/100)</f>
        <v>0</v>
      </c>
    </row>
    <row r="29" spans="1:21" s="114" customFormat="1">
      <c r="B29" s="124" t="s">
        <v>8</v>
      </c>
      <c r="C29" s="138">
        <v>236</v>
      </c>
      <c r="D29" s="132">
        <f>VLOOKUP(B29,Aliments!A:F,3,FALSE)*(C29/100)</f>
        <v>3.54</v>
      </c>
      <c r="E29" s="132">
        <f>VLOOKUP(B29,Aliments!A:F,4,FALSE)*(C29/100)</f>
        <v>47.199999999999996</v>
      </c>
      <c r="F29" s="141">
        <f>VLOOKUP(B29,Aliments!A:F,5,FALSE)*(C29/100)</f>
        <v>0</v>
      </c>
      <c r="G29" s="133">
        <f>VLOOKUP(B29,Aliments!A:F,6,FALSE)*(C29/100)</f>
        <v>202.95999999999998</v>
      </c>
      <c r="I29" s="124" t="s">
        <v>33</v>
      </c>
      <c r="J29" s="138"/>
      <c r="K29" s="132">
        <f>VLOOKUP(I29,Aliments!A:F,3,FALSE)*(J29/100)</f>
        <v>0</v>
      </c>
      <c r="L29" s="132">
        <f>VLOOKUP(I29,Aliments!A:F,4,FALSE)*(J29/100)</f>
        <v>0</v>
      </c>
      <c r="M29" s="141">
        <f>VLOOKUP(I29,Aliments!A:F,5,FALSE)*(J29/100)</f>
        <v>0</v>
      </c>
      <c r="N29" s="133">
        <f>VLOOKUP(I29,Aliments!A:F,6,FALSE)*(J29/100)</f>
        <v>0</v>
      </c>
    </row>
    <row r="30" spans="1:21" s="114" customFormat="1">
      <c r="B30" s="124" t="s">
        <v>144</v>
      </c>
      <c r="C30" s="138">
        <v>52</v>
      </c>
      <c r="D30" s="132">
        <f>VLOOKUP(B30,Aliments!A:F,3,FALSE)*(C30/100)</f>
        <v>4.0040000000000004</v>
      </c>
      <c r="E30" s="132">
        <f>VLOOKUP(B30,Aliments!A:F,4,FALSE)*(C30/100)</f>
        <v>21.684000000000001</v>
      </c>
      <c r="F30" s="141">
        <f>VLOOKUP(B30,Aliments!A:F,5,FALSE)*(C30/100)</f>
        <v>2.34</v>
      </c>
      <c r="G30" s="133">
        <f>VLOOKUP(B30,Aliments!A:F,6,FALSE)*(C30/100)</f>
        <v>123.81200000000001</v>
      </c>
      <c r="I30" s="124" t="s">
        <v>33</v>
      </c>
      <c r="J30" s="138"/>
      <c r="K30" s="132">
        <f>VLOOKUP(I30,Aliments!A:F,3,FALSE)*(J30/100)</f>
        <v>0</v>
      </c>
      <c r="L30" s="132">
        <f>VLOOKUP(I30,Aliments!A:F,4,FALSE)*(J30/100)</f>
        <v>0</v>
      </c>
      <c r="M30" s="141">
        <f>VLOOKUP(I30,Aliments!A:F,5,FALSE)*(J30/100)</f>
        <v>0</v>
      </c>
      <c r="N30" s="133">
        <f>VLOOKUP(I30,Aliments!A:F,6,FALSE)*(J30/100)</f>
        <v>0</v>
      </c>
    </row>
    <row r="31" spans="1:21" s="114" customFormat="1">
      <c r="B31" s="124" t="s">
        <v>178</v>
      </c>
      <c r="C31" s="138">
        <v>4.7</v>
      </c>
      <c r="D31" s="132">
        <f>VLOOKUP(B31,Aliments!A:F,3,FALSE)*(C31/100)</f>
        <v>3.2899999999999999E-2</v>
      </c>
      <c r="E31" s="132">
        <f>VLOOKUP(B31,Aliments!A:F,4,FALSE)*(C31/100)</f>
        <v>4.7E-2</v>
      </c>
      <c r="F31" s="141">
        <f>VLOOKUP(B31,Aliments!A:F,5,FALSE)*(C31/100)</f>
        <v>3.8540000000000001</v>
      </c>
      <c r="G31" s="133">
        <f>VLOOKUP(B31,Aliments!A:F,6,FALSE)*(C31/100)</f>
        <v>35.005600000000001</v>
      </c>
      <c r="I31" s="124" t="s">
        <v>33</v>
      </c>
      <c r="J31" s="138"/>
      <c r="K31" s="132">
        <f>VLOOKUP(I31,Aliments!A:F,3,FALSE)*(J31/100)</f>
        <v>0</v>
      </c>
      <c r="L31" s="132">
        <f>VLOOKUP(I31,Aliments!A:F,4,FALSE)*(J31/100)</f>
        <v>0</v>
      </c>
      <c r="M31" s="141">
        <f>VLOOKUP(I31,Aliments!A:F,5,FALSE)*(J31/100)</f>
        <v>0</v>
      </c>
      <c r="N31" s="133">
        <f>VLOOKUP(I31,Aliments!A:F,6,FALSE)*(J31/100)</f>
        <v>0</v>
      </c>
    </row>
    <row r="32" spans="1:21" s="114" customFormat="1">
      <c r="B32" s="124" t="s">
        <v>139</v>
      </c>
      <c r="C32" s="138">
        <v>24</v>
      </c>
      <c r="D32" s="132">
        <f>VLOOKUP(B32,Aliments!A:F,3,FALSE)*(C32/100)</f>
        <v>7.1279999999999992</v>
      </c>
      <c r="E32" s="132">
        <f>VLOOKUP(B32,Aliments!A:F,4,FALSE)*(C32/100)</f>
        <v>3.024</v>
      </c>
      <c r="F32" s="141">
        <f>VLOOKUP(B32,Aliments!A:F,5,FALSE)*(C32/100)</f>
        <v>11.568</v>
      </c>
      <c r="G32" s="133">
        <f>VLOOKUP(B32,Aliments!A:F,6,FALSE)*(C32/100)</f>
        <v>144.72</v>
      </c>
      <c r="I32" s="124" t="s">
        <v>33</v>
      </c>
      <c r="J32" s="138"/>
      <c r="K32" s="132">
        <f>VLOOKUP(I32,Aliments!A:F,3,FALSE)*(J32/100)</f>
        <v>0</v>
      </c>
      <c r="L32" s="132">
        <f>VLOOKUP(I32,Aliments!A:F,4,FALSE)*(J32/100)</f>
        <v>0</v>
      </c>
      <c r="M32" s="141">
        <f>VLOOKUP(I32,Aliments!A:F,5,FALSE)*(J32/100)</f>
        <v>0</v>
      </c>
      <c r="N32" s="133">
        <f>VLOOKUP(I32,Aliments!A:F,6,FALSE)*(J32/100)</f>
        <v>0</v>
      </c>
    </row>
    <row r="33" spans="2:14" s="114" customFormat="1">
      <c r="B33" s="124" t="s">
        <v>179</v>
      </c>
      <c r="C33" s="138">
        <v>20</v>
      </c>
      <c r="D33" s="132">
        <f>VLOOKUP(B33,Aliments!A:F,3,FALSE)*(C33/100)</f>
        <v>0.1</v>
      </c>
      <c r="E33" s="132">
        <f>VLOOKUP(B33,Aliments!A:F,4,FALSE)*(C33/100)</f>
        <v>12.200000000000001</v>
      </c>
      <c r="F33" s="141">
        <f>VLOOKUP(B33,Aliments!A:F,5,FALSE)*(C33/100)</f>
        <v>0</v>
      </c>
      <c r="G33" s="133">
        <f>VLOOKUP(B33,Aliments!A:F,6,FALSE)*(C33/100)</f>
        <v>49.2</v>
      </c>
      <c r="I33" s="124" t="s">
        <v>33</v>
      </c>
      <c r="J33" s="138"/>
      <c r="K33" s="132">
        <f>VLOOKUP(I33,Aliments!A:F,3,FALSE)*(J33/100)</f>
        <v>0</v>
      </c>
      <c r="L33" s="132">
        <f>VLOOKUP(I33,Aliments!A:F,4,FALSE)*(J33/100)</f>
        <v>0</v>
      </c>
      <c r="M33" s="141">
        <f>VLOOKUP(I33,Aliments!A:F,5,FALSE)*(J33/100)</f>
        <v>0</v>
      </c>
      <c r="N33" s="133">
        <f>VLOOKUP(I33,Aliments!A:F,6,FALSE)*(J33/100)</f>
        <v>0</v>
      </c>
    </row>
    <row r="34" spans="2:14" s="114" customFormat="1">
      <c r="B34" s="124" t="s">
        <v>180</v>
      </c>
      <c r="C34" s="138">
        <v>453</v>
      </c>
      <c r="D34" s="132">
        <f>VLOOKUP(B34,Aliments!A:F,3,FALSE)*(C34/100)</f>
        <v>54.36</v>
      </c>
      <c r="E34" s="132">
        <f>VLOOKUP(B34,Aliments!A:F,4,FALSE)*(C34/100)</f>
        <v>7.2480000000000011</v>
      </c>
      <c r="F34" s="141">
        <f>VLOOKUP(B34,Aliments!A:F,5,FALSE)*(C34/100)</f>
        <v>17.667000000000002</v>
      </c>
      <c r="G34" s="133">
        <f>VLOOKUP(B34,Aliments!A:F,6,FALSE)*(C34/100)</f>
        <v>405.435</v>
      </c>
      <c r="I34" s="124" t="s">
        <v>33</v>
      </c>
      <c r="J34" s="138"/>
      <c r="K34" s="132">
        <f>VLOOKUP(I34,Aliments!A:F,3,FALSE)*(J34/100)</f>
        <v>0</v>
      </c>
      <c r="L34" s="132">
        <f>VLOOKUP(I34,Aliments!A:F,4,FALSE)*(J34/100)</f>
        <v>0</v>
      </c>
      <c r="M34" s="141">
        <f>VLOOKUP(I34,Aliments!A:F,5,FALSE)*(J34/100)</f>
        <v>0</v>
      </c>
      <c r="N34" s="133">
        <f>VLOOKUP(I34,Aliments!A:F,6,FALSE)*(J34/100)</f>
        <v>0</v>
      </c>
    </row>
    <row r="35" spans="2:14" s="114" customFormat="1">
      <c r="B35" s="124" t="s">
        <v>40</v>
      </c>
      <c r="C35" s="138">
        <v>510</v>
      </c>
      <c r="D35" s="132">
        <f>VLOOKUP(B35,Aliments!A:F,3,FALSE)*(C35/100)</f>
        <v>117.3</v>
      </c>
      <c r="E35" s="132">
        <f>VLOOKUP(B35,Aliments!A:F,4,FALSE)*(C35/100)</f>
        <v>0</v>
      </c>
      <c r="F35" s="141">
        <f>VLOOKUP(B35,Aliments!A:F,5,FALSE)*(C35/100)</f>
        <v>7.6499999999999995</v>
      </c>
      <c r="G35" s="133">
        <f>VLOOKUP(B35,Aliments!A:F,6,FALSE)*(C35/100)</f>
        <v>538.04999999999995</v>
      </c>
      <c r="I35" s="124" t="s">
        <v>33</v>
      </c>
      <c r="J35" s="138"/>
      <c r="K35" s="132">
        <f>VLOOKUP(I35,Aliments!A:F,3,FALSE)*(J35/100)</f>
        <v>0</v>
      </c>
      <c r="L35" s="132">
        <f>VLOOKUP(I35,Aliments!A:F,4,FALSE)*(J35/100)</f>
        <v>0</v>
      </c>
      <c r="M35" s="141">
        <f>VLOOKUP(I35,Aliments!A:F,5,FALSE)*(J35/100)</f>
        <v>0</v>
      </c>
      <c r="N35" s="133">
        <f>VLOOKUP(I35,Aliments!A:F,6,FALSE)*(J35/100)</f>
        <v>0</v>
      </c>
    </row>
    <row r="36" spans="2:14" s="114" customFormat="1">
      <c r="B36" s="124" t="s">
        <v>38</v>
      </c>
      <c r="C36" s="138">
        <v>225</v>
      </c>
      <c r="D36" s="132">
        <f>VLOOKUP(B36,Aliments!A:F,3,FALSE)*(C36/100)</f>
        <v>4.5</v>
      </c>
      <c r="E36" s="132">
        <f>VLOOKUP(B36,Aliments!A:F,4,FALSE)*(C36/100)</f>
        <v>40.5</v>
      </c>
      <c r="F36" s="141">
        <f>VLOOKUP(B36,Aliments!A:F,5,FALSE)*(C36/100)</f>
        <v>0.22500000000000001</v>
      </c>
      <c r="G36" s="133">
        <f>VLOOKUP(B36,Aliments!A:F,6,FALSE)*(C36/100)</f>
        <v>182.02500000000001</v>
      </c>
      <c r="I36" s="124" t="s">
        <v>33</v>
      </c>
      <c r="J36" s="138"/>
      <c r="K36" s="132">
        <f>VLOOKUP(I36,Aliments!A:F,3,FALSE)*(J36/100)</f>
        <v>0</v>
      </c>
      <c r="L36" s="132">
        <f>VLOOKUP(I36,Aliments!A:F,4,FALSE)*(J36/100)</f>
        <v>0</v>
      </c>
      <c r="M36" s="141">
        <f>VLOOKUP(I36,Aliments!A:F,5,FALSE)*(J36/100)</f>
        <v>0</v>
      </c>
      <c r="N36" s="133">
        <f>VLOOKUP(I36,Aliments!A:F,6,FALSE)*(J36/100)</f>
        <v>0</v>
      </c>
    </row>
    <row r="37" spans="2:14" s="114" customFormat="1" ht="15.75" thickBot="1">
      <c r="B37" s="124" t="s">
        <v>181</v>
      </c>
      <c r="C37" s="138">
        <v>588</v>
      </c>
      <c r="D37" s="132">
        <f>VLOOKUP(B37,Aliments!A:F,3,FALSE)*(C37/100)</f>
        <v>7.6440000000000001</v>
      </c>
      <c r="E37" s="132">
        <f>VLOOKUP(B37,Aliments!A:F,4,FALSE)*(C37/100)</f>
        <v>38.22</v>
      </c>
      <c r="F37" s="141">
        <f>VLOOKUP(B37,Aliments!A:F,5,FALSE)*(C37/100)</f>
        <v>0</v>
      </c>
      <c r="G37" s="133">
        <f>VLOOKUP(B37,Aliments!A:F,6,FALSE)*(C37/100)</f>
        <v>183.45599999999999</v>
      </c>
      <c r="I37" s="125" t="s">
        <v>33</v>
      </c>
      <c r="J37" s="139"/>
      <c r="K37" s="134">
        <f>VLOOKUP(I37,Aliments!A:F,3,FALSE)*(J37/100)</f>
        <v>0</v>
      </c>
      <c r="L37" s="134">
        <f>VLOOKUP(I37,Aliments!A:F,4,FALSE)*(J37/100)</f>
        <v>0</v>
      </c>
      <c r="M37" s="142">
        <f>VLOOKUP(I37,Aliments!A:F,5,FALSE)*(J37/100)</f>
        <v>0</v>
      </c>
      <c r="N37" s="135">
        <f>VLOOKUP(I37,Aliments!A:F,6,FALSE)*(J37/100)</f>
        <v>0</v>
      </c>
    </row>
    <row r="38" spans="2:14" s="114" customFormat="1" ht="22.5" thickBot="1">
      <c r="B38" s="124" t="s">
        <v>5</v>
      </c>
      <c r="C38" s="138">
        <v>36</v>
      </c>
      <c r="D38" s="132">
        <f>VLOOKUP(B38,Aliments!A:F,3,FALSE)*(C38/100)</f>
        <v>0.504</v>
      </c>
      <c r="E38" s="132">
        <f>VLOOKUP(B38,Aliments!A:F,4,FALSE)*(C38/100)</f>
        <v>3.2399999999999998</v>
      </c>
      <c r="F38" s="141">
        <f>VLOOKUP(B38,Aliments!A:F,5,FALSE)*(C38/100)</f>
        <v>7.1999999999999995E-2</v>
      </c>
      <c r="G38" s="133">
        <f>VLOOKUP(B38,Aliments!A:F,6,FALSE)*(C38/100)</f>
        <v>15.623999999999999</v>
      </c>
      <c r="I38" s="130" t="s">
        <v>122</v>
      </c>
      <c r="J38" s="173">
        <f>SUM(J24:J37)</f>
        <v>0</v>
      </c>
      <c r="K38" s="173">
        <f>SUM(K24:K37)</f>
        <v>0</v>
      </c>
      <c r="L38" s="173">
        <f>SUM(L24:L37)</f>
        <v>0</v>
      </c>
      <c r="M38" s="173">
        <f>SUM(M24:M37)</f>
        <v>0</v>
      </c>
      <c r="N38" s="174">
        <f>SUM(N24:N37)</f>
        <v>0</v>
      </c>
    </row>
    <row r="39" spans="2:14" s="114" customFormat="1">
      <c r="B39" s="124" t="s">
        <v>37</v>
      </c>
      <c r="C39" s="138">
        <v>13.5</v>
      </c>
      <c r="D39" s="132">
        <f>VLOOKUP(B39,Aliments!A:F,3,FALSE)*(C39/100)</f>
        <v>0</v>
      </c>
      <c r="E39" s="132">
        <f>VLOOKUP(B39,Aliments!A:F,4,FALSE)*(C39/100)</f>
        <v>0</v>
      </c>
      <c r="F39" s="141">
        <f>VLOOKUP(B39,Aliments!A:F,5,FALSE)*(C39/100)</f>
        <v>12.420000000000002</v>
      </c>
      <c r="G39" s="133">
        <f>VLOOKUP(B39,Aliments!A:F,6,FALSE)*(C39/100)</f>
        <v>111.78</v>
      </c>
    </row>
    <row r="40" spans="2:14" s="114" customFormat="1">
      <c r="B40" s="124" t="s">
        <v>183</v>
      </c>
      <c r="C40" s="138">
        <v>165</v>
      </c>
      <c r="D40" s="132">
        <f>VLOOKUP(B40,Aliments!A:F,3,FALSE)*(C40/100)</f>
        <v>41.25</v>
      </c>
      <c r="E40" s="132">
        <f>VLOOKUP(B40,Aliments!A:F,4,FALSE)*(C40/100)</f>
        <v>0</v>
      </c>
      <c r="F40" s="141">
        <f>VLOOKUP(B40,Aliments!A:F,5,FALSE)*(C40/100)</f>
        <v>1.65</v>
      </c>
      <c r="G40" s="133">
        <f>VLOOKUP(B40,Aliments!A:F,6,FALSE)*(C40/100)</f>
        <v>179.85</v>
      </c>
    </row>
    <row r="41" spans="2:14" s="114" customFormat="1" ht="15.75" thickBot="1">
      <c r="B41" s="125" t="s">
        <v>182</v>
      </c>
      <c r="C41" s="139">
        <v>43</v>
      </c>
      <c r="D41" s="134">
        <f>VLOOKUP(B41,Aliments!A:F,3,FALSE)*(C41/100)</f>
        <v>4.085</v>
      </c>
      <c r="E41" s="134">
        <f>VLOOKUP(B41,Aliments!A:F,4,FALSE)*(C41/100)</f>
        <v>21.07</v>
      </c>
      <c r="F41" s="142">
        <f>VLOOKUP(B41,Aliments!A:F,5,FALSE)*(C41/100)</f>
        <v>1.806</v>
      </c>
      <c r="G41" s="135">
        <f>VLOOKUP(B41,Aliments!A:F,6,FALSE)*(C41/100)</f>
        <v>116.87400000000001</v>
      </c>
    </row>
    <row r="42" spans="2:14" s="114" customFormat="1" ht="22.5" thickBot="1">
      <c r="B42" s="130" t="s">
        <v>124</v>
      </c>
      <c r="C42" s="131">
        <f>SUM(C27:C41)</f>
        <v>2828.2</v>
      </c>
      <c r="D42" s="173">
        <f>SUM(D27:D41)</f>
        <v>267.74189999999993</v>
      </c>
      <c r="E42" s="173">
        <f>SUM(E27:E41)</f>
        <v>337.39299999999997</v>
      </c>
      <c r="F42" s="173">
        <f>SUM(F27:F41)</f>
        <v>68.146000000000001</v>
      </c>
      <c r="G42" s="174">
        <f>SUM(G27:G41)</f>
        <v>3033.8535999999999</v>
      </c>
    </row>
    <row r="43" spans="2:14" s="114" customFormat="1" ht="15.75" thickBot="1">
      <c r="C43" s="116"/>
    </row>
    <row r="44" spans="2:14" s="114" customFormat="1" ht="30.75" thickBot="1">
      <c r="B44" s="126" t="s">
        <v>186</v>
      </c>
      <c r="C44" s="127" t="s">
        <v>120</v>
      </c>
      <c r="D44" s="128" t="s">
        <v>26</v>
      </c>
      <c r="E44" s="128" t="s">
        <v>27</v>
      </c>
      <c r="F44" s="128" t="s">
        <v>28</v>
      </c>
      <c r="G44" s="129" t="s">
        <v>85</v>
      </c>
    </row>
    <row r="45" spans="2:14" s="114" customFormat="1">
      <c r="B45" s="124" t="s">
        <v>141</v>
      </c>
      <c r="C45" s="136">
        <v>170</v>
      </c>
      <c r="D45" s="132">
        <f>VLOOKUP(B45,Aliments!A:F,3,FALSE)*(C45/100)</f>
        <v>37.4</v>
      </c>
      <c r="E45" s="132">
        <f>VLOOKUP(B45,Aliments!A:F,4,FALSE)*(C45/100)</f>
        <v>0.85</v>
      </c>
      <c r="F45" s="140">
        <f>VLOOKUP(B45,Aliments!A:F,5,FALSE)*(C45/100)</f>
        <v>2.21</v>
      </c>
      <c r="G45" s="133">
        <f>VLOOKUP(B45,Aliments!A:F,6,FALSE)*(C45/100)</f>
        <v>172.89</v>
      </c>
    </row>
    <row r="46" spans="2:14" s="114" customFormat="1">
      <c r="B46" s="124" t="s">
        <v>44</v>
      </c>
      <c r="C46" s="137">
        <v>400</v>
      </c>
      <c r="D46" s="132">
        <f>VLOOKUP(B46,Aliments!A:F,3,FALSE)*(C46/100)</f>
        <v>16.399999999999999</v>
      </c>
      <c r="E46" s="132">
        <f>VLOOKUP(B46,Aliments!A:F,4,FALSE)*(C46/100)</f>
        <v>1.2</v>
      </c>
      <c r="F46" s="141">
        <f>VLOOKUP(B46,Aliments!A:F,5,FALSE)*(C46/100)</f>
        <v>0</v>
      </c>
      <c r="G46" s="133">
        <f>VLOOKUP(B46,Aliments!A:F,6,FALSE)*(C46/100)</f>
        <v>70.399999999999991</v>
      </c>
    </row>
    <row r="47" spans="2:14" s="114" customFormat="1">
      <c r="B47" s="124" t="s">
        <v>43</v>
      </c>
      <c r="C47" s="138">
        <v>400</v>
      </c>
      <c r="D47" s="132">
        <f>VLOOKUP(B47,Aliments!A:F,3,FALSE)*(C47/100)</f>
        <v>10.8</v>
      </c>
      <c r="E47" s="132">
        <f>VLOOKUP(B47,Aliments!A:F,4,FALSE)*(C47/100)</f>
        <v>0.4</v>
      </c>
      <c r="F47" s="141">
        <f>VLOOKUP(B47,Aliments!A:F,5,FALSE)*(C47/100)</f>
        <v>22.4</v>
      </c>
      <c r="G47" s="133">
        <f>VLOOKUP(B47,Aliments!A:F,6,FALSE)*(C47/100)</f>
        <v>246.4</v>
      </c>
    </row>
    <row r="48" spans="2:14" s="114" customFormat="1">
      <c r="B48" s="124" t="s">
        <v>184</v>
      </c>
      <c r="C48" s="138">
        <v>60</v>
      </c>
      <c r="D48" s="132">
        <f>VLOOKUP(B48,Aliments!A:F,3,FALSE)*(C48/100)</f>
        <v>9.2999999999999989</v>
      </c>
      <c r="E48" s="132">
        <f>VLOOKUP(B48,Aliments!A:F,4,FALSE)*(C48/100)</f>
        <v>3.5999999999999996</v>
      </c>
      <c r="F48" s="141">
        <f>VLOOKUP(B48,Aliments!A:F,5,FALSE)*(C48/100)</f>
        <v>11.4</v>
      </c>
      <c r="G48" s="133">
        <f>VLOOKUP(B48,Aliments!A:F,6,FALSE)*(C48/100)</f>
        <v>154.19999999999999</v>
      </c>
    </row>
    <row r="49" spans="2:7" s="114" customFormat="1">
      <c r="B49" s="124" t="s">
        <v>187</v>
      </c>
      <c r="C49" s="138">
        <v>60</v>
      </c>
      <c r="D49" s="132">
        <f>VLOOKUP(B49,Aliments!A:F,3,FALSE)*(C49/100)</f>
        <v>1.32</v>
      </c>
      <c r="E49" s="132">
        <f>VLOOKUP(B49,Aliments!A:F,4,FALSE)*(C49/100)</f>
        <v>1.7999999999999998</v>
      </c>
      <c r="F49" s="141">
        <f>VLOOKUP(B49,Aliments!A:F,5,FALSE)*(C49/100)</f>
        <v>0.12</v>
      </c>
      <c r="G49" s="133">
        <f>VLOOKUP(B49,Aliments!A:F,6,FALSE)*(C49/100)</f>
        <v>13.56</v>
      </c>
    </row>
    <row r="50" spans="2:7" s="114" customFormat="1">
      <c r="B50" s="124" t="s">
        <v>40</v>
      </c>
      <c r="C50" s="138">
        <v>354</v>
      </c>
      <c r="D50" s="132">
        <f>VLOOKUP(B50,Aliments!A:F,3,FALSE)*(C50/100)</f>
        <v>81.42</v>
      </c>
      <c r="E50" s="132">
        <f>VLOOKUP(B50,Aliments!A:F,4,FALSE)*(C50/100)</f>
        <v>0</v>
      </c>
      <c r="F50" s="141">
        <f>VLOOKUP(B50,Aliments!A:F,5,FALSE)*(C50/100)</f>
        <v>5.3100000000000005</v>
      </c>
      <c r="G50" s="133">
        <f>VLOOKUP(B50,Aliments!A:F,6,FALSE)*(C50/100)</f>
        <v>373.47</v>
      </c>
    </row>
    <row r="51" spans="2:7" s="114" customFormat="1">
      <c r="B51" s="124" t="s">
        <v>188</v>
      </c>
      <c r="C51" s="138">
        <v>138</v>
      </c>
      <c r="D51" s="132">
        <f>VLOOKUP(B51,Aliments!A:F,3,FALSE)*(C51/100)</f>
        <v>12.557999999999998</v>
      </c>
      <c r="E51" s="132">
        <f>VLOOKUP(B51,Aliments!A:F,4,FALSE)*(C51/100)</f>
        <v>65.963999999999984</v>
      </c>
      <c r="F51" s="141">
        <f>VLOOKUP(B51,Aliments!A:F,5,FALSE)*(C51/100)</f>
        <v>8.2799999999999994</v>
      </c>
      <c r="G51" s="133">
        <f>VLOOKUP(B51,Aliments!A:F,6,FALSE)*(C51/100)</f>
        <v>388.608</v>
      </c>
    </row>
    <row r="52" spans="2:7" s="114" customFormat="1">
      <c r="B52" s="124" t="s">
        <v>38</v>
      </c>
      <c r="C52" s="138">
        <v>500</v>
      </c>
      <c r="D52" s="132">
        <f>VLOOKUP(B52,Aliments!A:F,3,FALSE)*(C52/100)</f>
        <v>10</v>
      </c>
      <c r="E52" s="132">
        <f>VLOOKUP(B52,Aliments!A:F,4,FALSE)*(C52/100)</f>
        <v>90</v>
      </c>
      <c r="F52" s="141">
        <f>VLOOKUP(B52,Aliments!A:F,5,FALSE)*(C52/100)</f>
        <v>0.5</v>
      </c>
      <c r="G52" s="133">
        <f>VLOOKUP(B52,Aliments!A:F,6,FALSE)*(C52/100)</f>
        <v>404.5</v>
      </c>
    </row>
    <row r="53" spans="2:7" s="114" customFormat="1">
      <c r="B53" s="124" t="s">
        <v>183</v>
      </c>
      <c r="C53" s="138">
        <v>150</v>
      </c>
      <c r="D53" s="132">
        <f>VLOOKUP(B53,Aliments!A:F,3,FALSE)*(C53/100)</f>
        <v>37.5</v>
      </c>
      <c r="E53" s="132">
        <f>VLOOKUP(B53,Aliments!A:F,4,FALSE)*(C53/100)</f>
        <v>0</v>
      </c>
      <c r="F53" s="141">
        <f>VLOOKUP(B53,Aliments!A:F,5,FALSE)*(C53/100)</f>
        <v>1.5</v>
      </c>
      <c r="G53" s="133">
        <f>VLOOKUP(B53,Aliments!A:F,6,FALSE)*(C53/100)</f>
        <v>163.5</v>
      </c>
    </row>
    <row r="54" spans="2:7" s="114" customFormat="1">
      <c r="B54" s="124" t="s">
        <v>144</v>
      </c>
      <c r="C54" s="138">
        <v>250</v>
      </c>
      <c r="D54" s="132">
        <f>VLOOKUP(B54,Aliments!A:F,3,FALSE)*(C54/100)</f>
        <v>19.25</v>
      </c>
      <c r="E54" s="132">
        <f>VLOOKUP(B54,Aliments!A:F,4,FALSE)*(C54/100)</f>
        <v>104.25</v>
      </c>
      <c r="F54" s="141">
        <f>VLOOKUP(B54,Aliments!A:F,5,FALSE)*(C54/100)</f>
        <v>11.25</v>
      </c>
      <c r="G54" s="133">
        <f>VLOOKUP(B54,Aliments!A:F,6,FALSE)*(C54/100)</f>
        <v>595.25</v>
      </c>
    </row>
    <row r="55" spans="2:7" s="114" customFormat="1">
      <c r="B55" s="124" t="s">
        <v>35</v>
      </c>
      <c r="C55" s="138">
        <v>100</v>
      </c>
      <c r="D55" s="132">
        <f>VLOOKUP(B55,Aliments!A:F,3,FALSE)*(C55/100)</f>
        <v>2</v>
      </c>
      <c r="E55" s="132">
        <f>VLOOKUP(B55,Aliments!A:F,4,FALSE)*(C55/100)</f>
        <v>3.5</v>
      </c>
      <c r="F55" s="141">
        <f>VLOOKUP(B55,Aliments!A:F,5,FALSE)*(C55/100)</f>
        <v>22</v>
      </c>
      <c r="G55" s="133">
        <f>VLOOKUP(B55,Aliments!A:F,6,FALSE)*(C55/100)</f>
        <v>220</v>
      </c>
    </row>
    <row r="56" spans="2:7" s="114" customFormat="1">
      <c r="B56" s="124" t="s">
        <v>8</v>
      </c>
      <c r="C56" s="138">
        <v>400</v>
      </c>
      <c r="D56" s="132">
        <f>VLOOKUP(B56,Aliments!A:F,3,FALSE)*(C56/100)</f>
        <v>6</v>
      </c>
      <c r="E56" s="132">
        <f>VLOOKUP(B56,Aliments!A:F,4,FALSE)*(C56/100)</f>
        <v>80</v>
      </c>
      <c r="F56" s="141">
        <f>VLOOKUP(B56,Aliments!A:F,5,FALSE)*(C56/100)</f>
        <v>0</v>
      </c>
      <c r="G56" s="133">
        <f>VLOOKUP(B56,Aliments!A:F,6,FALSE)*(C56/100)</f>
        <v>344</v>
      </c>
    </row>
    <row r="57" spans="2:7" s="114" customFormat="1">
      <c r="B57" s="124" t="s">
        <v>37</v>
      </c>
      <c r="C57" s="138">
        <v>0</v>
      </c>
      <c r="D57" s="132">
        <f>VLOOKUP(B57,Aliments!A:F,3,FALSE)*(C57/100)</f>
        <v>0</v>
      </c>
      <c r="E57" s="132">
        <f>VLOOKUP(B57,Aliments!A:F,4,FALSE)*(C57/100)</f>
        <v>0</v>
      </c>
      <c r="F57" s="141">
        <f>VLOOKUP(B57,Aliments!A:F,5,FALSE)*(C57/100)</f>
        <v>0</v>
      </c>
      <c r="G57" s="133">
        <f>VLOOKUP(B57,Aliments!A:F,6,FALSE)*(C57/100)</f>
        <v>0</v>
      </c>
    </row>
    <row r="58" spans="2:7" s="114" customFormat="1">
      <c r="B58" s="124" t="s">
        <v>183</v>
      </c>
      <c r="C58" s="138">
        <v>0</v>
      </c>
      <c r="D58" s="132">
        <f>VLOOKUP(B58,Aliments!A:F,3,FALSE)*(C58/100)</f>
        <v>0</v>
      </c>
      <c r="E58" s="132">
        <f>VLOOKUP(B58,Aliments!A:F,4,FALSE)*(C58/100)</f>
        <v>0</v>
      </c>
      <c r="F58" s="141">
        <f>VLOOKUP(B58,Aliments!A:F,5,FALSE)*(C58/100)</f>
        <v>0</v>
      </c>
      <c r="G58" s="133">
        <f>VLOOKUP(B58,Aliments!A:F,6,FALSE)*(C58/100)</f>
        <v>0</v>
      </c>
    </row>
    <row r="59" spans="2:7" s="114" customFormat="1" ht="15.75" thickBot="1">
      <c r="B59" s="125" t="s">
        <v>182</v>
      </c>
      <c r="C59" s="139">
        <v>0</v>
      </c>
      <c r="D59" s="134">
        <f>VLOOKUP(B59,Aliments!A:F,3,FALSE)*(C59/100)</f>
        <v>0</v>
      </c>
      <c r="E59" s="134">
        <f>VLOOKUP(B59,Aliments!A:F,4,FALSE)*(C59/100)</f>
        <v>0</v>
      </c>
      <c r="F59" s="142">
        <f>VLOOKUP(B59,Aliments!A:F,5,FALSE)*(C59/100)</f>
        <v>0</v>
      </c>
      <c r="G59" s="135">
        <f>VLOOKUP(B59,Aliments!A:F,6,FALSE)*(C59/100)</f>
        <v>0</v>
      </c>
    </row>
    <row r="60" spans="2:7" s="114" customFormat="1" ht="22.5" thickBot="1">
      <c r="B60" s="130" t="s">
        <v>124</v>
      </c>
      <c r="C60" s="131">
        <f>SUM(C45:C59)</f>
        <v>2982</v>
      </c>
      <c r="D60" s="173">
        <f>SUM(D45:D59)</f>
        <v>243.94799999999998</v>
      </c>
      <c r="E60" s="173">
        <f>SUM(E45:E59)</f>
        <v>351.56399999999996</v>
      </c>
      <c r="F60" s="173">
        <f>SUM(F45:F59)</f>
        <v>84.97</v>
      </c>
      <c r="G60" s="174">
        <f>SUM(G45:G59)</f>
        <v>3146.7779999999998</v>
      </c>
    </row>
    <row r="61" spans="2:7" s="114" customFormat="1">
      <c r="C61" s="116"/>
    </row>
    <row r="62" spans="2:7" s="114" customFormat="1">
      <c r="C62" s="116"/>
    </row>
    <row r="63" spans="2:7" s="114" customFormat="1" ht="15.75" thickBot="1">
      <c r="C63" s="116"/>
    </row>
    <row r="64" spans="2:7" s="114" customFormat="1" ht="30.75" thickBot="1">
      <c r="B64" s="126" t="s">
        <v>191</v>
      </c>
      <c r="C64" s="127" t="s">
        <v>120</v>
      </c>
      <c r="D64" s="128" t="s">
        <v>26</v>
      </c>
      <c r="E64" s="128" t="s">
        <v>27</v>
      </c>
      <c r="F64" s="128" t="s">
        <v>28</v>
      </c>
      <c r="G64" s="129" t="s">
        <v>85</v>
      </c>
    </row>
    <row r="65" spans="2:7" s="114" customFormat="1">
      <c r="B65" s="124" t="s">
        <v>189</v>
      </c>
      <c r="C65" s="136">
        <v>21</v>
      </c>
      <c r="D65" s="132">
        <f>VLOOKUP(B65,Aliments!A:F,3,FALSE)*(C65/100)</f>
        <v>0</v>
      </c>
      <c r="E65" s="132">
        <f>VLOOKUP(B65,Aliments!A:F,4,FALSE)*(C65/100)</f>
        <v>16.8</v>
      </c>
      <c r="F65" s="140">
        <f>VLOOKUP(B65,Aliments!A:F,5,FALSE)*(C65/100)</f>
        <v>0</v>
      </c>
      <c r="G65" s="133">
        <f>VLOOKUP(B65,Aliments!A:F,6,FALSE)*(C65/100)</f>
        <v>67.2</v>
      </c>
    </row>
    <row r="66" spans="2:7" s="114" customFormat="1">
      <c r="B66" s="124" t="s">
        <v>134</v>
      </c>
      <c r="C66" s="137">
        <v>245</v>
      </c>
      <c r="D66" s="132">
        <f>VLOOKUP(B66,Aliments!A:F,3,FALSE)*(C66/100)</f>
        <v>7.8400000000000007</v>
      </c>
      <c r="E66" s="132">
        <f>VLOOKUP(B66,Aliments!A:F,4,FALSE)*(C66/100)</f>
        <v>12.005000000000003</v>
      </c>
      <c r="F66" s="141">
        <f>VLOOKUP(B66,Aliments!A:F,5,FALSE)*(C66/100)</f>
        <v>3.6750000000000003</v>
      </c>
      <c r="G66" s="133">
        <f>VLOOKUP(B66,Aliments!A:F,6,FALSE)*(C66/100)</f>
        <v>112.45500000000003</v>
      </c>
    </row>
    <row r="67" spans="2:7" s="114" customFormat="1">
      <c r="B67" s="124" t="s">
        <v>138</v>
      </c>
      <c r="C67" s="138">
        <v>100</v>
      </c>
      <c r="D67" s="132">
        <f>VLOOKUP(B67,Aliments!A:F,3,FALSE)*(C67/100)</f>
        <v>14</v>
      </c>
      <c r="E67" s="132">
        <f>VLOOKUP(B67,Aliments!A:F,4,FALSE)*(C67/100)</f>
        <v>67</v>
      </c>
      <c r="F67" s="141">
        <f>VLOOKUP(B67,Aliments!A:F,5,FALSE)*(C67/100)</f>
        <v>5</v>
      </c>
      <c r="G67" s="133">
        <f>VLOOKUP(B67,Aliments!A:F,6,FALSE)*(C67/100)</f>
        <v>369</v>
      </c>
    </row>
    <row r="68" spans="2:7" s="114" customFormat="1">
      <c r="B68" s="124" t="s">
        <v>139</v>
      </c>
      <c r="C68" s="138">
        <v>112</v>
      </c>
      <c r="D68" s="132">
        <f>VLOOKUP(B68,Aliments!A:F,3,FALSE)*(C68/100)</f>
        <v>33.264000000000003</v>
      </c>
      <c r="E68" s="132">
        <f>VLOOKUP(B68,Aliments!A:F,4,FALSE)*(C68/100)</f>
        <v>14.112</v>
      </c>
      <c r="F68" s="141">
        <f>VLOOKUP(B68,Aliments!A:F,5,FALSE)*(C68/100)</f>
        <v>53.984000000000009</v>
      </c>
      <c r="G68" s="133">
        <f>VLOOKUP(B68,Aliments!A:F,6,FALSE)*(C68/100)</f>
        <v>675.36</v>
      </c>
    </row>
    <row r="69" spans="2:7" s="114" customFormat="1">
      <c r="B69" s="124" t="s">
        <v>143</v>
      </c>
      <c r="C69" s="138">
        <v>262</v>
      </c>
      <c r="D69" s="132">
        <f>VLOOKUP(B69,Aliments!A:F,3,FALSE)*(C69/100)</f>
        <v>2.62</v>
      </c>
      <c r="E69" s="132">
        <f>VLOOKUP(B69,Aliments!A:F,4,FALSE)*(C69/100)</f>
        <v>23.580000000000002</v>
      </c>
      <c r="F69" s="141">
        <f>VLOOKUP(B69,Aliments!A:F,5,FALSE)*(C69/100)</f>
        <v>0.52400000000000002</v>
      </c>
      <c r="G69" s="133">
        <f>VLOOKUP(B69,Aliments!A:F,6,FALSE)*(C69/100)</f>
        <v>109.51599999999999</v>
      </c>
    </row>
    <row r="70" spans="2:7" s="114" customFormat="1">
      <c r="B70" s="124" t="s">
        <v>144</v>
      </c>
      <c r="C70" s="138">
        <v>100</v>
      </c>
      <c r="D70" s="132">
        <f>VLOOKUP(B70,Aliments!A:F,3,FALSE)*(C70/100)</f>
        <v>7.7</v>
      </c>
      <c r="E70" s="132">
        <f>VLOOKUP(B70,Aliments!A:F,4,FALSE)*(C70/100)</f>
        <v>41.7</v>
      </c>
      <c r="F70" s="141">
        <f>VLOOKUP(B70,Aliments!A:F,5,FALSE)*(C70/100)</f>
        <v>4.5</v>
      </c>
      <c r="G70" s="133">
        <f>VLOOKUP(B70,Aliments!A:F,6,FALSE)*(C70/100)</f>
        <v>238.10000000000002</v>
      </c>
    </row>
    <row r="71" spans="2:7" s="114" customFormat="1">
      <c r="B71" s="124" t="s">
        <v>179</v>
      </c>
      <c r="C71" s="138">
        <v>40</v>
      </c>
      <c r="D71" s="132">
        <f>VLOOKUP(B71,Aliments!A:F,3,FALSE)*(C71/100)</f>
        <v>0.2</v>
      </c>
      <c r="E71" s="132">
        <f>VLOOKUP(B71,Aliments!A:F,4,FALSE)*(C71/100)</f>
        <v>24.400000000000002</v>
      </c>
      <c r="F71" s="141">
        <f>VLOOKUP(B71,Aliments!A:F,5,FALSE)*(C71/100)</f>
        <v>0</v>
      </c>
      <c r="G71" s="133">
        <f>VLOOKUP(B71,Aliments!A:F,6,FALSE)*(C71/100)</f>
        <v>98.4</v>
      </c>
    </row>
    <row r="72" spans="2:7" s="114" customFormat="1">
      <c r="B72" s="124" t="s">
        <v>8</v>
      </c>
      <c r="C72" s="138">
        <v>236</v>
      </c>
      <c r="D72" s="132">
        <f>VLOOKUP(B72,Aliments!A:F,3,FALSE)*(C72/100)</f>
        <v>3.54</v>
      </c>
      <c r="E72" s="132">
        <f>VLOOKUP(B72,Aliments!A:F,4,FALSE)*(C72/100)</f>
        <v>47.199999999999996</v>
      </c>
      <c r="F72" s="141">
        <f>VLOOKUP(B72,Aliments!A:F,5,FALSE)*(C72/100)</f>
        <v>0</v>
      </c>
      <c r="G72" s="133">
        <f>VLOOKUP(B72,Aliments!A:F,6,FALSE)*(C72/100)</f>
        <v>202.95999999999998</v>
      </c>
    </row>
    <row r="73" spans="2:7" s="114" customFormat="1">
      <c r="B73" s="124" t="s">
        <v>40</v>
      </c>
      <c r="C73" s="138">
        <v>590</v>
      </c>
      <c r="D73" s="132">
        <f>VLOOKUP(B73,Aliments!A:F,3,FALSE)*(C73/100)</f>
        <v>135.70000000000002</v>
      </c>
      <c r="E73" s="132">
        <f>VLOOKUP(B73,Aliments!A:F,4,FALSE)*(C73/100)</f>
        <v>0</v>
      </c>
      <c r="F73" s="141">
        <f>VLOOKUP(B73,Aliments!A:F,5,FALSE)*(C73/100)</f>
        <v>8.8500000000000014</v>
      </c>
      <c r="G73" s="133">
        <f>VLOOKUP(B73,Aliments!A:F,6,FALSE)*(C73/100)</f>
        <v>622.45000000000005</v>
      </c>
    </row>
    <row r="74" spans="2:7" s="114" customFormat="1">
      <c r="B74" s="124" t="s">
        <v>135</v>
      </c>
      <c r="C74" s="138">
        <v>213</v>
      </c>
      <c r="D74" s="132">
        <f>VLOOKUP(B74,Aliments!A:F,3,FALSE)*(C74/100)</f>
        <v>17.891999999999999</v>
      </c>
      <c r="E74" s="132">
        <f>VLOOKUP(B74,Aliments!A:F,4,FALSE)*(C74/100)</f>
        <v>27.689999999999998</v>
      </c>
      <c r="F74" s="141">
        <f>VLOOKUP(B74,Aliments!A:F,5,FALSE)*(C74/100)</f>
        <v>1.704</v>
      </c>
      <c r="G74" s="133">
        <f>VLOOKUP(B74,Aliments!A:F,6,FALSE)*(C74/100)</f>
        <v>197.66399999999999</v>
      </c>
    </row>
    <row r="75" spans="2:7" s="114" customFormat="1">
      <c r="B75" s="124" t="s">
        <v>183</v>
      </c>
      <c r="C75" s="138">
        <v>70.8</v>
      </c>
      <c r="D75" s="132">
        <f>VLOOKUP(B75,Aliments!A:F,3,FALSE)*(C75/100)</f>
        <v>17.7</v>
      </c>
      <c r="E75" s="132">
        <f>VLOOKUP(B75,Aliments!A:F,4,FALSE)*(C75/100)</f>
        <v>0</v>
      </c>
      <c r="F75" s="141">
        <f>VLOOKUP(B75,Aliments!A:F,5,FALSE)*(C75/100)</f>
        <v>0.70799999999999996</v>
      </c>
      <c r="G75" s="133">
        <f>VLOOKUP(B75,Aliments!A:F,6,FALSE)*(C75/100)</f>
        <v>77.171999999999997</v>
      </c>
    </row>
    <row r="76" spans="2:7" s="114" customFormat="1">
      <c r="B76" s="124" t="s">
        <v>190</v>
      </c>
      <c r="C76" s="138">
        <v>100</v>
      </c>
      <c r="D76" s="132">
        <f>VLOOKUP(B76,Aliments!A:F,3,FALSE)*(C76/100)</f>
        <v>2.2000000000000002</v>
      </c>
      <c r="E76" s="132">
        <f>VLOOKUP(B76,Aliments!A:F,4,FALSE)*(C76/100)</f>
        <v>2.5</v>
      </c>
      <c r="F76" s="141">
        <f>VLOOKUP(B76,Aliments!A:F,5,FALSE)*(C76/100)</f>
        <v>0.7</v>
      </c>
      <c r="G76" s="133">
        <f>VLOOKUP(B76,Aliments!A:F,6,FALSE)*(C76/100)</f>
        <v>25.1</v>
      </c>
    </row>
    <row r="77" spans="2:7" s="114" customFormat="1">
      <c r="B77" s="124" t="s">
        <v>185</v>
      </c>
      <c r="C77" s="138">
        <v>90</v>
      </c>
      <c r="D77" s="132">
        <f>VLOOKUP(B77,Aliments!A:F,3,FALSE)*(C77/100)</f>
        <v>6.3</v>
      </c>
      <c r="E77" s="132">
        <f>VLOOKUP(B77,Aliments!A:F,4,FALSE)*(C77/100)</f>
        <v>71.100000000000009</v>
      </c>
      <c r="F77" s="141">
        <f>VLOOKUP(B77,Aliments!A:F,5,FALSE)*(C77/100)</f>
        <v>0.81</v>
      </c>
      <c r="G77" s="133">
        <f>VLOOKUP(B77,Aliments!A:F,6,FALSE)*(C77/100)</f>
        <v>316.89000000000004</v>
      </c>
    </row>
    <row r="78" spans="2:7" s="114" customFormat="1">
      <c r="B78" s="124" t="s">
        <v>183</v>
      </c>
      <c r="C78" s="138">
        <v>0</v>
      </c>
      <c r="D78" s="132">
        <f>VLOOKUP(B78,Aliments!A:F,3,FALSE)*(C78/100)</f>
        <v>0</v>
      </c>
      <c r="E78" s="132">
        <f>VLOOKUP(B78,Aliments!A:F,4,FALSE)*(C78/100)</f>
        <v>0</v>
      </c>
      <c r="F78" s="141">
        <f>VLOOKUP(B78,Aliments!A:F,5,FALSE)*(C78/100)</f>
        <v>0</v>
      </c>
      <c r="G78" s="133">
        <f>VLOOKUP(B78,Aliments!A:F,6,FALSE)*(C78/100)</f>
        <v>0</v>
      </c>
    </row>
    <row r="79" spans="2:7" s="114" customFormat="1" ht="15.75" thickBot="1">
      <c r="B79" s="125" t="s">
        <v>182</v>
      </c>
      <c r="C79" s="139">
        <v>0</v>
      </c>
      <c r="D79" s="134">
        <f>VLOOKUP(B79,Aliments!A:F,3,FALSE)*(C79/100)</f>
        <v>0</v>
      </c>
      <c r="E79" s="134">
        <f>VLOOKUP(B79,Aliments!A:F,4,FALSE)*(C79/100)</f>
        <v>0</v>
      </c>
      <c r="F79" s="142">
        <f>VLOOKUP(B79,Aliments!A:F,5,FALSE)*(C79/100)</f>
        <v>0</v>
      </c>
      <c r="G79" s="135">
        <f>VLOOKUP(B79,Aliments!A:F,6,FALSE)*(C79/100)</f>
        <v>0</v>
      </c>
    </row>
    <row r="80" spans="2:7" s="114" customFormat="1" ht="22.5" thickBot="1">
      <c r="B80" s="130" t="s">
        <v>124</v>
      </c>
      <c r="C80" s="131">
        <f>SUM(C65:C79)</f>
        <v>2179.8000000000002</v>
      </c>
      <c r="D80" s="173">
        <f>SUM(D65:D79)</f>
        <v>248.95600000000002</v>
      </c>
      <c r="E80" s="173">
        <f>SUM(E65:E79)</f>
        <v>348.08699999999999</v>
      </c>
      <c r="F80" s="173">
        <f>SUM(F65:F79)</f>
        <v>80.455000000000013</v>
      </c>
      <c r="G80" s="174">
        <f>SUM(G65:G79)</f>
        <v>3112.2669999999994</v>
      </c>
    </row>
    <row r="81" spans="2:7" s="114" customFormat="1">
      <c r="C81" s="116"/>
    </row>
    <row r="82" spans="2:7" s="114" customFormat="1" ht="15.75" thickBot="1">
      <c r="C82" s="116"/>
    </row>
    <row r="83" spans="2:7" s="114" customFormat="1" ht="30.75" thickBot="1">
      <c r="B83" s="126" t="s">
        <v>192</v>
      </c>
      <c r="C83" s="127" t="s">
        <v>120</v>
      </c>
      <c r="D83" s="128" t="s">
        <v>26</v>
      </c>
      <c r="E83" s="128" t="s">
        <v>27</v>
      </c>
      <c r="F83" s="128" t="s">
        <v>28</v>
      </c>
      <c r="G83" s="129" t="s">
        <v>85</v>
      </c>
    </row>
    <row r="84" spans="2:7" s="114" customFormat="1">
      <c r="B84" s="124" t="s">
        <v>141</v>
      </c>
      <c r="C84" s="136">
        <v>60</v>
      </c>
      <c r="D84" s="132">
        <f>VLOOKUP(B84,Aliments!A:F,3,FALSE)*(C84/100)</f>
        <v>13.2</v>
      </c>
      <c r="E84" s="132">
        <f>VLOOKUP(B84,Aliments!A:F,4,FALSE)*(C84/100)</f>
        <v>0.3</v>
      </c>
      <c r="F84" s="140">
        <f>VLOOKUP(B84,Aliments!A:F,5,FALSE)*(C84/100)</f>
        <v>0.78</v>
      </c>
      <c r="G84" s="133">
        <f>VLOOKUP(B84,Aliments!A:F,6,FALSE)*(C84/100)</f>
        <v>61.019999999999996</v>
      </c>
    </row>
    <row r="85" spans="2:7" s="114" customFormat="1">
      <c r="B85" s="124" t="s">
        <v>134</v>
      </c>
      <c r="C85" s="137">
        <v>488</v>
      </c>
      <c r="D85" s="132">
        <f>VLOOKUP(B85,Aliments!A:F,3,FALSE)*(C85/100)</f>
        <v>15.616</v>
      </c>
      <c r="E85" s="132">
        <f>VLOOKUP(B85,Aliments!A:F,4,FALSE)*(C85/100)</f>
        <v>23.912000000000003</v>
      </c>
      <c r="F85" s="141">
        <f>VLOOKUP(B85,Aliments!A:F,5,FALSE)*(C85/100)</f>
        <v>7.32</v>
      </c>
      <c r="G85" s="133">
        <f>VLOOKUP(B85,Aliments!A:F,6,FALSE)*(C85/100)</f>
        <v>223.99200000000002</v>
      </c>
    </row>
    <row r="86" spans="2:7" s="114" customFormat="1">
      <c r="B86" s="124" t="s">
        <v>138</v>
      </c>
      <c r="C86" s="138">
        <v>160</v>
      </c>
      <c r="D86" s="132">
        <f>VLOOKUP(B86,Aliments!A:F,3,FALSE)*(C86/100)</f>
        <v>22.400000000000002</v>
      </c>
      <c r="E86" s="132">
        <f>VLOOKUP(B86,Aliments!A:F,4,FALSE)*(C86/100)</f>
        <v>107.2</v>
      </c>
      <c r="F86" s="141">
        <f>VLOOKUP(B86,Aliments!A:F,5,FALSE)*(C86/100)</f>
        <v>8</v>
      </c>
      <c r="G86" s="133">
        <f>VLOOKUP(B86,Aliments!A:F,6,FALSE)*(C86/100)</f>
        <v>590.4</v>
      </c>
    </row>
    <row r="87" spans="2:7" s="114" customFormat="1">
      <c r="B87" s="124" t="s">
        <v>188</v>
      </c>
      <c r="C87" s="138">
        <v>92</v>
      </c>
      <c r="D87" s="132">
        <f>VLOOKUP(B87,Aliments!A:F,3,FALSE)*(C87/100)</f>
        <v>8.3719999999999999</v>
      </c>
      <c r="E87" s="132">
        <f>VLOOKUP(B87,Aliments!A:F,4,FALSE)*(C87/100)</f>
        <v>43.975999999999999</v>
      </c>
      <c r="F87" s="141">
        <f>VLOOKUP(B87,Aliments!A:F,5,FALSE)*(C87/100)</f>
        <v>5.5200000000000005</v>
      </c>
      <c r="G87" s="133">
        <f>VLOOKUP(B87,Aliments!A:F,6,FALSE)*(C87/100)</f>
        <v>259.07200000000006</v>
      </c>
    </row>
    <row r="88" spans="2:7" s="114" customFormat="1">
      <c r="B88" s="124" t="s">
        <v>184</v>
      </c>
      <c r="C88" s="138">
        <v>56.7</v>
      </c>
      <c r="D88" s="132">
        <f>VLOOKUP(B88,Aliments!A:F,3,FALSE)*(C88/100)</f>
        <v>8.7885000000000009</v>
      </c>
      <c r="E88" s="132">
        <f>VLOOKUP(B88,Aliments!A:F,4,FALSE)*(C88/100)</f>
        <v>3.4020000000000001</v>
      </c>
      <c r="F88" s="141">
        <f>VLOOKUP(B88,Aliments!A:F,5,FALSE)*(C88/100)</f>
        <v>10.773000000000001</v>
      </c>
      <c r="G88" s="133">
        <f>VLOOKUP(B88,Aliments!A:F,6,FALSE)*(C88/100)</f>
        <v>145.71900000000002</v>
      </c>
    </row>
    <row r="89" spans="2:7" s="114" customFormat="1">
      <c r="B89" s="124" t="s">
        <v>187</v>
      </c>
      <c r="C89" s="138">
        <v>240</v>
      </c>
      <c r="D89" s="132">
        <f>VLOOKUP(B89,Aliments!A:F,3,FALSE)*(C89/100)</f>
        <v>5.28</v>
      </c>
      <c r="E89" s="132">
        <f>VLOOKUP(B89,Aliments!A:F,4,FALSE)*(C89/100)</f>
        <v>7.1999999999999993</v>
      </c>
      <c r="F89" s="141">
        <f>VLOOKUP(B89,Aliments!A:F,5,FALSE)*(C89/100)</f>
        <v>0.48</v>
      </c>
      <c r="G89" s="133">
        <f>VLOOKUP(B89,Aliments!A:F,6,FALSE)*(C89/100)</f>
        <v>54.24</v>
      </c>
    </row>
    <row r="90" spans="2:7" s="114" customFormat="1">
      <c r="B90" s="124" t="s">
        <v>40</v>
      </c>
      <c r="C90" s="138">
        <v>472</v>
      </c>
      <c r="D90" s="132">
        <f>VLOOKUP(B90,Aliments!A:F,3,FALSE)*(C90/100)</f>
        <v>108.55999999999999</v>
      </c>
      <c r="E90" s="132">
        <f>VLOOKUP(B90,Aliments!A:F,4,FALSE)*(C90/100)</f>
        <v>0</v>
      </c>
      <c r="F90" s="141">
        <f>VLOOKUP(B90,Aliments!A:F,5,FALSE)*(C90/100)</f>
        <v>7.08</v>
      </c>
      <c r="G90" s="133">
        <f>VLOOKUP(B90,Aliments!A:F,6,FALSE)*(C90/100)</f>
        <v>497.96</v>
      </c>
    </row>
    <row r="91" spans="2:7" s="114" customFormat="1">
      <c r="B91" s="124" t="s">
        <v>8</v>
      </c>
      <c r="C91" s="138">
        <v>472</v>
      </c>
      <c r="D91" s="132">
        <f>VLOOKUP(B91,Aliments!A:F,3,FALSE)*(C91/100)</f>
        <v>7.08</v>
      </c>
      <c r="E91" s="132">
        <f>VLOOKUP(B91,Aliments!A:F,4,FALSE)*(C91/100)</f>
        <v>94.399999999999991</v>
      </c>
      <c r="F91" s="141">
        <f>VLOOKUP(B91,Aliments!A:F,5,FALSE)*(C91/100)</f>
        <v>0</v>
      </c>
      <c r="G91" s="133">
        <f>VLOOKUP(B91,Aliments!A:F,6,FALSE)*(C91/100)</f>
        <v>405.91999999999996</v>
      </c>
    </row>
    <row r="92" spans="2:7" s="114" customFormat="1">
      <c r="B92" s="124" t="s">
        <v>183</v>
      </c>
      <c r="C92" s="138">
        <v>248</v>
      </c>
      <c r="D92" s="132">
        <f>VLOOKUP(B92,Aliments!A:F,3,FALSE)*(C92/100)</f>
        <v>62</v>
      </c>
      <c r="E92" s="132">
        <f>VLOOKUP(B92,Aliments!A:F,4,FALSE)*(C92/100)</f>
        <v>0</v>
      </c>
      <c r="F92" s="141">
        <f>VLOOKUP(B92,Aliments!A:F,5,FALSE)*(C92/100)</f>
        <v>2.48</v>
      </c>
      <c r="G92" s="133">
        <f>VLOOKUP(B92,Aliments!A:F,6,FALSE)*(C92/100)</f>
        <v>270.32</v>
      </c>
    </row>
    <row r="93" spans="2:7" s="114" customFormat="1">
      <c r="B93" s="124" t="s">
        <v>185</v>
      </c>
      <c r="C93" s="138">
        <v>90</v>
      </c>
      <c r="D93" s="132">
        <f>VLOOKUP(B93,Aliments!A:F,3,FALSE)*(C93/100)</f>
        <v>6.3</v>
      </c>
      <c r="E93" s="132">
        <f>VLOOKUP(B93,Aliments!A:F,4,FALSE)*(C93/100)</f>
        <v>71.100000000000009</v>
      </c>
      <c r="F93" s="141">
        <f>VLOOKUP(B93,Aliments!A:F,5,FALSE)*(C93/100)</f>
        <v>0.81</v>
      </c>
      <c r="G93" s="133">
        <f>VLOOKUP(B93,Aliments!A:F,6,FALSE)*(C93/100)</f>
        <v>316.89000000000004</v>
      </c>
    </row>
    <row r="94" spans="2:7" s="114" customFormat="1">
      <c r="B94" s="124" t="s">
        <v>37</v>
      </c>
      <c r="C94" s="138">
        <v>27</v>
      </c>
      <c r="D94" s="132">
        <f>VLOOKUP(B94,Aliments!A:F,3,FALSE)*(C94/100)</f>
        <v>0</v>
      </c>
      <c r="E94" s="132">
        <f>VLOOKUP(B94,Aliments!A:F,4,FALSE)*(C94/100)</f>
        <v>0</v>
      </c>
      <c r="F94" s="141">
        <f>VLOOKUP(B94,Aliments!A:F,5,FALSE)*(C94/100)</f>
        <v>24.840000000000003</v>
      </c>
      <c r="G94" s="133">
        <f>VLOOKUP(B94,Aliments!A:F,6,FALSE)*(C94/100)</f>
        <v>223.56</v>
      </c>
    </row>
    <row r="95" spans="2:7" s="114" customFormat="1">
      <c r="B95" s="124" t="s">
        <v>190</v>
      </c>
      <c r="C95" s="138">
        <v>0</v>
      </c>
      <c r="D95" s="132">
        <f>VLOOKUP(B95,Aliments!A:F,3,FALSE)*(C95/100)</f>
        <v>0</v>
      </c>
      <c r="E95" s="132">
        <f>VLOOKUP(B95,Aliments!A:F,4,FALSE)*(C95/100)</f>
        <v>0</v>
      </c>
      <c r="F95" s="141">
        <f>VLOOKUP(B95,Aliments!A:F,5,FALSE)*(C95/100)</f>
        <v>0</v>
      </c>
      <c r="G95" s="133">
        <f>VLOOKUP(B95,Aliments!A:F,6,FALSE)*(C95/100)</f>
        <v>0</v>
      </c>
    </row>
    <row r="96" spans="2:7" s="114" customFormat="1">
      <c r="B96" s="124" t="s">
        <v>185</v>
      </c>
      <c r="C96" s="138">
        <v>0</v>
      </c>
      <c r="D96" s="132">
        <f>VLOOKUP(B96,Aliments!A:F,3,FALSE)*(C96/100)</f>
        <v>0</v>
      </c>
      <c r="E96" s="132">
        <f>VLOOKUP(B96,Aliments!A:F,4,FALSE)*(C96/100)</f>
        <v>0</v>
      </c>
      <c r="F96" s="141">
        <f>VLOOKUP(B96,Aliments!A:F,5,FALSE)*(C96/100)</f>
        <v>0</v>
      </c>
      <c r="G96" s="133">
        <f>VLOOKUP(B96,Aliments!A:F,6,FALSE)*(C96/100)</f>
        <v>0</v>
      </c>
    </row>
    <row r="97" spans="2:7" s="114" customFormat="1">
      <c r="B97" s="124" t="s">
        <v>183</v>
      </c>
      <c r="C97" s="138">
        <v>0</v>
      </c>
      <c r="D97" s="132">
        <f>VLOOKUP(B97,Aliments!A:F,3,FALSE)*(C97/100)</f>
        <v>0</v>
      </c>
      <c r="E97" s="132">
        <f>VLOOKUP(B97,Aliments!A:F,4,FALSE)*(C97/100)</f>
        <v>0</v>
      </c>
      <c r="F97" s="141">
        <f>VLOOKUP(B97,Aliments!A:F,5,FALSE)*(C97/100)</f>
        <v>0</v>
      </c>
      <c r="G97" s="133">
        <f>VLOOKUP(B97,Aliments!A:F,6,FALSE)*(C97/100)</f>
        <v>0</v>
      </c>
    </row>
    <row r="98" spans="2:7" s="114" customFormat="1" ht="15.75" thickBot="1">
      <c r="B98" s="125" t="s">
        <v>182</v>
      </c>
      <c r="C98" s="139">
        <v>0</v>
      </c>
      <c r="D98" s="134">
        <f>VLOOKUP(B98,Aliments!A:F,3,FALSE)*(C98/100)</f>
        <v>0</v>
      </c>
      <c r="E98" s="134">
        <f>VLOOKUP(B98,Aliments!A:F,4,FALSE)*(C98/100)</f>
        <v>0</v>
      </c>
      <c r="F98" s="142">
        <f>VLOOKUP(B98,Aliments!A:F,5,FALSE)*(C98/100)</f>
        <v>0</v>
      </c>
      <c r="G98" s="135">
        <f>VLOOKUP(B98,Aliments!A:F,6,FALSE)*(C98/100)</f>
        <v>0</v>
      </c>
    </row>
    <row r="99" spans="2:7" s="114" customFormat="1" ht="22.5" thickBot="1">
      <c r="B99" s="130" t="s">
        <v>124</v>
      </c>
      <c r="C99" s="131">
        <f>SUM(C84:C98)</f>
        <v>2405.6999999999998</v>
      </c>
      <c r="D99" s="173">
        <f>SUM(D84:D98)</f>
        <v>257.59649999999999</v>
      </c>
      <c r="E99" s="173">
        <f>SUM(E84:E98)</f>
        <v>351.49</v>
      </c>
      <c r="F99" s="173">
        <f>SUM(F84:F98)</f>
        <v>68.082999999999998</v>
      </c>
      <c r="G99" s="174">
        <f>SUM(G84:G98)</f>
        <v>3049.0930000000003</v>
      </c>
    </row>
    <row r="100" spans="2:7" s="114" customFormat="1">
      <c r="C100" s="116"/>
    </row>
    <row r="101" spans="2:7" s="114" customFormat="1" ht="15.75" thickBot="1">
      <c r="C101" s="116"/>
    </row>
    <row r="102" spans="2:7" s="114" customFormat="1" ht="30.75" thickBot="1">
      <c r="B102" s="126" t="s">
        <v>193</v>
      </c>
      <c r="C102" s="127" t="s">
        <v>120</v>
      </c>
      <c r="D102" s="128" t="s">
        <v>26</v>
      </c>
      <c r="E102" s="128" t="s">
        <v>27</v>
      </c>
      <c r="F102" s="128" t="s">
        <v>28</v>
      </c>
      <c r="G102" s="129" t="s">
        <v>85</v>
      </c>
    </row>
    <row r="103" spans="2:7" s="114" customFormat="1">
      <c r="B103" s="124" t="s">
        <v>44</v>
      </c>
      <c r="C103" s="136">
        <v>400</v>
      </c>
      <c r="D103" s="132">
        <f>VLOOKUP(B103,Aliments!A:F,3,FALSE)*(C103/100)</f>
        <v>16.399999999999999</v>
      </c>
      <c r="E103" s="132">
        <f>VLOOKUP(B103,Aliments!A:F,4,FALSE)*(C103/100)</f>
        <v>1.2</v>
      </c>
      <c r="F103" s="140">
        <f>VLOOKUP(B103,Aliments!A:F,5,FALSE)*(C103/100)</f>
        <v>0</v>
      </c>
      <c r="G103" s="133">
        <f>VLOOKUP(B103,Aliments!A:F,6,FALSE)*(C103/100)</f>
        <v>70.399999999999991</v>
      </c>
    </row>
    <row r="104" spans="2:7" s="114" customFormat="1">
      <c r="B104" s="124" t="s">
        <v>43</v>
      </c>
      <c r="C104" s="137">
        <v>400</v>
      </c>
      <c r="D104" s="132">
        <f>VLOOKUP(B104,Aliments!A:F,3,FALSE)*(C104/100)</f>
        <v>10.8</v>
      </c>
      <c r="E104" s="132">
        <f>VLOOKUP(B104,Aliments!A:F,4,FALSE)*(C104/100)</f>
        <v>0.4</v>
      </c>
      <c r="F104" s="141">
        <f>VLOOKUP(B104,Aliments!A:F,5,FALSE)*(C104/100)</f>
        <v>22.4</v>
      </c>
      <c r="G104" s="133">
        <f>VLOOKUP(B104,Aliments!A:F,6,FALSE)*(C104/100)</f>
        <v>246.4</v>
      </c>
    </row>
    <row r="105" spans="2:7" s="114" customFormat="1">
      <c r="B105" s="124" t="s">
        <v>182</v>
      </c>
      <c r="C105" s="138">
        <v>86</v>
      </c>
      <c r="D105" s="132">
        <f>VLOOKUP(B105,Aliments!A:F,3,FALSE)*(C105/100)</f>
        <v>8.17</v>
      </c>
      <c r="E105" s="132">
        <f>VLOOKUP(B105,Aliments!A:F,4,FALSE)*(C105/100)</f>
        <v>42.14</v>
      </c>
      <c r="F105" s="141">
        <f>VLOOKUP(B105,Aliments!A:F,5,FALSE)*(C105/100)</f>
        <v>3.6120000000000001</v>
      </c>
      <c r="G105" s="133">
        <f>VLOOKUP(B105,Aliments!A:F,6,FALSE)*(C105/100)</f>
        <v>233.74800000000002</v>
      </c>
    </row>
    <row r="106" spans="2:7" s="114" customFormat="1">
      <c r="B106" s="124" t="s">
        <v>183</v>
      </c>
      <c r="C106" s="138">
        <v>200</v>
      </c>
      <c r="D106" s="132">
        <f>VLOOKUP(B106,Aliments!A:F,3,FALSE)*(C106/100)</f>
        <v>50</v>
      </c>
      <c r="E106" s="132">
        <f>VLOOKUP(B106,Aliments!A:F,4,FALSE)*(C106/100)</f>
        <v>0</v>
      </c>
      <c r="F106" s="141">
        <f>VLOOKUP(B106,Aliments!A:F,5,FALSE)*(C106/100)</f>
        <v>2</v>
      </c>
      <c r="G106" s="133">
        <f>VLOOKUP(B106,Aliments!A:F,6,FALSE)*(C106/100)</f>
        <v>218</v>
      </c>
    </row>
    <row r="107" spans="2:7" s="114" customFormat="1">
      <c r="B107" s="124" t="s">
        <v>8</v>
      </c>
      <c r="C107" s="138">
        <v>393</v>
      </c>
      <c r="D107" s="132">
        <f>VLOOKUP(B107,Aliments!A:F,3,FALSE)*(C107/100)</f>
        <v>5.8950000000000005</v>
      </c>
      <c r="E107" s="132">
        <f>VLOOKUP(B107,Aliments!A:F,4,FALSE)*(C107/100)</f>
        <v>78.600000000000009</v>
      </c>
      <c r="F107" s="141">
        <f>VLOOKUP(B107,Aliments!A:F,5,FALSE)*(C107/100)</f>
        <v>0</v>
      </c>
      <c r="G107" s="133">
        <f>VLOOKUP(B107,Aliments!A:F,6,FALSE)*(C107/100)</f>
        <v>337.98</v>
      </c>
    </row>
    <row r="108" spans="2:7" s="114" customFormat="1">
      <c r="B108" s="124" t="s">
        <v>40</v>
      </c>
      <c r="C108" s="138">
        <v>354</v>
      </c>
      <c r="D108" s="132">
        <f>VLOOKUP(B108,Aliments!A:F,3,FALSE)*(C108/100)</f>
        <v>81.42</v>
      </c>
      <c r="E108" s="132">
        <f>VLOOKUP(B108,Aliments!A:F,4,FALSE)*(C108/100)</f>
        <v>0</v>
      </c>
      <c r="F108" s="141">
        <f>VLOOKUP(B108,Aliments!A:F,5,FALSE)*(C108/100)</f>
        <v>5.3100000000000005</v>
      </c>
      <c r="G108" s="133">
        <f>VLOOKUP(B108,Aliments!A:F,6,FALSE)*(C108/100)</f>
        <v>373.47</v>
      </c>
    </row>
    <row r="109" spans="2:7" s="114" customFormat="1">
      <c r="B109" s="124" t="s">
        <v>194</v>
      </c>
      <c r="C109" s="138">
        <v>60</v>
      </c>
      <c r="D109" s="132">
        <f>VLOOKUP(B109,Aliments!A:F,3,FALSE)*(C109/100)</f>
        <v>0.48</v>
      </c>
      <c r="E109" s="132">
        <f>VLOOKUP(B109,Aliments!A:F,4,FALSE)*(C109/100)</f>
        <v>2.76</v>
      </c>
      <c r="F109" s="141">
        <f>VLOOKUP(B109,Aliments!A:F,5,FALSE)*(C109/100)</f>
        <v>0.18</v>
      </c>
      <c r="G109" s="133">
        <f>VLOOKUP(B109,Aliments!A:F,6,FALSE)*(C109/100)</f>
        <v>14.579999999999998</v>
      </c>
    </row>
    <row r="110" spans="2:7" s="114" customFormat="1">
      <c r="B110" s="124" t="s">
        <v>141</v>
      </c>
      <c r="C110" s="138">
        <v>148</v>
      </c>
      <c r="D110" s="132">
        <f>VLOOKUP(B110,Aliments!A:F,3,FALSE)*(C110/100)</f>
        <v>32.56</v>
      </c>
      <c r="E110" s="132">
        <f>VLOOKUP(B110,Aliments!A:F,4,FALSE)*(C110/100)</f>
        <v>0.74</v>
      </c>
      <c r="F110" s="141">
        <f>VLOOKUP(B110,Aliments!A:F,5,FALSE)*(C110/100)</f>
        <v>1.9239999999999999</v>
      </c>
      <c r="G110" s="133">
        <f>VLOOKUP(B110,Aliments!A:F,6,FALSE)*(C110/100)</f>
        <v>150.51599999999999</v>
      </c>
    </row>
    <row r="111" spans="2:7" s="114" customFormat="1">
      <c r="B111" s="124" t="s">
        <v>4</v>
      </c>
      <c r="C111" s="138">
        <v>302</v>
      </c>
      <c r="D111" s="132">
        <f>VLOOKUP(B111,Aliments!A:F,3,FALSE)*(C111/100)</f>
        <v>9.06</v>
      </c>
      <c r="E111" s="132">
        <f>VLOOKUP(B111,Aliments!A:F,4,FALSE)*(C111/100)</f>
        <v>9.06</v>
      </c>
      <c r="F111" s="141">
        <f>VLOOKUP(B111,Aliments!A:F,5,FALSE)*(C111/100)</f>
        <v>0.90599999999999992</v>
      </c>
      <c r="G111" s="133">
        <f>VLOOKUP(B111,Aliments!A:F,6,FALSE)*(C111/100)</f>
        <v>80.634</v>
      </c>
    </row>
    <row r="112" spans="2:7" s="114" customFormat="1">
      <c r="B112" s="124" t="s">
        <v>144</v>
      </c>
      <c r="C112" s="138">
        <v>100</v>
      </c>
      <c r="D112" s="132">
        <f>VLOOKUP(B112,Aliments!A:F,3,FALSE)*(C112/100)</f>
        <v>7.7</v>
      </c>
      <c r="E112" s="132">
        <f>VLOOKUP(B112,Aliments!A:F,4,FALSE)*(C112/100)</f>
        <v>41.7</v>
      </c>
      <c r="F112" s="141">
        <f>VLOOKUP(B112,Aliments!A:F,5,FALSE)*(C112/100)</f>
        <v>4.5</v>
      </c>
      <c r="G112" s="133">
        <f>VLOOKUP(B112,Aliments!A:F,6,FALSE)*(C112/100)</f>
        <v>238.10000000000002</v>
      </c>
    </row>
    <row r="113" spans="2:7" s="114" customFormat="1">
      <c r="B113" s="124" t="s">
        <v>195</v>
      </c>
      <c r="C113" s="138">
        <v>30</v>
      </c>
      <c r="D113" s="132">
        <f>VLOOKUP(B113,Aliments!A:F,3,FALSE)*(C113/100)</f>
        <v>0.3</v>
      </c>
      <c r="E113" s="132">
        <f>VLOOKUP(B113,Aliments!A:F,4,FALSE)*(C113/100)</f>
        <v>0.6</v>
      </c>
      <c r="F113" s="141">
        <f>VLOOKUP(B113,Aliments!A:F,5,FALSE)*(C113/100)</f>
        <v>0.09</v>
      </c>
      <c r="G113" s="133">
        <f>VLOOKUP(B113,Aliments!A:F,6,FALSE)*(C113/100)</f>
        <v>4.4099999999999993</v>
      </c>
    </row>
    <row r="114" spans="2:7" s="114" customFormat="1">
      <c r="B114" s="124" t="s">
        <v>138</v>
      </c>
      <c r="C114" s="138">
        <v>160</v>
      </c>
      <c r="D114" s="132">
        <f>VLOOKUP(B114,Aliments!A:F,3,FALSE)*(C114/100)</f>
        <v>22.400000000000002</v>
      </c>
      <c r="E114" s="132">
        <f>VLOOKUP(B114,Aliments!A:F,4,FALSE)*(C114/100)</f>
        <v>107.2</v>
      </c>
      <c r="F114" s="141">
        <f>VLOOKUP(B114,Aliments!A:F,5,FALSE)*(C114/100)</f>
        <v>8</v>
      </c>
      <c r="G114" s="133">
        <f>VLOOKUP(B114,Aliments!A:F,6,FALSE)*(C114/100)</f>
        <v>590.4</v>
      </c>
    </row>
    <row r="115" spans="2:7" s="114" customFormat="1">
      <c r="B115" s="124" t="s">
        <v>196</v>
      </c>
      <c r="C115" s="138">
        <v>250</v>
      </c>
      <c r="D115" s="132">
        <f>VLOOKUP(B115,Aliments!A:F,3,FALSE)*(C115/100)</f>
        <v>21</v>
      </c>
      <c r="E115" s="132">
        <f>VLOOKUP(B115,Aliments!A:F,4,FALSE)*(C115/100)</f>
        <v>25</v>
      </c>
      <c r="F115" s="141">
        <f>VLOOKUP(B115,Aliments!A:F,5,FALSE)*(C115/100)</f>
        <v>70</v>
      </c>
      <c r="G115" s="133">
        <f>VLOOKUP(B115,Aliments!A:F,6,FALSE)*(C115/100)</f>
        <v>814</v>
      </c>
    </row>
    <row r="116" spans="2:7" s="114" customFormat="1">
      <c r="B116" s="124" t="s">
        <v>183</v>
      </c>
      <c r="C116" s="138">
        <v>0</v>
      </c>
      <c r="D116" s="132">
        <f>VLOOKUP(B116,Aliments!A:F,3,FALSE)*(C116/100)</f>
        <v>0</v>
      </c>
      <c r="E116" s="132">
        <f>VLOOKUP(B116,Aliments!A:F,4,FALSE)*(C116/100)</f>
        <v>0</v>
      </c>
      <c r="F116" s="141">
        <f>VLOOKUP(B116,Aliments!A:F,5,FALSE)*(C116/100)</f>
        <v>0</v>
      </c>
      <c r="G116" s="133">
        <f>VLOOKUP(B116,Aliments!A:F,6,FALSE)*(C116/100)</f>
        <v>0</v>
      </c>
    </row>
    <row r="117" spans="2:7" s="114" customFormat="1" ht="15.75" thickBot="1">
      <c r="B117" s="125" t="s">
        <v>182</v>
      </c>
      <c r="C117" s="139">
        <v>0</v>
      </c>
      <c r="D117" s="134">
        <f>VLOOKUP(B117,Aliments!A:F,3,FALSE)*(C117/100)</f>
        <v>0</v>
      </c>
      <c r="E117" s="134">
        <f>VLOOKUP(B117,Aliments!A:F,4,FALSE)*(C117/100)</f>
        <v>0</v>
      </c>
      <c r="F117" s="142">
        <f>VLOOKUP(B117,Aliments!A:F,5,FALSE)*(C117/100)</f>
        <v>0</v>
      </c>
      <c r="G117" s="135">
        <f>VLOOKUP(B117,Aliments!A:F,6,FALSE)*(C117/100)</f>
        <v>0</v>
      </c>
    </row>
    <row r="118" spans="2:7" s="114" customFormat="1" ht="22.5" thickBot="1">
      <c r="B118" s="130" t="s">
        <v>124</v>
      </c>
      <c r="C118" s="131">
        <f>SUM(C103:C117)</f>
        <v>2883</v>
      </c>
      <c r="D118" s="173">
        <f>SUM(D103:D117)</f>
        <v>266.185</v>
      </c>
      <c r="E118" s="173">
        <f>SUM(E103:E117)</f>
        <v>309.40000000000003</v>
      </c>
      <c r="F118" s="173">
        <f>SUM(F103:F117)</f>
        <v>118.922</v>
      </c>
      <c r="G118" s="174">
        <f>SUM(G103:G117)</f>
        <v>3372.6379999999999</v>
      </c>
    </row>
    <row r="119" spans="2:7" s="114" customFormat="1" ht="15.75" thickBot="1"/>
    <row r="120" spans="2:7" s="114" customFormat="1" ht="30.75" thickBot="1">
      <c r="B120" s="126" t="s">
        <v>197</v>
      </c>
      <c r="C120" s="127" t="s">
        <v>120</v>
      </c>
      <c r="D120" s="128" t="s">
        <v>26</v>
      </c>
      <c r="E120" s="128" t="s">
        <v>27</v>
      </c>
      <c r="F120" s="128" t="s">
        <v>28</v>
      </c>
      <c r="G120" s="129" t="s">
        <v>85</v>
      </c>
    </row>
    <row r="121" spans="2:7" s="114" customFormat="1">
      <c r="B121" s="124" t="s">
        <v>144</v>
      </c>
      <c r="C121" s="136">
        <v>240</v>
      </c>
      <c r="D121" s="132">
        <f>VLOOKUP(B121,Aliments!A:F,3,FALSE)*(C121/100)</f>
        <v>18.48</v>
      </c>
      <c r="E121" s="132">
        <f>VLOOKUP(B121,Aliments!A:F,4,FALSE)*(C121/100)</f>
        <v>100.08</v>
      </c>
      <c r="F121" s="140">
        <f>VLOOKUP(B121,Aliments!A:F,5,FALSE)*(C121/100)</f>
        <v>10.799999999999999</v>
      </c>
      <c r="G121" s="133">
        <f>VLOOKUP(B121,Aliments!A:F,6,FALSE)*(C121/100)</f>
        <v>571.44000000000005</v>
      </c>
    </row>
    <row r="122" spans="2:7" s="114" customFormat="1">
      <c r="B122" s="124" t="s">
        <v>194</v>
      </c>
      <c r="C122" s="137">
        <v>308</v>
      </c>
      <c r="D122" s="132">
        <f>VLOOKUP(B122,Aliments!A:F,3,FALSE)*(C122/100)</f>
        <v>2.4640000000000004</v>
      </c>
      <c r="E122" s="132">
        <f>VLOOKUP(B122,Aliments!A:F,4,FALSE)*(C122/100)</f>
        <v>14.167999999999999</v>
      </c>
      <c r="F122" s="141">
        <f>VLOOKUP(B122,Aliments!A:F,5,FALSE)*(C122/100)</f>
        <v>0.92399999999999993</v>
      </c>
      <c r="G122" s="133">
        <f>VLOOKUP(B122,Aliments!A:F,6,FALSE)*(C122/100)</f>
        <v>74.843999999999994</v>
      </c>
    </row>
    <row r="123" spans="2:7" s="114" customFormat="1">
      <c r="B123" s="124" t="s">
        <v>143</v>
      </c>
      <c r="C123" s="138">
        <v>262</v>
      </c>
      <c r="D123" s="132">
        <f>VLOOKUP(B123,Aliments!A:F,3,FALSE)*(C123/100)</f>
        <v>2.62</v>
      </c>
      <c r="E123" s="132">
        <f>VLOOKUP(B123,Aliments!A:F,4,FALSE)*(C123/100)</f>
        <v>23.580000000000002</v>
      </c>
      <c r="F123" s="141">
        <f>VLOOKUP(B123,Aliments!A:F,5,FALSE)*(C123/100)</f>
        <v>0.52400000000000002</v>
      </c>
      <c r="G123" s="133">
        <f>VLOOKUP(B123,Aliments!A:F,6,FALSE)*(C123/100)</f>
        <v>109.51599999999999</v>
      </c>
    </row>
    <row r="124" spans="2:7" s="114" customFormat="1">
      <c r="B124" s="124" t="s">
        <v>183</v>
      </c>
      <c r="C124" s="138">
        <v>630</v>
      </c>
      <c r="D124" s="132">
        <f>VLOOKUP(B124,Aliments!A:F,3,FALSE)*(C124/100)</f>
        <v>157.5</v>
      </c>
      <c r="E124" s="132">
        <f>VLOOKUP(B124,Aliments!A:F,4,FALSE)*(C124/100)</f>
        <v>0</v>
      </c>
      <c r="F124" s="141">
        <f>VLOOKUP(B124,Aliments!A:F,5,FALSE)*(C124/100)</f>
        <v>6.3</v>
      </c>
      <c r="G124" s="133">
        <f>VLOOKUP(B124,Aliments!A:F,6,FALSE)*(C124/100)</f>
        <v>686.69999999999993</v>
      </c>
    </row>
    <row r="125" spans="2:7" s="114" customFormat="1">
      <c r="B125" s="124" t="s">
        <v>187</v>
      </c>
      <c r="C125" s="138">
        <v>90</v>
      </c>
      <c r="D125" s="132">
        <f>VLOOKUP(B125,Aliments!A:F,3,FALSE)*(C125/100)</f>
        <v>1.9800000000000002</v>
      </c>
      <c r="E125" s="132">
        <f>VLOOKUP(B125,Aliments!A:F,4,FALSE)*(C125/100)</f>
        <v>2.7</v>
      </c>
      <c r="F125" s="141">
        <f>VLOOKUP(B125,Aliments!A:F,5,FALSE)*(C125/100)</f>
        <v>0.18000000000000002</v>
      </c>
      <c r="G125" s="133">
        <f>VLOOKUP(B125,Aliments!A:F,6,FALSE)*(C125/100)</f>
        <v>20.340000000000003</v>
      </c>
    </row>
    <row r="126" spans="2:7" s="114" customFormat="1">
      <c r="B126" s="124" t="s">
        <v>36</v>
      </c>
      <c r="C126" s="138">
        <v>227</v>
      </c>
      <c r="D126" s="132">
        <f>VLOOKUP(B126,Aliments!A:F,3,FALSE)*(C126/100)</f>
        <v>49.94</v>
      </c>
      <c r="E126" s="132">
        <f>VLOOKUP(B126,Aliments!A:F,4,FALSE)*(C126/100)</f>
        <v>0</v>
      </c>
      <c r="F126" s="141">
        <f>VLOOKUP(B126,Aliments!A:F,5,FALSE)*(C126/100)</f>
        <v>15.89</v>
      </c>
      <c r="G126" s="133">
        <f>VLOOKUP(B126,Aliments!A:F,6,FALSE)*(C126/100)</f>
        <v>342.77</v>
      </c>
    </row>
    <row r="127" spans="2:7" s="114" customFormat="1">
      <c r="B127" s="124" t="s">
        <v>185</v>
      </c>
      <c r="C127" s="138">
        <v>180</v>
      </c>
      <c r="D127" s="132">
        <f>VLOOKUP(B127,Aliments!A:F,3,FALSE)*(C127/100)</f>
        <v>12.6</v>
      </c>
      <c r="E127" s="132">
        <f>VLOOKUP(B127,Aliments!A:F,4,FALSE)*(C127/100)</f>
        <v>142.20000000000002</v>
      </c>
      <c r="F127" s="141">
        <f>VLOOKUP(B127,Aliments!A:F,5,FALSE)*(C127/100)</f>
        <v>1.62</v>
      </c>
      <c r="G127" s="133">
        <f>VLOOKUP(B127,Aliments!A:F,6,FALSE)*(C127/100)</f>
        <v>633.78000000000009</v>
      </c>
    </row>
    <row r="128" spans="2:7" s="114" customFormat="1">
      <c r="B128" s="124" t="s">
        <v>35</v>
      </c>
      <c r="C128" s="138">
        <v>100</v>
      </c>
      <c r="D128" s="132">
        <f>VLOOKUP(B128,Aliments!A:F,3,FALSE)*(C128/100)</f>
        <v>2</v>
      </c>
      <c r="E128" s="132">
        <f>VLOOKUP(B128,Aliments!A:F,4,FALSE)*(C128/100)</f>
        <v>3.5</v>
      </c>
      <c r="F128" s="141">
        <f>VLOOKUP(B128,Aliments!A:F,5,FALSE)*(C128/100)</f>
        <v>22</v>
      </c>
      <c r="G128" s="133">
        <f>VLOOKUP(B128,Aliments!A:F,6,FALSE)*(C128/100)</f>
        <v>220</v>
      </c>
    </row>
    <row r="129" spans="2:7" s="114" customFormat="1">
      <c r="B129" s="124" t="s">
        <v>196</v>
      </c>
      <c r="C129" s="138">
        <v>100</v>
      </c>
      <c r="D129" s="132">
        <f>VLOOKUP(B129,Aliments!A:F,3,FALSE)*(C129/100)</f>
        <v>8.4</v>
      </c>
      <c r="E129" s="132">
        <f>VLOOKUP(B129,Aliments!A:F,4,FALSE)*(C129/100)</f>
        <v>10</v>
      </c>
      <c r="F129" s="141">
        <f>VLOOKUP(B129,Aliments!A:F,5,FALSE)*(C129/100)</f>
        <v>28</v>
      </c>
      <c r="G129" s="133">
        <f>VLOOKUP(B129,Aliments!A:F,6,FALSE)*(C129/100)</f>
        <v>325.60000000000002</v>
      </c>
    </row>
    <row r="130" spans="2:7" s="114" customFormat="1">
      <c r="B130" s="124" t="s">
        <v>144</v>
      </c>
      <c r="C130" s="138">
        <v>0</v>
      </c>
      <c r="D130" s="132">
        <f>VLOOKUP(B130,Aliments!A:F,3,FALSE)*(C130/100)</f>
        <v>0</v>
      </c>
      <c r="E130" s="132">
        <f>VLOOKUP(B130,Aliments!A:F,4,FALSE)*(C130/100)</f>
        <v>0</v>
      </c>
      <c r="F130" s="141">
        <f>VLOOKUP(B130,Aliments!A:F,5,FALSE)*(C130/100)</f>
        <v>0</v>
      </c>
      <c r="G130" s="133">
        <f>VLOOKUP(B130,Aliments!A:F,6,FALSE)*(C130/100)</f>
        <v>0</v>
      </c>
    </row>
    <row r="131" spans="2:7" s="114" customFormat="1">
      <c r="B131" s="124" t="s">
        <v>195</v>
      </c>
      <c r="C131" s="138">
        <v>0</v>
      </c>
      <c r="D131" s="132">
        <f>VLOOKUP(B131,Aliments!A:F,3,FALSE)*(C131/100)</f>
        <v>0</v>
      </c>
      <c r="E131" s="132">
        <f>VLOOKUP(B131,Aliments!A:F,4,FALSE)*(C131/100)</f>
        <v>0</v>
      </c>
      <c r="F131" s="141">
        <f>VLOOKUP(B131,Aliments!A:F,5,FALSE)*(C131/100)</f>
        <v>0</v>
      </c>
      <c r="G131" s="133">
        <f>VLOOKUP(B131,Aliments!A:F,6,FALSE)*(C131/100)</f>
        <v>0</v>
      </c>
    </row>
    <row r="132" spans="2:7" s="114" customFormat="1">
      <c r="B132" s="124" t="s">
        <v>138</v>
      </c>
      <c r="C132" s="138">
        <v>0</v>
      </c>
      <c r="D132" s="132">
        <f>VLOOKUP(B132,Aliments!A:F,3,FALSE)*(C132/100)</f>
        <v>0</v>
      </c>
      <c r="E132" s="132">
        <f>VLOOKUP(B132,Aliments!A:F,4,FALSE)*(C132/100)</f>
        <v>0</v>
      </c>
      <c r="F132" s="141">
        <f>VLOOKUP(B132,Aliments!A:F,5,FALSE)*(C132/100)</f>
        <v>0</v>
      </c>
      <c r="G132" s="133">
        <f>VLOOKUP(B132,Aliments!A:F,6,FALSE)*(C132/100)</f>
        <v>0</v>
      </c>
    </row>
    <row r="133" spans="2:7" s="114" customFormat="1">
      <c r="B133" s="124" t="s">
        <v>185</v>
      </c>
      <c r="C133" s="138">
        <v>0</v>
      </c>
      <c r="D133" s="132">
        <f>VLOOKUP(B133,Aliments!A:F,3,FALSE)*(C133/100)</f>
        <v>0</v>
      </c>
      <c r="E133" s="132">
        <f>VLOOKUP(B133,Aliments!A:F,4,FALSE)*(C133/100)</f>
        <v>0</v>
      </c>
      <c r="F133" s="141">
        <f>VLOOKUP(B133,Aliments!A:F,5,FALSE)*(C133/100)</f>
        <v>0</v>
      </c>
      <c r="G133" s="133">
        <f>VLOOKUP(B133,Aliments!A:F,6,FALSE)*(C133/100)</f>
        <v>0</v>
      </c>
    </row>
    <row r="134" spans="2:7" s="114" customFormat="1">
      <c r="B134" s="124" t="s">
        <v>183</v>
      </c>
      <c r="C134" s="138">
        <v>0</v>
      </c>
      <c r="D134" s="132">
        <f>VLOOKUP(B134,Aliments!A:F,3,FALSE)*(C134/100)</f>
        <v>0</v>
      </c>
      <c r="E134" s="132">
        <f>VLOOKUP(B134,Aliments!A:F,4,FALSE)*(C134/100)</f>
        <v>0</v>
      </c>
      <c r="F134" s="141">
        <f>VLOOKUP(B134,Aliments!A:F,5,FALSE)*(C134/100)</f>
        <v>0</v>
      </c>
      <c r="G134" s="133">
        <f>VLOOKUP(B134,Aliments!A:F,6,FALSE)*(C134/100)</f>
        <v>0</v>
      </c>
    </row>
    <row r="135" spans="2:7" s="114" customFormat="1" ht="15.75" thickBot="1">
      <c r="B135" s="125" t="s">
        <v>182</v>
      </c>
      <c r="C135" s="139">
        <v>0</v>
      </c>
      <c r="D135" s="134">
        <f>VLOOKUP(B135,Aliments!A:F,3,FALSE)*(C135/100)</f>
        <v>0</v>
      </c>
      <c r="E135" s="134">
        <f>VLOOKUP(B135,Aliments!A:F,4,FALSE)*(C135/100)</f>
        <v>0</v>
      </c>
      <c r="F135" s="142">
        <f>VLOOKUP(B135,Aliments!A:F,5,FALSE)*(C135/100)</f>
        <v>0</v>
      </c>
      <c r="G135" s="135">
        <f>VLOOKUP(B135,Aliments!A:F,6,FALSE)*(C135/100)</f>
        <v>0</v>
      </c>
    </row>
    <row r="136" spans="2:7" s="114" customFormat="1" ht="22.5" thickBot="1">
      <c r="B136" s="130" t="s">
        <v>124</v>
      </c>
      <c r="C136" s="131">
        <f>SUM(C121:C135)</f>
        <v>2137</v>
      </c>
      <c r="D136" s="173">
        <f>SUM(D121:D135)</f>
        <v>255.98399999999998</v>
      </c>
      <c r="E136" s="173">
        <f>SUM(E121:E135)</f>
        <v>296.22800000000001</v>
      </c>
      <c r="F136" s="173">
        <f>SUM(F121:F135)</f>
        <v>86.238</v>
      </c>
      <c r="G136" s="174">
        <f>SUM(G121:G135)</f>
        <v>2984.99</v>
      </c>
    </row>
    <row r="137" spans="2:7" s="114" customFormat="1"/>
    <row r="138" spans="2:7" s="114" customFormat="1"/>
    <row r="139" spans="2:7" s="114" customFormat="1" ht="15.75" thickBot="1"/>
    <row r="140" spans="2:7" s="114" customFormat="1" ht="30.75" thickBot="1">
      <c r="B140" s="126" t="s">
        <v>198</v>
      </c>
      <c r="C140" s="127" t="s">
        <v>120</v>
      </c>
      <c r="D140" s="128" t="s">
        <v>26</v>
      </c>
      <c r="E140" s="128" t="s">
        <v>27</v>
      </c>
      <c r="F140" s="128" t="s">
        <v>28</v>
      </c>
      <c r="G140" s="129" t="s">
        <v>85</v>
      </c>
    </row>
    <row r="141" spans="2:7" s="114" customFormat="1">
      <c r="B141" s="124" t="s">
        <v>8</v>
      </c>
      <c r="C141" s="136">
        <v>472</v>
      </c>
      <c r="D141" s="132">
        <f>VLOOKUP(B141,Aliments!A:F,3,FALSE)*(C141/100)</f>
        <v>7.08</v>
      </c>
      <c r="E141" s="132">
        <f>VLOOKUP(B141,Aliments!A:F,4,FALSE)*(C141/100)</f>
        <v>94.399999999999991</v>
      </c>
      <c r="F141" s="140">
        <f>VLOOKUP(B141,Aliments!A:F,5,FALSE)*(C141/100)</f>
        <v>0</v>
      </c>
      <c r="G141" s="133">
        <f>VLOOKUP(B141,Aliments!A:F,6,FALSE)*(C141/100)</f>
        <v>405.91999999999996</v>
      </c>
    </row>
    <row r="142" spans="2:7" s="114" customFormat="1">
      <c r="B142" s="124" t="s">
        <v>44</v>
      </c>
      <c r="C142" s="137">
        <v>300</v>
      </c>
      <c r="D142" s="132">
        <f>VLOOKUP(B142,Aliments!A:F,3,FALSE)*(C142/100)</f>
        <v>12.299999999999999</v>
      </c>
      <c r="E142" s="132">
        <f>VLOOKUP(B142,Aliments!A:F,4,FALSE)*(C142/100)</f>
        <v>0.89999999999999991</v>
      </c>
      <c r="F142" s="141">
        <f>VLOOKUP(B142,Aliments!A:F,5,FALSE)*(C142/100)</f>
        <v>0</v>
      </c>
      <c r="G142" s="133">
        <f>VLOOKUP(B142,Aliments!A:F,6,FALSE)*(C142/100)</f>
        <v>52.8</v>
      </c>
    </row>
    <row r="143" spans="2:7" s="114" customFormat="1">
      <c r="B143" s="124" t="s">
        <v>43</v>
      </c>
      <c r="C143" s="138">
        <v>300</v>
      </c>
      <c r="D143" s="132">
        <f>VLOOKUP(B143,Aliments!A:F,3,FALSE)*(C143/100)</f>
        <v>8.1000000000000014</v>
      </c>
      <c r="E143" s="132">
        <f>VLOOKUP(B143,Aliments!A:F,4,FALSE)*(C143/100)</f>
        <v>0.30000000000000004</v>
      </c>
      <c r="F143" s="141">
        <f>VLOOKUP(B143,Aliments!A:F,5,FALSE)*(C143/100)</f>
        <v>16.799999999999997</v>
      </c>
      <c r="G143" s="133">
        <f>VLOOKUP(B143,Aliments!A:F,6,FALSE)*(C143/100)</f>
        <v>184.8</v>
      </c>
    </row>
    <row r="144" spans="2:7" s="114" customFormat="1">
      <c r="B144" s="124" t="s">
        <v>183</v>
      </c>
      <c r="C144" s="138">
        <v>350</v>
      </c>
      <c r="D144" s="132">
        <f>VLOOKUP(B144,Aliments!A:F,3,FALSE)*(C144/100)</f>
        <v>87.5</v>
      </c>
      <c r="E144" s="132">
        <f>VLOOKUP(B144,Aliments!A:F,4,FALSE)*(C144/100)</f>
        <v>0</v>
      </c>
      <c r="F144" s="141">
        <f>VLOOKUP(B144,Aliments!A:F,5,FALSE)*(C144/100)</f>
        <v>3.5</v>
      </c>
      <c r="G144" s="133">
        <f>VLOOKUP(B144,Aliments!A:F,6,FALSE)*(C144/100)</f>
        <v>381.5</v>
      </c>
    </row>
    <row r="145" spans="2:7" s="114" customFormat="1">
      <c r="B145" s="124" t="s">
        <v>188</v>
      </c>
      <c r="C145" s="138">
        <v>92</v>
      </c>
      <c r="D145" s="132">
        <f>VLOOKUP(B145,Aliments!A:F,3,FALSE)*(C145/100)</f>
        <v>8.3719999999999999</v>
      </c>
      <c r="E145" s="132">
        <f>VLOOKUP(B145,Aliments!A:F,4,FALSE)*(C145/100)</f>
        <v>43.975999999999999</v>
      </c>
      <c r="F145" s="141">
        <f>VLOOKUP(B145,Aliments!A:F,5,FALSE)*(C145/100)</f>
        <v>5.5200000000000005</v>
      </c>
      <c r="G145" s="133">
        <f>VLOOKUP(B145,Aliments!A:F,6,FALSE)*(C145/100)</f>
        <v>259.07200000000006</v>
      </c>
    </row>
    <row r="146" spans="2:7" s="114" customFormat="1">
      <c r="B146" s="124" t="s">
        <v>184</v>
      </c>
      <c r="C146" s="138">
        <v>40</v>
      </c>
      <c r="D146" s="132">
        <f>VLOOKUP(B146,Aliments!A:F,3,FALSE)*(C146/100)</f>
        <v>6.2</v>
      </c>
      <c r="E146" s="132">
        <f>VLOOKUP(B146,Aliments!A:F,4,FALSE)*(C146/100)</f>
        <v>2.4000000000000004</v>
      </c>
      <c r="F146" s="141">
        <f>VLOOKUP(B146,Aliments!A:F,5,FALSE)*(C146/100)</f>
        <v>7.6000000000000005</v>
      </c>
      <c r="G146" s="133">
        <f>VLOOKUP(B146,Aliments!A:F,6,FALSE)*(C146/100)</f>
        <v>102.80000000000001</v>
      </c>
    </row>
    <row r="147" spans="2:7" s="114" customFormat="1">
      <c r="B147" s="124" t="s">
        <v>181</v>
      </c>
      <c r="C147" s="138">
        <v>400</v>
      </c>
      <c r="D147" s="132">
        <f>VLOOKUP(B147,Aliments!A:F,3,FALSE)*(C147/100)</f>
        <v>5.2</v>
      </c>
      <c r="E147" s="132">
        <f>VLOOKUP(B147,Aliments!A:F,4,FALSE)*(C147/100)</f>
        <v>26</v>
      </c>
      <c r="F147" s="141">
        <f>VLOOKUP(B147,Aliments!A:F,5,FALSE)*(C147/100)</f>
        <v>0</v>
      </c>
      <c r="G147" s="133">
        <f>VLOOKUP(B147,Aliments!A:F,6,FALSE)*(C147/100)</f>
        <v>124.8</v>
      </c>
    </row>
    <row r="148" spans="2:7" s="114" customFormat="1">
      <c r="B148" s="124" t="s">
        <v>138</v>
      </c>
      <c r="C148" s="138">
        <v>200</v>
      </c>
      <c r="D148" s="132">
        <f>VLOOKUP(B148,Aliments!A:F,3,FALSE)*(C148/100)</f>
        <v>28</v>
      </c>
      <c r="E148" s="132">
        <f>VLOOKUP(B148,Aliments!A:F,4,FALSE)*(C148/100)</f>
        <v>134</v>
      </c>
      <c r="F148" s="141">
        <f>VLOOKUP(B148,Aliments!A:F,5,FALSE)*(C148/100)</f>
        <v>10</v>
      </c>
      <c r="G148" s="133">
        <f>VLOOKUP(B148,Aliments!A:F,6,FALSE)*(C148/100)</f>
        <v>738</v>
      </c>
    </row>
    <row r="149" spans="2:7" s="114" customFormat="1">
      <c r="B149" s="124" t="s">
        <v>40</v>
      </c>
      <c r="C149" s="138">
        <v>354</v>
      </c>
      <c r="D149" s="132">
        <f>VLOOKUP(B149,Aliments!A:F,3,FALSE)*(C149/100)</f>
        <v>81.42</v>
      </c>
      <c r="E149" s="132">
        <f>VLOOKUP(B149,Aliments!A:F,4,FALSE)*(C149/100)</f>
        <v>0</v>
      </c>
      <c r="F149" s="141">
        <f>VLOOKUP(B149,Aliments!A:F,5,FALSE)*(C149/100)</f>
        <v>5.3100000000000005</v>
      </c>
      <c r="G149" s="133">
        <f>VLOOKUP(B149,Aliments!A:F,6,FALSE)*(C149/100)</f>
        <v>373.47</v>
      </c>
    </row>
    <row r="150" spans="2:7" s="114" customFormat="1">
      <c r="B150" s="124" t="s">
        <v>187</v>
      </c>
      <c r="C150" s="138">
        <v>169</v>
      </c>
      <c r="D150" s="132">
        <f>VLOOKUP(B150,Aliments!A:F,3,FALSE)*(C150/100)</f>
        <v>3.718</v>
      </c>
      <c r="E150" s="132">
        <f>VLOOKUP(B150,Aliments!A:F,4,FALSE)*(C150/100)</f>
        <v>5.07</v>
      </c>
      <c r="F150" s="141">
        <f>VLOOKUP(B150,Aliments!A:F,5,FALSE)*(C150/100)</f>
        <v>0.33800000000000002</v>
      </c>
      <c r="G150" s="133">
        <f>VLOOKUP(B150,Aliments!A:F,6,FALSE)*(C150/100)</f>
        <v>38.194000000000003</v>
      </c>
    </row>
    <row r="151" spans="2:7" s="114" customFormat="1">
      <c r="B151" s="124" t="s">
        <v>194</v>
      </c>
      <c r="C151" s="138">
        <v>100</v>
      </c>
      <c r="D151" s="132">
        <f>VLOOKUP(B151,Aliments!A:F,3,FALSE)*(C151/100)</f>
        <v>0.8</v>
      </c>
      <c r="E151" s="132">
        <f>VLOOKUP(B151,Aliments!A:F,4,FALSE)*(C151/100)</f>
        <v>4.5999999999999996</v>
      </c>
      <c r="F151" s="141">
        <f>VLOOKUP(B151,Aliments!A:F,5,FALSE)*(C151/100)</f>
        <v>0.3</v>
      </c>
      <c r="G151" s="133">
        <f>VLOOKUP(B151,Aliments!A:F,6,FALSE)*(C151/100)</f>
        <v>24.299999999999997</v>
      </c>
    </row>
    <row r="152" spans="2:7" s="114" customFormat="1">
      <c r="B152" s="124" t="s">
        <v>195</v>
      </c>
      <c r="C152" s="138">
        <v>54</v>
      </c>
      <c r="D152" s="132">
        <f>VLOOKUP(B152,Aliments!A:F,3,FALSE)*(C152/100)</f>
        <v>0.54</v>
      </c>
      <c r="E152" s="132">
        <f>VLOOKUP(B152,Aliments!A:F,4,FALSE)*(C152/100)</f>
        <v>1.08</v>
      </c>
      <c r="F152" s="141">
        <f>VLOOKUP(B152,Aliments!A:F,5,FALSE)*(C152/100)</f>
        <v>0.16200000000000001</v>
      </c>
      <c r="G152" s="133">
        <f>VLOOKUP(B152,Aliments!A:F,6,FALSE)*(C152/100)</f>
        <v>7.9379999999999997</v>
      </c>
    </row>
    <row r="153" spans="2:7" s="114" customFormat="1">
      <c r="B153" s="124" t="s">
        <v>35</v>
      </c>
      <c r="C153" s="138">
        <v>100</v>
      </c>
      <c r="D153" s="132">
        <f>VLOOKUP(B153,Aliments!A:F,3,FALSE)*(C153/100)</f>
        <v>2</v>
      </c>
      <c r="E153" s="132">
        <f>VLOOKUP(B153,Aliments!A:F,4,FALSE)*(C153/100)</f>
        <v>3.5</v>
      </c>
      <c r="F153" s="141">
        <f>VLOOKUP(B153,Aliments!A:F,5,FALSE)*(C153/100)</f>
        <v>22</v>
      </c>
      <c r="G153" s="133">
        <f>VLOOKUP(B153,Aliments!A:F,6,FALSE)*(C153/100)</f>
        <v>220</v>
      </c>
    </row>
    <row r="154" spans="2:7" s="114" customFormat="1">
      <c r="B154" s="124" t="s">
        <v>144</v>
      </c>
      <c r="C154" s="138">
        <v>100</v>
      </c>
      <c r="D154" s="132">
        <f>VLOOKUP(B154,Aliments!A:F,3,FALSE)*(C154/100)</f>
        <v>7.7</v>
      </c>
      <c r="E154" s="132">
        <f>VLOOKUP(B154,Aliments!A:F,4,FALSE)*(C154/100)</f>
        <v>41.7</v>
      </c>
      <c r="F154" s="141">
        <f>VLOOKUP(B154,Aliments!A:F,5,FALSE)*(C154/100)</f>
        <v>4.5</v>
      </c>
      <c r="G154" s="133">
        <f>VLOOKUP(B154,Aliments!A:F,6,FALSE)*(C154/100)</f>
        <v>238.10000000000002</v>
      </c>
    </row>
    <row r="155" spans="2:7" s="114" customFormat="1" ht="15.75" thickBot="1">
      <c r="B155" s="125" t="s">
        <v>182</v>
      </c>
      <c r="C155" s="139">
        <v>0</v>
      </c>
      <c r="D155" s="134">
        <f>VLOOKUP(B155,Aliments!A:F,3,FALSE)*(C155/100)</f>
        <v>0</v>
      </c>
      <c r="E155" s="134">
        <f>VLOOKUP(B155,Aliments!A:F,4,FALSE)*(C155/100)</f>
        <v>0</v>
      </c>
      <c r="F155" s="142">
        <f>VLOOKUP(B155,Aliments!A:F,5,FALSE)*(C155/100)</f>
        <v>0</v>
      </c>
      <c r="G155" s="135">
        <f>VLOOKUP(B155,Aliments!A:F,6,FALSE)*(C155/100)</f>
        <v>0</v>
      </c>
    </row>
    <row r="156" spans="2:7" s="114" customFormat="1" ht="22.5" thickBot="1">
      <c r="B156" s="130" t="s">
        <v>124</v>
      </c>
      <c r="C156" s="131">
        <f>SUM(C141:C155)</f>
        <v>3031</v>
      </c>
      <c r="D156" s="173">
        <f>SUM(D141:D155)</f>
        <v>258.92999999999995</v>
      </c>
      <c r="E156" s="173">
        <f>SUM(E141:E155)</f>
        <v>357.92599999999999</v>
      </c>
      <c r="F156" s="173">
        <f>SUM(F141:F155)</f>
        <v>76.03</v>
      </c>
      <c r="G156" s="174">
        <f>SUM(G141:G155)</f>
        <v>3151.6940000000004</v>
      </c>
    </row>
    <row r="157" spans="2:7" s="114" customFormat="1"/>
    <row r="158" spans="2:7" s="114" customFormat="1"/>
    <row r="159" spans="2:7" s="114" customFormat="1"/>
    <row r="160" spans="2:7" s="114" customFormat="1" ht="15.75" thickBot="1"/>
    <row r="161" spans="2:7" s="114" customFormat="1" ht="30.75" thickBot="1">
      <c r="B161" s="126" t="s">
        <v>199</v>
      </c>
      <c r="C161" s="127" t="s">
        <v>120</v>
      </c>
      <c r="D161" s="128" t="s">
        <v>26</v>
      </c>
      <c r="E161" s="128" t="s">
        <v>27</v>
      </c>
      <c r="F161" s="128" t="s">
        <v>28</v>
      </c>
      <c r="G161" s="129" t="s">
        <v>85</v>
      </c>
    </row>
    <row r="162" spans="2:7" s="114" customFormat="1">
      <c r="B162" s="124" t="s">
        <v>138</v>
      </c>
      <c r="C162" s="136">
        <v>220</v>
      </c>
      <c r="D162" s="132">
        <f>VLOOKUP(B162,Aliments!A:F,3,FALSE)*(C162/100)</f>
        <v>30.800000000000004</v>
      </c>
      <c r="E162" s="132">
        <f>VLOOKUP(B162,Aliments!A:F,4,FALSE)*(C162/100)</f>
        <v>147.4</v>
      </c>
      <c r="F162" s="140">
        <f>VLOOKUP(B162,Aliments!A:F,5,FALSE)*(C162/100)</f>
        <v>11</v>
      </c>
      <c r="G162" s="133">
        <f>VLOOKUP(B162,Aliments!A:F,6,FALSE)*(C162/100)</f>
        <v>811.80000000000007</v>
      </c>
    </row>
    <row r="163" spans="2:7" s="114" customFormat="1">
      <c r="B163" s="124" t="s">
        <v>144</v>
      </c>
      <c r="C163" s="137">
        <v>200</v>
      </c>
      <c r="D163" s="132">
        <f>VLOOKUP(B163,Aliments!A:F,3,FALSE)*(C163/100)</f>
        <v>15.4</v>
      </c>
      <c r="E163" s="132">
        <f>VLOOKUP(B163,Aliments!A:F,4,FALSE)*(C163/100)</f>
        <v>83.4</v>
      </c>
      <c r="F163" s="141">
        <f>VLOOKUP(B163,Aliments!A:F,5,FALSE)*(C163/100)</f>
        <v>9</v>
      </c>
      <c r="G163" s="133">
        <f>VLOOKUP(B163,Aliments!A:F,6,FALSE)*(C163/100)</f>
        <v>476.20000000000005</v>
      </c>
    </row>
    <row r="164" spans="2:7" s="114" customFormat="1">
      <c r="B164" s="124" t="s">
        <v>141</v>
      </c>
      <c r="C164" s="138">
        <v>170</v>
      </c>
      <c r="D164" s="132">
        <f>VLOOKUP(B164,Aliments!A:F,3,FALSE)*(C164/100)</f>
        <v>37.4</v>
      </c>
      <c r="E164" s="132">
        <f>VLOOKUP(B164,Aliments!A:F,4,FALSE)*(C164/100)</f>
        <v>0.85</v>
      </c>
      <c r="F164" s="141">
        <f>VLOOKUP(B164,Aliments!A:F,5,FALSE)*(C164/100)</f>
        <v>2.21</v>
      </c>
      <c r="G164" s="133">
        <f>VLOOKUP(B164,Aliments!A:F,6,FALSE)*(C164/100)</f>
        <v>172.89</v>
      </c>
    </row>
    <row r="165" spans="2:7" s="114" customFormat="1">
      <c r="B165" s="124" t="s">
        <v>194</v>
      </c>
      <c r="C165" s="138">
        <v>230</v>
      </c>
      <c r="D165" s="132">
        <f>VLOOKUP(B165,Aliments!A:F,3,FALSE)*(C165/100)</f>
        <v>1.8399999999999999</v>
      </c>
      <c r="E165" s="132">
        <f>VLOOKUP(B165,Aliments!A:F,4,FALSE)*(C165/100)</f>
        <v>10.579999999999998</v>
      </c>
      <c r="F165" s="141">
        <f>VLOOKUP(B165,Aliments!A:F,5,FALSE)*(C165/100)</f>
        <v>0.69</v>
      </c>
      <c r="G165" s="133">
        <f>VLOOKUP(B165,Aliments!A:F,6,FALSE)*(C165/100)</f>
        <v>55.889999999999986</v>
      </c>
    </row>
    <row r="166" spans="2:7" s="114" customFormat="1">
      <c r="B166" s="124" t="s">
        <v>188</v>
      </c>
      <c r="C166" s="138">
        <v>138</v>
      </c>
      <c r="D166" s="132">
        <f>VLOOKUP(B166,Aliments!A:F,3,FALSE)*(C166/100)</f>
        <v>12.557999999999998</v>
      </c>
      <c r="E166" s="132">
        <f>VLOOKUP(B166,Aliments!A:F,4,FALSE)*(C166/100)</f>
        <v>65.963999999999984</v>
      </c>
      <c r="F166" s="141">
        <f>VLOOKUP(B166,Aliments!A:F,5,FALSE)*(C166/100)</f>
        <v>8.2799999999999994</v>
      </c>
      <c r="G166" s="133">
        <f>VLOOKUP(B166,Aliments!A:F,6,FALSE)*(C166/100)</f>
        <v>388.608</v>
      </c>
    </row>
    <row r="167" spans="2:7" s="114" customFormat="1">
      <c r="B167" s="124" t="s">
        <v>184</v>
      </c>
      <c r="C167" s="138">
        <v>100</v>
      </c>
      <c r="D167" s="132">
        <f>VLOOKUP(B167,Aliments!A:F,3,FALSE)*(C167/100)</f>
        <v>15.5</v>
      </c>
      <c r="E167" s="132">
        <f>VLOOKUP(B167,Aliments!A:F,4,FALSE)*(C167/100)</f>
        <v>6</v>
      </c>
      <c r="F167" s="141">
        <f>VLOOKUP(B167,Aliments!A:F,5,FALSE)*(C167/100)</f>
        <v>19</v>
      </c>
      <c r="G167" s="133">
        <f>VLOOKUP(B167,Aliments!A:F,6,FALSE)*(C167/100)</f>
        <v>257</v>
      </c>
    </row>
    <row r="168" spans="2:7" s="114" customFormat="1">
      <c r="B168" s="124" t="s">
        <v>195</v>
      </c>
      <c r="C168" s="138">
        <v>200</v>
      </c>
      <c r="D168" s="132">
        <f>VLOOKUP(B168,Aliments!A:F,3,FALSE)*(C168/100)</f>
        <v>2</v>
      </c>
      <c r="E168" s="132">
        <f>VLOOKUP(B168,Aliments!A:F,4,FALSE)*(C168/100)</f>
        <v>4</v>
      </c>
      <c r="F168" s="141">
        <f>VLOOKUP(B168,Aliments!A:F,5,FALSE)*(C168/100)</f>
        <v>0.6</v>
      </c>
      <c r="G168" s="133">
        <f>VLOOKUP(B168,Aliments!A:F,6,FALSE)*(C168/100)</f>
        <v>29.4</v>
      </c>
    </row>
    <row r="169" spans="2:7" s="114" customFormat="1">
      <c r="B169" s="124" t="s">
        <v>8</v>
      </c>
      <c r="C169" s="138">
        <v>236</v>
      </c>
      <c r="D169" s="132">
        <f>VLOOKUP(B169,Aliments!A:F,3,FALSE)*(C169/100)</f>
        <v>3.54</v>
      </c>
      <c r="E169" s="132">
        <f>VLOOKUP(B169,Aliments!A:F,4,FALSE)*(C169/100)</f>
        <v>47.199999999999996</v>
      </c>
      <c r="F169" s="141">
        <f>VLOOKUP(B169,Aliments!A:F,5,FALSE)*(C169/100)</f>
        <v>0</v>
      </c>
      <c r="G169" s="133">
        <f>VLOOKUP(B169,Aliments!A:F,6,FALSE)*(C169/100)</f>
        <v>202.95999999999998</v>
      </c>
    </row>
    <row r="170" spans="2:7" s="114" customFormat="1">
      <c r="B170" s="124" t="s">
        <v>40</v>
      </c>
      <c r="C170" s="138">
        <v>354</v>
      </c>
      <c r="D170" s="132">
        <f>VLOOKUP(B170,Aliments!A:F,3,FALSE)*(C170/100)</f>
        <v>81.42</v>
      </c>
      <c r="E170" s="132">
        <f>VLOOKUP(B170,Aliments!A:F,4,FALSE)*(C170/100)</f>
        <v>0</v>
      </c>
      <c r="F170" s="141">
        <f>VLOOKUP(B170,Aliments!A:F,5,FALSE)*(C170/100)</f>
        <v>5.3100000000000005</v>
      </c>
      <c r="G170" s="133">
        <f>VLOOKUP(B170,Aliments!A:F,6,FALSE)*(C170/100)</f>
        <v>373.47</v>
      </c>
    </row>
    <row r="171" spans="2:7" s="114" customFormat="1">
      <c r="B171" s="124" t="s">
        <v>35</v>
      </c>
      <c r="C171" s="138">
        <v>100</v>
      </c>
      <c r="D171" s="132">
        <f>VLOOKUP(B171,Aliments!A:F,3,FALSE)*(C171/100)</f>
        <v>2</v>
      </c>
      <c r="E171" s="132">
        <f>VLOOKUP(B171,Aliments!A:F,4,FALSE)*(C171/100)</f>
        <v>3.5</v>
      </c>
      <c r="F171" s="141">
        <f>VLOOKUP(B171,Aliments!A:F,5,FALSE)*(C171/100)</f>
        <v>22</v>
      </c>
      <c r="G171" s="133">
        <f>VLOOKUP(B171,Aliments!A:F,6,FALSE)*(C171/100)</f>
        <v>220</v>
      </c>
    </row>
    <row r="172" spans="2:7" s="114" customFormat="1">
      <c r="B172" s="124" t="s">
        <v>139</v>
      </c>
      <c r="C172" s="138">
        <v>40</v>
      </c>
      <c r="D172" s="132">
        <f>VLOOKUP(B172,Aliments!A:F,3,FALSE)*(C172/100)</f>
        <v>11.88</v>
      </c>
      <c r="E172" s="132">
        <f>VLOOKUP(B172,Aliments!A:F,4,FALSE)*(C172/100)</f>
        <v>5.04</v>
      </c>
      <c r="F172" s="141">
        <f>VLOOKUP(B172,Aliments!A:F,5,FALSE)*(C172/100)</f>
        <v>19.28</v>
      </c>
      <c r="G172" s="133">
        <f>VLOOKUP(B172,Aliments!A:F,6,FALSE)*(C172/100)</f>
        <v>241.20000000000002</v>
      </c>
    </row>
    <row r="173" spans="2:7" s="114" customFormat="1">
      <c r="B173" s="124" t="s">
        <v>44</v>
      </c>
      <c r="C173" s="138">
        <v>200</v>
      </c>
      <c r="D173" s="132">
        <f>VLOOKUP(B173,Aliments!A:F,3,FALSE)*(C173/100)</f>
        <v>8.1999999999999993</v>
      </c>
      <c r="E173" s="132">
        <f>VLOOKUP(B173,Aliments!A:F,4,FALSE)*(C173/100)</f>
        <v>0.6</v>
      </c>
      <c r="F173" s="141">
        <f>VLOOKUP(B173,Aliments!A:F,5,FALSE)*(C173/100)</f>
        <v>0</v>
      </c>
      <c r="G173" s="133">
        <f>VLOOKUP(B173,Aliments!A:F,6,FALSE)*(C173/100)</f>
        <v>35.199999999999996</v>
      </c>
    </row>
    <row r="174" spans="2:7" s="114" customFormat="1">
      <c r="B174" s="124" t="s">
        <v>43</v>
      </c>
      <c r="C174" s="138">
        <v>200</v>
      </c>
      <c r="D174" s="132">
        <f>VLOOKUP(B174,Aliments!A:F,3,FALSE)*(C174/100)</f>
        <v>5.4</v>
      </c>
      <c r="E174" s="132">
        <f>VLOOKUP(B174,Aliments!A:F,4,FALSE)*(C174/100)</f>
        <v>0.2</v>
      </c>
      <c r="F174" s="141">
        <f>VLOOKUP(B174,Aliments!A:F,5,FALSE)*(C174/100)</f>
        <v>11.2</v>
      </c>
      <c r="G174" s="133">
        <f>VLOOKUP(B174,Aliments!A:F,6,FALSE)*(C174/100)</f>
        <v>123.2</v>
      </c>
    </row>
    <row r="175" spans="2:7" s="114" customFormat="1">
      <c r="B175" s="124" t="s">
        <v>144</v>
      </c>
      <c r="C175" s="138">
        <v>0</v>
      </c>
      <c r="D175" s="132">
        <f>VLOOKUP(B175,Aliments!A:F,3,FALSE)*(C175/100)</f>
        <v>0</v>
      </c>
      <c r="E175" s="132">
        <f>VLOOKUP(B175,Aliments!A:F,4,FALSE)*(C175/100)</f>
        <v>0</v>
      </c>
      <c r="F175" s="141">
        <f>VLOOKUP(B175,Aliments!A:F,5,FALSE)*(C175/100)</f>
        <v>0</v>
      </c>
      <c r="G175" s="133">
        <f>VLOOKUP(B175,Aliments!A:F,6,FALSE)*(C175/100)</f>
        <v>0</v>
      </c>
    </row>
    <row r="176" spans="2:7" s="114" customFormat="1" ht="15.75" thickBot="1">
      <c r="B176" s="125" t="s">
        <v>182</v>
      </c>
      <c r="C176" s="139">
        <v>0</v>
      </c>
      <c r="D176" s="134">
        <f>VLOOKUP(B176,Aliments!A:F,3,FALSE)*(C176/100)</f>
        <v>0</v>
      </c>
      <c r="E176" s="134">
        <f>VLOOKUP(B176,Aliments!A:F,4,FALSE)*(C176/100)</f>
        <v>0</v>
      </c>
      <c r="F176" s="142">
        <f>VLOOKUP(B176,Aliments!A:F,5,FALSE)*(C176/100)</f>
        <v>0</v>
      </c>
      <c r="G176" s="135">
        <f>VLOOKUP(B176,Aliments!A:F,6,FALSE)*(C176/100)</f>
        <v>0</v>
      </c>
    </row>
    <row r="177" spans="2:7" s="114" customFormat="1" ht="22.5" thickBot="1">
      <c r="B177" s="130" t="s">
        <v>124</v>
      </c>
      <c r="C177" s="131">
        <f>SUM(C162:C176)</f>
        <v>2388</v>
      </c>
      <c r="D177" s="173">
        <f>SUM(D162:D176)</f>
        <v>227.93799999999999</v>
      </c>
      <c r="E177" s="173">
        <f>SUM(E162:E176)</f>
        <v>374.73400000000004</v>
      </c>
      <c r="F177" s="173">
        <f>SUM(F162:F176)</f>
        <v>108.57000000000001</v>
      </c>
      <c r="G177" s="174">
        <f>SUM(G162:G176)</f>
        <v>3387.8179999999993</v>
      </c>
    </row>
    <row r="178" spans="2:7" s="114" customFormat="1">
      <c r="C178" s="116"/>
    </row>
    <row r="179" spans="2:7" s="114" customFormat="1">
      <c r="C179" s="116"/>
    </row>
    <row r="180" spans="2:7" s="114" customFormat="1" ht="15.75" thickBot="1">
      <c r="C180" s="116"/>
    </row>
    <row r="181" spans="2:7" s="114" customFormat="1" ht="30.75" thickBot="1">
      <c r="B181" s="126" t="s">
        <v>200</v>
      </c>
      <c r="C181" s="127" t="s">
        <v>120</v>
      </c>
      <c r="D181" s="128" t="s">
        <v>26</v>
      </c>
      <c r="E181" s="128" t="s">
        <v>27</v>
      </c>
      <c r="F181" s="128" t="s">
        <v>28</v>
      </c>
      <c r="G181" s="129" t="s">
        <v>85</v>
      </c>
    </row>
    <row r="182" spans="2:7" s="114" customFormat="1">
      <c r="B182" s="124" t="s">
        <v>8</v>
      </c>
      <c r="C182" s="136">
        <v>236</v>
      </c>
      <c r="D182" s="132">
        <f>VLOOKUP(B182,Aliments!A:F,3,FALSE)*(C182/100)</f>
        <v>3.54</v>
      </c>
      <c r="E182" s="132">
        <f>VLOOKUP(B182,Aliments!A:F,4,FALSE)*(C182/100)</f>
        <v>47.199999999999996</v>
      </c>
      <c r="F182" s="140">
        <f>VLOOKUP(B182,Aliments!A:F,5,FALSE)*(C182/100)</f>
        <v>0</v>
      </c>
      <c r="G182" s="133">
        <f>VLOOKUP(B182,Aliments!A:F,6,FALSE)*(C182/100)</f>
        <v>202.95999999999998</v>
      </c>
    </row>
    <row r="183" spans="2:7" s="114" customFormat="1">
      <c r="B183" s="124" t="s">
        <v>144</v>
      </c>
      <c r="C183" s="137">
        <v>200</v>
      </c>
      <c r="D183" s="132">
        <f>VLOOKUP(B183,Aliments!A:F,3,FALSE)*(C183/100)</f>
        <v>15.4</v>
      </c>
      <c r="E183" s="132">
        <f>VLOOKUP(B183,Aliments!A:F,4,FALSE)*(C183/100)</f>
        <v>83.4</v>
      </c>
      <c r="F183" s="141">
        <f>VLOOKUP(B183,Aliments!A:F,5,FALSE)*(C183/100)</f>
        <v>9</v>
      </c>
      <c r="G183" s="133">
        <f>VLOOKUP(B183,Aliments!A:F,6,FALSE)*(C183/100)</f>
        <v>476.20000000000005</v>
      </c>
    </row>
    <row r="184" spans="2:7" s="114" customFormat="1">
      <c r="B184" s="124" t="s">
        <v>139</v>
      </c>
      <c r="C184" s="138">
        <v>40</v>
      </c>
      <c r="D184" s="132">
        <f>VLOOKUP(B184,Aliments!A:F,3,FALSE)*(C184/100)</f>
        <v>11.88</v>
      </c>
      <c r="E184" s="132">
        <f>VLOOKUP(B184,Aliments!A:F,4,FALSE)*(C184/100)</f>
        <v>5.04</v>
      </c>
      <c r="F184" s="141">
        <f>VLOOKUP(B184,Aliments!A:F,5,FALSE)*(C184/100)</f>
        <v>19.28</v>
      </c>
      <c r="G184" s="133">
        <f>VLOOKUP(B184,Aliments!A:F,6,FALSE)*(C184/100)</f>
        <v>241.20000000000002</v>
      </c>
    </row>
    <row r="185" spans="2:7" s="114" customFormat="1">
      <c r="B185" s="124" t="s">
        <v>184</v>
      </c>
      <c r="C185" s="138">
        <v>28</v>
      </c>
      <c r="D185" s="132">
        <f>VLOOKUP(B185,Aliments!A:F,3,FALSE)*(C185/100)</f>
        <v>4.3400000000000007</v>
      </c>
      <c r="E185" s="132">
        <f>VLOOKUP(B185,Aliments!A:F,4,FALSE)*(C185/100)</f>
        <v>1.6800000000000002</v>
      </c>
      <c r="F185" s="141">
        <f>VLOOKUP(B185,Aliments!A:F,5,FALSE)*(C185/100)</f>
        <v>5.32</v>
      </c>
      <c r="G185" s="133">
        <f>VLOOKUP(B185,Aliments!A:F,6,FALSE)*(C185/100)</f>
        <v>71.960000000000008</v>
      </c>
    </row>
    <row r="186" spans="2:7" s="114" customFormat="1">
      <c r="B186" s="124" t="s">
        <v>178</v>
      </c>
      <c r="C186" s="138">
        <v>4.7</v>
      </c>
      <c r="D186" s="132">
        <f>VLOOKUP(B186,Aliments!A:F,3,FALSE)*(C186/100)</f>
        <v>3.2899999999999999E-2</v>
      </c>
      <c r="E186" s="132">
        <f>VLOOKUP(B186,Aliments!A:F,4,FALSE)*(C186/100)</f>
        <v>4.7E-2</v>
      </c>
      <c r="F186" s="141">
        <f>VLOOKUP(B186,Aliments!A:F,5,FALSE)*(C186/100)</f>
        <v>3.8540000000000001</v>
      </c>
      <c r="G186" s="133">
        <f>VLOOKUP(B186,Aliments!A:F,6,FALSE)*(C186/100)</f>
        <v>35.005600000000001</v>
      </c>
    </row>
    <row r="187" spans="2:7" s="114" customFormat="1">
      <c r="B187" s="124" t="s">
        <v>141</v>
      </c>
      <c r="C187" s="138">
        <v>112</v>
      </c>
      <c r="D187" s="132">
        <f>VLOOKUP(B187,Aliments!A:F,3,FALSE)*(C187/100)</f>
        <v>24.64</v>
      </c>
      <c r="E187" s="132">
        <f>VLOOKUP(B187,Aliments!A:F,4,FALSE)*(C187/100)</f>
        <v>0.56000000000000005</v>
      </c>
      <c r="F187" s="141">
        <f>VLOOKUP(B187,Aliments!A:F,5,FALSE)*(C187/100)</f>
        <v>1.4560000000000002</v>
      </c>
      <c r="G187" s="133">
        <f>VLOOKUP(B187,Aliments!A:F,6,FALSE)*(C187/100)</f>
        <v>113.90400000000001</v>
      </c>
    </row>
    <row r="188" spans="2:7" s="114" customFormat="1">
      <c r="B188" s="124" t="s">
        <v>195</v>
      </c>
      <c r="C188" s="138">
        <v>23</v>
      </c>
      <c r="D188" s="132">
        <f>VLOOKUP(B188,Aliments!A:F,3,FALSE)*(C188/100)</f>
        <v>0.23</v>
      </c>
      <c r="E188" s="132">
        <f>VLOOKUP(B188,Aliments!A:F,4,FALSE)*(C188/100)</f>
        <v>0.46</v>
      </c>
      <c r="F188" s="141">
        <f>VLOOKUP(B188,Aliments!A:F,5,FALSE)*(C188/100)</f>
        <v>6.9000000000000006E-2</v>
      </c>
      <c r="G188" s="133">
        <f>VLOOKUP(B188,Aliments!A:F,6,FALSE)*(C188/100)</f>
        <v>3.3809999999999998</v>
      </c>
    </row>
    <row r="189" spans="2:7" s="114" customFormat="1">
      <c r="B189" s="124" t="s">
        <v>40</v>
      </c>
      <c r="C189" s="138">
        <v>354</v>
      </c>
      <c r="D189" s="132">
        <f>VLOOKUP(B189,Aliments!A:F,3,FALSE)*(C189/100)</f>
        <v>81.42</v>
      </c>
      <c r="E189" s="132">
        <f>VLOOKUP(B189,Aliments!A:F,4,FALSE)*(C189/100)</f>
        <v>0</v>
      </c>
      <c r="F189" s="141">
        <f>VLOOKUP(B189,Aliments!A:F,5,FALSE)*(C189/100)</f>
        <v>5.3100000000000005</v>
      </c>
      <c r="G189" s="133">
        <f>VLOOKUP(B189,Aliments!A:F,6,FALSE)*(C189/100)</f>
        <v>373.47</v>
      </c>
    </row>
    <row r="190" spans="2:7" s="114" customFormat="1">
      <c r="B190" s="124" t="s">
        <v>189</v>
      </c>
      <c r="C190" s="138">
        <v>48</v>
      </c>
      <c r="D190" s="132">
        <f>VLOOKUP(B190,Aliments!A:F,3,FALSE)*(C190/100)</f>
        <v>0</v>
      </c>
      <c r="E190" s="132">
        <f>VLOOKUP(B190,Aliments!A:F,4,FALSE)*(C190/100)</f>
        <v>38.4</v>
      </c>
      <c r="F190" s="141">
        <f>VLOOKUP(B190,Aliments!A:F,5,FALSE)*(C190/100)</f>
        <v>0</v>
      </c>
      <c r="G190" s="133">
        <f>VLOOKUP(B190,Aliments!A:F,6,FALSE)*(C190/100)</f>
        <v>153.6</v>
      </c>
    </row>
    <row r="191" spans="2:7" s="114" customFormat="1">
      <c r="B191" s="124" t="s">
        <v>185</v>
      </c>
      <c r="C191" s="138">
        <v>180</v>
      </c>
      <c r="D191" s="132">
        <f>VLOOKUP(B191,Aliments!A:F,3,FALSE)*(C191/100)</f>
        <v>12.6</v>
      </c>
      <c r="E191" s="132">
        <f>VLOOKUP(B191,Aliments!A:F,4,FALSE)*(C191/100)</f>
        <v>142.20000000000002</v>
      </c>
      <c r="F191" s="141">
        <f>VLOOKUP(B191,Aliments!A:F,5,FALSE)*(C191/100)</f>
        <v>1.62</v>
      </c>
      <c r="G191" s="133">
        <f>VLOOKUP(B191,Aliments!A:F,6,FALSE)*(C191/100)</f>
        <v>633.78000000000009</v>
      </c>
    </row>
    <row r="192" spans="2:7" s="114" customFormat="1">
      <c r="B192" s="124" t="s">
        <v>183</v>
      </c>
      <c r="C192" s="138">
        <v>330</v>
      </c>
      <c r="D192" s="132">
        <f>VLOOKUP(B192,Aliments!A:F,3,FALSE)*(C192/100)</f>
        <v>82.5</v>
      </c>
      <c r="E192" s="132">
        <f>VLOOKUP(B192,Aliments!A:F,4,FALSE)*(C192/100)</f>
        <v>0</v>
      </c>
      <c r="F192" s="141">
        <f>VLOOKUP(B192,Aliments!A:F,5,FALSE)*(C192/100)</f>
        <v>3.3</v>
      </c>
      <c r="G192" s="133">
        <f>VLOOKUP(B192,Aliments!A:F,6,FALSE)*(C192/100)</f>
        <v>359.7</v>
      </c>
    </row>
    <row r="193" spans="2:7" s="114" customFormat="1">
      <c r="B193" s="124" t="s">
        <v>35</v>
      </c>
      <c r="C193" s="138">
        <v>100</v>
      </c>
      <c r="D193" s="132">
        <f>VLOOKUP(B193,Aliments!A:F,3,FALSE)*(C193/100)</f>
        <v>2</v>
      </c>
      <c r="E193" s="132">
        <f>VLOOKUP(B193,Aliments!A:F,4,FALSE)*(C193/100)</f>
        <v>3.5</v>
      </c>
      <c r="F193" s="141">
        <f>VLOOKUP(B193,Aliments!A:F,5,FALSE)*(C193/100)</f>
        <v>22</v>
      </c>
      <c r="G193" s="133">
        <f>VLOOKUP(B193,Aliments!A:F,6,FALSE)*(C193/100)</f>
        <v>220</v>
      </c>
    </row>
    <row r="194" spans="2:7" s="114" customFormat="1">
      <c r="B194" s="124" t="s">
        <v>138</v>
      </c>
      <c r="C194" s="138">
        <v>100</v>
      </c>
      <c r="D194" s="132">
        <f>VLOOKUP(B194,Aliments!A:F,3,FALSE)*(C194/100)</f>
        <v>14</v>
      </c>
      <c r="E194" s="132">
        <f>VLOOKUP(B194,Aliments!A:F,4,FALSE)*(C194/100)</f>
        <v>67</v>
      </c>
      <c r="F194" s="141">
        <f>VLOOKUP(B194,Aliments!A:F,5,FALSE)*(C194/100)</f>
        <v>5</v>
      </c>
      <c r="G194" s="133">
        <f>VLOOKUP(B194,Aliments!A:F,6,FALSE)*(C194/100)</f>
        <v>369</v>
      </c>
    </row>
    <row r="195" spans="2:7" s="114" customFormat="1">
      <c r="B195" s="124" t="s">
        <v>144</v>
      </c>
      <c r="C195" s="138">
        <v>0</v>
      </c>
      <c r="D195" s="132">
        <f>VLOOKUP(B195,Aliments!A:F,3,FALSE)*(C195/100)</f>
        <v>0</v>
      </c>
      <c r="E195" s="132">
        <f>VLOOKUP(B195,Aliments!A:F,4,FALSE)*(C195/100)</f>
        <v>0</v>
      </c>
      <c r="F195" s="141">
        <f>VLOOKUP(B195,Aliments!A:F,5,FALSE)*(C195/100)</f>
        <v>0</v>
      </c>
      <c r="G195" s="133">
        <f>VLOOKUP(B195,Aliments!A:F,6,FALSE)*(C195/100)</f>
        <v>0</v>
      </c>
    </row>
    <row r="196" spans="2:7" s="114" customFormat="1" ht="15.75" thickBot="1">
      <c r="B196" s="125" t="s">
        <v>182</v>
      </c>
      <c r="C196" s="139">
        <v>0</v>
      </c>
      <c r="D196" s="134">
        <f>VLOOKUP(B196,Aliments!A:F,3,FALSE)*(C196/100)</f>
        <v>0</v>
      </c>
      <c r="E196" s="134">
        <f>VLOOKUP(B196,Aliments!A:F,4,FALSE)*(C196/100)</f>
        <v>0</v>
      </c>
      <c r="F196" s="142">
        <f>VLOOKUP(B196,Aliments!A:F,5,FALSE)*(C196/100)</f>
        <v>0</v>
      </c>
      <c r="G196" s="135">
        <f>VLOOKUP(B196,Aliments!A:F,6,FALSE)*(C196/100)</f>
        <v>0</v>
      </c>
    </row>
    <row r="197" spans="2:7" s="114" customFormat="1" ht="22.5" thickBot="1">
      <c r="B197" s="130" t="s">
        <v>124</v>
      </c>
      <c r="C197" s="131">
        <f>SUM(C182:C196)</f>
        <v>1755.7</v>
      </c>
      <c r="D197" s="173">
        <f>SUM(D182:D196)</f>
        <v>252.5829</v>
      </c>
      <c r="E197" s="173">
        <f>SUM(E182:E196)</f>
        <v>389.48700000000002</v>
      </c>
      <c r="F197" s="173">
        <f>SUM(F182:F196)</f>
        <v>76.209000000000003</v>
      </c>
      <c r="G197" s="174">
        <f>SUM(G182:G196)</f>
        <v>3254.1606000000002</v>
      </c>
    </row>
    <row r="198" spans="2:7" s="114" customFormat="1">
      <c r="C198" s="116"/>
    </row>
    <row r="199" spans="2:7" s="114" customFormat="1">
      <c r="C199" s="116"/>
    </row>
    <row r="200" spans="2:7" s="114" customFormat="1" ht="15.75" thickBot="1">
      <c r="C200" s="116"/>
    </row>
    <row r="201" spans="2:7" s="114" customFormat="1" ht="30.75" thickBot="1">
      <c r="B201" s="126" t="s">
        <v>201</v>
      </c>
      <c r="C201" s="127" t="s">
        <v>120</v>
      </c>
      <c r="D201" s="128" t="s">
        <v>26</v>
      </c>
      <c r="E201" s="128" t="s">
        <v>27</v>
      </c>
      <c r="F201" s="128" t="s">
        <v>28</v>
      </c>
      <c r="G201" s="129" t="s">
        <v>85</v>
      </c>
    </row>
    <row r="202" spans="2:7" s="114" customFormat="1">
      <c r="B202" s="124" t="s">
        <v>141</v>
      </c>
      <c r="C202" s="136">
        <v>200</v>
      </c>
      <c r="D202" s="132">
        <f>VLOOKUP(B202,Aliments!A:F,3,FALSE)*(C202/100)</f>
        <v>44</v>
      </c>
      <c r="E202" s="132">
        <f>VLOOKUP(B202,Aliments!A:F,4,FALSE)*(C202/100)</f>
        <v>1</v>
      </c>
      <c r="F202" s="140">
        <f>VLOOKUP(B202,Aliments!A:F,5,FALSE)*(C202/100)</f>
        <v>2.6</v>
      </c>
      <c r="G202" s="133">
        <f>VLOOKUP(B202,Aliments!A:F,6,FALSE)*(C202/100)</f>
        <v>203.4</v>
      </c>
    </row>
    <row r="203" spans="2:7" s="114" customFormat="1">
      <c r="B203" s="124" t="s">
        <v>44</v>
      </c>
      <c r="C203" s="137">
        <v>400</v>
      </c>
      <c r="D203" s="132">
        <f>VLOOKUP(B203,Aliments!A:F,3,FALSE)*(C203/100)</f>
        <v>16.399999999999999</v>
      </c>
      <c r="E203" s="132">
        <f>VLOOKUP(B203,Aliments!A:F,4,FALSE)*(C203/100)</f>
        <v>1.2</v>
      </c>
      <c r="F203" s="141">
        <f>VLOOKUP(B203,Aliments!A:F,5,FALSE)*(C203/100)</f>
        <v>0</v>
      </c>
      <c r="G203" s="133">
        <f>VLOOKUP(B203,Aliments!A:F,6,FALSE)*(C203/100)</f>
        <v>70.399999999999991</v>
      </c>
    </row>
    <row r="204" spans="2:7" s="114" customFormat="1">
      <c r="B204" s="124" t="s">
        <v>43</v>
      </c>
      <c r="C204" s="138">
        <v>400</v>
      </c>
      <c r="D204" s="132">
        <f>VLOOKUP(B204,Aliments!A:F,3,FALSE)*(C204/100)</f>
        <v>10.8</v>
      </c>
      <c r="E204" s="132">
        <f>VLOOKUP(B204,Aliments!A:F,4,FALSE)*(C204/100)</f>
        <v>0.4</v>
      </c>
      <c r="F204" s="141">
        <f>VLOOKUP(B204,Aliments!A:F,5,FALSE)*(C204/100)</f>
        <v>22.4</v>
      </c>
      <c r="G204" s="133">
        <f>VLOOKUP(B204,Aliments!A:F,6,FALSE)*(C204/100)</f>
        <v>246.4</v>
      </c>
    </row>
    <row r="205" spans="2:7" s="114" customFormat="1">
      <c r="B205" s="124" t="s">
        <v>184</v>
      </c>
      <c r="C205" s="138">
        <v>60</v>
      </c>
      <c r="D205" s="132">
        <f>VLOOKUP(B205,Aliments!A:F,3,FALSE)*(C205/100)</f>
        <v>9.2999999999999989</v>
      </c>
      <c r="E205" s="132">
        <f>VLOOKUP(B205,Aliments!A:F,4,FALSE)*(C205/100)</f>
        <v>3.5999999999999996</v>
      </c>
      <c r="F205" s="141">
        <f>VLOOKUP(B205,Aliments!A:F,5,FALSE)*(C205/100)</f>
        <v>11.4</v>
      </c>
      <c r="G205" s="133">
        <f>VLOOKUP(B205,Aliments!A:F,6,FALSE)*(C205/100)</f>
        <v>154.19999999999999</v>
      </c>
    </row>
    <row r="206" spans="2:7" s="114" customFormat="1">
      <c r="B206" s="124" t="s">
        <v>187</v>
      </c>
      <c r="C206" s="138">
        <v>60</v>
      </c>
      <c r="D206" s="132">
        <f>VLOOKUP(B206,Aliments!A:F,3,FALSE)*(C206/100)</f>
        <v>1.32</v>
      </c>
      <c r="E206" s="132">
        <f>VLOOKUP(B206,Aliments!A:F,4,FALSE)*(C206/100)</f>
        <v>1.7999999999999998</v>
      </c>
      <c r="F206" s="141">
        <f>VLOOKUP(B206,Aliments!A:F,5,FALSE)*(C206/100)</f>
        <v>0.12</v>
      </c>
      <c r="G206" s="133">
        <f>VLOOKUP(B206,Aliments!A:F,6,FALSE)*(C206/100)</f>
        <v>13.56</v>
      </c>
    </row>
    <row r="207" spans="2:7" s="114" customFormat="1">
      <c r="B207" s="124" t="s">
        <v>144</v>
      </c>
      <c r="C207" s="138">
        <v>200</v>
      </c>
      <c r="D207" s="132">
        <f>VLOOKUP(B207,Aliments!A:F,3,FALSE)*(C207/100)</f>
        <v>15.4</v>
      </c>
      <c r="E207" s="132">
        <f>VLOOKUP(B207,Aliments!A:F,4,FALSE)*(C207/100)</f>
        <v>83.4</v>
      </c>
      <c r="F207" s="141">
        <f>VLOOKUP(B207,Aliments!A:F,5,FALSE)*(C207/100)</f>
        <v>9</v>
      </c>
      <c r="G207" s="133">
        <f>VLOOKUP(B207,Aliments!A:F,6,FALSE)*(C207/100)</f>
        <v>476.20000000000005</v>
      </c>
    </row>
    <row r="208" spans="2:7" s="114" customFormat="1">
      <c r="B208" s="124" t="s">
        <v>40</v>
      </c>
      <c r="C208" s="138">
        <v>250</v>
      </c>
      <c r="D208" s="132">
        <f>VLOOKUP(B208,Aliments!A:F,3,FALSE)*(C208/100)</f>
        <v>57.5</v>
      </c>
      <c r="E208" s="132">
        <f>VLOOKUP(B208,Aliments!A:F,4,FALSE)*(C208/100)</f>
        <v>0</v>
      </c>
      <c r="F208" s="141">
        <f>VLOOKUP(B208,Aliments!A:F,5,FALSE)*(C208/100)</f>
        <v>3.75</v>
      </c>
      <c r="G208" s="133">
        <f>VLOOKUP(B208,Aliments!A:F,6,FALSE)*(C208/100)</f>
        <v>263.75</v>
      </c>
    </row>
    <row r="209" spans="2:7" s="114" customFormat="1">
      <c r="B209" s="124" t="s">
        <v>188</v>
      </c>
      <c r="C209" s="138">
        <v>150</v>
      </c>
      <c r="D209" s="132">
        <f>VLOOKUP(B209,Aliments!A:F,3,FALSE)*(C209/100)</f>
        <v>13.649999999999999</v>
      </c>
      <c r="E209" s="132">
        <f>VLOOKUP(B209,Aliments!A:F,4,FALSE)*(C209/100)</f>
        <v>71.699999999999989</v>
      </c>
      <c r="F209" s="141">
        <f>VLOOKUP(B209,Aliments!A:F,5,FALSE)*(C209/100)</f>
        <v>9</v>
      </c>
      <c r="G209" s="133">
        <f>VLOOKUP(B209,Aliments!A:F,6,FALSE)*(C209/100)</f>
        <v>422.40000000000003</v>
      </c>
    </row>
    <row r="210" spans="2:7" s="114" customFormat="1">
      <c r="B210" s="124" t="s">
        <v>183</v>
      </c>
      <c r="C210" s="138">
        <v>200</v>
      </c>
      <c r="D210" s="132">
        <f>VLOOKUP(B210,Aliments!A:F,3,FALSE)*(C210/100)</f>
        <v>50</v>
      </c>
      <c r="E210" s="132">
        <f>VLOOKUP(B210,Aliments!A:F,4,FALSE)*(C210/100)</f>
        <v>0</v>
      </c>
      <c r="F210" s="141">
        <f>VLOOKUP(B210,Aliments!A:F,5,FALSE)*(C210/100)</f>
        <v>2</v>
      </c>
      <c r="G210" s="133">
        <f>VLOOKUP(B210,Aliments!A:F,6,FALSE)*(C210/100)</f>
        <v>218</v>
      </c>
    </row>
    <row r="211" spans="2:7" s="114" customFormat="1">
      <c r="B211" s="124" t="s">
        <v>194</v>
      </c>
      <c r="C211" s="138">
        <v>62</v>
      </c>
      <c r="D211" s="132">
        <f>VLOOKUP(B211,Aliments!A:F,3,FALSE)*(C211/100)</f>
        <v>0.496</v>
      </c>
      <c r="E211" s="132">
        <f>VLOOKUP(B211,Aliments!A:F,4,FALSE)*(C211/100)</f>
        <v>2.8519999999999999</v>
      </c>
      <c r="F211" s="141">
        <f>VLOOKUP(B211,Aliments!A:F,5,FALSE)*(C211/100)</f>
        <v>0.186</v>
      </c>
      <c r="G211" s="133">
        <f>VLOOKUP(B211,Aliments!A:F,6,FALSE)*(C211/100)</f>
        <v>15.065999999999999</v>
      </c>
    </row>
    <row r="212" spans="2:7" s="114" customFormat="1">
      <c r="B212" s="124" t="s">
        <v>35</v>
      </c>
      <c r="C212" s="138">
        <v>130</v>
      </c>
      <c r="D212" s="132">
        <f>VLOOKUP(B212,Aliments!A:F,3,FALSE)*(C212/100)</f>
        <v>2.6</v>
      </c>
      <c r="E212" s="132">
        <f>VLOOKUP(B212,Aliments!A:F,4,FALSE)*(C212/100)</f>
        <v>4.55</v>
      </c>
      <c r="F212" s="141">
        <f>VLOOKUP(B212,Aliments!A:F,5,FALSE)*(C212/100)</f>
        <v>28.6</v>
      </c>
      <c r="G212" s="133">
        <f>VLOOKUP(B212,Aliments!A:F,6,FALSE)*(C212/100)</f>
        <v>286</v>
      </c>
    </row>
    <row r="213" spans="2:7" s="114" customFormat="1">
      <c r="B213" s="124" t="s">
        <v>138</v>
      </c>
      <c r="C213" s="138">
        <v>200</v>
      </c>
      <c r="D213" s="132">
        <f>VLOOKUP(B213,Aliments!A:F,3,FALSE)*(C213/100)</f>
        <v>28</v>
      </c>
      <c r="E213" s="132">
        <f>VLOOKUP(B213,Aliments!A:F,4,FALSE)*(C213/100)</f>
        <v>134</v>
      </c>
      <c r="F213" s="141">
        <f>VLOOKUP(B213,Aliments!A:F,5,FALSE)*(C213/100)</f>
        <v>10</v>
      </c>
      <c r="G213" s="133">
        <f>VLOOKUP(B213,Aliments!A:F,6,FALSE)*(C213/100)</f>
        <v>738</v>
      </c>
    </row>
    <row r="214" spans="2:7" s="114" customFormat="1">
      <c r="B214" s="124" t="s">
        <v>8</v>
      </c>
      <c r="C214" s="138">
        <v>50</v>
      </c>
      <c r="D214" s="132">
        <f>VLOOKUP(B214,Aliments!A:F,3,FALSE)*(C214/100)</f>
        <v>0.75</v>
      </c>
      <c r="E214" s="132">
        <f>VLOOKUP(B214,Aliments!A:F,4,FALSE)*(C214/100)</f>
        <v>10</v>
      </c>
      <c r="F214" s="141">
        <f>VLOOKUP(B214,Aliments!A:F,5,FALSE)*(C214/100)</f>
        <v>0</v>
      </c>
      <c r="G214" s="133">
        <f>VLOOKUP(B214,Aliments!A:F,6,FALSE)*(C214/100)</f>
        <v>43</v>
      </c>
    </row>
    <row r="215" spans="2:7" s="114" customFormat="1">
      <c r="B215" s="124" t="s">
        <v>195</v>
      </c>
      <c r="C215" s="138">
        <v>30</v>
      </c>
      <c r="D215" s="132">
        <f>VLOOKUP(B215,Aliments!A:F,3,FALSE)*(C215/100)</f>
        <v>0.3</v>
      </c>
      <c r="E215" s="132">
        <f>VLOOKUP(B215,Aliments!A:F,4,FALSE)*(C215/100)</f>
        <v>0.6</v>
      </c>
      <c r="F215" s="141">
        <f>VLOOKUP(B215,Aliments!A:F,5,FALSE)*(C215/100)</f>
        <v>0.09</v>
      </c>
      <c r="G215" s="133">
        <f>VLOOKUP(B215,Aliments!A:F,6,FALSE)*(C215/100)</f>
        <v>4.4099999999999993</v>
      </c>
    </row>
    <row r="216" spans="2:7" s="114" customFormat="1" ht="15.75" thickBot="1">
      <c r="B216" s="125" t="s">
        <v>182</v>
      </c>
      <c r="C216" s="139">
        <v>0</v>
      </c>
      <c r="D216" s="134">
        <f>VLOOKUP(B216,Aliments!A:F,3,FALSE)*(C216/100)</f>
        <v>0</v>
      </c>
      <c r="E216" s="134">
        <f>VLOOKUP(B216,Aliments!A:F,4,FALSE)*(C216/100)</f>
        <v>0</v>
      </c>
      <c r="F216" s="142">
        <f>VLOOKUP(B216,Aliments!A:F,5,FALSE)*(C216/100)</f>
        <v>0</v>
      </c>
      <c r="G216" s="135">
        <f>VLOOKUP(B216,Aliments!A:F,6,FALSE)*(C216/100)</f>
        <v>0</v>
      </c>
    </row>
    <row r="217" spans="2:7" s="114" customFormat="1" ht="22.5" thickBot="1">
      <c r="B217" s="130" t="s">
        <v>124</v>
      </c>
      <c r="C217" s="131">
        <f>SUM(C202:C216)</f>
        <v>2392</v>
      </c>
      <c r="D217" s="173">
        <f>SUM(D202:D216)</f>
        <v>250.51600000000002</v>
      </c>
      <c r="E217" s="173">
        <f>SUM(E202:E216)</f>
        <v>315.10200000000003</v>
      </c>
      <c r="F217" s="173">
        <f>SUM(F202:F216)</f>
        <v>99.146000000000001</v>
      </c>
      <c r="G217" s="174">
        <f>SUM(G202:G216)</f>
        <v>3154.7860000000001</v>
      </c>
    </row>
    <row r="218" spans="2:7" s="114" customFormat="1">
      <c r="C218" s="116"/>
    </row>
    <row r="219" spans="2:7" s="114" customFormat="1">
      <c r="C219" s="116"/>
    </row>
    <row r="220" spans="2:7" s="114" customFormat="1">
      <c r="C220" s="116"/>
    </row>
    <row r="221" spans="2:7" s="114" customFormat="1" ht="15.75" thickBot="1">
      <c r="C221" s="116"/>
    </row>
    <row r="222" spans="2:7" s="114" customFormat="1" ht="30.75" thickBot="1">
      <c r="B222" s="126" t="s">
        <v>202</v>
      </c>
      <c r="C222" s="127" t="s">
        <v>120</v>
      </c>
      <c r="D222" s="128" t="s">
        <v>26</v>
      </c>
      <c r="E222" s="128" t="s">
        <v>27</v>
      </c>
      <c r="F222" s="128" t="s">
        <v>28</v>
      </c>
      <c r="G222" s="129" t="s">
        <v>85</v>
      </c>
    </row>
    <row r="223" spans="2:7" s="114" customFormat="1">
      <c r="B223" s="124" t="s">
        <v>8</v>
      </c>
      <c r="C223" s="136">
        <v>236</v>
      </c>
      <c r="D223" s="132">
        <f>VLOOKUP(B223,Aliments!A:F,3,FALSE)*(C223/100)</f>
        <v>3.54</v>
      </c>
      <c r="E223" s="132">
        <f>VLOOKUP(B223,Aliments!A:F,4,FALSE)*(C223/100)</f>
        <v>47.199999999999996</v>
      </c>
      <c r="F223" s="140">
        <f>VLOOKUP(B223,Aliments!A:F,5,FALSE)*(C223/100)</f>
        <v>0</v>
      </c>
      <c r="G223" s="133">
        <f>VLOOKUP(B223,Aliments!A:F,6,FALSE)*(C223/100)</f>
        <v>202.95999999999998</v>
      </c>
    </row>
    <row r="224" spans="2:7" s="114" customFormat="1">
      <c r="B224" s="124" t="s">
        <v>144</v>
      </c>
      <c r="C224" s="137">
        <v>200</v>
      </c>
      <c r="D224" s="132">
        <f>VLOOKUP(B224,Aliments!A:F,3,FALSE)*(C224/100)</f>
        <v>15.4</v>
      </c>
      <c r="E224" s="132">
        <f>VLOOKUP(B224,Aliments!A:F,4,FALSE)*(C224/100)</f>
        <v>83.4</v>
      </c>
      <c r="F224" s="141">
        <f>VLOOKUP(B224,Aliments!A:F,5,FALSE)*(C224/100)</f>
        <v>9</v>
      </c>
      <c r="G224" s="133">
        <f>VLOOKUP(B224,Aliments!A:F,6,FALSE)*(C224/100)</f>
        <v>476.20000000000005</v>
      </c>
    </row>
    <row r="225" spans="2:7" s="114" customFormat="1">
      <c r="B225" s="124" t="s">
        <v>139</v>
      </c>
      <c r="C225" s="138">
        <v>40</v>
      </c>
      <c r="D225" s="132">
        <f>VLOOKUP(B225,Aliments!A:F,3,FALSE)*(C225/100)</f>
        <v>11.88</v>
      </c>
      <c r="E225" s="132">
        <f>VLOOKUP(B225,Aliments!A:F,4,FALSE)*(C225/100)</f>
        <v>5.04</v>
      </c>
      <c r="F225" s="141">
        <f>VLOOKUP(B225,Aliments!A:F,5,FALSE)*(C225/100)</f>
        <v>19.28</v>
      </c>
      <c r="G225" s="133">
        <f>VLOOKUP(B225,Aliments!A:F,6,FALSE)*(C225/100)</f>
        <v>241.20000000000002</v>
      </c>
    </row>
    <row r="226" spans="2:7" s="114" customFormat="1">
      <c r="B226" s="124" t="s">
        <v>184</v>
      </c>
      <c r="C226" s="138">
        <v>28</v>
      </c>
      <c r="D226" s="132">
        <f>VLOOKUP(B226,Aliments!A:F,3,FALSE)*(C226/100)</f>
        <v>4.3400000000000007</v>
      </c>
      <c r="E226" s="132">
        <f>VLOOKUP(B226,Aliments!A:F,4,FALSE)*(C226/100)</f>
        <v>1.6800000000000002</v>
      </c>
      <c r="F226" s="141">
        <f>VLOOKUP(B226,Aliments!A:F,5,FALSE)*(C226/100)</f>
        <v>5.32</v>
      </c>
      <c r="G226" s="133">
        <f>VLOOKUP(B226,Aliments!A:F,6,FALSE)*(C226/100)</f>
        <v>71.960000000000008</v>
      </c>
    </row>
    <row r="227" spans="2:7" s="114" customFormat="1">
      <c r="B227" s="124" t="s">
        <v>178</v>
      </c>
      <c r="C227" s="138">
        <v>4.7</v>
      </c>
      <c r="D227" s="132">
        <f>VLOOKUP(B227,Aliments!A:F,3,FALSE)*(C227/100)</f>
        <v>3.2899999999999999E-2</v>
      </c>
      <c r="E227" s="132">
        <f>VLOOKUP(B227,Aliments!A:F,4,FALSE)*(C227/100)</f>
        <v>4.7E-2</v>
      </c>
      <c r="F227" s="141">
        <f>VLOOKUP(B227,Aliments!A:F,5,FALSE)*(C227/100)</f>
        <v>3.8540000000000001</v>
      </c>
      <c r="G227" s="133">
        <f>VLOOKUP(B227,Aliments!A:F,6,FALSE)*(C227/100)</f>
        <v>35.005600000000001</v>
      </c>
    </row>
    <row r="228" spans="2:7" s="114" customFormat="1">
      <c r="B228" s="124" t="s">
        <v>141</v>
      </c>
      <c r="C228" s="138">
        <v>112</v>
      </c>
      <c r="D228" s="132">
        <f>VLOOKUP(B228,Aliments!A:F,3,FALSE)*(C228/100)</f>
        <v>24.64</v>
      </c>
      <c r="E228" s="132">
        <f>VLOOKUP(B228,Aliments!A:F,4,FALSE)*(C228/100)</f>
        <v>0.56000000000000005</v>
      </c>
      <c r="F228" s="141">
        <f>VLOOKUP(B228,Aliments!A:F,5,FALSE)*(C228/100)</f>
        <v>1.4560000000000002</v>
      </c>
      <c r="G228" s="133">
        <f>VLOOKUP(B228,Aliments!A:F,6,FALSE)*(C228/100)</f>
        <v>113.90400000000001</v>
      </c>
    </row>
    <row r="229" spans="2:7" s="114" customFormat="1">
      <c r="B229" s="124" t="s">
        <v>195</v>
      </c>
      <c r="C229" s="138">
        <v>23</v>
      </c>
      <c r="D229" s="132">
        <f>VLOOKUP(B229,Aliments!A:F,3,FALSE)*(C229/100)</f>
        <v>0.23</v>
      </c>
      <c r="E229" s="132">
        <f>VLOOKUP(B229,Aliments!A:F,4,FALSE)*(C229/100)</f>
        <v>0.46</v>
      </c>
      <c r="F229" s="141">
        <f>VLOOKUP(B229,Aliments!A:F,5,FALSE)*(C229/100)</f>
        <v>6.9000000000000006E-2</v>
      </c>
      <c r="G229" s="133">
        <f>VLOOKUP(B229,Aliments!A:F,6,FALSE)*(C229/100)</f>
        <v>3.3809999999999998</v>
      </c>
    </row>
    <row r="230" spans="2:7" s="114" customFormat="1">
      <c r="B230" s="124" t="s">
        <v>40</v>
      </c>
      <c r="C230" s="138">
        <v>354</v>
      </c>
      <c r="D230" s="132">
        <f>VLOOKUP(B230,Aliments!A:F,3,FALSE)*(C230/100)</f>
        <v>81.42</v>
      </c>
      <c r="E230" s="132">
        <f>VLOOKUP(B230,Aliments!A:F,4,FALSE)*(C230/100)</f>
        <v>0</v>
      </c>
      <c r="F230" s="141">
        <f>VLOOKUP(B230,Aliments!A:F,5,FALSE)*(C230/100)</f>
        <v>5.3100000000000005</v>
      </c>
      <c r="G230" s="133">
        <f>VLOOKUP(B230,Aliments!A:F,6,FALSE)*(C230/100)</f>
        <v>373.47</v>
      </c>
    </row>
    <row r="231" spans="2:7" s="114" customFormat="1">
      <c r="B231" s="124" t="s">
        <v>189</v>
      </c>
      <c r="C231" s="138">
        <v>48</v>
      </c>
      <c r="D231" s="132">
        <f>VLOOKUP(B231,Aliments!A:F,3,FALSE)*(C231/100)</f>
        <v>0</v>
      </c>
      <c r="E231" s="132">
        <f>VLOOKUP(B231,Aliments!A:F,4,FALSE)*(C231/100)</f>
        <v>38.4</v>
      </c>
      <c r="F231" s="141">
        <f>VLOOKUP(B231,Aliments!A:F,5,FALSE)*(C231/100)</f>
        <v>0</v>
      </c>
      <c r="G231" s="133">
        <f>VLOOKUP(B231,Aliments!A:F,6,FALSE)*(C231/100)</f>
        <v>153.6</v>
      </c>
    </row>
    <row r="232" spans="2:7" s="114" customFormat="1">
      <c r="B232" s="124" t="s">
        <v>185</v>
      </c>
      <c r="C232" s="138">
        <v>180</v>
      </c>
      <c r="D232" s="132">
        <f>VLOOKUP(B232,Aliments!A:F,3,FALSE)*(C232/100)</f>
        <v>12.6</v>
      </c>
      <c r="E232" s="132">
        <f>VLOOKUP(B232,Aliments!A:F,4,FALSE)*(C232/100)</f>
        <v>142.20000000000002</v>
      </c>
      <c r="F232" s="141">
        <f>VLOOKUP(B232,Aliments!A:F,5,FALSE)*(C232/100)</f>
        <v>1.62</v>
      </c>
      <c r="G232" s="133">
        <f>VLOOKUP(B232,Aliments!A:F,6,FALSE)*(C232/100)</f>
        <v>633.78000000000009</v>
      </c>
    </row>
    <row r="233" spans="2:7" s="114" customFormat="1">
      <c r="B233" s="124" t="s">
        <v>183</v>
      </c>
      <c r="C233" s="138">
        <v>330</v>
      </c>
      <c r="D233" s="132">
        <f>VLOOKUP(B233,Aliments!A:F,3,FALSE)*(C233/100)</f>
        <v>82.5</v>
      </c>
      <c r="E233" s="132">
        <f>VLOOKUP(B233,Aliments!A:F,4,FALSE)*(C233/100)</f>
        <v>0</v>
      </c>
      <c r="F233" s="141">
        <f>VLOOKUP(B233,Aliments!A:F,5,FALSE)*(C233/100)</f>
        <v>3.3</v>
      </c>
      <c r="G233" s="133">
        <f>VLOOKUP(B233,Aliments!A:F,6,FALSE)*(C233/100)</f>
        <v>359.7</v>
      </c>
    </row>
    <row r="234" spans="2:7" s="114" customFormat="1">
      <c r="B234" s="124" t="s">
        <v>35</v>
      </c>
      <c r="C234" s="138">
        <v>100</v>
      </c>
      <c r="D234" s="132">
        <f>VLOOKUP(B234,Aliments!A:F,3,FALSE)*(C234/100)</f>
        <v>2</v>
      </c>
      <c r="E234" s="132">
        <f>VLOOKUP(B234,Aliments!A:F,4,FALSE)*(C234/100)</f>
        <v>3.5</v>
      </c>
      <c r="F234" s="141">
        <f>VLOOKUP(B234,Aliments!A:F,5,FALSE)*(C234/100)</f>
        <v>22</v>
      </c>
      <c r="G234" s="133">
        <f>VLOOKUP(B234,Aliments!A:F,6,FALSE)*(C234/100)</f>
        <v>220</v>
      </c>
    </row>
    <row r="235" spans="2:7" s="114" customFormat="1">
      <c r="B235" s="124" t="s">
        <v>138</v>
      </c>
      <c r="C235" s="138">
        <v>150</v>
      </c>
      <c r="D235" s="132">
        <f>VLOOKUP(B235,Aliments!A:F,3,FALSE)*(C235/100)</f>
        <v>21</v>
      </c>
      <c r="E235" s="132">
        <f>VLOOKUP(B235,Aliments!A:F,4,FALSE)*(C235/100)</f>
        <v>100.5</v>
      </c>
      <c r="F235" s="141">
        <f>VLOOKUP(B235,Aliments!A:F,5,FALSE)*(C235/100)</f>
        <v>7.5</v>
      </c>
      <c r="G235" s="133">
        <f>VLOOKUP(B235,Aliments!A:F,6,FALSE)*(C235/100)</f>
        <v>553.5</v>
      </c>
    </row>
    <row r="236" spans="2:7" s="114" customFormat="1">
      <c r="B236" s="124" t="s">
        <v>144</v>
      </c>
      <c r="C236" s="138">
        <v>0</v>
      </c>
      <c r="D236" s="132">
        <f>VLOOKUP(B236,Aliments!A:F,3,FALSE)*(C236/100)</f>
        <v>0</v>
      </c>
      <c r="E236" s="132">
        <f>VLOOKUP(B236,Aliments!A:F,4,FALSE)*(C236/100)</f>
        <v>0</v>
      </c>
      <c r="F236" s="141">
        <f>VLOOKUP(B236,Aliments!A:F,5,FALSE)*(C236/100)</f>
        <v>0</v>
      </c>
      <c r="G236" s="133">
        <f>VLOOKUP(B236,Aliments!A:F,6,FALSE)*(C236/100)</f>
        <v>0</v>
      </c>
    </row>
    <row r="237" spans="2:7" s="114" customFormat="1" ht="15.75" thickBot="1">
      <c r="B237" s="125" t="s">
        <v>182</v>
      </c>
      <c r="C237" s="139">
        <v>0</v>
      </c>
      <c r="D237" s="134">
        <f>VLOOKUP(B237,Aliments!A:F,3,FALSE)*(C237/100)</f>
        <v>0</v>
      </c>
      <c r="E237" s="134">
        <f>VLOOKUP(B237,Aliments!A:F,4,FALSE)*(C237/100)</f>
        <v>0</v>
      </c>
      <c r="F237" s="142">
        <f>VLOOKUP(B237,Aliments!A:F,5,FALSE)*(C237/100)</f>
        <v>0</v>
      </c>
      <c r="G237" s="135">
        <f>VLOOKUP(B237,Aliments!A:F,6,FALSE)*(C237/100)</f>
        <v>0</v>
      </c>
    </row>
    <row r="238" spans="2:7" s="114" customFormat="1" ht="22.5" thickBot="1">
      <c r="B238" s="130" t="s">
        <v>124</v>
      </c>
      <c r="C238" s="131">
        <f>SUM(C223:C237)</f>
        <v>1805.7</v>
      </c>
      <c r="D238" s="173">
        <f>SUM(D223:D237)</f>
        <v>259.5829</v>
      </c>
      <c r="E238" s="173">
        <f>SUM(E223:E237)</f>
        <v>422.98700000000002</v>
      </c>
      <c r="F238" s="173">
        <f>SUM(F223:F237)</f>
        <v>78.709000000000003</v>
      </c>
      <c r="G238" s="174">
        <f>SUM(G223:G237)</f>
        <v>3438.6606000000002</v>
      </c>
    </row>
    <row r="239" spans="2:7" s="114" customFormat="1">
      <c r="C239" s="116"/>
    </row>
    <row r="240" spans="2:7" s="114" customFormat="1">
      <c r="C240" s="116"/>
    </row>
    <row r="241" spans="2:7" s="114" customFormat="1" ht="15.75" thickBot="1">
      <c r="C241" s="116"/>
    </row>
    <row r="242" spans="2:7" s="114" customFormat="1" ht="30.75" thickBot="1">
      <c r="B242" s="126" t="s">
        <v>203</v>
      </c>
      <c r="C242" s="127" t="s">
        <v>120</v>
      </c>
      <c r="D242" s="128" t="s">
        <v>26</v>
      </c>
      <c r="E242" s="128" t="s">
        <v>27</v>
      </c>
      <c r="F242" s="128" t="s">
        <v>28</v>
      </c>
      <c r="G242" s="129" t="s">
        <v>85</v>
      </c>
    </row>
    <row r="243" spans="2:7" s="114" customFormat="1">
      <c r="B243" s="124" t="s">
        <v>138</v>
      </c>
      <c r="C243" s="136">
        <v>200</v>
      </c>
      <c r="D243" s="132">
        <f>VLOOKUP(B243,Aliments!A:F,3,FALSE)*(C243/100)</f>
        <v>28</v>
      </c>
      <c r="E243" s="132">
        <f>VLOOKUP(B243,Aliments!A:F,4,FALSE)*(C243/100)</f>
        <v>134</v>
      </c>
      <c r="F243" s="140">
        <f>VLOOKUP(B243,Aliments!A:F,5,FALSE)*(C243/100)</f>
        <v>10</v>
      </c>
      <c r="G243" s="133">
        <f>VLOOKUP(B243,Aliments!A:F,6,FALSE)*(C243/100)</f>
        <v>738</v>
      </c>
    </row>
    <row r="244" spans="2:7" s="114" customFormat="1">
      <c r="B244" s="124" t="s">
        <v>8</v>
      </c>
      <c r="C244" s="137">
        <v>350</v>
      </c>
      <c r="D244" s="132">
        <f>VLOOKUP(B244,Aliments!A:F,3,FALSE)*(C244/100)</f>
        <v>5.25</v>
      </c>
      <c r="E244" s="132">
        <f>VLOOKUP(B244,Aliments!A:F,4,FALSE)*(C244/100)</f>
        <v>70</v>
      </c>
      <c r="F244" s="141">
        <f>VLOOKUP(B244,Aliments!A:F,5,FALSE)*(C244/100)</f>
        <v>0</v>
      </c>
      <c r="G244" s="133">
        <f>VLOOKUP(B244,Aliments!A:F,6,FALSE)*(C244/100)</f>
        <v>301</v>
      </c>
    </row>
    <row r="245" spans="2:7" s="114" customFormat="1">
      <c r="B245" s="124" t="s">
        <v>139</v>
      </c>
      <c r="C245" s="138">
        <v>70</v>
      </c>
      <c r="D245" s="132">
        <f>VLOOKUP(B245,Aliments!A:F,3,FALSE)*(C245/100)</f>
        <v>20.79</v>
      </c>
      <c r="E245" s="132">
        <f>VLOOKUP(B245,Aliments!A:F,4,FALSE)*(C245/100)</f>
        <v>8.8199999999999985</v>
      </c>
      <c r="F245" s="141">
        <f>VLOOKUP(B245,Aliments!A:F,5,FALSE)*(C245/100)</f>
        <v>33.74</v>
      </c>
      <c r="G245" s="133">
        <f>VLOOKUP(B245,Aliments!A:F,6,FALSE)*(C245/100)</f>
        <v>422.09999999999997</v>
      </c>
    </row>
    <row r="246" spans="2:7" s="114" customFormat="1">
      <c r="B246" s="124" t="s">
        <v>144</v>
      </c>
      <c r="C246" s="138">
        <v>200</v>
      </c>
      <c r="D246" s="132">
        <f>VLOOKUP(B246,Aliments!A:F,3,FALSE)*(C246/100)</f>
        <v>15.4</v>
      </c>
      <c r="E246" s="132">
        <f>VLOOKUP(B246,Aliments!A:F,4,FALSE)*(C246/100)</f>
        <v>83.4</v>
      </c>
      <c r="F246" s="141">
        <f>VLOOKUP(B246,Aliments!A:F,5,FALSE)*(C246/100)</f>
        <v>9</v>
      </c>
      <c r="G246" s="133">
        <f>VLOOKUP(B246,Aliments!A:F,6,FALSE)*(C246/100)</f>
        <v>476.20000000000005</v>
      </c>
    </row>
    <row r="247" spans="2:7" s="114" customFormat="1">
      <c r="B247" s="124" t="s">
        <v>183</v>
      </c>
      <c r="C247" s="138">
        <v>240</v>
      </c>
      <c r="D247" s="132">
        <f>VLOOKUP(B247,Aliments!A:F,3,FALSE)*(C247/100)</f>
        <v>60</v>
      </c>
      <c r="E247" s="132">
        <f>VLOOKUP(B247,Aliments!A:F,4,FALSE)*(C247/100)</f>
        <v>0</v>
      </c>
      <c r="F247" s="141">
        <f>VLOOKUP(B247,Aliments!A:F,5,FALSE)*(C247/100)</f>
        <v>2.4</v>
      </c>
      <c r="G247" s="133">
        <f>VLOOKUP(B247,Aliments!A:F,6,FALSE)*(C247/100)</f>
        <v>261.59999999999997</v>
      </c>
    </row>
    <row r="248" spans="2:7" s="114" customFormat="1">
      <c r="B248" s="124" t="s">
        <v>40</v>
      </c>
      <c r="C248" s="138">
        <v>350</v>
      </c>
      <c r="D248" s="132">
        <f>VLOOKUP(B248,Aliments!A:F,3,FALSE)*(C248/100)</f>
        <v>80.5</v>
      </c>
      <c r="E248" s="132">
        <f>VLOOKUP(B248,Aliments!A:F,4,FALSE)*(C248/100)</f>
        <v>0</v>
      </c>
      <c r="F248" s="141">
        <f>VLOOKUP(B248,Aliments!A:F,5,FALSE)*(C248/100)</f>
        <v>5.25</v>
      </c>
      <c r="G248" s="133">
        <f>VLOOKUP(B248,Aliments!A:F,6,FALSE)*(C248/100)</f>
        <v>369.25</v>
      </c>
    </row>
    <row r="249" spans="2:7" s="114" customFormat="1">
      <c r="B249" s="124" t="s">
        <v>188</v>
      </c>
      <c r="C249" s="138">
        <v>200</v>
      </c>
      <c r="D249" s="132">
        <f>VLOOKUP(B249,Aliments!A:F,3,FALSE)*(C249/100)</f>
        <v>18.2</v>
      </c>
      <c r="E249" s="132">
        <f>VLOOKUP(B249,Aliments!A:F,4,FALSE)*(C249/100)</f>
        <v>95.6</v>
      </c>
      <c r="F249" s="141">
        <f>VLOOKUP(B249,Aliments!A:F,5,FALSE)*(C249/100)</f>
        <v>12</v>
      </c>
      <c r="G249" s="133">
        <f>VLOOKUP(B249,Aliments!A:F,6,FALSE)*(C249/100)</f>
        <v>563.20000000000005</v>
      </c>
    </row>
    <row r="250" spans="2:7" s="114" customFormat="1">
      <c r="B250" s="124" t="s">
        <v>40</v>
      </c>
      <c r="C250" s="138">
        <v>0</v>
      </c>
      <c r="D250" s="132">
        <f>VLOOKUP(B250,Aliments!A:F,3,FALSE)*(C250/100)</f>
        <v>0</v>
      </c>
      <c r="E250" s="132">
        <f>VLOOKUP(B250,Aliments!A:F,4,FALSE)*(C250/100)</f>
        <v>0</v>
      </c>
      <c r="F250" s="141">
        <f>VLOOKUP(B250,Aliments!A:F,5,FALSE)*(C250/100)</f>
        <v>0</v>
      </c>
      <c r="G250" s="133">
        <f>VLOOKUP(B250,Aliments!A:F,6,FALSE)*(C250/100)</f>
        <v>0</v>
      </c>
    </row>
    <row r="251" spans="2:7" s="114" customFormat="1">
      <c r="B251" s="124" t="s">
        <v>189</v>
      </c>
      <c r="C251" s="138">
        <v>0</v>
      </c>
      <c r="D251" s="132">
        <f>VLOOKUP(B251,Aliments!A:F,3,FALSE)*(C251/100)</f>
        <v>0</v>
      </c>
      <c r="E251" s="132">
        <f>VLOOKUP(B251,Aliments!A:F,4,FALSE)*(C251/100)</f>
        <v>0</v>
      </c>
      <c r="F251" s="141">
        <f>VLOOKUP(B251,Aliments!A:F,5,FALSE)*(C251/100)</f>
        <v>0</v>
      </c>
      <c r="G251" s="133">
        <f>VLOOKUP(B251,Aliments!A:F,6,FALSE)*(C251/100)</f>
        <v>0</v>
      </c>
    </row>
    <row r="252" spans="2:7" s="114" customFormat="1">
      <c r="B252" s="124" t="s">
        <v>185</v>
      </c>
      <c r="C252" s="138">
        <v>0</v>
      </c>
      <c r="D252" s="132">
        <f>VLOOKUP(B252,Aliments!A:F,3,FALSE)*(C252/100)</f>
        <v>0</v>
      </c>
      <c r="E252" s="132">
        <f>VLOOKUP(B252,Aliments!A:F,4,FALSE)*(C252/100)</f>
        <v>0</v>
      </c>
      <c r="F252" s="141">
        <f>VLOOKUP(B252,Aliments!A:F,5,FALSE)*(C252/100)</f>
        <v>0</v>
      </c>
      <c r="G252" s="133">
        <f>VLOOKUP(B252,Aliments!A:F,6,FALSE)*(C252/100)</f>
        <v>0</v>
      </c>
    </row>
    <row r="253" spans="2:7" s="114" customFormat="1">
      <c r="B253" s="124" t="s">
        <v>183</v>
      </c>
      <c r="C253" s="138">
        <v>0</v>
      </c>
      <c r="D253" s="132">
        <f>VLOOKUP(B253,Aliments!A:F,3,FALSE)*(C253/100)</f>
        <v>0</v>
      </c>
      <c r="E253" s="132">
        <f>VLOOKUP(B253,Aliments!A:F,4,FALSE)*(C253/100)</f>
        <v>0</v>
      </c>
      <c r="F253" s="141">
        <f>VLOOKUP(B253,Aliments!A:F,5,FALSE)*(C253/100)</f>
        <v>0</v>
      </c>
      <c r="G253" s="133">
        <f>VLOOKUP(B253,Aliments!A:F,6,FALSE)*(C253/100)</f>
        <v>0</v>
      </c>
    </row>
    <row r="254" spans="2:7" s="114" customFormat="1">
      <c r="B254" s="124" t="s">
        <v>35</v>
      </c>
      <c r="C254" s="138">
        <v>0</v>
      </c>
      <c r="D254" s="132">
        <f>VLOOKUP(B254,Aliments!A:F,3,FALSE)*(C254/100)</f>
        <v>0</v>
      </c>
      <c r="E254" s="132">
        <f>VLOOKUP(B254,Aliments!A:F,4,FALSE)*(C254/100)</f>
        <v>0</v>
      </c>
      <c r="F254" s="141">
        <f>VLOOKUP(B254,Aliments!A:F,5,FALSE)*(C254/100)</f>
        <v>0</v>
      </c>
      <c r="G254" s="133">
        <f>VLOOKUP(B254,Aliments!A:F,6,FALSE)*(C254/100)</f>
        <v>0</v>
      </c>
    </row>
    <row r="255" spans="2:7" s="114" customFormat="1">
      <c r="B255" s="124" t="s">
        <v>138</v>
      </c>
      <c r="C255" s="138">
        <v>0</v>
      </c>
      <c r="D255" s="132">
        <f>VLOOKUP(B255,Aliments!A:F,3,FALSE)*(C255/100)</f>
        <v>0</v>
      </c>
      <c r="E255" s="132">
        <f>VLOOKUP(B255,Aliments!A:F,4,FALSE)*(C255/100)</f>
        <v>0</v>
      </c>
      <c r="F255" s="141">
        <f>VLOOKUP(B255,Aliments!A:F,5,FALSE)*(C255/100)</f>
        <v>0</v>
      </c>
      <c r="G255" s="133">
        <f>VLOOKUP(B255,Aliments!A:F,6,FALSE)*(C255/100)</f>
        <v>0</v>
      </c>
    </row>
    <row r="256" spans="2:7" s="114" customFormat="1">
      <c r="B256" s="124" t="s">
        <v>144</v>
      </c>
      <c r="C256" s="138">
        <v>0</v>
      </c>
      <c r="D256" s="132">
        <f>VLOOKUP(B256,Aliments!A:F,3,FALSE)*(C256/100)</f>
        <v>0</v>
      </c>
      <c r="E256" s="132">
        <f>VLOOKUP(B256,Aliments!A:F,4,FALSE)*(C256/100)</f>
        <v>0</v>
      </c>
      <c r="F256" s="141">
        <f>VLOOKUP(B256,Aliments!A:F,5,FALSE)*(C256/100)</f>
        <v>0</v>
      </c>
      <c r="G256" s="133">
        <f>VLOOKUP(B256,Aliments!A:F,6,FALSE)*(C256/100)</f>
        <v>0</v>
      </c>
    </row>
    <row r="257" spans="2:7" s="114" customFormat="1" ht="15.75" thickBot="1">
      <c r="B257" s="125" t="s">
        <v>182</v>
      </c>
      <c r="C257" s="139">
        <v>0</v>
      </c>
      <c r="D257" s="134">
        <f>VLOOKUP(B257,Aliments!A:F,3,FALSE)*(C257/100)</f>
        <v>0</v>
      </c>
      <c r="E257" s="134">
        <f>VLOOKUP(B257,Aliments!A:F,4,FALSE)*(C257/100)</f>
        <v>0</v>
      </c>
      <c r="F257" s="142">
        <f>VLOOKUP(B257,Aliments!A:F,5,FALSE)*(C257/100)</f>
        <v>0</v>
      </c>
      <c r="G257" s="135">
        <f>VLOOKUP(B257,Aliments!A:F,6,FALSE)*(C257/100)</f>
        <v>0</v>
      </c>
    </row>
    <row r="258" spans="2:7" ht="22.5" thickBot="1">
      <c r="B258" s="130" t="s">
        <v>124</v>
      </c>
      <c r="C258" s="131">
        <f>SUM(C243:C257)</f>
        <v>1610</v>
      </c>
      <c r="D258" s="173">
        <f>SUM(D243:D257)</f>
        <v>228.14</v>
      </c>
      <c r="E258" s="173">
        <f>SUM(E243:E257)</f>
        <v>391.82000000000005</v>
      </c>
      <c r="F258" s="173">
        <f>SUM(F243:F257)</f>
        <v>72.39</v>
      </c>
      <c r="G258" s="174">
        <f>SUM(G243:G257)</f>
        <v>3131.3500000000004</v>
      </c>
    </row>
    <row r="262" spans="2:7" ht="15.75" thickBot="1"/>
    <row r="263" spans="2:7" ht="30.75" thickBot="1">
      <c r="B263" s="126" t="s">
        <v>176</v>
      </c>
      <c r="C263" s="127" t="s">
        <v>120</v>
      </c>
      <c r="D263" s="128" t="s">
        <v>26</v>
      </c>
      <c r="E263" s="128" t="s">
        <v>27</v>
      </c>
      <c r="F263" s="128" t="s">
        <v>28</v>
      </c>
      <c r="G263" s="129" t="s">
        <v>85</v>
      </c>
    </row>
    <row r="264" spans="2:7">
      <c r="B264" s="124" t="s">
        <v>138</v>
      </c>
      <c r="C264" s="136">
        <v>200</v>
      </c>
      <c r="D264" s="132">
        <f>VLOOKUP(B264,Aliments!A:F,3,FALSE)*(C264/100)</f>
        <v>28</v>
      </c>
      <c r="E264" s="132">
        <f>VLOOKUP(B264,Aliments!A:F,4,FALSE)*(C264/100)</f>
        <v>134</v>
      </c>
      <c r="F264" s="140">
        <f>VLOOKUP(B264,Aliments!A:F,5,FALSE)*(C264/100)</f>
        <v>10</v>
      </c>
      <c r="G264" s="133">
        <f>VLOOKUP(B264,Aliments!A:F,6,FALSE)*(C264/100)</f>
        <v>738</v>
      </c>
    </row>
    <row r="265" spans="2:7">
      <c r="B265" s="124" t="s">
        <v>139</v>
      </c>
      <c r="C265" s="137">
        <v>0</v>
      </c>
      <c r="D265" s="132">
        <f>VLOOKUP(B265,Aliments!A:F,3,FALSE)*(C265/100)</f>
        <v>0</v>
      </c>
      <c r="E265" s="132">
        <f>VLOOKUP(B265,Aliments!A:F,4,FALSE)*(C265/100)</f>
        <v>0</v>
      </c>
      <c r="F265" s="141">
        <f>VLOOKUP(B265,Aliments!A:F,5,FALSE)*(C265/100)</f>
        <v>0</v>
      </c>
      <c r="G265" s="133">
        <f>VLOOKUP(B265,Aliments!A:F,6,FALSE)*(C265/100)</f>
        <v>0</v>
      </c>
    </row>
    <row r="266" spans="2:7">
      <c r="B266" s="124" t="s">
        <v>144</v>
      </c>
      <c r="C266" s="138">
        <v>200</v>
      </c>
      <c r="D266" s="132">
        <f>VLOOKUP(B266,Aliments!A:F,3,FALSE)*(C266/100)</f>
        <v>15.4</v>
      </c>
      <c r="E266" s="132">
        <f>VLOOKUP(B266,Aliments!A:F,4,FALSE)*(C266/100)</f>
        <v>83.4</v>
      </c>
      <c r="F266" s="141">
        <f>VLOOKUP(B266,Aliments!A:F,5,FALSE)*(C266/100)</f>
        <v>9</v>
      </c>
      <c r="G266" s="133">
        <f>VLOOKUP(B266,Aliments!A:F,6,FALSE)*(C266/100)</f>
        <v>476.20000000000005</v>
      </c>
    </row>
    <row r="267" spans="2:7">
      <c r="B267" s="124" t="s">
        <v>141</v>
      </c>
      <c r="C267" s="138">
        <v>224</v>
      </c>
      <c r="D267" s="132">
        <f>VLOOKUP(B267,Aliments!A:F,3,FALSE)*(C267/100)</f>
        <v>49.28</v>
      </c>
      <c r="E267" s="132">
        <f>VLOOKUP(B267,Aliments!A:F,4,FALSE)*(C267/100)</f>
        <v>1.1200000000000001</v>
      </c>
      <c r="F267" s="141">
        <f>VLOOKUP(B267,Aliments!A:F,5,FALSE)*(C267/100)</f>
        <v>2.9120000000000004</v>
      </c>
      <c r="G267" s="133">
        <f>VLOOKUP(B267,Aliments!A:F,6,FALSE)*(C267/100)</f>
        <v>227.80800000000002</v>
      </c>
    </row>
    <row r="268" spans="2:7">
      <c r="B268" s="124" t="s">
        <v>40</v>
      </c>
      <c r="C268" s="138">
        <v>0</v>
      </c>
      <c r="D268" s="132">
        <f>VLOOKUP(B268,Aliments!A:F,3,FALSE)*(C268/100)</f>
        <v>0</v>
      </c>
      <c r="E268" s="132">
        <f>VLOOKUP(B268,Aliments!A:F,4,FALSE)*(C268/100)</f>
        <v>0</v>
      </c>
      <c r="F268" s="141">
        <f>VLOOKUP(B268,Aliments!A:F,5,FALSE)*(C268/100)</f>
        <v>0</v>
      </c>
      <c r="G268" s="133">
        <f>VLOOKUP(B268,Aliments!A:F,6,FALSE)*(C268/100)</f>
        <v>0</v>
      </c>
    </row>
    <row r="269" spans="2:7">
      <c r="B269" s="124" t="s">
        <v>38</v>
      </c>
      <c r="C269" s="138">
        <v>0</v>
      </c>
      <c r="D269" s="132">
        <f>VLOOKUP(B269,Aliments!A:F,3,FALSE)*(C269/100)</f>
        <v>0</v>
      </c>
      <c r="E269" s="132">
        <f>VLOOKUP(B269,Aliments!A:F,4,FALSE)*(C269/100)</f>
        <v>0</v>
      </c>
      <c r="F269" s="141">
        <f>VLOOKUP(B269,Aliments!A:F,5,FALSE)*(C269/100)</f>
        <v>0</v>
      </c>
      <c r="G269" s="133">
        <f>VLOOKUP(B269,Aliments!A:F,6,FALSE)*(C269/100)</f>
        <v>0</v>
      </c>
    </row>
    <row r="270" spans="2:7">
      <c r="B270" s="124" t="s">
        <v>37</v>
      </c>
      <c r="C270" s="138">
        <v>0</v>
      </c>
      <c r="D270" s="132">
        <f>VLOOKUP(B270,Aliments!A:F,3,FALSE)*(C270/100)</f>
        <v>0</v>
      </c>
      <c r="E270" s="132">
        <f>VLOOKUP(B270,Aliments!A:F,4,FALSE)*(C270/100)</f>
        <v>0</v>
      </c>
      <c r="F270" s="141">
        <f>VLOOKUP(B270,Aliments!A:F,5,FALSE)*(C270/100)</f>
        <v>0</v>
      </c>
      <c r="G270" s="133">
        <f>VLOOKUP(B270,Aliments!A:F,6,FALSE)*(C270/100)</f>
        <v>0</v>
      </c>
    </row>
    <row r="271" spans="2:7">
      <c r="B271" s="124" t="s">
        <v>8</v>
      </c>
      <c r="C271" s="138">
        <v>0</v>
      </c>
      <c r="D271" s="132">
        <f>VLOOKUP(B271,Aliments!A:F,3,FALSE)*(C271/100)</f>
        <v>0</v>
      </c>
      <c r="E271" s="132">
        <f>VLOOKUP(B271,Aliments!A:F,4,FALSE)*(C271/100)</f>
        <v>0</v>
      </c>
      <c r="F271" s="141">
        <f>VLOOKUP(B271,Aliments!A:F,5,FALSE)*(C271/100)</f>
        <v>0</v>
      </c>
      <c r="G271" s="133">
        <f>VLOOKUP(B271,Aliments!A:F,6,FALSE)*(C271/100)</f>
        <v>0</v>
      </c>
    </row>
    <row r="272" spans="2:7">
      <c r="B272" s="124" t="s">
        <v>142</v>
      </c>
      <c r="C272" s="138">
        <v>0</v>
      </c>
      <c r="D272" s="132">
        <f>VLOOKUP(B272,Aliments!A:F,3,FALSE)*(C272/100)</f>
        <v>0</v>
      </c>
      <c r="E272" s="132">
        <f>VLOOKUP(B272,Aliments!A:F,4,FALSE)*(C272/100)</f>
        <v>0</v>
      </c>
      <c r="F272" s="141">
        <f>VLOOKUP(B272,Aliments!A:F,5,FALSE)*(C272/100)</f>
        <v>0</v>
      </c>
      <c r="G272" s="133">
        <f>VLOOKUP(B272,Aliments!A:F,6,FALSE)*(C272/100)</f>
        <v>0</v>
      </c>
    </row>
    <row r="273" spans="2:7">
      <c r="B273" s="124" t="s">
        <v>143</v>
      </c>
      <c r="C273" s="138">
        <v>0</v>
      </c>
      <c r="D273" s="132">
        <f>VLOOKUP(B273,Aliments!A:F,3,FALSE)*(C273/100)</f>
        <v>0</v>
      </c>
      <c r="E273" s="132">
        <f>VLOOKUP(B273,Aliments!A:F,4,FALSE)*(C273/100)</f>
        <v>0</v>
      </c>
      <c r="F273" s="141">
        <f>VLOOKUP(B273,Aliments!A:F,5,FALSE)*(C273/100)</f>
        <v>0</v>
      </c>
      <c r="G273" s="133">
        <f>VLOOKUP(B273,Aliments!A:F,6,FALSE)*(C273/100)</f>
        <v>0</v>
      </c>
    </row>
    <row r="274" spans="2:7">
      <c r="B274" s="124" t="s">
        <v>44</v>
      </c>
      <c r="C274" s="138">
        <v>0</v>
      </c>
      <c r="D274" s="132">
        <f>VLOOKUP(B274,Aliments!A:F,3,FALSE)*(C274/100)</f>
        <v>0</v>
      </c>
      <c r="E274" s="132">
        <f>VLOOKUP(B274,Aliments!A:F,4,FALSE)*(C274/100)</f>
        <v>0</v>
      </c>
      <c r="F274" s="141">
        <f>VLOOKUP(B274,Aliments!A:F,5,FALSE)*(C274/100)</f>
        <v>0</v>
      </c>
      <c r="G274" s="133">
        <f>VLOOKUP(B274,Aliments!A:F,6,FALSE)*(C274/100)</f>
        <v>0</v>
      </c>
    </row>
    <row r="275" spans="2:7">
      <c r="B275" s="124" t="s">
        <v>43</v>
      </c>
      <c r="C275" s="138">
        <v>0</v>
      </c>
      <c r="D275" s="132">
        <f>VLOOKUP(B275,Aliments!A:F,3,FALSE)*(C275/100)</f>
        <v>0</v>
      </c>
      <c r="E275" s="132">
        <f>VLOOKUP(B275,Aliments!A:F,4,FALSE)*(C275/100)</f>
        <v>0</v>
      </c>
      <c r="F275" s="141">
        <f>VLOOKUP(B275,Aliments!A:F,5,FALSE)*(C275/100)</f>
        <v>0</v>
      </c>
      <c r="G275" s="133">
        <f>VLOOKUP(B275,Aliments!A:F,6,FALSE)*(C275/100)</f>
        <v>0</v>
      </c>
    </row>
    <row r="276" spans="2:7">
      <c r="B276" s="124" t="s">
        <v>140</v>
      </c>
      <c r="C276" s="138">
        <v>366</v>
      </c>
      <c r="D276" s="132">
        <f>VLOOKUP(B276,Aliments!A:F,3,FALSE)*(C276/100)</f>
        <v>12.077999999999999</v>
      </c>
      <c r="E276" s="132">
        <f>VLOOKUP(B276,Aliments!A:F,4,FALSE)*(C276/100)</f>
        <v>17.568000000000001</v>
      </c>
      <c r="F276" s="141">
        <f>VLOOKUP(B276,Aliments!A:F,5,FALSE)*(C276/100)</f>
        <v>13.176</v>
      </c>
      <c r="G276" s="133">
        <f>VLOOKUP(B276,Aliments!A:F,6,FALSE)*(C276/100)</f>
        <v>237.16800000000001</v>
      </c>
    </row>
    <row r="277" spans="2:7" ht="15.75" thickBot="1">
      <c r="B277" s="125" t="s">
        <v>33</v>
      </c>
      <c r="C277" s="139"/>
      <c r="D277" s="134">
        <f>VLOOKUP(B277,Aliments!A:F,3,FALSE)*(C277/100)</f>
        <v>0</v>
      </c>
      <c r="E277" s="134">
        <f>VLOOKUP(B277,Aliments!A:F,4,FALSE)*(C277/100)</f>
        <v>0</v>
      </c>
      <c r="F277" s="142">
        <f>VLOOKUP(B277,Aliments!A:F,5,FALSE)*(C277/100)</f>
        <v>0</v>
      </c>
      <c r="G277" s="135">
        <f>VLOOKUP(B277,Aliments!A:F,6,FALSE)*(C277/100)</f>
        <v>0</v>
      </c>
    </row>
    <row r="278" spans="2:7" ht="22.5" thickBot="1">
      <c r="B278" s="130" t="s">
        <v>124</v>
      </c>
      <c r="C278" s="131">
        <f>SUM(C264:C277)</f>
        <v>990</v>
      </c>
      <c r="D278" s="173">
        <f>SUM(D264:D277)</f>
        <v>104.75800000000001</v>
      </c>
      <c r="E278" s="173">
        <f>SUM(E264:E277)</f>
        <v>236.08800000000002</v>
      </c>
      <c r="F278" s="173">
        <f>SUM(F264:F277)</f>
        <v>35.088000000000001</v>
      </c>
      <c r="G278" s="174">
        <f>SUM(G264:G277)</f>
        <v>1679.1759999999999</v>
      </c>
    </row>
    <row r="279" spans="2:7" ht="15.75" thickBot="1">
      <c r="B279" s="114"/>
      <c r="C279" s="116"/>
      <c r="D279" s="114"/>
      <c r="E279" s="114"/>
      <c r="F279" s="114"/>
      <c r="G279" s="114"/>
    </row>
    <row r="280" spans="2:7" ht="30.75" thickBot="1">
      <c r="B280" s="126" t="s">
        <v>176</v>
      </c>
      <c r="C280" s="127" t="s">
        <v>120</v>
      </c>
      <c r="D280" s="128" t="s">
        <v>26</v>
      </c>
      <c r="E280" s="128" t="s">
        <v>27</v>
      </c>
      <c r="F280" s="128" t="s">
        <v>28</v>
      </c>
      <c r="G280" s="129" t="s">
        <v>85</v>
      </c>
    </row>
    <row r="281" spans="2:7">
      <c r="B281" s="124" t="s">
        <v>138</v>
      </c>
      <c r="C281" s="136">
        <v>200</v>
      </c>
      <c r="D281" s="132">
        <f>VLOOKUP(B281,Aliments!A:F,3,FALSE)*(C281/100)</f>
        <v>28</v>
      </c>
      <c r="E281" s="132">
        <f>VLOOKUP(B281,Aliments!A:F,4,FALSE)*(C281/100)</f>
        <v>134</v>
      </c>
      <c r="F281" s="140">
        <f>VLOOKUP(B281,Aliments!A:F,5,FALSE)*(C281/100)</f>
        <v>10</v>
      </c>
      <c r="G281" s="133">
        <f>VLOOKUP(B281,Aliments!A:F,6,FALSE)*(C281/100)</f>
        <v>738</v>
      </c>
    </row>
    <row r="282" spans="2:7">
      <c r="B282" s="124" t="s">
        <v>139</v>
      </c>
      <c r="C282" s="137">
        <v>70</v>
      </c>
      <c r="D282" s="132">
        <f>VLOOKUP(B282,Aliments!A:F,3,FALSE)*(C282/100)</f>
        <v>20.79</v>
      </c>
      <c r="E282" s="132">
        <f>VLOOKUP(B282,Aliments!A:F,4,FALSE)*(C282/100)</f>
        <v>8.8199999999999985</v>
      </c>
      <c r="F282" s="141">
        <f>VLOOKUP(B282,Aliments!A:F,5,FALSE)*(C282/100)</f>
        <v>33.74</v>
      </c>
      <c r="G282" s="133">
        <f>VLOOKUP(B282,Aliments!A:F,6,FALSE)*(C282/100)</f>
        <v>422.09999999999997</v>
      </c>
    </row>
    <row r="283" spans="2:7">
      <c r="B283" s="124" t="s">
        <v>144</v>
      </c>
      <c r="C283" s="138">
        <v>200</v>
      </c>
      <c r="D283" s="132">
        <f>VLOOKUP(B283,Aliments!A:F,3,FALSE)*(C283/100)</f>
        <v>15.4</v>
      </c>
      <c r="E283" s="132">
        <f>VLOOKUP(B283,Aliments!A:F,4,FALSE)*(C283/100)</f>
        <v>83.4</v>
      </c>
      <c r="F283" s="141">
        <f>VLOOKUP(B283,Aliments!A:F,5,FALSE)*(C283/100)</f>
        <v>9</v>
      </c>
      <c r="G283" s="133">
        <f>VLOOKUP(B283,Aliments!A:F,6,FALSE)*(C283/100)</f>
        <v>476.20000000000005</v>
      </c>
    </row>
    <row r="284" spans="2:7">
      <c r="B284" s="124" t="s">
        <v>141</v>
      </c>
      <c r="C284" s="138">
        <v>224</v>
      </c>
      <c r="D284" s="132">
        <f>VLOOKUP(B284,Aliments!A:F,3,FALSE)*(C284/100)</f>
        <v>49.28</v>
      </c>
      <c r="E284" s="132">
        <f>VLOOKUP(B284,Aliments!A:F,4,FALSE)*(C284/100)</f>
        <v>1.1200000000000001</v>
      </c>
      <c r="F284" s="141">
        <f>VLOOKUP(B284,Aliments!A:F,5,FALSE)*(C284/100)</f>
        <v>2.9120000000000004</v>
      </c>
      <c r="G284" s="133">
        <f>VLOOKUP(B284,Aliments!A:F,6,FALSE)*(C284/100)</f>
        <v>227.80800000000002</v>
      </c>
    </row>
    <row r="285" spans="2:7">
      <c r="B285" s="124" t="s">
        <v>40</v>
      </c>
      <c r="C285" s="138">
        <v>510</v>
      </c>
      <c r="D285" s="132">
        <f>VLOOKUP(B285,Aliments!A:F,3,FALSE)*(C285/100)</f>
        <v>117.3</v>
      </c>
      <c r="E285" s="132">
        <f>VLOOKUP(B285,Aliments!A:F,4,FALSE)*(C285/100)</f>
        <v>0</v>
      </c>
      <c r="F285" s="141">
        <f>VLOOKUP(B285,Aliments!A:F,5,FALSE)*(C285/100)</f>
        <v>7.6499999999999995</v>
      </c>
      <c r="G285" s="133">
        <f>VLOOKUP(B285,Aliments!A:F,6,FALSE)*(C285/100)</f>
        <v>538.04999999999995</v>
      </c>
    </row>
    <row r="286" spans="2:7">
      <c r="B286" s="124" t="s">
        <v>38</v>
      </c>
      <c r="C286" s="138">
        <v>0</v>
      </c>
      <c r="D286" s="132">
        <f>VLOOKUP(B286,Aliments!A:F,3,FALSE)*(C286/100)</f>
        <v>0</v>
      </c>
      <c r="E286" s="132">
        <f>VLOOKUP(B286,Aliments!A:F,4,FALSE)*(C286/100)</f>
        <v>0</v>
      </c>
      <c r="F286" s="141">
        <f>VLOOKUP(B286,Aliments!A:F,5,FALSE)*(C286/100)</f>
        <v>0</v>
      </c>
      <c r="G286" s="133">
        <f>VLOOKUP(B286,Aliments!A:F,6,FALSE)*(C286/100)</f>
        <v>0</v>
      </c>
    </row>
    <row r="287" spans="2:7">
      <c r="B287" s="124" t="s">
        <v>37</v>
      </c>
      <c r="C287" s="138">
        <v>14</v>
      </c>
      <c r="D287" s="132">
        <f>VLOOKUP(B287,Aliments!A:F,3,FALSE)*(C287/100)</f>
        <v>0</v>
      </c>
      <c r="E287" s="132">
        <f>VLOOKUP(B287,Aliments!A:F,4,FALSE)*(C287/100)</f>
        <v>0</v>
      </c>
      <c r="F287" s="141">
        <f>VLOOKUP(B287,Aliments!A:F,5,FALSE)*(C287/100)</f>
        <v>12.88</v>
      </c>
      <c r="G287" s="133">
        <f>VLOOKUP(B287,Aliments!A:F,6,FALSE)*(C287/100)</f>
        <v>115.92000000000002</v>
      </c>
    </row>
    <row r="288" spans="2:7">
      <c r="B288" s="124" t="s">
        <v>8</v>
      </c>
      <c r="C288" s="138">
        <v>118</v>
      </c>
      <c r="D288" s="132">
        <f>VLOOKUP(B288,Aliments!A:F,3,FALSE)*(C288/100)</f>
        <v>1.77</v>
      </c>
      <c r="E288" s="132">
        <f>VLOOKUP(B288,Aliments!A:F,4,FALSE)*(C288/100)</f>
        <v>23.599999999999998</v>
      </c>
      <c r="F288" s="141">
        <f>VLOOKUP(B288,Aliments!A:F,5,FALSE)*(C288/100)</f>
        <v>0</v>
      </c>
      <c r="G288" s="133">
        <f>VLOOKUP(B288,Aliments!A:F,6,FALSE)*(C288/100)</f>
        <v>101.47999999999999</v>
      </c>
    </row>
    <row r="289" spans="2:11">
      <c r="B289" s="124" t="s">
        <v>142</v>
      </c>
      <c r="C289" s="138">
        <v>152</v>
      </c>
      <c r="D289" s="132">
        <f>VLOOKUP(B289,Aliments!A:F,3,FALSE)*(C289/100)</f>
        <v>1.52</v>
      </c>
      <c r="E289" s="132">
        <f>VLOOKUP(B289,Aliments!A:F,4,FALSE)*(C289/100)</f>
        <v>10.64</v>
      </c>
      <c r="F289" s="141">
        <f>VLOOKUP(B289,Aliments!A:F,5,FALSE)*(C289/100)</f>
        <v>0</v>
      </c>
      <c r="G289" s="133">
        <f>VLOOKUP(B289,Aliments!A:F,6,FALSE)*(C289/100)</f>
        <v>48.64</v>
      </c>
    </row>
    <row r="290" spans="2:11">
      <c r="B290" s="124" t="s">
        <v>143</v>
      </c>
      <c r="C290" s="138">
        <v>450</v>
      </c>
      <c r="D290" s="132">
        <f>VLOOKUP(B290,Aliments!A:F,3,FALSE)*(C290/100)</f>
        <v>4.5</v>
      </c>
      <c r="E290" s="132">
        <f>VLOOKUP(B290,Aliments!A:F,4,FALSE)*(C290/100)</f>
        <v>40.5</v>
      </c>
      <c r="F290" s="141">
        <f>VLOOKUP(B290,Aliments!A:F,5,FALSE)*(C290/100)</f>
        <v>0.9</v>
      </c>
      <c r="G290" s="133">
        <f>VLOOKUP(B290,Aliments!A:F,6,FALSE)*(C290/100)</f>
        <v>188.1</v>
      </c>
    </row>
    <row r="291" spans="2:11">
      <c r="B291" s="124" t="s">
        <v>44</v>
      </c>
      <c r="C291" s="138">
        <v>300</v>
      </c>
      <c r="D291" s="132">
        <f>VLOOKUP(B291,Aliments!A:F,3,FALSE)*(C291/100)</f>
        <v>12.299999999999999</v>
      </c>
      <c r="E291" s="132">
        <f>VLOOKUP(B291,Aliments!A:F,4,FALSE)*(C291/100)</f>
        <v>0.89999999999999991</v>
      </c>
      <c r="F291" s="141">
        <f>VLOOKUP(B291,Aliments!A:F,5,FALSE)*(C291/100)</f>
        <v>0</v>
      </c>
      <c r="G291" s="133">
        <f>VLOOKUP(B291,Aliments!A:F,6,FALSE)*(C291/100)</f>
        <v>52.8</v>
      </c>
    </row>
    <row r="292" spans="2:11">
      <c r="B292" s="124" t="s">
        <v>43</v>
      </c>
      <c r="C292" s="138">
        <v>300</v>
      </c>
      <c r="D292" s="132">
        <f>VLOOKUP(B292,Aliments!A:F,3,FALSE)*(C292/100)</f>
        <v>8.1000000000000014</v>
      </c>
      <c r="E292" s="132">
        <f>VLOOKUP(B292,Aliments!A:F,4,FALSE)*(C292/100)</f>
        <v>0.30000000000000004</v>
      </c>
      <c r="F292" s="141">
        <f>VLOOKUP(B292,Aliments!A:F,5,FALSE)*(C292/100)</f>
        <v>16.799999999999997</v>
      </c>
      <c r="G292" s="133">
        <f>VLOOKUP(B292,Aliments!A:F,6,FALSE)*(C292/100)</f>
        <v>184.8</v>
      </c>
    </row>
    <row r="293" spans="2:11">
      <c r="B293" s="124" t="s">
        <v>140</v>
      </c>
      <c r="C293" s="138">
        <v>366</v>
      </c>
      <c r="D293" s="132">
        <f>VLOOKUP(B293,Aliments!A:F,3,FALSE)*(C293/100)</f>
        <v>12.077999999999999</v>
      </c>
      <c r="E293" s="132">
        <f>VLOOKUP(B293,Aliments!A:F,4,FALSE)*(C293/100)</f>
        <v>17.568000000000001</v>
      </c>
      <c r="F293" s="141">
        <f>VLOOKUP(B293,Aliments!A:F,5,FALSE)*(C293/100)</f>
        <v>13.176</v>
      </c>
      <c r="G293" s="133">
        <f>VLOOKUP(B293,Aliments!A:F,6,FALSE)*(C293/100)</f>
        <v>237.16800000000001</v>
      </c>
    </row>
    <row r="294" spans="2:11" ht="15.75" thickBot="1">
      <c r="B294" s="125" t="s">
        <v>33</v>
      </c>
      <c r="C294" s="139"/>
      <c r="D294" s="134">
        <f>VLOOKUP(B294,Aliments!A:F,3,FALSE)*(C294/100)</f>
        <v>0</v>
      </c>
      <c r="E294" s="134">
        <f>VLOOKUP(B294,Aliments!A:F,4,FALSE)*(C294/100)</f>
        <v>0</v>
      </c>
      <c r="F294" s="142">
        <f>VLOOKUP(B294,Aliments!A:F,5,FALSE)*(C294/100)</f>
        <v>0</v>
      </c>
      <c r="G294" s="135">
        <f>VLOOKUP(B294,Aliments!A:F,6,FALSE)*(C294/100)</f>
        <v>0</v>
      </c>
    </row>
    <row r="295" spans="2:11" ht="22.5" thickBot="1">
      <c r="B295" s="130" t="s">
        <v>124</v>
      </c>
      <c r="C295" s="131">
        <f>SUM(C281:C294)</f>
        <v>2904</v>
      </c>
      <c r="D295" s="173">
        <f>SUM(D281:D294)</f>
        <v>271.03800000000001</v>
      </c>
      <c r="E295" s="173">
        <f>SUM(E281:E294)</f>
        <v>320.84799999999996</v>
      </c>
      <c r="F295" s="173">
        <f>SUM(F281:F294)</f>
        <v>107.05800000000001</v>
      </c>
      <c r="G295" s="174">
        <f>SUM(G281:G294)</f>
        <v>3331.0660000000003</v>
      </c>
    </row>
    <row r="296" spans="2:11" ht="15.75" thickBot="1">
      <c r="B296" s="200"/>
      <c r="C296" s="200"/>
      <c r="D296" s="200"/>
      <c r="E296" s="200"/>
      <c r="F296" s="200"/>
      <c r="G296" s="200"/>
      <c r="H296" s="200"/>
      <c r="I296" s="200"/>
      <c r="J296" s="200"/>
      <c r="K296" s="200"/>
    </row>
    <row r="297" spans="2:11" ht="30.75" thickBot="1">
      <c r="B297" s="126" t="s">
        <v>403</v>
      </c>
      <c r="C297" s="127" t="s">
        <v>120</v>
      </c>
      <c r="D297" s="128" t="s">
        <v>26</v>
      </c>
      <c r="E297" s="128" t="s">
        <v>27</v>
      </c>
      <c r="F297" s="128" t="s">
        <v>28</v>
      </c>
      <c r="G297" s="129" t="s">
        <v>85</v>
      </c>
      <c r="H297" s="200"/>
      <c r="I297" s="200"/>
      <c r="J297" s="200"/>
      <c r="K297" s="200"/>
    </row>
    <row r="298" spans="2:11">
      <c r="B298" s="124" t="s">
        <v>140</v>
      </c>
      <c r="C298" s="136">
        <v>488</v>
      </c>
      <c r="D298" s="132">
        <f>VLOOKUP(B298,Aliments!A:F,3,FALSE)*(C298/100)</f>
        <v>16.103999999999999</v>
      </c>
      <c r="E298" s="132">
        <f>VLOOKUP(B298,Aliments!A:F,4,FALSE)*(C298/100)</f>
        <v>23.423999999999999</v>
      </c>
      <c r="F298" s="140">
        <f>VLOOKUP(B298,Aliments!A:F,5,FALSE)*(C298/100)</f>
        <v>17.568000000000001</v>
      </c>
      <c r="G298" s="133">
        <f>VLOOKUP(B298,Aliments!A:F,6,FALSE)*(C298/100)</f>
        <v>316.22399999999999</v>
      </c>
      <c r="H298" s="200"/>
      <c r="I298" s="200"/>
      <c r="J298" s="200"/>
      <c r="K298" s="200"/>
    </row>
    <row r="299" spans="2:11">
      <c r="B299" s="124" t="s">
        <v>138</v>
      </c>
      <c r="C299" s="137">
        <v>150</v>
      </c>
      <c r="D299" s="132">
        <f>VLOOKUP(B299,Aliments!A:F,3,FALSE)*(C299/100)</f>
        <v>21</v>
      </c>
      <c r="E299" s="132">
        <f>VLOOKUP(B299,Aliments!A:F,4,FALSE)*(C299/100)</f>
        <v>100.5</v>
      </c>
      <c r="F299" s="141">
        <f>VLOOKUP(B299,Aliments!A:F,5,FALSE)*(C299/100)</f>
        <v>7.5</v>
      </c>
      <c r="G299" s="133">
        <f>VLOOKUP(B299,Aliments!A:F,6,FALSE)*(C299/100)</f>
        <v>553.5</v>
      </c>
      <c r="H299" s="200"/>
      <c r="I299" s="200"/>
      <c r="J299" s="200"/>
      <c r="K299" s="200"/>
    </row>
    <row r="300" spans="2:11">
      <c r="B300" s="124" t="s">
        <v>8</v>
      </c>
      <c r="C300" s="138">
        <v>400</v>
      </c>
      <c r="D300" s="132">
        <f>VLOOKUP(B300,Aliments!A:F,3,FALSE)*(C300/100)</f>
        <v>6</v>
      </c>
      <c r="E300" s="132">
        <f>VLOOKUP(B300,Aliments!A:F,4,FALSE)*(C300/100)</f>
        <v>80</v>
      </c>
      <c r="F300" s="141">
        <f>VLOOKUP(B300,Aliments!A:F,5,FALSE)*(C300/100)</f>
        <v>0</v>
      </c>
      <c r="G300" s="133">
        <f>VLOOKUP(B300,Aliments!A:F,6,FALSE)*(C300/100)</f>
        <v>344</v>
      </c>
      <c r="H300" s="200"/>
      <c r="I300" s="200"/>
      <c r="J300" s="200"/>
      <c r="K300" s="200"/>
    </row>
    <row r="301" spans="2:11">
      <c r="B301" s="124" t="s">
        <v>144</v>
      </c>
      <c r="C301" s="138">
        <v>130</v>
      </c>
      <c r="D301" s="132">
        <f>VLOOKUP(B301,Aliments!A:F,3,FALSE)*(C301/100)</f>
        <v>10.01</v>
      </c>
      <c r="E301" s="132">
        <f>VLOOKUP(B301,Aliments!A:F,4,FALSE)*(C301/100)</f>
        <v>54.210000000000008</v>
      </c>
      <c r="F301" s="141">
        <f>VLOOKUP(B301,Aliments!A:F,5,FALSE)*(C301/100)</f>
        <v>5.8500000000000005</v>
      </c>
      <c r="G301" s="133">
        <f>VLOOKUP(B301,Aliments!A:F,6,FALSE)*(C301/100)</f>
        <v>309.53000000000003</v>
      </c>
      <c r="H301" s="200"/>
      <c r="I301" s="200"/>
      <c r="J301" s="200"/>
      <c r="K301" s="200"/>
    </row>
    <row r="302" spans="2:11">
      <c r="B302" s="124" t="s">
        <v>184</v>
      </c>
      <c r="C302" s="138">
        <v>60</v>
      </c>
      <c r="D302" s="132">
        <f>VLOOKUP(B302,Aliments!A:F,3,FALSE)*(C302/100)</f>
        <v>9.2999999999999989</v>
      </c>
      <c r="E302" s="132">
        <f>VLOOKUP(B302,Aliments!A:F,4,FALSE)*(C302/100)</f>
        <v>3.5999999999999996</v>
      </c>
      <c r="F302" s="141">
        <f>VLOOKUP(B302,Aliments!A:F,5,FALSE)*(C302/100)</f>
        <v>11.4</v>
      </c>
      <c r="G302" s="133">
        <f>VLOOKUP(B302,Aliments!A:F,6,FALSE)*(C302/100)</f>
        <v>154.19999999999999</v>
      </c>
      <c r="H302" s="200"/>
      <c r="I302" s="200"/>
      <c r="J302" s="200"/>
      <c r="K302" s="200"/>
    </row>
    <row r="303" spans="2:11">
      <c r="B303" s="124" t="s">
        <v>196</v>
      </c>
      <c r="C303" s="138">
        <v>123</v>
      </c>
      <c r="D303" s="132">
        <f>VLOOKUP(B303,Aliments!A:F,3,FALSE)*(C303/100)</f>
        <v>10.332000000000001</v>
      </c>
      <c r="E303" s="132">
        <f>VLOOKUP(B303,Aliments!A:F,4,FALSE)*(C303/100)</f>
        <v>12.3</v>
      </c>
      <c r="F303" s="141">
        <f>VLOOKUP(B303,Aliments!A:F,5,FALSE)*(C303/100)</f>
        <v>34.44</v>
      </c>
      <c r="G303" s="133">
        <f>VLOOKUP(B303,Aliments!A:F,6,FALSE)*(C303/100)</f>
        <v>400.488</v>
      </c>
      <c r="H303" s="200"/>
      <c r="I303" s="200"/>
      <c r="J303" s="200"/>
      <c r="K303" s="200"/>
    </row>
    <row r="304" spans="2:11">
      <c r="B304" s="124" t="s">
        <v>40</v>
      </c>
      <c r="C304" s="138">
        <v>450</v>
      </c>
      <c r="D304" s="132">
        <f>VLOOKUP(B304,Aliments!A:F,3,FALSE)*(C304/100)</f>
        <v>103.5</v>
      </c>
      <c r="E304" s="132">
        <f>VLOOKUP(B304,Aliments!A:F,4,FALSE)*(C304/100)</f>
        <v>0</v>
      </c>
      <c r="F304" s="141">
        <f>VLOOKUP(B304,Aliments!A:F,5,FALSE)*(C304/100)</f>
        <v>6.75</v>
      </c>
      <c r="G304" s="133">
        <f>VLOOKUP(B304,Aliments!A:F,6,FALSE)*(C304/100)</f>
        <v>474.75</v>
      </c>
      <c r="H304" s="200"/>
      <c r="I304" s="200"/>
      <c r="J304" s="200"/>
      <c r="K304" s="200"/>
    </row>
    <row r="305" spans="2:11">
      <c r="B305" s="124" t="s">
        <v>139</v>
      </c>
      <c r="C305" s="138">
        <v>50</v>
      </c>
      <c r="D305" s="132">
        <f>VLOOKUP(B305,Aliments!A:F,3,FALSE)*(C305/100)</f>
        <v>14.85</v>
      </c>
      <c r="E305" s="132">
        <f>VLOOKUP(B305,Aliments!A:F,4,FALSE)*(C305/100)</f>
        <v>6.3</v>
      </c>
      <c r="F305" s="141">
        <f>VLOOKUP(B305,Aliments!A:F,5,FALSE)*(C305/100)</f>
        <v>24.1</v>
      </c>
      <c r="G305" s="133">
        <f>VLOOKUP(B305,Aliments!A:F,6,FALSE)*(C305/100)</f>
        <v>301.5</v>
      </c>
      <c r="H305" s="200"/>
      <c r="I305" s="200"/>
      <c r="J305" s="200"/>
      <c r="K305" s="200"/>
    </row>
    <row r="306" spans="2:11">
      <c r="B306" s="124" t="s">
        <v>142</v>
      </c>
      <c r="C306" s="138">
        <v>0</v>
      </c>
      <c r="D306" s="132">
        <f>VLOOKUP(B306,Aliments!A:F,3,FALSE)*(C306/100)</f>
        <v>0</v>
      </c>
      <c r="E306" s="132">
        <f>VLOOKUP(B306,Aliments!A:F,4,FALSE)*(C306/100)</f>
        <v>0</v>
      </c>
      <c r="F306" s="141">
        <f>VLOOKUP(B306,Aliments!A:F,5,FALSE)*(C306/100)</f>
        <v>0</v>
      </c>
      <c r="G306" s="133">
        <f>VLOOKUP(B306,Aliments!A:F,6,FALSE)*(C306/100)</f>
        <v>0</v>
      </c>
      <c r="H306" s="200"/>
      <c r="I306" s="200"/>
      <c r="J306" s="200"/>
      <c r="K306" s="200"/>
    </row>
    <row r="307" spans="2:11">
      <c r="B307" s="124" t="s">
        <v>143</v>
      </c>
      <c r="C307" s="138">
        <v>0</v>
      </c>
      <c r="D307" s="132">
        <f>VLOOKUP(B307,Aliments!A:F,3,FALSE)*(C307/100)</f>
        <v>0</v>
      </c>
      <c r="E307" s="132">
        <f>VLOOKUP(B307,Aliments!A:F,4,FALSE)*(C307/100)</f>
        <v>0</v>
      </c>
      <c r="F307" s="141">
        <f>VLOOKUP(B307,Aliments!A:F,5,FALSE)*(C307/100)</f>
        <v>0</v>
      </c>
      <c r="G307" s="133">
        <f>VLOOKUP(B307,Aliments!A:F,6,FALSE)*(C307/100)</f>
        <v>0</v>
      </c>
      <c r="H307" s="200"/>
      <c r="I307" s="200"/>
      <c r="J307" s="200"/>
      <c r="K307" s="200"/>
    </row>
    <row r="308" spans="2:11">
      <c r="B308" s="124" t="s">
        <v>44</v>
      </c>
      <c r="C308" s="138">
        <v>400</v>
      </c>
      <c r="D308" s="132">
        <f>VLOOKUP(B308,Aliments!A:F,3,FALSE)*(C308/100)</f>
        <v>16.399999999999999</v>
      </c>
      <c r="E308" s="132">
        <f>VLOOKUP(B308,Aliments!A:F,4,FALSE)*(C308/100)</f>
        <v>1.2</v>
      </c>
      <c r="F308" s="141">
        <f>VLOOKUP(B308,Aliments!A:F,5,FALSE)*(C308/100)</f>
        <v>0</v>
      </c>
      <c r="G308" s="133">
        <f>VLOOKUP(B308,Aliments!A:F,6,FALSE)*(C308/100)</f>
        <v>70.399999999999991</v>
      </c>
      <c r="H308" s="200"/>
      <c r="I308" s="200"/>
      <c r="J308" s="200"/>
      <c r="K308" s="200"/>
    </row>
    <row r="309" spans="2:11">
      <c r="B309" s="124" t="s">
        <v>43</v>
      </c>
      <c r="C309" s="138">
        <v>400</v>
      </c>
      <c r="D309" s="132">
        <f>VLOOKUP(B309,Aliments!A:F,3,FALSE)*(C309/100)</f>
        <v>10.8</v>
      </c>
      <c r="E309" s="132">
        <f>VLOOKUP(B309,Aliments!A:F,4,FALSE)*(C309/100)</f>
        <v>0.4</v>
      </c>
      <c r="F309" s="141">
        <f>VLOOKUP(B309,Aliments!A:F,5,FALSE)*(C309/100)</f>
        <v>22.4</v>
      </c>
      <c r="G309" s="133">
        <f>VLOOKUP(B309,Aliments!A:F,6,FALSE)*(C309/100)</f>
        <v>246.4</v>
      </c>
      <c r="H309" s="200"/>
      <c r="I309" s="200"/>
      <c r="J309" s="200"/>
      <c r="K309" s="200"/>
    </row>
    <row r="310" spans="2:11">
      <c r="B310" s="124" t="s">
        <v>140</v>
      </c>
      <c r="C310" s="138">
        <v>0</v>
      </c>
      <c r="D310" s="132">
        <f>VLOOKUP(B310,Aliments!A:F,3,FALSE)*(C310/100)</f>
        <v>0</v>
      </c>
      <c r="E310" s="132">
        <f>VLOOKUP(B310,Aliments!A:F,4,FALSE)*(C310/100)</f>
        <v>0</v>
      </c>
      <c r="F310" s="141">
        <f>VLOOKUP(B310,Aliments!A:F,5,FALSE)*(C310/100)</f>
        <v>0</v>
      </c>
      <c r="G310" s="133">
        <f>VLOOKUP(B310,Aliments!A:F,6,FALSE)*(C310/100)</f>
        <v>0</v>
      </c>
      <c r="H310" s="200"/>
      <c r="I310" s="200"/>
      <c r="J310" s="200"/>
      <c r="K310" s="200"/>
    </row>
    <row r="311" spans="2:11" ht="15.75" thickBot="1">
      <c r="B311" s="125" t="s">
        <v>33</v>
      </c>
      <c r="C311" s="139"/>
      <c r="D311" s="134">
        <f>VLOOKUP(B311,Aliments!A:F,3,FALSE)*(C311/100)</f>
        <v>0</v>
      </c>
      <c r="E311" s="134">
        <f>VLOOKUP(B311,Aliments!A:F,4,FALSE)*(C311/100)</f>
        <v>0</v>
      </c>
      <c r="F311" s="142">
        <f>VLOOKUP(B311,Aliments!A:F,5,FALSE)*(C311/100)</f>
        <v>0</v>
      </c>
      <c r="G311" s="135">
        <f>VLOOKUP(B311,Aliments!A:F,6,FALSE)*(C311/100)</f>
        <v>0</v>
      </c>
      <c r="H311" s="200"/>
      <c r="I311" s="200"/>
      <c r="J311" s="200"/>
      <c r="K311" s="200"/>
    </row>
    <row r="312" spans="2:11" ht="22.5" thickBot="1">
      <c r="B312" s="130" t="s">
        <v>124</v>
      </c>
      <c r="C312" s="131">
        <f>SUM(C298:C311)</f>
        <v>2651</v>
      </c>
      <c r="D312" s="173">
        <f>SUM(D298:D311)</f>
        <v>218.29599999999999</v>
      </c>
      <c r="E312" s="173">
        <f>SUM(E298:E311)</f>
        <v>281.93400000000003</v>
      </c>
      <c r="F312" s="173">
        <f>SUM(F298:F311)</f>
        <v>130.00800000000001</v>
      </c>
      <c r="G312" s="174">
        <f>SUM(G298:G311)</f>
        <v>3170.9920000000002</v>
      </c>
      <c r="H312" s="200"/>
      <c r="I312" s="200"/>
      <c r="J312" s="200"/>
      <c r="K312" s="200"/>
    </row>
    <row r="313" spans="2:11">
      <c r="B313" s="200"/>
      <c r="C313" s="200"/>
      <c r="D313" s="200"/>
      <c r="E313" s="200"/>
      <c r="F313" s="200"/>
      <c r="G313" s="200"/>
      <c r="H313" s="200"/>
      <c r="I313" s="200"/>
      <c r="J313" s="200"/>
      <c r="K313" s="200"/>
    </row>
    <row r="314" spans="2:11">
      <c r="B314" s="200"/>
      <c r="C314" s="200"/>
      <c r="D314" s="200"/>
      <c r="E314" s="200"/>
      <c r="F314" s="200"/>
      <c r="G314" s="200"/>
      <c r="H314" s="200"/>
      <c r="I314" s="200"/>
      <c r="J314" s="200"/>
      <c r="K314" s="200"/>
    </row>
    <row r="315" spans="2:11">
      <c r="B315" s="200"/>
      <c r="C315" s="200"/>
      <c r="D315" s="200"/>
      <c r="E315" s="200"/>
      <c r="F315" s="200"/>
      <c r="G315" s="200"/>
      <c r="H315" s="200"/>
      <c r="I315" s="200"/>
      <c r="J315" s="200"/>
      <c r="K315" s="200"/>
    </row>
    <row r="316" spans="2:11">
      <c r="B316" s="200"/>
      <c r="C316" s="200"/>
      <c r="D316" s="200"/>
      <c r="E316" s="200"/>
      <c r="F316" s="200"/>
      <c r="G316" s="200"/>
      <c r="H316" s="200"/>
      <c r="I316" s="200"/>
      <c r="J316" s="200"/>
      <c r="K316" s="200"/>
    </row>
    <row r="317" spans="2:11">
      <c r="B317" s="200"/>
      <c r="C317" s="200"/>
      <c r="D317" s="200"/>
      <c r="E317" s="200"/>
      <c r="F317" s="200"/>
      <c r="G317" s="200"/>
      <c r="H317" s="200"/>
      <c r="I317" s="200"/>
      <c r="J317" s="200"/>
      <c r="K317" s="200"/>
    </row>
    <row r="318" spans="2:11">
      <c r="B318" s="200"/>
      <c r="C318" s="200"/>
      <c r="D318" s="200"/>
      <c r="E318" s="200"/>
      <c r="F318" s="200"/>
      <c r="G318" s="200"/>
      <c r="H318" s="200"/>
      <c r="I318" s="200"/>
      <c r="J318" s="200"/>
      <c r="K318" s="200"/>
    </row>
    <row r="319" spans="2:11">
      <c r="B319" s="200"/>
      <c r="C319" s="200"/>
      <c r="D319" s="200"/>
      <c r="E319" s="200"/>
      <c r="F319" s="200"/>
      <c r="G319" s="200"/>
      <c r="H319" s="200"/>
      <c r="I319" s="200"/>
      <c r="J319" s="200"/>
      <c r="K319" s="200"/>
    </row>
    <row r="320" spans="2:11">
      <c r="B320" s="200"/>
      <c r="C320" s="200"/>
      <c r="D320" s="200"/>
      <c r="E320" s="200"/>
      <c r="F320" s="200"/>
      <c r="G320" s="200"/>
      <c r="H320" s="200"/>
      <c r="I320" s="200"/>
      <c r="J320" s="200"/>
      <c r="K320" s="200"/>
    </row>
    <row r="321" spans="2:11">
      <c r="B321" s="200"/>
      <c r="C321" s="200"/>
      <c r="D321" s="200"/>
      <c r="E321" s="200"/>
      <c r="F321" s="200"/>
      <c r="G321" s="200"/>
      <c r="H321" s="200"/>
      <c r="I321" s="200"/>
      <c r="J321" s="200"/>
      <c r="K321" s="200"/>
    </row>
    <row r="322" spans="2:11">
      <c r="B322" s="200"/>
      <c r="C322" s="200"/>
      <c r="D322" s="200"/>
      <c r="E322" s="200"/>
      <c r="F322" s="200"/>
      <c r="G322" s="200"/>
      <c r="H322" s="200"/>
      <c r="I322" s="200"/>
      <c r="J322" s="200"/>
      <c r="K322" s="200"/>
    </row>
    <row r="323" spans="2:11">
      <c r="B323" s="200"/>
      <c r="C323" s="200"/>
      <c r="D323" s="200"/>
      <c r="E323" s="200"/>
      <c r="F323" s="200"/>
      <c r="G323" s="200"/>
      <c r="H323" s="200"/>
      <c r="I323" s="200"/>
      <c r="J323" s="200"/>
      <c r="K323" s="200"/>
    </row>
    <row r="324" spans="2:11">
      <c r="B324" s="200"/>
      <c r="C324" s="200"/>
      <c r="D324" s="200"/>
      <c r="E324" s="200"/>
      <c r="F324" s="200"/>
      <c r="G324" s="200"/>
      <c r="H324" s="200"/>
      <c r="I324" s="200"/>
      <c r="J324" s="200"/>
      <c r="K324" s="200"/>
    </row>
  </sheetData>
  <mergeCells count="2">
    <mergeCell ref="B23:C23"/>
    <mergeCell ref="A1:N1"/>
  </mergeCells>
  <hyperlinks>
    <hyperlink ref="I3" r:id="rId1" xr:uid="{72492D42-3E62-43FB-BEC9-37D85F165D80}"/>
  </hyperlinks>
  <pageMargins left="0.7" right="0.7" top="0.75" bottom="0.75" header="0.3" footer="0.3"/>
  <pageSetup paperSize="9" orientation="portrait" horizontalDpi="4294967293" verticalDpi="4294967293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C0FA664-8F68-4FB0-A1C6-05B24718D8CD}">
          <x14:formula1>
            <xm:f>Aliments!$A$2:$A$81</xm:f>
          </x14:formula1>
          <xm:sqref>B6:B19 B84:B98 B281:B294 B243:B257 B121:B135 B65:B79 B45:B59 B27:B41 B103:B117 B141:B155 B162:B176 B223:B237 B202:B216 B182:B196 B264:B277 B298:B311</xm:sqref>
        </x14:dataValidation>
        <x14:dataValidation type="list" allowBlank="1" showInputMessage="1" showErrorMessage="1" xr:uid="{4AAB3E05-6126-47C7-A191-601A7E7E6507}">
          <x14:formula1>
            <xm:f>Aliments!$A$2:$A$119</xm:f>
          </x14:formula1>
          <xm:sqref>I24:I37 I6:I19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O342"/>
  <sheetViews>
    <sheetView zoomScaleNormal="100" workbookViewId="0">
      <pane ySplit="1" topLeftCell="A2" activePane="bottomLeft" state="frozen"/>
      <selection pane="bottomLeft" activeCell="E3" sqref="E3"/>
    </sheetView>
  </sheetViews>
  <sheetFormatPr defaultColWidth="11.42578125" defaultRowHeight="15"/>
  <cols>
    <col min="1" max="1" width="22.7109375" customWidth="1"/>
    <col min="2" max="6" width="16.28515625" customWidth="1"/>
    <col min="7" max="7" width="5.28515625" style="114" customWidth="1"/>
    <col min="8" max="8" width="12.5703125" style="114" customWidth="1"/>
    <col min="9" max="15" width="11.5703125" style="114"/>
  </cols>
  <sheetData>
    <row r="1" spans="1:15" ht="30.75" thickBot="1">
      <c r="A1" s="126" t="s">
        <v>42</v>
      </c>
      <c r="B1" s="127" t="s">
        <v>120</v>
      </c>
      <c r="C1" s="128" t="s">
        <v>26</v>
      </c>
      <c r="D1" s="128" t="s">
        <v>27</v>
      </c>
      <c r="E1" s="128" t="s">
        <v>28</v>
      </c>
      <c r="F1" s="129" t="s">
        <v>85</v>
      </c>
    </row>
    <row r="2" spans="1:15" ht="15.75" thickBot="1">
      <c r="A2" s="171" t="s">
        <v>33</v>
      </c>
      <c r="B2" s="4"/>
      <c r="C2" s="4"/>
      <c r="D2" s="4"/>
      <c r="E2" s="4"/>
      <c r="F2" s="172"/>
    </row>
    <row r="3" spans="1:15" ht="15.75" thickBot="1">
      <c r="A3" s="155" t="s">
        <v>35</v>
      </c>
      <c r="B3" s="160" t="s">
        <v>10</v>
      </c>
      <c r="C3" s="161">
        <v>2</v>
      </c>
      <c r="D3" s="161">
        <v>3.5</v>
      </c>
      <c r="E3" s="161">
        <v>22</v>
      </c>
      <c r="F3" s="162">
        <f>4*C3+4*D3+9*E3</f>
        <v>220</v>
      </c>
      <c r="H3" s="289" t="s">
        <v>128</v>
      </c>
      <c r="I3" s="290"/>
      <c r="J3" s="291"/>
      <c r="K3" s="291"/>
      <c r="L3" s="291"/>
      <c r="M3" s="292"/>
    </row>
    <row r="4" spans="1:15" s="178" customFormat="1">
      <c r="A4" s="155" t="s">
        <v>138</v>
      </c>
      <c r="B4" s="182" t="s">
        <v>10</v>
      </c>
      <c r="C4" s="181">
        <v>14</v>
      </c>
      <c r="D4" s="181">
        <v>67</v>
      </c>
      <c r="E4" s="181">
        <v>5</v>
      </c>
      <c r="F4" s="162">
        <f>4*C4+4*D4+9*E4</f>
        <v>369</v>
      </c>
      <c r="G4" s="114"/>
      <c r="H4" s="293"/>
      <c r="I4" s="294"/>
      <c r="J4" s="295"/>
      <c r="K4" s="295"/>
      <c r="L4" s="295"/>
      <c r="M4" s="296"/>
      <c r="N4" s="114"/>
      <c r="O4" s="114"/>
    </row>
    <row r="5" spans="1:15" ht="15.75" thickBot="1">
      <c r="A5" s="156" t="s">
        <v>8</v>
      </c>
      <c r="B5" s="166" t="s">
        <v>10</v>
      </c>
      <c r="C5" s="164">
        <v>1.5</v>
      </c>
      <c r="D5" s="164">
        <v>20</v>
      </c>
      <c r="E5" s="164">
        <v>0</v>
      </c>
      <c r="F5" s="165">
        <f>4*C5+4*D5+9*E5</f>
        <v>86</v>
      </c>
      <c r="H5" s="297"/>
      <c r="I5" s="298"/>
      <c r="J5" s="299"/>
      <c r="K5" s="299"/>
      <c r="L5" s="299"/>
      <c r="M5" s="300"/>
    </row>
    <row r="6" spans="1:15">
      <c r="A6" s="156" t="s">
        <v>13</v>
      </c>
      <c r="B6" s="166" t="s">
        <v>10</v>
      </c>
      <c r="C6" s="164">
        <v>0.7</v>
      </c>
      <c r="D6" s="164">
        <v>0.5</v>
      </c>
      <c r="E6" s="164">
        <v>80</v>
      </c>
      <c r="F6" s="165">
        <f>4*C6+4*D6+9*E6</f>
        <v>724.8</v>
      </c>
      <c r="H6" s="282" t="s">
        <v>129</v>
      </c>
      <c r="I6" s="283"/>
      <c r="J6" s="283"/>
      <c r="K6" s="283"/>
      <c r="L6" s="283"/>
      <c r="M6" s="284"/>
    </row>
    <row r="7" spans="1:15">
      <c r="A7" s="183" t="s">
        <v>178</v>
      </c>
      <c r="B7" s="184" t="s">
        <v>10</v>
      </c>
      <c r="C7" s="164">
        <v>0.7</v>
      </c>
      <c r="D7" s="164">
        <v>1</v>
      </c>
      <c r="E7" s="164">
        <v>82</v>
      </c>
      <c r="F7" s="165">
        <f>4*C7+4*D7+9*E7</f>
        <v>744.8</v>
      </c>
      <c r="H7" s="285"/>
      <c r="I7" s="283"/>
      <c r="J7" s="283"/>
      <c r="K7" s="283"/>
      <c r="L7" s="283"/>
      <c r="M7" s="284"/>
    </row>
    <row r="8" spans="1:15">
      <c r="A8" s="156" t="s">
        <v>17</v>
      </c>
      <c r="B8" s="166" t="s">
        <v>15</v>
      </c>
      <c r="C8" s="164">
        <v>0.4</v>
      </c>
      <c r="D8" s="164">
        <v>4</v>
      </c>
      <c r="E8" s="164">
        <v>0</v>
      </c>
      <c r="F8" s="165">
        <v>46</v>
      </c>
      <c r="H8" s="285"/>
      <c r="I8" s="283"/>
      <c r="J8" s="283"/>
      <c r="K8" s="283"/>
      <c r="L8" s="283"/>
      <c r="M8" s="284"/>
    </row>
    <row r="9" spans="1:15">
      <c r="A9" s="155" t="s">
        <v>44</v>
      </c>
      <c r="B9" s="166" t="s">
        <v>9</v>
      </c>
      <c r="C9" s="168">
        <v>4.0999999999999996</v>
      </c>
      <c r="D9" s="168">
        <v>0.3</v>
      </c>
      <c r="E9" s="167">
        <v>0</v>
      </c>
      <c r="F9" s="165">
        <f t="shared" ref="F9:F40" si="0">4*C9+4*D9+9*E9</f>
        <v>17.599999999999998</v>
      </c>
      <c r="H9" s="285"/>
      <c r="I9" s="283"/>
      <c r="J9" s="283"/>
      <c r="K9" s="283"/>
      <c r="L9" s="283"/>
      <c r="M9" s="284"/>
    </row>
    <row r="10" spans="1:15">
      <c r="A10" s="155" t="s">
        <v>36</v>
      </c>
      <c r="B10" s="166" t="s">
        <v>10</v>
      </c>
      <c r="C10" s="164">
        <v>22</v>
      </c>
      <c r="D10" s="164">
        <v>0</v>
      </c>
      <c r="E10" s="164">
        <v>7</v>
      </c>
      <c r="F10" s="165">
        <f t="shared" si="0"/>
        <v>151</v>
      </c>
      <c r="H10" s="285"/>
      <c r="I10" s="283"/>
      <c r="J10" s="283"/>
      <c r="K10" s="283"/>
      <c r="L10" s="283"/>
      <c r="M10" s="284"/>
    </row>
    <row r="11" spans="1:15" s="178" customFormat="1">
      <c r="A11" s="156" t="s">
        <v>4</v>
      </c>
      <c r="B11" s="166" t="s">
        <v>10</v>
      </c>
      <c r="C11" s="164">
        <v>3</v>
      </c>
      <c r="D11" s="164">
        <v>3</v>
      </c>
      <c r="E11" s="164">
        <v>0.3</v>
      </c>
      <c r="F11" s="165">
        <f t="shared" si="0"/>
        <v>26.7</v>
      </c>
      <c r="G11" s="114"/>
      <c r="H11" s="285"/>
      <c r="I11" s="283"/>
      <c r="J11" s="283"/>
      <c r="K11" s="283"/>
      <c r="L11" s="283"/>
      <c r="M11" s="284"/>
      <c r="N11" s="114"/>
      <c r="O11" s="114"/>
    </row>
    <row r="12" spans="1:15" s="178" customFormat="1">
      <c r="A12" s="183" t="s">
        <v>184</v>
      </c>
      <c r="B12" s="184" t="s">
        <v>10</v>
      </c>
      <c r="C12" s="164">
        <v>15.5</v>
      </c>
      <c r="D12" s="164">
        <v>6</v>
      </c>
      <c r="E12" s="164">
        <v>19</v>
      </c>
      <c r="F12" s="165">
        <f t="shared" si="0"/>
        <v>257</v>
      </c>
      <c r="G12" s="114"/>
      <c r="H12" s="285"/>
      <c r="I12" s="283"/>
      <c r="J12" s="283"/>
      <c r="K12" s="283"/>
      <c r="L12" s="283"/>
      <c r="M12" s="284"/>
      <c r="N12" s="114"/>
      <c r="O12" s="114"/>
    </row>
    <row r="13" spans="1:15" s="180" customFormat="1">
      <c r="A13" s="156" t="s">
        <v>12</v>
      </c>
      <c r="B13" s="166" t="s">
        <v>10</v>
      </c>
      <c r="C13" s="164">
        <v>5.8</v>
      </c>
      <c r="D13" s="164">
        <v>49</v>
      </c>
      <c r="E13" s="164">
        <v>31</v>
      </c>
      <c r="F13" s="165">
        <f t="shared" si="0"/>
        <v>498.2</v>
      </c>
      <c r="G13" s="114"/>
      <c r="H13" s="285"/>
      <c r="I13" s="283"/>
      <c r="J13" s="283"/>
      <c r="K13" s="283"/>
      <c r="L13" s="283"/>
      <c r="M13" s="284"/>
      <c r="N13" s="114"/>
      <c r="O13" s="114"/>
    </row>
    <row r="14" spans="1:15" s="178" customFormat="1">
      <c r="A14" s="156" t="s">
        <v>6</v>
      </c>
      <c r="B14" s="166" t="s">
        <v>10</v>
      </c>
      <c r="C14" s="164">
        <v>1.3</v>
      </c>
      <c r="D14" s="164">
        <v>6.5</v>
      </c>
      <c r="E14" s="164">
        <v>0.1</v>
      </c>
      <c r="F14" s="165">
        <f t="shared" si="0"/>
        <v>32.1</v>
      </c>
      <c r="G14" s="114"/>
      <c r="H14" s="285"/>
      <c r="I14" s="283"/>
      <c r="J14" s="283"/>
      <c r="K14" s="283"/>
      <c r="L14" s="283"/>
      <c r="M14" s="284"/>
      <c r="N14" s="114"/>
      <c r="O14" s="114"/>
    </row>
    <row r="15" spans="1:15" s="178" customFormat="1">
      <c r="A15" s="155" t="s">
        <v>34</v>
      </c>
      <c r="B15" s="166" t="s">
        <v>10</v>
      </c>
      <c r="C15" s="164">
        <v>12</v>
      </c>
      <c r="D15" s="164">
        <v>4</v>
      </c>
      <c r="E15" s="164">
        <v>4</v>
      </c>
      <c r="F15" s="165">
        <f t="shared" si="0"/>
        <v>100</v>
      </c>
      <c r="G15" s="114"/>
      <c r="H15" s="285"/>
      <c r="I15" s="283"/>
      <c r="J15" s="283"/>
      <c r="K15" s="283"/>
      <c r="L15" s="283"/>
      <c r="M15" s="284"/>
      <c r="N15" s="114"/>
      <c r="O15" s="114"/>
    </row>
    <row r="16" spans="1:15" s="178" customFormat="1">
      <c r="A16" s="183" t="s">
        <v>180</v>
      </c>
      <c r="B16" s="184" t="s">
        <v>10</v>
      </c>
      <c r="C16" s="167">
        <v>12</v>
      </c>
      <c r="D16" s="164">
        <v>1.6</v>
      </c>
      <c r="E16" s="164">
        <v>3.9</v>
      </c>
      <c r="F16" s="165">
        <f t="shared" si="0"/>
        <v>89.5</v>
      </c>
      <c r="G16" s="114"/>
      <c r="H16" s="285"/>
      <c r="I16" s="283"/>
      <c r="J16" s="283"/>
      <c r="K16" s="283"/>
      <c r="L16" s="283"/>
      <c r="M16" s="284"/>
      <c r="N16" s="114"/>
      <c r="O16" s="114"/>
    </row>
    <row r="17" spans="1:15" s="178" customFormat="1">
      <c r="A17" s="155" t="s">
        <v>181</v>
      </c>
      <c r="B17" s="184" t="s">
        <v>10</v>
      </c>
      <c r="C17" s="164">
        <v>1.3</v>
      </c>
      <c r="D17" s="164">
        <v>6.5</v>
      </c>
      <c r="E17" s="164">
        <v>0</v>
      </c>
      <c r="F17" s="165">
        <f t="shared" si="0"/>
        <v>31.2</v>
      </c>
      <c r="G17" s="114"/>
      <c r="H17" s="285"/>
      <c r="I17" s="283"/>
      <c r="J17" s="283"/>
      <c r="K17" s="283"/>
      <c r="L17" s="283"/>
      <c r="M17" s="284"/>
      <c r="N17" s="114"/>
      <c r="O17" s="114"/>
    </row>
    <row r="18" spans="1:15" s="178" customFormat="1">
      <c r="A18" s="183" t="s">
        <v>141</v>
      </c>
      <c r="B18" s="184" t="s">
        <v>10</v>
      </c>
      <c r="C18" s="164">
        <v>22</v>
      </c>
      <c r="D18" s="164">
        <v>0.5</v>
      </c>
      <c r="E18" s="164">
        <v>1.3</v>
      </c>
      <c r="F18" s="165">
        <f t="shared" si="0"/>
        <v>101.7</v>
      </c>
      <c r="G18" s="114"/>
      <c r="H18" s="285"/>
      <c r="I18" s="283"/>
      <c r="J18" s="283"/>
      <c r="K18" s="283"/>
      <c r="L18" s="283"/>
      <c r="M18" s="284"/>
      <c r="N18" s="114"/>
      <c r="O18" s="114"/>
    </row>
    <row r="19" spans="1:15">
      <c r="A19" s="183" t="s">
        <v>187</v>
      </c>
      <c r="B19" s="184" t="s">
        <v>10</v>
      </c>
      <c r="C19" s="164">
        <v>2.2000000000000002</v>
      </c>
      <c r="D19" s="164">
        <v>3</v>
      </c>
      <c r="E19" s="164">
        <v>0.2</v>
      </c>
      <c r="F19" s="165">
        <f t="shared" si="0"/>
        <v>22.6</v>
      </c>
      <c r="H19" s="285"/>
      <c r="I19" s="283"/>
      <c r="J19" s="283"/>
      <c r="K19" s="283"/>
      <c r="L19" s="283"/>
      <c r="M19" s="284"/>
    </row>
    <row r="20" spans="1:15">
      <c r="A20" s="155" t="s">
        <v>41</v>
      </c>
      <c r="B20" s="163" t="s">
        <v>10</v>
      </c>
      <c r="C20" s="164">
        <v>2.5</v>
      </c>
      <c r="D20" s="164">
        <v>2.5</v>
      </c>
      <c r="E20" s="164">
        <v>1.5</v>
      </c>
      <c r="F20" s="165">
        <f t="shared" si="0"/>
        <v>33.5</v>
      </c>
      <c r="H20" s="285"/>
      <c r="I20" s="283"/>
      <c r="J20" s="283"/>
      <c r="K20" s="283"/>
      <c r="L20" s="283"/>
      <c r="M20" s="284"/>
    </row>
    <row r="21" spans="1:15" ht="15.75" thickBot="1">
      <c r="A21" s="156" t="s">
        <v>11</v>
      </c>
      <c r="B21" s="166" t="s">
        <v>10</v>
      </c>
      <c r="C21" s="164">
        <v>10</v>
      </c>
      <c r="D21" s="164">
        <v>75</v>
      </c>
      <c r="E21" s="164">
        <v>1.5</v>
      </c>
      <c r="F21" s="165">
        <f t="shared" si="0"/>
        <v>353.5</v>
      </c>
      <c r="H21" s="286"/>
      <c r="I21" s="287"/>
      <c r="J21" s="287"/>
      <c r="K21" s="287"/>
      <c r="L21" s="287"/>
      <c r="M21" s="288"/>
    </row>
    <row r="22" spans="1:15" s="180" customFormat="1" ht="15.75">
      <c r="A22" s="155" t="s">
        <v>130</v>
      </c>
      <c r="B22" s="166" t="s">
        <v>10</v>
      </c>
      <c r="C22" s="164">
        <v>11.1</v>
      </c>
      <c r="D22" s="164">
        <v>61.5</v>
      </c>
      <c r="E22" s="164">
        <v>7.1</v>
      </c>
      <c r="F22" s="165">
        <f t="shared" si="0"/>
        <v>354.29999999999995</v>
      </c>
      <c r="G22" s="114"/>
      <c r="H22" s="199"/>
      <c r="I22" s="199"/>
      <c r="J22" s="199"/>
      <c r="K22" s="199"/>
      <c r="L22" s="199"/>
      <c r="M22" s="199"/>
      <c r="N22" s="114"/>
      <c r="O22" s="114"/>
    </row>
    <row r="23" spans="1:15">
      <c r="A23" s="183" t="s">
        <v>142</v>
      </c>
      <c r="B23" s="184" t="s">
        <v>10</v>
      </c>
      <c r="C23" s="164">
        <v>1</v>
      </c>
      <c r="D23" s="164">
        <v>7</v>
      </c>
      <c r="E23" s="164">
        <v>0</v>
      </c>
      <c r="F23" s="165">
        <f t="shared" si="0"/>
        <v>32</v>
      </c>
    </row>
    <row r="24" spans="1:15">
      <c r="A24" s="155" t="s">
        <v>131</v>
      </c>
      <c r="B24" s="166" t="s">
        <v>10</v>
      </c>
      <c r="C24" s="164">
        <v>11</v>
      </c>
      <c r="D24" s="164">
        <v>3</v>
      </c>
      <c r="E24" s="164">
        <v>0.2</v>
      </c>
      <c r="F24" s="165">
        <f t="shared" si="0"/>
        <v>57.8</v>
      </c>
      <c r="H24" s="158"/>
      <c r="I24" s="115"/>
      <c r="J24" s="115"/>
      <c r="K24" s="115"/>
      <c r="L24" s="115"/>
      <c r="M24" s="115"/>
    </row>
    <row r="25" spans="1:15" s="185" customFormat="1">
      <c r="A25" s="155" t="s">
        <v>135</v>
      </c>
      <c r="B25" s="166" t="s">
        <v>10</v>
      </c>
      <c r="C25" s="167">
        <v>8.4</v>
      </c>
      <c r="D25" s="167">
        <v>13</v>
      </c>
      <c r="E25" s="167">
        <v>0.8</v>
      </c>
      <c r="F25" s="165">
        <f t="shared" si="0"/>
        <v>92.8</v>
      </c>
      <c r="G25" s="114"/>
      <c r="H25" s="158"/>
      <c r="I25" s="115"/>
      <c r="J25" s="115"/>
      <c r="K25" s="115"/>
      <c r="L25" s="115"/>
      <c r="M25" s="115"/>
      <c r="N25" s="114"/>
      <c r="O25" s="114"/>
    </row>
    <row r="26" spans="1:15" s="180" customFormat="1">
      <c r="A26" s="183" t="s">
        <v>196</v>
      </c>
      <c r="B26" s="184" t="s">
        <v>10</v>
      </c>
      <c r="C26" s="164">
        <v>8.4</v>
      </c>
      <c r="D26" s="164">
        <v>10</v>
      </c>
      <c r="E26" s="164">
        <v>28</v>
      </c>
      <c r="F26" s="165">
        <f t="shared" si="0"/>
        <v>325.60000000000002</v>
      </c>
      <c r="G26" s="114"/>
      <c r="H26" s="158"/>
      <c r="I26" s="115"/>
      <c r="J26" s="115"/>
      <c r="K26" s="115"/>
      <c r="L26" s="115"/>
      <c r="M26" s="115"/>
      <c r="N26" s="114"/>
      <c r="O26" s="114"/>
    </row>
    <row r="27" spans="1:15" s="185" customFormat="1">
      <c r="A27" s="155" t="s">
        <v>37</v>
      </c>
      <c r="B27" s="166" t="s">
        <v>10</v>
      </c>
      <c r="C27" s="164">
        <v>0</v>
      </c>
      <c r="D27" s="164">
        <v>0</v>
      </c>
      <c r="E27" s="164">
        <v>92</v>
      </c>
      <c r="F27" s="165">
        <f t="shared" si="0"/>
        <v>828</v>
      </c>
      <c r="G27" s="114"/>
      <c r="H27" s="158"/>
      <c r="I27" s="115"/>
      <c r="J27" s="115"/>
      <c r="K27" s="115"/>
      <c r="L27" s="115"/>
      <c r="M27" s="115"/>
      <c r="N27" s="114"/>
      <c r="O27" s="114"/>
    </row>
    <row r="28" spans="1:15">
      <c r="A28" s="183" t="s">
        <v>179</v>
      </c>
      <c r="B28" s="184" t="s">
        <v>10</v>
      </c>
      <c r="C28" s="164">
        <v>0.5</v>
      </c>
      <c r="D28" s="164">
        <v>61</v>
      </c>
      <c r="E28" s="164">
        <v>0</v>
      </c>
      <c r="F28" s="165">
        <f t="shared" si="0"/>
        <v>246</v>
      </c>
      <c r="I28" s="115"/>
      <c r="J28" s="157"/>
      <c r="K28" s="115"/>
      <c r="L28" s="115"/>
      <c r="M28" s="115"/>
    </row>
    <row r="29" spans="1:15" s="185" customFormat="1">
      <c r="A29" s="155" t="s">
        <v>43</v>
      </c>
      <c r="B29" s="166" t="s">
        <v>9</v>
      </c>
      <c r="C29" s="168">
        <v>2.7</v>
      </c>
      <c r="D29" s="168">
        <v>0.1</v>
      </c>
      <c r="E29" s="168">
        <v>5.6</v>
      </c>
      <c r="F29" s="165">
        <f t="shared" si="0"/>
        <v>61.6</v>
      </c>
      <c r="G29" s="114"/>
      <c r="H29" s="114"/>
      <c r="I29" s="115"/>
      <c r="J29" s="157"/>
      <c r="K29" s="115"/>
      <c r="L29" s="115"/>
      <c r="M29" s="115"/>
      <c r="N29" s="114"/>
      <c r="O29" s="114"/>
    </row>
    <row r="30" spans="1:15">
      <c r="A30" s="155" t="s">
        <v>134</v>
      </c>
      <c r="B30" s="166" t="s">
        <v>10</v>
      </c>
      <c r="C30" s="168">
        <v>3.2</v>
      </c>
      <c r="D30" s="168">
        <v>4.9000000000000004</v>
      </c>
      <c r="E30" s="168">
        <v>1.5</v>
      </c>
      <c r="F30" s="165">
        <f t="shared" si="0"/>
        <v>45.900000000000006</v>
      </c>
      <c r="I30" s="115"/>
      <c r="J30" s="115"/>
      <c r="K30" s="115"/>
      <c r="L30" s="115"/>
      <c r="M30" s="115"/>
    </row>
    <row r="31" spans="1:15" s="185" customFormat="1">
      <c r="A31" s="183" t="s">
        <v>140</v>
      </c>
      <c r="B31" s="184" t="s">
        <v>10</v>
      </c>
      <c r="C31" s="164">
        <v>3.3</v>
      </c>
      <c r="D31" s="164">
        <v>4.8</v>
      </c>
      <c r="E31" s="164">
        <v>3.6</v>
      </c>
      <c r="F31" s="165">
        <f t="shared" si="0"/>
        <v>64.8</v>
      </c>
      <c r="G31" s="114"/>
      <c r="H31" s="114"/>
      <c r="I31" s="115"/>
      <c r="J31" s="115"/>
      <c r="K31" s="115"/>
      <c r="L31" s="115"/>
      <c r="M31" s="115"/>
      <c r="N31" s="114"/>
      <c r="O31" s="114"/>
    </row>
    <row r="32" spans="1:15" s="185" customFormat="1">
      <c r="A32" s="183" t="s">
        <v>195</v>
      </c>
      <c r="B32" s="184" t="s">
        <v>10</v>
      </c>
      <c r="C32" s="164">
        <v>1</v>
      </c>
      <c r="D32" s="164">
        <v>2</v>
      </c>
      <c r="E32" s="164">
        <v>0.3</v>
      </c>
      <c r="F32" s="165">
        <f t="shared" si="0"/>
        <v>14.7</v>
      </c>
      <c r="G32" s="114"/>
      <c r="H32" s="114"/>
      <c r="I32" s="115"/>
      <c r="J32" s="115"/>
      <c r="K32" s="115"/>
      <c r="L32" s="115"/>
      <c r="M32" s="115"/>
      <c r="N32" s="114"/>
      <c r="O32" s="114"/>
    </row>
    <row r="33" spans="1:15" s="185" customFormat="1">
      <c r="A33" s="155" t="s">
        <v>189</v>
      </c>
      <c r="B33" s="184" t="s">
        <v>10</v>
      </c>
      <c r="C33" s="164">
        <v>0</v>
      </c>
      <c r="D33" s="164">
        <v>80</v>
      </c>
      <c r="E33" s="164">
        <v>0</v>
      </c>
      <c r="F33" s="165">
        <f t="shared" si="0"/>
        <v>320</v>
      </c>
      <c r="G33" s="114"/>
      <c r="H33" s="114"/>
      <c r="I33" s="115"/>
      <c r="J33" s="115"/>
      <c r="K33" s="115"/>
      <c r="L33" s="115"/>
      <c r="M33" s="115"/>
      <c r="N33" s="114"/>
      <c r="O33" s="114"/>
    </row>
    <row r="34" spans="1:15">
      <c r="A34" s="183" t="s">
        <v>190</v>
      </c>
      <c r="B34" s="184" t="s">
        <v>10</v>
      </c>
      <c r="C34" s="164">
        <v>2.2000000000000002</v>
      </c>
      <c r="D34" s="164">
        <v>2.5</v>
      </c>
      <c r="E34" s="164">
        <v>0.7</v>
      </c>
      <c r="F34" s="165">
        <f t="shared" si="0"/>
        <v>25.1</v>
      </c>
      <c r="H34" s="158"/>
      <c r="I34" s="115"/>
      <c r="J34" s="115"/>
      <c r="K34" s="115"/>
      <c r="L34" s="115"/>
      <c r="M34" s="115"/>
    </row>
    <row r="35" spans="1:15" s="185" customFormat="1">
      <c r="A35" s="156" t="s">
        <v>5</v>
      </c>
      <c r="B35" s="166" t="s">
        <v>10</v>
      </c>
      <c r="C35" s="164">
        <v>1.4</v>
      </c>
      <c r="D35" s="164">
        <v>9</v>
      </c>
      <c r="E35" s="164">
        <v>0.2</v>
      </c>
      <c r="F35" s="165">
        <f t="shared" si="0"/>
        <v>43.4</v>
      </c>
      <c r="G35" s="114"/>
      <c r="H35" s="158"/>
      <c r="I35" s="115"/>
      <c r="J35" s="115"/>
      <c r="K35" s="115"/>
      <c r="L35" s="115"/>
      <c r="M35" s="115"/>
      <c r="N35" s="114"/>
      <c r="O35" s="114"/>
    </row>
    <row r="36" spans="1:15" s="200" customFormat="1">
      <c r="A36" s="183" t="s">
        <v>143</v>
      </c>
      <c r="B36" s="184" t="s">
        <v>10</v>
      </c>
      <c r="C36" s="164">
        <v>1</v>
      </c>
      <c r="D36" s="164">
        <v>9</v>
      </c>
      <c r="E36" s="164">
        <v>0.2</v>
      </c>
      <c r="F36" s="165">
        <f t="shared" si="0"/>
        <v>41.8</v>
      </c>
      <c r="G36" s="114"/>
      <c r="H36" s="158"/>
      <c r="I36" s="115"/>
      <c r="J36" s="115"/>
      <c r="K36" s="115"/>
      <c r="L36" s="115"/>
      <c r="M36" s="115"/>
      <c r="N36" s="114"/>
      <c r="O36" s="114"/>
    </row>
    <row r="37" spans="1:15">
      <c r="A37" s="183" t="s">
        <v>182</v>
      </c>
      <c r="B37" s="184" t="s">
        <v>10</v>
      </c>
      <c r="C37" s="164">
        <v>9.5</v>
      </c>
      <c r="D37" s="164">
        <v>49</v>
      </c>
      <c r="E37" s="164">
        <v>4.2</v>
      </c>
      <c r="F37" s="165">
        <f t="shared" si="0"/>
        <v>271.8</v>
      </c>
      <c r="H37" s="158"/>
      <c r="I37" s="115"/>
      <c r="J37" s="115"/>
      <c r="K37" s="115"/>
      <c r="L37" s="115"/>
      <c r="M37" s="157"/>
    </row>
    <row r="38" spans="1:15">
      <c r="A38" s="183" t="s">
        <v>144</v>
      </c>
      <c r="B38" s="184" t="s">
        <v>10</v>
      </c>
      <c r="C38" s="164">
        <v>7.7</v>
      </c>
      <c r="D38" s="164">
        <v>41.7</v>
      </c>
      <c r="E38" s="164">
        <v>4.5</v>
      </c>
      <c r="F38" s="165">
        <f t="shared" si="0"/>
        <v>238.10000000000002</v>
      </c>
      <c r="H38" s="158"/>
      <c r="I38" s="115"/>
      <c r="J38" s="115"/>
      <c r="K38" s="115"/>
      <c r="L38" s="115"/>
      <c r="M38" s="157"/>
    </row>
    <row r="39" spans="1:15">
      <c r="A39" s="156" t="s">
        <v>18</v>
      </c>
      <c r="B39" s="166" t="s">
        <v>10</v>
      </c>
      <c r="C39" s="167">
        <v>1.6</v>
      </c>
      <c r="D39" s="164">
        <v>21</v>
      </c>
      <c r="E39" s="164">
        <v>0.1</v>
      </c>
      <c r="F39" s="165">
        <f t="shared" si="0"/>
        <v>91.300000000000011</v>
      </c>
      <c r="H39" s="158"/>
      <c r="I39" s="115"/>
      <c r="J39" s="115"/>
      <c r="K39" s="115"/>
      <c r="L39" s="115"/>
      <c r="M39" s="157"/>
    </row>
    <row r="40" spans="1:15">
      <c r="A40" s="156" t="s">
        <v>20</v>
      </c>
      <c r="B40" s="166" t="s">
        <v>10</v>
      </c>
      <c r="C40" s="167">
        <v>12.5</v>
      </c>
      <c r="D40" s="167">
        <v>72</v>
      </c>
      <c r="E40" s="168">
        <v>1.5</v>
      </c>
      <c r="F40" s="165">
        <f t="shared" si="0"/>
        <v>351.5</v>
      </c>
      <c r="H40" s="158"/>
      <c r="I40" s="115"/>
      <c r="J40" s="115"/>
      <c r="K40" s="115"/>
      <c r="L40" s="115"/>
      <c r="M40" s="157"/>
    </row>
    <row r="41" spans="1:15" s="200" customFormat="1">
      <c r="A41" s="156" t="s">
        <v>23</v>
      </c>
      <c r="B41" s="166" t="s">
        <v>10</v>
      </c>
      <c r="C41" s="164">
        <v>26</v>
      </c>
      <c r="D41" s="164">
        <v>17</v>
      </c>
      <c r="E41" s="164">
        <v>49</v>
      </c>
      <c r="F41" s="165">
        <f t="shared" ref="F41:F59" si="1">4*C41+4*D41+9*E41</f>
        <v>613</v>
      </c>
      <c r="G41" s="114"/>
      <c r="H41" s="158"/>
      <c r="I41" s="115"/>
      <c r="J41" s="115"/>
      <c r="K41" s="115"/>
      <c r="L41" s="115"/>
      <c r="M41" s="157"/>
      <c r="N41" s="114"/>
      <c r="O41" s="114"/>
    </row>
    <row r="42" spans="1:15" s="180" customFormat="1">
      <c r="A42" s="183" t="s">
        <v>139</v>
      </c>
      <c r="B42" s="184" t="s">
        <v>10</v>
      </c>
      <c r="C42" s="164">
        <v>29.7</v>
      </c>
      <c r="D42" s="164">
        <v>12.6</v>
      </c>
      <c r="E42" s="164">
        <v>48.2</v>
      </c>
      <c r="F42" s="165">
        <f t="shared" si="1"/>
        <v>603</v>
      </c>
      <c r="G42" s="114"/>
      <c r="H42" s="158"/>
      <c r="I42" s="115"/>
      <c r="J42" s="115"/>
      <c r="K42" s="115"/>
      <c r="L42" s="115"/>
      <c r="M42" s="157"/>
      <c r="N42" s="114"/>
      <c r="O42" s="114"/>
    </row>
    <row r="43" spans="1:15">
      <c r="A43" s="156" t="s">
        <v>25</v>
      </c>
      <c r="B43" s="166" t="s">
        <v>10</v>
      </c>
      <c r="C43" s="164">
        <v>4.9000000000000004</v>
      </c>
      <c r="D43" s="164">
        <v>11</v>
      </c>
      <c r="E43" s="164">
        <v>0.7</v>
      </c>
      <c r="F43" s="165">
        <f t="shared" si="1"/>
        <v>69.900000000000006</v>
      </c>
      <c r="H43" s="158"/>
      <c r="I43" s="115"/>
      <c r="J43" s="115"/>
      <c r="K43" s="115"/>
      <c r="L43" s="115"/>
      <c r="M43" s="157"/>
    </row>
    <row r="44" spans="1:15" s="200" customFormat="1">
      <c r="A44" s="156" t="s">
        <v>7</v>
      </c>
      <c r="B44" s="166" t="s">
        <v>10</v>
      </c>
      <c r="C44" s="164">
        <v>0.3</v>
      </c>
      <c r="D44" s="164">
        <v>12</v>
      </c>
      <c r="E44" s="164">
        <v>0.3</v>
      </c>
      <c r="F44" s="165">
        <f t="shared" si="1"/>
        <v>51.900000000000006</v>
      </c>
      <c r="G44" s="114"/>
      <c r="H44" s="158"/>
      <c r="I44" s="115"/>
      <c r="J44" s="115"/>
      <c r="K44" s="115"/>
      <c r="L44" s="115"/>
      <c r="M44" s="157"/>
      <c r="N44" s="114"/>
      <c r="O44" s="114"/>
    </row>
    <row r="45" spans="1:15">
      <c r="A45" s="155" t="s">
        <v>38</v>
      </c>
      <c r="B45" s="166" t="s">
        <v>10</v>
      </c>
      <c r="C45" s="164">
        <v>2</v>
      </c>
      <c r="D45" s="164">
        <v>18</v>
      </c>
      <c r="E45" s="164">
        <v>0.1</v>
      </c>
      <c r="F45" s="165">
        <f t="shared" si="1"/>
        <v>80.900000000000006</v>
      </c>
      <c r="H45" s="158"/>
      <c r="I45" s="115"/>
      <c r="J45" s="115"/>
      <c r="K45" s="115"/>
      <c r="L45" s="115"/>
      <c r="M45" s="157"/>
    </row>
    <row r="46" spans="1:15">
      <c r="A46" s="155" t="s">
        <v>40</v>
      </c>
      <c r="B46" s="166" t="s">
        <v>10</v>
      </c>
      <c r="C46" s="164">
        <v>23</v>
      </c>
      <c r="D46" s="164">
        <v>0</v>
      </c>
      <c r="E46" s="168">
        <v>1.5</v>
      </c>
      <c r="F46" s="165">
        <f t="shared" si="1"/>
        <v>105.5</v>
      </c>
      <c r="H46" s="158"/>
      <c r="I46" s="115"/>
      <c r="J46" s="115"/>
      <c r="K46" s="115"/>
      <c r="L46" s="115"/>
      <c r="M46" s="157"/>
    </row>
    <row r="47" spans="1:15">
      <c r="A47" s="156" t="s">
        <v>16</v>
      </c>
      <c r="B47" s="166" t="s">
        <v>10</v>
      </c>
      <c r="C47" s="164">
        <v>0.6</v>
      </c>
      <c r="D47" s="164">
        <v>15</v>
      </c>
      <c r="E47" s="164">
        <v>0.7</v>
      </c>
      <c r="F47" s="165">
        <f t="shared" si="1"/>
        <v>68.7</v>
      </c>
      <c r="H47" s="158"/>
      <c r="I47" s="115"/>
      <c r="J47" s="115"/>
      <c r="K47" s="115"/>
      <c r="L47" s="115"/>
      <c r="M47" s="157"/>
    </row>
    <row r="48" spans="1:15" s="180" customFormat="1">
      <c r="A48" s="156" t="s">
        <v>19</v>
      </c>
      <c r="B48" s="166" t="s">
        <v>10</v>
      </c>
      <c r="C48" s="164">
        <v>1.5</v>
      </c>
      <c r="D48" s="164">
        <v>4.7</v>
      </c>
      <c r="E48" s="164">
        <v>3.8</v>
      </c>
      <c r="F48" s="165">
        <f t="shared" si="1"/>
        <v>59</v>
      </c>
      <c r="G48" s="114"/>
      <c r="H48" s="158"/>
      <c r="I48" s="115"/>
      <c r="J48" s="115"/>
      <c r="K48" s="115"/>
      <c r="L48" s="115"/>
      <c r="M48" s="157"/>
      <c r="N48" s="114"/>
      <c r="O48" s="114"/>
    </row>
    <row r="49" spans="1:13">
      <c r="A49" s="183" t="s">
        <v>185</v>
      </c>
      <c r="B49" s="184" t="s">
        <v>10</v>
      </c>
      <c r="C49" s="164">
        <v>7</v>
      </c>
      <c r="D49" s="164">
        <v>79</v>
      </c>
      <c r="E49" s="164">
        <v>0.9</v>
      </c>
      <c r="F49" s="165">
        <f t="shared" si="1"/>
        <v>352.1</v>
      </c>
      <c r="H49" s="158"/>
      <c r="I49" s="115"/>
      <c r="J49" s="115"/>
      <c r="K49" s="115"/>
      <c r="L49" s="115"/>
      <c r="M49" s="157"/>
    </row>
    <row r="50" spans="1:13">
      <c r="A50" s="156" t="s">
        <v>22</v>
      </c>
      <c r="B50" s="166" t="s">
        <v>10</v>
      </c>
      <c r="C50" s="168">
        <v>7.9</v>
      </c>
      <c r="D50" s="167">
        <v>79</v>
      </c>
      <c r="E50" s="168">
        <v>1</v>
      </c>
      <c r="F50" s="165">
        <f t="shared" si="1"/>
        <v>356.6</v>
      </c>
      <c r="H50" s="158"/>
      <c r="I50" s="115"/>
      <c r="J50" s="115"/>
      <c r="K50" s="115"/>
      <c r="L50" s="115"/>
      <c r="M50" s="157"/>
    </row>
    <row r="51" spans="1:13">
      <c r="A51" s="156" t="s">
        <v>14</v>
      </c>
      <c r="B51" s="166" t="s">
        <v>10</v>
      </c>
      <c r="C51" s="164">
        <v>0</v>
      </c>
      <c r="D51" s="164">
        <v>100</v>
      </c>
      <c r="E51" s="164">
        <v>0</v>
      </c>
      <c r="F51" s="165">
        <f t="shared" si="1"/>
        <v>400</v>
      </c>
      <c r="H51" s="158"/>
      <c r="I51" s="115"/>
      <c r="J51" s="115"/>
      <c r="K51" s="115"/>
      <c r="L51" s="115"/>
      <c r="M51" s="157"/>
    </row>
    <row r="52" spans="1:13">
      <c r="A52" s="155" t="s">
        <v>39</v>
      </c>
      <c r="B52" s="166" t="s">
        <v>10</v>
      </c>
      <c r="C52" s="164">
        <v>26</v>
      </c>
      <c r="D52" s="164">
        <v>0</v>
      </c>
      <c r="E52" s="164">
        <v>0.5</v>
      </c>
      <c r="F52" s="165">
        <f t="shared" si="1"/>
        <v>108.5</v>
      </c>
      <c r="H52" s="158"/>
      <c r="I52" s="115"/>
      <c r="J52" s="115"/>
      <c r="K52" s="115"/>
      <c r="L52" s="115"/>
      <c r="M52" s="157"/>
    </row>
    <row r="53" spans="1:13">
      <c r="A53" s="155" t="s">
        <v>183</v>
      </c>
      <c r="B53" s="184" t="s">
        <v>10</v>
      </c>
      <c r="C53" s="168">
        <v>25</v>
      </c>
      <c r="D53" s="168">
        <v>0</v>
      </c>
      <c r="E53" s="168">
        <v>1</v>
      </c>
      <c r="F53" s="165">
        <f t="shared" si="1"/>
        <v>109</v>
      </c>
      <c r="H53" s="158"/>
      <c r="I53" s="115"/>
      <c r="J53" s="115"/>
      <c r="K53" s="115"/>
      <c r="L53" s="115"/>
      <c r="M53" s="157"/>
    </row>
    <row r="54" spans="1:13">
      <c r="A54" s="155" t="s">
        <v>133</v>
      </c>
      <c r="B54" s="163" t="s">
        <v>10</v>
      </c>
      <c r="C54" s="164">
        <v>17</v>
      </c>
      <c r="D54" s="164">
        <v>2</v>
      </c>
      <c r="E54" s="164">
        <v>9</v>
      </c>
      <c r="F54" s="165">
        <f t="shared" si="1"/>
        <v>157</v>
      </c>
      <c r="H54" s="158"/>
      <c r="I54" s="115"/>
      <c r="J54" s="115"/>
      <c r="K54" s="115"/>
      <c r="L54" s="115"/>
      <c r="M54" s="157"/>
    </row>
    <row r="55" spans="1:13">
      <c r="A55" s="183" t="s">
        <v>194</v>
      </c>
      <c r="B55" s="184" t="s">
        <v>10</v>
      </c>
      <c r="C55" s="164">
        <v>0.8</v>
      </c>
      <c r="D55" s="164">
        <v>4.5999999999999996</v>
      </c>
      <c r="E55" s="164">
        <v>0.3</v>
      </c>
      <c r="F55" s="165">
        <f t="shared" si="1"/>
        <v>24.299999999999997</v>
      </c>
      <c r="H55" s="158"/>
      <c r="I55" s="115"/>
      <c r="J55" s="115"/>
      <c r="K55" s="115"/>
      <c r="L55" s="115"/>
      <c r="M55" s="157"/>
    </row>
    <row r="56" spans="1:13">
      <c r="A56" s="155" t="s">
        <v>188</v>
      </c>
      <c r="B56" s="184" t="s">
        <v>10</v>
      </c>
      <c r="C56" s="168">
        <v>9.1</v>
      </c>
      <c r="D56" s="168">
        <v>47.8</v>
      </c>
      <c r="E56" s="168">
        <v>6</v>
      </c>
      <c r="F56" s="165">
        <f t="shared" si="1"/>
        <v>281.60000000000002</v>
      </c>
      <c r="H56" s="158"/>
      <c r="I56" s="115"/>
      <c r="J56" s="115"/>
      <c r="K56" s="115"/>
      <c r="L56" s="115"/>
      <c r="M56" s="157"/>
    </row>
    <row r="57" spans="1:13">
      <c r="A57" s="156" t="s">
        <v>24</v>
      </c>
      <c r="B57" s="166" t="s">
        <v>10</v>
      </c>
      <c r="C57" s="164">
        <v>43</v>
      </c>
      <c r="D57" s="164">
        <v>0</v>
      </c>
      <c r="E57" s="164">
        <v>3.5</v>
      </c>
      <c r="F57" s="165">
        <f t="shared" si="1"/>
        <v>203.5</v>
      </c>
      <c r="I57" s="117"/>
      <c r="J57" s="115"/>
      <c r="K57" s="115"/>
      <c r="L57" s="115"/>
      <c r="M57" s="115"/>
    </row>
    <row r="58" spans="1:13">
      <c r="A58" s="155" t="s">
        <v>132</v>
      </c>
      <c r="B58" s="166" t="s">
        <v>10</v>
      </c>
      <c r="C58" s="164">
        <v>83.75</v>
      </c>
      <c r="D58" s="164">
        <v>5.2</v>
      </c>
      <c r="E58" s="164">
        <v>1.45</v>
      </c>
      <c r="F58" s="165">
        <f t="shared" si="1"/>
        <v>368.85</v>
      </c>
      <c r="I58" s="117"/>
      <c r="J58" s="115"/>
      <c r="K58" s="115"/>
      <c r="L58" s="115"/>
      <c r="M58" s="115"/>
    </row>
    <row r="59" spans="1:13">
      <c r="A59" s="155" t="s">
        <v>32</v>
      </c>
      <c r="B59" s="169" t="s">
        <v>10</v>
      </c>
      <c r="C59" s="170">
        <v>3.5</v>
      </c>
      <c r="D59" s="170">
        <v>4.5</v>
      </c>
      <c r="E59" s="170">
        <v>10.5</v>
      </c>
      <c r="F59" s="165">
        <f t="shared" si="1"/>
        <v>126.5</v>
      </c>
    </row>
    <row r="60" spans="1:13" s="114" customFormat="1">
      <c r="F60" s="159"/>
    </row>
    <row r="61" spans="1:13" s="114" customFormat="1"/>
    <row r="62" spans="1:13" s="114" customFormat="1"/>
    <row r="63" spans="1:13" s="114" customFormat="1"/>
    <row r="64" spans="1:13" s="114" customFormat="1"/>
    <row r="65" s="114" customFormat="1"/>
    <row r="66" s="114" customFormat="1"/>
    <row r="67" s="114" customFormat="1"/>
    <row r="68" s="114" customFormat="1"/>
    <row r="69" s="114" customFormat="1"/>
    <row r="70" s="114" customFormat="1"/>
    <row r="71" s="114" customFormat="1"/>
    <row r="72" s="114" customFormat="1"/>
    <row r="73" s="114" customFormat="1"/>
    <row r="74" s="114" customFormat="1"/>
    <row r="75" s="114" customFormat="1"/>
    <row r="76" s="114" customFormat="1"/>
    <row r="77" s="114" customFormat="1"/>
    <row r="78" s="114" customFormat="1"/>
    <row r="79" s="114" customFormat="1"/>
    <row r="80" s="114" customFormat="1"/>
    <row r="81" s="114" customFormat="1"/>
    <row r="82" s="114" customFormat="1"/>
    <row r="83" s="114" customFormat="1"/>
    <row r="84" s="114" customFormat="1"/>
    <row r="85" s="114" customFormat="1"/>
    <row r="86" s="114" customFormat="1"/>
    <row r="87" s="114" customFormat="1"/>
    <row r="88" s="114" customFormat="1"/>
    <row r="89" s="114" customFormat="1"/>
    <row r="90" s="114" customFormat="1"/>
    <row r="91" s="114" customFormat="1"/>
    <row r="92" s="114" customFormat="1"/>
    <row r="93" s="114" customFormat="1"/>
    <row r="94" s="114" customFormat="1"/>
    <row r="95" s="114" customFormat="1"/>
    <row r="96" s="114" customFormat="1"/>
    <row r="97" s="114" customFormat="1"/>
    <row r="98" s="114" customFormat="1"/>
    <row r="99" s="114" customFormat="1"/>
    <row r="100" s="114" customFormat="1"/>
    <row r="101" s="114" customFormat="1"/>
    <row r="102" s="114" customFormat="1"/>
    <row r="103" s="114" customFormat="1"/>
    <row r="104" s="114" customFormat="1"/>
    <row r="105" s="114" customFormat="1"/>
    <row r="106" s="114" customFormat="1"/>
    <row r="107" s="114" customFormat="1"/>
    <row r="108" s="114" customFormat="1"/>
    <row r="109" s="114" customFormat="1"/>
    <row r="110" s="114" customFormat="1"/>
    <row r="111" s="114" customFormat="1"/>
    <row r="112" s="114" customFormat="1"/>
    <row r="113" s="114" customFormat="1"/>
    <row r="114" s="114" customFormat="1"/>
    <row r="115" s="114" customFormat="1"/>
    <row r="116" s="114" customFormat="1"/>
    <row r="117" s="114" customFormat="1"/>
    <row r="118" s="114" customFormat="1"/>
    <row r="119" s="114" customFormat="1"/>
    <row r="120" s="114" customFormat="1"/>
    <row r="121" s="114" customFormat="1"/>
    <row r="122" s="114" customFormat="1"/>
    <row r="123" s="114" customFormat="1"/>
    <row r="124" s="114" customFormat="1"/>
    <row r="125" s="114" customFormat="1"/>
    <row r="126" s="114" customFormat="1"/>
    <row r="127" s="114" customFormat="1"/>
    <row r="128" s="114" customFormat="1"/>
    <row r="129" s="114" customFormat="1"/>
    <row r="130" s="114" customFormat="1"/>
    <row r="131" s="114" customFormat="1"/>
    <row r="132" s="114" customFormat="1"/>
    <row r="133" s="114" customFormat="1"/>
    <row r="134" s="114" customFormat="1"/>
    <row r="135" s="114" customFormat="1"/>
    <row r="136" s="114" customFormat="1"/>
    <row r="137" s="114" customFormat="1"/>
    <row r="138" s="114" customFormat="1"/>
    <row r="139" s="114" customFormat="1"/>
    <row r="140" s="114" customFormat="1"/>
    <row r="141" s="114" customFormat="1"/>
    <row r="142" s="114" customFormat="1"/>
    <row r="143" s="114" customFormat="1"/>
    <row r="144" s="114" customFormat="1"/>
    <row r="145" s="114" customFormat="1"/>
    <row r="146" s="114" customFormat="1"/>
    <row r="147" s="114" customFormat="1"/>
    <row r="148" s="114" customFormat="1"/>
    <row r="149" s="114" customFormat="1"/>
    <row r="150" s="114" customFormat="1"/>
    <row r="151" s="114" customFormat="1"/>
    <row r="152" s="114" customFormat="1"/>
    <row r="153" s="114" customFormat="1"/>
    <row r="154" s="114" customFormat="1"/>
    <row r="155" s="114" customFormat="1"/>
    <row r="156" s="114" customFormat="1"/>
    <row r="157" s="114" customFormat="1"/>
    <row r="158" s="114" customFormat="1"/>
    <row r="159" s="114" customFormat="1"/>
    <row r="160" s="114" customFormat="1"/>
    <row r="161" s="114" customFormat="1"/>
    <row r="162" s="114" customFormat="1"/>
    <row r="163" s="114" customFormat="1"/>
    <row r="164" s="114" customFormat="1"/>
    <row r="165" s="114" customFormat="1"/>
    <row r="166" s="114" customFormat="1"/>
    <row r="167" s="114" customFormat="1"/>
    <row r="168" s="114" customFormat="1"/>
    <row r="169" s="114" customFormat="1"/>
    <row r="170" s="114" customFormat="1"/>
    <row r="171" s="114" customFormat="1"/>
    <row r="172" s="114" customFormat="1"/>
    <row r="173" s="114" customFormat="1"/>
    <row r="174" s="114" customFormat="1"/>
    <row r="175" s="114" customFormat="1"/>
    <row r="176" s="114" customFormat="1"/>
    <row r="177" s="114" customFormat="1"/>
    <row r="178" s="114" customFormat="1"/>
    <row r="179" s="114" customFormat="1"/>
    <row r="180" s="114" customFormat="1"/>
    <row r="181" s="114" customFormat="1"/>
    <row r="182" s="114" customFormat="1"/>
    <row r="183" s="114" customFormat="1"/>
    <row r="184" s="114" customFormat="1"/>
    <row r="185" s="114" customFormat="1"/>
    <row r="186" s="114" customFormat="1"/>
    <row r="187" s="114" customFormat="1"/>
    <row r="188" s="114" customFormat="1"/>
    <row r="189" s="114" customFormat="1"/>
    <row r="190" s="114" customFormat="1"/>
    <row r="191" s="114" customFormat="1"/>
    <row r="192" s="114" customFormat="1"/>
    <row r="193" s="114" customFormat="1"/>
    <row r="194" s="114" customFormat="1"/>
    <row r="195" s="114" customFormat="1"/>
    <row r="196" s="114" customFormat="1"/>
    <row r="197" s="114" customFormat="1"/>
    <row r="198" s="114" customFormat="1"/>
    <row r="199" s="114" customFormat="1"/>
    <row r="200" s="114" customFormat="1"/>
    <row r="201" s="114" customFormat="1"/>
    <row r="202" s="114" customFormat="1"/>
    <row r="203" s="114" customFormat="1"/>
    <row r="204" s="114" customFormat="1"/>
    <row r="205" s="114" customFormat="1"/>
    <row r="206" s="114" customFormat="1"/>
    <row r="207" s="114" customFormat="1"/>
    <row r="208" s="114" customFormat="1"/>
    <row r="209" s="114" customFormat="1"/>
    <row r="210" s="114" customFormat="1"/>
    <row r="211" s="114" customFormat="1"/>
    <row r="212" s="114" customFormat="1"/>
    <row r="213" s="114" customFormat="1"/>
    <row r="214" s="114" customFormat="1"/>
    <row r="215" s="114" customFormat="1"/>
    <row r="216" s="114" customFormat="1"/>
    <row r="217" s="114" customFormat="1"/>
    <row r="218" s="114" customFormat="1"/>
    <row r="219" s="114" customFormat="1"/>
    <row r="220" s="114" customFormat="1"/>
    <row r="221" s="114" customFormat="1"/>
    <row r="222" s="114" customFormat="1"/>
    <row r="223" s="114" customFormat="1"/>
    <row r="224" s="114" customFormat="1"/>
    <row r="225" s="114" customFormat="1"/>
    <row r="226" s="114" customFormat="1"/>
    <row r="227" s="114" customFormat="1"/>
    <row r="228" s="114" customFormat="1"/>
    <row r="229" s="114" customFormat="1"/>
    <row r="230" s="114" customFormat="1"/>
    <row r="231" s="114" customFormat="1"/>
    <row r="232" s="114" customFormat="1"/>
    <row r="233" s="114" customFormat="1"/>
    <row r="234" s="114" customFormat="1"/>
    <row r="235" s="114" customFormat="1"/>
    <row r="236" s="114" customFormat="1"/>
    <row r="237" s="114" customFormat="1"/>
    <row r="238" s="114" customFormat="1"/>
    <row r="239" s="114" customFormat="1"/>
    <row r="240" s="114" customFormat="1"/>
    <row r="241" s="114" customFormat="1"/>
    <row r="242" s="114" customFormat="1"/>
    <row r="243" s="114" customFormat="1"/>
    <row r="244" s="114" customFormat="1"/>
    <row r="245" s="114" customFormat="1"/>
    <row r="246" s="114" customFormat="1"/>
    <row r="247" s="114" customFormat="1"/>
    <row r="248" s="114" customFormat="1"/>
    <row r="249" s="114" customFormat="1"/>
    <row r="250" s="114" customFormat="1"/>
    <row r="251" s="114" customFormat="1"/>
    <row r="252" s="114" customFormat="1"/>
    <row r="253" s="114" customFormat="1"/>
    <row r="254" s="114" customFormat="1"/>
    <row r="255" s="114" customFormat="1"/>
    <row r="256" s="114" customFormat="1"/>
    <row r="257" s="114" customFormat="1"/>
    <row r="258" s="114" customFormat="1"/>
    <row r="259" s="114" customFormat="1"/>
    <row r="260" s="114" customFormat="1"/>
    <row r="261" s="114" customFormat="1"/>
    <row r="262" s="114" customFormat="1"/>
    <row r="263" s="114" customFormat="1"/>
    <row r="264" s="114" customFormat="1"/>
    <row r="265" s="114" customFormat="1"/>
    <row r="266" s="114" customFormat="1"/>
    <row r="267" s="114" customFormat="1"/>
    <row r="268" s="114" customFormat="1"/>
    <row r="269" s="114" customFormat="1"/>
    <row r="270" s="114" customFormat="1"/>
    <row r="271" s="114" customFormat="1"/>
    <row r="272" s="114" customFormat="1"/>
    <row r="273" s="114" customFormat="1"/>
    <row r="274" s="114" customFormat="1"/>
    <row r="275" s="114" customFormat="1"/>
    <row r="276" s="114" customFormat="1"/>
    <row r="277" s="114" customFormat="1"/>
    <row r="278" s="114" customFormat="1"/>
    <row r="279" s="114" customFormat="1"/>
    <row r="280" s="114" customFormat="1"/>
    <row r="281" s="114" customFormat="1"/>
    <row r="282" s="114" customFormat="1"/>
    <row r="283" s="114" customFormat="1"/>
    <row r="284" s="114" customFormat="1"/>
    <row r="285" s="114" customFormat="1"/>
    <row r="286" s="114" customFormat="1"/>
    <row r="287" s="114" customFormat="1"/>
    <row r="288" s="114" customFormat="1"/>
    <row r="289" s="114" customFormat="1"/>
    <row r="290" s="114" customFormat="1"/>
    <row r="291" s="114" customFormat="1"/>
    <row r="292" s="114" customFormat="1"/>
    <row r="293" s="114" customFormat="1"/>
    <row r="294" s="114" customFormat="1"/>
    <row r="295" s="114" customFormat="1"/>
    <row r="296" s="114" customFormat="1"/>
    <row r="297" s="114" customFormat="1"/>
    <row r="298" s="114" customFormat="1"/>
    <row r="299" s="114" customFormat="1"/>
    <row r="300" s="114" customFormat="1"/>
    <row r="301" s="114" customFormat="1"/>
    <row r="302" s="114" customFormat="1"/>
    <row r="303" s="114" customFormat="1"/>
    <row r="304" s="114" customFormat="1"/>
    <row r="305" s="114" customFormat="1"/>
    <row r="306" s="114" customFormat="1"/>
    <row r="307" s="114" customFormat="1"/>
    <row r="308" s="114" customFormat="1"/>
    <row r="309" s="114" customFormat="1"/>
    <row r="310" s="114" customFormat="1"/>
    <row r="311" s="114" customFormat="1"/>
    <row r="312" s="114" customFormat="1"/>
    <row r="313" s="114" customFormat="1"/>
    <row r="314" s="114" customFormat="1"/>
    <row r="315" s="114" customFormat="1"/>
    <row r="316" s="114" customFormat="1"/>
    <row r="317" s="114" customFormat="1"/>
    <row r="318" s="114" customFormat="1"/>
    <row r="319" s="114" customFormat="1"/>
    <row r="320" s="114" customFormat="1"/>
    <row r="321" s="114" customFormat="1"/>
    <row r="322" s="114" customFormat="1"/>
    <row r="323" s="114" customFormat="1"/>
    <row r="324" s="114" customFormat="1"/>
    <row r="325" s="114" customFormat="1"/>
    <row r="326" s="114" customFormat="1"/>
    <row r="327" s="114" customFormat="1"/>
    <row r="328" s="114" customFormat="1"/>
    <row r="329" s="114" customFormat="1"/>
    <row r="330" s="114" customFormat="1"/>
    <row r="331" s="114" customFormat="1"/>
    <row r="332" s="114" customFormat="1"/>
    <row r="333" s="114" customFormat="1"/>
    <row r="334" s="114" customFormat="1"/>
    <row r="335" s="114" customFormat="1"/>
    <row r="336" s="114" customFormat="1"/>
    <row r="337" s="114" customFormat="1"/>
    <row r="338" s="114" customFormat="1"/>
    <row r="339" s="114" customFormat="1"/>
    <row r="340" s="114" customFormat="1"/>
    <row r="341" s="114" customFormat="1"/>
    <row r="342" s="114" customFormat="1"/>
  </sheetData>
  <sortState xmlns:xlrd2="http://schemas.microsoft.com/office/spreadsheetml/2017/richdata2" ref="A3:F59">
    <sortCondition ref="A3:A59"/>
  </sortState>
  <mergeCells count="2">
    <mergeCell ref="H6:M21"/>
    <mergeCell ref="H3:M5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D4D62-343B-43A7-9D18-B2449F8F28A4}">
  <sheetPr codeName="Sheet4"/>
  <dimension ref="A1:AD1000"/>
  <sheetViews>
    <sheetView workbookViewId="0">
      <selection activeCell="F10" sqref="F10"/>
    </sheetView>
  </sheetViews>
  <sheetFormatPr defaultColWidth="14.42578125" defaultRowHeight="15"/>
  <cols>
    <col min="1" max="1" width="4.28515625" customWidth="1"/>
    <col min="2" max="2" width="12.42578125" customWidth="1"/>
    <col min="3" max="3" width="24.5703125" customWidth="1"/>
    <col min="4" max="8" width="20.28515625" customWidth="1"/>
    <col min="9" max="9" width="1" customWidth="1"/>
    <col min="10" max="22" width="20.28515625" customWidth="1"/>
    <col min="23" max="30" width="10.7109375" customWidth="1"/>
  </cols>
  <sheetData>
    <row r="1" spans="1:30" ht="30" customHeight="1">
      <c r="A1" s="277" t="s">
        <v>82</v>
      </c>
      <c r="B1" s="276"/>
      <c r="C1" s="276"/>
      <c r="D1" s="276"/>
      <c r="E1" s="276"/>
      <c r="F1" s="276"/>
      <c r="G1" s="276"/>
      <c r="H1" s="276"/>
      <c r="I1" s="276"/>
      <c r="J1" s="69"/>
      <c r="K1" s="70"/>
      <c r="L1" s="71"/>
      <c r="M1" s="71"/>
      <c r="N1" s="72"/>
      <c r="O1" s="72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6" customHeight="1">
      <c r="A2" s="11"/>
      <c r="B2" s="11"/>
      <c r="C2" s="73"/>
      <c r="D2" s="11"/>
      <c r="E2" s="11"/>
      <c r="F2" s="74"/>
      <c r="G2" s="74"/>
      <c r="H2" s="74"/>
      <c r="I2" s="74"/>
      <c r="J2" s="75"/>
      <c r="K2" s="38"/>
      <c r="L2" s="38"/>
      <c r="M2" s="38"/>
      <c r="N2" s="76"/>
      <c r="O2" s="77"/>
      <c r="P2" s="32"/>
      <c r="Q2" s="32"/>
      <c r="R2" s="32"/>
      <c r="S2" s="32"/>
      <c r="T2" s="32"/>
      <c r="U2" s="32"/>
      <c r="V2" s="32"/>
      <c r="W2" s="32"/>
      <c r="X2" s="32"/>
      <c r="Y2" s="32"/>
    </row>
    <row r="3" spans="1:30" ht="26.25" customHeight="1">
      <c r="A3" s="78"/>
      <c r="B3" s="34" t="s">
        <v>83</v>
      </c>
      <c r="C3" s="34" t="s">
        <v>84</v>
      </c>
      <c r="D3" s="34" t="s">
        <v>26</v>
      </c>
      <c r="E3" s="34" t="s">
        <v>27</v>
      </c>
      <c r="F3" s="34" t="s">
        <v>28</v>
      </c>
      <c r="G3" s="34" t="s">
        <v>85</v>
      </c>
      <c r="H3" s="34" t="s">
        <v>86</v>
      </c>
      <c r="I3" s="34"/>
      <c r="J3" s="17" t="s">
        <v>21</v>
      </c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80"/>
      <c r="Z3" s="78"/>
      <c r="AA3" s="78"/>
      <c r="AB3" s="78"/>
      <c r="AC3" s="78"/>
      <c r="AD3" s="78"/>
    </row>
    <row r="4" spans="1:30" ht="33" customHeight="1">
      <c r="A4" s="32"/>
      <c r="B4" s="81" t="s">
        <v>87</v>
      </c>
      <c r="C4" s="82">
        <v>43395</v>
      </c>
      <c r="D4" s="83">
        <v>151</v>
      </c>
      <c r="E4" s="35">
        <v>202</v>
      </c>
      <c r="F4" s="35">
        <v>46</v>
      </c>
      <c r="G4" s="35">
        <v>1826</v>
      </c>
      <c r="H4" s="84">
        <v>82</v>
      </c>
      <c r="I4" s="35"/>
      <c r="J4" s="85" t="s">
        <v>88</v>
      </c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7"/>
      <c r="Z4" s="12"/>
      <c r="AA4" s="12"/>
      <c r="AB4" s="12"/>
      <c r="AC4" s="12"/>
      <c r="AD4" s="12"/>
    </row>
    <row r="5" spans="1:30" ht="33" customHeight="1">
      <c r="A5" s="32"/>
      <c r="B5" s="81" t="s">
        <v>89</v>
      </c>
      <c r="C5" s="82">
        <v>43396</v>
      </c>
      <c r="D5" s="83"/>
      <c r="E5" s="35"/>
      <c r="F5" s="35"/>
      <c r="G5" s="35"/>
      <c r="H5" s="84"/>
      <c r="I5" s="35"/>
      <c r="J5" s="85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7"/>
      <c r="Z5" s="12"/>
      <c r="AA5" s="12"/>
      <c r="AB5" s="12"/>
      <c r="AC5" s="12"/>
      <c r="AD5" s="12"/>
    </row>
    <row r="6" spans="1:30" ht="33" customHeight="1">
      <c r="A6" s="32"/>
      <c r="B6" s="81" t="s">
        <v>90</v>
      </c>
      <c r="C6" s="82">
        <v>43397</v>
      </c>
      <c r="D6" s="83"/>
      <c r="E6" s="35"/>
      <c r="F6" s="35"/>
      <c r="G6" s="35"/>
      <c r="H6" s="84"/>
      <c r="I6" s="35"/>
      <c r="J6" s="85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7"/>
      <c r="Z6" s="12"/>
      <c r="AA6" s="12"/>
      <c r="AB6" s="12"/>
      <c r="AC6" s="12"/>
      <c r="AD6" s="12"/>
    </row>
    <row r="7" spans="1:30" ht="33" customHeight="1">
      <c r="A7" s="32"/>
      <c r="B7" s="81" t="s">
        <v>91</v>
      </c>
      <c r="C7" s="82">
        <v>43398</v>
      </c>
      <c r="D7" s="83"/>
      <c r="E7" s="35"/>
      <c r="F7" s="35"/>
      <c r="G7" s="35"/>
      <c r="H7" s="84"/>
      <c r="I7" s="35"/>
      <c r="J7" s="85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7"/>
      <c r="Z7" s="12"/>
      <c r="AA7" s="12"/>
      <c r="AB7" s="12"/>
      <c r="AC7" s="88"/>
      <c r="AD7" s="12"/>
    </row>
    <row r="8" spans="1:30" ht="33" customHeight="1">
      <c r="A8" s="32"/>
      <c r="B8" s="81" t="s">
        <v>92</v>
      </c>
      <c r="C8" s="82">
        <v>43399</v>
      </c>
      <c r="D8" s="83"/>
      <c r="E8" s="35"/>
      <c r="F8" s="35"/>
      <c r="G8" s="35"/>
      <c r="H8" s="84"/>
      <c r="I8" s="35"/>
      <c r="J8" s="85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12"/>
      <c r="AA8" s="12"/>
      <c r="AB8" s="12"/>
      <c r="AC8" s="12"/>
      <c r="AD8" s="12"/>
    </row>
    <row r="9" spans="1:30" ht="33" customHeight="1">
      <c r="A9" s="45"/>
      <c r="B9" s="81" t="s">
        <v>93</v>
      </c>
      <c r="C9" s="82">
        <v>43400</v>
      </c>
      <c r="D9" s="83"/>
      <c r="E9" s="83"/>
      <c r="F9" s="83"/>
      <c r="G9" s="83"/>
      <c r="H9" s="84"/>
      <c r="I9" s="83"/>
      <c r="J9" s="89"/>
      <c r="K9" s="90"/>
      <c r="L9" s="90"/>
      <c r="M9" s="90"/>
      <c r="N9" s="90"/>
      <c r="O9" s="90"/>
      <c r="P9" s="90"/>
      <c r="Q9" s="90"/>
      <c r="R9" s="90"/>
      <c r="S9" s="90"/>
      <c r="T9" s="90"/>
      <c r="U9" s="90"/>
      <c r="V9" s="90"/>
      <c r="W9" s="90"/>
      <c r="X9" s="90"/>
      <c r="Y9" s="91"/>
      <c r="Z9" s="32"/>
      <c r="AA9" s="38"/>
      <c r="AB9" s="41"/>
      <c r="AC9" s="37"/>
      <c r="AD9" s="37"/>
    </row>
    <row r="10" spans="1:30" ht="33" customHeight="1">
      <c r="A10" s="32"/>
      <c r="B10" s="81" t="s">
        <v>94</v>
      </c>
      <c r="C10" s="82">
        <v>43401</v>
      </c>
      <c r="D10" s="92"/>
      <c r="E10" s="92"/>
      <c r="F10" s="92"/>
      <c r="G10" s="92"/>
      <c r="H10" s="84"/>
      <c r="I10" s="92"/>
      <c r="J10" s="93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5"/>
      <c r="Z10" s="32"/>
      <c r="AA10" s="38"/>
      <c r="AB10" s="41"/>
      <c r="AC10" s="43"/>
      <c r="AD10" s="37"/>
    </row>
    <row r="11" spans="1:30" ht="33" customHeight="1">
      <c r="A11" s="32"/>
      <c r="B11" s="81" t="s">
        <v>87</v>
      </c>
      <c r="C11" s="82">
        <v>43402</v>
      </c>
      <c r="D11" s="96"/>
      <c r="E11" s="83"/>
      <c r="F11" s="83"/>
      <c r="G11" s="35"/>
      <c r="H11" s="84"/>
      <c r="I11" s="83"/>
      <c r="J11" s="85"/>
      <c r="K11" s="90"/>
      <c r="L11" s="90"/>
      <c r="M11" s="86"/>
      <c r="N11" s="90"/>
      <c r="O11" s="90"/>
      <c r="P11" s="90"/>
      <c r="Q11" s="90"/>
      <c r="R11" s="90"/>
      <c r="S11" s="90"/>
      <c r="T11" s="90"/>
      <c r="U11" s="90"/>
      <c r="V11" s="90"/>
      <c r="W11" s="90"/>
      <c r="X11" s="90"/>
      <c r="Y11" s="91"/>
      <c r="Z11" s="32"/>
      <c r="AA11" s="38"/>
      <c r="AB11" s="41"/>
      <c r="AC11" s="37"/>
      <c r="AD11" s="37"/>
    </row>
    <row r="12" spans="1:30" ht="33" customHeight="1">
      <c r="A12" s="32"/>
      <c r="B12" s="81" t="s">
        <v>89</v>
      </c>
      <c r="C12" s="82">
        <v>43403</v>
      </c>
      <c r="D12" s="83"/>
      <c r="E12" s="83"/>
      <c r="F12" s="83"/>
      <c r="G12" s="35"/>
      <c r="H12" s="84"/>
      <c r="I12" s="83"/>
      <c r="J12" s="85"/>
      <c r="K12" s="90"/>
      <c r="L12" s="90"/>
      <c r="M12" s="86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1"/>
      <c r="Z12" s="32"/>
      <c r="AA12" s="38"/>
      <c r="AB12" s="39"/>
      <c r="AC12" s="37"/>
      <c r="AD12" s="37"/>
    </row>
    <row r="13" spans="1:30" ht="33" customHeight="1">
      <c r="A13" s="16"/>
      <c r="B13" s="81" t="s">
        <v>90</v>
      </c>
      <c r="C13" s="82">
        <v>43404</v>
      </c>
      <c r="D13" s="83"/>
      <c r="E13" s="83"/>
      <c r="F13" s="83"/>
      <c r="G13" s="35"/>
      <c r="H13" s="84"/>
      <c r="I13" s="83"/>
      <c r="J13" s="85"/>
      <c r="K13" s="90"/>
      <c r="L13" s="90"/>
      <c r="M13" s="86"/>
      <c r="N13" s="90"/>
      <c r="O13" s="90"/>
      <c r="P13" s="90"/>
      <c r="Q13" s="90"/>
      <c r="R13" s="90"/>
      <c r="S13" s="90"/>
      <c r="T13" s="90"/>
      <c r="U13" s="90"/>
      <c r="V13" s="90"/>
      <c r="W13" s="90"/>
      <c r="X13" s="90"/>
      <c r="Y13" s="91"/>
      <c r="Z13" s="32"/>
      <c r="AA13" s="38"/>
      <c r="AB13" s="41"/>
      <c r="AC13" s="37"/>
      <c r="AD13" s="37"/>
    </row>
    <row r="14" spans="1:30" ht="33" customHeight="1">
      <c r="A14" s="16"/>
      <c r="B14" s="81" t="s">
        <v>91</v>
      </c>
      <c r="C14" s="82">
        <v>43405</v>
      </c>
      <c r="D14" s="83"/>
      <c r="E14" s="83"/>
      <c r="F14" s="83"/>
      <c r="G14" s="35"/>
      <c r="H14" s="84"/>
      <c r="I14" s="83"/>
      <c r="J14" s="85"/>
      <c r="K14" s="90"/>
      <c r="L14" s="90"/>
      <c r="M14" s="86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1"/>
      <c r="Z14" s="32"/>
      <c r="AA14" s="38"/>
      <c r="AB14" s="41"/>
      <c r="AC14" s="37"/>
      <c r="AD14" s="37"/>
    </row>
    <row r="15" spans="1:30" ht="33" customHeight="1">
      <c r="A15" s="16"/>
      <c r="B15" s="81" t="s">
        <v>92</v>
      </c>
      <c r="C15" s="82">
        <v>43406</v>
      </c>
      <c r="D15" s="83"/>
      <c r="E15" s="83"/>
      <c r="F15" s="83"/>
      <c r="G15" s="35"/>
      <c r="H15" s="84"/>
      <c r="I15" s="83"/>
      <c r="J15" s="85"/>
      <c r="K15" s="90"/>
      <c r="L15" s="90"/>
      <c r="M15" s="86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0"/>
      <c r="Y15" s="91"/>
      <c r="Z15" s="32"/>
      <c r="AA15" s="38"/>
      <c r="AB15" s="41"/>
      <c r="AC15" s="43"/>
      <c r="AD15" s="37"/>
    </row>
    <row r="16" spans="1:30" ht="33" customHeight="1">
      <c r="A16" s="16"/>
      <c r="B16" s="81" t="s">
        <v>93</v>
      </c>
      <c r="C16" s="82">
        <v>43407</v>
      </c>
      <c r="D16" s="83"/>
      <c r="E16" s="83"/>
      <c r="F16" s="83"/>
      <c r="G16" s="35"/>
      <c r="H16" s="84"/>
      <c r="I16" s="83"/>
      <c r="J16" s="85"/>
      <c r="K16" s="90"/>
      <c r="L16" s="90"/>
      <c r="M16" s="86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1"/>
      <c r="Z16" s="32"/>
      <c r="AA16" s="38"/>
      <c r="AB16" s="41"/>
      <c r="AC16" s="37"/>
      <c r="AD16" s="37"/>
    </row>
    <row r="17" spans="1:30" ht="33" customHeight="1">
      <c r="A17" s="97"/>
      <c r="B17" s="81" t="s">
        <v>94</v>
      </c>
      <c r="C17" s="82">
        <v>43408</v>
      </c>
      <c r="D17" s="83"/>
      <c r="E17" s="83"/>
      <c r="F17" s="83"/>
      <c r="G17" s="35"/>
      <c r="H17" s="84"/>
      <c r="I17" s="83"/>
      <c r="J17" s="85"/>
      <c r="K17" s="90"/>
      <c r="L17" s="90"/>
      <c r="M17" s="86"/>
      <c r="N17" s="90"/>
      <c r="O17" s="90"/>
      <c r="P17" s="90"/>
      <c r="Q17" s="90"/>
      <c r="R17" s="90"/>
      <c r="S17" s="90"/>
      <c r="T17" s="90"/>
      <c r="U17" s="90"/>
      <c r="V17" s="90"/>
      <c r="W17" s="90"/>
      <c r="X17" s="90"/>
      <c r="Y17" s="91"/>
      <c r="Z17" s="32"/>
      <c r="AA17" s="38"/>
      <c r="AB17" s="39"/>
      <c r="AC17" s="37"/>
      <c r="AD17" s="37"/>
    </row>
    <row r="18" spans="1:30" ht="33" customHeight="1">
      <c r="A18" s="16"/>
      <c r="B18" s="81" t="s">
        <v>87</v>
      </c>
      <c r="C18" s="82">
        <v>43409</v>
      </c>
      <c r="D18" s="83"/>
      <c r="E18" s="83"/>
      <c r="F18" s="83"/>
      <c r="G18" s="35"/>
      <c r="H18" s="84"/>
      <c r="I18" s="83"/>
      <c r="J18" s="85"/>
      <c r="K18" s="90"/>
      <c r="L18" s="90"/>
      <c r="M18" s="86"/>
      <c r="N18" s="90"/>
      <c r="O18" s="90"/>
      <c r="P18" s="90"/>
      <c r="Q18" s="90"/>
      <c r="R18" s="90"/>
      <c r="S18" s="90"/>
      <c r="T18" s="90"/>
      <c r="U18" s="90"/>
      <c r="V18" s="90"/>
      <c r="W18" s="90"/>
      <c r="X18" s="90"/>
      <c r="Y18" s="91"/>
      <c r="Z18" s="45"/>
      <c r="AA18" s="38"/>
      <c r="AB18" s="41"/>
      <c r="AC18" s="37"/>
      <c r="AD18" s="37"/>
    </row>
    <row r="19" spans="1:30" ht="33" customHeight="1">
      <c r="A19" s="32"/>
      <c r="B19" s="81" t="s">
        <v>89</v>
      </c>
      <c r="C19" s="82">
        <v>43410</v>
      </c>
      <c r="D19" s="83"/>
      <c r="E19" s="83"/>
      <c r="F19" s="83"/>
      <c r="G19" s="35"/>
      <c r="H19" s="84"/>
      <c r="I19" s="83"/>
      <c r="J19" s="85"/>
      <c r="K19" s="90"/>
      <c r="L19" s="90"/>
      <c r="M19" s="86"/>
      <c r="N19" s="90"/>
      <c r="O19" s="90"/>
      <c r="P19" s="90"/>
      <c r="Q19" s="90"/>
      <c r="R19" s="90"/>
      <c r="S19" s="90"/>
      <c r="T19" s="90"/>
      <c r="U19" s="90"/>
      <c r="V19" s="90"/>
      <c r="W19" s="90"/>
      <c r="X19" s="90"/>
      <c r="Y19" s="91"/>
      <c r="Z19" s="32"/>
      <c r="AA19" s="38"/>
      <c r="AB19" s="41"/>
      <c r="AC19" s="37"/>
      <c r="AD19" s="37"/>
    </row>
    <row r="20" spans="1:30" ht="33" customHeight="1">
      <c r="A20" s="32"/>
      <c r="B20" s="81" t="s">
        <v>90</v>
      </c>
      <c r="C20" s="82">
        <v>43411</v>
      </c>
      <c r="D20" s="83"/>
      <c r="E20" s="83"/>
      <c r="F20" s="83"/>
      <c r="G20" s="35"/>
      <c r="H20" s="84"/>
      <c r="I20" s="83"/>
      <c r="J20" s="85"/>
      <c r="K20" s="90"/>
      <c r="L20" s="90"/>
      <c r="M20" s="86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1"/>
      <c r="Z20" s="32"/>
      <c r="AA20" s="38"/>
      <c r="AB20" s="41"/>
      <c r="AC20" s="37"/>
      <c r="AD20" s="37"/>
    </row>
    <row r="21" spans="1:30" ht="33" customHeight="1">
      <c r="A21" s="32"/>
      <c r="B21" s="81" t="s">
        <v>91</v>
      </c>
      <c r="C21" s="82">
        <v>43412</v>
      </c>
      <c r="D21" s="83"/>
      <c r="E21" s="83"/>
      <c r="F21" s="83"/>
      <c r="G21" s="35"/>
      <c r="H21" s="84"/>
      <c r="I21" s="83"/>
      <c r="J21" s="85"/>
      <c r="K21" s="90"/>
      <c r="L21" s="90"/>
      <c r="M21" s="86"/>
      <c r="N21" s="90"/>
      <c r="O21" s="90"/>
      <c r="P21" s="90"/>
      <c r="Q21" s="90"/>
      <c r="R21" s="90"/>
      <c r="S21" s="90"/>
      <c r="T21" s="90"/>
      <c r="U21" s="90"/>
      <c r="V21" s="90"/>
      <c r="W21" s="90"/>
      <c r="X21" s="90"/>
      <c r="Y21" s="91"/>
      <c r="Z21" s="32"/>
      <c r="AA21" s="38"/>
      <c r="AB21" s="41"/>
      <c r="AC21" s="43"/>
      <c r="AD21" s="37"/>
    </row>
    <row r="22" spans="1:30" ht="33" customHeight="1">
      <c r="A22" s="32"/>
      <c r="B22" s="81" t="s">
        <v>92</v>
      </c>
      <c r="C22" s="82">
        <v>43413</v>
      </c>
      <c r="D22" s="83"/>
      <c r="E22" s="83"/>
      <c r="F22" s="83"/>
      <c r="G22" s="35"/>
      <c r="H22" s="84"/>
      <c r="I22" s="83"/>
      <c r="J22" s="85"/>
      <c r="K22" s="90"/>
      <c r="L22" s="90"/>
      <c r="M22" s="86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1"/>
      <c r="Z22" s="32"/>
      <c r="AA22" s="38"/>
      <c r="AB22" s="41"/>
      <c r="AC22" s="37"/>
      <c r="AD22" s="37"/>
    </row>
    <row r="23" spans="1:30" ht="33" customHeight="1">
      <c r="A23" s="32"/>
      <c r="B23" s="81" t="s">
        <v>93</v>
      </c>
      <c r="C23" s="82">
        <v>43414</v>
      </c>
      <c r="D23" s="83"/>
      <c r="E23" s="83"/>
      <c r="F23" s="83"/>
      <c r="G23" s="35"/>
      <c r="H23" s="84"/>
      <c r="I23" s="83"/>
      <c r="J23" s="85"/>
      <c r="K23" s="90"/>
      <c r="L23" s="90"/>
      <c r="M23" s="86"/>
      <c r="N23" s="90"/>
      <c r="O23" s="90"/>
      <c r="P23" s="90"/>
      <c r="Q23" s="90"/>
      <c r="R23" s="90"/>
      <c r="S23" s="90"/>
      <c r="T23" s="90"/>
      <c r="U23" s="90"/>
      <c r="V23" s="90"/>
      <c r="W23" s="90"/>
      <c r="X23" s="90"/>
      <c r="Y23" s="91"/>
      <c r="Z23" s="45"/>
      <c r="AA23" s="38"/>
      <c r="AB23" s="41"/>
      <c r="AC23" s="37"/>
      <c r="AD23" s="37"/>
    </row>
    <row r="24" spans="1:30" ht="33" customHeight="1">
      <c r="A24" s="32"/>
      <c r="B24" s="81" t="s">
        <v>94</v>
      </c>
      <c r="C24" s="82">
        <v>43415</v>
      </c>
      <c r="D24" s="83"/>
      <c r="E24" s="83"/>
      <c r="F24" s="83"/>
      <c r="G24" s="35"/>
      <c r="H24" s="84"/>
      <c r="I24" s="83"/>
      <c r="J24" s="85"/>
      <c r="K24" s="90"/>
      <c r="L24" s="90"/>
      <c r="M24" s="86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90"/>
      <c r="Y24" s="91"/>
      <c r="Z24" s="32"/>
      <c r="AA24" s="38"/>
      <c r="AB24" s="41"/>
      <c r="AC24" s="37"/>
      <c r="AD24" s="37"/>
    </row>
    <row r="25" spans="1:30" ht="33" customHeight="1">
      <c r="A25" s="45"/>
      <c r="B25" s="81" t="s">
        <v>87</v>
      </c>
      <c r="C25" s="82">
        <v>43416</v>
      </c>
      <c r="D25" s="83"/>
      <c r="E25" s="83"/>
      <c r="F25" s="83"/>
      <c r="G25" s="35"/>
      <c r="H25" s="84"/>
      <c r="I25" s="83"/>
      <c r="J25" s="85"/>
      <c r="K25" s="90"/>
      <c r="L25" s="90"/>
      <c r="M25" s="86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1"/>
      <c r="Z25" s="32"/>
      <c r="AA25" s="38"/>
      <c r="AB25" s="41"/>
      <c r="AC25" s="37"/>
      <c r="AD25" s="37"/>
    </row>
    <row r="26" spans="1:30" ht="33" customHeight="1">
      <c r="A26" s="32"/>
      <c r="B26" s="81" t="s">
        <v>89</v>
      </c>
      <c r="C26" s="82">
        <v>43417</v>
      </c>
      <c r="D26" s="83"/>
      <c r="E26" s="83"/>
      <c r="F26" s="83"/>
      <c r="G26" s="35"/>
      <c r="H26" s="84"/>
      <c r="I26" s="83"/>
      <c r="J26" s="85"/>
      <c r="K26" s="90"/>
      <c r="L26" s="90"/>
      <c r="M26" s="86"/>
      <c r="N26" s="90"/>
      <c r="O26" s="90"/>
      <c r="P26" s="90"/>
      <c r="Q26" s="90"/>
      <c r="R26" s="90"/>
      <c r="S26" s="90"/>
      <c r="T26" s="90"/>
      <c r="U26" s="90"/>
      <c r="V26" s="90"/>
      <c r="W26" s="90"/>
      <c r="X26" s="90"/>
      <c r="Y26" s="91"/>
      <c r="Z26" s="32"/>
      <c r="AA26" s="38"/>
      <c r="AB26" s="41"/>
      <c r="AC26" s="43"/>
      <c r="AD26" s="37"/>
    </row>
    <row r="27" spans="1:30" ht="33" customHeight="1">
      <c r="A27" s="32"/>
      <c r="B27" s="81" t="s">
        <v>90</v>
      </c>
      <c r="C27" s="82">
        <v>43418</v>
      </c>
      <c r="D27" s="83"/>
      <c r="E27" s="83"/>
      <c r="F27" s="83"/>
      <c r="G27" s="35"/>
      <c r="H27" s="84"/>
      <c r="I27" s="83"/>
      <c r="J27" s="85"/>
      <c r="K27" s="90"/>
      <c r="L27" s="90"/>
      <c r="M27" s="86"/>
      <c r="N27" s="90"/>
      <c r="O27" s="90"/>
      <c r="P27" s="90"/>
      <c r="Q27" s="90"/>
      <c r="R27" s="90"/>
      <c r="S27" s="90"/>
      <c r="T27" s="90"/>
      <c r="U27" s="90"/>
      <c r="V27" s="90"/>
      <c r="W27" s="90"/>
      <c r="X27" s="90"/>
      <c r="Y27" s="91"/>
      <c r="Z27" s="32"/>
      <c r="AA27" s="38"/>
      <c r="AB27" s="41"/>
      <c r="AC27" s="37"/>
      <c r="AD27" s="37"/>
    </row>
    <row r="28" spans="1:30" ht="33" customHeight="1">
      <c r="A28" s="32"/>
      <c r="B28" s="81" t="s">
        <v>91</v>
      </c>
      <c r="C28" s="82">
        <v>43419</v>
      </c>
      <c r="D28" s="83"/>
      <c r="E28" s="83"/>
      <c r="F28" s="83"/>
      <c r="G28" s="35"/>
      <c r="H28" s="84"/>
      <c r="I28" s="83"/>
      <c r="J28" s="85"/>
      <c r="K28" s="90"/>
      <c r="L28" s="90"/>
      <c r="M28" s="86"/>
      <c r="N28" s="90"/>
      <c r="O28" s="90"/>
      <c r="P28" s="90"/>
      <c r="Q28" s="90"/>
      <c r="R28" s="90"/>
      <c r="S28" s="90"/>
      <c r="T28" s="90"/>
      <c r="U28" s="90"/>
      <c r="V28" s="90"/>
      <c r="W28" s="90"/>
      <c r="X28" s="90"/>
      <c r="Y28" s="91"/>
      <c r="Z28" s="32"/>
      <c r="AA28" s="38"/>
      <c r="AB28" s="39"/>
      <c r="AC28" s="37"/>
      <c r="AD28" s="37"/>
    </row>
    <row r="29" spans="1:30" ht="33" customHeight="1">
      <c r="A29" s="32"/>
      <c r="B29" s="81" t="s">
        <v>92</v>
      </c>
      <c r="C29" s="82">
        <v>43420</v>
      </c>
      <c r="D29" s="83"/>
      <c r="E29" s="83"/>
      <c r="F29" s="83"/>
      <c r="G29" s="35"/>
      <c r="H29" s="84"/>
      <c r="I29" s="83"/>
      <c r="J29" s="85"/>
      <c r="K29" s="90"/>
      <c r="L29" s="90"/>
      <c r="M29" s="86"/>
      <c r="N29" s="90"/>
      <c r="O29" s="90"/>
      <c r="P29" s="90"/>
      <c r="Q29" s="90"/>
      <c r="R29" s="90"/>
      <c r="S29" s="90"/>
      <c r="T29" s="90"/>
      <c r="U29" s="90"/>
      <c r="V29" s="90"/>
      <c r="W29" s="90"/>
      <c r="X29" s="90"/>
      <c r="Y29" s="91"/>
      <c r="Z29" s="45"/>
      <c r="AA29" s="38"/>
      <c r="AB29" s="41"/>
      <c r="AC29" s="37"/>
      <c r="AD29" s="37"/>
    </row>
    <row r="30" spans="1:30" ht="33" customHeight="1">
      <c r="A30" s="32"/>
      <c r="B30" s="81" t="s">
        <v>93</v>
      </c>
      <c r="C30" s="82">
        <v>43421</v>
      </c>
      <c r="D30" s="83"/>
      <c r="E30" s="83"/>
      <c r="F30" s="83"/>
      <c r="G30" s="35"/>
      <c r="H30" s="84"/>
      <c r="I30" s="83"/>
      <c r="J30" s="85"/>
      <c r="K30" s="90"/>
      <c r="L30" s="90"/>
      <c r="M30" s="86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1"/>
      <c r="Z30" s="32"/>
      <c r="AA30" s="38"/>
      <c r="AB30" s="41"/>
      <c r="AC30" s="37"/>
      <c r="AD30" s="37"/>
    </row>
    <row r="31" spans="1:30" ht="33" customHeight="1">
      <c r="A31" s="32"/>
      <c r="B31" s="81" t="s">
        <v>94</v>
      </c>
      <c r="C31" s="82">
        <v>43422</v>
      </c>
      <c r="D31" s="83"/>
      <c r="E31" s="83"/>
      <c r="F31" s="83"/>
      <c r="G31" s="35"/>
      <c r="H31" s="84"/>
      <c r="I31" s="83"/>
      <c r="J31" s="85"/>
      <c r="K31" s="90"/>
      <c r="L31" s="90"/>
      <c r="M31" s="86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1"/>
      <c r="Z31" s="32"/>
      <c r="AA31" s="38"/>
      <c r="AB31" s="41"/>
      <c r="AC31" s="37"/>
      <c r="AD31" s="37"/>
    </row>
    <row r="32" spans="1:30" ht="33" customHeight="1">
      <c r="A32" s="32"/>
      <c r="B32" s="81" t="s">
        <v>87</v>
      </c>
      <c r="C32" s="82">
        <v>43423</v>
      </c>
      <c r="D32" s="83"/>
      <c r="E32" s="83"/>
      <c r="F32" s="83"/>
      <c r="G32" s="35"/>
      <c r="H32" s="84"/>
      <c r="I32" s="83"/>
      <c r="J32" s="85"/>
      <c r="K32" s="90"/>
      <c r="L32" s="90"/>
      <c r="M32" s="86"/>
      <c r="N32" s="90"/>
      <c r="O32" s="90"/>
      <c r="P32" s="90"/>
      <c r="Q32" s="90"/>
      <c r="R32" s="90"/>
      <c r="S32" s="90"/>
      <c r="T32" s="90"/>
      <c r="U32" s="90"/>
      <c r="V32" s="90"/>
      <c r="W32" s="90"/>
      <c r="X32" s="90"/>
      <c r="Y32" s="91"/>
      <c r="Z32" s="32"/>
      <c r="AA32" s="38"/>
      <c r="AB32" s="41"/>
      <c r="AC32" s="43"/>
      <c r="AD32" s="37"/>
    </row>
    <row r="33" spans="1:30" ht="33" customHeight="1">
      <c r="A33" s="45"/>
      <c r="B33" s="81" t="s">
        <v>89</v>
      </c>
      <c r="C33" s="82">
        <v>43424</v>
      </c>
      <c r="D33" s="83"/>
      <c r="E33" s="83"/>
      <c r="F33" s="83"/>
      <c r="G33" s="35"/>
      <c r="H33" s="84"/>
      <c r="I33" s="83"/>
      <c r="J33" s="85"/>
      <c r="K33" s="90"/>
      <c r="L33" s="90"/>
      <c r="M33" s="86"/>
      <c r="N33" s="90"/>
      <c r="O33" s="90"/>
      <c r="P33" s="90"/>
      <c r="Q33" s="90"/>
      <c r="R33" s="90"/>
      <c r="S33" s="90"/>
      <c r="T33" s="90"/>
      <c r="U33" s="90"/>
      <c r="V33" s="90"/>
      <c r="W33" s="90"/>
      <c r="X33" s="90"/>
      <c r="Y33" s="91"/>
      <c r="Z33" s="32"/>
      <c r="AA33" s="38"/>
      <c r="AB33" s="41"/>
      <c r="AC33" s="37"/>
      <c r="AD33" s="37"/>
    </row>
    <row r="34" spans="1:30" ht="33" customHeight="1">
      <c r="A34" s="32"/>
      <c r="B34" s="81" t="s">
        <v>90</v>
      </c>
      <c r="C34" s="82">
        <v>43425</v>
      </c>
      <c r="D34" s="83"/>
      <c r="E34" s="83"/>
      <c r="F34" s="83"/>
      <c r="G34" s="35"/>
      <c r="H34" s="84"/>
      <c r="I34" s="83"/>
      <c r="J34" s="85"/>
      <c r="K34" s="90"/>
      <c r="L34" s="90"/>
      <c r="M34" s="86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1"/>
      <c r="Z34" s="32"/>
      <c r="AA34" s="38"/>
      <c r="AB34" s="39"/>
      <c r="AC34" s="37"/>
      <c r="AD34" s="37"/>
    </row>
    <row r="35" spans="1:30" ht="33" customHeight="1">
      <c r="A35" s="32"/>
      <c r="B35" s="81" t="s">
        <v>91</v>
      </c>
      <c r="C35" s="82">
        <v>43426</v>
      </c>
      <c r="D35" s="83"/>
      <c r="E35" s="83"/>
      <c r="F35" s="83"/>
      <c r="G35" s="35"/>
      <c r="H35" s="84"/>
      <c r="I35" s="83"/>
      <c r="J35" s="85"/>
      <c r="K35" s="90"/>
      <c r="L35" s="90"/>
      <c r="M35" s="86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1"/>
      <c r="Z35" s="45"/>
      <c r="AA35" s="38"/>
      <c r="AB35" s="41"/>
      <c r="AC35" s="37"/>
      <c r="AD35" s="37"/>
    </row>
    <row r="36" spans="1:30" ht="33" customHeight="1">
      <c r="B36" s="81" t="s">
        <v>92</v>
      </c>
      <c r="C36" s="82">
        <v>43427</v>
      </c>
      <c r="D36" s="83"/>
      <c r="E36" s="83"/>
      <c r="F36" s="83"/>
      <c r="G36" s="35"/>
      <c r="H36" s="84"/>
      <c r="I36" s="83"/>
      <c r="J36" s="85"/>
      <c r="K36" s="90"/>
      <c r="L36" s="90"/>
      <c r="M36" s="86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1"/>
      <c r="Z36" s="32"/>
      <c r="AA36" s="38"/>
      <c r="AB36" s="41"/>
      <c r="AC36" s="37"/>
      <c r="AD36" s="37"/>
    </row>
    <row r="37" spans="1:30" ht="33" customHeight="1">
      <c r="B37" s="81" t="s">
        <v>93</v>
      </c>
      <c r="C37" s="82">
        <v>43428</v>
      </c>
      <c r="D37" s="83"/>
      <c r="E37" s="83"/>
      <c r="F37" s="83"/>
      <c r="G37" s="35"/>
      <c r="H37" s="84"/>
      <c r="I37" s="83"/>
      <c r="J37" s="85"/>
      <c r="K37" s="90"/>
      <c r="L37" s="90"/>
      <c r="M37" s="86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1"/>
      <c r="Z37" s="12"/>
      <c r="AA37" s="12"/>
      <c r="AB37" s="12"/>
      <c r="AC37" s="12"/>
      <c r="AD37" s="12"/>
    </row>
    <row r="38" spans="1:30" ht="33" customHeight="1">
      <c r="B38" s="81" t="s">
        <v>94</v>
      </c>
      <c r="C38" s="82">
        <v>43429</v>
      </c>
      <c r="D38" s="83"/>
      <c r="E38" s="83"/>
      <c r="F38" s="83"/>
      <c r="G38" s="35"/>
      <c r="H38" s="84"/>
      <c r="I38" s="83"/>
      <c r="J38" s="85"/>
      <c r="K38" s="90"/>
      <c r="L38" s="90"/>
      <c r="M38" s="86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1"/>
      <c r="Z38" s="12"/>
      <c r="AA38" s="12"/>
      <c r="AB38" s="12"/>
      <c r="AC38" s="12"/>
      <c r="AD38" s="12"/>
    </row>
    <row r="39" spans="1:30" ht="33" customHeight="1">
      <c r="B39" s="81" t="s">
        <v>87</v>
      </c>
      <c r="C39" s="82">
        <v>43430</v>
      </c>
      <c r="D39" s="83"/>
      <c r="E39" s="83"/>
      <c r="F39" s="83"/>
      <c r="G39" s="35"/>
      <c r="H39" s="84"/>
      <c r="I39" s="83"/>
      <c r="J39" s="85"/>
      <c r="K39" s="90"/>
      <c r="L39" s="90"/>
      <c r="M39" s="86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2"/>
      <c r="AA39" s="12"/>
      <c r="AB39" s="12"/>
      <c r="AC39" s="12"/>
      <c r="AD39" s="12"/>
    </row>
    <row r="40" spans="1:30" ht="33" customHeight="1">
      <c r="B40" s="81" t="s">
        <v>89</v>
      </c>
      <c r="C40" s="82">
        <v>43431</v>
      </c>
      <c r="D40" s="83"/>
      <c r="E40" s="83"/>
      <c r="F40" s="83"/>
      <c r="G40" s="35"/>
      <c r="H40" s="84"/>
      <c r="I40" s="83"/>
      <c r="J40" s="85"/>
      <c r="K40" s="90"/>
      <c r="L40" s="90"/>
      <c r="M40" s="86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1"/>
      <c r="Z40" s="12"/>
      <c r="AA40" s="12"/>
      <c r="AB40" s="12"/>
      <c r="AC40" s="12"/>
      <c r="AD40" s="12"/>
    </row>
    <row r="41" spans="1:30" ht="33" customHeight="1">
      <c r="B41" s="81" t="s">
        <v>90</v>
      </c>
      <c r="C41" s="82">
        <v>43432</v>
      </c>
      <c r="D41" s="83"/>
      <c r="E41" s="83"/>
      <c r="F41" s="83"/>
      <c r="G41" s="35"/>
      <c r="H41" s="84"/>
      <c r="I41" s="83"/>
      <c r="J41" s="85"/>
      <c r="K41" s="90"/>
      <c r="L41" s="90"/>
      <c r="M41" s="86"/>
      <c r="N41" s="90"/>
      <c r="O41" s="90"/>
      <c r="P41" s="90"/>
      <c r="Q41" s="90"/>
      <c r="R41" s="90"/>
      <c r="S41" s="90"/>
      <c r="T41" s="90"/>
      <c r="U41" s="90"/>
      <c r="V41" s="90"/>
      <c r="W41" s="90"/>
      <c r="X41" s="90"/>
      <c r="Y41" s="91"/>
      <c r="Z41" s="12"/>
      <c r="AA41" s="12"/>
      <c r="AB41" s="12"/>
      <c r="AC41" s="88"/>
      <c r="AD41" s="12"/>
    </row>
    <row r="42" spans="1:30" ht="33" customHeight="1">
      <c r="B42" s="81" t="s">
        <v>91</v>
      </c>
      <c r="C42" s="82">
        <v>43433</v>
      </c>
      <c r="D42" s="83"/>
      <c r="E42" s="83"/>
      <c r="F42" s="83"/>
      <c r="G42" s="35"/>
      <c r="H42" s="84"/>
      <c r="I42" s="83"/>
      <c r="J42" s="85"/>
      <c r="K42" s="90"/>
      <c r="L42" s="90"/>
      <c r="M42" s="86"/>
      <c r="N42" s="90"/>
      <c r="O42" s="90"/>
      <c r="P42" s="90"/>
      <c r="Q42" s="90"/>
      <c r="R42" s="90"/>
      <c r="S42" s="90"/>
      <c r="T42" s="90"/>
      <c r="U42" s="90"/>
      <c r="V42" s="90"/>
      <c r="W42" s="90"/>
      <c r="X42" s="90"/>
      <c r="Y42" s="91"/>
      <c r="Z42" s="12"/>
      <c r="AA42" s="12"/>
      <c r="AB42" s="12"/>
      <c r="AC42" s="12"/>
      <c r="AD42" s="12"/>
    </row>
    <row r="43" spans="1:30" ht="33" customHeight="1">
      <c r="B43" s="81" t="s">
        <v>92</v>
      </c>
      <c r="C43" s="82">
        <v>43434</v>
      </c>
      <c r="D43" s="83"/>
      <c r="E43" s="83"/>
      <c r="F43" s="83"/>
      <c r="G43" s="35"/>
      <c r="H43" s="84"/>
      <c r="I43" s="83"/>
      <c r="J43" s="85"/>
      <c r="K43" s="90"/>
      <c r="L43" s="90"/>
      <c r="M43" s="86"/>
      <c r="N43" s="90"/>
      <c r="O43" s="90"/>
      <c r="P43" s="90"/>
      <c r="Q43" s="90"/>
      <c r="R43" s="90"/>
      <c r="S43" s="90"/>
      <c r="T43" s="90"/>
      <c r="U43" s="90"/>
      <c r="V43" s="90"/>
      <c r="W43" s="90"/>
      <c r="X43" s="90"/>
      <c r="Y43" s="91"/>
      <c r="Z43" s="32"/>
      <c r="AA43" s="38"/>
      <c r="AB43" s="41"/>
      <c r="AC43" s="37"/>
      <c r="AD43" s="37"/>
    </row>
    <row r="44" spans="1:30" ht="33" customHeight="1">
      <c r="B44" s="81" t="s">
        <v>93</v>
      </c>
      <c r="C44" s="82">
        <v>43435</v>
      </c>
      <c r="D44" s="83"/>
      <c r="E44" s="83"/>
      <c r="F44" s="83"/>
      <c r="G44" s="35"/>
      <c r="H44" s="84"/>
      <c r="I44" s="83"/>
      <c r="J44" s="85"/>
      <c r="K44" s="90"/>
      <c r="L44" s="90"/>
      <c r="M44" s="86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1"/>
      <c r="Z44" s="32"/>
      <c r="AA44" s="38"/>
      <c r="AB44" s="41"/>
      <c r="AC44" s="43"/>
      <c r="AD44" s="37"/>
    </row>
    <row r="45" spans="1:30" ht="33" customHeight="1">
      <c r="B45" s="81" t="s">
        <v>94</v>
      </c>
      <c r="C45" s="82">
        <v>43436</v>
      </c>
      <c r="D45" s="83"/>
      <c r="E45" s="83"/>
      <c r="F45" s="83"/>
      <c r="G45" s="35"/>
      <c r="H45" s="84"/>
      <c r="I45" s="83"/>
      <c r="J45" s="85"/>
      <c r="K45" s="90"/>
      <c r="L45" s="90"/>
      <c r="M45" s="86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1"/>
      <c r="Z45" s="32"/>
      <c r="AA45" s="38"/>
      <c r="AB45" s="41"/>
      <c r="AC45" s="37"/>
      <c r="AD45" s="37"/>
    </row>
    <row r="46" spans="1:30" ht="33" customHeight="1">
      <c r="B46" s="81" t="s">
        <v>87</v>
      </c>
      <c r="C46" s="82">
        <v>43437</v>
      </c>
      <c r="D46" s="83"/>
      <c r="E46" s="83"/>
      <c r="F46" s="83"/>
      <c r="G46" s="35"/>
      <c r="H46" s="84"/>
      <c r="I46" s="83"/>
      <c r="J46" s="85"/>
      <c r="K46" s="90"/>
      <c r="L46" s="90"/>
      <c r="M46" s="86"/>
      <c r="N46" s="90"/>
      <c r="O46" s="90"/>
      <c r="P46" s="90"/>
      <c r="Q46" s="90"/>
      <c r="R46" s="90"/>
      <c r="S46" s="90"/>
      <c r="T46" s="90"/>
      <c r="U46" s="90"/>
      <c r="V46" s="90"/>
      <c r="W46" s="90"/>
      <c r="X46" s="90"/>
      <c r="Y46" s="91"/>
      <c r="Z46" s="32"/>
      <c r="AA46" s="38"/>
      <c r="AB46" s="39"/>
      <c r="AC46" s="37"/>
      <c r="AD46" s="37"/>
    </row>
    <row r="47" spans="1:30" ht="33" customHeight="1">
      <c r="B47" s="81" t="s">
        <v>89</v>
      </c>
      <c r="C47" s="82">
        <v>43438</v>
      </c>
      <c r="D47" s="83"/>
      <c r="E47" s="83"/>
      <c r="F47" s="83"/>
      <c r="G47" s="35"/>
      <c r="H47" s="84"/>
      <c r="I47" s="83"/>
      <c r="J47" s="85"/>
      <c r="K47" s="90"/>
      <c r="L47" s="90"/>
      <c r="M47" s="86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1"/>
      <c r="Z47" s="45"/>
      <c r="AA47" s="38"/>
      <c r="AB47" s="41"/>
      <c r="AC47" s="37"/>
      <c r="AD47" s="37"/>
    </row>
    <row r="48" spans="1:30" ht="33" customHeight="1">
      <c r="B48" s="81" t="s">
        <v>90</v>
      </c>
      <c r="C48" s="82">
        <v>43439</v>
      </c>
      <c r="D48" s="83"/>
      <c r="E48" s="83"/>
      <c r="F48" s="83"/>
      <c r="G48" s="35"/>
      <c r="H48" s="84"/>
      <c r="I48" s="83"/>
      <c r="J48" s="85"/>
      <c r="K48" s="90"/>
      <c r="L48" s="90"/>
      <c r="M48" s="86"/>
      <c r="N48" s="90"/>
      <c r="O48" s="90"/>
      <c r="P48" s="90"/>
      <c r="Q48" s="90"/>
      <c r="R48" s="90"/>
      <c r="S48" s="90"/>
      <c r="T48" s="90"/>
      <c r="U48" s="90"/>
      <c r="V48" s="90"/>
      <c r="W48" s="90"/>
      <c r="X48" s="90"/>
      <c r="Y48" s="91"/>
      <c r="Z48" s="32"/>
      <c r="AA48" s="38"/>
      <c r="AB48" s="41"/>
      <c r="AC48" s="37"/>
      <c r="AD48" s="37"/>
    </row>
    <row r="49" spans="2:30" ht="33" customHeight="1">
      <c r="B49" s="81" t="s">
        <v>91</v>
      </c>
      <c r="C49" s="82">
        <v>43440</v>
      </c>
      <c r="D49" s="83"/>
      <c r="E49" s="83"/>
      <c r="F49" s="83"/>
      <c r="G49" s="35"/>
      <c r="H49" s="84"/>
      <c r="I49" s="83"/>
      <c r="J49" s="85"/>
      <c r="K49" s="90"/>
      <c r="L49" s="90"/>
      <c r="M49" s="86"/>
      <c r="N49" s="90"/>
      <c r="O49" s="90"/>
      <c r="P49" s="90"/>
      <c r="Q49" s="90"/>
      <c r="R49" s="90"/>
      <c r="S49" s="90"/>
      <c r="T49" s="90"/>
      <c r="U49" s="90"/>
      <c r="V49" s="90"/>
      <c r="W49" s="90"/>
      <c r="X49" s="90"/>
      <c r="Y49" s="91"/>
      <c r="Z49" s="32"/>
      <c r="AA49" s="38"/>
      <c r="AB49" s="41"/>
      <c r="AC49" s="37"/>
      <c r="AD49" s="37"/>
    </row>
    <row r="50" spans="2:30" ht="33" customHeight="1">
      <c r="B50" s="81" t="s">
        <v>92</v>
      </c>
      <c r="C50" s="82">
        <v>43441</v>
      </c>
      <c r="D50" s="83"/>
      <c r="E50" s="83"/>
      <c r="F50" s="83"/>
      <c r="G50" s="35"/>
      <c r="H50" s="84"/>
      <c r="I50" s="83"/>
      <c r="J50" s="85"/>
      <c r="K50" s="90"/>
      <c r="L50" s="90"/>
      <c r="M50" s="86"/>
      <c r="N50" s="90"/>
      <c r="O50" s="90"/>
      <c r="P50" s="90"/>
      <c r="Q50" s="90"/>
      <c r="R50" s="90"/>
      <c r="S50" s="90"/>
      <c r="T50" s="90"/>
      <c r="U50" s="90"/>
      <c r="V50" s="90"/>
      <c r="W50" s="90"/>
      <c r="X50" s="90"/>
      <c r="Y50" s="91"/>
      <c r="Z50" s="32"/>
      <c r="AA50" s="38"/>
      <c r="AB50" s="41"/>
      <c r="AC50" s="43"/>
      <c r="AD50" s="37"/>
    </row>
    <row r="51" spans="2:30" ht="33" customHeight="1">
      <c r="B51" s="81" t="s">
        <v>93</v>
      </c>
      <c r="C51" s="82">
        <v>43442</v>
      </c>
      <c r="D51" s="83"/>
      <c r="E51" s="83"/>
      <c r="F51" s="83"/>
      <c r="G51" s="35"/>
      <c r="H51" s="84"/>
      <c r="I51" s="83"/>
      <c r="J51" s="85"/>
      <c r="K51" s="90"/>
      <c r="L51" s="90"/>
      <c r="M51" s="86"/>
      <c r="N51" s="90"/>
      <c r="O51" s="90"/>
      <c r="P51" s="90"/>
      <c r="Q51" s="90"/>
      <c r="R51" s="90"/>
      <c r="S51" s="90"/>
      <c r="T51" s="90"/>
      <c r="U51" s="90"/>
      <c r="V51" s="90"/>
      <c r="W51" s="90"/>
      <c r="X51" s="90"/>
      <c r="Y51" s="91"/>
      <c r="Z51" s="32"/>
      <c r="AA51" s="38"/>
      <c r="AB51" s="41"/>
      <c r="AC51" s="37"/>
      <c r="AD51" s="37"/>
    </row>
    <row r="52" spans="2:30" ht="33" customHeight="1">
      <c r="B52" s="81" t="s">
        <v>94</v>
      </c>
      <c r="C52" s="82">
        <v>43443</v>
      </c>
      <c r="D52" s="83"/>
      <c r="E52" s="83"/>
      <c r="F52" s="83"/>
      <c r="G52" s="35"/>
      <c r="H52" s="84"/>
      <c r="I52" s="83"/>
      <c r="J52" s="85"/>
      <c r="K52" s="90"/>
      <c r="L52" s="90"/>
      <c r="M52" s="86"/>
      <c r="N52" s="90"/>
      <c r="O52" s="90"/>
      <c r="P52" s="90"/>
      <c r="Q52" s="90"/>
      <c r="R52" s="90"/>
      <c r="S52" s="90"/>
      <c r="T52" s="90"/>
      <c r="U52" s="90"/>
      <c r="V52" s="90"/>
      <c r="W52" s="90"/>
      <c r="X52" s="90"/>
      <c r="Y52" s="91"/>
      <c r="Z52" s="32"/>
      <c r="AA52" s="38"/>
      <c r="AB52" s="39"/>
      <c r="AC52" s="37"/>
      <c r="AD52" s="37"/>
    </row>
    <row r="53" spans="2:30" ht="33" customHeight="1">
      <c r="B53" s="81" t="s">
        <v>87</v>
      </c>
      <c r="C53" s="82">
        <v>43444</v>
      </c>
      <c r="D53" s="83"/>
      <c r="E53" s="83"/>
      <c r="F53" s="83"/>
      <c r="G53" s="35"/>
      <c r="H53" s="84"/>
      <c r="I53" s="83"/>
      <c r="J53" s="85"/>
      <c r="K53" s="90"/>
      <c r="L53" s="90"/>
      <c r="M53" s="86"/>
      <c r="N53" s="90"/>
      <c r="O53" s="90"/>
      <c r="P53" s="90"/>
      <c r="Q53" s="90"/>
      <c r="R53" s="90"/>
      <c r="S53" s="90"/>
      <c r="T53" s="90"/>
      <c r="U53" s="90"/>
      <c r="V53" s="90"/>
      <c r="W53" s="90"/>
      <c r="X53" s="90"/>
      <c r="Y53" s="91"/>
      <c r="Z53" s="45"/>
      <c r="AA53" s="38"/>
      <c r="AB53" s="41"/>
      <c r="AC53" s="37"/>
      <c r="AD53" s="37"/>
    </row>
    <row r="54" spans="2:30" ht="33" customHeight="1">
      <c r="B54" s="81" t="s">
        <v>89</v>
      </c>
      <c r="C54" s="82">
        <v>43445</v>
      </c>
      <c r="D54" s="83"/>
      <c r="E54" s="83"/>
      <c r="F54" s="83"/>
      <c r="G54" s="35"/>
      <c r="H54" s="84"/>
      <c r="I54" s="83"/>
      <c r="J54" s="85"/>
      <c r="K54" s="90"/>
      <c r="L54" s="90"/>
      <c r="M54" s="86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1"/>
      <c r="Z54" s="32"/>
      <c r="AA54" s="38"/>
      <c r="AB54" s="41"/>
      <c r="AC54" s="37"/>
      <c r="AD54" s="37"/>
    </row>
    <row r="55" spans="2:30" ht="33" customHeight="1">
      <c r="B55" s="81" t="s">
        <v>90</v>
      </c>
      <c r="C55" s="82">
        <v>43446</v>
      </c>
      <c r="D55" s="83"/>
      <c r="E55" s="83"/>
      <c r="F55" s="83"/>
      <c r="G55" s="35"/>
      <c r="H55" s="84"/>
      <c r="I55" s="83"/>
      <c r="J55" s="85"/>
      <c r="K55" s="90"/>
      <c r="L55" s="90"/>
      <c r="M55" s="86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90"/>
      <c r="Y55" s="91"/>
      <c r="Z55" s="32"/>
      <c r="AA55" s="38"/>
      <c r="AB55" s="41"/>
      <c r="AC55" s="37"/>
      <c r="AD55" s="37"/>
    </row>
    <row r="56" spans="2:30" ht="33" customHeight="1">
      <c r="B56" s="81" t="s">
        <v>91</v>
      </c>
      <c r="C56" s="82">
        <v>43447</v>
      </c>
      <c r="D56" s="83"/>
      <c r="E56" s="83"/>
      <c r="F56" s="83"/>
      <c r="G56" s="35"/>
      <c r="H56" s="84"/>
      <c r="I56" s="83"/>
      <c r="J56" s="85"/>
      <c r="K56" s="90"/>
      <c r="L56" s="90"/>
      <c r="M56" s="86"/>
      <c r="N56" s="90"/>
      <c r="O56" s="90"/>
      <c r="P56" s="90"/>
      <c r="Q56" s="90"/>
      <c r="R56" s="90"/>
      <c r="S56" s="90"/>
      <c r="T56" s="90"/>
      <c r="U56" s="90"/>
      <c r="V56" s="90"/>
      <c r="W56" s="90"/>
      <c r="X56" s="90"/>
      <c r="Y56" s="91"/>
      <c r="Z56" s="32"/>
      <c r="AA56" s="38"/>
      <c r="AB56" s="41"/>
      <c r="AC56" s="43"/>
      <c r="AD56" s="37"/>
    </row>
    <row r="57" spans="2:30" ht="33" customHeight="1">
      <c r="B57" s="81" t="s">
        <v>92</v>
      </c>
      <c r="C57" s="82">
        <v>43448</v>
      </c>
      <c r="D57" s="83"/>
      <c r="E57" s="83"/>
      <c r="F57" s="83"/>
      <c r="G57" s="35"/>
      <c r="H57" s="84"/>
      <c r="I57" s="83"/>
      <c r="J57" s="85"/>
      <c r="K57" s="90"/>
      <c r="L57" s="90"/>
      <c r="M57" s="86"/>
      <c r="N57" s="90"/>
      <c r="O57" s="90"/>
      <c r="P57" s="90"/>
      <c r="Q57" s="90"/>
      <c r="R57" s="90"/>
      <c r="S57" s="90"/>
      <c r="T57" s="90"/>
      <c r="U57" s="90"/>
      <c r="V57" s="90"/>
      <c r="W57" s="90"/>
      <c r="X57" s="90"/>
      <c r="Y57" s="91"/>
      <c r="Z57" s="32"/>
      <c r="AA57" s="38"/>
      <c r="AB57" s="41"/>
      <c r="AC57" s="37"/>
      <c r="AD57" s="37"/>
    </row>
    <row r="58" spans="2:30" ht="33" customHeight="1">
      <c r="B58" s="81" t="s">
        <v>93</v>
      </c>
      <c r="C58" s="82">
        <v>43449</v>
      </c>
      <c r="D58" s="83"/>
      <c r="E58" s="83"/>
      <c r="F58" s="83"/>
      <c r="G58" s="35"/>
      <c r="H58" s="84"/>
      <c r="I58" s="83"/>
      <c r="J58" s="85"/>
      <c r="K58" s="90"/>
      <c r="L58" s="90"/>
      <c r="M58" s="86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1"/>
      <c r="Z58" s="45"/>
      <c r="AA58" s="38"/>
      <c r="AB58" s="41"/>
      <c r="AC58" s="37"/>
      <c r="AD58" s="37"/>
    </row>
    <row r="59" spans="2:30" ht="33" customHeight="1">
      <c r="B59" s="81" t="s">
        <v>94</v>
      </c>
      <c r="C59" s="82">
        <v>43450</v>
      </c>
      <c r="D59" s="83"/>
      <c r="E59" s="83"/>
      <c r="F59" s="83"/>
      <c r="G59" s="35"/>
      <c r="H59" s="84"/>
      <c r="I59" s="83"/>
      <c r="J59" s="85"/>
      <c r="K59" s="90"/>
      <c r="L59" s="90"/>
      <c r="M59" s="86"/>
      <c r="N59" s="90"/>
      <c r="O59" s="90"/>
      <c r="P59" s="90"/>
      <c r="Q59" s="90"/>
      <c r="R59" s="90"/>
      <c r="S59" s="90"/>
      <c r="T59" s="90"/>
      <c r="U59" s="90"/>
      <c r="V59" s="90"/>
      <c r="W59" s="90"/>
      <c r="X59" s="90"/>
      <c r="Y59" s="91"/>
      <c r="Z59" s="32"/>
      <c r="AA59" s="38"/>
      <c r="AB59" s="41"/>
      <c r="AC59" s="37"/>
      <c r="AD59" s="37"/>
    </row>
    <row r="60" spans="2:30" ht="33" customHeight="1">
      <c r="B60" s="81" t="s">
        <v>87</v>
      </c>
      <c r="C60" s="82">
        <v>43451</v>
      </c>
      <c r="D60" s="83"/>
      <c r="E60" s="83"/>
      <c r="F60" s="83"/>
      <c r="G60" s="35"/>
      <c r="H60" s="84"/>
      <c r="I60" s="83"/>
      <c r="J60" s="85"/>
      <c r="K60" s="90"/>
      <c r="L60" s="90"/>
      <c r="M60" s="86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1"/>
      <c r="Z60" s="32"/>
      <c r="AA60" s="38"/>
      <c r="AB60" s="41"/>
      <c r="AC60" s="37"/>
      <c r="AD60" s="37"/>
    </row>
    <row r="61" spans="2:30" ht="33" customHeight="1">
      <c r="B61" s="81" t="s">
        <v>89</v>
      </c>
      <c r="C61" s="82">
        <v>43452</v>
      </c>
      <c r="D61" s="83"/>
      <c r="E61" s="83"/>
      <c r="F61" s="83"/>
      <c r="G61" s="35"/>
      <c r="H61" s="84"/>
      <c r="I61" s="83"/>
      <c r="J61" s="85"/>
      <c r="K61" s="90"/>
      <c r="L61" s="90"/>
      <c r="M61" s="86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1"/>
      <c r="Z61" s="32"/>
      <c r="AA61" s="38"/>
      <c r="AB61" s="41"/>
      <c r="AC61" s="43"/>
      <c r="AD61" s="37"/>
    </row>
    <row r="62" spans="2:30" ht="33" customHeight="1">
      <c r="B62" s="81" t="s">
        <v>90</v>
      </c>
      <c r="C62" s="82">
        <v>43453</v>
      </c>
      <c r="D62" s="83"/>
      <c r="E62" s="83"/>
      <c r="F62" s="83"/>
      <c r="G62" s="35"/>
      <c r="H62" s="84"/>
      <c r="I62" s="83"/>
      <c r="J62" s="85"/>
      <c r="K62" s="90"/>
      <c r="L62" s="90"/>
      <c r="M62" s="86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1"/>
      <c r="Z62" s="32"/>
      <c r="AA62" s="38"/>
      <c r="AB62" s="41"/>
      <c r="AC62" s="37"/>
      <c r="AD62" s="37"/>
    </row>
    <row r="63" spans="2:30" ht="33" customHeight="1">
      <c r="B63" s="81" t="s">
        <v>91</v>
      </c>
      <c r="C63" s="82">
        <v>43454</v>
      </c>
      <c r="D63" s="83"/>
      <c r="E63" s="83"/>
      <c r="F63" s="83"/>
      <c r="G63" s="35"/>
      <c r="H63" s="84"/>
      <c r="I63" s="83"/>
      <c r="J63" s="85"/>
      <c r="K63" s="90"/>
      <c r="L63" s="90"/>
      <c r="M63" s="86"/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1"/>
      <c r="Z63" s="32"/>
      <c r="AA63" s="38"/>
      <c r="AB63" s="39"/>
      <c r="AC63" s="37"/>
      <c r="AD63" s="37"/>
    </row>
    <row r="64" spans="2:30" ht="33" customHeight="1">
      <c r="B64" s="81" t="s">
        <v>92</v>
      </c>
      <c r="C64" s="82">
        <v>43455</v>
      </c>
      <c r="D64" s="83"/>
      <c r="E64" s="83"/>
      <c r="F64" s="83"/>
      <c r="G64" s="35"/>
      <c r="H64" s="84"/>
      <c r="I64" s="83"/>
      <c r="J64" s="85"/>
      <c r="K64" s="90"/>
      <c r="L64" s="90"/>
      <c r="M64" s="86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1"/>
      <c r="Z64" s="45"/>
      <c r="AA64" s="38"/>
      <c r="AB64" s="41"/>
      <c r="AC64" s="37"/>
      <c r="AD64" s="37"/>
    </row>
    <row r="65" spans="2:30" ht="33" customHeight="1">
      <c r="B65" s="81" t="s">
        <v>93</v>
      </c>
      <c r="C65" s="82">
        <v>43456</v>
      </c>
      <c r="D65" s="83"/>
      <c r="E65" s="83"/>
      <c r="F65" s="83"/>
      <c r="G65" s="35"/>
      <c r="H65" s="84"/>
      <c r="I65" s="83"/>
      <c r="J65" s="85"/>
      <c r="K65" s="90"/>
      <c r="L65" s="90"/>
      <c r="M65" s="86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1"/>
      <c r="Z65" s="32"/>
      <c r="AA65" s="38"/>
      <c r="AB65" s="41"/>
      <c r="AC65" s="37"/>
      <c r="AD65" s="37"/>
    </row>
    <row r="66" spans="2:30" ht="33" customHeight="1">
      <c r="B66" s="81" t="s">
        <v>94</v>
      </c>
      <c r="C66" s="82">
        <v>43457</v>
      </c>
      <c r="D66" s="83"/>
      <c r="E66" s="83"/>
      <c r="F66" s="83"/>
      <c r="G66" s="35"/>
      <c r="H66" s="84"/>
      <c r="I66" s="83"/>
      <c r="J66" s="85"/>
      <c r="K66" s="90"/>
      <c r="L66" s="90"/>
      <c r="M66" s="86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1"/>
      <c r="Z66" s="32"/>
      <c r="AA66" s="38"/>
      <c r="AB66" s="41"/>
      <c r="AC66" s="37"/>
      <c r="AD66" s="37"/>
    </row>
    <row r="67" spans="2:30" ht="33" customHeight="1">
      <c r="B67" s="81" t="s">
        <v>87</v>
      </c>
      <c r="C67" s="82">
        <v>43458</v>
      </c>
      <c r="D67" s="83"/>
      <c r="E67" s="83"/>
      <c r="F67" s="83"/>
      <c r="G67" s="35"/>
      <c r="H67" s="84"/>
      <c r="I67" s="83"/>
      <c r="J67" s="85"/>
      <c r="K67" s="90"/>
      <c r="L67" s="90"/>
      <c r="M67" s="86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1"/>
      <c r="Z67" s="32"/>
      <c r="AA67" s="38"/>
      <c r="AB67" s="41"/>
      <c r="AC67" s="43"/>
      <c r="AD67" s="37"/>
    </row>
    <row r="68" spans="2:30" ht="33" customHeight="1">
      <c r="B68" s="81" t="s">
        <v>89</v>
      </c>
      <c r="C68" s="82">
        <v>43459</v>
      </c>
      <c r="D68" s="83"/>
      <c r="E68" s="83"/>
      <c r="F68" s="83"/>
      <c r="G68" s="35"/>
      <c r="H68" s="84"/>
      <c r="I68" s="83"/>
      <c r="J68" s="85"/>
      <c r="K68" s="90"/>
      <c r="L68" s="90"/>
      <c r="M68" s="86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1"/>
      <c r="Z68" s="32"/>
      <c r="AA68" s="38"/>
      <c r="AB68" s="41"/>
      <c r="AC68" s="37"/>
      <c r="AD68" s="37"/>
    </row>
    <row r="69" spans="2:30" ht="33" customHeight="1">
      <c r="B69" s="81" t="s">
        <v>90</v>
      </c>
      <c r="C69" s="82">
        <v>43460</v>
      </c>
      <c r="D69" s="83"/>
      <c r="E69" s="83"/>
      <c r="F69" s="83"/>
      <c r="G69" s="35"/>
      <c r="H69" s="84"/>
      <c r="I69" s="83"/>
      <c r="J69" s="85"/>
      <c r="K69" s="90"/>
      <c r="L69" s="90"/>
      <c r="M69" s="86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1"/>
      <c r="Z69" s="32"/>
      <c r="AA69" s="38"/>
      <c r="AB69" s="39"/>
      <c r="AC69" s="37"/>
      <c r="AD69" s="37"/>
    </row>
    <row r="70" spans="2:30" ht="33" customHeight="1">
      <c r="B70" s="81" t="s">
        <v>91</v>
      </c>
      <c r="C70" s="82">
        <v>43461</v>
      </c>
      <c r="D70" s="83"/>
      <c r="E70" s="83"/>
      <c r="F70" s="83"/>
      <c r="G70" s="35"/>
      <c r="H70" s="84"/>
      <c r="I70" s="83"/>
      <c r="J70" s="85"/>
      <c r="K70" s="90"/>
      <c r="L70" s="90"/>
      <c r="M70" s="86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1"/>
      <c r="Z70" s="45"/>
      <c r="AA70" s="38"/>
      <c r="AB70" s="41"/>
      <c r="AC70" s="37"/>
      <c r="AD70" s="37"/>
    </row>
    <row r="71" spans="2:30" ht="33" customHeight="1">
      <c r="B71" s="81" t="s">
        <v>92</v>
      </c>
      <c r="C71" s="82">
        <v>43462</v>
      </c>
      <c r="D71" s="83"/>
      <c r="E71" s="83"/>
      <c r="F71" s="83"/>
      <c r="G71" s="35"/>
      <c r="H71" s="84"/>
      <c r="I71" s="83"/>
      <c r="J71" s="85"/>
      <c r="K71" s="90"/>
      <c r="L71" s="90"/>
      <c r="M71" s="86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1"/>
      <c r="Z71" s="32"/>
      <c r="AA71" s="38"/>
      <c r="AB71" s="41"/>
      <c r="AC71" s="37"/>
      <c r="AD71" s="37"/>
    </row>
    <row r="72" spans="2:30" ht="33" customHeight="1">
      <c r="B72" s="81" t="s">
        <v>93</v>
      </c>
      <c r="C72" s="82">
        <v>43463</v>
      </c>
      <c r="D72" s="83"/>
      <c r="E72" s="83"/>
      <c r="F72" s="83"/>
      <c r="G72" s="35"/>
      <c r="H72" s="84"/>
      <c r="I72" s="83"/>
      <c r="J72" s="85"/>
      <c r="K72" s="90"/>
      <c r="L72" s="90"/>
      <c r="M72" s="86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1"/>
      <c r="Z72" s="12"/>
      <c r="AA72" s="12"/>
      <c r="AB72" s="12"/>
      <c r="AC72" s="12"/>
      <c r="AD72" s="12"/>
    </row>
    <row r="73" spans="2:30" ht="33" customHeight="1">
      <c r="B73" s="81" t="s">
        <v>94</v>
      </c>
      <c r="C73" s="82">
        <v>43464</v>
      </c>
      <c r="D73" s="83"/>
      <c r="E73" s="83"/>
      <c r="F73" s="83"/>
      <c r="G73" s="35"/>
      <c r="H73" s="84"/>
      <c r="I73" s="83"/>
      <c r="J73" s="85"/>
      <c r="K73" s="90"/>
      <c r="L73" s="90"/>
      <c r="M73" s="86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1"/>
      <c r="Z73" s="12"/>
      <c r="AA73" s="12"/>
      <c r="AB73" s="12"/>
      <c r="AC73" s="12"/>
      <c r="AD73" s="12"/>
    </row>
    <row r="74" spans="2:30" ht="33" customHeight="1">
      <c r="B74" s="81" t="s">
        <v>87</v>
      </c>
      <c r="C74" s="82">
        <v>43465</v>
      </c>
      <c r="D74" s="83"/>
      <c r="E74" s="83"/>
      <c r="F74" s="83"/>
      <c r="G74" s="35"/>
      <c r="H74" s="84"/>
      <c r="I74" s="83"/>
      <c r="J74" s="85"/>
      <c r="K74" s="90"/>
      <c r="L74" s="90"/>
      <c r="M74" s="86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1"/>
      <c r="Z74" s="12"/>
      <c r="AA74" s="12"/>
      <c r="AB74" s="12"/>
      <c r="AC74" s="12"/>
      <c r="AD74" s="12"/>
    </row>
    <row r="75" spans="2:30" ht="33" customHeight="1">
      <c r="B75" s="81" t="s">
        <v>89</v>
      </c>
      <c r="C75" s="82">
        <v>43466</v>
      </c>
      <c r="D75" s="83"/>
      <c r="E75" s="83"/>
      <c r="F75" s="83"/>
      <c r="G75" s="35"/>
      <c r="H75" s="84"/>
      <c r="I75" s="83"/>
      <c r="J75" s="85"/>
      <c r="K75" s="90"/>
      <c r="L75" s="90"/>
      <c r="M75" s="86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1"/>
      <c r="Z75" s="12"/>
      <c r="AA75" s="12"/>
      <c r="AB75" s="12"/>
      <c r="AC75" s="88"/>
      <c r="AD75" s="12"/>
    </row>
    <row r="76" spans="2:30" ht="33" customHeight="1">
      <c r="B76" s="81" t="s">
        <v>90</v>
      </c>
      <c r="C76" s="83"/>
      <c r="D76" s="83"/>
      <c r="E76" s="83"/>
      <c r="F76" s="83"/>
      <c r="G76" s="35"/>
      <c r="H76" s="84"/>
      <c r="I76" s="83"/>
      <c r="J76" s="85"/>
      <c r="K76" s="90"/>
      <c r="L76" s="90"/>
      <c r="M76" s="86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1"/>
      <c r="Z76" s="12"/>
      <c r="AA76" s="12"/>
      <c r="AB76" s="12"/>
      <c r="AC76" s="12"/>
      <c r="AD76" s="12"/>
    </row>
    <row r="77" spans="2:30" ht="33" customHeight="1">
      <c r="B77" s="81" t="s">
        <v>91</v>
      </c>
      <c r="C77" s="83"/>
      <c r="D77" s="83"/>
      <c r="E77" s="83"/>
      <c r="F77" s="83"/>
      <c r="G77" s="35"/>
      <c r="H77" s="84"/>
      <c r="I77" s="83"/>
      <c r="J77" s="85"/>
      <c r="K77" s="90"/>
      <c r="L77" s="90"/>
      <c r="M77" s="86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1"/>
      <c r="Z77" s="32"/>
      <c r="AA77" s="38"/>
      <c r="AB77" s="41"/>
      <c r="AC77" s="37"/>
      <c r="AD77" s="37"/>
    </row>
    <row r="78" spans="2:30" ht="33" customHeight="1">
      <c r="B78" s="81" t="s">
        <v>92</v>
      </c>
      <c r="C78" s="83"/>
      <c r="D78" s="83"/>
      <c r="E78" s="83"/>
      <c r="F78" s="83"/>
      <c r="G78" s="35"/>
      <c r="H78" s="84"/>
      <c r="I78" s="83"/>
      <c r="J78" s="85"/>
      <c r="K78" s="90"/>
      <c r="L78" s="90"/>
      <c r="M78" s="86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1"/>
      <c r="Z78" s="32"/>
      <c r="AA78" s="38"/>
      <c r="AB78" s="41"/>
      <c r="AC78" s="43"/>
      <c r="AD78" s="37"/>
    </row>
    <row r="79" spans="2:30" ht="33" customHeight="1">
      <c r="B79" s="81" t="s">
        <v>93</v>
      </c>
      <c r="C79" s="83"/>
      <c r="D79" s="83"/>
      <c r="E79" s="83"/>
      <c r="F79" s="83"/>
      <c r="G79" s="35"/>
      <c r="H79" s="84"/>
      <c r="I79" s="83"/>
      <c r="J79" s="85"/>
      <c r="K79" s="90"/>
      <c r="L79" s="90"/>
      <c r="M79" s="86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1"/>
      <c r="Z79" s="32"/>
      <c r="AA79" s="38"/>
      <c r="AB79" s="41"/>
      <c r="AC79" s="37"/>
      <c r="AD79" s="37"/>
    </row>
    <row r="80" spans="2:30" ht="33" customHeight="1">
      <c r="B80" s="81" t="s">
        <v>94</v>
      </c>
      <c r="C80" s="83"/>
      <c r="D80" s="83"/>
      <c r="E80" s="83"/>
      <c r="F80" s="83"/>
      <c r="G80" s="35"/>
      <c r="H80" s="84"/>
      <c r="I80" s="83"/>
      <c r="J80" s="85"/>
      <c r="K80" s="90"/>
      <c r="L80" s="90"/>
      <c r="M80" s="86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1"/>
      <c r="Z80" s="32"/>
      <c r="AA80" s="38"/>
      <c r="AB80" s="39"/>
      <c r="AC80" s="37"/>
      <c r="AD80" s="37"/>
    </row>
    <row r="81" spans="2:30" ht="33" customHeight="1">
      <c r="B81" s="81" t="s">
        <v>87</v>
      </c>
      <c r="C81" s="83"/>
      <c r="D81" s="83"/>
      <c r="E81" s="83"/>
      <c r="F81" s="83"/>
      <c r="G81" s="35"/>
      <c r="H81" s="84"/>
      <c r="I81" s="83"/>
      <c r="J81" s="85"/>
      <c r="K81" s="90"/>
      <c r="L81" s="90"/>
      <c r="M81" s="86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1"/>
      <c r="Z81" s="45"/>
      <c r="AA81" s="38"/>
      <c r="AB81" s="41"/>
      <c r="AC81" s="37"/>
      <c r="AD81" s="37"/>
    </row>
    <row r="82" spans="2:30" ht="33" customHeight="1">
      <c r="B82" s="81" t="s">
        <v>89</v>
      </c>
      <c r="C82" s="83"/>
      <c r="D82" s="83"/>
      <c r="E82" s="83"/>
      <c r="F82" s="83"/>
      <c r="G82" s="35"/>
      <c r="H82" s="84"/>
      <c r="I82" s="83"/>
      <c r="J82" s="85"/>
      <c r="K82" s="90"/>
      <c r="L82" s="90"/>
      <c r="M82" s="86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1"/>
      <c r="Z82" s="32"/>
      <c r="AA82" s="38"/>
      <c r="AB82" s="41"/>
      <c r="AC82" s="37"/>
      <c r="AD82" s="37"/>
    </row>
    <row r="83" spans="2:30" ht="33" customHeight="1">
      <c r="B83" s="81" t="s">
        <v>90</v>
      </c>
      <c r="C83" s="83"/>
      <c r="D83" s="83"/>
      <c r="E83" s="83"/>
      <c r="F83" s="83"/>
      <c r="G83" s="35"/>
      <c r="H83" s="84"/>
      <c r="I83" s="83"/>
      <c r="J83" s="85"/>
      <c r="K83" s="90"/>
      <c r="L83" s="90"/>
      <c r="M83" s="86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1"/>
      <c r="Z83" s="32"/>
      <c r="AA83" s="38"/>
      <c r="AB83" s="41"/>
      <c r="AC83" s="37"/>
      <c r="AD83" s="37"/>
    </row>
    <row r="84" spans="2:30" ht="33" customHeight="1">
      <c r="B84" s="81" t="s">
        <v>91</v>
      </c>
      <c r="C84" s="83"/>
      <c r="D84" s="83"/>
      <c r="E84" s="83"/>
      <c r="F84" s="83"/>
      <c r="G84" s="35"/>
      <c r="H84" s="84"/>
      <c r="I84" s="83"/>
      <c r="J84" s="85"/>
      <c r="K84" s="90"/>
      <c r="L84" s="90"/>
      <c r="M84" s="86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1"/>
      <c r="Z84" s="32"/>
      <c r="AA84" s="38"/>
      <c r="AB84" s="41"/>
      <c r="AC84" s="43"/>
      <c r="AD84" s="37"/>
    </row>
    <row r="85" spans="2:30" ht="33" customHeight="1">
      <c r="B85" s="81" t="s">
        <v>92</v>
      </c>
      <c r="C85" s="83"/>
      <c r="D85" s="83"/>
      <c r="E85" s="83"/>
      <c r="F85" s="83"/>
      <c r="G85" s="35"/>
      <c r="H85" s="84"/>
      <c r="I85" s="83"/>
      <c r="J85" s="85"/>
      <c r="K85" s="90"/>
      <c r="L85" s="90"/>
      <c r="M85" s="86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1"/>
      <c r="Z85" s="32"/>
      <c r="AA85" s="38"/>
      <c r="AB85" s="41"/>
      <c r="AC85" s="37"/>
      <c r="AD85" s="37"/>
    </row>
    <row r="86" spans="2:30" ht="33" customHeight="1">
      <c r="B86" s="81" t="s">
        <v>93</v>
      </c>
      <c r="C86" s="83"/>
      <c r="D86" s="83"/>
      <c r="E86" s="83"/>
      <c r="F86" s="83"/>
      <c r="G86" s="35"/>
      <c r="H86" s="84"/>
      <c r="I86" s="83"/>
      <c r="J86" s="85"/>
      <c r="K86" s="90"/>
      <c r="L86" s="90"/>
      <c r="M86" s="86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1"/>
      <c r="Z86" s="32"/>
      <c r="AA86" s="38"/>
      <c r="AB86" s="39"/>
      <c r="AC86" s="37"/>
      <c r="AD86" s="37"/>
    </row>
    <row r="87" spans="2:30" ht="33" customHeight="1">
      <c r="B87" s="81" t="s">
        <v>94</v>
      </c>
      <c r="C87" s="83"/>
      <c r="D87" s="83"/>
      <c r="E87" s="83"/>
      <c r="F87" s="83"/>
      <c r="G87" s="35"/>
      <c r="H87" s="84"/>
      <c r="I87" s="83"/>
      <c r="J87" s="85"/>
      <c r="K87" s="90"/>
      <c r="L87" s="90"/>
      <c r="M87" s="86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1"/>
      <c r="Z87" s="45"/>
      <c r="AA87" s="38"/>
      <c r="AB87" s="41"/>
      <c r="AC87" s="37"/>
      <c r="AD87" s="37"/>
    </row>
    <row r="88" spans="2:30" ht="33" customHeight="1">
      <c r="B88" s="81" t="s">
        <v>87</v>
      </c>
      <c r="C88" s="83"/>
      <c r="D88" s="83"/>
      <c r="E88" s="83"/>
      <c r="F88" s="83"/>
      <c r="G88" s="35"/>
      <c r="H88" s="84"/>
      <c r="I88" s="83"/>
      <c r="J88" s="85"/>
      <c r="K88" s="90"/>
      <c r="L88" s="90"/>
      <c r="M88" s="86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1"/>
      <c r="Z88" s="32"/>
      <c r="AA88" s="38"/>
      <c r="AB88" s="41"/>
      <c r="AC88" s="37"/>
      <c r="AD88" s="37"/>
    </row>
    <row r="89" spans="2:30" ht="33" customHeight="1">
      <c r="B89" s="81" t="s">
        <v>89</v>
      </c>
      <c r="C89" s="83"/>
      <c r="D89" s="83"/>
      <c r="E89" s="83"/>
      <c r="F89" s="83"/>
      <c r="G89" s="35"/>
      <c r="H89" s="84"/>
      <c r="I89" s="83"/>
      <c r="J89" s="85"/>
      <c r="K89" s="90"/>
      <c r="L89" s="90"/>
      <c r="M89" s="86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1"/>
      <c r="Z89" s="32"/>
      <c r="AA89" s="38"/>
      <c r="AB89" s="41"/>
      <c r="AC89" s="37"/>
      <c r="AD89" s="37"/>
    </row>
    <row r="90" spans="2:30" ht="33" customHeight="1">
      <c r="B90" s="81" t="s">
        <v>90</v>
      </c>
      <c r="C90" s="83"/>
      <c r="D90" s="83"/>
      <c r="E90" s="83"/>
      <c r="F90" s="83"/>
      <c r="G90" s="35"/>
      <c r="H90" s="84"/>
      <c r="I90" s="83"/>
      <c r="J90" s="85"/>
      <c r="K90" s="90"/>
      <c r="L90" s="90"/>
      <c r="M90" s="86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1"/>
      <c r="Z90" s="32"/>
      <c r="AA90" s="38"/>
      <c r="AB90" s="41"/>
      <c r="AC90" s="43"/>
      <c r="AD90" s="37"/>
    </row>
    <row r="91" spans="2:30" ht="33" customHeight="1">
      <c r="B91" s="81" t="s">
        <v>91</v>
      </c>
      <c r="C91" s="83"/>
      <c r="D91" s="83"/>
      <c r="E91" s="83"/>
      <c r="F91" s="83"/>
      <c r="G91" s="35"/>
      <c r="H91" s="84"/>
      <c r="I91" s="83"/>
      <c r="J91" s="85"/>
      <c r="K91" s="90"/>
      <c r="L91" s="90"/>
      <c r="M91" s="86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1"/>
      <c r="Z91" s="32"/>
      <c r="AA91" s="38"/>
      <c r="AB91" s="41"/>
      <c r="AC91" s="37"/>
      <c r="AD91" s="37"/>
    </row>
    <row r="92" spans="2:30" ht="33" customHeight="1">
      <c r="B92" s="81" t="s">
        <v>92</v>
      </c>
      <c r="C92" s="83"/>
      <c r="D92" s="83"/>
      <c r="E92" s="83"/>
      <c r="F92" s="83"/>
      <c r="G92" s="35"/>
      <c r="H92" s="84"/>
      <c r="I92" s="83"/>
      <c r="J92" s="85"/>
      <c r="K92" s="90"/>
      <c r="L92" s="90"/>
      <c r="M92" s="86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1"/>
      <c r="Z92" s="45"/>
      <c r="AA92" s="38"/>
      <c r="AB92" s="41"/>
      <c r="AC92" s="37"/>
      <c r="AD92" s="37"/>
    </row>
    <row r="93" spans="2:30" ht="33" customHeight="1">
      <c r="B93" s="81" t="s">
        <v>93</v>
      </c>
      <c r="C93" s="83"/>
      <c r="D93" s="83"/>
      <c r="E93" s="83"/>
      <c r="F93" s="83"/>
      <c r="G93" s="35"/>
      <c r="H93" s="84"/>
      <c r="I93" s="83"/>
      <c r="J93" s="85"/>
      <c r="K93" s="90"/>
      <c r="L93" s="90"/>
      <c r="M93" s="86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1"/>
      <c r="Z93" s="32"/>
      <c r="AA93" s="38"/>
      <c r="AB93" s="41"/>
      <c r="AC93" s="37"/>
      <c r="AD93" s="37"/>
    </row>
    <row r="94" spans="2:30" ht="33" customHeight="1">
      <c r="B94" s="81" t="s">
        <v>94</v>
      </c>
      <c r="C94" s="83"/>
      <c r="D94" s="83"/>
      <c r="E94" s="83"/>
      <c r="F94" s="83"/>
      <c r="G94" s="35"/>
      <c r="H94" s="84"/>
      <c r="I94" s="83"/>
      <c r="J94" s="85"/>
      <c r="K94" s="90"/>
      <c r="L94" s="90"/>
      <c r="M94" s="86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1"/>
      <c r="Z94" s="32"/>
      <c r="AA94" s="38"/>
      <c r="AB94" s="41"/>
      <c r="AC94" s="37"/>
      <c r="AD94" s="37"/>
    </row>
    <row r="95" spans="2:30" ht="33" customHeight="1">
      <c r="B95" s="81" t="s">
        <v>87</v>
      </c>
      <c r="C95" s="83"/>
      <c r="D95" s="83"/>
      <c r="E95" s="83"/>
      <c r="F95" s="83"/>
      <c r="G95" s="35"/>
      <c r="H95" s="84"/>
      <c r="I95" s="83"/>
      <c r="J95" s="85"/>
      <c r="K95" s="90"/>
      <c r="L95" s="90"/>
      <c r="M95" s="86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1"/>
      <c r="Z95" s="32"/>
      <c r="AA95" s="38"/>
      <c r="AB95" s="41"/>
      <c r="AC95" s="43"/>
      <c r="AD95" s="37"/>
    </row>
    <row r="96" spans="2:30" ht="33" customHeight="1">
      <c r="B96" s="81" t="s">
        <v>89</v>
      </c>
      <c r="C96" s="83"/>
      <c r="D96" s="83"/>
      <c r="E96" s="83"/>
      <c r="F96" s="83"/>
      <c r="G96" s="35"/>
      <c r="H96" s="84"/>
      <c r="I96" s="83"/>
      <c r="J96" s="85"/>
      <c r="K96" s="90"/>
      <c r="L96" s="90"/>
      <c r="M96" s="86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1"/>
      <c r="Z96" s="32"/>
      <c r="AA96" s="38"/>
      <c r="AB96" s="41"/>
      <c r="AC96" s="37"/>
      <c r="AD96" s="37"/>
    </row>
    <row r="97" spans="2:30" ht="33" customHeight="1">
      <c r="B97" s="81" t="s">
        <v>90</v>
      </c>
      <c r="C97" s="83"/>
      <c r="D97" s="83"/>
      <c r="E97" s="83"/>
      <c r="F97" s="83"/>
      <c r="G97" s="35"/>
      <c r="H97" s="84"/>
      <c r="I97" s="83"/>
      <c r="J97" s="85"/>
      <c r="K97" s="90"/>
      <c r="L97" s="90"/>
      <c r="M97" s="86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1"/>
      <c r="Z97" s="32"/>
      <c r="AA97" s="38"/>
      <c r="AB97" s="39"/>
      <c r="AC97" s="37"/>
      <c r="AD97" s="37"/>
    </row>
    <row r="98" spans="2:30" ht="33" customHeight="1">
      <c r="B98" s="81" t="s">
        <v>91</v>
      </c>
      <c r="C98" s="83"/>
      <c r="D98" s="83"/>
      <c r="E98" s="83"/>
      <c r="F98" s="83"/>
      <c r="G98" s="35"/>
      <c r="H98" s="84"/>
      <c r="I98" s="83"/>
      <c r="J98" s="85"/>
      <c r="K98" s="90"/>
      <c r="L98" s="90"/>
      <c r="M98" s="86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1"/>
      <c r="Z98" s="45"/>
      <c r="AA98" s="38"/>
      <c r="AB98" s="41"/>
      <c r="AC98" s="37"/>
      <c r="AD98" s="37"/>
    </row>
    <row r="99" spans="2:30" ht="33" customHeight="1">
      <c r="B99" s="81" t="s">
        <v>92</v>
      </c>
      <c r="C99" s="83"/>
      <c r="D99" s="83"/>
      <c r="E99" s="83"/>
      <c r="F99" s="83"/>
      <c r="G99" s="35"/>
      <c r="H99" s="84"/>
      <c r="I99" s="83"/>
      <c r="J99" s="85"/>
      <c r="K99" s="90"/>
      <c r="L99" s="90"/>
      <c r="M99" s="86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1"/>
      <c r="Z99" s="32"/>
      <c r="AA99" s="38"/>
      <c r="AB99" s="41"/>
      <c r="AC99" s="37"/>
      <c r="AD99" s="37"/>
    </row>
    <row r="100" spans="2:30" ht="33" customHeight="1">
      <c r="B100" s="81" t="s">
        <v>93</v>
      </c>
      <c r="C100" s="83"/>
      <c r="D100" s="83"/>
      <c r="E100" s="83"/>
      <c r="F100" s="83"/>
      <c r="G100" s="35"/>
      <c r="H100" s="84"/>
      <c r="I100" s="83"/>
      <c r="J100" s="85"/>
      <c r="K100" s="90"/>
      <c r="L100" s="90"/>
      <c r="M100" s="86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1"/>
      <c r="Z100" s="32"/>
      <c r="AA100" s="38"/>
      <c r="AB100" s="41"/>
      <c r="AC100" s="37"/>
      <c r="AD100" s="37"/>
    </row>
    <row r="101" spans="2:30" ht="33" customHeight="1">
      <c r="B101" s="81" t="s">
        <v>94</v>
      </c>
      <c r="C101" s="83"/>
      <c r="D101" s="83"/>
      <c r="E101" s="83"/>
      <c r="F101" s="83"/>
      <c r="G101" s="35"/>
      <c r="H101" s="84"/>
      <c r="I101" s="83"/>
      <c r="J101" s="85"/>
      <c r="K101" s="90"/>
      <c r="L101" s="90"/>
      <c r="M101" s="86"/>
      <c r="N101" s="90"/>
      <c r="O101" s="90"/>
      <c r="P101" s="90"/>
      <c r="Q101" s="90"/>
      <c r="R101" s="90"/>
      <c r="S101" s="90"/>
      <c r="T101" s="90"/>
      <c r="U101" s="90"/>
      <c r="V101" s="90"/>
      <c r="W101" s="90"/>
      <c r="X101" s="90"/>
      <c r="Y101" s="91"/>
      <c r="Z101" s="32"/>
      <c r="AA101" s="38"/>
      <c r="AB101" s="41"/>
      <c r="AC101" s="43"/>
      <c r="AD101" s="37"/>
    </row>
    <row r="102" spans="2:30" ht="33" customHeight="1">
      <c r="B102" s="81" t="s">
        <v>87</v>
      </c>
      <c r="C102" s="83"/>
      <c r="D102" s="83"/>
      <c r="E102" s="83"/>
      <c r="F102" s="83"/>
      <c r="G102" s="35"/>
      <c r="H102" s="84"/>
      <c r="I102" s="83"/>
      <c r="J102" s="85"/>
      <c r="K102" s="90"/>
      <c r="L102" s="90"/>
      <c r="M102" s="86"/>
      <c r="N102" s="90"/>
      <c r="O102" s="90"/>
      <c r="P102" s="90"/>
      <c r="Q102" s="90"/>
      <c r="R102" s="90"/>
      <c r="S102" s="90"/>
      <c r="T102" s="90"/>
      <c r="U102" s="90"/>
      <c r="V102" s="90"/>
      <c r="W102" s="90"/>
      <c r="X102" s="90"/>
      <c r="Y102" s="91"/>
      <c r="Z102" s="32"/>
      <c r="AA102" s="38"/>
      <c r="AB102" s="41"/>
      <c r="AC102" s="37"/>
      <c r="AD102" s="37"/>
    </row>
    <row r="103" spans="2:30" ht="33" customHeight="1">
      <c r="B103" s="81" t="s">
        <v>89</v>
      </c>
      <c r="C103" s="83"/>
      <c r="D103" s="83"/>
      <c r="E103" s="83"/>
      <c r="F103" s="83"/>
      <c r="G103" s="35"/>
      <c r="H103" s="84"/>
      <c r="I103" s="83"/>
      <c r="J103" s="85"/>
      <c r="K103" s="90"/>
      <c r="L103" s="90"/>
      <c r="M103" s="86"/>
      <c r="N103" s="90"/>
      <c r="O103" s="90"/>
      <c r="P103" s="90"/>
      <c r="Q103" s="90"/>
      <c r="R103" s="90"/>
      <c r="S103" s="90"/>
      <c r="T103" s="90"/>
      <c r="U103" s="90"/>
      <c r="V103" s="90"/>
      <c r="W103" s="90"/>
      <c r="X103" s="90"/>
      <c r="Y103" s="91"/>
      <c r="Z103" s="32"/>
      <c r="AA103" s="38"/>
      <c r="AB103" s="39"/>
      <c r="AC103" s="37"/>
      <c r="AD103" s="37"/>
    </row>
    <row r="104" spans="2:30" ht="33" customHeight="1">
      <c r="B104" s="81" t="s">
        <v>90</v>
      </c>
      <c r="C104" s="83"/>
      <c r="D104" s="83"/>
      <c r="E104" s="83"/>
      <c r="F104" s="83"/>
      <c r="G104" s="35"/>
      <c r="H104" s="84"/>
      <c r="I104" s="83"/>
      <c r="J104" s="85"/>
      <c r="K104" s="90"/>
      <c r="L104" s="90"/>
      <c r="M104" s="86"/>
      <c r="N104" s="90"/>
      <c r="O104" s="90"/>
      <c r="P104" s="90"/>
      <c r="Q104" s="90"/>
      <c r="R104" s="90"/>
      <c r="S104" s="90"/>
      <c r="T104" s="90"/>
      <c r="U104" s="90"/>
      <c r="V104" s="90"/>
      <c r="W104" s="90"/>
      <c r="X104" s="90"/>
      <c r="Y104" s="91"/>
      <c r="Z104" s="45"/>
      <c r="AA104" s="38"/>
      <c r="AB104" s="41"/>
      <c r="AC104" s="37"/>
      <c r="AD104" s="37"/>
    </row>
    <row r="105" spans="2:30" ht="33" customHeight="1">
      <c r="B105" s="81" t="s">
        <v>91</v>
      </c>
      <c r="C105" s="83"/>
      <c r="D105" s="83"/>
      <c r="E105" s="83"/>
      <c r="F105" s="83"/>
      <c r="G105" s="35"/>
      <c r="H105" s="84"/>
      <c r="I105" s="83"/>
      <c r="J105" s="85"/>
      <c r="K105" s="90"/>
      <c r="L105" s="90"/>
      <c r="M105" s="86"/>
      <c r="N105" s="90"/>
      <c r="O105" s="90"/>
      <c r="P105" s="90"/>
      <c r="Q105" s="90"/>
      <c r="R105" s="90"/>
      <c r="S105" s="90"/>
      <c r="T105" s="90"/>
      <c r="U105" s="90"/>
      <c r="V105" s="90"/>
      <c r="W105" s="90"/>
      <c r="X105" s="90"/>
      <c r="Y105" s="91"/>
      <c r="Z105" s="32"/>
      <c r="AA105" s="38"/>
      <c r="AB105" s="41"/>
      <c r="AC105" s="37"/>
      <c r="AD105" s="37"/>
    </row>
    <row r="106" spans="2:30" ht="33" customHeight="1">
      <c r="B106" s="81" t="s">
        <v>92</v>
      </c>
      <c r="C106" s="83"/>
      <c r="D106" s="83"/>
      <c r="E106" s="83"/>
      <c r="F106" s="83"/>
      <c r="G106" s="35"/>
      <c r="H106" s="84"/>
      <c r="I106" s="83"/>
      <c r="J106" s="85"/>
      <c r="K106" s="90"/>
      <c r="L106" s="90"/>
      <c r="M106" s="86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1"/>
      <c r="Z106" s="12"/>
      <c r="AA106" s="12"/>
      <c r="AB106" s="12"/>
      <c r="AC106" s="12"/>
      <c r="AD106" s="12"/>
    </row>
    <row r="107" spans="2:30" ht="33" customHeight="1">
      <c r="B107" s="81" t="s">
        <v>93</v>
      </c>
      <c r="C107" s="83"/>
      <c r="D107" s="83"/>
      <c r="E107" s="83"/>
      <c r="F107" s="83"/>
      <c r="G107" s="35"/>
      <c r="H107" s="84"/>
      <c r="I107" s="83"/>
      <c r="J107" s="85"/>
      <c r="K107" s="90"/>
      <c r="L107" s="90"/>
      <c r="M107" s="86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1"/>
      <c r="Z107" s="12"/>
      <c r="AA107" s="12"/>
      <c r="AB107" s="12"/>
      <c r="AC107" s="12"/>
      <c r="AD107" s="12"/>
    </row>
    <row r="108" spans="2:30" ht="33" customHeight="1">
      <c r="B108" s="81" t="s">
        <v>94</v>
      </c>
      <c r="C108" s="83"/>
      <c r="D108" s="83"/>
      <c r="E108" s="83"/>
      <c r="F108" s="83"/>
      <c r="G108" s="35"/>
      <c r="H108" s="84"/>
      <c r="I108" s="83"/>
      <c r="J108" s="85"/>
      <c r="K108" s="90"/>
      <c r="L108" s="90"/>
      <c r="M108" s="86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1"/>
      <c r="Z108" s="12"/>
      <c r="AA108" s="12"/>
      <c r="AB108" s="12"/>
      <c r="AC108" s="12"/>
      <c r="AD108" s="12"/>
    </row>
    <row r="109" spans="2:30" ht="33" customHeight="1">
      <c r="B109" s="81" t="s">
        <v>87</v>
      </c>
      <c r="C109" s="83"/>
      <c r="D109" s="83"/>
      <c r="E109" s="83"/>
      <c r="F109" s="83"/>
      <c r="G109" s="35"/>
      <c r="H109" s="84"/>
      <c r="I109" s="83"/>
      <c r="J109" s="85"/>
      <c r="K109" s="90"/>
      <c r="L109" s="90"/>
      <c r="M109" s="86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1"/>
      <c r="Z109" s="12"/>
      <c r="AA109" s="12"/>
      <c r="AB109" s="12"/>
      <c r="AC109" s="88"/>
      <c r="AD109" s="12"/>
    </row>
    <row r="110" spans="2:30" ht="33" customHeight="1">
      <c r="B110" s="81" t="s">
        <v>89</v>
      </c>
      <c r="C110" s="83"/>
      <c r="D110" s="83"/>
      <c r="E110" s="83"/>
      <c r="F110" s="83"/>
      <c r="G110" s="35"/>
      <c r="H110" s="84"/>
      <c r="I110" s="83"/>
      <c r="J110" s="85"/>
      <c r="K110" s="90"/>
      <c r="L110" s="90"/>
      <c r="M110" s="86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1"/>
      <c r="Z110" s="12"/>
      <c r="AA110" s="12"/>
      <c r="AB110" s="12"/>
      <c r="AC110" s="12"/>
      <c r="AD110" s="12"/>
    </row>
    <row r="111" spans="2:30" ht="33" customHeight="1">
      <c r="B111" s="81" t="s">
        <v>90</v>
      </c>
      <c r="C111" s="83"/>
      <c r="D111" s="83"/>
      <c r="E111" s="83"/>
      <c r="F111" s="83"/>
      <c r="G111" s="35"/>
      <c r="H111" s="84"/>
      <c r="I111" s="83"/>
      <c r="J111" s="85"/>
      <c r="K111" s="90"/>
      <c r="L111" s="90"/>
      <c r="M111" s="86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1"/>
      <c r="Z111" s="32"/>
      <c r="AA111" s="38"/>
      <c r="AB111" s="41"/>
      <c r="AC111" s="37"/>
      <c r="AD111" s="37"/>
    </row>
    <row r="112" spans="2:30" ht="33" customHeight="1">
      <c r="B112" s="81" t="s">
        <v>91</v>
      </c>
      <c r="C112" s="83"/>
      <c r="D112" s="83"/>
      <c r="E112" s="83"/>
      <c r="F112" s="83"/>
      <c r="G112" s="35"/>
      <c r="H112" s="84"/>
      <c r="I112" s="83"/>
      <c r="J112" s="85"/>
      <c r="K112" s="90"/>
      <c r="L112" s="90"/>
      <c r="M112" s="86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1"/>
      <c r="Z112" s="32"/>
      <c r="AA112" s="38"/>
      <c r="AB112" s="41"/>
      <c r="AC112" s="43"/>
      <c r="AD112" s="37"/>
    </row>
    <row r="113" spans="2:30" ht="33" customHeight="1">
      <c r="B113" s="81" t="s">
        <v>92</v>
      </c>
      <c r="C113" s="83"/>
      <c r="D113" s="83"/>
      <c r="E113" s="83"/>
      <c r="F113" s="83"/>
      <c r="G113" s="35"/>
      <c r="H113" s="84"/>
      <c r="I113" s="83"/>
      <c r="J113" s="85"/>
      <c r="K113" s="90"/>
      <c r="L113" s="90"/>
      <c r="M113" s="86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1"/>
      <c r="Z113" s="32"/>
      <c r="AA113" s="38"/>
      <c r="AB113" s="41"/>
      <c r="AC113" s="37"/>
      <c r="AD113" s="37"/>
    </row>
    <row r="114" spans="2:30" ht="33" customHeight="1">
      <c r="B114" s="81" t="s">
        <v>93</v>
      </c>
      <c r="C114" s="83"/>
      <c r="D114" s="83"/>
      <c r="E114" s="83"/>
      <c r="F114" s="83"/>
      <c r="G114" s="35"/>
      <c r="H114" s="84"/>
      <c r="I114" s="83"/>
      <c r="J114" s="85"/>
      <c r="K114" s="90"/>
      <c r="L114" s="90"/>
      <c r="M114" s="86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1"/>
      <c r="Z114" s="32"/>
      <c r="AA114" s="38"/>
      <c r="AB114" s="39"/>
      <c r="AC114" s="37"/>
      <c r="AD114" s="37"/>
    </row>
    <row r="115" spans="2:30" ht="33" customHeight="1">
      <c r="B115" s="81" t="s">
        <v>94</v>
      </c>
      <c r="C115" s="83"/>
      <c r="D115" s="83"/>
      <c r="E115" s="83"/>
      <c r="F115" s="83"/>
      <c r="G115" s="35"/>
      <c r="H115" s="84"/>
      <c r="I115" s="83"/>
      <c r="J115" s="85"/>
      <c r="K115" s="90"/>
      <c r="L115" s="90"/>
      <c r="M115" s="86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1"/>
      <c r="Z115" s="45"/>
      <c r="AA115" s="38"/>
      <c r="AB115" s="41"/>
      <c r="AC115" s="37"/>
      <c r="AD115" s="37"/>
    </row>
    <row r="116" spans="2:30" ht="33" customHeight="1">
      <c r="B116" s="81" t="s">
        <v>87</v>
      </c>
      <c r="C116" s="83"/>
      <c r="D116" s="83"/>
      <c r="E116" s="83"/>
      <c r="F116" s="83"/>
      <c r="G116" s="35"/>
      <c r="H116" s="84"/>
      <c r="I116" s="83"/>
      <c r="J116" s="85"/>
      <c r="K116" s="90"/>
      <c r="L116" s="90"/>
      <c r="M116" s="86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1"/>
      <c r="Z116" s="32"/>
      <c r="AA116" s="38"/>
      <c r="AB116" s="41"/>
      <c r="AC116" s="37"/>
      <c r="AD116" s="37"/>
    </row>
    <row r="117" spans="2:30" ht="33" customHeight="1">
      <c r="B117" s="81" t="s">
        <v>89</v>
      </c>
      <c r="C117" s="83"/>
      <c r="D117" s="83"/>
      <c r="E117" s="83"/>
      <c r="F117" s="83"/>
      <c r="G117" s="35"/>
      <c r="H117" s="84"/>
      <c r="I117" s="83"/>
      <c r="J117" s="85"/>
      <c r="K117" s="90"/>
      <c r="L117" s="90"/>
      <c r="M117" s="86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1"/>
      <c r="Z117" s="32"/>
      <c r="AA117" s="38"/>
      <c r="AB117" s="41"/>
      <c r="AC117" s="37"/>
      <c r="AD117" s="37"/>
    </row>
    <row r="118" spans="2:30" ht="33" customHeight="1">
      <c r="B118" s="81" t="s">
        <v>90</v>
      </c>
      <c r="C118" s="83"/>
      <c r="D118" s="83"/>
      <c r="E118" s="83"/>
      <c r="F118" s="83"/>
      <c r="G118" s="35"/>
      <c r="H118" s="84"/>
      <c r="I118" s="83"/>
      <c r="J118" s="85"/>
      <c r="K118" s="90"/>
      <c r="L118" s="90"/>
      <c r="M118" s="86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1"/>
      <c r="Z118" s="32"/>
      <c r="AA118" s="38"/>
      <c r="AB118" s="41"/>
      <c r="AC118" s="43"/>
      <c r="AD118" s="37"/>
    </row>
    <row r="119" spans="2:30" ht="33" customHeight="1">
      <c r="B119" s="81" t="s">
        <v>91</v>
      </c>
      <c r="C119" s="83"/>
      <c r="D119" s="83"/>
      <c r="E119" s="83"/>
      <c r="F119" s="83"/>
      <c r="G119" s="35"/>
      <c r="H119" s="84"/>
      <c r="I119" s="83"/>
      <c r="J119" s="85"/>
      <c r="K119" s="90"/>
      <c r="L119" s="90"/>
      <c r="M119" s="86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1"/>
      <c r="Z119" s="32"/>
      <c r="AA119" s="38"/>
      <c r="AB119" s="41"/>
      <c r="AC119" s="37"/>
      <c r="AD119" s="37"/>
    </row>
    <row r="120" spans="2:30" ht="33" customHeight="1">
      <c r="B120" s="81" t="s">
        <v>92</v>
      </c>
      <c r="C120" s="83"/>
      <c r="D120" s="83"/>
      <c r="E120" s="83"/>
      <c r="F120" s="83"/>
      <c r="G120" s="35"/>
      <c r="H120" s="84"/>
      <c r="I120" s="83"/>
      <c r="J120" s="85"/>
      <c r="K120" s="90"/>
      <c r="L120" s="90"/>
      <c r="M120" s="86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1"/>
      <c r="Z120" s="32"/>
      <c r="AA120" s="38"/>
      <c r="AB120" s="39"/>
      <c r="AC120" s="37"/>
      <c r="AD120" s="37"/>
    </row>
    <row r="121" spans="2:30" ht="33" customHeight="1">
      <c r="B121" s="81" t="s">
        <v>93</v>
      </c>
      <c r="C121" s="83"/>
      <c r="D121" s="83"/>
      <c r="E121" s="83"/>
      <c r="F121" s="83"/>
      <c r="G121" s="35"/>
      <c r="H121" s="84"/>
      <c r="I121" s="83"/>
      <c r="J121" s="85"/>
      <c r="K121" s="90"/>
      <c r="L121" s="90"/>
      <c r="M121" s="86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1"/>
      <c r="Z121" s="45"/>
      <c r="AA121" s="38"/>
      <c r="AB121" s="41"/>
      <c r="AC121" s="37"/>
      <c r="AD121" s="37"/>
    </row>
    <row r="122" spans="2:30" ht="33" customHeight="1">
      <c r="B122" s="81" t="s">
        <v>94</v>
      </c>
      <c r="C122" s="83"/>
      <c r="D122" s="83"/>
      <c r="E122" s="83"/>
      <c r="F122" s="83"/>
      <c r="G122" s="35"/>
      <c r="H122" s="84"/>
      <c r="I122" s="83"/>
      <c r="J122" s="85"/>
      <c r="K122" s="90"/>
      <c r="L122" s="90"/>
      <c r="M122" s="86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1"/>
      <c r="Z122" s="32"/>
      <c r="AA122" s="38"/>
      <c r="AB122" s="41"/>
      <c r="AC122" s="37"/>
      <c r="AD122" s="37"/>
    </row>
    <row r="123" spans="2:30" ht="33" customHeight="1">
      <c r="B123" s="81" t="s">
        <v>87</v>
      </c>
      <c r="C123" s="83"/>
      <c r="D123" s="83"/>
      <c r="E123" s="83"/>
      <c r="F123" s="83"/>
      <c r="G123" s="35"/>
      <c r="H123" s="84"/>
      <c r="I123" s="83"/>
      <c r="J123" s="85"/>
      <c r="K123" s="90"/>
      <c r="L123" s="90"/>
      <c r="M123" s="86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1"/>
      <c r="Z123" s="32"/>
      <c r="AA123" s="38"/>
      <c r="AB123" s="41"/>
      <c r="AC123" s="37"/>
      <c r="AD123" s="37"/>
    </row>
    <row r="124" spans="2:30" ht="33" customHeight="1">
      <c r="B124" s="81" t="s">
        <v>89</v>
      </c>
      <c r="C124" s="83"/>
      <c r="D124" s="83"/>
      <c r="E124" s="83"/>
      <c r="F124" s="83"/>
      <c r="G124" s="35"/>
      <c r="H124" s="84"/>
      <c r="I124" s="83"/>
      <c r="J124" s="85"/>
      <c r="K124" s="90"/>
      <c r="L124" s="90"/>
      <c r="M124" s="86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1"/>
      <c r="Z124" s="32"/>
      <c r="AA124" s="38"/>
      <c r="AB124" s="41"/>
      <c r="AC124" s="43"/>
      <c r="AD124" s="37"/>
    </row>
    <row r="125" spans="2:30" ht="33" customHeight="1">
      <c r="B125" s="81" t="s">
        <v>90</v>
      </c>
      <c r="C125" s="83"/>
      <c r="D125" s="83"/>
      <c r="E125" s="83"/>
      <c r="F125" s="83"/>
      <c r="G125" s="35"/>
      <c r="H125" s="84"/>
      <c r="I125" s="83"/>
      <c r="J125" s="85"/>
      <c r="K125" s="90"/>
      <c r="L125" s="90"/>
      <c r="M125" s="86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1"/>
      <c r="Z125" s="32"/>
      <c r="AA125" s="38"/>
      <c r="AB125" s="41"/>
      <c r="AC125" s="37"/>
      <c r="AD125" s="37"/>
    </row>
    <row r="126" spans="2:30" ht="33" customHeight="1">
      <c r="B126" s="81" t="s">
        <v>91</v>
      </c>
      <c r="C126" s="83"/>
      <c r="D126" s="83"/>
      <c r="E126" s="83"/>
      <c r="F126" s="83"/>
      <c r="G126" s="35"/>
      <c r="H126" s="84"/>
      <c r="I126" s="83"/>
      <c r="J126" s="85"/>
      <c r="K126" s="90"/>
      <c r="L126" s="90"/>
      <c r="M126" s="86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1"/>
      <c r="Z126" s="45"/>
      <c r="AA126" s="38"/>
      <c r="AB126" s="41"/>
      <c r="AC126" s="37"/>
      <c r="AD126" s="37"/>
    </row>
    <row r="127" spans="2:30" ht="33" customHeight="1">
      <c r="B127" s="81" t="s">
        <v>92</v>
      </c>
      <c r="C127" s="83"/>
      <c r="D127" s="83"/>
      <c r="E127" s="83"/>
      <c r="F127" s="83"/>
      <c r="G127" s="35"/>
      <c r="H127" s="84"/>
      <c r="I127" s="83"/>
      <c r="J127" s="85"/>
      <c r="K127" s="90"/>
      <c r="L127" s="90"/>
      <c r="M127" s="86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1"/>
      <c r="Z127" s="32"/>
      <c r="AA127" s="38"/>
      <c r="AB127" s="41"/>
      <c r="AC127" s="37"/>
      <c r="AD127" s="37"/>
    </row>
    <row r="128" spans="2:30" ht="33" customHeight="1">
      <c r="B128" s="81" t="s">
        <v>93</v>
      </c>
      <c r="C128" s="83"/>
      <c r="D128" s="83"/>
      <c r="E128" s="83"/>
      <c r="F128" s="83"/>
      <c r="G128" s="35"/>
      <c r="H128" s="84"/>
      <c r="I128" s="83"/>
      <c r="J128" s="85"/>
      <c r="K128" s="90"/>
      <c r="L128" s="90"/>
      <c r="M128" s="86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1"/>
      <c r="Z128" s="32"/>
      <c r="AA128" s="38"/>
      <c r="AB128" s="41"/>
      <c r="AC128" s="37"/>
      <c r="AD128" s="37"/>
    </row>
    <row r="129" spans="2:30" ht="33" customHeight="1">
      <c r="B129" s="81" t="s">
        <v>94</v>
      </c>
      <c r="C129" s="83"/>
      <c r="D129" s="83"/>
      <c r="E129" s="83"/>
      <c r="F129" s="83"/>
      <c r="G129" s="35"/>
      <c r="H129" s="84"/>
      <c r="I129" s="83"/>
      <c r="J129" s="85"/>
      <c r="K129" s="90"/>
      <c r="L129" s="90"/>
      <c r="M129" s="86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1"/>
      <c r="Z129" s="32"/>
      <c r="AA129" s="38"/>
      <c r="AB129" s="41"/>
      <c r="AC129" s="43"/>
      <c r="AD129" s="37"/>
    </row>
    <row r="130" spans="2:30" ht="33" customHeight="1">
      <c r="B130" s="81" t="s">
        <v>87</v>
      </c>
      <c r="C130" s="83"/>
      <c r="D130" s="83"/>
      <c r="E130" s="83"/>
      <c r="F130" s="83"/>
      <c r="G130" s="35"/>
      <c r="H130" s="84"/>
      <c r="I130" s="83"/>
      <c r="J130" s="85"/>
      <c r="K130" s="90"/>
      <c r="L130" s="90"/>
      <c r="M130" s="86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1"/>
      <c r="Z130" s="32"/>
      <c r="AA130" s="38"/>
      <c r="AB130" s="41"/>
      <c r="AC130" s="37"/>
      <c r="AD130" s="37"/>
    </row>
    <row r="131" spans="2:30" ht="33" customHeight="1">
      <c r="B131" s="81" t="s">
        <v>89</v>
      </c>
      <c r="C131" s="83"/>
      <c r="D131" s="83"/>
      <c r="E131" s="83"/>
      <c r="F131" s="83"/>
      <c r="G131" s="35"/>
      <c r="H131" s="84"/>
      <c r="I131" s="83"/>
      <c r="J131" s="85"/>
      <c r="K131" s="90"/>
      <c r="L131" s="90"/>
      <c r="M131" s="86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1"/>
      <c r="Z131" s="32"/>
      <c r="AA131" s="38"/>
      <c r="AB131" s="39"/>
      <c r="AC131" s="37"/>
      <c r="AD131" s="37"/>
    </row>
    <row r="132" spans="2:30" ht="33" customHeight="1">
      <c r="B132" s="81" t="s">
        <v>90</v>
      </c>
      <c r="C132" s="83"/>
      <c r="D132" s="83"/>
      <c r="E132" s="83"/>
      <c r="F132" s="83"/>
      <c r="G132" s="35"/>
      <c r="H132" s="84"/>
      <c r="I132" s="83"/>
      <c r="J132" s="85"/>
      <c r="K132" s="90"/>
      <c r="L132" s="90"/>
      <c r="M132" s="86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1"/>
      <c r="Z132" s="45"/>
      <c r="AA132" s="38"/>
      <c r="AB132" s="41"/>
      <c r="AC132" s="37"/>
      <c r="AD132" s="37"/>
    </row>
    <row r="133" spans="2:30" ht="33" customHeight="1">
      <c r="B133" s="81" t="s">
        <v>91</v>
      </c>
      <c r="C133" s="83"/>
      <c r="D133" s="83"/>
      <c r="E133" s="83"/>
      <c r="F133" s="83"/>
      <c r="G133" s="35"/>
      <c r="H133" s="84"/>
      <c r="I133" s="83"/>
      <c r="J133" s="85"/>
      <c r="K133" s="90"/>
      <c r="L133" s="90"/>
      <c r="M133" s="86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1"/>
      <c r="Z133" s="32"/>
      <c r="AA133" s="38"/>
      <c r="AB133" s="41"/>
      <c r="AC133" s="37"/>
      <c r="AD133" s="37"/>
    </row>
    <row r="134" spans="2:30" ht="33" customHeight="1">
      <c r="B134" s="81" t="s">
        <v>92</v>
      </c>
      <c r="C134" s="83"/>
      <c r="D134" s="83"/>
      <c r="E134" s="83"/>
      <c r="F134" s="83"/>
      <c r="G134" s="35"/>
      <c r="H134" s="84"/>
      <c r="I134" s="83"/>
      <c r="J134" s="85"/>
      <c r="K134" s="90"/>
      <c r="L134" s="90"/>
      <c r="M134" s="86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1"/>
      <c r="Z134" s="32"/>
      <c r="AA134" s="38"/>
      <c r="AB134" s="41"/>
      <c r="AC134" s="37"/>
      <c r="AD134" s="37"/>
    </row>
    <row r="135" spans="2:30" ht="33" customHeight="1">
      <c r="B135" s="81" t="s">
        <v>93</v>
      </c>
      <c r="C135" s="83"/>
      <c r="D135" s="83"/>
      <c r="E135" s="83"/>
      <c r="F135" s="83"/>
      <c r="G135" s="35"/>
      <c r="H135" s="84"/>
      <c r="I135" s="83"/>
      <c r="J135" s="85"/>
      <c r="K135" s="90"/>
      <c r="L135" s="90"/>
      <c r="M135" s="86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1"/>
      <c r="Z135" s="32"/>
      <c r="AA135" s="38"/>
      <c r="AB135" s="41"/>
      <c r="AC135" s="43"/>
      <c r="AD135" s="37"/>
    </row>
    <row r="136" spans="2:30" ht="33" customHeight="1">
      <c r="B136" s="81" t="s">
        <v>94</v>
      </c>
      <c r="C136" s="83"/>
      <c r="D136" s="83"/>
      <c r="E136" s="83"/>
      <c r="F136" s="83"/>
      <c r="G136" s="35"/>
      <c r="H136" s="84"/>
      <c r="I136" s="83"/>
      <c r="J136" s="85"/>
      <c r="K136" s="90"/>
      <c r="L136" s="90"/>
      <c r="M136" s="86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1"/>
      <c r="Z136" s="32"/>
      <c r="AA136" s="38"/>
      <c r="AB136" s="41"/>
      <c r="AC136" s="37"/>
      <c r="AD136" s="37"/>
    </row>
    <row r="137" spans="2:30" ht="33" customHeight="1">
      <c r="B137" s="81" t="s">
        <v>87</v>
      </c>
      <c r="C137" s="83"/>
      <c r="D137" s="83"/>
      <c r="E137" s="83"/>
      <c r="F137" s="83"/>
      <c r="G137" s="35"/>
      <c r="H137" s="84"/>
      <c r="I137" s="83"/>
      <c r="J137" s="85"/>
      <c r="K137" s="90"/>
      <c r="L137" s="90"/>
      <c r="M137" s="86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1"/>
      <c r="Z137" s="32"/>
      <c r="AA137" s="38"/>
      <c r="AB137" s="39"/>
      <c r="AC137" s="37"/>
      <c r="AD137" s="37"/>
    </row>
    <row r="138" spans="2:30" ht="33" customHeight="1">
      <c r="B138" s="81" t="s">
        <v>89</v>
      </c>
      <c r="C138" s="83"/>
      <c r="D138" s="83"/>
      <c r="E138" s="83"/>
      <c r="F138" s="83"/>
      <c r="G138" s="35"/>
      <c r="H138" s="84"/>
      <c r="I138" s="83"/>
      <c r="J138" s="85"/>
      <c r="K138" s="90"/>
      <c r="L138" s="90"/>
      <c r="M138" s="86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1"/>
      <c r="Z138" s="45"/>
      <c r="AA138" s="38"/>
      <c r="AB138" s="41"/>
      <c r="AC138" s="37"/>
      <c r="AD138" s="37"/>
    </row>
    <row r="139" spans="2:30" ht="33" customHeight="1">
      <c r="B139" s="81" t="s">
        <v>90</v>
      </c>
      <c r="C139" s="83"/>
      <c r="D139" s="83"/>
      <c r="E139" s="83"/>
      <c r="F139" s="83"/>
      <c r="G139" s="35"/>
      <c r="H139" s="84"/>
      <c r="I139" s="83"/>
      <c r="J139" s="85"/>
      <c r="K139" s="90"/>
      <c r="L139" s="90"/>
      <c r="M139" s="86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1"/>
      <c r="Z139" s="12"/>
      <c r="AA139" s="12"/>
      <c r="AB139" s="12"/>
      <c r="AC139" s="12"/>
      <c r="AD139" s="12"/>
    </row>
    <row r="140" spans="2:30" ht="33" customHeight="1">
      <c r="B140" s="81" t="s">
        <v>91</v>
      </c>
      <c r="C140" s="83"/>
      <c r="D140" s="83"/>
      <c r="E140" s="83"/>
      <c r="F140" s="83"/>
      <c r="G140" s="35"/>
      <c r="H140" s="84"/>
      <c r="I140" s="83"/>
      <c r="J140" s="85"/>
      <c r="K140" s="90"/>
      <c r="L140" s="90"/>
      <c r="M140" s="86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1"/>
      <c r="Z140" s="12"/>
      <c r="AA140" s="12"/>
      <c r="AB140" s="12"/>
      <c r="AC140" s="12"/>
      <c r="AD140" s="12"/>
    </row>
    <row r="141" spans="2:30" ht="33" customHeight="1">
      <c r="B141" s="81" t="s">
        <v>92</v>
      </c>
      <c r="C141" s="83"/>
      <c r="D141" s="83"/>
      <c r="E141" s="83"/>
      <c r="F141" s="83"/>
      <c r="G141" s="35"/>
      <c r="H141" s="84"/>
      <c r="I141" s="83"/>
      <c r="J141" s="85"/>
      <c r="K141" s="90"/>
      <c r="L141" s="90"/>
      <c r="M141" s="86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1"/>
      <c r="Z141" s="12"/>
      <c r="AA141" s="12"/>
      <c r="AB141" s="12"/>
      <c r="AC141" s="12"/>
      <c r="AD141" s="12"/>
    </row>
    <row r="142" spans="2:30" ht="33" customHeight="1">
      <c r="B142" s="81" t="s">
        <v>93</v>
      </c>
      <c r="C142" s="83"/>
      <c r="D142" s="83"/>
      <c r="E142" s="83"/>
      <c r="F142" s="83"/>
      <c r="G142" s="35"/>
      <c r="H142" s="84"/>
      <c r="I142" s="83"/>
      <c r="J142" s="85"/>
      <c r="K142" s="90"/>
      <c r="L142" s="90"/>
      <c r="M142" s="86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1"/>
      <c r="Z142" s="12"/>
      <c r="AA142" s="12"/>
      <c r="AB142" s="12"/>
      <c r="AC142" s="12"/>
      <c r="AD142" s="12"/>
    </row>
    <row r="143" spans="2:30" ht="33" customHeight="1">
      <c r="B143" s="81" t="s">
        <v>94</v>
      </c>
      <c r="C143" s="83"/>
      <c r="D143" s="83"/>
      <c r="E143" s="83"/>
      <c r="F143" s="83"/>
      <c r="G143" s="35"/>
      <c r="H143" s="84"/>
      <c r="I143" s="83"/>
      <c r="J143" s="85"/>
      <c r="K143" s="90"/>
      <c r="L143" s="90"/>
      <c r="M143" s="86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1"/>
      <c r="Z143" s="12"/>
      <c r="AA143" s="12"/>
      <c r="AB143" s="12"/>
      <c r="AC143" s="88"/>
      <c r="AD143" s="12"/>
    </row>
    <row r="144" spans="2:30" ht="33" customHeight="1">
      <c r="B144" s="81" t="s">
        <v>87</v>
      </c>
      <c r="C144" s="83"/>
      <c r="D144" s="83"/>
      <c r="E144" s="83"/>
      <c r="F144" s="83"/>
      <c r="G144" s="35"/>
      <c r="H144" s="84"/>
      <c r="I144" s="83"/>
      <c r="J144" s="85"/>
      <c r="K144" s="90"/>
      <c r="L144" s="90"/>
      <c r="M144" s="86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1"/>
      <c r="Z144" s="12"/>
      <c r="AA144" s="12"/>
      <c r="AB144" s="12"/>
      <c r="AC144" s="12"/>
      <c r="AD144" s="12"/>
    </row>
    <row r="145" spans="2:30" ht="33" customHeight="1">
      <c r="B145" s="81" t="s">
        <v>89</v>
      </c>
      <c r="C145" s="83"/>
      <c r="D145" s="83"/>
      <c r="E145" s="83"/>
      <c r="F145" s="83"/>
      <c r="G145" s="35"/>
      <c r="H145" s="84"/>
      <c r="I145" s="83"/>
      <c r="J145" s="85"/>
      <c r="K145" s="90"/>
      <c r="L145" s="90"/>
      <c r="M145" s="86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1"/>
      <c r="Z145" s="32"/>
      <c r="AA145" s="38"/>
      <c r="AB145" s="41"/>
      <c r="AC145" s="37"/>
      <c r="AD145" s="37"/>
    </row>
    <row r="146" spans="2:30" ht="33" customHeight="1">
      <c r="B146" s="81" t="s">
        <v>90</v>
      </c>
      <c r="C146" s="83"/>
      <c r="D146" s="83"/>
      <c r="E146" s="83"/>
      <c r="F146" s="83"/>
      <c r="G146" s="35"/>
      <c r="H146" s="84"/>
      <c r="I146" s="83"/>
      <c r="J146" s="85"/>
      <c r="K146" s="90"/>
      <c r="L146" s="90"/>
      <c r="M146" s="86"/>
      <c r="N146" s="90"/>
      <c r="O146" s="90"/>
      <c r="P146" s="90"/>
      <c r="Q146" s="90"/>
      <c r="R146" s="90"/>
      <c r="S146" s="90"/>
      <c r="T146" s="90"/>
      <c r="U146" s="90"/>
      <c r="V146" s="90"/>
      <c r="W146" s="90"/>
      <c r="X146" s="90"/>
      <c r="Y146" s="91"/>
      <c r="Z146" s="32"/>
      <c r="AA146" s="38"/>
      <c r="AB146" s="41"/>
      <c r="AC146" s="43"/>
      <c r="AD146" s="37"/>
    </row>
    <row r="147" spans="2:30" ht="33" customHeight="1">
      <c r="B147" s="81" t="s">
        <v>91</v>
      </c>
      <c r="C147" s="83"/>
      <c r="D147" s="83"/>
      <c r="E147" s="83"/>
      <c r="F147" s="83"/>
      <c r="G147" s="35"/>
      <c r="H147" s="84"/>
      <c r="I147" s="83"/>
      <c r="J147" s="85"/>
      <c r="K147" s="90"/>
      <c r="L147" s="90"/>
      <c r="M147" s="86"/>
      <c r="N147" s="90"/>
      <c r="O147" s="90"/>
      <c r="P147" s="90"/>
      <c r="Q147" s="90"/>
      <c r="R147" s="90"/>
      <c r="S147" s="90"/>
      <c r="T147" s="90"/>
      <c r="U147" s="90"/>
      <c r="V147" s="90"/>
      <c r="W147" s="90"/>
      <c r="X147" s="90"/>
      <c r="Y147" s="91"/>
      <c r="Z147" s="32"/>
      <c r="AA147" s="38"/>
      <c r="AB147" s="41"/>
      <c r="AC147" s="37"/>
      <c r="AD147" s="37"/>
    </row>
    <row r="148" spans="2:30" ht="33" customHeight="1">
      <c r="B148" s="81" t="s">
        <v>92</v>
      </c>
      <c r="C148" s="83"/>
      <c r="D148" s="83"/>
      <c r="E148" s="83"/>
      <c r="F148" s="83"/>
      <c r="G148" s="35"/>
      <c r="H148" s="84"/>
      <c r="I148" s="83"/>
      <c r="J148" s="85"/>
      <c r="K148" s="90"/>
      <c r="L148" s="90"/>
      <c r="M148" s="86"/>
      <c r="N148" s="90"/>
      <c r="O148" s="90"/>
      <c r="P148" s="90"/>
      <c r="Q148" s="90"/>
      <c r="R148" s="90"/>
      <c r="S148" s="90"/>
      <c r="T148" s="90"/>
      <c r="U148" s="90"/>
      <c r="V148" s="90"/>
      <c r="W148" s="90"/>
      <c r="X148" s="90"/>
      <c r="Y148" s="91"/>
      <c r="Z148" s="32"/>
      <c r="AA148" s="38"/>
      <c r="AB148" s="39"/>
      <c r="AC148" s="37"/>
      <c r="AD148" s="37"/>
    </row>
    <row r="149" spans="2:30" ht="33" customHeight="1">
      <c r="B149" s="81" t="s">
        <v>93</v>
      </c>
      <c r="C149" s="83"/>
      <c r="D149" s="83"/>
      <c r="E149" s="83"/>
      <c r="F149" s="83"/>
      <c r="G149" s="35"/>
      <c r="H149" s="84"/>
      <c r="I149" s="83"/>
      <c r="J149" s="85"/>
      <c r="K149" s="90"/>
      <c r="L149" s="90"/>
      <c r="M149" s="86"/>
      <c r="N149" s="90"/>
      <c r="O149" s="90"/>
      <c r="P149" s="90"/>
      <c r="Q149" s="90"/>
      <c r="R149" s="90"/>
      <c r="S149" s="90"/>
      <c r="T149" s="90"/>
      <c r="U149" s="90"/>
      <c r="V149" s="90"/>
      <c r="W149" s="90"/>
      <c r="X149" s="90"/>
      <c r="Y149" s="91"/>
      <c r="Z149" s="45"/>
      <c r="AA149" s="38"/>
      <c r="AB149" s="41"/>
      <c r="AC149" s="37"/>
      <c r="AD149" s="37"/>
    </row>
    <row r="150" spans="2:30" ht="33" customHeight="1">
      <c r="B150" s="81" t="s">
        <v>94</v>
      </c>
      <c r="C150" s="83"/>
      <c r="D150" s="83"/>
      <c r="E150" s="83"/>
      <c r="F150" s="83"/>
      <c r="G150" s="35"/>
      <c r="H150" s="84"/>
      <c r="I150" s="83"/>
      <c r="J150" s="85"/>
      <c r="K150" s="90"/>
      <c r="L150" s="90"/>
      <c r="M150" s="86"/>
      <c r="N150" s="90"/>
      <c r="O150" s="90"/>
      <c r="P150" s="90"/>
      <c r="Q150" s="90"/>
      <c r="R150" s="90"/>
      <c r="S150" s="90"/>
      <c r="T150" s="90"/>
      <c r="U150" s="90"/>
      <c r="V150" s="90"/>
      <c r="W150" s="90"/>
      <c r="X150" s="90"/>
      <c r="Y150" s="91"/>
      <c r="Z150" s="32"/>
      <c r="AA150" s="38"/>
      <c r="AB150" s="41"/>
      <c r="AC150" s="37"/>
      <c r="AD150" s="37"/>
    </row>
    <row r="151" spans="2:30" ht="33" customHeight="1">
      <c r="B151" s="81" t="s">
        <v>87</v>
      </c>
      <c r="C151" s="83"/>
      <c r="D151" s="83"/>
      <c r="E151" s="83"/>
      <c r="F151" s="83"/>
      <c r="G151" s="35"/>
      <c r="H151" s="84"/>
      <c r="I151" s="83"/>
      <c r="J151" s="85"/>
      <c r="K151" s="90"/>
      <c r="L151" s="90"/>
      <c r="M151" s="86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1"/>
      <c r="Z151" s="32"/>
      <c r="AA151" s="38"/>
      <c r="AB151" s="41"/>
      <c r="AC151" s="37"/>
      <c r="AD151" s="37"/>
    </row>
    <row r="152" spans="2:30" ht="33" customHeight="1">
      <c r="B152" s="81" t="s">
        <v>89</v>
      </c>
      <c r="C152" s="83"/>
      <c r="D152" s="83"/>
      <c r="E152" s="83"/>
      <c r="F152" s="83"/>
      <c r="G152" s="35"/>
      <c r="H152" s="84"/>
      <c r="I152" s="83"/>
      <c r="J152" s="85"/>
      <c r="K152" s="90"/>
      <c r="L152" s="90"/>
      <c r="M152" s="86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1"/>
      <c r="Z152" s="32"/>
      <c r="AA152" s="38"/>
      <c r="AB152" s="41"/>
      <c r="AC152" s="43"/>
      <c r="AD152" s="37"/>
    </row>
    <row r="153" spans="2:30" ht="33" customHeight="1">
      <c r="B153" s="81" t="s">
        <v>90</v>
      </c>
      <c r="C153" s="83"/>
      <c r="D153" s="83"/>
      <c r="E153" s="83"/>
      <c r="F153" s="83"/>
      <c r="G153" s="35"/>
      <c r="H153" s="84"/>
      <c r="I153" s="83"/>
      <c r="J153" s="85"/>
      <c r="K153" s="90"/>
      <c r="L153" s="90"/>
      <c r="M153" s="86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1"/>
      <c r="Z153" s="32"/>
      <c r="AA153" s="38"/>
      <c r="AB153" s="41"/>
      <c r="AC153" s="37"/>
      <c r="AD153" s="37"/>
    </row>
    <row r="154" spans="2:30" ht="33" customHeight="1">
      <c r="B154" s="81" t="s">
        <v>91</v>
      </c>
      <c r="C154" s="83"/>
      <c r="D154" s="83"/>
      <c r="E154" s="83"/>
      <c r="F154" s="83"/>
      <c r="G154" s="35"/>
      <c r="H154" s="84"/>
      <c r="I154" s="83"/>
      <c r="J154" s="85"/>
      <c r="K154" s="90"/>
      <c r="L154" s="90"/>
      <c r="M154" s="86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1"/>
      <c r="Z154" s="32"/>
      <c r="AA154" s="38"/>
      <c r="AB154" s="39"/>
      <c r="AC154" s="37"/>
      <c r="AD154" s="37"/>
    </row>
    <row r="155" spans="2:30" ht="33" customHeight="1">
      <c r="B155" s="81" t="s">
        <v>92</v>
      </c>
      <c r="C155" s="83"/>
      <c r="D155" s="83"/>
      <c r="E155" s="83"/>
      <c r="F155" s="83"/>
      <c r="G155" s="35"/>
      <c r="H155" s="84"/>
      <c r="I155" s="83"/>
      <c r="J155" s="85"/>
      <c r="K155" s="90"/>
      <c r="L155" s="90"/>
      <c r="M155" s="86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1"/>
      <c r="Z155" s="45"/>
      <c r="AA155" s="38"/>
      <c r="AB155" s="41"/>
      <c r="AC155" s="37"/>
      <c r="AD155" s="37"/>
    </row>
    <row r="156" spans="2:30" ht="33" customHeight="1">
      <c r="B156" s="81" t="s">
        <v>93</v>
      </c>
      <c r="C156" s="83"/>
      <c r="D156" s="83"/>
      <c r="E156" s="83"/>
      <c r="F156" s="83"/>
      <c r="G156" s="35"/>
      <c r="H156" s="84"/>
      <c r="I156" s="83"/>
      <c r="J156" s="85"/>
      <c r="K156" s="90"/>
      <c r="L156" s="90"/>
      <c r="M156" s="86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1"/>
      <c r="Z156" s="32"/>
      <c r="AA156" s="38"/>
      <c r="AB156" s="41"/>
      <c r="AC156" s="37"/>
      <c r="AD156" s="37"/>
    </row>
    <row r="157" spans="2:30" ht="33" customHeight="1">
      <c r="B157" s="81" t="s">
        <v>94</v>
      </c>
      <c r="C157" s="83"/>
      <c r="D157" s="83"/>
      <c r="E157" s="83"/>
      <c r="F157" s="83"/>
      <c r="G157" s="35"/>
      <c r="H157" s="84"/>
      <c r="I157" s="83"/>
      <c r="J157" s="85"/>
      <c r="K157" s="90"/>
      <c r="L157" s="90"/>
      <c r="M157" s="86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1"/>
      <c r="Z157" s="32"/>
      <c r="AA157" s="38"/>
      <c r="AB157" s="41"/>
      <c r="AC157" s="37"/>
      <c r="AD157" s="37"/>
    </row>
    <row r="158" spans="2:30" ht="33" customHeight="1">
      <c r="B158" s="81" t="s">
        <v>87</v>
      </c>
      <c r="C158" s="83"/>
      <c r="D158" s="83"/>
      <c r="E158" s="83"/>
      <c r="F158" s="83"/>
      <c r="G158" s="35"/>
      <c r="H158" s="84"/>
      <c r="I158" s="83"/>
      <c r="J158" s="85"/>
      <c r="K158" s="90"/>
      <c r="L158" s="90"/>
      <c r="M158" s="86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1"/>
      <c r="Z158" s="32"/>
      <c r="AA158" s="38"/>
      <c r="AB158" s="41"/>
      <c r="AC158" s="43"/>
      <c r="AD158" s="37"/>
    </row>
    <row r="159" spans="2:30" ht="33" customHeight="1">
      <c r="B159" s="81" t="s">
        <v>89</v>
      </c>
      <c r="C159" s="83"/>
      <c r="D159" s="83"/>
      <c r="E159" s="83"/>
      <c r="F159" s="83"/>
      <c r="G159" s="35"/>
      <c r="H159" s="84"/>
      <c r="I159" s="83"/>
      <c r="J159" s="85"/>
      <c r="K159" s="90"/>
      <c r="L159" s="90"/>
      <c r="M159" s="86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1"/>
      <c r="Z159" s="32"/>
      <c r="AA159" s="38"/>
      <c r="AB159" s="41"/>
      <c r="AC159" s="37"/>
      <c r="AD159" s="37"/>
    </row>
    <row r="160" spans="2:30" ht="33" customHeight="1">
      <c r="B160" s="81" t="s">
        <v>90</v>
      </c>
      <c r="C160" s="83"/>
      <c r="D160" s="83"/>
      <c r="E160" s="83"/>
      <c r="F160" s="83"/>
      <c r="G160" s="35"/>
      <c r="H160" s="84"/>
      <c r="I160" s="83"/>
      <c r="J160" s="85"/>
      <c r="K160" s="90"/>
      <c r="L160" s="90"/>
      <c r="M160" s="86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1"/>
      <c r="Z160" s="45"/>
      <c r="AA160" s="38"/>
      <c r="AB160" s="41"/>
      <c r="AC160" s="37"/>
      <c r="AD160" s="37"/>
    </row>
    <row r="161" spans="2:30" ht="33" customHeight="1">
      <c r="B161" s="81" t="s">
        <v>91</v>
      </c>
      <c r="C161" s="83"/>
      <c r="D161" s="83"/>
      <c r="E161" s="83"/>
      <c r="F161" s="83"/>
      <c r="G161" s="35"/>
      <c r="H161" s="84"/>
      <c r="I161" s="83"/>
      <c r="J161" s="85"/>
      <c r="K161" s="90"/>
      <c r="L161" s="90"/>
      <c r="M161" s="86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1"/>
      <c r="Z161" s="32"/>
      <c r="AA161" s="38"/>
      <c r="AB161" s="41"/>
      <c r="AC161" s="37"/>
      <c r="AD161" s="37"/>
    </row>
    <row r="162" spans="2:30" ht="33" customHeight="1">
      <c r="B162" s="81" t="s">
        <v>92</v>
      </c>
      <c r="C162" s="83"/>
      <c r="D162" s="83"/>
      <c r="E162" s="83"/>
      <c r="F162" s="83"/>
      <c r="G162" s="35"/>
      <c r="H162" s="84"/>
      <c r="I162" s="83"/>
      <c r="J162" s="85"/>
      <c r="K162" s="90"/>
      <c r="L162" s="90"/>
      <c r="M162" s="86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1"/>
      <c r="Z162" s="32"/>
      <c r="AA162" s="38"/>
      <c r="AB162" s="41"/>
      <c r="AC162" s="37"/>
      <c r="AD162" s="37"/>
    </row>
    <row r="163" spans="2:30" ht="33" customHeight="1">
      <c r="B163" s="81" t="s">
        <v>93</v>
      </c>
      <c r="C163" s="83"/>
      <c r="D163" s="83"/>
      <c r="E163" s="83"/>
      <c r="F163" s="83"/>
      <c r="G163" s="35"/>
      <c r="H163" s="84"/>
      <c r="I163" s="83"/>
      <c r="J163" s="85"/>
      <c r="K163" s="90"/>
      <c r="L163" s="90"/>
      <c r="M163" s="86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1"/>
      <c r="Z163" s="32"/>
      <c r="AA163" s="38"/>
      <c r="AB163" s="41"/>
      <c r="AC163" s="43"/>
      <c r="AD163" s="37"/>
    </row>
    <row r="164" spans="2:30" ht="33" customHeight="1">
      <c r="B164" s="81" t="s">
        <v>94</v>
      </c>
      <c r="C164" s="83"/>
      <c r="D164" s="83"/>
      <c r="E164" s="83"/>
      <c r="F164" s="83"/>
      <c r="G164" s="35"/>
      <c r="H164" s="84"/>
      <c r="I164" s="83"/>
      <c r="J164" s="85"/>
      <c r="K164" s="90"/>
      <c r="L164" s="90"/>
      <c r="M164" s="86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1"/>
      <c r="Z164" s="32"/>
      <c r="AA164" s="38"/>
      <c r="AB164" s="41"/>
      <c r="AC164" s="37"/>
      <c r="AD164" s="37"/>
    </row>
    <row r="165" spans="2:30" ht="33" customHeight="1">
      <c r="B165" s="81" t="s">
        <v>87</v>
      </c>
      <c r="C165" s="83"/>
      <c r="D165" s="83"/>
      <c r="E165" s="83"/>
      <c r="F165" s="83"/>
      <c r="G165" s="35"/>
      <c r="H165" s="84"/>
      <c r="I165" s="83"/>
      <c r="J165" s="85"/>
      <c r="K165" s="90"/>
      <c r="L165" s="90"/>
      <c r="M165" s="86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1"/>
      <c r="Z165" s="32"/>
      <c r="AA165" s="38"/>
      <c r="AB165" s="39"/>
      <c r="AC165" s="37"/>
      <c r="AD165" s="37"/>
    </row>
    <row r="166" spans="2:30" ht="33" customHeight="1">
      <c r="B166" s="81" t="s">
        <v>89</v>
      </c>
      <c r="C166" s="83"/>
      <c r="D166" s="83"/>
      <c r="E166" s="83"/>
      <c r="F166" s="83"/>
      <c r="G166" s="35"/>
      <c r="H166" s="84"/>
      <c r="I166" s="83"/>
      <c r="J166" s="85"/>
      <c r="K166" s="90"/>
      <c r="L166" s="90"/>
      <c r="M166" s="86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1"/>
      <c r="Z166" s="45"/>
      <c r="AA166" s="38"/>
      <c r="AB166" s="41"/>
      <c r="AC166" s="37"/>
      <c r="AD166" s="37"/>
    </row>
    <row r="167" spans="2:30" ht="33" customHeight="1">
      <c r="B167" s="81" t="s">
        <v>90</v>
      </c>
      <c r="C167" s="83"/>
      <c r="D167" s="83"/>
      <c r="E167" s="83"/>
      <c r="F167" s="83"/>
      <c r="G167" s="35"/>
      <c r="H167" s="84"/>
      <c r="I167" s="83"/>
      <c r="J167" s="85"/>
      <c r="K167" s="90"/>
      <c r="L167" s="90"/>
      <c r="M167" s="86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1"/>
      <c r="Z167" s="32"/>
      <c r="AA167" s="38"/>
      <c r="AB167" s="41"/>
      <c r="AC167" s="37"/>
      <c r="AD167" s="37"/>
    </row>
    <row r="168" spans="2:30" ht="33" customHeight="1">
      <c r="B168" s="81" t="s">
        <v>91</v>
      </c>
      <c r="C168" s="83"/>
      <c r="D168" s="83"/>
      <c r="E168" s="83"/>
      <c r="F168" s="83"/>
      <c r="G168" s="35"/>
      <c r="H168" s="84"/>
      <c r="I168" s="83"/>
      <c r="J168" s="85"/>
      <c r="K168" s="90"/>
      <c r="L168" s="90"/>
      <c r="M168" s="86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1"/>
      <c r="Z168" s="32"/>
      <c r="AA168" s="38"/>
      <c r="AB168" s="41"/>
      <c r="AC168" s="37"/>
      <c r="AD168" s="37"/>
    </row>
    <row r="169" spans="2:30" ht="33" customHeight="1">
      <c r="B169" s="81" t="s">
        <v>92</v>
      </c>
      <c r="C169" s="83"/>
      <c r="D169" s="83"/>
      <c r="E169" s="83"/>
      <c r="F169" s="83"/>
      <c r="G169" s="35"/>
      <c r="H169" s="84"/>
      <c r="I169" s="83"/>
      <c r="J169" s="85"/>
      <c r="K169" s="90"/>
      <c r="L169" s="90"/>
      <c r="M169" s="86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1"/>
      <c r="Z169" s="32"/>
      <c r="AA169" s="38"/>
      <c r="AB169" s="41"/>
      <c r="AC169" s="43"/>
      <c r="AD169" s="37"/>
    </row>
    <row r="170" spans="2:30" ht="33" customHeight="1">
      <c r="B170" s="81" t="s">
        <v>93</v>
      </c>
      <c r="C170" s="83"/>
      <c r="D170" s="83"/>
      <c r="E170" s="83"/>
      <c r="F170" s="83"/>
      <c r="G170" s="35"/>
      <c r="H170" s="84"/>
      <c r="I170" s="83"/>
      <c r="J170" s="85"/>
      <c r="K170" s="90"/>
      <c r="L170" s="90"/>
      <c r="M170" s="86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1"/>
      <c r="Z170" s="32"/>
      <c r="AA170" s="38"/>
      <c r="AB170" s="41"/>
      <c r="AC170" s="37"/>
      <c r="AD170" s="37"/>
    </row>
    <row r="171" spans="2:30" ht="33" customHeight="1">
      <c r="B171" s="81" t="s">
        <v>94</v>
      </c>
      <c r="C171" s="83"/>
      <c r="D171" s="83"/>
      <c r="E171" s="83"/>
      <c r="F171" s="83"/>
      <c r="G171" s="35"/>
      <c r="H171" s="84"/>
      <c r="I171" s="83"/>
      <c r="J171" s="85"/>
      <c r="K171" s="90"/>
      <c r="L171" s="90"/>
      <c r="M171" s="86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1"/>
      <c r="Z171" s="32"/>
      <c r="AA171" s="38"/>
      <c r="AB171" s="39"/>
      <c r="AC171" s="37"/>
      <c r="AD171" s="37"/>
    </row>
    <row r="172" spans="2:30" ht="33" customHeight="1">
      <c r="B172" s="81" t="s">
        <v>87</v>
      </c>
      <c r="C172" s="83"/>
      <c r="D172" s="83"/>
      <c r="E172" s="83"/>
      <c r="F172" s="83"/>
      <c r="G172" s="35"/>
      <c r="H172" s="84"/>
      <c r="I172" s="83"/>
      <c r="J172" s="85"/>
      <c r="K172" s="90"/>
      <c r="L172" s="90"/>
      <c r="M172" s="86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1"/>
      <c r="Z172" s="45"/>
      <c r="AA172" s="38"/>
      <c r="AB172" s="41"/>
      <c r="AC172" s="37"/>
      <c r="AD172" s="37"/>
    </row>
    <row r="173" spans="2:30" ht="33" customHeight="1">
      <c r="B173" s="81" t="s">
        <v>89</v>
      </c>
      <c r="C173" s="83"/>
      <c r="D173" s="83"/>
      <c r="E173" s="83"/>
      <c r="F173" s="83"/>
      <c r="G173" s="35"/>
      <c r="H173" s="84"/>
      <c r="I173" s="83"/>
      <c r="J173" s="85"/>
      <c r="K173" s="90"/>
      <c r="L173" s="90"/>
      <c r="M173" s="86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1"/>
      <c r="Z173" s="32"/>
      <c r="AA173" s="38"/>
      <c r="AB173" s="41"/>
      <c r="AC173" s="37"/>
      <c r="AD173" s="37"/>
    </row>
    <row r="174" spans="2:30" ht="33" customHeight="1">
      <c r="B174" s="81" t="s">
        <v>90</v>
      </c>
      <c r="C174" s="83"/>
      <c r="D174" s="83"/>
      <c r="E174" s="83"/>
      <c r="F174" s="83"/>
      <c r="G174" s="35"/>
      <c r="H174" s="84"/>
      <c r="I174" s="83"/>
      <c r="J174" s="85"/>
      <c r="K174" s="90"/>
      <c r="L174" s="90"/>
      <c r="M174" s="86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1"/>
      <c r="Z174" s="12"/>
      <c r="AA174" s="12"/>
      <c r="AB174" s="12"/>
      <c r="AC174" s="12"/>
      <c r="AD174" s="12"/>
    </row>
    <row r="175" spans="2:30" ht="33" customHeight="1">
      <c r="B175" s="81" t="s">
        <v>91</v>
      </c>
      <c r="C175" s="83"/>
      <c r="D175" s="83"/>
      <c r="E175" s="83"/>
      <c r="F175" s="83"/>
      <c r="G175" s="35"/>
      <c r="H175" s="84"/>
      <c r="I175" s="83"/>
      <c r="J175" s="85"/>
      <c r="K175" s="90"/>
      <c r="L175" s="90"/>
      <c r="M175" s="86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1"/>
      <c r="Z175" s="12"/>
      <c r="AA175" s="12"/>
      <c r="AB175" s="12"/>
      <c r="AC175" s="12"/>
      <c r="AD175" s="12"/>
    </row>
    <row r="176" spans="2:30" ht="33" customHeight="1">
      <c r="B176" s="81" t="s">
        <v>92</v>
      </c>
      <c r="C176" s="83"/>
      <c r="D176" s="83"/>
      <c r="E176" s="83"/>
      <c r="F176" s="83"/>
      <c r="G176" s="35"/>
      <c r="H176" s="84"/>
      <c r="I176" s="83"/>
      <c r="J176" s="85"/>
      <c r="K176" s="90"/>
      <c r="L176" s="90"/>
      <c r="M176" s="86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1"/>
      <c r="Z176" s="12"/>
      <c r="AA176" s="12"/>
      <c r="AB176" s="12"/>
      <c r="AC176" s="12"/>
      <c r="AD176" s="12"/>
    </row>
    <row r="177" spans="2:30" ht="33" customHeight="1">
      <c r="B177" s="81" t="s">
        <v>93</v>
      </c>
      <c r="C177" s="83"/>
      <c r="D177" s="83"/>
      <c r="E177" s="83"/>
      <c r="F177" s="83"/>
      <c r="G177" s="35"/>
      <c r="H177" s="84"/>
      <c r="I177" s="83"/>
      <c r="J177" s="85"/>
      <c r="K177" s="90"/>
      <c r="L177" s="90"/>
      <c r="M177" s="86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1"/>
      <c r="Z177" s="12"/>
      <c r="AA177" s="12"/>
      <c r="AB177" s="12"/>
      <c r="AC177" s="88"/>
      <c r="AD177" s="12"/>
    </row>
    <row r="178" spans="2:30" ht="33" customHeight="1">
      <c r="B178" s="81" t="s">
        <v>94</v>
      </c>
      <c r="C178" s="83"/>
      <c r="D178" s="83"/>
      <c r="E178" s="83"/>
      <c r="F178" s="83"/>
      <c r="G178" s="35"/>
      <c r="H178" s="84"/>
      <c r="I178" s="83"/>
      <c r="J178" s="85"/>
      <c r="K178" s="90"/>
      <c r="L178" s="90"/>
      <c r="M178" s="86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1"/>
      <c r="Z178" s="12"/>
      <c r="AA178" s="12"/>
      <c r="AB178" s="12"/>
      <c r="AC178" s="12"/>
      <c r="AD178" s="12"/>
    </row>
    <row r="179" spans="2:30" ht="33" customHeight="1">
      <c r="B179" s="81" t="s">
        <v>87</v>
      </c>
      <c r="C179" s="83"/>
      <c r="D179" s="83"/>
      <c r="E179" s="83"/>
      <c r="F179" s="83"/>
      <c r="G179" s="35"/>
      <c r="H179" s="84"/>
      <c r="I179" s="83"/>
      <c r="J179" s="85"/>
      <c r="K179" s="90"/>
      <c r="L179" s="90"/>
      <c r="M179" s="86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1"/>
      <c r="Z179" s="32"/>
      <c r="AA179" s="38"/>
      <c r="AB179" s="41"/>
      <c r="AC179" s="37"/>
      <c r="AD179" s="37"/>
    </row>
    <row r="180" spans="2:30" ht="33" customHeight="1">
      <c r="B180" s="81" t="s">
        <v>89</v>
      </c>
      <c r="C180" s="83"/>
      <c r="D180" s="83"/>
      <c r="E180" s="83"/>
      <c r="F180" s="83"/>
      <c r="G180" s="35"/>
      <c r="H180" s="84"/>
      <c r="I180" s="83"/>
      <c r="J180" s="85"/>
      <c r="K180" s="90"/>
      <c r="L180" s="90"/>
      <c r="M180" s="86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1"/>
      <c r="Z180" s="32"/>
      <c r="AA180" s="38"/>
      <c r="AB180" s="41"/>
      <c r="AC180" s="43"/>
      <c r="AD180" s="37"/>
    </row>
    <row r="181" spans="2:30" ht="33" customHeight="1">
      <c r="B181" s="81" t="s">
        <v>90</v>
      </c>
      <c r="C181" s="83"/>
      <c r="D181" s="83"/>
      <c r="E181" s="83"/>
      <c r="F181" s="83"/>
      <c r="G181" s="35"/>
      <c r="H181" s="84"/>
      <c r="I181" s="83"/>
      <c r="J181" s="85"/>
      <c r="K181" s="90"/>
      <c r="L181" s="90"/>
      <c r="M181" s="86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1"/>
      <c r="Z181" s="32"/>
      <c r="AA181" s="38"/>
      <c r="AB181" s="41"/>
      <c r="AC181" s="37"/>
      <c r="AD181" s="37"/>
    </row>
    <row r="182" spans="2:30" ht="33" customHeight="1">
      <c r="B182" s="81" t="s">
        <v>91</v>
      </c>
      <c r="C182" s="83"/>
      <c r="D182" s="83"/>
      <c r="E182" s="83"/>
      <c r="F182" s="83"/>
      <c r="G182" s="35"/>
      <c r="H182" s="84"/>
      <c r="I182" s="83"/>
      <c r="J182" s="85"/>
      <c r="K182" s="90"/>
      <c r="L182" s="90"/>
      <c r="M182" s="86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1"/>
      <c r="Z182" s="32"/>
      <c r="AA182" s="38"/>
      <c r="AB182" s="39"/>
      <c r="AC182" s="37"/>
      <c r="AD182" s="37"/>
    </row>
    <row r="183" spans="2:30" ht="33" customHeight="1">
      <c r="B183" s="81" t="s">
        <v>92</v>
      </c>
      <c r="C183" s="83"/>
      <c r="D183" s="83"/>
      <c r="E183" s="83"/>
      <c r="F183" s="83"/>
      <c r="G183" s="35"/>
      <c r="H183" s="84"/>
      <c r="I183" s="83"/>
      <c r="J183" s="85"/>
      <c r="K183" s="90"/>
      <c r="L183" s="90"/>
      <c r="M183" s="86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1"/>
      <c r="Z183" s="45"/>
      <c r="AA183" s="38"/>
      <c r="AB183" s="41"/>
      <c r="AC183" s="37"/>
      <c r="AD183" s="37"/>
    </row>
    <row r="184" spans="2:30" ht="33" customHeight="1">
      <c r="B184" s="81" t="s">
        <v>93</v>
      </c>
      <c r="C184" s="83"/>
      <c r="D184" s="83"/>
      <c r="E184" s="83"/>
      <c r="F184" s="83"/>
      <c r="G184" s="35"/>
      <c r="H184" s="84"/>
      <c r="I184" s="83"/>
      <c r="J184" s="85"/>
      <c r="K184" s="90"/>
      <c r="L184" s="90"/>
      <c r="M184" s="86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1"/>
      <c r="Z184" s="32"/>
      <c r="AA184" s="38"/>
      <c r="AB184" s="41"/>
      <c r="AC184" s="37"/>
      <c r="AD184" s="37"/>
    </row>
    <row r="185" spans="2:30" ht="33" customHeight="1">
      <c r="B185" s="81" t="s">
        <v>94</v>
      </c>
      <c r="C185" s="83"/>
      <c r="D185" s="83"/>
      <c r="E185" s="83"/>
      <c r="F185" s="83"/>
      <c r="G185" s="35"/>
      <c r="H185" s="84"/>
      <c r="I185" s="83"/>
      <c r="J185" s="85"/>
      <c r="K185" s="90"/>
      <c r="L185" s="90"/>
      <c r="M185" s="86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1"/>
      <c r="Z185" s="32"/>
      <c r="AA185" s="38"/>
      <c r="AB185" s="41"/>
      <c r="AC185" s="37"/>
      <c r="AD185" s="37"/>
    </row>
    <row r="186" spans="2:30" ht="33" customHeight="1">
      <c r="B186" s="81" t="s">
        <v>87</v>
      </c>
      <c r="C186" s="83"/>
      <c r="D186" s="83"/>
      <c r="E186" s="83"/>
      <c r="F186" s="83"/>
      <c r="G186" s="35"/>
      <c r="H186" s="84"/>
      <c r="I186" s="83"/>
      <c r="J186" s="85"/>
      <c r="K186" s="90"/>
      <c r="L186" s="90"/>
      <c r="M186" s="86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1"/>
      <c r="Z186" s="32"/>
      <c r="AA186" s="38"/>
      <c r="AB186" s="41"/>
      <c r="AC186" s="43"/>
      <c r="AD186" s="37"/>
    </row>
    <row r="187" spans="2:30" ht="33" customHeight="1">
      <c r="B187" s="81" t="s">
        <v>89</v>
      </c>
      <c r="C187" s="83"/>
      <c r="D187" s="83"/>
      <c r="E187" s="83"/>
      <c r="F187" s="83"/>
      <c r="G187" s="35"/>
      <c r="H187" s="84"/>
      <c r="I187" s="83"/>
      <c r="J187" s="85"/>
      <c r="K187" s="90"/>
      <c r="L187" s="90"/>
      <c r="M187" s="86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1"/>
      <c r="Z187" s="32"/>
      <c r="AA187" s="38"/>
      <c r="AB187" s="41"/>
      <c r="AC187" s="37"/>
      <c r="AD187" s="37"/>
    </row>
    <row r="188" spans="2:30" ht="33" customHeight="1">
      <c r="B188" s="81" t="s">
        <v>90</v>
      </c>
      <c r="C188" s="83"/>
      <c r="D188" s="83"/>
      <c r="E188" s="83"/>
      <c r="F188" s="83"/>
      <c r="G188" s="35"/>
      <c r="H188" s="84"/>
      <c r="I188" s="83"/>
      <c r="J188" s="85"/>
      <c r="K188" s="90"/>
      <c r="L188" s="90"/>
      <c r="M188" s="86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1"/>
      <c r="Z188" s="32"/>
      <c r="AA188" s="38"/>
      <c r="AB188" s="39"/>
      <c r="AC188" s="37"/>
      <c r="AD188" s="37"/>
    </row>
    <row r="189" spans="2:30" ht="33" customHeight="1">
      <c r="B189" s="81" t="s">
        <v>91</v>
      </c>
      <c r="C189" s="83"/>
      <c r="D189" s="83"/>
      <c r="E189" s="83"/>
      <c r="F189" s="83"/>
      <c r="G189" s="35"/>
      <c r="H189" s="84"/>
      <c r="I189" s="83"/>
      <c r="J189" s="85"/>
      <c r="K189" s="90"/>
      <c r="L189" s="90"/>
      <c r="M189" s="86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1"/>
      <c r="Z189" s="45"/>
      <c r="AA189" s="38"/>
      <c r="AB189" s="41"/>
      <c r="AC189" s="37"/>
      <c r="AD189" s="37"/>
    </row>
    <row r="190" spans="2:30" ht="33" customHeight="1">
      <c r="B190" s="81" t="s">
        <v>92</v>
      </c>
      <c r="C190" s="83"/>
      <c r="D190" s="83"/>
      <c r="E190" s="83"/>
      <c r="F190" s="83"/>
      <c r="G190" s="35"/>
      <c r="H190" s="84"/>
      <c r="I190" s="83"/>
      <c r="J190" s="85"/>
      <c r="K190" s="90"/>
      <c r="L190" s="90"/>
      <c r="M190" s="86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1"/>
      <c r="Z190" s="32"/>
      <c r="AA190" s="38"/>
      <c r="AB190" s="41"/>
      <c r="AC190" s="37"/>
      <c r="AD190" s="37"/>
    </row>
    <row r="191" spans="2:30" ht="33" customHeight="1">
      <c r="B191" s="81" t="s">
        <v>93</v>
      </c>
      <c r="C191" s="83"/>
      <c r="D191" s="83"/>
      <c r="E191" s="83"/>
      <c r="F191" s="83"/>
      <c r="G191" s="35"/>
      <c r="H191" s="84"/>
      <c r="I191" s="83"/>
      <c r="J191" s="85"/>
      <c r="K191" s="90"/>
      <c r="L191" s="90"/>
      <c r="M191" s="86"/>
      <c r="N191" s="90"/>
      <c r="O191" s="90"/>
      <c r="P191" s="90"/>
      <c r="Q191" s="90"/>
      <c r="R191" s="90"/>
      <c r="S191" s="90"/>
      <c r="T191" s="90"/>
      <c r="U191" s="90"/>
      <c r="V191" s="90"/>
      <c r="W191" s="90"/>
      <c r="X191" s="90"/>
      <c r="Y191" s="91"/>
      <c r="Z191" s="32"/>
      <c r="AA191" s="38"/>
      <c r="AB191" s="41"/>
      <c r="AC191" s="37"/>
      <c r="AD191" s="37"/>
    </row>
    <row r="192" spans="2:30" ht="33" customHeight="1">
      <c r="B192" s="81" t="s">
        <v>94</v>
      </c>
      <c r="C192" s="83"/>
      <c r="D192" s="83"/>
      <c r="E192" s="83"/>
      <c r="F192" s="83"/>
      <c r="G192" s="35"/>
      <c r="H192" s="84"/>
      <c r="I192" s="83"/>
      <c r="J192" s="85"/>
      <c r="K192" s="90"/>
      <c r="L192" s="90"/>
      <c r="M192" s="86"/>
      <c r="N192" s="90"/>
      <c r="O192" s="90"/>
      <c r="P192" s="90"/>
      <c r="Q192" s="90"/>
      <c r="R192" s="90"/>
      <c r="S192" s="90"/>
      <c r="T192" s="90"/>
      <c r="U192" s="90"/>
      <c r="V192" s="90"/>
      <c r="W192" s="90"/>
      <c r="X192" s="90"/>
      <c r="Y192" s="91"/>
      <c r="Z192" s="32"/>
      <c r="AA192" s="38"/>
      <c r="AB192" s="41"/>
      <c r="AC192" s="43"/>
      <c r="AD192" s="37"/>
    </row>
    <row r="193" spans="2:30" ht="33" customHeight="1">
      <c r="B193" s="81" t="s">
        <v>87</v>
      </c>
      <c r="C193" s="83"/>
      <c r="D193" s="83"/>
      <c r="E193" s="83"/>
      <c r="F193" s="83"/>
      <c r="G193" s="35"/>
      <c r="H193" s="84"/>
      <c r="I193" s="83"/>
      <c r="J193" s="85"/>
      <c r="K193" s="90"/>
      <c r="L193" s="90"/>
      <c r="M193" s="86"/>
      <c r="N193" s="90"/>
      <c r="O193" s="90"/>
      <c r="P193" s="90"/>
      <c r="Q193" s="90"/>
      <c r="R193" s="90"/>
      <c r="S193" s="90"/>
      <c r="T193" s="90"/>
      <c r="U193" s="90"/>
      <c r="V193" s="90"/>
      <c r="W193" s="90"/>
      <c r="X193" s="90"/>
      <c r="Y193" s="91"/>
      <c r="Z193" s="32"/>
      <c r="AA193" s="38"/>
      <c r="AB193" s="41"/>
      <c r="AC193" s="37"/>
      <c r="AD193" s="37"/>
    </row>
    <row r="194" spans="2:30" ht="33" customHeight="1">
      <c r="B194" s="81" t="s">
        <v>89</v>
      </c>
      <c r="C194" s="83"/>
      <c r="D194" s="83"/>
      <c r="E194" s="83"/>
      <c r="F194" s="83"/>
      <c r="G194" s="35"/>
      <c r="H194" s="84"/>
      <c r="I194" s="83"/>
      <c r="J194" s="85"/>
      <c r="K194" s="90"/>
      <c r="L194" s="90"/>
      <c r="M194" s="86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1"/>
      <c r="Z194" s="45"/>
      <c r="AA194" s="38"/>
      <c r="AB194" s="41"/>
      <c r="AC194" s="37"/>
      <c r="AD194" s="37"/>
    </row>
    <row r="195" spans="2:30" ht="33" customHeight="1">
      <c r="B195" s="81" t="s">
        <v>90</v>
      </c>
      <c r="C195" s="83"/>
      <c r="D195" s="83"/>
      <c r="E195" s="83"/>
      <c r="F195" s="83"/>
      <c r="G195" s="35"/>
      <c r="H195" s="84"/>
      <c r="I195" s="83"/>
      <c r="J195" s="85"/>
      <c r="K195" s="90"/>
      <c r="L195" s="90"/>
      <c r="M195" s="86"/>
      <c r="N195" s="90"/>
      <c r="O195" s="90"/>
      <c r="P195" s="90"/>
      <c r="Q195" s="90"/>
      <c r="R195" s="90"/>
      <c r="S195" s="90"/>
      <c r="T195" s="90"/>
      <c r="U195" s="90"/>
      <c r="V195" s="90"/>
      <c r="W195" s="90"/>
      <c r="X195" s="90"/>
      <c r="Y195" s="91"/>
      <c r="Z195" s="32"/>
      <c r="AA195" s="38"/>
      <c r="AB195" s="41"/>
      <c r="AC195" s="37"/>
      <c r="AD195" s="37"/>
    </row>
    <row r="196" spans="2:30" ht="33" customHeight="1">
      <c r="B196" s="81" t="s">
        <v>91</v>
      </c>
      <c r="C196" s="83"/>
      <c r="D196" s="83"/>
      <c r="E196" s="83"/>
      <c r="F196" s="83"/>
      <c r="G196" s="35"/>
      <c r="H196" s="84"/>
      <c r="I196" s="83"/>
      <c r="J196" s="85"/>
      <c r="K196" s="90"/>
      <c r="L196" s="90"/>
      <c r="M196" s="86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1"/>
      <c r="Z196" s="32"/>
      <c r="AA196" s="38"/>
      <c r="AB196" s="41"/>
      <c r="AC196" s="37"/>
      <c r="AD196" s="37"/>
    </row>
    <row r="197" spans="2:30" ht="33" customHeight="1">
      <c r="B197" s="81" t="s">
        <v>92</v>
      </c>
      <c r="C197" s="83"/>
      <c r="D197" s="83"/>
      <c r="E197" s="83"/>
      <c r="F197" s="83"/>
      <c r="G197" s="35"/>
      <c r="H197" s="84"/>
      <c r="I197" s="83"/>
      <c r="J197" s="85"/>
      <c r="K197" s="90"/>
      <c r="L197" s="90"/>
      <c r="M197" s="86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1"/>
      <c r="Z197" s="32"/>
      <c r="AA197" s="38"/>
      <c r="AB197" s="41"/>
      <c r="AC197" s="43"/>
      <c r="AD197" s="37"/>
    </row>
    <row r="198" spans="2:30" ht="33" customHeight="1">
      <c r="B198" s="81" t="s">
        <v>93</v>
      </c>
      <c r="C198" s="83"/>
      <c r="D198" s="83"/>
      <c r="E198" s="83"/>
      <c r="F198" s="83"/>
      <c r="G198" s="35"/>
      <c r="H198" s="84"/>
      <c r="I198" s="83"/>
      <c r="J198" s="85"/>
      <c r="K198" s="90"/>
      <c r="L198" s="90"/>
      <c r="M198" s="86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1"/>
      <c r="Z198" s="32"/>
      <c r="AA198" s="38"/>
      <c r="AB198" s="41"/>
      <c r="AC198" s="37"/>
      <c r="AD198" s="37"/>
    </row>
    <row r="199" spans="2:30" ht="33" customHeight="1">
      <c r="B199" s="81" t="s">
        <v>94</v>
      </c>
      <c r="C199" s="83"/>
      <c r="D199" s="83"/>
      <c r="E199" s="83"/>
      <c r="F199" s="83"/>
      <c r="G199" s="35"/>
      <c r="H199" s="84"/>
      <c r="I199" s="83"/>
      <c r="J199" s="85"/>
      <c r="K199" s="90"/>
      <c r="L199" s="90"/>
      <c r="M199" s="86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1"/>
      <c r="Z199" s="32"/>
      <c r="AA199" s="38"/>
      <c r="AB199" s="39"/>
      <c r="AC199" s="37"/>
      <c r="AD199" s="37"/>
    </row>
    <row r="200" spans="2:30" ht="33" customHeight="1">
      <c r="B200" s="81" t="s">
        <v>87</v>
      </c>
      <c r="C200" s="83"/>
      <c r="D200" s="83"/>
      <c r="E200" s="83"/>
      <c r="F200" s="83"/>
      <c r="G200" s="35"/>
      <c r="H200" s="84"/>
      <c r="I200" s="83"/>
      <c r="J200" s="85"/>
      <c r="K200" s="90"/>
      <c r="L200" s="90"/>
      <c r="M200" s="86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1"/>
      <c r="Z200" s="45"/>
      <c r="AA200" s="38"/>
      <c r="AB200" s="41"/>
      <c r="AC200" s="37"/>
      <c r="AD200" s="37"/>
    </row>
    <row r="201" spans="2:30" ht="33" customHeight="1">
      <c r="B201" s="81" t="s">
        <v>89</v>
      </c>
      <c r="C201" s="83"/>
      <c r="D201" s="83"/>
      <c r="E201" s="83"/>
      <c r="F201" s="83"/>
      <c r="G201" s="35"/>
      <c r="H201" s="84"/>
      <c r="I201" s="83"/>
      <c r="J201" s="85"/>
      <c r="K201" s="90"/>
      <c r="L201" s="90"/>
      <c r="M201" s="86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1"/>
      <c r="Z201" s="32"/>
      <c r="AA201" s="38"/>
      <c r="AB201" s="41"/>
      <c r="AC201" s="37"/>
      <c r="AD201" s="37"/>
    </row>
    <row r="202" spans="2:30" ht="33" customHeight="1">
      <c r="B202" s="81" t="s">
        <v>90</v>
      </c>
      <c r="C202" s="83"/>
      <c r="D202" s="83"/>
      <c r="E202" s="83"/>
      <c r="F202" s="83"/>
      <c r="G202" s="35"/>
      <c r="H202" s="84"/>
      <c r="I202" s="83"/>
      <c r="J202" s="85"/>
      <c r="K202" s="90"/>
      <c r="L202" s="90"/>
      <c r="M202" s="86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1"/>
      <c r="Z202" s="32"/>
      <c r="AA202" s="38"/>
      <c r="AB202" s="41"/>
      <c r="AC202" s="37"/>
      <c r="AD202" s="37"/>
    </row>
    <row r="203" spans="2:30" ht="33" customHeight="1">
      <c r="B203" s="81" t="s">
        <v>91</v>
      </c>
      <c r="C203" s="83"/>
      <c r="D203" s="83"/>
      <c r="E203" s="83"/>
      <c r="F203" s="83"/>
      <c r="G203" s="35"/>
      <c r="H203" s="84"/>
      <c r="I203" s="83"/>
      <c r="J203" s="85"/>
      <c r="K203" s="90"/>
      <c r="L203" s="90"/>
      <c r="M203" s="86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1"/>
      <c r="Z203" s="32"/>
      <c r="AA203" s="38"/>
      <c r="AB203" s="41"/>
      <c r="AC203" s="43"/>
      <c r="AD203" s="37"/>
    </row>
    <row r="204" spans="2:30" ht="33" customHeight="1">
      <c r="B204" s="81" t="s">
        <v>92</v>
      </c>
      <c r="C204" s="83"/>
      <c r="D204" s="83"/>
      <c r="E204" s="83"/>
      <c r="F204" s="83"/>
      <c r="G204" s="35"/>
      <c r="H204" s="84"/>
      <c r="I204" s="83"/>
      <c r="J204" s="85"/>
      <c r="K204" s="90"/>
      <c r="L204" s="90"/>
      <c r="M204" s="86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1"/>
      <c r="Z204" s="32"/>
      <c r="AA204" s="38"/>
      <c r="AB204" s="41"/>
      <c r="AC204" s="37"/>
      <c r="AD204" s="37"/>
    </row>
    <row r="205" spans="2:30" ht="33" customHeight="1">
      <c r="B205" s="81" t="s">
        <v>93</v>
      </c>
      <c r="C205" s="83"/>
      <c r="D205" s="83"/>
      <c r="E205" s="83"/>
      <c r="F205" s="83"/>
      <c r="G205" s="35"/>
      <c r="H205" s="84"/>
      <c r="I205" s="83"/>
      <c r="J205" s="85"/>
      <c r="K205" s="90"/>
      <c r="L205" s="90"/>
      <c r="M205" s="86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1"/>
      <c r="Z205" s="32"/>
      <c r="AA205" s="38"/>
      <c r="AB205" s="39"/>
      <c r="AC205" s="37"/>
      <c r="AD205" s="37"/>
    </row>
    <row r="206" spans="2:30" ht="33" customHeight="1">
      <c r="B206" s="81" t="s">
        <v>94</v>
      </c>
      <c r="C206" s="83"/>
      <c r="D206" s="83"/>
      <c r="E206" s="83"/>
      <c r="F206" s="83"/>
      <c r="G206" s="35"/>
      <c r="H206" s="84"/>
      <c r="I206" s="83"/>
      <c r="J206" s="85"/>
      <c r="K206" s="90"/>
      <c r="L206" s="90"/>
      <c r="M206" s="86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1"/>
      <c r="Z206" s="45"/>
      <c r="AA206" s="38"/>
      <c r="AB206" s="41"/>
      <c r="AC206" s="37"/>
      <c r="AD206" s="37"/>
    </row>
    <row r="207" spans="2:30" ht="33" customHeight="1">
      <c r="B207" s="81" t="s">
        <v>87</v>
      </c>
      <c r="C207" s="83"/>
      <c r="D207" s="83"/>
      <c r="E207" s="83"/>
      <c r="F207" s="83"/>
      <c r="G207" s="35"/>
      <c r="H207" s="84"/>
      <c r="I207" s="83"/>
      <c r="J207" s="85"/>
      <c r="K207" s="90"/>
      <c r="L207" s="90"/>
      <c r="M207" s="86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1"/>
      <c r="Z207" s="32"/>
      <c r="AA207" s="38"/>
      <c r="AB207" s="41"/>
      <c r="AC207" s="37"/>
      <c r="AD207" s="37"/>
    </row>
    <row r="208" spans="2:30" ht="33" customHeight="1">
      <c r="B208" s="81" t="s">
        <v>89</v>
      </c>
      <c r="C208" s="83"/>
      <c r="D208" s="83"/>
      <c r="E208" s="83"/>
      <c r="F208" s="83"/>
      <c r="G208" s="35"/>
      <c r="H208" s="84"/>
      <c r="I208" s="83"/>
      <c r="J208" s="85"/>
      <c r="K208" s="90"/>
      <c r="L208" s="90"/>
      <c r="M208" s="86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1"/>
      <c r="Z208" s="12"/>
      <c r="AA208" s="12"/>
      <c r="AB208" s="12"/>
      <c r="AC208" s="12"/>
      <c r="AD208" s="12"/>
    </row>
    <row r="209" spans="2:30" ht="33" customHeight="1">
      <c r="B209" s="81" t="s">
        <v>90</v>
      </c>
      <c r="C209" s="83"/>
      <c r="D209" s="83"/>
      <c r="E209" s="83"/>
      <c r="F209" s="83"/>
      <c r="G209" s="35"/>
      <c r="H209" s="84"/>
      <c r="I209" s="83"/>
      <c r="J209" s="85"/>
      <c r="K209" s="90"/>
      <c r="L209" s="90"/>
      <c r="M209" s="86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1"/>
      <c r="Z209" s="12"/>
      <c r="AA209" s="12"/>
      <c r="AB209" s="12"/>
      <c r="AC209" s="12"/>
      <c r="AD209" s="12"/>
    </row>
    <row r="210" spans="2:30" ht="33" customHeight="1">
      <c r="B210" s="81" t="s">
        <v>91</v>
      </c>
      <c r="C210" s="83"/>
      <c r="D210" s="83"/>
      <c r="E210" s="83"/>
      <c r="F210" s="83"/>
      <c r="G210" s="35"/>
      <c r="H210" s="84"/>
      <c r="I210" s="83"/>
      <c r="J210" s="85"/>
      <c r="K210" s="90"/>
      <c r="L210" s="90"/>
      <c r="M210" s="86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1"/>
      <c r="Z210" s="12"/>
      <c r="AA210" s="12"/>
      <c r="AB210" s="12"/>
      <c r="AC210" s="12"/>
      <c r="AD210" s="12"/>
    </row>
    <row r="211" spans="2:30" ht="33" customHeight="1">
      <c r="B211" s="81" t="s">
        <v>92</v>
      </c>
      <c r="C211" s="83"/>
      <c r="D211" s="83"/>
      <c r="E211" s="83"/>
      <c r="F211" s="83"/>
      <c r="G211" s="35"/>
      <c r="H211" s="84"/>
      <c r="I211" s="83"/>
      <c r="J211" s="85"/>
      <c r="K211" s="90"/>
      <c r="L211" s="90"/>
      <c r="M211" s="86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1"/>
      <c r="Z211" s="12"/>
      <c r="AA211" s="12"/>
      <c r="AB211" s="12"/>
      <c r="AC211" s="88"/>
      <c r="AD211" s="12"/>
    </row>
    <row r="212" spans="2:30" ht="33" customHeight="1">
      <c r="B212" s="81" t="s">
        <v>93</v>
      </c>
      <c r="C212" s="83"/>
      <c r="D212" s="83"/>
      <c r="E212" s="83"/>
      <c r="F212" s="83"/>
      <c r="G212" s="35"/>
      <c r="H212" s="84"/>
      <c r="I212" s="83"/>
      <c r="J212" s="85"/>
      <c r="K212" s="90"/>
      <c r="L212" s="90"/>
      <c r="M212" s="86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1"/>
      <c r="Z212" s="12"/>
      <c r="AA212" s="12"/>
      <c r="AB212" s="12"/>
      <c r="AC212" s="12"/>
      <c r="AD212" s="12"/>
    </row>
    <row r="213" spans="2:30" ht="33" customHeight="1">
      <c r="B213" s="81" t="s">
        <v>94</v>
      </c>
      <c r="C213" s="83"/>
      <c r="D213" s="83"/>
      <c r="E213" s="83"/>
      <c r="F213" s="83"/>
      <c r="G213" s="35"/>
      <c r="H213" s="84"/>
      <c r="I213" s="83"/>
      <c r="J213" s="85"/>
      <c r="K213" s="90"/>
      <c r="L213" s="90"/>
      <c r="M213" s="86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1"/>
      <c r="Z213" s="32"/>
      <c r="AA213" s="38"/>
      <c r="AB213" s="41"/>
      <c r="AC213" s="37"/>
      <c r="AD213" s="37"/>
    </row>
    <row r="214" spans="2:30" ht="33" customHeight="1">
      <c r="B214" s="81" t="s">
        <v>87</v>
      </c>
      <c r="C214" s="83"/>
      <c r="D214" s="83"/>
      <c r="E214" s="83"/>
      <c r="F214" s="83"/>
      <c r="G214" s="35"/>
      <c r="H214" s="84"/>
      <c r="I214" s="83"/>
      <c r="J214" s="85"/>
      <c r="K214" s="90"/>
      <c r="L214" s="90"/>
      <c r="M214" s="86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1"/>
      <c r="Z214" s="32"/>
      <c r="AA214" s="38"/>
      <c r="AB214" s="41"/>
      <c r="AC214" s="43"/>
      <c r="AD214" s="37"/>
    </row>
    <row r="215" spans="2:30" ht="33" customHeight="1">
      <c r="B215" s="81" t="s">
        <v>89</v>
      </c>
      <c r="C215" s="83"/>
      <c r="D215" s="83"/>
      <c r="E215" s="83"/>
      <c r="F215" s="83"/>
      <c r="G215" s="35"/>
      <c r="H215" s="84"/>
      <c r="I215" s="83"/>
      <c r="J215" s="85"/>
      <c r="K215" s="90"/>
      <c r="L215" s="90"/>
      <c r="M215" s="86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1"/>
      <c r="Z215" s="32"/>
      <c r="AA215" s="38"/>
      <c r="AB215" s="41"/>
      <c r="AC215" s="37"/>
      <c r="AD215" s="37"/>
    </row>
    <row r="216" spans="2:30" ht="33" customHeight="1">
      <c r="B216" s="81" t="s">
        <v>90</v>
      </c>
      <c r="C216" s="83"/>
      <c r="D216" s="83"/>
      <c r="E216" s="83"/>
      <c r="F216" s="83"/>
      <c r="G216" s="35"/>
      <c r="H216" s="84"/>
      <c r="I216" s="83"/>
      <c r="J216" s="85"/>
      <c r="K216" s="90"/>
      <c r="L216" s="90"/>
      <c r="M216" s="86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1"/>
      <c r="Z216" s="32"/>
      <c r="AA216" s="38"/>
      <c r="AB216" s="39"/>
      <c r="AC216" s="37"/>
      <c r="AD216" s="37"/>
    </row>
    <row r="217" spans="2:30" ht="33" customHeight="1">
      <c r="B217" s="81" t="s">
        <v>91</v>
      </c>
      <c r="C217" s="83"/>
      <c r="D217" s="83"/>
      <c r="E217" s="83"/>
      <c r="F217" s="83"/>
      <c r="G217" s="35"/>
      <c r="H217" s="84"/>
      <c r="I217" s="83"/>
      <c r="J217" s="85"/>
      <c r="K217" s="90"/>
      <c r="L217" s="90"/>
      <c r="M217" s="86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1"/>
      <c r="Z217" s="45"/>
      <c r="AA217" s="38"/>
      <c r="AB217" s="41"/>
      <c r="AC217" s="37"/>
      <c r="AD217" s="37"/>
    </row>
    <row r="218" spans="2:30" ht="33" customHeight="1">
      <c r="B218" s="81" t="s">
        <v>92</v>
      </c>
      <c r="C218" s="83"/>
      <c r="D218" s="83"/>
      <c r="E218" s="83"/>
      <c r="F218" s="83"/>
      <c r="G218" s="35"/>
      <c r="H218" s="84"/>
      <c r="I218" s="83"/>
      <c r="J218" s="85"/>
      <c r="K218" s="90"/>
      <c r="L218" s="90"/>
      <c r="M218" s="86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1"/>
      <c r="Z218" s="32"/>
      <c r="AA218" s="38"/>
      <c r="AB218" s="41"/>
      <c r="AC218" s="37"/>
      <c r="AD218" s="37"/>
    </row>
    <row r="219" spans="2:30" ht="33" customHeight="1">
      <c r="B219" s="81" t="s">
        <v>93</v>
      </c>
      <c r="C219" s="83"/>
      <c r="D219" s="83"/>
      <c r="E219" s="83"/>
      <c r="F219" s="83"/>
      <c r="G219" s="35"/>
      <c r="H219" s="84"/>
      <c r="I219" s="83"/>
      <c r="J219" s="85"/>
      <c r="K219" s="90"/>
      <c r="L219" s="90"/>
      <c r="M219" s="86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1"/>
      <c r="Z219" s="32"/>
      <c r="AA219" s="38"/>
      <c r="AB219" s="41"/>
      <c r="AC219" s="37"/>
      <c r="AD219" s="37"/>
    </row>
    <row r="220" spans="2:30" ht="33" customHeight="1">
      <c r="B220" s="81" t="s">
        <v>94</v>
      </c>
      <c r="C220" s="83"/>
      <c r="D220" s="83"/>
      <c r="E220" s="83"/>
      <c r="F220" s="83"/>
      <c r="G220" s="35"/>
      <c r="H220" s="84"/>
      <c r="I220" s="83"/>
      <c r="J220" s="85"/>
      <c r="K220" s="90"/>
      <c r="L220" s="90"/>
      <c r="M220" s="86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1"/>
      <c r="Z220" s="32"/>
      <c r="AA220" s="38"/>
      <c r="AB220" s="41"/>
      <c r="AC220" s="43"/>
      <c r="AD220" s="37"/>
    </row>
    <row r="221" spans="2:30" ht="33" customHeight="1">
      <c r="B221" s="81" t="s">
        <v>87</v>
      </c>
      <c r="C221" s="83"/>
      <c r="D221" s="83"/>
      <c r="E221" s="83"/>
      <c r="F221" s="83"/>
      <c r="G221" s="35"/>
      <c r="H221" s="84"/>
      <c r="I221" s="83"/>
      <c r="J221" s="85"/>
      <c r="K221" s="90"/>
      <c r="L221" s="90"/>
      <c r="M221" s="86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1"/>
      <c r="Z221" s="32"/>
      <c r="AA221" s="38"/>
      <c r="AB221" s="41"/>
      <c r="AC221" s="37"/>
      <c r="AD221" s="37"/>
    </row>
    <row r="222" spans="2:30" ht="33" customHeight="1">
      <c r="B222" s="81" t="s">
        <v>89</v>
      </c>
      <c r="C222" s="83"/>
      <c r="D222" s="83"/>
      <c r="E222" s="83"/>
      <c r="F222" s="83"/>
      <c r="G222" s="35"/>
      <c r="H222" s="84"/>
      <c r="I222" s="83"/>
      <c r="J222" s="85"/>
      <c r="K222" s="90"/>
      <c r="L222" s="90"/>
      <c r="M222" s="86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1"/>
      <c r="Z222" s="32"/>
      <c r="AA222" s="38"/>
      <c r="AB222" s="39"/>
      <c r="AC222" s="37"/>
      <c r="AD222" s="37"/>
    </row>
    <row r="223" spans="2:30" ht="33" customHeight="1">
      <c r="B223" s="81" t="s">
        <v>90</v>
      </c>
      <c r="C223" s="83"/>
      <c r="D223" s="83"/>
      <c r="E223" s="83"/>
      <c r="F223" s="83"/>
      <c r="G223" s="35"/>
      <c r="H223" s="84"/>
      <c r="I223" s="83"/>
      <c r="J223" s="85"/>
      <c r="K223" s="90"/>
      <c r="L223" s="90"/>
      <c r="M223" s="86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1"/>
      <c r="Z223" s="45"/>
      <c r="AA223" s="38"/>
      <c r="AB223" s="41"/>
      <c r="AC223" s="37"/>
      <c r="AD223" s="37"/>
    </row>
    <row r="224" spans="2:30" ht="33" customHeight="1">
      <c r="B224" s="81" t="s">
        <v>91</v>
      </c>
      <c r="C224" s="83"/>
      <c r="D224" s="83"/>
      <c r="E224" s="83"/>
      <c r="F224" s="83"/>
      <c r="G224" s="35"/>
      <c r="H224" s="84"/>
      <c r="I224" s="83"/>
      <c r="J224" s="85"/>
      <c r="K224" s="90"/>
      <c r="L224" s="90"/>
      <c r="M224" s="86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1"/>
      <c r="Z224" s="32"/>
      <c r="AA224" s="38"/>
      <c r="AB224" s="41"/>
      <c r="AC224" s="37"/>
      <c r="AD224" s="37"/>
    </row>
    <row r="225" spans="2:30" ht="33" customHeight="1">
      <c r="B225" s="81" t="s">
        <v>92</v>
      </c>
      <c r="C225" s="83"/>
      <c r="D225" s="83"/>
      <c r="E225" s="83"/>
      <c r="F225" s="83"/>
      <c r="G225" s="35"/>
      <c r="H225" s="84"/>
      <c r="I225" s="83"/>
      <c r="J225" s="85"/>
      <c r="K225" s="90"/>
      <c r="L225" s="90"/>
      <c r="M225" s="86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1"/>
      <c r="Z225" s="32"/>
      <c r="AA225" s="38"/>
      <c r="AB225" s="41"/>
      <c r="AC225" s="37"/>
      <c r="AD225" s="37"/>
    </row>
    <row r="226" spans="2:30" ht="33" customHeight="1">
      <c r="B226" s="81" t="s">
        <v>93</v>
      </c>
      <c r="C226" s="83"/>
      <c r="D226" s="83"/>
      <c r="E226" s="83"/>
      <c r="F226" s="83"/>
      <c r="G226" s="35"/>
      <c r="H226" s="84"/>
      <c r="I226" s="83"/>
      <c r="J226" s="85"/>
      <c r="K226" s="90"/>
      <c r="L226" s="90"/>
      <c r="M226" s="86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1"/>
      <c r="Z226" s="32"/>
      <c r="AA226" s="38"/>
      <c r="AB226" s="41"/>
      <c r="AC226" s="43"/>
      <c r="AD226" s="37"/>
    </row>
    <row r="227" spans="2:30" ht="33" customHeight="1">
      <c r="B227" s="81" t="s">
        <v>94</v>
      </c>
      <c r="C227" s="83"/>
      <c r="D227" s="83"/>
      <c r="E227" s="83"/>
      <c r="F227" s="83"/>
      <c r="G227" s="35"/>
      <c r="H227" s="84"/>
      <c r="I227" s="83"/>
      <c r="J227" s="85"/>
      <c r="K227" s="90"/>
      <c r="L227" s="90"/>
      <c r="M227" s="86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1"/>
      <c r="Z227" s="32"/>
      <c r="AA227" s="38"/>
      <c r="AB227" s="41"/>
      <c r="AC227" s="37"/>
      <c r="AD227" s="37"/>
    </row>
    <row r="228" spans="2:30" ht="33" customHeight="1">
      <c r="B228" s="81" t="s">
        <v>87</v>
      </c>
      <c r="C228" s="83"/>
      <c r="D228" s="83"/>
      <c r="E228" s="83"/>
      <c r="F228" s="83"/>
      <c r="G228" s="35"/>
      <c r="H228" s="84"/>
      <c r="I228" s="83"/>
      <c r="J228" s="85"/>
      <c r="K228" s="90"/>
      <c r="L228" s="90"/>
      <c r="M228" s="86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1"/>
      <c r="Z228" s="45"/>
      <c r="AA228" s="38"/>
      <c r="AB228" s="41"/>
      <c r="AC228" s="37"/>
      <c r="AD228" s="37"/>
    </row>
    <row r="229" spans="2:30" ht="33" customHeight="1">
      <c r="B229" s="81" t="s">
        <v>89</v>
      </c>
      <c r="C229" s="83"/>
      <c r="D229" s="83"/>
      <c r="E229" s="83"/>
      <c r="F229" s="83"/>
      <c r="G229" s="35"/>
      <c r="H229" s="84"/>
      <c r="I229" s="83"/>
      <c r="J229" s="85"/>
      <c r="K229" s="90"/>
      <c r="L229" s="90"/>
      <c r="M229" s="86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1"/>
      <c r="Z229" s="32"/>
      <c r="AA229" s="38"/>
      <c r="AB229" s="41"/>
      <c r="AC229" s="37"/>
      <c r="AD229" s="37"/>
    </row>
    <row r="230" spans="2:30" ht="33" customHeight="1">
      <c r="B230" s="81" t="s">
        <v>90</v>
      </c>
      <c r="C230" s="83"/>
      <c r="D230" s="83"/>
      <c r="E230" s="83"/>
      <c r="F230" s="83"/>
      <c r="G230" s="35"/>
      <c r="H230" s="84"/>
      <c r="I230" s="83"/>
      <c r="J230" s="85"/>
      <c r="K230" s="90"/>
      <c r="L230" s="90"/>
      <c r="M230" s="86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1"/>
      <c r="Z230" s="32"/>
      <c r="AA230" s="38"/>
      <c r="AB230" s="41"/>
      <c r="AC230" s="37"/>
      <c r="AD230" s="37"/>
    </row>
    <row r="231" spans="2:30" ht="33" customHeight="1">
      <c r="B231" s="81" t="s">
        <v>91</v>
      </c>
      <c r="C231" s="83"/>
      <c r="D231" s="83"/>
      <c r="E231" s="83"/>
      <c r="F231" s="83"/>
      <c r="G231" s="35"/>
      <c r="H231" s="84"/>
      <c r="I231" s="83"/>
      <c r="J231" s="85"/>
      <c r="K231" s="90"/>
      <c r="L231" s="90"/>
      <c r="M231" s="86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1"/>
      <c r="Z231" s="32"/>
      <c r="AA231" s="38"/>
      <c r="AB231" s="41"/>
      <c r="AC231" s="43"/>
      <c r="AD231" s="37"/>
    </row>
    <row r="232" spans="2:30" ht="33" customHeight="1">
      <c r="B232" s="81" t="s">
        <v>92</v>
      </c>
      <c r="C232" s="83"/>
      <c r="D232" s="83"/>
      <c r="E232" s="83"/>
      <c r="F232" s="83"/>
      <c r="G232" s="35"/>
      <c r="H232" s="84"/>
      <c r="I232" s="83"/>
      <c r="J232" s="85"/>
      <c r="K232" s="90"/>
      <c r="L232" s="90"/>
      <c r="M232" s="86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1"/>
      <c r="Z232" s="32"/>
      <c r="AA232" s="38"/>
      <c r="AB232" s="41"/>
      <c r="AC232" s="37"/>
      <c r="AD232" s="37"/>
    </row>
    <row r="233" spans="2:30" ht="33" customHeight="1">
      <c r="B233" s="81" t="s">
        <v>93</v>
      </c>
      <c r="C233" s="83"/>
      <c r="D233" s="83"/>
      <c r="E233" s="83"/>
      <c r="F233" s="83"/>
      <c r="G233" s="35"/>
      <c r="H233" s="84"/>
      <c r="I233" s="83"/>
      <c r="J233" s="85"/>
      <c r="K233" s="90"/>
      <c r="L233" s="90"/>
      <c r="M233" s="86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1"/>
      <c r="Z233" s="32"/>
      <c r="AA233" s="38"/>
      <c r="AB233" s="39"/>
      <c r="AC233" s="37"/>
      <c r="AD233" s="37"/>
    </row>
    <row r="234" spans="2:30" ht="33" customHeight="1">
      <c r="B234" s="81" t="s">
        <v>94</v>
      </c>
      <c r="C234" s="83"/>
      <c r="D234" s="83"/>
      <c r="E234" s="83"/>
      <c r="F234" s="83"/>
      <c r="G234" s="35"/>
      <c r="H234" s="84"/>
      <c r="I234" s="83"/>
      <c r="J234" s="85"/>
      <c r="K234" s="90"/>
      <c r="L234" s="90"/>
      <c r="M234" s="86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1"/>
      <c r="Z234" s="45"/>
      <c r="AA234" s="38"/>
      <c r="AB234" s="41"/>
      <c r="AC234" s="37"/>
      <c r="AD234" s="37"/>
    </row>
    <row r="235" spans="2:30" ht="33" customHeight="1">
      <c r="B235" s="81" t="s">
        <v>87</v>
      </c>
      <c r="C235" s="83"/>
      <c r="D235" s="83"/>
      <c r="E235" s="83"/>
      <c r="F235" s="83"/>
      <c r="G235" s="35"/>
      <c r="H235" s="84"/>
      <c r="I235" s="83"/>
      <c r="J235" s="85"/>
      <c r="K235" s="90"/>
      <c r="L235" s="90"/>
      <c r="M235" s="86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1"/>
      <c r="Z235" s="32"/>
      <c r="AA235" s="38"/>
      <c r="AB235" s="41"/>
      <c r="AC235" s="37"/>
      <c r="AD235" s="37"/>
    </row>
    <row r="236" spans="2:30" ht="33" customHeight="1">
      <c r="B236" s="81" t="s">
        <v>89</v>
      </c>
      <c r="C236" s="83"/>
      <c r="D236" s="83"/>
      <c r="E236" s="83"/>
      <c r="F236" s="83"/>
      <c r="G236" s="35"/>
      <c r="H236" s="84"/>
      <c r="I236" s="83"/>
      <c r="J236" s="85"/>
      <c r="K236" s="90"/>
      <c r="L236" s="90"/>
      <c r="M236" s="86"/>
      <c r="N236" s="90"/>
      <c r="O236" s="90"/>
      <c r="P236" s="90"/>
      <c r="Q236" s="90"/>
      <c r="R236" s="90"/>
      <c r="S236" s="90"/>
      <c r="T236" s="90"/>
      <c r="U236" s="90"/>
      <c r="V236" s="90"/>
      <c r="W236" s="90"/>
      <c r="X236" s="90"/>
      <c r="Y236" s="91"/>
      <c r="Z236" s="32"/>
      <c r="AA236" s="38"/>
      <c r="AB236" s="41"/>
      <c r="AC236" s="37"/>
      <c r="AD236" s="37"/>
    </row>
    <row r="237" spans="2:30" ht="33" customHeight="1">
      <c r="B237" s="81" t="s">
        <v>90</v>
      </c>
      <c r="C237" s="83"/>
      <c r="D237" s="83"/>
      <c r="E237" s="83"/>
      <c r="F237" s="83"/>
      <c r="G237" s="35"/>
      <c r="H237" s="84"/>
      <c r="I237" s="83"/>
      <c r="J237" s="85"/>
      <c r="K237" s="90"/>
      <c r="L237" s="90"/>
      <c r="M237" s="86"/>
      <c r="N237" s="90"/>
      <c r="O237" s="90"/>
      <c r="P237" s="90"/>
      <c r="Q237" s="90"/>
      <c r="R237" s="90"/>
      <c r="S237" s="90"/>
      <c r="T237" s="90"/>
      <c r="U237" s="90"/>
      <c r="V237" s="90"/>
      <c r="W237" s="90"/>
      <c r="X237" s="90"/>
      <c r="Y237" s="91"/>
      <c r="Z237" s="32"/>
      <c r="AA237" s="38"/>
      <c r="AB237" s="41"/>
      <c r="AC237" s="43"/>
      <c r="AD237" s="37"/>
    </row>
    <row r="238" spans="2:30" ht="33" customHeight="1">
      <c r="B238" s="81" t="s">
        <v>91</v>
      </c>
      <c r="C238" s="83"/>
      <c r="D238" s="83"/>
      <c r="E238" s="83"/>
      <c r="F238" s="83"/>
      <c r="G238" s="35"/>
      <c r="H238" s="84"/>
      <c r="I238" s="83"/>
      <c r="J238" s="85"/>
      <c r="K238" s="90"/>
      <c r="L238" s="90"/>
      <c r="M238" s="86"/>
      <c r="N238" s="90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1"/>
      <c r="Z238" s="32"/>
      <c r="AA238" s="38"/>
      <c r="AB238" s="41"/>
      <c r="AC238" s="37"/>
      <c r="AD238" s="37"/>
    </row>
    <row r="239" spans="2:30" ht="33" customHeight="1">
      <c r="B239" s="81" t="s">
        <v>92</v>
      </c>
      <c r="C239" s="83"/>
      <c r="D239" s="83"/>
      <c r="E239" s="83"/>
      <c r="F239" s="83"/>
      <c r="G239" s="35"/>
      <c r="H239" s="84"/>
      <c r="I239" s="83"/>
      <c r="J239" s="85"/>
      <c r="K239" s="90"/>
      <c r="L239" s="90"/>
      <c r="M239" s="86"/>
      <c r="N239" s="90"/>
      <c r="O239" s="90"/>
      <c r="P239" s="90"/>
      <c r="Q239" s="90"/>
      <c r="R239" s="90"/>
      <c r="S239" s="90"/>
      <c r="T239" s="90"/>
      <c r="U239" s="90"/>
      <c r="V239" s="90"/>
      <c r="W239" s="90"/>
      <c r="X239" s="90"/>
      <c r="Y239" s="91"/>
      <c r="Z239" s="32"/>
      <c r="AA239" s="38"/>
      <c r="AB239" s="39"/>
      <c r="AC239" s="37"/>
      <c r="AD239" s="37"/>
    </row>
    <row r="240" spans="2:30" ht="33" customHeight="1">
      <c r="B240" s="81" t="s">
        <v>93</v>
      </c>
      <c r="C240" s="83"/>
      <c r="D240" s="83"/>
      <c r="E240" s="83"/>
      <c r="F240" s="83"/>
      <c r="G240" s="35"/>
      <c r="H240" s="84"/>
      <c r="I240" s="83"/>
      <c r="J240" s="85"/>
      <c r="K240" s="90"/>
      <c r="L240" s="90"/>
      <c r="M240" s="86"/>
      <c r="N240" s="90"/>
      <c r="O240" s="90"/>
      <c r="P240" s="90"/>
      <c r="Q240" s="90"/>
      <c r="R240" s="90"/>
      <c r="S240" s="90"/>
      <c r="T240" s="90"/>
      <c r="U240" s="90"/>
      <c r="V240" s="90"/>
      <c r="W240" s="90"/>
      <c r="X240" s="90"/>
      <c r="Y240" s="91"/>
      <c r="Z240" s="45"/>
      <c r="AA240" s="38"/>
      <c r="AB240" s="41"/>
      <c r="AC240" s="37"/>
      <c r="AD240" s="37"/>
    </row>
    <row r="241" spans="2:30" ht="33" customHeight="1">
      <c r="B241" s="81" t="s">
        <v>94</v>
      </c>
      <c r="C241" s="83"/>
      <c r="D241" s="83"/>
      <c r="E241" s="83"/>
      <c r="F241" s="83"/>
      <c r="G241" s="35"/>
      <c r="H241" s="84"/>
      <c r="I241" s="83"/>
      <c r="J241" s="85"/>
      <c r="K241" s="90"/>
      <c r="L241" s="90"/>
      <c r="M241" s="86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1"/>
      <c r="Z241" s="32"/>
      <c r="AA241" s="38"/>
      <c r="AB241" s="41"/>
      <c r="AC241" s="37"/>
      <c r="AD241" s="37"/>
    </row>
    <row r="242" spans="2:30" ht="33" customHeight="1">
      <c r="B242" s="81" t="s">
        <v>87</v>
      </c>
      <c r="C242" s="83"/>
      <c r="D242" s="83"/>
      <c r="E242" s="83"/>
      <c r="F242" s="83"/>
      <c r="G242" s="35"/>
      <c r="H242" s="84"/>
      <c r="I242" s="83"/>
      <c r="J242" s="85"/>
      <c r="K242" s="90"/>
      <c r="L242" s="90"/>
      <c r="M242" s="86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1"/>
      <c r="Z242" s="12"/>
      <c r="AA242" s="12"/>
      <c r="AB242" s="12"/>
      <c r="AC242" s="12"/>
      <c r="AD242" s="12"/>
    </row>
    <row r="243" spans="2:30" ht="33" customHeight="1">
      <c r="B243" s="81" t="s">
        <v>89</v>
      </c>
      <c r="C243" s="83"/>
      <c r="D243" s="83"/>
      <c r="E243" s="83"/>
      <c r="F243" s="83"/>
      <c r="G243" s="35"/>
      <c r="H243" s="84"/>
      <c r="I243" s="83"/>
      <c r="J243" s="85"/>
      <c r="K243" s="90"/>
      <c r="L243" s="90"/>
      <c r="M243" s="86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1"/>
      <c r="Z243" s="12"/>
      <c r="AA243" s="12"/>
      <c r="AB243" s="12"/>
      <c r="AC243" s="12"/>
      <c r="AD243" s="12"/>
    </row>
    <row r="244" spans="2:30" ht="33" customHeight="1">
      <c r="B244" s="81" t="s">
        <v>90</v>
      </c>
      <c r="C244" s="83"/>
      <c r="D244" s="83"/>
      <c r="E244" s="83"/>
      <c r="F244" s="83"/>
      <c r="G244" s="35"/>
      <c r="H244" s="84"/>
      <c r="I244" s="83"/>
      <c r="J244" s="85"/>
      <c r="K244" s="90"/>
      <c r="L244" s="90"/>
      <c r="M244" s="86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1"/>
      <c r="Z244" s="12"/>
      <c r="AA244" s="12"/>
      <c r="AB244" s="12"/>
      <c r="AC244" s="12"/>
      <c r="AD244" s="12"/>
    </row>
    <row r="245" spans="2:30" ht="33" customHeight="1">
      <c r="B245" s="81" t="s">
        <v>91</v>
      </c>
      <c r="C245" s="83"/>
      <c r="D245" s="83"/>
      <c r="E245" s="83"/>
      <c r="F245" s="83"/>
      <c r="G245" s="35"/>
      <c r="H245" s="84"/>
      <c r="I245" s="83"/>
      <c r="J245" s="85"/>
      <c r="K245" s="90"/>
      <c r="L245" s="90"/>
      <c r="M245" s="86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1"/>
      <c r="Z245" s="12"/>
      <c r="AA245" s="12"/>
      <c r="AB245" s="12"/>
      <c r="AC245" s="88"/>
      <c r="AD245" s="12"/>
    </row>
    <row r="246" spans="2:30" ht="33" customHeight="1">
      <c r="B246" s="81" t="s">
        <v>92</v>
      </c>
      <c r="C246" s="83"/>
      <c r="D246" s="83"/>
      <c r="E246" s="83"/>
      <c r="F246" s="83"/>
      <c r="G246" s="35"/>
      <c r="H246" s="84"/>
      <c r="I246" s="83"/>
      <c r="J246" s="85"/>
      <c r="K246" s="90"/>
      <c r="L246" s="90"/>
      <c r="M246" s="86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1"/>
      <c r="Z246" s="12"/>
      <c r="AA246" s="12"/>
      <c r="AB246" s="12"/>
      <c r="AC246" s="12"/>
      <c r="AD246" s="12"/>
    </row>
    <row r="247" spans="2:30" ht="33" customHeight="1">
      <c r="B247" s="81" t="s">
        <v>93</v>
      </c>
      <c r="C247" s="83"/>
      <c r="D247" s="83"/>
      <c r="E247" s="83"/>
      <c r="F247" s="83"/>
      <c r="G247" s="35"/>
      <c r="H247" s="84"/>
      <c r="I247" s="83"/>
      <c r="J247" s="85"/>
      <c r="K247" s="90"/>
      <c r="L247" s="90"/>
      <c r="M247" s="86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1"/>
      <c r="Z247" s="32"/>
      <c r="AA247" s="38"/>
      <c r="AB247" s="41"/>
      <c r="AC247" s="37"/>
      <c r="AD247" s="37"/>
    </row>
    <row r="248" spans="2:30" ht="33" customHeight="1">
      <c r="B248" s="81" t="s">
        <v>94</v>
      </c>
      <c r="C248" s="83"/>
      <c r="D248" s="83"/>
      <c r="E248" s="83"/>
      <c r="F248" s="83"/>
      <c r="G248" s="35"/>
      <c r="H248" s="84"/>
      <c r="I248" s="83"/>
      <c r="J248" s="85"/>
      <c r="K248" s="90"/>
      <c r="L248" s="90"/>
      <c r="M248" s="86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1"/>
      <c r="Z248" s="32"/>
      <c r="AA248" s="38"/>
      <c r="AB248" s="41"/>
      <c r="AC248" s="43"/>
      <c r="AD248" s="37"/>
    </row>
    <row r="249" spans="2:30" ht="33" customHeight="1">
      <c r="B249" s="81" t="s">
        <v>87</v>
      </c>
      <c r="C249" s="83"/>
      <c r="D249" s="83"/>
      <c r="E249" s="83"/>
      <c r="F249" s="83"/>
      <c r="G249" s="35"/>
      <c r="H249" s="84"/>
      <c r="I249" s="83"/>
      <c r="J249" s="85"/>
      <c r="K249" s="90"/>
      <c r="L249" s="90"/>
      <c r="M249" s="86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1"/>
      <c r="Z249" s="32"/>
      <c r="AA249" s="38"/>
      <c r="AB249" s="41"/>
      <c r="AC249" s="37"/>
      <c r="AD249" s="37"/>
    </row>
    <row r="250" spans="2:30" ht="33" customHeight="1">
      <c r="B250" s="81" t="s">
        <v>89</v>
      </c>
      <c r="C250" s="83"/>
      <c r="D250" s="83"/>
      <c r="E250" s="83"/>
      <c r="F250" s="83"/>
      <c r="G250" s="35"/>
      <c r="H250" s="84"/>
      <c r="I250" s="83"/>
      <c r="J250" s="85"/>
      <c r="K250" s="90"/>
      <c r="L250" s="90"/>
      <c r="M250" s="86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1"/>
      <c r="Z250" s="32"/>
      <c r="AA250" s="38"/>
      <c r="AB250" s="39"/>
      <c r="AC250" s="37"/>
      <c r="AD250" s="37"/>
    </row>
    <row r="251" spans="2:30" ht="33" customHeight="1">
      <c r="B251" s="81" t="s">
        <v>90</v>
      </c>
      <c r="C251" s="83"/>
      <c r="D251" s="83"/>
      <c r="E251" s="83"/>
      <c r="F251" s="83"/>
      <c r="G251" s="35"/>
      <c r="H251" s="84"/>
      <c r="I251" s="83"/>
      <c r="J251" s="85"/>
      <c r="K251" s="90"/>
      <c r="L251" s="90"/>
      <c r="M251" s="86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1"/>
      <c r="Z251" s="45"/>
      <c r="AA251" s="38"/>
      <c r="AB251" s="41"/>
      <c r="AC251" s="37"/>
      <c r="AD251" s="37"/>
    </row>
    <row r="252" spans="2:30" ht="33" customHeight="1">
      <c r="B252" s="81" t="s">
        <v>91</v>
      </c>
      <c r="C252" s="83"/>
      <c r="D252" s="83"/>
      <c r="E252" s="83"/>
      <c r="F252" s="83"/>
      <c r="G252" s="35"/>
      <c r="H252" s="84"/>
      <c r="I252" s="83"/>
      <c r="J252" s="85"/>
      <c r="K252" s="90"/>
      <c r="L252" s="90"/>
      <c r="M252" s="86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1"/>
      <c r="Z252" s="32"/>
      <c r="AA252" s="38"/>
      <c r="AB252" s="41"/>
      <c r="AC252" s="37"/>
      <c r="AD252" s="37"/>
    </row>
    <row r="253" spans="2:30" ht="33" customHeight="1">
      <c r="B253" s="81" t="s">
        <v>92</v>
      </c>
      <c r="C253" s="83"/>
      <c r="D253" s="83"/>
      <c r="E253" s="83"/>
      <c r="F253" s="83"/>
      <c r="G253" s="35"/>
      <c r="H253" s="84"/>
      <c r="I253" s="83"/>
      <c r="J253" s="85"/>
      <c r="K253" s="90"/>
      <c r="L253" s="90"/>
      <c r="M253" s="86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1"/>
      <c r="Z253" s="32"/>
      <c r="AA253" s="38"/>
      <c r="AB253" s="41"/>
      <c r="AC253" s="37"/>
      <c r="AD253" s="37"/>
    </row>
    <row r="254" spans="2:30" ht="33" customHeight="1">
      <c r="B254" s="81" t="s">
        <v>93</v>
      </c>
      <c r="C254" s="83"/>
      <c r="D254" s="83"/>
      <c r="E254" s="83"/>
      <c r="F254" s="83"/>
      <c r="G254" s="35"/>
      <c r="H254" s="84"/>
      <c r="I254" s="83"/>
      <c r="J254" s="85"/>
      <c r="K254" s="90"/>
      <c r="L254" s="90"/>
      <c r="M254" s="86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1"/>
      <c r="Z254" s="32"/>
      <c r="AA254" s="38"/>
      <c r="AB254" s="41"/>
      <c r="AC254" s="43"/>
      <c r="AD254" s="37"/>
    </row>
    <row r="255" spans="2:30" ht="33" customHeight="1">
      <c r="B255" s="81" t="s">
        <v>94</v>
      </c>
      <c r="C255" s="83"/>
      <c r="D255" s="83"/>
      <c r="E255" s="83"/>
      <c r="F255" s="83"/>
      <c r="G255" s="35"/>
      <c r="H255" s="84"/>
      <c r="I255" s="83"/>
      <c r="J255" s="85"/>
      <c r="K255" s="90"/>
      <c r="L255" s="90"/>
      <c r="M255" s="86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1"/>
      <c r="Z255" s="32"/>
      <c r="AA255" s="38"/>
      <c r="AB255" s="41"/>
      <c r="AC255" s="37"/>
      <c r="AD255" s="37"/>
    </row>
    <row r="256" spans="2:30" ht="33" customHeight="1">
      <c r="B256" s="81" t="s">
        <v>87</v>
      </c>
      <c r="C256" s="83"/>
      <c r="D256" s="83"/>
      <c r="E256" s="83"/>
      <c r="F256" s="83"/>
      <c r="G256" s="35"/>
      <c r="H256" s="84"/>
      <c r="I256" s="83"/>
      <c r="J256" s="85"/>
      <c r="K256" s="90"/>
      <c r="L256" s="90"/>
      <c r="M256" s="86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1"/>
      <c r="Z256" s="32"/>
      <c r="AA256" s="38"/>
      <c r="AB256" s="39"/>
      <c r="AC256" s="37"/>
      <c r="AD256" s="37"/>
    </row>
    <row r="257" spans="2:30" ht="33" customHeight="1">
      <c r="B257" s="81" t="s">
        <v>89</v>
      </c>
      <c r="C257" s="83"/>
      <c r="D257" s="83"/>
      <c r="E257" s="83"/>
      <c r="F257" s="83"/>
      <c r="G257" s="35"/>
      <c r="H257" s="84"/>
      <c r="I257" s="83"/>
      <c r="J257" s="85"/>
      <c r="K257" s="90"/>
      <c r="L257" s="90"/>
      <c r="M257" s="86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1"/>
      <c r="Z257" s="45"/>
      <c r="AA257" s="38"/>
      <c r="AB257" s="41"/>
      <c r="AC257" s="37"/>
      <c r="AD257" s="37"/>
    </row>
    <row r="258" spans="2:30" ht="33" customHeight="1">
      <c r="B258" s="81" t="s">
        <v>90</v>
      </c>
      <c r="C258" s="83"/>
      <c r="D258" s="83"/>
      <c r="E258" s="83"/>
      <c r="F258" s="83"/>
      <c r="G258" s="35"/>
      <c r="H258" s="84"/>
      <c r="I258" s="83"/>
      <c r="J258" s="85"/>
      <c r="K258" s="90"/>
      <c r="L258" s="90"/>
      <c r="M258" s="86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1"/>
      <c r="Z258" s="32"/>
      <c r="AA258" s="38"/>
      <c r="AB258" s="41"/>
      <c r="AC258" s="37"/>
      <c r="AD258" s="37"/>
    </row>
    <row r="259" spans="2:30" ht="33" customHeight="1">
      <c r="B259" s="81" t="s">
        <v>91</v>
      </c>
      <c r="C259" s="83"/>
      <c r="D259" s="83"/>
      <c r="E259" s="83"/>
      <c r="F259" s="83"/>
      <c r="G259" s="35"/>
      <c r="H259" s="84"/>
      <c r="I259" s="83"/>
      <c r="J259" s="85"/>
      <c r="K259" s="90"/>
      <c r="L259" s="90"/>
      <c r="M259" s="86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1"/>
      <c r="Z259" s="32"/>
      <c r="AA259" s="38"/>
      <c r="AB259" s="41"/>
      <c r="AC259" s="37"/>
      <c r="AD259" s="37"/>
    </row>
    <row r="260" spans="2:30" ht="33" customHeight="1">
      <c r="B260" s="81" t="s">
        <v>92</v>
      </c>
      <c r="C260" s="83"/>
      <c r="D260" s="83"/>
      <c r="E260" s="83"/>
      <c r="F260" s="83"/>
      <c r="G260" s="35"/>
      <c r="H260" s="84"/>
      <c r="I260" s="83"/>
      <c r="J260" s="85"/>
      <c r="K260" s="90"/>
      <c r="L260" s="90"/>
      <c r="M260" s="86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1"/>
      <c r="Z260" s="32"/>
      <c r="AA260" s="38"/>
      <c r="AB260" s="41"/>
      <c r="AC260" s="43"/>
      <c r="AD260" s="37"/>
    </row>
    <row r="261" spans="2:30" ht="33" customHeight="1">
      <c r="B261" s="81" t="s">
        <v>93</v>
      </c>
      <c r="C261" s="83"/>
      <c r="D261" s="83"/>
      <c r="E261" s="83"/>
      <c r="F261" s="83"/>
      <c r="G261" s="35"/>
      <c r="H261" s="84"/>
      <c r="I261" s="83"/>
      <c r="J261" s="85"/>
      <c r="K261" s="90"/>
      <c r="L261" s="90"/>
      <c r="M261" s="86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1"/>
      <c r="Z261" s="32"/>
      <c r="AA261" s="38"/>
      <c r="AB261" s="41"/>
      <c r="AC261" s="37"/>
      <c r="AD261" s="37"/>
    </row>
    <row r="262" spans="2:30" ht="33" customHeight="1">
      <c r="B262" s="81" t="s">
        <v>94</v>
      </c>
      <c r="C262" s="83"/>
      <c r="D262" s="83"/>
      <c r="E262" s="83"/>
      <c r="F262" s="83"/>
      <c r="G262" s="35"/>
      <c r="H262" s="84"/>
      <c r="I262" s="83"/>
      <c r="J262" s="85"/>
      <c r="K262" s="90"/>
      <c r="L262" s="90"/>
      <c r="M262" s="86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1"/>
      <c r="Z262" s="45"/>
      <c r="AA262" s="38"/>
      <c r="AB262" s="41"/>
      <c r="AC262" s="37"/>
      <c r="AD262" s="37"/>
    </row>
    <row r="263" spans="2:30" ht="33" customHeight="1">
      <c r="B263" s="81" t="s">
        <v>87</v>
      </c>
      <c r="C263" s="83"/>
      <c r="D263" s="83"/>
      <c r="E263" s="83"/>
      <c r="F263" s="83"/>
      <c r="G263" s="35"/>
      <c r="H263" s="84"/>
      <c r="I263" s="83"/>
      <c r="J263" s="85"/>
      <c r="K263" s="90"/>
      <c r="L263" s="90"/>
      <c r="M263" s="86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1"/>
      <c r="Z263" s="32"/>
      <c r="AA263" s="38"/>
      <c r="AB263" s="41"/>
      <c r="AC263" s="37"/>
      <c r="AD263" s="37"/>
    </row>
    <row r="264" spans="2:30" ht="33" customHeight="1">
      <c r="B264" s="81" t="s">
        <v>89</v>
      </c>
      <c r="C264" s="83"/>
      <c r="D264" s="83"/>
      <c r="E264" s="83"/>
      <c r="F264" s="83"/>
      <c r="G264" s="35"/>
      <c r="H264" s="84"/>
      <c r="I264" s="83"/>
      <c r="J264" s="85"/>
      <c r="K264" s="90"/>
      <c r="L264" s="90"/>
      <c r="M264" s="86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1"/>
      <c r="Z264" s="32"/>
      <c r="AA264" s="38"/>
      <c r="AB264" s="41"/>
      <c r="AC264" s="37"/>
      <c r="AD264" s="37"/>
    </row>
    <row r="265" spans="2:30" ht="33" customHeight="1">
      <c r="B265" s="81" t="s">
        <v>90</v>
      </c>
      <c r="C265" s="83"/>
      <c r="D265" s="83"/>
      <c r="E265" s="83"/>
      <c r="F265" s="83"/>
      <c r="G265" s="35"/>
      <c r="H265" s="84"/>
      <c r="I265" s="83"/>
      <c r="J265" s="85"/>
      <c r="K265" s="90"/>
      <c r="L265" s="90"/>
      <c r="M265" s="86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1"/>
      <c r="Z265" s="32"/>
      <c r="AA265" s="38"/>
      <c r="AB265" s="41"/>
      <c r="AC265" s="43"/>
      <c r="AD265" s="37"/>
    </row>
    <row r="266" spans="2:30" ht="33" customHeight="1">
      <c r="B266" s="81" t="s">
        <v>91</v>
      </c>
      <c r="C266" s="83"/>
      <c r="D266" s="83"/>
      <c r="E266" s="83"/>
      <c r="F266" s="83"/>
      <c r="G266" s="35"/>
      <c r="H266" s="84"/>
      <c r="I266" s="83"/>
      <c r="J266" s="85"/>
      <c r="K266" s="90"/>
      <c r="L266" s="90"/>
      <c r="M266" s="86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1"/>
      <c r="Z266" s="32"/>
      <c r="AA266" s="38"/>
      <c r="AB266" s="41"/>
      <c r="AC266" s="37"/>
      <c r="AD266" s="37"/>
    </row>
    <row r="267" spans="2:30" ht="33" customHeight="1">
      <c r="B267" s="81" t="s">
        <v>92</v>
      </c>
      <c r="C267" s="83"/>
      <c r="D267" s="83"/>
      <c r="E267" s="83"/>
      <c r="F267" s="83"/>
      <c r="G267" s="35"/>
      <c r="H267" s="84"/>
      <c r="I267" s="83"/>
      <c r="J267" s="85"/>
      <c r="K267" s="90"/>
      <c r="L267" s="90"/>
      <c r="M267" s="86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1"/>
      <c r="Z267" s="32"/>
      <c r="AA267" s="38"/>
      <c r="AB267" s="39"/>
      <c r="AC267" s="37"/>
      <c r="AD267" s="37"/>
    </row>
    <row r="268" spans="2:30" ht="33" customHeight="1">
      <c r="B268" s="81" t="s">
        <v>93</v>
      </c>
      <c r="C268" s="83"/>
      <c r="D268" s="83"/>
      <c r="E268" s="83"/>
      <c r="F268" s="83"/>
      <c r="G268" s="35"/>
      <c r="H268" s="84"/>
      <c r="I268" s="83"/>
      <c r="J268" s="85"/>
      <c r="K268" s="90"/>
      <c r="L268" s="90"/>
      <c r="M268" s="86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1"/>
      <c r="Z268" s="45"/>
      <c r="AA268" s="38"/>
      <c r="AB268" s="41"/>
      <c r="AC268" s="37"/>
      <c r="AD268" s="37"/>
    </row>
    <row r="269" spans="2:30" ht="33" customHeight="1">
      <c r="B269" s="81" t="s">
        <v>94</v>
      </c>
      <c r="C269" s="83"/>
      <c r="D269" s="83"/>
      <c r="E269" s="83"/>
      <c r="F269" s="83"/>
      <c r="G269" s="35"/>
      <c r="H269" s="84"/>
      <c r="I269" s="83"/>
      <c r="J269" s="85"/>
      <c r="K269" s="90"/>
      <c r="L269" s="90"/>
      <c r="M269" s="86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1"/>
      <c r="Z269" s="32"/>
      <c r="AA269" s="38"/>
      <c r="AB269" s="41"/>
      <c r="AC269" s="37"/>
      <c r="AD269" s="37"/>
    </row>
    <row r="270" spans="2:30" ht="33" customHeight="1">
      <c r="B270" s="81" t="s">
        <v>87</v>
      </c>
      <c r="C270" s="83"/>
      <c r="D270" s="83"/>
      <c r="E270" s="83"/>
      <c r="F270" s="83"/>
      <c r="G270" s="35"/>
      <c r="H270" s="84"/>
      <c r="I270" s="83"/>
      <c r="J270" s="85"/>
      <c r="K270" s="90"/>
      <c r="L270" s="90"/>
      <c r="M270" s="86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1"/>
      <c r="Z270" s="32"/>
      <c r="AA270" s="38"/>
      <c r="AB270" s="41"/>
      <c r="AC270" s="37"/>
      <c r="AD270" s="37"/>
    </row>
    <row r="271" spans="2:30" ht="33" customHeight="1">
      <c r="B271" s="81" t="s">
        <v>89</v>
      </c>
      <c r="C271" s="83"/>
      <c r="D271" s="83"/>
      <c r="E271" s="83"/>
      <c r="F271" s="83"/>
      <c r="G271" s="35"/>
      <c r="H271" s="84"/>
      <c r="I271" s="83"/>
      <c r="J271" s="85"/>
      <c r="K271" s="90"/>
      <c r="L271" s="90"/>
      <c r="M271" s="86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1"/>
      <c r="Z271" s="32"/>
      <c r="AA271" s="38"/>
      <c r="AB271" s="41"/>
      <c r="AC271" s="43"/>
      <c r="AD271" s="37"/>
    </row>
    <row r="272" spans="2:30" ht="33" customHeight="1">
      <c r="B272" s="81" t="s">
        <v>90</v>
      </c>
      <c r="C272" s="83"/>
      <c r="D272" s="83"/>
      <c r="E272" s="83"/>
      <c r="F272" s="83"/>
      <c r="G272" s="35"/>
      <c r="H272" s="84"/>
      <c r="I272" s="83"/>
      <c r="J272" s="85"/>
      <c r="K272" s="90"/>
      <c r="L272" s="90"/>
      <c r="M272" s="86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1"/>
      <c r="Z272" s="32"/>
      <c r="AA272" s="38"/>
      <c r="AB272" s="41"/>
      <c r="AC272" s="37"/>
      <c r="AD272" s="37"/>
    </row>
    <row r="273" spans="2:30" ht="33" customHeight="1">
      <c r="B273" s="81" t="s">
        <v>91</v>
      </c>
      <c r="C273" s="83"/>
      <c r="D273" s="83"/>
      <c r="E273" s="83"/>
      <c r="F273" s="83"/>
      <c r="G273" s="35"/>
      <c r="H273" s="84"/>
      <c r="I273" s="83"/>
      <c r="J273" s="85"/>
      <c r="K273" s="90"/>
      <c r="L273" s="90"/>
      <c r="M273" s="86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1"/>
      <c r="Z273" s="32"/>
      <c r="AA273" s="38"/>
      <c r="AB273" s="39"/>
      <c r="AC273" s="37"/>
      <c r="AD273" s="37"/>
    </row>
    <row r="274" spans="2:30" ht="33" customHeight="1">
      <c r="B274" s="81"/>
      <c r="C274" s="83"/>
      <c r="D274" s="83"/>
      <c r="E274" s="83"/>
      <c r="F274" s="83"/>
      <c r="G274" s="35"/>
      <c r="H274" s="84"/>
      <c r="I274" s="83"/>
      <c r="J274" s="85"/>
      <c r="K274" s="90"/>
      <c r="L274" s="90"/>
      <c r="M274" s="86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1"/>
      <c r="Z274" s="45"/>
      <c r="AA274" s="38"/>
      <c r="AB274" s="41"/>
      <c r="AC274" s="37"/>
      <c r="AD274" s="37"/>
    </row>
    <row r="275" spans="2:30" ht="33" customHeight="1">
      <c r="B275" s="81"/>
      <c r="C275" s="83"/>
      <c r="D275" s="83"/>
      <c r="E275" s="83"/>
      <c r="F275" s="83"/>
      <c r="G275" s="35"/>
      <c r="H275" s="84"/>
      <c r="I275" s="83"/>
      <c r="J275" s="85"/>
      <c r="K275" s="90"/>
      <c r="L275" s="90"/>
      <c r="M275" s="86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1"/>
      <c r="Z275" s="32"/>
      <c r="AA275" s="38"/>
      <c r="AB275" s="41"/>
      <c r="AC275" s="37"/>
      <c r="AD275" s="37"/>
    </row>
    <row r="276" spans="2:30" ht="17.25" customHeight="1">
      <c r="B276" s="81"/>
      <c r="C276" s="83"/>
      <c r="D276" s="83"/>
      <c r="E276" s="83"/>
      <c r="F276" s="83"/>
      <c r="G276" s="35"/>
      <c r="H276" s="84"/>
      <c r="I276" s="83"/>
      <c r="J276" s="85"/>
      <c r="K276" s="90"/>
      <c r="L276" s="90"/>
      <c r="M276" s="86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1"/>
    </row>
    <row r="277" spans="2:30" ht="17.25" customHeight="1">
      <c r="B277" s="81"/>
      <c r="C277" s="83"/>
      <c r="D277" s="83"/>
      <c r="E277" s="83"/>
      <c r="F277" s="83"/>
      <c r="G277" s="35"/>
      <c r="H277" s="83"/>
      <c r="I277" s="83"/>
      <c r="J277" s="85"/>
      <c r="K277" s="90"/>
      <c r="L277" s="90"/>
      <c r="M277" s="86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1"/>
    </row>
    <row r="278" spans="2:30" ht="17.25" customHeight="1">
      <c r="B278" s="81"/>
      <c r="C278" s="83"/>
      <c r="D278" s="83"/>
      <c r="E278" s="83"/>
      <c r="F278" s="83"/>
      <c r="G278" s="35"/>
      <c r="H278" s="83"/>
      <c r="I278" s="83"/>
      <c r="J278" s="85"/>
      <c r="K278" s="90"/>
      <c r="L278" s="90"/>
      <c r="M278" s="86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1"/>
    </row>
    <row r="279" spans="2:30" ht="17.25" customHeight="1">
      <c r="B279" s="81"/>
      <c r="C279" s="83"/>
      <c r="D279" s="83"/>
      <c r="E279" s="83"/>
      <c r="F279" s="83"/>
      <c r="G279" s="35"/>
      <c r="H279" s="83"/>
      <c r="I279" s="83"/>
      <c r="J279" s="85"/>
      <c r="K279" s="90"/>
      <c r="L279" s="90"/>
      <c r="M279" s="86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1"/>
    </row>
    <row r="280" spans="2:30" ht="17.25" customHeight="1">
      <c r="B280" s="81"/>
      <c r="C280" s="83"/>
      <c r="D280" s="83"/>
      <c r="E280" s="83"/>
      <c r="F280" s="83"/>
      <c r="G280" s="35"/>
      <c r="H280" s="83"/>
      <c r="I280" s="83"/>
      <c r="J280" s="85"/>
      <c r="K280" s="90"/>
      <c r="L280" s="90"/>
      <c r="M280" s="86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1"/>
    </row>
    <row r="281" spans="2:30" ht="17.25" customHeight="1">
      <c r="B281" s="81"/>
      <c r="C281" s="83"/>
      <c r="D281" s="83"/>
      <c r="E281" s="83"/>
      <c r="F281" s="83"/>
      <c r="G281" s="35"/>
      <c r="H281" s="83"/>
      <c r="I281" s="83"/>
      <c r="J281" s="85"/>
      <c r="K281" s="90"/>
      <c r="L281" s="90"/>
      <c r="M281" s="86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1"/>
    </row>
    <row r="282" spans="2:30" ht="17.25" customHeight="1">
      <c r="B282" s="81"/>
      <c r="C282" s="83"/>
      <c r="D282" s="83"/>
      <c r="E282" s="83"/>
      <c r="F282" s="83"/>
      <c r="G282" s="35"/>
      <c r="H282" s="83"/>
      <c r="I282" s="83"/>
      <c r="J282" s="85"/>
      <c r="K282" s="90"/>
      <c r="L282" s="90"/>
      <c r="M282" s="86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1"/>
    </row>
    <row r="283" spans="2:30" ht="17.25" customHeight="1">
      <c r="B283" s="81"/>
      <c r="C283" s="83"/>
      <c r="D283" s="83"/>
      <c r="E283" s="83"/>
      <c r="F283" s="83"/>
      <c r="G283" s="35"/>
      <c r="H283" s="83"/>
      <c r="I283" s="83"/>
      <c r="J283" s="85"/>
      <c r="K283" s="90"/>
      <c r="L283" s="90"/>
      <c r="M283" s="86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1"/>
    </row>
    <row r="284" spans="2:30" ht="17.25" customHeight="1">
      <c r="B284" s="81"/>
      <c r="C284" s="83"/>
      <c r="D284" s="83"/>
      <c r="E284" s="83"/>
      <c r="F284" s="83"/>
      <c r="G284" s="35"/>
      <c r="H284" s="83"/>
      <c r="I284" s="83"/>
      <c r="J284" s="85"/>
      <c r="K284" s="90"/>
      <c r="L284" s="90"/>
      <c r="M284" s="86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1"/>
    </row>
    <row r="285" spans="2:30" ht="17.25" customHeight="1">
      <c r="B285" s="81"/>
      <c r="C285" s="83"/>
      <c r="D285" s="83"/>
      <c r="E285" s="83"/>
      <c r="F285" s="83"/>
      <c r="G285" s="35"/>
      <c r="H285" s="83"/>
      <c r="I285" s="83"/>
      <c r="J285" s="85"/>
      <c r="K285" s="90"/>
      <c r="L285" s="90"/>
      <c r="M285" s="86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1"/>
    </row>
    <row r="286" spans="2:30" ht="17.25" customHeight="1">
      <c r="B286" s="81"/>
      <c r="C286" s="83"/>
      <c r="D286" s="83"/>
      <c r="E286" s="83"/>
      <c r="F286" s="83"/>
      <c r="G286" s="35"/>
      <c r="H286" s="83"/>
      <c r="I286" s="83"/>
      <c r="J286" s="85"/>
      <c r="K286" s="90"/>
      <c r="L286" s="90"/>
      <c r="M286" s="86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1"/>
    </row>
    <row r="287" spans="2:30" ht="17.25" customHeight="1">
      <c r="B287" s="81"/>
      <c r="C287" s="83"/>
      <c r="D287" s="83"/>
      <c r="E287" s="83"/>
      <c r="F287" s="83"/>
      <c r="G287" s="35"/>
      <c r="H287" s="83"/>
      <c r="I287" s="83"/>
      <c r="J287" s="85"/>
      <c r="K287" s="90"/>
      <c r="L287" s="90"/>
      <c r="M287" s="86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1"/>
    </row>
    <row r="288" spans="2:30" ht="17.25" customHeight="1">
      <c r="B288" s="81"/>
      <c r="C288" s="83"/>
      <c r="D288" s="83"/>
      <c r="E288" s="83"/>
      <c r="F288" s="83"/>
      <c r="G288" s="35"/>
      <c r="H288" s="83"/>
      <c r="I288" s="83"/>
      <c r="J288" s="85"/>
      <c r="K288" s="90"/>
      <c r="L288" s="90"/>
      <c r="M288" s="86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1"/>
    </row>
    <row r="289" spans="2:25" ht="17.25" customHeight="1">
      <c r="B289" s="81"/>
      <c r="C289" s="83"/>
      <c r="D289" s="83"/>
      <c r="E289" s="83"/>
      <c r="F289" s="83"/>
      <c r="G289" s="35"/>
      <c r="H289" s="83"/>
      <c r="I289" s="83"/>
      <c r="J289" s="85"/>
      <c r="K289" s="90"/>
      <c r="L289" s="90"/>
      <c r="M289" s="86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1"/>
    </row>
    <row r="290" spans="2:25" ht="17.25" customHeight="1">
      <c r="B290" s="81"/>
      <c r="C290" s="83"/>
      <c r="D290" s="83"/>
      <c r="E290" s="83"/>
      <c r="F290" s="83"/>
      <c r="G290" s="35"/>
      <c r="H290" s="83"/>
      <c r="I290" s="83"/>
      <c r="J290" s="85"/>
      <c r="K290" s="90"/>
      <c r="L290" s="90"/>
      <c r="M290" s="86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1"/>
    </row>
    <row r="291" spans="2:25" ht="17.25" customHeight="1">
      <c r="B291" s="81"/>
      <c r="C291" s="83"/>
      <c r="D291" s="83"/>
      <c r="E291" s="83"/>
      <c r="F291" s="83"/>
      <c r="G291" s="35"/>
      <c r="H291" s="83"/>
      <c r="I291" s="83"/>
      <c r="J291" s="85"/>
      <c r="K291" s="90"/>
      <c r="L291" s="90"/>
      <c r="M291" s="86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1"/>
    </row>
    <row r="292" spans="2:25" ht="17.25" customHeight="1">
      <c r="B292" s="81"/>
      <c r="C292" s="83"/>
      <c r="D292" s="83"/>
      <c r="E292" s="83"/>
      <c r="F292" s="83"/>
      <c r="G292" s="35"/>
      <c r="H292" s="83"/>
      <c r="I292" s="83"/>
      <c r="J292" s="85"/>
      <c r="K292" s="90"/>
      <c r="L292" s="90"/>
      <c r="M292" s="86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1"/>
    </row>
    <row r="293" spans="2:25" ht="17.25" customHeight="1">
      <c r="B293" s="81"/>
      <c r="C293" s="83"/>
      <c r="D293" s="83"/>
      <c r="E293" s="83"/>
      <c r="F293" s="83"/>
      <c r="G293" s="35"/>
      <c r="H293" s="83"/>
      <c r="I293" s="83"/>
      <c r="J293" s="85"/>
      <c r="K293" s="90"/>
      <c r="L293" s="90"/>
      <c r="M293" s="86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1"/>
    </row>
    <row r="294" spans="2:25" ht="17.25" customHeight="1">
      <c r="B294" s="81"/>
      <c r="C294" s="83"/>
      <c r="D294" s="83"/>
      <c r="E294" s="83"/>
      <c r="F294" s="83"/>
      <c r="G294" s="35"/>
      <c r="H294" s="83"/>
      <c r="I294" s="83"/>
      <c r="J294" s="85"/>
      <c r="K294" s="90"/>
      <c r="L294" s="90"/>
      <c r="M294" s="86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1"/>
    </row>
    <row r="295" spans="2:25" ht="17.25" customHeight="1">
      <c r="B295" s="81"/>
      <c r="C295" s="83"/>
      <c r="D295" s="83"/>
      <c r="E295" s="83"/>
      <c r="F295" s="83"/>
      <c r="G295" s="35"/>
      <c r="H295" s="83"/>
      <c r="I295" s="83"/>
      <c r="J295" s="85"/>
      <c r="K295" s="90"/>
      <c r="L295" s="90"/>
      <c r="M295" s="86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1"/>
    </row>
    <row r="296" spans="2:25" ht="17.25" customHeight="1">
      <c r="B296" s="81"/>
      <c r="C296" s="83"/>
      <c r="D296" s="83"/>
      <c r="E296" s="83"/>
      <c r="F296" s="83"/>
      <c r="G296" s="35"/>
      <c r="H296" s="83"/>
      <c r="I296" s="83"/>
      <c r="J296" s="85"/>
      <c r="K296" s="90"/>
      <c r="L296" s="90"/>
      <c r="M296" s="86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1"/>
    </row>
    <row r="297" spans="2:25" ht="17.25" customHeight="1">
      <c r="B297" s="81"/>
      <c r="C297" s="83"/>
      <c r="D297" s="83"/>
      <c r="E297" s="83"/>
      <c r="F297" s="83"/>
      <c r="G297" s="35"/>
      <c r="H297" s="83"/>
      <c r="I297" s="83"/>
      <c r="J297" s="85"/>
      <c r="K297" s="90"/>
      <c r="L297" s="90"/>
      <c r="M297" s="86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1"/>
    </row>
    <row r="298" spans="2:25" ht="17.25" customHeight="1">
      <c r="B298" s="81"/>
      <c r="C298" s="83"/>
      <c r="D298" s="83"/>
      <c r="E298" s="83"/>
      <c r="F298" s="83"/>
      <c r="G298" s="35"/>
      <c r="H298" s="83"/>
      <c r="I298" s="83"/>
      <c r="J298" s="85"/>
      <c r="K298" s="90"/>
      <c r="L298" s="90"/>
      <c r="M298" s="86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1"/>
    </row>
    <row r="299" spans="2:25" ht="17.25" customHeight="1">
      <c r="B299" s="81"/>
      <c r="C299" s="83"/>
      <c r="D299" s="83"/>
      <c r="E299" s="83"/>
      <c r="F299" s="83"/>
      <c r="G299" s="35"/>
      <c r="H299" s="83"/>
      <c r="I299" s="83"/>
      <c r="J299" s="85"/>
      <c r="K299" s="90"/>
      <c r="L299" s="90"/>
      <c r="M299" s="86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1"/>
    </row>
    <row r="300" spans="2:25" ht="17.25" customHeight="1">
      <c r="B300" s="81"/>
      <c r="C300" s="83"/>
      <c r="D300" s="83"/>
      <c r="E300" s="83"/>
      <c r="F300" s="83"/>
      <c r="G300" s="35"/>
      <c r="H300" s="83"/>
      <c r="I300" s="83"/>
      <c r="J300" s="85"/>
      <c r="K300" s="90"/>
      <c r="L300" s="90"/>
      <c r="M300" s="86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1"/>
    </row>
    <row r="301" spans="2:25" ht="17.25" customHeight="1">
      <c r="B301" s="81"/>
      <c r="C301" s="83"/>
      <c r="D301" s="83"/>
      <c r="E301" s="83"/>
      <c r="F301" s="83"/>
      <c r="G301" s="35"/>
      <c r="H301" s="83"/>
      <c r="I301" s="83"/>
      <c r="J301" s="85"/>
      <c r="K301" s="90"/>
      <c r="L301" s="90"/>
      <c r="M301" s="86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1"/>
    </row>
    <row r="302" spans="2:25" ht="17.25" customHeight="1">
      <c r="B302" s="81"/>
      <c r="C302" s="83"/>
      <c r="D302" s="83"/>
      <c r="E302" s="83"/>
      <c r="F302" s="83"/>
      <c r="G302" s="35"/>
      <c r="H302" s="83"/>
      <c r="I302" s="83"/>
      <c r="J302" s="85"/>
      <c r="K302" s="90"/>
      <c r="L302" s="90"/>
      <c r="M302" s="86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1"/>
    </row>
    <row r="303" spans="2:25" ht="17.25" customHeight="1">
      <c r="B303" s="81"/>
      <c r="C303" s="83"/>
      <c r="D303" s="83"/>
      <c r="E303" s="83"/>
      <c r="F303" s="83"/>
      <c r="G303" s="35"/>
      <c r="H303" s="83"/>
      <c r="I303" s="83"/>
      <c r="J303" s="85"/>
      <c r="K303" s="90"/>
      <c r="L303" s="90"/>
      <c r="M303" s="86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1"/>
    </row>
    <row r="304" spans="2:25" ht="17.25" customHeight="1">
      <c r="B304" s="81"/>
      <c r="C304" s="83"/>
      <c r="D304" s="83"/>
      <c r="E304" s="83"/>
      <c r="F304" s="83"/>
      <c r="G304" s="35"/>
      <c r="H304" s="83"/>
      <c r="I304" s="83"/>
      <c r="J304" s="85"/>
      <c r="K304" s="90"/>
      <c r="L304" s="90"/>
      <c r="M304" s="86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1"/>
    </row>
    <row r="305" spans="2:25" ht="17.25" customHeight="1">
      <c r="B305" s="81"/>
      <c r="C305" s="83"/>
      <c r="D305" s="83"/>
      <c r="E305" s="83"/>
      <c r="F305" s="83"/>
      <c r="G305" s="35"/>
      <c r="H305" s="83"/>
      <c r="I305" s="83"/>
      <c r="J305" s="85"/>
      <c r="K305" s="90"/>
      <c r="L305" s="90"/>
      <c r="M305" s="86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1"/>
    </row>
    <row r="306" spans="2:25" ht="17.25" customHeight="1">
      <c r="B306" s="81"/>
      <c r="C306" s="83"/>
      <c r="D306" s="83"/>
      <c r="E306" s="83"/>
      <c r="F306" s="83"/>
      <c r="G306" s="35"/>
      <c r="H306" s="83"/>
      <c r="I306" s="83"/>
      <c r="J306" s="85"/>
      <c r="K306" s="90"/>
      <c r="L306" s="90"/>
      <c r="M306" s="86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1"/>
    </row>
    <row r="307" spans="2:25" ht="17.25" customHeight="1">
      <c r="B307" s="81"/>
      <c r="C307" s="83"/>
      <c r="D307" s="83"/>
      <c r="E307" s="83"/>
      <c r="F307" s="83"/>
      <c r="G307" s="35"/>
      <c r="H307" s="83"/>
      <c r="I307" s="83"/>
      <c r="J307" s="85"/>
      <c r="K307" s="90"/>
      <c r="L307" s="90"/>
      <c r="M307" s="86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1"/>
    </row>
    <row r="308" spans="2:25" ht="17.25" customHeight="1">
      <c r="B308" s="81"/>
      <c r="C308" s="83"/>
      <c r="D308" s="83"/>
      <c r="E308" s="83"/>
      <c r="F308" s="83"/>
      <c r="G308" s="35"/>
      <c r="H308" s="83"/>
      <c r="I308" s="83"/>
      <c r="J308" s="85"/>
      <c r="K308" s="90"/>
      <c r="L308" s="90"/>
      <c r="M308" s="86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1"/>
    </row>
    <row r="309" spans="2:25" ht="17.25" customHeight="1">
      <c r="B309" s="81"/>
      <c r="C309" s="83"/>
      <c r="D309" s="83"/>
      <c r="E309" s="83"/>
      <c r="F309" s="83"/>
      <c r="G309" s="35"/>
      <c r="H309" s="83"/>
      <c r="I309" s="83"/>
      <c r="J309" s="85"/>
      <c r="K309" s="90"/>
      <c r="L309" s="90"/>
      <c r="M309" s="86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1"/>
    </row>
    <row r="310" spans="2:25" ht="17.25" customHeight="1">
      <c r="B310" s="81"/>
      <c r="C310" s="83"/>
      <c r="D310" s="83"/>
      <c r="E310" s="83"/>
      <c r="F310" s="83"/>
      <c r="G310" s="35"/>
      <c r="H310" s="83"/>
      <c r="I310" s="83"/>
      <c r="J310" s="85"/>
      <c r="K310" s="90"/>
      <c r="L310" s="90"/>
      <c r="M310" s="86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1"/>
    </row>
    <row r="311" spans="2:25" ht="17.25" customHeight="1">
      <c r="B311" s="81"/>
      <c r="C311" s="83"/>
      <c r="D311" s="83"/>
      <c r="E311" s="83"/>
      <c r="F311" s="83"/>
      <c r="G311" s="35"/>
      <c r="H311" s="83"/>
      <c r="I311" s="83"/>
      <c r="J311" s="85"/>
      <c r="K311" s="90"/>
      <c r="L311" s="90"/>
      <c r="M311" s="86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1"/>
    </row>
    <row r="312" spans="2:25" ht="17.25" customHeight="1">
      <c r="B312" s="81"/>
      <c r="C312" s="83"/>
      <c r="D312" s="83"/>
      <c r="E312" s="83"/>
      <c r="F312" s="83"/>
      <c r="G312" s="35"/>
      <c r="H312" s="83"/>
      <c r="I312" s="83"/>
      <c r="J312" s="85"/>
      <c r="K312" s="90"/>
      <c r="L312" s="90"/>
      <c r="M312" s="86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1"/>
    </row>
    <row r="313" spans="2:25" ht="17.25" customHeight="1">
      <c r="B313" s="81"/>
      <c r="C313" s="83"/>
      <c r="D313" s="83"/>
      <c r="E313" s="83"/>
      <c r="F313" s="83"/>
      <c r="G313" s="35"/>
      <c r="H313" s="83"/>
      <c r="I313" s="83"/>
      <c r="J313" s="85"/>
      <c r="K313" s="90"/>
      <c r="L313" s="90"/>
      <c r="M313" s="86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1"/>
    </row>
    <row r="314" spans="2:25" ht="17.25" customHeight="1">
      <c r="B314" s="81"/>
      <c r="C314" s="83"/>
      <c r="D314" s="83"/>
      <c r="E314" s="83"/>
      <c r="F314" s="83"/>
      <c r="G314" s="35"/>
      <c r="H314" s="83"/>
      <c r="I314" s="83"/>
      <c r="J314" s="85"/>
      <c r="K314" s="90"/>
      <c r="L314" s="90"/>
      <c r="M314" s="86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1"/>
    </row>
    <row r="315" spans="2:25" ht="17.25" customHeight="1">
      <c r="B315" s="81"/>
      <c r="C315" s="83"/>
      <c r="D315" s="83"/>
      <c r="E315" s="83"/>
      <c r="F315" s="83"/>
      <c r="G315" s="35"/>
      <c r="H315" s="83"/>
      <c r="I315" s="83"/>
      <c r="J315" s="85"/>
      <c r="K315" s="90"/>
      <c r="L315" s="90"/>
      <c r="M315" s="86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1"/>
    </row>
    <row r="316" spans="2:25" ht="17.25" customHeight="1">
      <c r="B316" s="81"/>
      <c r="C316" s="83"/>
      <c r="D316" s="83"/>
      <c r="E316" s="83"/>
      <c r="F316" s="83"/>
      <c r="G316" s="35"/>
      <c r="H316" s="83"/>
      <c r="I316" s="83"/>
      <c r="J316" s="85"/>
      <c r="K316" s="90"/>
      <c r="L316" s="90"/>
      <c r="M316" s="86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1"/>
    </row>
    <row r="317" spans="2:25" ht="17.25" customHeight="1">
      <c r="B317" s="81"/>
      <c r="C317" s="83"/>
      <c r="D317" s="83"/>
      <c r="E317" s="83"/>
      <c r="F317" s="83"/>
      <c r="G317" s="35"/>
      <c r="H317" s="83"/>
      <c r="I317" s="83"/>
      <c r="J317" s="85"/>
      <c r="K317" s="90"/>
      <c r="L317" s="90"/>
      <c r="M317" s="86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1"/>
    </row>
    <row r="318" spans="2:25" ht="17.25" customHeight="1">
      <c r="B318" s="81"/>
      <c r="C318" s="83"/>
      <c r="D318" s="83"/>
      <c r="E318" s="83"/>
      <c r="F318" s="83"/>
      <c r="G318" s="35"/>
      <c r="H318" s="83"/>
      <c r="I318" s="83"/>
      <c r="J318" s="85"/>
      <c r="K318" s="90"/>
      <c r="L318" s="90"/>
      <c r="M318" s="86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1"/>
    </row>
    <row r="319" spans="2:25" ht="17.25" customHeight="1">
      <c r="B319" s="81"/>
      <c r="C319" s="83"/>
      <c r="D319" s="83"/>
      <c r="E319" s="83"/>
      <c r="F319" s="83"/>
      <c r="G319" s="35"/>
      <c r="H319" s="83"/>
      <c r="I319" s="83"/>
      <c r="J319" s="85"/>
      <c r="K319" s="90"/>
      <c r="L319" s="90"/>
      <c r="M319" s="86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1"/>
    </row>
    <row r="320" spans="2:25" ht="17.25" customHeight="1">
      <c r="B320" s="81"/>
      <c r="C320" s="83"/>
      <c r="D320" s="83"/>
      <c r="E320" s="83"/>
      <c r="F320" s="83"/>
      <c r="G320" s="35"/>
      <c r="H320" s="83"/>
      <c r="I320" s="83"/>
      <c r="J320" s="85"/>
      <c r="K320" s="90"/>
      <c r="L320" s="90"/>
      <c r="M320" s="86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1"/>
    </row>
    <row r="321" spans="2:25" ht="17.25" customHeight="1">
      <c r="B321" s="81"/>
      <c r="C321" s="83"/>
      <c r="D321" s="83"/>
      <c r="E321" s="83"/>
      <c r="F321" s="83"/>
      <c r="G321" s="35"/>
      <c r="H321" s="83"/>
      <c r="I321" s="83"/>
      <c r="J321" s="85"/>
      <c r="K321" s="90"/>
      <c r="L321" s="90"/>
      <c r="M321" s="86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1"/>
    </row>
    <row r="322" spans="2:25" ht="17.25" customHeight="1">
      <c r="B322" s="81"/>
      <c r="C322" s="83"/>
      <c r="D322" s="83"/>
      <c r="E322" s="83"/>
      <c r="F322" s="83"/>
      <c r="G322" s="35"/>
      <c r="H322" s="83"/>
      <c r="I322" s="83"/>
      <c r="J322" s="85"/>
      <c r="K322" s="90"/>
      <c r="L322" s="90"/>
      <c r="M322" s="86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1"/>
    </row>
    <row r="323" spans="2:25" ht="17.25" customHeight="1">
      <c r="B323" s="81"/>
      <c r="C323" s="83"/>
      <c r="D323" s="83"/>
      <c r="E323" s="83"/>
      <c r="F323" s="83"/>
      <c r="G323" s="35"/>
      <c r="H323" s="83"/>
      <c r="I323" s="83"/>
      <c r="J323" s="85"/>
      <c r="K323" s="90"/>
      <c r="L323" s="90"/>
      <c r="M323" s="86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1"/>
    </row>
    <row r="324" spans="2:25" ht="17.25" customHeight="1">
      <c r="B324" s="81"/>
      <c r="C324" s="83"/>
      <c r="D324" s="83"/>
      <c r="E324" s="83"/>
      <c r="F324" s="83"/>
      <c r="G324" s="35"/>
      <c r="H324" s="83"/>
      <c r="I324" s="83"/>
      <c r="J324" s="85"/>
      <c r="K324" s="90"/>
      <c r="L324" s="90"/>
      <c r="M324" s="86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1"/>
    </row>
    <row r="325" spans="2:25" ht="17.25" customHeight="1">
      <c r="B325" s="81"/>
      <c r="C325" s="83"/>
      <c r="D325" s="83"/>
      <c r="E325" s="83"/>
      <c r="F325" s="83"/>
      <c r="G325" s="35"/>
      <c r="H325" s="83"/>
      <c r="I325" s="83"/>
      <c r="J325" s="85"/>
      <c r="K325" s="90"/>
      <c r="L325" s="90"/>
      <c r="M325" s="86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1"/>
    </row>
    <row r="326" spans="2:25" ht="17.25" customHeight="1">
      <c r="B326" s="81"/>
      <c r="C326" s="83"/>
      <c r="D326" s="83"/>
      <c r="E326" s="83"/>
      <c r="F326" s="83"/>
      <c r="G326" s="35"/>
      <c r="H326" s="83"/>
      <c r="I326" s="83"/>
      <c r="J326" s="85"/>
      <c r="K326" s="90"/>
      <c r="L326" s="90"/>
      <c r="M326" s="86"/>
      <c r="N326" s="90"/>
      <c r="O326" s="90"/>
      <c r="P326" s="90"/>
      <c r="Q326" s="90"/>
      <c r="R326" s="90"/>
      <c r="S326" s="90"/>
      <c r="T326" s="90"/>
      <c r="U326" s="90"/>
      <c r="V326" s="90"/>
      <c r="W326" s="90"/>
      <c r="X326" s="90"/>
      <c r="Y326" s="91"/>
    </row>
    <row r="327" spans="2:25" ht="17.25" customHeight="1">
      <c r="B327" s="81"/>
      <c r="C327" s="83"/>
      <c r="D327" s="83"/>
      <c r="E327" s="83"/>
      <c r="F327" s="83"/>
      <c r="G327" s="35"/>
      <c r="H327" s="83"/>
      <c r="I327" s="83"/>
      <c r="J327" s="85"/>
      <c r="K327" s="90"/>
      <c r="L327" s="90"/>
      <c r="M327" s="86"/>
      <c r="N327" s="90"/>
      <c r="O327" s="90"/>
      <c r="P327" s="90"/>
      <c r="Q327" s="90"/>
      <c r="R327" s="90"/>
      <c r="S327" s="90"/>
      <c r="T327" s="90"/>
      <c r="U327" s="90"/>
      <c r="V327" s="90"/>
      <c r="W327" s="90"/>
      <c r="X327" s="90"/>
      <c r="Y327" s="91"/>
    </row>
    <row r="328" spans="2:25" ht="17.25" customHeight="1">
      <c r="B328" s="81"/>
      <c r="C328" s="83"/>
      <c r="D328" s="83"/>
      <c r="E328" s="83"/>
      <c r="F328" s="83"/>
      <c r="G328" s="35"/>
      <c r="H328" s="83"/>
      <c r="I328" s="83"/>
      <c r="J328" s="85"/>
      <c r="K328" s="90"/>
      <c r="L328" s="90"/>
      <c r="M328" s="86"/>
      <c r="N328" s="90"/>
      <c r="O328" s="90"/>
      <c r="P328" s="90"/>
      <c r="Q328" s="90"/>
      <c r="R328" s="90"/>
      <c r="S328" s="90"/>
      <c r="T328" s="90"/>
      <c r="U328" s="90"/>
      <c r="V328" s="90"/>
      <c r="W328" s="90"/>
      <c r="X328" s="90"/>
      <c r="Y328" s="91"/>
    </row>
    <row r="329" spans="2:25" ht="17.25" customHeight="1">
      <c r="B329" s="81"/>
      <c r="C329" s="83"/>
      <c r="D329" s="83"/>
      <c r="E329" s="83"/>
      <c r="F329" s="83"/>
      <c r="G329" s="35"/>
      <c r="H329" s="83"/>
      <c r="I329" s="83"/>
      <c r="J329" s="85"/>
      <c r="K329" s="90"/>
      <c r="L329" s="90"/>
      <c r="M329" s="86"/>
      <c r="N329" s="90"/>
      <c r="O329" s="90"/>
      <c r="P329" s="90"/>
      <c r="Q329" s="90"/>
      <c r="R329" s="90"/>
      <c r="S329" s="90"/>
      <c r="T329" s="90"/>
      <c r="U329" s="90"/>
      <c r="V329" s="90"/>
      <c r="W329" s="90"/>
      <c r="X329" s="90"/>
      <c r="Y329" s="91"/>
    </row>
    <row r="330" spans="2:25" ht="17.25" customHeight="1">
      <c r="B330" s="81"/>
      <c r="C330" s="83"/>
      <c r="D330" s="83"/>
      <c r="E330" s="83"/>
      <c r="F330" s="83"/>
      <c r="G330" s="35"/>
      <c r="H330" s="83"/>
      <c r="I330" s="83"/>
      <c r="J330" s="85"/>
      <c r="K330" s="90"/>
      <c r="L330" s="90"/>
      <c r="M330" s="86"/>
      <c r="N330" s="90"/>
      <c r="O330" s="90"/>
      <c r="P330" s="90"/>
      <c r="Q330" s="90"/>
      <c r="R330" s="90"/>
      <c r="S330" s="90"/>
      <c r="T330" s="90"/>
      <c r="U330" s="90"/>
      <c r="V330" s="90"/>
      <c r="W330" s="90"/>
      <c r="X330" s="90"/>
      <c r="Y330" s="91"/>
    </row>
    <row r="331" spans="2:25" ht="17.25" customHeight="1">
      <c r="B331" s="81"/>
      <c r="C331" s="83"/>
      <c r="D331" s="83"/>
      <c r="E331" s="83"/>
      <c r="F331" s="83"/>
      <c r="G331" s="35"/>
      <c r="H331" s="83"/>
      <c r="I331" s="83"/>
      <c r="J331" s="85"/>
      <c r="K331" s="90"/>
      <c r="L331" s="90"/>
      <c r="M331" s="86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1"/>
    </row>
    <row r="332" spans="2:25" ht="17.25" customHeight="1">
      <c r="B332" s="81"/>
      <c r="C332" s="83"/>
      <c r="D332" s="83"/>
      <c r="E332" s="83"/>
      <c r="F332" s="83"/>
      <c r="G332" s="35"/>
      <c r="H332" s="83"/>
      <c r="I332" s="83"/>
      <c r="J332" s="85"/>
      <c r="K332" s="90"/>
      <c r="L332" s="90"/>
      <c r="M332" s="86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1"/>
    </row>
    <row r="333" spans="2:25" ht="17.25" customHeight="1">
      <c r="B333" s="81"/>
      <c r="C333" s="83"/>
      <c r="D333" s="83"/>
      <c r="E333" s="83"/>
      <c r="F333" s="83"/>
      <c r="G333" s="35"/>
      <c r="H333" s="83"/>
      <c r="I333" s="83"/>
      <c r="J333" s="85"/>
      <c r="K333" s="90"/>
      <c r="L333" s="90"/>
      <c r="M333" s="86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1"/>
    </row>
    <row r="334" spans="2:25" ht="17.25" customHeight="1">
      <c r="B334" s="81"/>
      <c r="C334" s="83"/>
      <c r="D334" s="83"/>
      <c r="E334" s="83"/>
      <c r="F334" s="83"/>
      <c r="G334" s="35"/>
      <c r="H334" s="83"/>
      <c r="I334" s="83"/>
      <c r="J334" s="85"/>
      <c r="K334" s="90"/>
      <c r="L334" s="90"/>
      <c r="M334" s="86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1"/>
    </row>
    <row r="335" spans="2:25" ht="17.25" customHeight="1">
      <c r="B335" s="81"/>
      <c r="C335" s="83"/>
      <c r="D335" s="83"/>
      <c r="E335" s="83"/>
      <c r="F335" s="83"/>
      <c r="G335" s="35"/>
      <c r="H335" s="83"/>
      <c r="I335" s="83"/>
      <c r="J335" s="85"/>
      <c r="K335" s="90"/>
      <c r="L335" s="90"/>
      <c r="M335" s="86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1"/>
    </row>
    <row r="336" spans="2:25" ht="17.25" customHeight="1">
      <c r="B336" s="81"/>
      <c r="C336" s="83"/>
      <c r="D336" s="83"/>
      <c r="E336" s="83"/>
      <c r="F336" s="83"/>
      <c r="G336" s="35"/>
      <c r="H336" s="83"/>
      <c r="I336" s="83"/>
      <c r="J336" s="85"/>
      <c r="K336" s="90"/>
      <c r="L336" s="90"/>
      <c r="M336" s="86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1"/>
    </row>
    <row r="337" spans="2:25" ht="17.25" customHeight="1">
      <c r="B337" s="81"/>
      <c r="C337" s="83"/>
      <c r="D337" s="83"/>
      <c r="E337" s="83"/>
      <c r="F337" s="83"/>
      <c r="G337" s="35"/>
      <c r="H337" s="83"/>
      <c r="I337" s="83"/>
      <c r="J337" s="85"/>
      <c r="K337" s="90"/>
      <c r="L337" s="90"/>
      <c r="M337" s="86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1"/>
    </row>
    <row r="338" spans="2:25" ht="17.25" customHeight="1">
      <c r="B338" s="81"/>
      <c r="C338" s="83"/>
      <c r="D338" s="83"/>
      <c r="E338" s="83"/>
      <c r="F338" s="83"/>
      <c r="G338" s="35"/>
      <c r="H338" s="83"/>
      <c r="I338" s="83"/>
      <c r="J338" s="85"/>
      <c r="K338" s="90"/>
      <c r="L338" s="90"/>
      <c r="M338" s="86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1"/>
    </row>
    <row r="339" spans="2:25" ht="17.25" customHeight="1">
      <c r="B339" s="81"/>
      <c r="C339" s="83"/>
      <c r="D339" s="83"/>
      <c r="E339" s="83"/>
      <c r="F339" s="83"/>
      <c r="G339" s="35"/>
      <c r="H339" s="83"/>
      <c r="I339" s="83"/>
      <c r="J339" s="85"/>
      <c r="K339" s="90"/>
      <c r="L339" s="90"/>
      <c r="M339" s="86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1"/>
    </row>
    <row r="340" spans="2:25" ht="17.25" customHeight="1">
      <c r="C340" s="2"/>
      <c r="J340" s="98"/>
      <c r="K340" s="99"/>
      <c r="L340" s="99"/>
      <c r="M340" s="99"/>
      <c r="N340" s="99"/>
      <c r="O340" s="99"/>
    </row>
    <row r="341" spans="2:25" ht="17.25" customHeight="1">
      <c r="C341" s="2"/>
      <c r="J341" s="98"/>
      <c r="K341" s="99"/>
      <c r="L341" s="99"/>
      <c r="M341" s="99"/>
      <c r="N341" s="99"/>
      <c r="O341" s="99"/>
    </row>
    <row r="342" spans="2:25" ht="17.25" customHeight="1">
      <c r="C342" s="2"/>
      <c r="J342" s="98"/>
      <c r="K342" s="99"/>
      <c r="L342" s="99"/>
      <c r="M342" s="99"/>
      <c r="N342" s="99"/>
      <c r="O342" s="99"/>
    </row>
    <row r="343" spans="2:25" ht="17.25" customHeight="1">
      <c r="C343" s="2"/>
      <c r="J343" s="98"/>
      <c r="K343" s="99"/>
      <c r="L343" s="99"/>
      <c r="M343" s="99"/>
      <c r="N343" s="99"/>
      <c r="O343" s="99"/>
    </row>
    <row r="344" spans="2:25" ht="17.25" customHeight="1">
      <c r="C344" s="2"/>
      <c r="J344" s="98"/>
      <c r="K344" s="99"/>
      <c r="L344" s="99"/>
      <c r="M344" s="99"/>
      <c r="N344" s="99"/>
      <c r="O344" s="99"/>
    </row>
    <row r="345" spans="2:25" ht="17.25" customHeight="1">
      <c r="C345" s="2"/>
      <c r="J345" s="98"/>
      <c r="K345" s="99"/>
      <c r="L345" s="99"/>
      <c r="M345" s="99"/>
      <c r="N345" s="99"/>
      <c r="O345" s="99"/>
    </row>
    <row r="346" spans="2:25" ht="17.25" customHeight="1">
      <c r="C346" s="2"/>
      <c r="J346" s="98"/>
      <c r="K346" s="99"/>
      <c r="L346" s="99"/>
      <c r="M346" s="99"/>
      <c r="N346" s="99"/>
      <c r="O346" s="99"/>
    </row>
    <row r="347" spans="2:25" ht="17.25" customHeight="1">
      <c r="C347" s="2"/>
      <c r="J347" s="98"/>
      <c r="K347" s="99"/>
      <c r="L347" s="99"/>
      <c r="M347" s="99"/>
      <c r="N347" s="99"/>
      <c r="O347" s="99"/>
    </row>
    <row r="348" spans="2:25" ht="17.25" customHeight="1">
      <c r="C348" s="2"/>
      <c r="J348" s="98"/>
      <c r="K348" s="99"/>
      <c r="L348" s="99"/>
      <c r="M348" s="99"/>
      <c r="N348" s="99"/>
      <c r="O348" s="99"/>
    </row>
    <row r="349" spans="2:25" ht="17.25" customHeight="1">
      <c r="C349" s="2"/>
      <c r="J349" s="98"/>
      <c r="K349" s="99"/>
      <c r="L349" s="99"/>
      <c r="M349" s="99"/>
      <c r="N349" s="99"/>
      <c r="O349" s="99"/>
    </row>
    <row r="350" spans="2:25" ht="17.25" customHeight="1">
      <c r="C350" s="2"/>
      <c r="J350" s="98"/>
      <c r="K350" s="99"/>
      <c r="L350" s="99"/>
      <c r="M350" s="99"/>
      <c r="N350" s="99"/>
      <c r="O350" s="99"/>
    </row>
    <row r="351" spans="2:25" ht="17.25" customHeight="1">
      <c r="C351" s="2"/>
      <c r="J351" s="98"/>
      <c r="K351" s="99"/>
      <c r="L351" s="99"/>
      <c r="M351" s="99"/>
      <c r="N351" s="99"/>
      <c r="O351" s="99"/>
    </row>
    <row r="352" spans="2:25" ht="17.25" customHeight="1">
      <c r="C352" s="2"/>
      <c r="J352" s="98"/>
      <c r="K352" s="99"/>
      <c r="L352" s="99"/>
      <c r="M352" s="99"/>
      <c r="N352" s="99"/>
      <c r="O352" s="99"/>
    </row>
    <row r="353" spans="3:15" ht="17.25" customHeight="1">
      <c r="C353" s="2"/>
      <c r="J353" s="98"/>
      <c r="K353" s="99"/>
      <c r="L353" s="99"/>
      <c r="M353" s="99"/>
      <c r="N353" s="99"/>
      <c r="O353" s="99"/>
    </row>
    <row r="354" spans="3:15" ht="17.25" customHeight="1">
      <c r="C354" s="2"/>
      <c r="J354" s="98"/>
      <c r="K354" s="99"/>
      <c r="L354" s="99"/>
      <c r="M354" s="99"/>
      <c r="N354" s="99"/>
      <c r="O354" s="99"/>
    </row>
    <row r="355" spans="3:15" ht="17.25" customHeight="1">
      <c r="C355" s="2"/>
      <c r="J355" s="98"/>
      <c r="K355" s="99"/>
      <c r="L355" s="99"/>
      <c r="M355" s="99"/>
      <c r="N355" s="99"/>
      <c r="O355" s="99"/>
    </row>
    <row r="356" spans="3:15" ht="17.25" customHeight="1">
      <c r="C356" s="2"/>
      <c r="J356" s="98"/>
      <c r="K356" s="99"/>
      <c r="L356" s="99"/>
      <c r="M356" s="99"/>
      <c r="N356" s="99"/>
      <c r="O356" s="99"/>
    </row>
    <row r="357" spans="3:15" ht="17.25" customHeight="1">
      <c r="C357" s="2"/>
      <c r="J357" s="98"/>
      <c r="K357" s="99"/>
      <c r="L357" s="99"/>
      <c r="M357" s="99"/>
      <c r="N357" s="99"/>
      <c r="O357" s="99"/>
    </row>
    <row r="358" spans="3:15" ht="17.25" customHeight="1">
      <c r="C358" s="2"/>
      <c r="J358" s="98"/>
      <c r="K358" s="99"/>
      <c r="L358" s="99"/>
      <c r="M358" s="99"/>
      <c r="N358" s="99"/>
      <c r="O358" s="99"/>
    </row>
    <row r="359" spans="3:15" ht="17.25" customHeight="1">
      <c r="C359" s="2"/>
      <c r="J359" s="98"/>
      <c r="K359" s="99"/>
      <c r="L359" s="99"/>
      <c r="M359" s="99"/>
      <c r="N359" s="99"/>
      <c r="O359" s="99"/>
    </row>
    <row r="360" spans="3:15" ht="17.25" customHeight="1">
      <c r="C360" s="2"/>
      <c r="J360" s="98"/>
      <c r="K360" s="99"/>
      <c r="L360" s="99"/>
      <c r="M360" s="99"/>
      <c r="N360" s="99"/>
      <c r="O360" s="99"/>
    </row>
    <row r="361" spans="3:15" ht="17.25" customHeight="1">
      <c r="C361" s="2"/>
      <c r="J361" s="98"/>
      <c r="K361" s="99"/>
      <c r="L361" s="99"/>
      <c r="M361" s="99"/>
      <c r="N361" s="99"/>
      <c r="O361" s="99"/>
    </row>
    <row r="362" spans="3:15" ht="17.25" customHeight="1">
      <c r="C362" s="2"/>
      <c r="J362" s="98"/>
      <c r="K362" s="99"/>
      <c r="L362" s="99"/>
      <c r="M362" s="99"/>
      <c r="N362" s="99"/>
      <c r="O362" s="99"/>
    </row>
    <row r="363" spans="3:15" ht="17.25" customHeight="1">
      <c r="C363" s="2"/>
      <c r="J363" s="98"/>
      <c r="K363" s="99"/>
      <c r="L363" s="99"/>
      <c r="M363" s="99"/>
      <c r="N363" s="99"/>
      <c r="O363" s="99"/>
    </row>
    <row r="364" spans="3:15" ht="17.25" customHeight="1">
      <c r="C364" s="2"/>
      <c r="J364" s="98"/>
      <c r="K364" s="99"/>
      <c r="L364" s="99"/>
      <c r="M364" s="99"/>
      <c r="N364" s="99"/>
      <c r="O364" s="99"/>
    </row>
    <row r="365" spans="3:15" ht="17.25" customHeight="1">
      <c r="C365" s="2"/>
      <c r="J365" s="98"/>
      <c r="K365" s="99"/>
      <c r="L365" s="99"/>
      <c r="M365" s="99"/>
      <c r="N365" s="99"/>
      <c r="O365" s="99"/>
    </row>
    <row r="366" spans="3:15" ht="17.25" customHeight="1">
      <c r="C366" s="2"/>
      <c r="J366" s="98"/>
      <c r="K366" s="99"/>
      <c r="L366" s="99"/>
      <c r="M366" s="99"/>
      <c r="N366" s="99"/>
      <c r="O366" s="99"/>
    </row>
    <row r="367" spans="3:15" ht="17.25" customHeight="1">
      <c r="C367" s="2"/>
      <c r="J367" s="98"/>
      <c r="K367" s="99"/>
      <c r="L367" s="99"/>
      <c r="M367" s="99"/>
      <c r="N367" s="99"/>
      <c r="O367" s="99"/>
    </row>
    <row r="368" spans="3:15" ht="17.25" customHeight="1">
      <c r="C368" s="2"/>
      <c r="J368" s="98"/>
      <c r="K368" s="99"/>
      <c r="L368" s="99"/>
      <c r="M368" s="99"/>
      <c r="N368" s="99"/>
      <c r="O368" s="99"/>
    </row>
    <row r="369" spans="3:15" ht="17.25" customHeight="1">
      <c r="C369" s="2"/>
      <c r="J369" s="98"/>
      <c r="K369" s="99"/>
      <c r="L369" s="99"/>
      <c r="M369" s="99"/>
      <c r="N369" s="99"/>
      <c r="O369" s="99"/>
    </row>
    <row r="370" spans="3:15" ht="17.25" customHeight="1">
      <c r="C370" s="2"/>
      <c r="J370" s="98"/>
      <c r="K370" s="99"/>
      <c r="L370" s="99"/>
      <c r="M370" s="99"/>
      <c r="N370" s="99"/>
      <c r="O370" s="99"/>
    </row>
    <row r="371" spans="3:15" ht="17.25" customHeight="1">
      <c r="C371" s="2"/>
      <c r="J371" s="98"/>
      <c r="K371" s="99"/>
      <c r="L371" s="99"/>
      <c r="M371" s="99"/>
      <c r="N371" s="99"/>
      <c r="O371" s="99"/>
    </row>
    <row r="372" spans="3:15" ht="17.25" customHeight="1">
      <c r="C372" s="2"/>
      <c r="J372" s="98"/>
      <c r="K372" s="99"/>
      <c r="L372" s="99"/>
      <c r="M372" s="99"/>
      <c r="N372" s="99"/>
      <c r="O372" s="99"/>
    </row>
    <row r="373" spans="3:15" ht="17.25" customHeight="1">
      <c r="C373" s="2"/>
      <c r="J373" s="98"/>
      <c r="K373" s="99"/>
      <c r="L373" s="99"/>
      <c r="M373" s="99"/>
      <c r="N373" s="99"/>
      <c r="O373" s="99"/>
    </row>
    <row r="374" spans="3:15" ht="17.25" customHeight="1">
      <c r="C374" s="2"/>
      <c r="J374" s="98"/>
      <c r="K374" s="99"/>
      <c r="L374" s="99"/>
      <c r="M374" s="99"/>
      <c r="N374" s="99"/>
      <c r="O374" s="99"/>
    </row>
    <row r="375" spans="3:15" ht="17.25" customHeight="1">
      <c r="C375" s="2"/>
      <c r="J375" s="98"/>
      <c r="K375" s="99"/>
      <c r="L375" s="99"/>
      <c r="M375" s="99"/>
      <c r="N375" s="99"/>
      <c r="O375" s="99"/>
    </row>
    <row r="376" spans="3:15" ht="17.25" customHeight="1">
      <c r="C376" s="2"/>
      <c r="J376" s="98"/>
      <c r="K376" s="99"/>
      <c r="L376" s="99"/>
      <c r="M376" s="99"/>
      <c r="N376" s="99"/>
      <c r="O376" s="99"/>
    </row>
    <row r="377" spans="3:15" ht="17.25" customHeight="1">
      <c r="C377" s="2"/>
      <c r="J377" s="98"/>
      <c r="K377" s="99"/>
      <c r="L377" s="99"/>
      <c r="M377" s="99"/>
      <c r="N377" s="99"/>
      <c r="O377" s="99"/>
    </row>
    <row r="378" spans="3:15" ht="17.25" customHeight="1">
      <c r="C378" s="2"/>
      <c r="J378" s="98"/>
      <c r="K378" s="99"/>
      <c r="L378" s="99"/>
      <c r="M378" s="99"/>
      <c r="N378" s="99"/>
      <c r="O378" s="99"/>
    </row>
    <row r="379" spans="3:15" ht="17.25" customHeight="1">
      <c r="C379" s="2"/>
      <c r="J379" s="98"/>
      <c r="K379" s="99"/>
      <c r="L379" s="99"/>
      <c r="M379" s="99"/>
      <c r="N379" s="99"/>
      <c r="O379" s="99"/>
    </row>
    <row r="380" spans="3:15" ht="17.25" customHeight="1">
      <c r="C380" s="2"/>
      <c r="J380" s="98"/>
      <c r="K380" s="99"/>
      <c r="L380" s="99"/>
      <c r="M380" s="99"/>
      <c r="N380" s="99"/>
      <c r="O380" s="99"/>
    </row>
    <row r="381" spans="3:15" ht="17.25" customHeight="1">
      <c r="C381" s="2"/>
      <c r="J381" s="98"/>
      <c r="K381" s="99"/>
      <c r="L381" s="99"/>
      <c r="M381" s="99"/>
      <c r="N381" s="99"/>
      <c r="O381" s="99"/>
    </row>
    <row r="382" spans="3:15" ht="17.25" customHeight="1">
      <c r="C382" s="2"/>
      <c r="J382" s="98"/>
      <c r="K382" s="99"/>
      <c r="L382" s="99"/>
      <c r="M382" s="99"/>
      <c r="N382" s="99"/>
      <c r="O382" s="99"/>
    </row>
    <row r="383" spans="3:15" ht="17.25" customHeight="1">
      <c r="C383" s="2"/>
      <c r="J383" s="98"/>
      <c r="K383" s="99"/>
      <c r="L383" s="99"/>
      <c r="M383" s="99"/>
      <c r="N383" s="99"/>
      <c r="O383" s="99"/>
    </row>
    <row r="384" spans="3:15" ht="17.25" customHeight="1">
      <c r="C384" s="2"/>
      <c r="J384" s="98"/>
      <c r="K384" s="99"/>
      <c r="L384" s="99"/>
      <c r="M384" s="99"/>
      <c r="N384" s="99"/>
      <c r="O384" s="99"/>
    </row>
    <row r="385" spans="3:15" ht="17.25" customHeight="1">
      <c r="C385" s="2"/>
      <c r="J385" s="98"/>
      <c r="K385" s="99"/>
      <c r="L385" s="99"/>
      <c r="M385" s="99"/>
      <c r="N385" s="99"/>
      <c r="O385" s="99"/>
    </row>
    <row r="386" spans="3:15" ht="17.25" customHeight="1">
      <c r="C386" s="2"/>
      <c r="J386" s="98"/>
      <c r="K386" s="99"/>
      <c r="L386" s="99"/>
      <c r="M386" s="99"/>
      <c r="N386" s="99"/>
      <c r="O386" s="99"/>
    </row>
    <row r="387" spans="3:15" ht="17.25" customHeight="1">
      <c r="C387" s="2"/>
      <c r="J387" s="98"/>
      <c r="K387" s="99"/>
      <c r="L387" s="99"/>
      <c r="M387" s="99"/>
      <c r="N387" s="99"/>
      <c r="O387" s="99"/>
    </row>
    <row r="388" spans="3:15" ht="17.25" customHeight="1">
      <c r="C388" s="2"/>
      <c r="J388" s="98"/>
      <c r="K388" s="99"/>
      <c r="L388" s="99"/>
      <c r="M388" s="99"/>
      <c r="N388" s="99"/>
      <c r="O388" s="99"/>
    </row>
    <row r="389" spans="3:15" ht="17.25" customHeight="1">
      <c r="C389" s="2"/>
      <c r="J389" s="98"/>
      <c r="K389" s="99"/>
      <c r="L389" s="99"/>
      <c r="M389" s="99"/>
      <c r="N389" s="99"/>
      <c r="O389" s="99"/>
    </row>
    <row r="390" spans="3:15" ht="17.25" customHeight="1">
      <c r="C390" s="2"/>
      <c r="J390" s="98"/>
      <c r="K390" s="99"/>
      <c r="L390" s="99"/>
      <c r="M390" s="99"/>
      <c r="N390" s="99"/>
      <c r="O390" s="99"/>
    </row>
    <row r="391" spans="3:15" ht="17.25" customHeight="1">
      <c r="C391" s="2"/>
      <c r="J391" s="98"/>
      <c r="K391" s="99"/>
      <c r="L391" s="99"/>
      <c r="M391" s="99"/>
      <c r="N391" s="99"/>
      <c r="O391" s="99"/>
    </row>
    <row r="392" spans="3:15" ht="17.25" customHeight="1">
      <c r="C392" s="2"/>
      <c r="J392" s="98"/>
      <c r="K392" s="99"/>
      <c r="L392" s="99"/>
      <c r="M392" s="99"/>
      <c r="N392" s="99"/>
      <c r="O392" s="99"/>
    </row>
    <row r="393" spans="3:15" ht="17.25" customHeight="1">
      <c r="C393" s="2"/>
      <c r="J393" s="98"/>
      <c r="K393" s="99"/>
      <c r="L393" s="99"/>
      <c r="M393" s="99"/>
      <c r="N393" s="99"/>
      <c r="O393" s="99"/>
    </row>
    <row r="394" spans="3:15" ht="17.25" customHeight="1">
      <c r="C394" s="2"/>
      <c r="J394" s="98"/>
      <c r="K394" s="99"/>
      <c r="L394" s="99"/>
      <c r="M394" s="99"/>
      <c r="N394" s="99"/>
      <c r="O394" s="99"/>
    </row>
    <row r="395" spans="3:15" ht="17.25" customHeight="1">
      <c r="C395" s="2"/>
      <c r="J395" s="98"/>
      <c r="K395" s="99"/>
      <c r="L395" s="99"/>
      <c r="M395" s="99"/>
      <c r="N395" s="99"/>
      <c r="O395" s="99"/>
    </row>
    <row r="396" spans="3:15" ht="17.25" customHeight="1">
      <c r="C396" s="2"/>
      <c r="J396" s="98"/>
      <c r="K396" s="99"/>
      <c r="L396" s="99"/>
      <c r="M396" s="99"/>
      <c r="N396" s="99"/>
      <c r="O396" s="99"/>
    </row>
    <row r="397" spans="3:15" ht="17.25" customHeight="1">
      <c r="C397" s="2"/>
      <c r="J397" s="98"/>
      <c r="K397" s="99"/>
      <c r="L397" s="99"/>
      <c r="M397" s="99"/>
      <c r="N397" s="99"/>
      <c r="O397" s="99"/>
    </row>
    <row r="398" spans="3:15" ht="17.25" customHeight="1">
      <c r="C398" s="2"/>
      <c r="J398" s="98"/>
      <c r="K398" s="99"/>
      <c r="L398" s="99"/>
      <c r="M398" s="99"/>
      <c r="N398" s="99"/>
      <c r="O398" s="99"/>
    </row>
    <row r="399" spans="3:15" ht="17.25" customHeight="1">
      <c r="C399" s="2"/>
      <c r="J399" s="98"/>
      <c r="K399" s="99"/>
      <c r="L399" s="99"/>
      <c r="M399" s="99"/>
      <c r="N399" s="99"/>
      <c r="O399" s="99"/>
    </row>
    <row r="400" spans="3:15" ht="17.25" customHeight="1">
      <c r="C400" s="2"/>
      <c r="J400" s="98"/>
      <c r="K400" s="99"/>
      <c r="L400" s="99"/>
      <c r="M400" s="99"/>
      <c r="N400" s="99"/>
      <c r="O400" s="99"/>
    </row>
    <row r="401" spans="3:15" ht="17.25" customHeight="1">
      <c r="C401" s="2"/>
      <c r="J401" s="98"/>
      <c r="K401" s="99"/>
      <c r="L401" s="99"/>
      <c r="M401" s="99"/>
      <c r="N401" s="99"/>
      <c r="O401" s="99"/>
    </row>
    <row r="402" spans="3:15" ht="17.25" customHeight="1">
      <c r="C402" s="2"/>
      <c r="J402" s="98"/>
      <c r="K402" s="99"/>
      <c r="L402" s="99"/>
      <c r="M402" s="99"/>
      <c r="N402" s="99"/>
      <c r="O402" s="99"/>
    </row>
    <row r="403" spans="3:15" ht="17.25" customHeight="1">
      <c r="C403" s="2"/>
      <c r="J403" s="98"/>
      <c r="K403" s="99"/>
      <c r="L403" s="99"/>
      <c r="M403" s="99"/>
      <c r="N403" s="99"/>
      <c r="O403" s="99"/>
    </row>
    <row r="404" spans="3:15" ht="17.25" customHeight="1">
      <c r="C404" s="2"/>
      <c r="J404" s="98"/>
      <c r="K404" s="99"/>
      <c r="L404" s="99"/>
      <c r="M404" s="99"/>
      <c r="N404" s="99"/>
      <c r="O404" s="99"/>
    </row>
    <row r="405" spans="3:15" ht="17.25" customHeight="1">
      <c r="C405" s="2"/>
      <c r="J405" s="98"/>
      <c r="K405" s="99"/>
      <c r="L405" s="99"/>
      <c r="M405" s="99"/>
      <c r="N405" s="99"/>
      <c r="O405" s="99"/>
    </row>
    <row r="406" spans="3:15" ht="17.25" customHeight="1">
      <c r="C406" s="2"/>
      <c r="J406" s="98"/>
      <c r="K406" s="99"/>
      <c r="L406" s="99"/>
      <c r="M406" s="99"/>
      <c r="N406" s="99"/>
      <c r="O406" s="99"/>
    </row>
    <row r="407" spans="3:15" ht="17.25" customHeight="1">
      <c r="C407" s="2"/>
      <c r="J407" s="98"/>
      <c r="K407" s="99"/>
      <c r="L407" s="99"/>
      <c r="M407" s="99"/>
      <c r="N407" s="99"/>
      <c r="O407" s="99"/>
    </row>
    <row r="408" spans="3:15" ht="17.25" customHeight="1">
      <c r="C408" s="2"/>
      <c r="J408" s="98"/>
      <c r="K408" s="99"/>
      <c r="L408" s="99"/>
      <c r="M408" s="99"/>
      <c r="N408" s="99"/>
      <c r="O408" s="99"/>
    </row>
    <row r="409" spans="3:15" ht="17.25" customHeight="1">
      <c r="C409" s="2"/>
      <c r="J409" s="98"/>
      <c r="K409" s="99"/>
      <c r="L409" s="99"/>
      <c r="M409" s="99"/>
      <c r="N409" s="99"/>
      <c r="O409" s="99"/>
    </row>
    <row r="410" spans="3:15" ht="17.25" customHeight="1">
      <c r="C410" s="2"/>
      <c r="J410" s="98"/>
      <c r="K410" s="99"/>
      <c r="L410" s="99"/>
      <c r="M410" s="99"/>
      <c r="N410" s="99"/>
      <c r="O410" s="99"/>
    </row>
    <row r="411" spans="3:15" ht="17.25" customHeight="1">
      <c r="C411" s="2"/>
      <c r="J411" s="98"/>
      <c r="K411" s="99"/>
      <c r="L411" s="99"/>
      <c r="M411" s="99"/>
      <c r="N411" s="99"/>
      <c r="O411" s="99"/>
    </row>
    <row r="412" spans="3:15" ht="17.25" customHeight="1">
      <c r="C412" s="2"/>
      <c r="J412" s="98"/>
      <c r="K412" s="99"/>
      <c r="L412" s="99"/>
      <c r="M412" s="99"/>
      <c r="N412" s="99"/>
      <c r="O412" s="99"/>
    </row>
    <row r="413" spans="3:15" ht="17.25" customHeight="1">
      <c r="C413" s="2"/>
      <c r="J413" s="98"/>
      <c r="K413" s="99"/>
      <c r="L413" s="99"/>
      <c r="M413" s="99"/>
      <c r="N413" s="99"/>
      <c r="O413" s="99"/>
    </row>
    <row r="414" spans="3:15" ht="17.25" customHeight="1">
      <c r="C414" s="2"/>
      <c r="J414" s="98"/>
      <c r="K414" s="99"/>
      <c r="L414" s="99"/>
      <c r="M414" s="99"/>
      <c r="N414" s="99"/>
      <c r="O414" s="99"/>
    </row>
    <row r="415" spans="3:15" ht="17.25" customHeight="1">
      <c r="C415" s="2"/>
      <c r="J415" s="98"/>
      <c r="K415" s="99"/>
      <c r="L415" s="99"/>
      <c r="M415" s="99"/>
      <c r="N415" s="99"/>
      <c r="O415" s="99"/>
    </row>
    <row r="416" spans="3:15" ht="17.25" customHeight="1">
      <c r="C416" s="2"/>
      <c r="J416" s="98"/>
      <c r="K416" s="99"/>
      <c r="L416" s="99"/>
      <c r="M416" s="99"/>
      <c r="N416" s="99"/>
      <c r="O416" s="99"/>
    </row>
    <row r="417" spans="3:15" ht="17.25" customHeight="1">
      <c r="C417" s="2"/>
      <c r="J417" s="98"/>
      <c r="K417" s="99"/>
      <c r="L417" s="99"/>
      <c r="M417" s="99"/>
      <c r="N417" s="99"/>
      <c r="O417" s="99"/>
    </row>
    <row r="418" spans="3:15" ht="17.25" customHeight="1">
      <c r="C418" s="2"/>
      <c r="J418" s="98"/>
      <c r="K418" s="99"/>
      <c r="L418" s="99"/>
      <c r="M418" s="99"/>
      <c r="N418" s="99"/>
      <c r="O418" s="99"/>
    </row>
    <row r="419" spans="3:15" ht="17.25" customHeight="1">
      <c r="C419" s="2"/>
      <c r="J419" s="98"/>
      <c r="K419" s="99"/>
      <c r="L419" s="99"/>
      <c r="M419" s="99"/>
      <c r="N419" s="99"/>
      <c r="O419" s="99"/>
    </row>
    <row r="420" spans="3:15" ht="17.25" customHeight="1">
      <c r="C420" s="2"/>
      <c r="J420" s="98"/>
      <c r="K420" s="99"/>
      <c r="L420" s="99"/>
      <c r="M420" s="99"/>
      <c r="N420" s="99"/>
      <c r="O420" s="99"/>
    </row>
    <row r="421" spans="3:15" ht="17.25" customHeight="1">
      <c r="C421" s="2"/>
      <c r="J421" s="98"/>
      <c r="K421" s="99"/>
      <c r="L421" s="99"/>
      <c r="M421" s="99"/>
      <c r="N421" s="99"/>
      <c r="O421" s="99"/>
    </row>
    <row r="422" spans="3:15" ht="17.25" customHeight="1">
      <c r="C422" s="2"/>
      <c r="J422" s="98"/>
      <c r="K422" s="99"/>
      <c r="L422" s="99"/>
      <c r="M422" s="99"/>
      <c r="N422" s="99"/>
      <c r="O422" s="99"/>
    </row>
    <row r="423" spans="3:15" ht="17.25" customHeight="1">
      <c r="C423" s="2"/>
      <c r="J423" s="98"/>
      <c r="K423" s="99"/>
      <c r="L423" s="99"/>
      <c r="M423" s="99"/>
      <c r="N423" s="99"/>
      <c r="O423" s="99"/>
    </row>
    <row r="424" spans="3:15" ht="17.25" customHeight="1">
      <c r="C424" s="2"/>
      <c r="J424" s="98"/>
      <c r="K424" s="99"/>
      <c r="L424" s="99"/>
      <c r="M424" s="99"/>
      <c r="N424" s="99"/>
      <c r="O424" s="99"/>
    </row>
    <row r="425" spans="3:15" ht="17.25" customHeight="1">
      <c r="C425" s="2"/>
      <c r="J425" s="98"/>
      <c r="K425" s="99"/>
      <c r="L425" s="99"/>
      <c r="M425" s="99"/>
      <c r="N425" s="99"/>
      <c r="O425" s="99"/>
    </row>
    <row r="426" spans="3:15" ht="17.25" customHeight="1">
      <c r="C426" s="2"/>
      <c r="J426" s="98"/>
      <c r="K426" s="99"/>
      <c r="L426" s="99"/>
      <c r="M426" s="99"/>
      <c r="N426" s="99"/>
      <c r="O426" s="99"/>
    </row>
    <row r="427" spans="3:15" ht="17.25" customHeight="1">
      <c r="C427" s="2"/>
      <c r="J427" s="98"/>
      <c r="K427" s="99"/>
      <c r="L427" s="99"/>
      <c r="M427" s="99"/>
      <c r="N427" s="99"/>
      <c r="O427" s="99"/>
    </row>
    <row r="428" spans="3:15" ht="17.25" customHeight="1">
      <c r="C428" s="2"/>
      <c r="J428" s="98"/>
      <c r="K428" s="99"/>
      <c r="L428" s="99"/>
      <c r="M428" s="99"/>
      <c r="N428" s="99"/>
      <c r="O428" s="99"/>
    </row>
    <row r="429" spans="3:15" ht="17.25" customHeight="1">
      <c r="C429" s="2"/>
      <c r="J429" s="98"/>
      <c r="K429" s="99"/>
      <c r="L429" s="99"/>
      <c r="M429" s="99"/>
      <c r="N429" s="99"/>
      <c r="O429" s="99"/>
    </row>
    <row r="430" spans="3:15" ht="17.25" customHeight="1">
      <c r="C430" s="2"/>
      <c r="J430" s="98"/>
      <c r="K430" s="99"/>
      <c r="L430" s="99"/>
      <c r="M430" s="99"/>
      <c r="N430" s="99"/>
      <c r="O430" s="99"/>
    </row>
    <row r="431" spans="3:15" ht="17.25" customHeight="1">
      <c r="C431" s="2"/>
      <c r="J431" s="98"/>
      <c r="K431" s="99"/>
      <c r="L431" s="99"/>
      <c r="M431" s="99"/>
      <c r="N431" s="99"/>
      <c r="O431" s="99"/>
    </row>
    <row r="432" spans="3:15" ht="17.25" customHeight="1">
      <c r="C432" s="2"/>
      <c r="J432" s="98"/>
      <c r="K432" s="99"/>
      <c r="L432" s="99"/>
      <c r="M432" s="99"/>
      <c r="N432" s="99"/>
      <c r="O432" s="99"/>
    </row>
    <row r="433" spans="3:15" ht="17.25" customHeight="1">
      <c r="C433" s="2"/>
      <c r="J433" s="98"/>
      <c r="K433" s="99"/>
      <c r="L433" s="99"/>
      <c r="M433" s="99"/>
      <c r="N433" s="99"/>
      <c r="O433" s="99"/>
    </row>
    <row r="434" spans="3:15" ht="17.25" customHeight="1">
      <c r="C434" s="2"/>
      <c r="J434" s="98"/>
      <c r="K434" s="99"/>
      <c r="L434" s="99"/>
      <c r="M434" s="99"/>
      <c r="N434" s="99"/>
      <c r="O434" s="99"/>
    </row>
    <row r="435" spans="3:15" ht="17.25" customHeight="1">
      <c r="C435" s="2"/>
      <c r="J435" s="98"/>
      <c r="K435" s="99"/>
      <c r="L435" s="99"/>
      <c r="M435" s="99"/>
      <c r="N435" s="99"/>
      <c r="O435" s="99"/>
    </row>
    <row r="436" spans="3:15" ht="17.25" customHeight="1">
      <c r="C436" s="2"/>
      <c r="J436" s="98"/>
      <c r="K436" s="99"/>
      <c r="L436" s="99"/>
      <c r="M436" s="99"/>
      <c r="N436" s="99"/>
      <c r="O436" s="99"/>
    </row>
    <row r="437" spans="3:15" ht="17.25" customHeight="1">
      <c r="C437" s="2"/>
      <c r="J437" s="98"/>
      <c r="K437" s="99"/>
      <c r="L437" s="99"/>
      <c r="M437" s="99"/>
      <c r="N437" s="99"/>
      <c r="O437" s="99"/>
    </row>
    <row r="438" spans="3:15" ht="17.25" customHeight="1">
      <c r="C438" s="2"/>
      <c r="J438" s="98"/>
      <c r="K438" s="99"/>
      <c r="L438" s="99"/>
      <c r="M438" s="99"/>
      <c r="N438" s="99"/>
      <c r="O438" s="99"/>
    </row>
    <row r="439" spans="3:15" ht="17.25" customHeight="1">
      <c r="C439" s="2"/>
      <c r="J439" s="98"/>
      <c r="K439" s="99"/>
      <c r="L439" s="99"/>
      <c r="M439" s="99"/>
      <c r="N439" s="99"/>
      <c r="O439" s="99"/>
    </row>
    <row r="440" spans="3:15" ht="17.25" customHeight="1">
      <c r="C440" s="2"/>
      <c r="J440" s="98"/>
      <c r="K440" s="99"/>
      <c r="L440" s="99"/>
      <c r="M440" s="99"/>
      <c r="N440" s="99"/>
      <c r="O440" s="99"/>
    </row>
    <row r="441" spans="3:15" ht="17.25" customHeight="1">
      <c r="C441" s="2"/>
      <c r="J441" s="98"/>
      <c r="K441" s="99"/>
      <c r="L441" s="99"/>
      <c r="M441" s="99"/>
      <c r="N441" s="99"/>
      <c r="O441" s="99"/>
    </row>
    <row r="442" spans="3:15" ht="17.25" customHeight="1">
      <c r="C442" s="2"/>
      <c r="J442" s="98"/>
      <c r="K442" s="99"/>
      <c r="L442" s="99"/>
      <c r="M442" s="99"/>
      <c r="N442" s="99"/>
      <c r="O442" s="99"/>
    </row>
    <row r="443" spans="3:15" ht="17.25" customHeight="1">
      <c r="C443" s="2"/>
      <c r="J443" s="98"/>
      <c r="K443" s="99"/>
      <c r="L443" s="99"/>
      <c r="M443" s="99"/>
      <c r="N443" s="99"/>
      <c r="O443" s="99"/>
    </row>
    <row r="444" spans="3:15" ht="17.25" customHeight="1">
      <c r="C444" s="2"/>
      <c r="J444" s="98"/>
      <c r="K444" s="99"/>
      <c r="L444" s="99"/>
      <c r="M444" s="99"/>
      <c r="N444" s="99"/>
      <c r="O444" s="99"/>
    </row>
    <row r="445" spans="3:15" ht="17.25" customHeight="1">
      <c r="C445" s="2"/>
      <c r="J445" s="98"/>
      <c r="K445" s="99"/>
      <c r="L445" s="99"/>
      <c r="M445" s="99"/>
      <c r="N445" s="99"/>
      <c r="O445" s="99"/>
    </row>
    <row r="446" spans="3:15" ht="17.25" customHeight="1">
      <c r="C446" s="2"/>
      <c r="J446" s="98"/>
      <c r="K446" s="99"/>
      <c r="L446" s="99"/>
      <c r="M446" s="99"/>
      <c r="N446" s="99"/>
      <c r="O446" s="99"/>
    </row>
    <row r="447" spans="3:15" ht="17.25" customHeight="1">
      <c r="C447" s="2"/>
      <c r="J447" s="98"/>
      <c r="K447" s="99"/>
      <c r="L447" s="99"/>
      <c r="M447" s="99"/>
      <c r="N447" s="99"/>
      <c r="O447" s="99"/>
    </row>
    <row r="448" spans="3:15" ht="17.25" customHeight="1">
      <c r="C448" s="2"/>
      <c r="J448" s="98"/>
      <c r="K448" s="99"/>
      <c r="L448" s="99"/>
      <c r="M448" s="99"/>
      <c r="N448" s="99"/>
      <c r="O448" s="99"/>
    </row>
    <row r="449" spans="3:15" ht="17.25" customHeight="1">
      <c r="C449" s="2"/>
      <c r="J449" s="98"/>
      <c r="K449" s="99"/>
      <c r="L449" s="99"/>
      <c r="M449" s="99"/>
      <c r="N449" s="99"/>
      <c r="O449" s="99"/>
    </row>
    <row r="450" spans="3:15" ht="17.25" customHeight="1">
      <c r="C450" s="2"/>
      <c r="J450" s="98"/>
      <c r="K450" s="99"/>
      <c r="L450" s="99"/>
      <c r="M450" s="99"/>
      <c r="N450" s="99"/>
      <c r="O450" s="99"/>
    </row>
    <row r="451" spans="3:15" ht="17.25" customHeight="1">
      <c r="C451" s="2"/>
      <c r="J451" s="98"/>
      <c r="K451" s="99"/>
      <c r="L451" s="99"/>
      <c r="M451" s="99"/>
      <c r="N451" s="99"/>
      <c r="O451" s="99"/>
    </row>
    <row r="452" spans="3:15" ht="17.25" customHeight="1">
      <c r="C452" s="2"/>
      <c r="J452" s="98"/>
      <c r="K452" s="99"/>
      <c r="L452" s="99"/>
      <c r="M452" s="99"/>
      <c r="N452" s="99"/>
      <c r="O452" s="99"/>
    </row>
    <row r="453" spans="3:15" ht="17.25" customHeight="1">
      <c r="C453" s="2"/>
      <c r="J453" s="98"/>
      <c r="K453" s="99"/>
      <c r="L453" s="99"/>
      <c r="M453" s="99"/>
      <c r="N453" s="99"/>
      <c r="O453" s="99"/>
    </row>
    <row r="454" spans="3:15" ht="17.25" customHeight="1">
      <c r="C454" s="2"/>
      <c r="J454" s="98"/>
      <c r="K454" s="99"/>
      <c r="L454" s="99"/>
      <c r="M454" s="99"/>
      <c r="N454" s="99"/>
      <c r="O454" s="99"/>
    </row>
    <row r="455" spans="3:15" ht="17.25" customHeight="1">
      <c r="C455" s="2"/>
      <c r="J455" s="98"/>
      <c r="K455" s="99"/>
      <c r="L455" s="99"/>
      <c r="M455" s="99"/>
      <c r="N455" s="99"/>
      <c r="O455" s="99"/>
    </row>
    <row r="456" spans="3:15" ht="17.25" customHeight="1">
      <c r="C456" s="2"/>
      <c r="J456" s="98"/>
      <c r="K456" s="99"/>
      <c r="L456" s="99"/>
      <c r="M456" s="99"/>
      <c r="N456" s="99"/>
      <c r="O456" s="99"/>
    </row>
    <row r="457" spans="3:15" ht="17.25" customHeight="1">
      <c r="C457" s="2"/>
      <c r="J457" s="98"/>
      <c r="K457" s="99"/>
      <c r="L457" s="99"/>
      <c r="M457" s="99"/>
      <c r="N457" s="99"/>
      <c r="O457" s="99"/>
    </row>
    <row r="458" spans="3:15" ht="17.25" customHeight="1">
      <c r="C458" s="2"/>
      <c r="J458" s="98"/>
      <c r="K458" s="99"/>
      <c r="L458" s="99"/>
      <c r="M458" s="99"/>
      <c r="N458" s="99"/>
      <c r="O458" s="99"/>
    </row>
    <row r="459" spans="3:15" ht="17.25" customHeight="1">
      <c r="C459" s="2"/>
      <c r="J459" s="98"/>
      <c r="K459" s="99"/>
      <c r="L459" s="99"/>
      <c r="M459" s="99"/>
      <c r="N459" s="99"/>
      <c r="O459" s="99"/>
    </row>
    <row r="460" spans="3:15" ht="17.25" customHeight="1">
      <c r="C460" s="2"/>
      <c r="J460" s="98"/>
      <c r="K460" s="99"/>
      <c r="L460" s="99"/>
      <c r="M460" s="99"/>
      <c r="N460" s="99"/>
      <c r="O460" s="99"/>
    </row>
    <row r="461" spans="3:15" ht="17.25" customHeight="1">
      <c r="C461" s="2"/>
      <c r="J461" s="98"/>
      <c r="K461" s="99"/>
      <c r="L461" s="99"/>
      <c r="M461" s="99"/>
      <c r="N461" s="99"/>
      <c r="O461" s="99"/>
    </row>
    <row r="462" spans="3:15" ht="17.25" customHeight="1">
      <c r="C462" s="2"/>
      <c r="J462" s="98"/>
      <c r="K462" s="99"/>
      <c r="L462" s="99"/>
      <c r="M462" s="99"/>
      <c r="N462" s="99"/>
      <c r="O462" s="99"/>
    </row>
    <row r="463" spans="3:15" ht="17.25" customHeight="1">
      <c r="C463" s="2"/>
      <c r="J463" s="98"/>
      <c r="K463" s="99"/>
      <c r="L463" s="99"/>
      <c r="M463" s="99"/>
      <c r="N463" s="99"/>
      <c r="O463" s="99"/>
    </row>
    <row r="464" spans="3:15" ht="17.25" customHeight="1">
      <c r="C464" s="2"/>
      <c r="J464" s="98"/>
      <c r="K464" s="99"/>
      <c r="L464" s="99"/>
      <c r="M464" s="99"/>
      <c r="N464" s="99"/>
      <c r="O464" s="99"/>
    </row>
    <row r="465" spans="3:15" ht="17.25" customHeight="1">
      <c r="C465" s="2"/>
      <c r="J465" s="98"/>
      <c r="K465" s="99"/>
      <c r="L465" s="99"/>
      <c r="M465" s="99"/>
      <c r="N465" s="99"/>
      <c r="O465" s="99"/>
    </row>
    <row r="466" spans="3:15" ht="17.25" customHeight="1">
      <c r="C466" s="2"/>
      <c r="J466" s="98"/>
      <c r="K466" s="99"/>
      <c r="L466" s="99"/>
      <c r="M466" s="99"/>
      <c r="N466" s="99"/>
      <c r="O466" s="99"/>
    </row>
    <row r="467" spans="3:15" ht="17.25" customHeight="1">
      <c r="C467" s="2"/>
      <c r="J467" s="98"/>
      <c r="K467" s="99"/>
      <c r="L467" s="99"/>
      <c r="M467" s="99"/>
      <c r="N467" s="99"/>
      <c r="O467" s="99"/>
    </row>
    <row r="468" spans="3:15" ht="17.25" customHeight="1">
      <c r="C468" s="2"/>
      <c r="J468" s="98"/>
      <c r="K468" s="99"/>
      <c r="L468" s="99"/>
      <c r="M468" s="99"/>
      <c r="N468" s="99"/>
      <c r="O468" s="99"/>
    </row>
    <row r="469" spans="3:15" ht="17.25" customHeight="1">
      <c r="C469" s="2"/>
      <c r="J469" s="98"/>
      <c r="K469" s="99"/>
      <c r="L469" s="99"/>
      <c r="M469" s="99"/>
      <c r="N469" s="99"/>
      <c r="O469" s="99"/>
    </row>
    <row r="470" spans="3:15" ht="17.25" customHeight="1">
      <c r="C470" s="2"/>
      <c r="J470" s="98"/>
      <c r="K470" s="99"/>
      <c r="L470" s="99"/>
      <c r="M470" s="99"/>
      <c r="N470" s="99"/>
      <c r="O470" s="99"/>
    </row>
    <row r="471" spans="3:15" ht="17.25" customHeight="1">
      <c r="C471" s="2"/>
      <c r="J471" s="98"/>
      <c r="K471" s="99"/>
      <c r="L471" s="99"/>
      <c r="M471" s="99"/>
      <c r="N471" s="99"/>
      <c r="O471" s="99"/>
    </row>
    <row r="472" spans="3:15" ht="17.25" customHeight="1">
      <c r="C472" s="2"/>
      <c r="J472" s="98"/>
      <c r="K472" s="99"/>
      <c r="L472" s="99"/>
      <c r="M472" s="99"/>
      <c r="N472" s="99"/>
      <c r="O472" s="99"/>
    </row>
    <row r="473" spans="3:15" ht="17.25" customHeight="1">
      <c r="C473" s="2"/>
      <c r="J473" s="98"/>
      <c r="K473" s="99"/>
      <c r="L473" s="99"/>
      <c r="M473" s="99"/>
      <c r="N473" s="99"/>
      <c r="O473" s="99"/>
    </row>
    <row r="474" spans="3:15" ht="17.25" customHeight="1">
      <c r="C474" s="2"/>
      <c r="J474" s="98"/>
      <c r="K474" s="99"/>
      <c r="L474" s="99"/>
      <c r="M474" s="99"/>
      <c r="N474" s="99"/>
      <c r="O474" s="99"/>
    </row>
    <row r="475" spans="3:15" ht="17.25" customHeight="1">
      <c r="C475" s="2"/>
      <c r="J475" s="98"/>
      <c r="K475" s="99"/>
      <c r="L475" s="99"/>
      <c r="M475" s="99"/>
      <c r="N475" s="99"/>
      <c r="O475" s="99"/>
    </row>
    <row r="476" spans="3:15" ht="17.25" customHeight="1">
      <c r="C476" s="2"/>
      <c r="J476" s="98"/>
      <c r="K476" s="99"/>
      <c r="L476" s="99"/>
      <c r="M476" s="99"/>
      <c r="N476" s="99"/>
      <c r="O476" s="99"/>
    </row>
    <row r="477" spans="3:15" ht="17.25" customHeight="1">
      <c r="C477" s="2"/>
      <c r="J477" s="98"/>
      <c r="K477" s="99"/>
      <c r="L477" s="99"/>
      <c r="M477" s="99"/>
      <c r="N477" s="99"/>
      <c r="O477" s="99"/>
    </row>
    <row r="478" spans="3:15" ht="17.25" customHeight="1">
      <c r="C478" s="2"/>
      <c r="J478" s="98"/>
      <c r="K478" s="99"/>
      <c r="L478" s="99"/>
      <c r="M478" s="99"/>
      <c r="N478" s="99"/>
      <c r="O478" s="99"/>
    </row>
    <row r="479" spans="3:15" ht="17.25" customHeight="1">
      <c r="C479" s="2"/>
      <c r="J479" s="98"/>
      <c r="K479" s="99"/>
      <c r="L479" s="99"/>
      <c r="M479" s="99"/>
      <c r="N479" s="99"/>
      <c r="O479" s="99"/>
    </row>
    <row r="480" spans="3:15" ht="17.25" customHeight="1">
      <c r="C480" s="2"/>
      <c r="J480" s="98"/>
      <c r="K480" s="99"/>
      <c r="L480" s="99"/>
      <c r="M480" s="99"/>
      <c r="N480" s="99"/>
      <c r="O480" s="99"/>
    </row>
    <row r="481" spans="3:15" ht="17.25" customHeight="1">
      <c r="C481" s="2"/>
      <c r="J481" s="98"/>
      <c r="K481" s="99"/>
      <c r="L481" s="99"/>
      <c r="M481" s="99"/>
      <c r="N481" s="99"/>
      <c r="O481" s="99"/>
    </row>
    <row r="482" spans="3:15" ht="17.25" customHeight="1">
      <c r="C482" s="2"/>
      <c r="J482" s="98"/>
      <c r="K482" s="99"/>
      <c r="L482" s="99"/>
      <c r="M482" s="99"/>
      <c r="N482" s="99"/>
      <c r="O482" s="99"/>
    </row>
    <row r="483" spans="3:15" ht="17.25" customHeight="1">
      <c r="C483" s="2"/>
      <c r="J483" s="98"/>
      <c r="K483" s="99"/>
      <c r="L483" s="99"/>
      <c r="M483" s="99"/>
      <c r="N483" s="99"/>
      <c r="O483" s="99"/>
    </row>
    <row r="484" spans="3:15" ht="17.25" customHeight="1">
      <c r="C484" s="2"/>
      <c r="J484" s="98"/>
      <c r="K484" s="99"/>
      <c r="L484" s="99"/>
      <c r="M484" s="99"/>
      <c r="N484" s="99"/>
      <c r="O484" s="99"/>
    </row>
    <row r="485" spans="3:15" ht="17.25" customHeight="1">
      <c r="C485" s="2"/>
      <c r="J485" s="98"/>
      <c r="K485" s="99"/>
      <c r="L485" s="99"/>
      <c r="M485" s="99"/>
      <c r="N485" s="99"/>
      <c r="O485" s="99"/>
    </row>
    <row r="486" spans="3:15" ht="17.25" customHeight="1">
      <c r="C486" s="2"/>
      <c r="J486" s="98"/>
      <c r="K486" s="99"/>
      <c r="L486" s="99"/>
      <c r="M486" s="99"/>
      <c r="N486" s="99"/>
      <c r="O486" s="99"/>
    </row>
    <row r="487" spans="3:15" ht="17.25" customHeight="1">
      <c r="C487" s="2"/>
      <c r="J487" s="98"/>
      <c r="K487" s="99"/>
      <c r="L487" s="99"/>
      <c r="M487" s="99"/>
      <c r="N487" s="99"/>
      <c r="O487" s="99"/>
    </row>
    <row r="488" spans="3:15" ht="17.25" customHeight="1">
      <c r="C488" s="2"/>
      <c r="J488" s="98"/>
      <c r="K488" s="99"/>
      <c r="L488" s="99"/>
      <c r="M488" s="99"/>
      <c r="N488" s="99"/>
      <c r="O488" s="99"/>
    </row>
    <row r="489" spans="3:15" ht="17.25" customHeight="1">
      <c r="C489" s="2"/>
      <c r="J489" s="98"/>
      <c r="K489" s="99"/>
      <c r="L489" s="99"/>
      <c r="M489" s="99"/>
      <c r="N489" s="99"/>
      <c r="O489" s="99"/>
    </row>
    <row r="490" spans="3:15" ht="17.25" customHeight="1">
      <c r="C490" s="2"/>
      <c r="J490" s="98"/>
      <c r="K490" s="99"/>
      <c r="L490" s="99"/>
      <c r="M490" s="99"/>
      <c r="N490" s="99"/>
      <c r="O490" s="99"/>
    </row>
    <row r="491" spans="3:15" ht="17.25" customHeight="1">
      <c r="C491" s="2"/>
      <c r="J491" s="98"/>
      <c r="K491" s="99"/>
      <c r="L491" s="99"/>
      <c r="M491" s="99"/>
      <c r="N491" s="99"/>
      <c r="O491" s="99"/>
    </row>
    <row r="492" spans="3:15" ht="17.25" customHeight="1">
      <c r="C492" s="2"/>
      <c r="J492" s="98"/>
      <c r="K492" s="99"/>
      <c r="L492" s="99"/>
      <c r="M492" s="99"/>
      <c r="N492" s="99"/>
      <c r="O492" s="99"/>
    </row>
    <row r="493" spans="3:15" ht="17.25" customHeight="1">
      <c r="C493" s="2"/>
      <c r="J493" s="98"/>
      <c r="K493" s="99"/>
      <c r="L493" s="99"/>
      <c r="M493" s="99"/>
      <c r="N493" s="99"/>
      <c r="O493" s="99"/>
    </row>
    <row r="494" spans="3:15" ht="17.25" customHeight="1">
      <c r="C494" s="2"/>
      <c r="J494" s="98"/>
      <c r="K494" s="99"/>
      <c r="L494" s="99"/>
      <c r="M494" s="99"/>
      <c r="N494" s="99"/>
      <c r="O494" s="99"/>
    </row>
    <row r="495" spans="3:15" ht="17.25" customHeight="1">
      <c r="C495" s="2"/>
      <c r="J495" s="98"/>
      <c r="K495" s="99"/>
      <c r="L495" s="99"/>
      <c r="M495" s="99"/>
      <c r="N495" s="99"/>
      <c r="O495" s="99"/>
    </row>
    <row r="496" spans="3:15" ht="17.25" customHeight="1">
      <c r="C496" s="2"/>
      <c r="J496" s="98"/>
      <c r="K496" s="99"/>
      <c r="L496" s="99"/>
      <c r="M496" s="99"/>
      <c r="N496" s="99"/>
      <c r="O496" s="99"/>
    </row>
    <row r="497" spans="3:15" ht="17.25" customHeight="1">
      <c r="C497" s="2"/>
      <c r="J497" s="98"/>
      <c r="K497" s="99"/>
      <c r="L497" s="99"/>
      <c r="M497" s="99"/>
      <c r="N497" s="99"/>
      <c r="O497" s="99"/>
    </row>
    <row r="498" spans="3:15" ht="17.25" customHeight="1">
      <c r="C498" s="2"/>
      <c r="J498" s="98"/>
      <c r="K498" s="99"/>
      <c r="L498" s="99"/>
      <c r="M498" s="99"/>
      <c r="N498" s="99"/>
      <c r="O498" s="99"/>
    </row>
    <row r="499" spans="3:15" ht="17.25" customHeight="1">
      <c r="C499" s="2"/>
      <c r="J499" s="98"/>
      <c r="K499" s="99"/>
      <c r="L499" s="99"/>
      <c r="M499" s="99"/>
      <c r="N499" s="99"/>
      <c r="O499" s="99"/>
    </row>
    <row r="500" spans="3:15" ht="17.25" customHeight="1">
      <c r="C500" s="2"/>
      <c r="J500" s="98"/>
      <c r="K500" s="99"/>
      <c r="L500" s="99"/>
      <c r="M500" s="99"/>
      <c r="N500" s="99"/>
      <c r="O500" s="99"/>
    </row>
    <row r="501" spans="3:15" ht="17.25" customHeight="1">
      <c r="C501" s="2"/>
      <c r="J501" s="98"/>
      <c r="K501" s="99"/>
      <c r="L501" s="99"/>
      <c r="M501" s="99"/>
      <c r="N501" s="99"/>
      <c r="O501" s="99"/>
    </row>
    <row r="502" spans="3:15" ht="17.25" customHeight="1">
      <c r="C502" s="2"/>
      <c r="J502" s="98"/>
      <c r="K502" s="99"/>
      <c r="L502" s="99"/>
      <c r="M502" s="99"/>
      <c r="N502" s="99"/>
      <c r="O502" s="99"/>
    </row>
    <row r="503" spans="3:15" ht="17.25" customHeight="1">
      <c r="C503" s="2"/>
      <c r="J503" s="98"/>
      <c r="K503" s="99"/>
      <c r="L503" s="99"/>
      <c r="M503" s="99"/>
      <c r="N503" s="99"/>
      <c r="O503" s="99"/>
    </row>
    <row r="504" spans="3:15" ht="17.25" customHeight="1">
      <c r="C504" s="2"/>
      <c r="J504" s="98"/>
      <c r="K504" s="99"/>
      <c r="L504" s="99"/>
      <c r="M504" s="99"/>
      <c r="N504" s="99"/>
      <c r="O504" s="99"/>
    </row>
    <row r="505" spans="3:15" ht="17.25" customHeight="1">
      <c r="C505" s="2"/>
      <c r="J505" s="98"/>
      <c r="K505" s="99"/>
      <c r="L505" s="99"/>
      <c r="M505" s="99"/>
      <c r="N505" s="99"/>
      <c r="O505" s="99"/>
    </row>
    <row r="506" spans="3:15" ht="17.25" customHeight="1">
      <c r="C506" s="2"/>
      <c r="J506" s="98"/>
      <c r="K506" s="99"/>
      <c r="L506" s="99"/>
      <c r="M506" s="99"/>
      <c r="N506" s="99"/>
      <c r="O506" s="99"/>
    </row>
    <row r="507" spans="3:15" ht="17.25" customHeight="1">
      <c r="C507" s="2"/>
      <c r="J507" s="98"/>
      <c r="K507" s="99"/>
      <c r="L507" s="99"/>
      <c r="M507" s="99"/>
      <c r="N507" s="99"/>
      <c r="O507" s="99"/>
    </row>
    <row r="508" spans="3:15" ht="17.25" customHeight="1">
      <c r="C508" s="2"/>
      <c r="J508" s="98"/>
      <c r="K508" s="99"/>
      <c r="L508" s="99"/>
      <c r="M508" s="99"/>
      <c r="N508" s="99"/>
      <c r="O508" s="99"/>
    </row>
    <row r="509" spans="3:15" ht="17.25" customHeight="1">
      <c r="C509" s="2"/>
      <c r="J509" s="98"/>
      <c r="K509" s="99"/>
      <c r="L509" s="99"/>
      <c r="M509" s="99"/>
      <c r="N509" s="99"/>
      <c r="O509" s="99"/>
    </row>
    <row r="510" spans="3:15" ht="17.25" customHeight="1">
      <c r="C510" s="2"/>
      <c r="J510" s="98"/>
      <c r="K510" s="99"/>
      <c r="L510" s="99"/>
      <c r="M510" s="99"/>
      <c r="N510" s="99"/>
      <c r="O510" s="99"/>
    </row>
    <row r="511" spans="3:15" ht="17.25" customHeight="1">
      <c r="C511" s="2"/>
      <c r="J511" s="98"/>
      <c r="K511" s="99"/>
      <c r="L511" s="99"/>
      <c r="M511" s="99"/>
      <c r="N511" s="99"/>
      <c r="O511" s="99"/>
    </row>
    <row r="512" spans="3:15" ht="17.25" customHeight="1">
      <c r="C512" s="2"/>
      <c r="J512" s="98"/>
      <c r="K512" s="99"/>
      <c r="L512" s="99"/>
      <c r="M512" s="99"/>
      <c r="N512" s="99"/>
      <c r="O512" s="99"/>
    </row>
    <row r="513" spans="3:15" ht="17.25" customHeight="1">
      <c r="C513" s="2"/>
      <c r="J513" s="98"/>
      <c r="K513" s="99"/>
      <c r="L513" s="99"/>
      <c r="M513" s="99"/>
      <c r="N513" s="99"/>
      <c r="O513" s="99"/>
    </row>
    <row r="514" spans="3:15" ht="17.25" customHeight="1">
      <c r="C514" s="2"/>
      <c r="J514" s="98"/>
      <c r="K514" s="99"/>
      <c r="L514" s="99"/>
      <c r="M514" s="99"/>
      <c r="N514" s="99"/>
      <c r="O514" s="99"/>
    </row>
    <row r="515" spans="3:15" ht="17.25" customHeight="1">
      <c r="C515" s="2"/>
      <c r="J515" s="98"/>
      <c r="K515" s="99"/>
      <c r="L515" s="99"/>
      <c r="M515" s="99"/>
      <c r="N515" s="99"/>
      <c r="O515" s="99"/>
    </row>
    <row r="516" spans="3:15" ht="17.25" customHeight="1">
      <c r="C516" s="2"/>
      <c r="J516" s="98"/>
      <c r="K516" s="99"/>
      <c r="L516" s="99"/>
      <c r="M516" s="99"/>
      <c r="N516" s="99"/>
      <c r="O516" s="99"/>
    </row>
    <row r="517" spans="3:15" ht="17.25" customHeight="1">
      <c r="C517" s="2"/>
      <c r="J517" s="98"/>
      <c r="K517" s="99"/>
      <c r="L517" s="99"/>
      <c r="M517" s="99"/>
      <c r="N517" s="99"/>
      <c r="O517" s="99"/>
    </row>
    <row r="518" spans="3:15" ht="17.25" customHeight="1">
      <c r="C518" s="2"/>
      <c r="J518" s="98"/>
      <c r="K518" s="99"/>
      <c r="L518" s="99"/>
      <c r="M518" s="99"/>
      <c r="N518" s="99"/>
      <c r="O518" s="99"/>
    </row>
    <row r="519" spans="3:15" ht="17.25" customHeight="1">
      <c r="C519" s="2"/>
      <c r="J519" s="98"/>
      <c r="K519" s="99"/>
      <c r="L519" s="99"/>
      <c r="M519" s="99"/>
      <c r="N519" s="99"/>
      <c r="O519" s="99"/>
    </row>
    <row r="520" spans="3:15" ht="17.25" customHeight="1">
      <c r="C520" s="2"/>
      <c r="J520" s="98"/>
      <c r="K520" s="99"/>
      <c r="L520" s="99"/>
      <c r="M520" s="99"/>
      <c r="N520" s="99"/>
      <c r="O520" s="99"/>
    </row>
    <row r="521" spans="3:15" ht="17.25" customHeight="1">
      <c r="C521" s="2"/>
      <c r="J521" s="98"/>
      <c r="K521" s="99"/>
      <c r="L521" s="99"/>
      <c r="M521" s="99"/>
      <c r="N521" s="99"/>
      <c r="O521" s="99"/>
    </row>
    <row r="522" spans="3:15" ht="17.25" customHeight="1">
      <c r="C522" s="2"/>
      <c r="J522" s="98"/>
      <c r="K522" s="99"/>
      <c r="L522" s="99"/>
      <c r="M522" s="99"/>
      <c r="N522" s="99"/>
      <c r="O522" s="99"/>
    </row>
    <row r="523" spans="3:15" ht="17.25" customHeight="1">
      <c r="C523" s="2"/>
      <c r="J523" s="98"/>
      <c r="K523" s="99"/>
      <c r="L523" s="99"/>
      <c r="M523" s="99"/>
      <c r="N523" s="99"/>
      <c r="O523" s="99"/>
    </row>
    <row r="524" spans="3:15" ht="17.25" customHeight="1">
      <c r="C524" s="2"/>
      <c r="J524" s="98"/>
      <c r="K524" s="99"/>
      <c r="L524" s="99"/>
      <c r="M524" s="99"/>
      <c r="N524" s="99"/>
      <c r="O524" s="99"/>
    </row>
    <row r="525" spans="3:15" ht="17.25" customHeight="1">
      <c r="C525" s="2"/>
      <c r="J525" s="98"/>
      <c r="K525" s="99"/>
      <c r="L525" s="99"/>
      <c r="M525" s="99"/>
      <c r="N525" s="99"/>
      <c r="O525" s="99"/>
    </row>
    <row r="526" spans="3:15" ht="17.25" customHeight="1">
      <c r="C526" s="2"/>
      <c r="J526" s="98"/>
      <c r="K526" s="99"/>
      <c r="L526" s="99"/>
      <c r="M526" s="99"/>
      <c r="N526" s="99"/>
      <c r="O526" s="99"/>
    </row>
    <row r="527" spans="3:15" ht="17.25" customHeight="1">
      <c r="C527" s="2"/>
      <c r="J527" s="98"/>
      <c r="K527" s="99"/>
      <c r="L527" s="99"/>
      <c r="M527" s="99"/>
      <c r="N527" s="99"/>
      <c r="O527" s="99"/>
    </row>
    <row r="528" spans="3:15" ht="17.25" customHeight="1">
      <c r="C528" s="2"/>
      <c r="J528" s="98"/>
      <c r="K528" s="99"/>
      <c r="L528" s="99"/>
      <c r="M528" s="99"/>
      <c r="N528" s="99"/>
      <c r="O528" s="99"/>
    </row>
    <row r="529" spans="3:15" ht="17.25" customHeight="1">
      <c r="C529" s="2"/>
      <c r="J529" s="98"/>
      <c r="K529" s="99"/>
      <c r="L529" s="99"/>
      <c r="M529" s="99"/>
      <c r="N529" s="99"/>
      <c r="O529" s="99"/>
    </row>
    <row r="530" spans="3:15" ht="17.25" customHeight="1">
      <c r="C530" s="2"/>
      <c r="J530" s="98"/>
      <c r="K530" s="99"/>
      <c r="L530" s="99"/>
      <c r="M530" s="99"/>
      <c r="N530" s="99"/>
      <c r="O530" s="99"/>
    </row>
    <row r="531" spans="3:15" ht="17.25" customHeight="1">
      <c r="C531" s="2"/>
      <c r="J531" s="98"/>
      <c r="K531" s="99"/>
      <c r="L531" s="99"/>
      <c r="M531" s="99"/>
      <c r="N531" s="99"/>
      <c r="O531" s="99"/>
    </row>
    <row r="532" spans="3:15" ht="17.25" customHeight="1">
      <c r="C532" s="2"/>
      <c r="J532" s="98"/>
      <c r="K532" s="99"/>
      <c r="L532" s="99"/>
      <c r="M532" s="99"/>
      <c r="N532" s="99"/>
      <c r="O532" s="99"/>
    </row>
    <row r="533" spans="3:15" ht="17.25" customHeight="1">
      <c r="C533" s="2"/>
      <c r="J533" s="98"/>
      <c r="K533" s="99"/>
      <c r="L533" s="99"/>
      <c r="M533" s="99"/>
      <c r="N533" s="99"/>
      <c r="O533" s="99"/>
    </row>
    <row r="534" spans="3:15" ht="17.25" customHeight="1">
      <c r="C534" s="2"/>
      <c r="J534" s="98"/>
      <c r="K534" s="99"/>
      <c r="L534" s="99"/>
      <c r="M534" s="99"/>
      <c r="N534" s="99"/>
      <c r="O534" s="99"/>
    </row>
    <row r="535" spans="3:15" ht="17.25" customHeight="1">
      <c r="C535" s="2"/>
      <c r="J535" s="98"/>
      <c r="K535" s="99"/>
      <c r="L535" s="99"/>
      <c r="M535" s="99"/>
      <c r="N535" s="99"/>
      <c r="O535" s="99"/>
    </row>
    <row r="536" spans="3:15" ht="17.25" customHeight="1">
      <c r="C536" s="2"/>
      <c r="J536" s="98"/>
      <c r="K536" s="99"/>
      <c r="L536" s="99"/>
      <c r="M536" s="99"/>
      <c r="N536" s="99"/>
      <c r="O536" s="99"/>
    </row>
    <row r="537" spans="3:15" ht="17.25" customHeight="1">
      <c r="C537" s="2"/>
      <c r="J537" s="98"/>
      <c r="K537" s="99"/>
      <c r="L537" s="99"/>
      <c r="M537" s="99"/>
      <c r="N537" s="99"/>
      <c r="O537" s="99"/>
    </row>
    <row r="538" spans="3:15" ht="17.25" customHeight="1">
      <c r="C538" s="2"/>
      <c r="J538" s="98"/>
      <c r="K538" s="99"/>
      <c r="L538" s="99"/>
      <c r="M538" s="99"/>
      <c r="N538" s="99"/>
      <c r="O538" s="99"/>
    </row>
    <row r="539" spans="3:15" ht="17.25" customHeight="1">
      <c r="C539" s="2"/>
      <c r="J539" s="98"/>
      <c r="K539" s="99"/>
      <c r="L539" s="99"/>
      <c r="M539" s="99"/>
      <c r="N539" s="99"/>
      <c r="O539" s="99"/>
    </row>
    <row r="540" spans="3:15" ht="17.25" customHeight="1">
      <c r="C540" s="2"/>
      <c r="J540" s="98"/>
      <c r="K540" s="99"/>
      <c r="L540" s="99"/>
      <c r="M540" s="99"/>
      <c r="N540" s="99"/>
      <c r="O540" s="99"/>
    </row>
    <row r="541" spans="3:15" ht="17.25" customHeight="1">
      <c r="C541" s="2"/>
      <c r="J541" s="98"/>
      <c r="K541" s="99"/>
      <c r="L541" s="99"/>
      <c r="M541" s="99"/>
      <c r="N541" s="99"/>
      <c r="O541" s="99"/>
    </row>
    <row r="542" spans="3:15" ht="17.25" customHeight="1">
      <c r="C542" s="2"/>
      <c r="J542" s="98"/>
      <c r="K542" s="99"/>
      <c r="L542" s="99"/>
      <c r="M542" s="99"/>
      <c r="N542" s="99"/>
      <c r="O542" s="99"/>
    </row>
    <row r="543" spans="3:15" ht="17.25" customHeight="1">
      <c r="C543" s="2"/>
      <c r="J543" s="98"/>
      <c r="K543" s="99"/>
      <c r="L543" s="99"/>
      <c r="M543" s="99"/>
      <c r="N543" s="99"/>
      <c r="O543" s="99"/>
    </row>
    <row r="544" spans="3:15" ht="17.25" customHeight="1">
      <c r="C544" s="2"/>
      <c r="J544" s="98"/>
      <c r="K544" s="99"/>
      <c r="L544" s="99"/>
      <c r="M544" s="99"/>
      <c r="N544" s="99"/>
      <c r="O544" s="99"/>
    </row>
    <row r="545" spans="3:15" ht="17.25" customHeight="1">
      <c r="C545" s="2"/>
      <c r="J545" s="98"/>
      <c r="K545" s="99"/>
      <c r="L545" s="99"/>
      <c r="M545" s="99"/>
      <c r="N545" s="99"/>
      <c r="O545" s="99"/>
    </row>
    <row r="546" spans="3:15" ht="17.25" customHeight="1">
      <c r="C546" s="2"/>
      <c r="J546" s="98"/>
      <c r="K546" s="99"/>
      <c r="L546" s="99"/>
      <c r="M546" s="99"/>
      <c r="N546" s="99"/>
      <c r="O546" s="99"/>
    </row>
    <row r="547" spans="3:15" ht="17.25" customHeight="1">
      <c r="C547" s="2"/>
      <c r="J547" s="98"/>
      <c r="K547" s="99"/>
      <c r="L547" s="99"/>
      <c r="M547" s="99"/>
      <c r="N547" s="99"/>
      <c r="O547" s="99"/>
    </row>
    <row r="548" spans="3:15" ht="17.25" customHeight="1">
      <c r="C548" s="2"/>
      <c r="J548" s="98"/>
      <c r="K548" s="99"/>
      <c r="L548" s="99"/>
      <c r="M548" s="99"/>
      <c r="N548" s="99"/>
      <c r="O548" s="99"/>
    </row>
    <row r="549" spans="3:15" ht="17.25" customHeight="1">
      <c r="C549" s="2"/>
      <c r="J549" s="98"/>
      <c r="K549" s="99"/>
      <c r="L549" s="99"/>
      <c r="M549" s="99"/>
      <c r="N549" s="99"/>
      <c r="O549" s="99"/>
    </row>
    <row r="550" spans="3:15" ht="17.25" customHeight="1">
      <c r="C550" s="2"/>
      <c r="J550" s="98"/>
      <c r="K550" s="99"/>
      <c r="L550" s="99"/>
      <c r="M550" s="99"/>
      <c r="N550" s="99"/>
      <c r="O550" s="99"/>
    </row>
    <row r="551" spans="3:15" ht="17.25" customHeight="1">
      <c r="C551" s="2"/>
      <c r="J551" s="98"/>
      <c r="K551" s="99"/>
      <c r="L551" s="99"/>
      <c r="M551" s="99"/>
      <c r="N551" s="99"/>
      <c r="O551" s="99"/>
    </row>
    <row r="552" spans="3:15" ht="17.25" customHeight="1">
      <c r="C552" s="2"/>
      <c r="J552" s="98"/>
      <c r="K552" s="99"/>
      <c r="L552" s="99"/>
      <c r="M552" s="99"/>
      <c r="N552" s="99"/>
      <c r="O552" s="99"/>
    </row>
    <row r="553" spans="3:15" ht="17.25" customHeight="1">
      <c r="C553" s="2"/>
      <c r="J553" s="98"/>
      <c r="K553" s="99"/>
      <c r="L553" s="99"/>
      <c r="M553" s="99"/>
      <c r="N553" s="99"/>
      <c r="O553" s="99"/>
    </row>
    <row r="554" spans="3:15" ht="17.25" customHeight="1">
      <c r="C554" s="2"/>
      <c r="J554" s="98"/>
      <c r="K554" s="99"/>
      <c r="L554" s="99"/>
      <c r="M554" s="99"/>
      <c r="N554" s="99"/>
      <c r="O554" s="99"/>
    </row>
    <row r="555" spans="3:15" ht="17.25" customHeight="1">
      <c r="C555" s="2"/>
      <c r="J555" s="98"/>
      <c r="K555" s="99"/>
      <c r="L555" s="99"/>
      <c r="M555" s="99"/>
      <c r="N555" s="99"/>
      <c r="O555" s="99"/>
    </row>
    <row r="556" spans="3:15" ht="17.25" customHeight="1">
      <c r="C556" s="2"/>
      <c r="J556" s="98"/>
      <c r="K556" s="99"/>
      <c r="L556" s="99"/>
      <c r="M556" s="99"/>
      <c r="N556" s="99"/>
      <c r="O556" s="99"/>
    </row>
    <row r="557" spans="3:15" ht="17.25" customHeight="1">
      <c r="C557" s="2"/>
      <c r="J557" s="98"/>
      <c r="K557" s="99"/>
      <c r="L557" s="99"/>
      <c r="M557" s="99"/>
      <c r="N557" s="99"/>
      <c r="O557" s="99"/>
    </row>
    <row r="558" spans="3:15" ht="17.25" customHeight="1">
      <c r="C558" s="2"/>
      <c r="J558" s="98"/>
      <c r="K558" s="99"/>
      <c r="L558" s="99"/>
      <c r="M558" s="99"/>
      <c r="N558" s="99"/>
      <c r="O558" s="99"/>
    </row>
    <row r="559" spans="3:15" ht="17.25" customHeight="1">
      <c r="C559" s="2"/>
      <c r="J559" s="98"/>
      <c r="K559" s="99"/>
      <c r="L559" s="99"/>
      <c r="M559" s="99"/>
      <c r="N559" s="99"/>
      <c r="O559" s="99"/>
    </row>
    <row r="560" spans="3:15" ht="17.25" customHeight="1">
      <c r="C560" s="2"/>
      <c r="J560" s="98"/>
      <c r="K560" s="99"/>
      <c r="L560" s="99"/>
      <c r="M560" s="99"/>
      <c r="N560" s="99"/>
      <c r="O560" s="99"/>
    </row>
    <row r="561" spans="3:15" ht="17.25" customHeight="1">
      <c r="C561" s="2"/>
      <c r="J561" s="98"/>
      <c r="K561" s="99"/>
      <c r="L561" s="99"/>
      <c r="M561" s="99"/>
      <c r="N561" s="99"/>
      <c r="O561" s="99"/>
    </row>
    <row r="562" spans="3:15" ht="17.25" customHeight="1">
      <c r="C562" s="2"/>
      <c r="J562" s="98"/>
      <c r="K562" s="99"/>
      <c r="L562" s="99"/>
      <c r="M562" s="99"/>
      <c r="N562" s="99"/>
      <c r="O562" s="99"/>
    </row>
    <row r="563" spans="3:15" ht="17.25" customHeight="1">
      <c r="C563" s="2"/>
      <c r="J563" s="98"/>
      <c r="K563" s="99"/>
      <c r="L563" s="99"/>
      <c r="M563" s="99"/>
      <c r="N563" s="99"/>
      <c r="O563" s="99"/>
    </row>
    <row r="564" spans="3:15" ht="17.25" customHeight="1">
      <c r="C564" s="2"/>
      <c r="J564" s="98"/>
      <c r="K564" s="99"/>
      <c r="L564" s="99"/>
      <c r="M564" s="99"/>
      <c r="N564" s="99"/>
      <c r="O564" s="99"/>
    </row>
    <row r="565" spans="3:15" ht="17.25" customHeight="1">
      <c r="C565" s="2"/>
      <c r="J565" s="98"/>
      <c r="K565" s="99"/>
      <c r="L565" s="99"/>
      <c r="M565" s="99"/>
      <c r="N565" s="99"/>
      <c r="O565" s="99"/>
    </row>
    <row r="566" spans="3:15" ht="17.25" customHeight="1">
      <c r="C566" s="2"/>
      <c r="J566" s="98"/>
      <c r="K566" s="99"/>
      <c r="L566" s="99"/>
      <c r="M566" s="99"/>
      <c r="N566" s="99"/>
      <c r="O566" s="99"/>
    </row>
    <row r="567" spans="3:15" ht="17.25" customHeight="1">
      <c r="C567" s="2"/>
      <c r="J567" s="98"/>
      <c r="K567" s="99"/>
      <c r="L567" s="99"/>
      <c r="M567" s="99"/>
      <c r="N567" s="99"/>
      <c r="O567" s="99"/>
    </row>
    <row r="568" spans="3:15" ht="17.25" customHeight="1">
      <c r="C568" s="2"/>
      <c r="J568" s="98"/>
      <c r="K568" s="99"/>
      <c r="L568" s="99"/>
      <c r="M568" s="99"/>
      <c r="N568" s="99"/>
      <c r="O568" s="99"/>
    </row>
    <row r="569" spans="3:15" ht="17.25" customHeight="1">
      <c r="C569" s="2"/>
      <c r="J569" s="98"/>
      <c r="K569" s="99"/>
      <c r="L569" s="99"/>
      <c r="M569" s="99"/>
      <c r="N569" s="99"/>
      <c r="O569" s="99"/>
    </row>
    <row r="570" spans="3:15" ht="17.25" customHeight="1">
      <c r="C570" s="2"/>
      <c r="J570" s="98"/>
      <c r="K570" s="99"/>
      <c r="L570" s="99"/>
      <c r="M570" s="99"/>
      <c r="N570" s="99"/>
      <c r="O570" s="99"/>
    </row>
    <row r="571" spans="3:15" ht="17.25" customHeight="1">
      <c r="C571" s="2"/>
      <c r="J571" s="98"/>
      <c r="K571" s="99"/>
      <c r="L571" s="99"/>
      <c r="M571" s="99"/>
      <c r="N571" s="99"/>
      <c r="O571" s="99"/>
    </row>
    <row r="572" spans="3:15" ht="17.25" customHeight="1">
      <c r="C572" s="2"/>
      <c r="J572" s="98"/>
      <c r="K572" s="99"/>
      <c r="L572" s="99"/>
      <c r="M572" s="99"/>
      <c r="N572" s="99"/>
      <c r="O572" s="99"/>
    </row>
    <row r="573" spans="3:15" ht="17.25" customHeight="1">
      <c r="C573" s="2"/>
      <c r="J573" s="98"/>
      <c r="K573" s="99"/>
      <c r="L573" s="99"/>
      <c r="M573" s="99"/>
      <c r="N573" s="99"/>
      <c r="O573" s="99"/>
    </row>
    <row r="574" spans="3:15" ht="17.25" customHeight="1">
      <c r="C574" s="2"/>
      <c r="J574" s="98"/>
      <c r="K574" s="99"/>
      <c r="L574" s="99"/>
      <c r="M574" s="99"/>
      <c r="N574" s="99"/>
      <c r="O574" s="99"/>
    </row>
    <row r="575" spans="3:15" ht="17.25" customHeight="1">
      <c r="C575" s="2"/>
      <c r="J575" s="98"/>
      <c r="K575" s="99"/>
      <c r="L575" s="99"/>
      <c r="M575" s="99"/>
      <c r="N575" s="99"/>
      <c r="O575" s="99"/>
    </row>
    <row r="576" spans="3:15" ht="17.25" customHeight="1">
      <c r="C576" s="2"/>
      <c r="J576" s="98"/>
      <c r="K576" s="99"/>
      <c r="L576" s="99"/>
      <c r="M576" s="99"/>
      <c r="N576" s="99"/>
      <c r="O576" s="99"/>
    </row>
    <row r="577" spans="3:15" ht="17.25" customHeight="1">
      <c r="C577" s="2"/>
      <c r="J577" s="98"/>
      <c r="K577" s="99"/>
      <c r="L577" s="99"/>
      <c r="M577" s="99"/>
      <c r="N577" s="99"/>
      <c r="O577" s="99"/>
    </row>
    <row r="578" spans="3:15" ht="17.25" customHeight="1">
      <c r="C578" s="2"/>
      <c r="J578" s="98"/>
      <c r="K578" s="99"/>
      <c r="L578" s="99"/>
      <c r="M578" s="99"/>
      <c r="N578" s="99"/>
      <c r="O578" s="99"/>
    </row>
    <row r="579" spans="3:15" ht="17.25" customHeight="1">
      <c r="C579" s="2"/>
      <c r="J579" s="98"/>
      <c r="K579" s="99"/>
      <c r="L579" s="99"/>
      <c r="M579" s="99"/>
      <c r="N579" s="99"/>
      <c r="O579" s="99"/>
    </row>
    <row r="580" spans="3:15" ht="17.25" customHeight="1">
      <c r="C580" s="2"/>
      <c r="J580" s="98"/>
      <c r="K580" s="99"/>
      <c r="L580" s="99"/>
      <c r="M580" s="99"/>
      <c r="N580" s="99"/>
      <c r="O580" s="99"/>
    </row>
    <row r="581" spans="3:15" ht="17.25" customHeight="1">
      <c r="C581" s="2"/>
      <c r="J581" s="98"/>
      <c r="K581" s="99"/>
      <c r="L581" s="99"/>
      <c r="M581" s="99"/>
      <c r="N581" s="99"/>
      <c r="O581" s="99"/>
    </row>
    <row r="582" spans="3:15" ht="17.25" customHeight="1">
      <c r="C582" s="2"/>
      <c r="J582" s="98"/>
      <c r="K582" s="99"/>
      <c r="L582" s="99"/>
      <c r="M582" s="99"/>
      <c r="N582" s="99"/>
      <c r="O582" s="99"/>
    </row>
    <row r="583" spans="3:15" ht="17.25" customHeight="1">
      <c r="C583" s="2"/>
      <c r="J583" s="98"/>
      <c r="K583" s="99"/>
      <c r="L583" s="99"/>
      <c r="M583" s="99"/>
      <c r="N583" s="99"/>
      <c r="O583" s="99"/>
    </row>
    <row r="584" spans="3:15" ht="17.25" customHeight="1">
      <c r="C584" s="2"/>
      <c r="J584" s="98"/>
      <c r="K584" s="99"/>
      <c r="L584" s="99"/>
      <c r="M584" s="99"/>
      <c r="N584" s="99"/>
      <c r="O584" s="99"/>
    </row>
    <row r="585" spans="3:15" ht="17.25" customHeight="1">
      <c r="C585" s="2"/>
      <c r="J585" s="98"/>
      <c r="K585" s="99"/>
      <c r="L585" s="99"/>
      <c r="M585" s="99"/>
      <c r="N585" s="99"/>
      <c r="O585" s="99"/>
    </row>
    <row r="586" spans="3:15" ht="17.25" customHeight="1">
      <c r="C586" s="2"/>
      <c r="J586" s="98"/>
      <c r="K586" s="99"/>
      <c r="L586" s="99"/>
      <c r="M586" s="99"/>
      <c r="N586" s="99"/>
      <c r="O586" s="99"/>
    </row>
    <row r="587" spans="3:15" ht="17.25" customHeight="1">
      <c r="C587" s="2"/>
      <c r="J587" s="98"/>
      <c r="K587" s="99"/>
      <c r="L587" s="99"/>
      <c r="M587" s="99"/>
      <c r="N587" s="99"/>
      <c r="O587" s="99"/>
    </row>
    <row r="588" spans="3:15" ht="17.25" customHeight="1">
      <c r="C588" s="2"/>
      <c r="J588" s="98"/>
      <c r="K588" s="99"/>
      <c r="L588" s="99"/>
      <c r="M588" s="99"/>
      <c r="N588" s="99"/>
      <c r="O588" s="99"/>
    </row>
    <row r="589" spans="3:15" ht="17.25" customHeight="1">
      <c r="C589" s="2"/>
      <c r="J589" s="98"/>
      <c r="K589" s="99"/>
      <c r="L589" s="99"/>
      <c r="M589" s="99"/>
      <c r="N589" s="99"/>
      <c r="O589" s="99"/>
    </row>
    <row r="590" spans="3:15" ht="17.25" customHeight="1">
      <c r="C590" s="2"/>
      <c r="J590" s="98"/>
      <c r="K590" s="99"/>
      <c r="L590" s="99"/>
      <c r="M590" s="99"/>
      <c r="N590" s="99"/>
      <c r="O590" s="99"/>
    </row>
    <row r="591" spans="3:15" ht="17.25" customHeight="1">
      <c r="C591" s="2"/>
      <c r="J591" s="98"/>
      <c r="K591" s="99"/>
      <c r="L591" s="99"/>
      <c r="M591" s="99"/>
      <c r="N591" s="99"/>
      <c r="O591" s="99"/>
    </row>
    <row r="592" spans="3:15" ht="17.25" customHeight="1">
      <c r="C592" s="2"/>
      <c r="J592" s="98"/>
      <c r="K592" s="99"/>
      <c r="L592" s="99"/>
      <c r="M592" s="99"/>
      <c r="N592" s="99"/>
      <c r="O592" s="99"/>
    </row>
    <row r="593" spans="3:15" ht="17.25" customHeight="1">
      <c r="C593" s="2"/>
      <c r="J593" s="98"/>
      <c r="K593" s="99"/>
      <c r="L593" s="99"/>
      <c r="M593" s="99"/>
      <c r="N593" s="99"/>
      <c r="O593" s="99"/>
    </row>
    <row r="594" spans="3:15" ht="17.25" customHeight="1">
      <c r="C594" s="2"/>
      <c r="J594" s="98"/>
      <c r="K594" s="99"/>
      <c r="L594" s="99"/>
      <c r="M594" s="99"/>
      <c r="N594" s="99"/>
      <c r="O594" s="99"/>
    </row>
    <row r="595" spans="3:15" ht="17.25" customHeight="1">
      <c r="C595" s="2"/>
      <c r="J595" s="98"/>
      <c r="K595" s="99"/>
      <c r="L595" s="99"/>
      <c r="M595" s="99"/>
      <c r="N595" s="99"/>
      <c r="O595" s="99"/>
    </row>
    <row r="596" spans="3:15" ht="17.25" customHeight="1">
      <c r="C596" s="2"/>
      <c r="J596" s="98"/>
      <c r="K596" s="99"/>
      <c r="L596" s="99"/>
      <c r="M596" s="99"/>
      <c r="N596" s="99"/>
      <c r="O596" s="99"/>
    </row>
    <row r="597" spans="3:15" ht="17.25" customHeight="1">
      <c r="C597" s="2"/>
      <c r="J597" s="98"/>
      <c r="K597" s="99"/>
      <c r="L597" s="99"/>
      <c r="M597" s="99"/>
      <c r="N597" s="99"/>
      <c r="O597" s="99"/>
    </row>
    <row r="598" spans="3:15" ht="17.25" customHeight="1">
      <c r="C598" s="2"/>
      <c r="J598" s="98"/>
      <c r="K598" s="99"/>
      <c r="L598" s="99"/>
      <c r="M598" s="99"/>
      <c r="N598" s="99"/>
      <c r="O598" s="99"/>
    </row>
    <row r="599" spans="3:15" ht="17.25" customHeight="1">
      <c r="C599" s="2"/>
      <c r="J599" s="98"/>
      <c r="K599" s="99"/>
      <c r="L599" s="99"/>
      <c r="M599" s="99"/>
      <c r="N599" s="99"/>
      <c r="O599" s="99"/>
    </row>
    <row r="600" spans="3:15" ht="17.25" customHeight="1">
      <c r="C600" s="2"/>
      <c r="J600" s="98"/>
      <c r="K600" s="99"/>
      <c r="L600" s="99"/>
      <c r="M600" s="99"/>
      <c r="N600" s="99"/>
      <c r="O600" s="99"/>
    </row>
    <row r="601" spans="3:15" ht="17.25" customHeight="1">
      <c r="C601" s="2"/>
      <c r="J601" s="98"/>
      <c r="K601" s="99"/>
      <c r="L601" s="99"/>
      <c r="M601" s="99"/>
      <c r="N601" s="99"/>
      <c r="O601" s="99"/>
    </row>
    <row r="602" spans="3:15" ht="17.25" customHeight="1">
      <c r="C602" s="2"/>
      <c r="J602" s="98"/>
      <c r="K602" s="99"/>
      <c r="L602" s="99"/>
      <c r="M602" s="99"/>
      <c r="N602" s="99"/>
      <c r="O602" s="99"/>
    </row>
    <row r="603" spans="3:15" ht="17.25" customHeight="1">
      <c r="C603" s="2"/>
      <c r="J603" s="98"/>
      <c r="K603" s="99"/>
      <c r="L603" s="99"/>
      <c r="M603" s="99"/>
      <c r="N603" s="99"/>
      <c r="O603" s="99"/>
    </row>
    <row r="604" spans="3:15" ht="17.25" customHeight="1">
      <c r="C604" s="2"/>
      <c r="J604" s="98"/>
      <c r="K604" s="99"/>
      <c r="L604" s="99"/>
      <c r="M604" s="99"/>
      <c r="N604" s="99"/>
      <c r="O604" s="99"/>
    </row>
    <row r="605" spans="3:15" ht="17.25" customHeight="1">
      <c r="C605" s="2"/>
      <c r="J605" s="98"/>
      <c r="K605" s="99"/>
      <c r="L605" s="99"/>
      <c r="M605" s="99"/>
      <c r="N605" s="99"/>
      <c r="O605" s="99"/>
    </row>
    <row r="606" spans="3:15" ht="17.25" customHeight="1">
      <c r="C606" s="2"/>
      <c r="J606" s="98"/>
      <c r="K606" s="99"/>
      <c r="L606" s="99"/>
      <c r="M606" s="99"/>
      <c r="N606" s="99"/>
      <c r="O606" s="99"/>
    </row>
    <row r="607" spans="3:15" ht="17.25" customHeight="1">
      <c r="C607" s="2"/>
      <c r="J607" s="98"/>
      <c r="K607" s="99"/>
      <c r="L607" s="99"/>
      <c r="M607" s="99"/>
      <c r="N607" s="99"/>
      <c r="O607" s="99"/>
    </row>
    <row r="608" spans="3:15" ht="17.25" customHeight="1">
      <c r="C608" s="2"/>
      <c r="J608" s="98"/>
      <c r="K608" s="99"/>
      <c r="L608" s="99"/>
      <c r="M608" s="99"/>
      <c r="N608" s="99"/>
      <c r="O608" s="99"/>
    </row>
    <row r="609" spans="3:15" ht="17.25" customHeight="1">
      <c r="C609" s="2"/>
      <c r="J609" s="98"/>
      <c r="K609" s="99"/>
      <c r="L609" s="99"/>
      <c r="M609" s="99"/>
      <c r="N609" s="99"/>
      <c r="O609" s="99"/>
    </row>
    <row r="610" spans="3:15" ht="17.25" customHeight="1">
      <c r="C610" s="2"/>
      <c r="J610" s="98"/>
      <c r="K610" s="99"/>
      <c r="L610" s="99"/>
      <c r="M610" s="99"/>
      <c r="N610" s="99"/>
      <c r="O610" s="99"/>
    </row>
    <row r="611" spans="3:15" ht="17.25" customHeight="1">
      <c r="C611" s="2"/>
      <c r="J611" s="98"/>
      <c r="K611" s="99"/>
      <c r="L611" s="99"/>
      <c r="M611" s="99"/>
      <c r="N611" s="99"/>
      <c r="O611" s="99"/>
    </row>
    <row r="612" spans="3:15" ht="17.25" customHeight="1">
      <c r="C612" s="2"/>
      <c r="J612" s="98"/>
      <c r="K612" s="99"/>
      <c r="L612" s="99"/>
      <c r="M612" s="99"/>
      <c r="N612" s="99"/>
      <c r="O612" s="99"/>
    </row>
    <row r="613" spans="3:15" ht="17.25" customHeight="1">
      <c r="C613" s="2"/>
      <c r="J613" s="98"/>
      <c r="K613" s="99"/>
      <c r="L613" s="99"/>
      <c r="M613" s="99"/>
      <c r="N613" s="99"/>
      <c r="O613" s="99"/>
    </row>
    <row r="614" spans="3:15" ht="17.25" customHeight="1">
      <c r="C614" s="2"/>
      <c r="J614" s="98"/>
      <c r="K614" s="99"/>
      <c r="L614" s="99"/>
      <c r="M614" s="99"/>
      <c r="N614" s="99"/>
      <c r="O614" s="99"/>
    </row>
    <row r="615" spans="3:15" ht="17.25" customHeight="1">
      <c r="C615" s="2"/>
      <c r="J615" s="98"/>
      <c r="K615" s="99"/>
      <c r="L615" s="99"/>
      <c r="M615" s="99"/>
      <c r="N615" s="99"/>
      <c r="O615" s="99"/>
    </row>
    <row r="616" spans="3:15" ht="17.25" customHeight="1">
      <c r="C616" s="2"/>
      <c r="J616" s="98"/>
      <c r="K616" s="99"/>
      <c r="L616" s="99"/>
      <c r="M616" s="99"/>
      <c r="N616" s="99"/>
      <c r="O616" s="99"/>
    </row>
    <row r="617" spans="3:15" ht="17.25" customHeight="1">
      <c r="C617" s="2"/>
      <c r="J617" s="98"/>
      <c r="K617" s="99"/>
      <c r="L617" s="99"/>
      <c r="M617" s="99"/>
      <c r="N617" s="99"/>
      <c r="O617" s="99"/>
    </row>
    <row r="618" spans="3:15" ht="17.25" customHeight="1">
      <c r="C618" s="2"/>
      <c r="J618" s="98"/>
      <c r="K618" s="99"/>
      <c r="L618" s="99"/>
      <c r="M618" s="99"/>
      <c r="N618" s="99"/>
      <c r="O618" s="99"/>
    </row>
    <row r="619" spans="3:15" ht="17.25" customHeight="1">
      <c r="C619" s="2"/>
      <c r="J619" s="98"/>
      <c r="K619" s="99"/>
      <c r="L619" s="99"/>
      <c r="M619" s="99"/>
      <c r="N619" s="99"/>
      <c r="O619" s="99"/>
    </row>
    <row r="620" spans="3:15" ht="17.25" customHeight="1">
      <c r="C620" s="2"/>
      <c r="J620" s="98"/>
      <c r="K620" s="99"/>
      <c r="L620" s="99"/>
      <c r="M620" s="99"/>
      <c r="N620" s="99"/>
      <c r="O620" s="99"/>
    </row>
    <row r="621" spans="3:15" ht="17.25" customHeight="1">
      <c r="C621" s="2"/>
      <c r="J621" s="98"/>
      <c r="K621" s="99"/>
      <c r="L621" s="99"/>
      <c r="M621" s="99"/>
      <c r="N621" s="99"/>
      <c r="O621" s="99"/>
    </row>
    <row r="622" spans="3:15" ht="17.25" customHeight="1">
      <c r="C622" s="2"/>
      <c r="J622" s="98"/>
      <c r="K622" s="99"/>
      <c r="L622" s="99"/>
      <c r="M622" s="99"/>
      <c r="N622" s="99"/>
      <c r="O622" s="99"/>
    </row>
    <row r="623" spans="3:15" ht="17.25" customHeight="1">
      <c r="C623" s="2"/>
      <c r="J623" s="98"/>
      <c r="K623" s="99"/>
      <c r="L623" s="99"/>
      <c r="M623" s="99"/>
      <c r="N623" s="99"/>
      <c r="O623" s="99"/>
    </row>
    <row r="624" spans="3:15" ht="17.25" customHeight="1">
      <c r="C624" s="2"/>
      <c r="J624" s="98"/>
      <c r="K624" s="99"/>
      <c r="L624" s="99"/>
      <c r="M624" s="99"/>
      <c r="N624" s="99"/>
      <c r="O624" s="99"/>
    </row>
    <row r="625" spans="3:15" ht="17.25" customHeight="1">
      <c r="C625" s="2"/>
      <c r="J625" s="98"/>
      <c r="K625" s="99"/>
      <c r="L625" s="99"/>
      <c r="M625" s="99"/>
      <c r="N625" s="99"/>
      <c r="O625" s="99"/>
    </row>
    <row r="626" spans="3:15" ht="17.25" customHeight="1">
      <c r="C626" s="2"/>
      <c r="J626" s="98"/>
      <c r="K626" s="99"/>
      <c r="L626" s="99"/>
      <c r="M626" s="99"/>
      <c r="N626" s="99"/>
      <c r="O626" s="99"/>
    </row>
    <row r="627" spans="3:15" ht="17.25" customHeight="1">
      <c r="C627" s="2"/>
      <c r="J627" s="98"/>
      <c r="K627" s="99"/>
      <c r="L627" s="99"/>
      <c r="M627" s="99"/>
      <c r="N627" s="99"/>
      <c r="O627" s="99"/>
    </row>
    <row r="628" spans="3:15" ht="17.25" customHeight="1">
      <c r="C628" s="2"/>
      <c r="J628" s="98"/>
      <c r="K628" s="99"/>
      <c r="L628" s="99"/>
      <c r="M628" s="99"/>
      <c r="N628" s="99"/>
      <c r="O628" s="99"/>
    </row>
    <row r="629" spans="3:15" ht="17.25" customHeight="1">
      <c r="C629" s="2"/>
      <c r="J629" s="98"/>
      <c r="K629" s="99"/>
      <c r="L629" s="99"/>
      <c r="M629" s="99"/>
      <c r="N629" s="99"/>
      <c r="O629" s="99"/>
    </row>
    <row r="630" spans="3:15" ht="17.25" customHeight="1">
      <c r="C630" s="2"/>
      <c r="J630" s="98"/>
      <c r="K630" s="99"/>
      <c r="L630" s="99"/>
      <c r="M630" s="99"/>
      <c r="N630" s="99"/>
      <c r="O630" s="99"/>
    </row>
    <row r="631" spans="3:15" ht="17.25" customHeight="1">
      <c r="C631" s="2"/>
      <c r="J631" s="98"/>
      <c r="K631" s="99"/>
      <c r="L631" s="99"/>
      <c r="M631" s="99"/>
      <c r="N631" s="99"/>
      <c r="O631" s="99"/>
    </row>
    <row r="632" spans="3:15" ht="17.25" customHeight="1">
      <c r="C632" s="2"/>
      <c r="J632" s="98"/>
      <c r="K632" s="99"/>
      <c r="L632" s="99"/>
      <c r="M632" s="99"/>
      <c r="N632" s="99"/>
      <c r="O632" s="99"/>
    </row>
    <row r="633" spans="3:15" ht="17.25" customHeight="1">
      <c r="C633" s="2"/>
      <c r="J633" s="98"/>
      <c r="K633" s="99"/>
      <c r="L633" s="99"/>
      <c r="M633" s="99"/>
      <c r="N633" s="99"/>
      <c r="O633" s="99"/>
    </row>
    <row r="634" spans="3:15" ht="17.25" customHeight="1">
      <c r="C634" s="2"/>
      <c r="J634" s="98"/>
      <c r="K634" s="99"/>
      <c r="L634" s="99"/>
      <c r="M634" s="99"/>
      <c r="N634" s="99"/>
      <c r="O634" s="99"/>
    </row>
    <row r="635" spans="3:15" ht="17.25" customHeight="1">
      <c r="C635" s="2"/>
      <c r="J635" s="98"/>
      <c r="K635" s="99"/>
      <c r="L635" s="99"/>
      <c r="M635" s="99"/>
      <c r="N635" s="99"/>
      <c r="O635" s="99"/>
    </row>
    <row r="636" spans="3:15" ht="17.25" customHeight="1">
      <c r="C636" s="2"/>
      <c r="J636" s="98"/>
      <c r="K636" s="99"/>
      <c r="L636" s="99"/>
      <c r="M636" s="99"/>
      <c r="N636" s="99"/>
      <c r="O636" s="99"/>
    </row>
    <row r="637" spans="3:15" ht="17.25" customHeight="1">
      <c r="C637" s="2"/>
      <c r="J637" s="98"/>
      <c r="K637" s="99"/>
      <c r="L637" s="99"/>
      <c r="M637" s="99"/>
      <c r="N637" s="99"/>
      <c r="O637" s="99"/>
    </row>
    <row r="638" spans="3:15" ht="17.25" customHeight="1">
      <c r="C638" s="2"/>
      <c r="J638" s="98"/>
      <c r="K638" s="99"/>
      <c r="L638" s="99"/>
      <c r="M638" s="99"/>
      <c r="N638" s="99"/>
      <c r="O638" s="99"/>
    </row>
    <row r="639" spans="3:15" ht="17.25" customHeight="1">
      <c r="C639" s="2"/>
      <c r="J639" s="98"/>
      <c r="K639" s="99"/>
      <c r="L639" s="99"/>
      <c r="M639" s="99"/>
      <c r="N639" s="99"/>
      <c r="O639" s="99"/>
    </row>
    <row r="640" spans="3:15" ht="17.25" customHeight="1">
      <c r="C640" s="2"/>
      <c r="J640" s="98"/>
      <c r="K640" s="99"/>
      <c r="L640" s="99"/>
      <c r="M640" s="99"/>
      <c r="N640" s="99"/>
      <c r="O640" s="99"/>
    </row>
    <row r="641" spans="3:15" ht="17.25" customHeight="1">
      <c r="C641" s="2"/>
      <c r="J641" s="98"/>
      <c r="K641" s="99"/>
      <c r="L641" s="99"/>
      <c r="M641" s="99"/>
      <c r="N641" s="99"/>
      <c r="O641" s="99"/>
    </row>
    <row r="642" spans="3:15" ht="17.25" customHeight="1">
      <c r="C642" s="2"/>
      <c r="J642" s="98"/>
      <c r="K642" s="99"/>
      <c r="L642" s="99"/>
      <c r="M642" s="99"/>
      <c r="N642" s="99"/>
      <c r="O642" s="99"/>
    </row>
    <row r="643" spans="3:15" ht="17.25" customHeight="1">
      <c r="C643" s="2"/>
      <c r="J643" s="98"/>
      <c r="K643" s="99"/>
      <c r="L643" s="99"/>
      <c r="M643" s="99"/>
      <c r="N643" s="99"/>
      <c r="O643" s="99"/>
    </row>
    <row r="644" spans="3:15" ht="17.25" customHeight="1">
      <c r="C644" s="2"/>
      <c r="J644" s="98"/>
      <c r="K644" s="99"/>
      <c r="L644" s="99"/>
      <c r="M644" s="99"/>
      <c r="N644" s="99"/>
      <c r="O644" s="99"/>
    </row>
    <row r="645" spans="3:15" ht="17.25" customHeight="1">
      <c r="C645" s="2"/>
      <c r="J645" s="98"/>
      <c r="K645" s="99"/>
      <c r="L645" s="99"/>
      <c r="M645" s="99"/>
      <c r="N645" s="99"/>
      <c r="O645" s="99"/>
    </row>
    <row r="646" spans="3:15" ht="17.25" customHeight="1">
      <c r="C646" s="2"/>
      <c r="J646" s="98"/>
      <c r="K646" s="99"/>
      <c r="L646" s="99"/>
      <c r="M646" s="99"/>
      <c r="N646" s="99"/>
      <c r="O646" s="99"/>
    </row>
    <row r="647" spans="3:15" ht="17.25" customHeight="1">
      <c r="C647" s="2"/>
      <c r="J647" s="98"/>
      <c r="K647" s="99"/>
      <c r="L647" s="99"/>
      <c r="M647" s="99"/>
      <c r="N647" s="99"/>
      <c r="O647" s="99"/>
    </row>
    <row r="648" spans="3:15" ht="17.25" customHeight="1">
      <c r="C648" s="2"/>
      <c r="J648" s="98"/>
      <c r="K648" s="99"/>
      <c r="L648" s="99"/>
      <c r="M648" s="99"/>
      <c r="N648" s="99"/>
      <c r="O648" s="99"/>
    </row>
    <row r="649" spans="3:15" ht="17.25" customHeight="1">
      <c r="C649" s="2"/>
      <c r="J649" s="98"/>
      <c r="K649" s="99"/>
      <c r="L649" s="99"/>
      <c r="M649" s="99"/>
      <c r="N649" s="99"/>
      <c r="O649" s="99"/>
    </row>
    <row r="650" spans="3:15" ht="17.25" customHeight="1">
      <c r="C650" s="2"/>
      <c r="J650" s="98"/>
      <c r="K650" s="99"/>
      <c r="L650" s="99"/>
      <c r="M650" s="99"/>
      <c r="N650" s="99"/>
      <c r="O650" s="99"/>
    </row>
    <row r="651" spans="3:15" ht="17.25" customHeight="1">
      <c r="C651" s="2"/>
      <c r="J651" s="98"/>
      <c r="K651" s="99"/>
      <c r="L651" s="99"/>
      <c r="M651" s="99"/>
      <c r="N651" s="99"/>
      <c r="O651" s="99"/>
    </row>
    <row r="652" spans="3:15" ht="17.25" customHeight="1">
      <c r="C652" s="2"/>
      <c r="J652" s="98"/>
      <c r="K652" s="99"/>
      <c r="L652" s="99"/>
      <c r="M652" s="99"/>
      <c r="N652" s="99"/>
      <c r="O652" s="99"/>
    </row>
    <row r="653" spans="3:15" ht="17.25" customHeight="1">
      <c r="C653" s="2"/>
      <c r="J653" s="98"/>
      <c r="K653" s="99"/>
      <c r="L653" s="99"/>
      <c r="M653" s="99"/>
      <c r="N653" s="99"/>
      <c r="O653" s="99"/>
    </row>
    <row r="654" spans="3:15" ht="17.25" customHeight="1">
      <c r="C654" s="2"/>
      <c r="J654" s="98"/>
      <c r="K654" s="99"/>
      <c r="L654" s="99"/>
      <c r="M654" s="99"/>
      <c r="N654" s="99"/>
      <c r="O654" s="99"/>
    </row>
    <row r="655" spans="3:15" ht="17.25" customHeight="1">
      <c r="C655" s="2"/>
      <c r="J655" s="98"/>
      <c r="K655" s="99"/>
      <c r="L655" s="99"/>
      <c r="M655" s="99"/>
      <c r="N655" s="99"/>
      <c r="O655" s="99"/>
    </row>
    <row r="656" spans="3:15" ht="17.25" customHeight="1">
      <c r="C656" s="2"/>
      <c r="J656" s="98"/>
      <c r="K656" s="99"/>
      <c r="L656" s="99"/>
      <c r="M656" s="99"/>
      <c r="N656" s="99"/>
      <c r="O656" s="99"/>
    </row>
    <row r="657" spans="3:15" ht="17.25" customHeight="1">
      <c r="C657" s="2"/>
      <c r="J657" s="98"/>
      <c r="K657" s="99"/>
      <c r="L657" s="99"/>
      <c r="M657" s="99"/>
      <c r="N657" s="99"/>
      <c r="O657" s="99"/>
    </row>
    <row r="658" spans="3:15" ht="17.25" customHeight="1">
      <c r="C658" s="2"/>
      <c r="J658" s="98"/>
      <c r="K658" s="99"/>
      <c r="L658" s="99"/>
      <c r="M658" s="99"/>
      <c r="N658" s="99"/>
      <c r="O658" s="99"/>
    </row>
    <row r="659" spans="3:15" ht="17.25" customHeight="1">
      <c r="C659" s="2"/>
      <c r="J659" s="98"/>
      <c r="K659" s="99"/>
      <c r="L659" s="99"/>
      <c r="M659" s="99"/>
      <c r="N659" s="99"/>
      <c r="O659" s="99"/>
    </row>
    <row r="660" spans="3:15" ht="17.25" customHeight="1">
      <c r="C660" s="2"/>
      <c r="J660" s="98"/>
      <c r="K660" s="99"/>
      <c r="L660" s="99"/>
      <c r="M660" s="99"/>
      <c r="N660" s="99"/>
      <c r="O660" s="99"/>
    </row>
    <row r="661" spans="3:15" ht="17.25" customHeight="1">
      <c r="C661" s="2"/>
      <c r="J661" s="98"/>
      <c r="K661" s="99"/>
      <c r="L661" s="99"/>
      <c r="M661" s="99"/>
      <c r="N661" s="99"/>
      <c r="O661" s="99"/>
    </row>
    <row r="662" spans="3:15" ht="17.25" customHeight="1">
      <c r="C662" s="2"/>
      <c r="J662" s="98"/>
      <c r="K662" s="99"/>
      <c r="L662" s="99"/>
      <c r="M662" s="99"/>
      <c r="N662" s="99"/>
      <c r="O662" s="99"/>
    </row>
    <row r="663" spans="3:15" ht="17.25" customHeight="1">
      <c r="C663" s="2"/>
      <c r="J663" s="98"/>
      <c r="K663" s="99"/>
      <c r="L663" s="99"/>
      <c r="M663" s="99"/>
      <c r="N663" s="99"/>
      <c r="O663" s="99"/>
    </row>
    <row r="664" spans="3:15" ht="17.25" customHeight="1">
      <c r="C664" s="2"/>
      <c r="J664" s="98"/>
      <c r="K664" s="99"/>
      <c r="L664" s="99"/>
      <c r="M664" s="99"/>
      <c r="N664" s="99"/>
      <c r="O664" s="99"/>
    </row>
    <row r="665" spans="3:15" ht="17.25" customHeight="1">
      <c r="C665" s="2"/>
      <c r="J665" s="98"/>
      <c r="K665" s="99"/>
      <c r="L665" s="99"/>
      <c r="M665" s="99"/>
      <c r="N665" s="99"/>
      <c r="O665" s="99"/>
    </row>
    <row r="666" spans="3:15" ht="17.25" customHeight="1">
      <c r="C666" s="2"/>
      <c r="J666" s="98"/>
      <c r="K666" s="99"/>
      <c r="L666" s="99"/>
      <c r="M666" s="99"/>
      <c r="N666" s="99"/>
      <c r="O666" s="99"/>
    </row>
    <row r="667" spans="3:15" ht="17.25" customHeight="1">
      <c r="C667" s="2"/>
      <c r="J667" s="98"/>
      <c r="K667" s="99"/>
      <c r="L667" s="99"/>
      <c r="M667" s="99"/>
      <c r="N667" s="99"/>
      <c r="O667" s="99"/>
    </row>
    <row r="668" spans="3:15" ht="17.25" customHeight="1">
      <c r="C668" s="2"/>
      <c r="J668" s="98"/>
      <c r="K668" s="99"/>
      <c r="L668" s="99"/>
      <c r="M668" s="99"/>
      <c r="N668" s="99"/>
      <c r="O668" s="99"/>
    </row>
    <row r="669" spans="3:15" ht="17.25" customHeight="1">
      <c r="C669" s="2"/>
      <c r="J669" s="98"/>
      <c r="K669" s="99"/>
      <c r="L669" s="99"/>
      <c r="M669" s="99"/>
      <c r="N669" s="99"/>
      <c r="O669" s="99"/>
    </row>
    <row r="670" spans="3:15" ht="17.25" customHeight="1">
      <c r="C670" s="2"/>
      <c r="J670" s="98"/>
      <c r="K670" s="99"/>
      <c r="L670" s="99"/>
      <c r="M670" s="99"/>
      <c r="N670" s="99"/>
      <c r="O670" s="99"/>
    </row>
    <row r="671" spans="3:15" ht="17.25" customHeight="1">
      <c r="C671" s="2"/>
      <c r="J671" s="98"/>
      <c r="K671" s="99"/>
      <c r="L671" s="99"/>
      <c r="M671" s="99"/>
      <c r="N671" s="99"/>
      <c r="O671" s="99"/>
    </row>
    <row r="672" spans="3:15" ht="17.25" customHeight="1">
      <c r="C672" s="2"/>
      <c r="J672" s="98"/>
      <c r="K672" s="99"/>
      <c r="L672" s="99"/>
      <c r="M672" s="99"/>
      <c r="N672" s="99"/>
      <c r="O672" s="99"/>
    </row>
    <row r="673" spans="3:15" ht="17.25" customHeight="1">
      <c r="C673" s="2"/>
      <c r="J673" s="98"/>
      <c r="K673" s="99"/>
      <c r="L673" s="99"/>
      <c r="M673" s="99"/>
      <c r="N673" s="99"/>
      <c r="O673" s="99"/>
    </row>
    <row r="674" spans="3:15" ht="17.25" customHeight="1">
      <c r="C674" s="2"/>
      <c r="J674" s="98"/>
      <c r="K674" s="99"/>
      <c r="L674" s="99"/>
      <c r="M674" s="99"/>
      <c r="N674" s="99"/>
      <c r="O674" s="99"/>
    </row>
    <row r="675" spans="3:15" ht="17.25" customHeight="1">
      <c r="C675" s="2"/>
      <c r="J675" s="98"/>
      <c r="K675" s="99"/>
      <c r="L675" s="99"/>
      <c r="M675" s="99"/>
      <c r="N675" s="99"/>
      <c r="O675" s="99"/>
    </row>
    <row r="676" spans="3:15" ht="17.25" customHeight="1">
      <c r="C676" s="2"/>
      <c r="J676" s="98"/>
      <c r="K676" s="99"/>
      <c r="L676" s="99"/>
      <c r="M676" s="99"/>
      <c r="N676" s="99"/>
      <c r="O676" s="99"/>
    </row>
    <row r="677" spans="3:15" ht="17.25" customHeight="1">
      <c r="C677" s="2"/>
      <c r="J677" s="98"/>
      <c r="K677" s="99"/>
      <c r="L677" s="99"/>
      <c r="M677" s="99"/>
      <c r="N677" s="99"/>
      <c r="O677" s="99"/>
    </row>
    <row r="678" spans="3:15" ht="17.25" customHeight="1">
      <c r="C678" s="2"/>
      <c r="J678" s="98"/>
      <c r="K678" s="99"/>
      <c r="L678" s="99"/>
      <c r="M678" s="99"/>
      <c r="N678" s="99"/>
      <c r="O678" s="99"/>
    </row>
    <row r="679" spans="3:15" ht="17.25" customHeight="1">
      <c r="C679" s="2"/>
      <c r="J679" s="98"/>
      <c r="K679" s="99"/>
      <c r="L679" s="99"/>
      <c r="M679" s="99"/>
      <c r="N679" s="99"/>
      <c r="O679" s="99"/>
    </row>
    <row r="680" spans="3:15" ht="17.25" customHeight="1">
      <c r="C680" s="2"/>
      <c r="J680" s="98"/>
      <c r="K680" s="99"/>
      <c r="L680" s="99"/>
      <c r="M680" s="99"/>
      <c r="N680" s="99"/>
      <c r="O680" s="99"/>
    </row>
    <row r="681" spans="3:15" ht="17.25" customHeight="1">
      <c r="C681" s="2"/>
      <c r="J681" s="98"/>
      <c r="K681" s="99"/>
      <c r="L681" s="99"/>
      <c r="M681" s="99"/>
      <c r="N681" s="99"/>
      <c r="O681" s="99"/>
    </row>
    <row r="682" spans="3:15" ht="17.25" customHeight="1">
      <c r="C682" s="2"/>
      <c r="J682" s="98"/>
      <c r="K682" s="99"/>
      <c r="L682" s="99"/>
      <c r="M682" s="99"/>
      <c r="N682" s="99"/>
      <c r="O682" s="99"/>
    </row>
    <row r="683" spans="3:15" ht="17.25" customHeight="1">
      <c r="C683" s="2"/>
      <c r="J683" s="98"/>
      <c r="K683" s="99"/>
      <c r="L683" s="99"/>
      <c r="M683" s="99"/>
      <c r="N683" s="99"/>
      <c r="O683" s="99"/>
    </row>
    <row r="684" spans="3:15" ht="17.25" customHeight="1">
      <c r="C684" s="2"/>
      <c r="J684" s="98"/>
      <c r="K684" s="99"/>
      <c r="L684" s="99"/>
      <c r="M684" s="99"/>
      <c r="N684" s="99"/>
      <c r="O684" s="99"/>
    </row>
    <row r="685" spans="3:15" ht="17.25" customHeight="1">
      <c r="C685" s="2"/>
      <c r="J685" s="98"/>
      <c r="K685" s="99"/>
      <c r="L685" s="99"/>
      <c r="M685" s="99"/>
      <c r="N685" s="99"/>
      <c r="O685" s="99"/>
    </row>
    <row r="686" spans="3:15" ht="17.25" customHeight="1">
      <c r="C686" s="2"/>
      <c r="J686" s="98"/>
      <c r="K686" s="99"/>
      <c r="L686" s="99"/>
      <c r="M686" s="99"/>
      <c r="N686" s="99"/>
      <c r="O686" s="99"/>
    </row>
    <row r="687" spans="3:15" ht="17.25" customHeight="1">
      <c r="C687" s="2"/>
      <c r="J687" s="98"/>
      <c r="K687" s="99"/>
      <c r="L687" s="99"/>
      <c r="M687" s="99"/>
      <c r="N687" s="99"/>
      <c r="O687" s="99"/>
    </row>
    <row r="688" spans="3:15" ht="17.25" customHeight="1">
      <c r="C688" s="2"/>
      <c r="J688" s="98"/>
      <c r="K688" s="99"/>
      <c r="L688" s="99"/>
      <c r="M688" s="99"/>
      <c r="N688" s="99"/>
      <c r="O688" s="99"/>
    </row>
    <row r="689" spans="3:15" ht="17.25" customHeight="1">
      <c r="C689" s="2"/>
      <c r="J689" s="98"/>
      <c r="K689" s="99"/>
      <c r="L689" s="99"/>
      <c r="M689" s="99"/>
      <c r="N689" s="99"/>
      <c r="O689" s="99"/>
    </row>
    <row r="690" spans="3:15" ht="17.25" customHeight="1">
      <c r="C690" s="2"/>
      <c r="J690" s="98"/>
      <c r="K690" s="99"/>
      <c r="L690" s="99"/>
      <c r="M690" s="99"/>
      <c r="N690" s="99"/>
      <c r="O690" s="99"/>
    </row>
    <row r="691" spans="3:15" ht="17.25" customHeight="1">
      <c r="C691" s="2"/>
      <c r="J691" s="98"/>
      <c r="K691" s="99"/>
      <c r="L691" s="99"/>
      <c r="M691" s="99"/>
      <c r="N691" s="99"/>
      <c r="O691" s="99"/>
    </row>
    <row r="692" spans="3:15" ht="17.25" customHeight="1">
      <c r="C692" s="2"/>
      <c r="J692" s="98"/>
      <c r="K692" s="99"/>
      <c r="L692" s="99"/>
      <c r="M692" s="99"/>
      <c r="N692" s="99"/>
      <c r="O692" s="99"/>
    </row>
    <row r="693" spans="3:15" ht="17.25" customHeight="1">
      <c r="C693" s="2"/>
      <c r="J693" s="98"/>
      <c r="K693" s="99"/>
      <c r="L693" s="99"/>
      <c r="M693" s="99"/>
      <c r="N693" s="99"/>
      <c r="O693" s="99"/>
    </row>
    <row r="694" spans="3:15" ht="17.25" customHeight="1">
      <c r="C694" s="2"/>
      <c r="J694" s="98"/>
      <c r="K694" s="99"/>
      <c r="L694" s="99"/>
      <c r="M694" s="99"/>
      <c r="N694" s="99"/>
      <c r="O694" s="99"/>
    </row>
    <row r="695" spans="3:15" ht="17.25" customHeight="1">
      <c r="C695" s="2"/>
      <c r="J695" s="98"/>
      <c r="K695" s="99"/>
      <c r="L695" s="99"/>
      <c r="M695" s="99"/>
      <c r="N695" s="99"/>
      <c r="O695" s="99"/>
    </row>
    <row r="696" spans="3:15" ht="17.25" customHeight="1">
      <c r="C696" s="2"/>
      <c r="J696" s="98"/>
      <c r="K696" s="99"/>
      <c r="L696" s="99"/>
      <c r="M696" s="99"/>
      <c r="N696" s="99"/>
      <c r="O696" s="99"/>
    </row>
    <row r="697" spans="3:15" ht="17.25" customHeight="1">
      <c r="C697" s="2"/>
      <c r="J697" s="98"/>
      <c r="K697" s="99"/>
      <c r="L697" s="99"/>
      <c r="M697" s="99"/>
      <c r="N697" s="99"/>
      <c r="O697" s="99"/>
    </row>
    <row r="698" spans="3:15" ht="17.25" customHeight="1">
      <c r="C698" s="2"/>
      <c r="J698" s="98"/>
      <c r="K698" s="99"/>
      <c r="L698" s="99"/>
      <c r="M698" s="99"/>
      <c r="N698" s="99"/>
      <c r="O698" s="99"/>
    </row>
    <row r="699" spans="3:15" ht="17.25" customHeight="1">
      <c r="C699" s="2"/>
      <c r="J699" s="98"/>
      <c r="K699" s="99"/>
      <c r="L699" s="99"/>
      <c r="M699" s="99"/>
      <c r="N699" s="99"/>
      <c r="O699" s="99"/>
    </row>
    <row r="700" spans="3:15" ht="17.25" customHeight="1">
      <c r="C700" s="2"/>
      <c r="J700" s="98"/>
      <c r="K700" s="99"/>
      <c r="L700" s="99"/>
      <c r="M700" s="99"/>
      <c r="N700" s="99"/>
      <c r="O700" s="99"/>
    </row>
    <row r="701" spans="3:15" ht="17.25" customHeight="1">
      <c r="C701" s="2"/>
      <c r="J701" s="98"/>
      <c r="K701" s="99"/>
      <c r="L701" s="99"/>
      <c r="M701" s="99"/>
      <c r="N701" s="99"/>
      <c r="O701" s="99"/>
    </row>
    <row r="702" spans="3:15" ht="17.25" customHeight="1">
      <c r="C702" s="2"/>
      <c r="J702" s="98"/>
      <c r="K702" s="99"/>
      <c r="L702" s="99"/>
      <c r="M702" s="99"/>
      <c r="N702" s="99"/>
      <c r="O702" s="99"/>
    </row>
    <row r="703" spans="3:15" ht="17.25" customHeight="1">
      <c r="C703" s="2"/>
      <c r="J703" s="98"/>
      <c r="K703" s="99"/>
      <c r="L703" s="99"/>
      <c r="M703" s="99"/>
      <c r="N703" s="99"/>
      <c r="O703" s="99"/>
    </row>
    <row r="704" spans="3:15" ht="17.25" customHeight="1">
      <c r="C704" s="2"/>
      <c r="J704" s="98"/>
      <c r="K704" s="99"/>
      <c r="L704" s="99"/>
      <c r="M704" s="99"/>
      <c r="N704" s="99"/>
      <c r="O704" s="99"/>
    </row>
    <row r="705" spans="3:15" ht="17.25" customHeight="1">
      <c r="C705" s="2"/>
      <c r="J705" s="98"/>
      <c r="K705" s="99"/>
      <c r="L705" s="99"/>
      <c r="M705" s="99"/>
      <c r="N705" s="99"/>
      <c r="O705" s="99"/>
    </row>
    <row r="706" spans="3:15" ht="17.25" customHeight="1">
      <c r="C706" s="2"/>
      <c r="J706" s="98"/>
      <c r="K706" s="99"/>
      <c r="L706" s="99"/>
      <c r="M706" s="99"/>
      <c r="N706" s="99"/>
      <c r="O706" s="99"/>
    </row>
    <row r="707" spans="3:15" ht="17.25" customHeight="1">
      <c r="C707" s="2"/>
      <c r="J707" s="98"/>
      <c r="K707" s="99"/>
      <c r="L707" s="99"/>
      <c r="M707" s="99"/>
      <c r="N707" s="99"/>
      <c r="O707" s="99"/>
    </row>
    <row r="708" spans="3:15" ht="17.25" customHeight="1">
      <c r="C708" s="2"/>
      <c r="J708" s="98"/>
      <c r="K708" s="99"/>
      <c r="L708" s="99"/>
      <c r="M708" s="99"/>
      <c r="N708" s="99"/>
      <c r="O708" s="99"/>
    </row>
    <row r="709" spans="3:15" ht="17.25" customHeight="1">
      <c r="C709" s="2"/>
      <c r="J709" s="98"/>
      <c r="K709" s="99"/>
      <c r="L709" s="99"/>
      <c r="M709" s="99"/>
      <c r="N709" s="99"/>
      <c r="O709" s="99"/>
    </row>
    <row r="710" spans="3:15" ht="17.25" customHeight="1">
      <c r="C710" s="2"/>
      <c r="J710" s="98"/>
      <c r="K710" s="99"/>
      <c r="L710" s="99"/>
      <c r="M710" s="99"/>
      <c r="N710" s="99"/>
      <c r="O710" s="99"/>
    </row>
    <row r="711" spans="3:15" ht="17.25" customHeight="1">
      <c r="C711" s="2"/>
      <c r="J711" s="98"/>
      <c r="K711" s="99"/>
      <c r="L711" s="99"/>
      <c r="M711" s="99"/>
      <c r="N711" s="99"/>
      <c r="O711" s="99"/>
    </row>
    <row r="712" spans="3:15" ht="17.25" customHeight="1">
      <c r="C712" s="2"/>
      <c r="J712" s="98"/>
      <c r="K712" s="99"/>
      <c r="L712" s="99"/>
      <c r="M712" s="99"/>
      <c r="N712" s="99"/>
      <c r="O712" s="99"/>
    </row>
    <row r="713" spans="3:15" ht="17.25" customHeight="1">
      <c r="C713" s="2"/>
      <c r="J713" s="98"/>
      <c r="K713" s="99"/>
      <c r="L713" s="99"/>
      <c r="M713" s="99"/>
      <c r="N713" s="99"/>
      <c r="O713" s="99"/>
    </row>
    <row r="714" spans="3:15" ht="17.25" customHeight="1">
      <c r="C714" s="2"/>
      <c r="J714" s="98"/>
      <c r="K714" s="99"/>
      <c r="L714" s="99"/>
      <c r="M714" s="99"/>
      <c r="N714" s="99"/>
      <c r="O714" s="99"/>
    </row>
    <row r="715" spans="3:15" ht="17.25" customHeight="1">
      <c r="C715" s="2"/>
      <c r="J715" s="98"/>
      <c r="K715" s="99"/>
      <c r="L715" s="99"/>
      <c r="M715" s="99"/>
      <c r="N715" s="99"/>
      <c r="O715" s="99"/>
    </row>
    <row r="716" spans="3:15" ht="17.25" customHeight="1">
      <c r="C716" s="2"/>
      <c r="J716" s="98"/>
      <c r="K716" s="99"/>
      <c r="L716" s="99"/>
      <c r="M716" s="99"/>
      <c r="N716" s="99"/>
      <c r="O716" s="99"/>
    </row>
    <row r="717" spans="3:15" ht="17.25" customHeight="1">
      <c r="C717" s="2"/>
      <c r="J717" s="98"/>
      <c r="K717" s="99"/>
      <c r="L717" s="99"/>
      <c r="M717" s="99"/>
      <c r="N717" s="99"/>
      <c r="O717" s="99"/>
    </row>
    <row r="718" spans="3:15" ht="17.25" customHeight="1">
      <c r="C718" s="2"/>
      <c r="J718" s="98"/>
      <c r="K718" s="99"/>
      <c r="L718" s="99"/>
      <c r="M718" s="99"/>
      <c r="N718" s="99"/>
      <c r="O718" s="99"/>
    </row>
    <row r="719" spans="3:15" ht="17.25" customHeight="1">
      <c r="C719" s="2"/>
      <c r="J719" s="98"/>
      <c r="K719" s="99"/>
      <c r="L719" s="99"/>
      <c r="M719" s="99"/>
      <c r="N719" s="99"/>
      <c r="O719" s="99"/>
    </row>
    <row r="720" spans="3:15" ht="17.25" customHeight="1">
      <c r="C720" s="2"/>
      <c r="J720" s="98"/>
      <c r="K720" s="99"/>
      <c r="L720" s="99"/>
      <c r="M720" s="99"/>
      <c r="N720" s="99"/>
      <c r="O720" s="99"/>
    </row>
    <row r="721" spans="3:15" ht="17.25" customHeight="1">
      <c r="C721" s="2"/>
      <c r="J721" s="98"/>
      <c r="K721" s="99"/>
      <c r="L721" s="99"/>
      <c r="M721" s="99"/>
      <c r="N721" s="99"/>
      <c r="O721" s="99"/>
    </row>
    <row r="722" spans="3:15" ht="17.25" customHeight="1">
      <c r="C722" s="2"/>
      <c r="J722" s="98"/>
      <c r="K722" s="99"/>
      <c r="L722" s="99"/>
      <c r="M722" s="99"/>
      <c r="N722" s="99"/>
      <c r="O722" s="99"/>
    </row>
    <row r="723" spans="3:15" ht="17.25" customHeight="1">
      <c r="C723" s="2"/>
      <c r="J723" s="98"/>
      <c r="K723" s="99"/>
      <c r="L723" s="99"/>
      <c r="M723" s="99"/>
      <c r="N723" s="99"/>
      <c r="O723" s="99"/>
    </row>
    <row r="724" spans="3:15" ht="17.25" customHeight="1">
      <c r="C724" s="2"/>
      <c r="J724" s="98"/>
      <c r="K724" s="99"/>
      <c r="L724" s="99"/>
      <c r="M724" s="99"/>
      <c r="N724" s="99"/>
      <c r="O724" s="99"/>
    </row>
    <row r="725" spans="3:15" ht="17.25" customHeight="1">
      <c r="C725" s="2"/>
      <c r="J725" s="98"/>
      <c r="K725" s="99"/>
      <c r="L725" s="99"/>
      <c r="M725" s="99"/>
      <c r="N725" s="99"/>
      <c r="O725" s="99"/>
    </row>
    <row r="726" spans="3:15" ht="17.25" customHeight="1">
      <c r="C726" s="2"/>
      <c r="J726" s="98"/>
      <c r="K726" s="99"/>
      <c r="L726" s="99"/>
      <c r="M726" s="99"/>
      <c r="N726" s="99"/>
      <c r="O726" s="99"/>
    </row>
    <row r="727" spans="3:15" ht="17.25" customHeight="1">
      <c r="C727" s="2"/>
      <c r="J727" s="98"/>
      <c r="K727" s="99"/>
      <c r="L727" s="99"/>
      <c r="M727" s="99"/>
      <c r="N727" s="99"/>
      <c r="O727" s="99"/>
    </row>
    <row r="728" spans="3:15" ht="17.25" customHeight="1">
      <c r="C728" s="2"/>
      <c r="J728" s="98"/>
      <c r="K728" s="99"/>
      <c r="L728" s="99"/>
      <c r="M728" s="99"/>
      <c r="N728" s="99"/>
      <c r="O728" s="99"/>
    </row>
    <row r="729" spans="3:15" ht="17.25" customHeight="1">
      <c r="C729" s="2"/>
      <c r="J729" s="98"/>
      <c r="K729" s="99"/>
      <c r="L729" s="99"/>
      <c r="M729" s="99"/>
      <c r="N729" s="99"/>
      <c r="O729" s="99"/>
    </row>
    <row r="730" spans="3:15" ht="17.25" customHeight="1">
      <c r="C730" s="2"/>
      <c r="J730" s="98"/>
      <c r="K730" s="99"/>
      <c r="L730" s="99"/>
      <c r="M730" s="99"/>
      <c r="N730" s="99"/>
      <c r="O730" s="99"/>
    </row>
    <row r="731" spans="3:15" ht="17.25" customHeight="1">
      <c r="C731" s="2"/>
      <c r="J731" s="98"/>
      <c r="K731" s="99"/>
      <c r="L731" s="99"/>
      <c r="M731" s="99"/>
      <c r="N731" s="99"/>
      <c r="O731" s="99"/>
    </row>
    <row r="732" spans="3:15" ht="17.25" customHeight="1">
      <c r="C732" s="2"/>
      <c r="J732" s="98"/>
      <c r="K732" s="99"/>
      <c r="L732" s="99"/>
      <c r="M732" s="99"/>
      <c r="N732" s="99"/>
      <c r="O732" s="99"/>
    </row>
    <row r="733" spans="3:15" ht="17.25" customHeight="1">
      <c r="C733" s="2"/>
      <c r="J733" s="98"/>
      <c r="K733" s="99"/>
      <c r="L733" s="99"/>
      <c r="M733" s="99"/>
      <c r="N733" s="99"/>
      <c r="O733" s="99"/>
    </row>
    <row r="734" spans="3:15" ht="17.25" customHeight="1">
      <c r="C734" s="2"/>
      <c r="J734" s="98"/>
      <c r="K734" s="99"/>
      <c r="L734" s="99"/>
      <c r="M734" s="99"/>
      <c r="N734" s="99"/>
      <c r="O734" s="99"/>
    </row>
    <row r="735" spans="3:15" ht="17.25" customHeight="1">
      <c r="C735" s="2"/>
      <c r="J735" s="98"/>
      <c r="K735" s="99"/>
      <c r="L735" s="99"/>
      <c r="M735" s="99"/>
      <c r="N735" s="99"/>
      <c r="O735" s="99"/>
    </row>
    <row r="736" spans="3:15" ht="17.25" customHeight="1">
      <c r="C736" s="2"/>
      <c r="J736" s="98"/>
      <c r="K736" s="99"/>
      <c r="L736" s="99"/>
      <c r="M736" s="99"/>
      <c r="N736" s="99"/>
      <c r="O736" s="99"/>
    </row>
    <row r="737" spans="3:15" ht="17.25" customHeight="1">
      <c r="C737" s="2"/>
      <c r="J737" s="98"/>
      <c r="K737" s="99"/>
      <c r="L737" s="99"/>
      <c r="M737" s="99"/>
      <c r="N737" s="99"/>
      <c r="O737" s="99"/>
    </row>
    <row r="738" spans="3:15" ht="17.25" customHeight="1">
      <c r="C738" s="2"/>
      <c r="J738" s="98"/>
      <c r="K738" s="99"/>
      <c r="L738" s="99"/>
      <c r="M738" s="99"/>
      <c r="N738" s="99"/>
      <c r="O738" s="99"/>
    </row>
    <row r="739" spans="3:15" ht="17.25" customHeight="1">
      <c r="C739" s="2"/>
      <c r="J739" s="98"/>
      <c r="K739" s="99"/>
      <c r="L739" s="99"/>
      <c r="M739" s="99"/>
      <c r="N739" s="99"/>
      <c r="O739" s="99"/>
    </row>
    <row r="740" spans="3:15" ht="17.25" customHeight="1">
      <c r="C740" s="2"/>
      <c r="J740" s="98"/>
      <c r="K740" s="99"/>
      <c r="L740" s="99"/>
      <c r="M740" s="99"/>
      <c r="N740" s="99"/>
      <c r="O740" s="99"/>
    </row>
    <row r="741" spans="3:15" ht="17.25" customHeight="1">
      <c r="C741" s="2"/>
      <c r="J741" s="98"/>
      <c r="K741" s="99"/>
      <c r="L741" s="99"/>
      <c r="M741" s="99"/>
      <c r="N741" s="99"/>
      <c r="O741" s="99"/>
    </row>
    <row r="742" spans="3:15" ht="17.25" customHeight="1">
      <c r="C742" s="2"/>
      <c r="J742" s="98"/>
      <c r="K742" s="99"/>
      <c r="L742" s="99"/>
      <c r="M742" s="99"/>
      <c r="N742" s="99"/>
      <c r="O742" s="99"/>
    </row>
    <row r="743" spans="3:15" ht="17.25" customHeight="1">
      <c r="C743" s="2"/>
      <c r="J743" s="98"/>
      <c r="K743" s="99"/>
      <c r="L743" s="99"/>
      <c r="M743" s="99"/>
      <c r="N743" s="99"/>
      <c r="O743" s="99"/>
    </row>
    <row r="744" spans="3:15" ht="17.25" customHeight="1">
      <c r="C744" s="2"/>
      <c r="J744" s="98"/>
      <c r="K744" s="99"/>
      <c r="L744" s="99"/>
      <c r="M744" s="99"/>
      <c r="N744" s="99"/>
      <c r="O744" s="99"/>
    </row>
    <row r="745" spans="3:15" ht="17.25" customHeight="1">
      <c r="C745" s="2"/>
      <c r="J745" s="98"/>
      <c r="K745" s="99"/>
      <c r="L745" s="99"/>
      <c r="M745" s="99"/>
      <c r="N745" s="99"/>
      <c r="O745" s="99"/>
    </row>
    <row r="746" spans="3:15" ht="17.25" customHeight="1">
      <c r="C746" s="2"/>
      <c r="J746" s="98"/>
      <c r="K746" s="99"/>
      <c r="L746" s="99"/>
      <c r="M746" s="99"/>
      <c r="N746" s="99"/>
      <c r="O746" s="99"/>
    </row>
    <row r="747" spans="3:15" ht="17.25" customHeight="1">
      <c r="C747" s="2"/>
      <c r="J747" s="98"/>
      <c r="K747" s="99"/>
      <c r="L747" s="99"/>
      <c r="M747" s="99"/>
      <c r="N747" s="99"/>
      <c r="O747" s="99"/>
    </row>
    <row r="748" spans="3:15" ht="17.25" customHeight="1">
      <c r="C748" s="2"/>
      <c r="J748" s="98"/>
      <c r="K748" s="99"/>
      <c r="L748" s="99"/>
      <c r="M748" s="99"/>
      <c r="N748" s="99"/>
      <c r="O748" s="99"/>
    </row>
    <row r="749" spans="3:15" ht="17.25" customHeight="1">
      <c r="C749" s="2"/>
      <c r="J749" s="98"/>
      <c r="K749" s="99"/>
      <c r="L749" s="99"/>
      <c r="M749" s="99"/>
      <c r="N749" s="99"/>
      <c r="O749" s="99"/>
    </row>
    <row r="750" spans="3:15" ht="17.25" customHeight="1">
      <c r="C750" s="2"/>
      <c r="J750" s="98"/>
      <c r="K750" s="99"/>
      <c r="L750" s="99"/>
      <c r="M750" s="99"/>
      <c r="N750" s="99"/>
      <c r="O750" s="99"/>
    </row>
    <row r="751" spans="3:15" ht="17.25" customHeight="1">
      <c r="C751" s="2"/>
      <c r="J751" s="98"/>
      <c r="K751" s="99"/>
      <c r="L751" s="99"/>
      <c r="M751" s="99"/>
      <c r="N751" s="99"/>
      <c r="O751" s="99"/>
    </row>
    <row r="752" spans="3:15" ht="17.25" customHeight="1">
      <c r="C752" s="2"/>
      <c r="J752" s="98"/>
      <c r="K752" s="99"/>
      <c r="L752" s="99"/>
      <c r="M752" s="99"/>
      <c r="N752" s="99"/>
      <c r="O752" s="99"/>
    </row>
    <row r="753" spans="3:15" ht="17.25" customHeight="1">
      <c r="C753" s="2"/>
      <c r="J753" s="98"/>
      <c r="K753" s="99"/>
      <c r="L753" s="99"/>
      <c r="M753" s="99"/>
      <c r="N753" s="99"/>
      <c r="O753" s="99"/>
    </row>
    <row r="754" spans="3:15" ht="17.25" customHeight="1">
      <c r="C754" s="2"/>
      <c r="J754" s="98"/>
      <c r="K754" s="99"/>
      <c r="L754" s="99"/>
      <c r="M754" s="99"/>
      <c r="N754" s="99"/>
      <c r="O754" s="99"/>
    </row>
    <row r="755" spans="3:15" ht="17.25" customHeight="1">
      <c r="C755" s="2"/>
      <c r="J755" s="98"/>
      <c r="K755" s="99"/>
      <c r="L755" s="99"/>
      <c r="M755" s="99"/>
      <c r="N755" s="99"/>
      <c r="O755" s="99"/>
    </row>
    <row r="756" spans="3:15" ht="17.25" customHeight="1">
      <c r="C756" s="2"/>
      <c r="J756" s="98"/>
      <c r="K756" s="99"/>
      <c r="L756" s="99"/>
      <c r="M756" s="99"/>
      <c r="N756" s="99"/>
      <c r="O756" s="99"/>
    </row>
    <row r="757" spans="3:15" ht="17.25" customHeight="1">
      <c r="C757" s="2"/>
      <c r="J757" s="98"/>
      <c r="K757" s="99"/>
      <c r="L757" s="99"/>
      <c r="M757" s="99"/>
      <c r="N757" s="99"/>
      <c r="O757" s="99"/>
    </row>
    <row r="758" spans="3:15" ht="17.25" customHeight="1">
      <c r="C758" s="2"/>
      <c r="J758" s="98"/>
      <c r="K758" s="99"/>
      <c r="L758" s="99"/>
      <c r="M758" s="99"/>
      <c r="N758" s="99"/>
      <c r="O758" s="99"/>
    </row>
    <row r="759" spans="3:15" ht="17.25" customHeight="1">
      <c r="C759" s="2"/>
      <c r="J759" s="98"/>
      <c r="K759" s="99"/>
      <c r="L759" s="99"/>
      <c r="M759" s="99"/>
      <c r="N759" s="99"/>
      <c r="O759" s="99"/>
    </row>
    <row r="760" spans="3:15" ht="17.25" customHeight="1">
      <c r="C760" s="2"/>
      <c r="J760" s="98"/>
      <c r="K760" s="99"/>
      <c r="L760" s="99"/>
      <c r="M760" s="99"/>
      <c r="N760" s="99"/>
      <c r="O760" s="99"/>
    </row>
    <row r="761" spans="3:15" ht="17.25" customHeight="1">
      <c r="C761" s="2"/>
      <c r="J761" s="98"/>
      <c r="K761" s="99"/>
      <c r="L761" s="99"/>
      <c r="M761" s="99"/>
      <c r="N761" s="99"/>
      <c r="O761" s="99"/>
    </row>
    <row r="762" spans="3:15" ht="17.25" customHeight="1">
      <c r="C762" s="2"/>
      <c r="J762" s="98"/>
      <c r="K762" s="99"/>
      <c r="L762" s="99"/>
      <c r="M762" s="99"/>
      <c r="N762" s="99"/>
      <c r="O762" s="99"/>
    </row>
    <row r="763" spans="3:15" ht="17.25" customHeight="1">
      <c r="C763" s="2"/>
      <c r="J763" s="98"/>
      <c r="K763" s="99"/>
      <c r="L763" s="99"/>
      <c r="M763" s="99"/>
      <c r="N763" s="99"/>
      <c r="O763" s="99"/>
    </row>
    <row r="764" spans="3:15" ht="17.25" customHeight="1">
      <c r="C764" s="2"/>
      <c r="J764" s="98"/>
      <c r="K764" s="99"/>
      <c r="L764" s="99"/>
      <c r="M764" s="99"/>
      <c r="N764" s="99"/>
      <c r="O764" s="99"/>
    </row>
    <row r="765" spans="3:15" ht="17.25" customHeight="1">
      <c r="C765" s="2"/>
      <c r="J765" s="98"/>
      <c r="K765" s="99"/>
      <c r="L765" s="99"/>
      <c r="M765" s="99"/>
      <c r="N765" s="99"/>
      <c r="O765" s="99"/>
    </row>
    <row r="766" spans="3:15" ht="17.25" customHeight="1">
      <c r="C766" s="2"/>
      <c r="J766" s="98"/>
      <c r="K766" s="99"/>
      <c r="L766" s="99"/>
      <c r="M766" s="99"/>
      <c r="N766" s="99"/>
      <c r="O766" s="99"/>
    </row>
    <row r="767" spans="3:15" ht="17.25" customHeight="1">
      <c r="C767" s="2"/>
      <c r="J767" s="98"/>
      <c r="K767" s="99"/>
      <c r="L767" s="99"/>
      <c r="M767" s="99"/>
      <c r="N767" s="99"/>
      <c r="O767" s="99"/>
    </row>
    <row r="768" spans="3:15" ht="17.25" customHeight="1">
      <c r="C768" s="2"/>
      <c r="J768" s="98"/>
      <c r="K768" s="99"/>
      <c r="L768" s="99"/>
      <c r="M768" s="99"/>
      <c r="N768" s="99"/>
      <c r="O768" s="99"/>
    </row>
    <row r="769" spans="3:15" ht="17.25" customHeight="1">
      <c r="C769" s="2"/>
      <c r="J769" s="98"/>
      <c r="K769" s="99"/>
      <c r="L769" s="99"/>
      <c r="M769" s="99"/>
      <c r="N769" s="99"/>
      <c r="O769" s="99"/>
    </row>
    <row r="770" spans="3:15" ht="17.25" customHeight="1">
      <c r="C770" s="2"/>
      <c r="J770" s="98"/>
      <c r="K770" s="99"/>
      <c r="L770" s="99"/>
      <c r="M770" s="99"/>
      <c r="N770" s="99"/>
      <c r="O770" s="99"/>
    </row>
    <row r="771" spans="3:15" ht="17.25" customHeight="1">
      <c r="C771" s="2"/>
      <c r="J771" s="98"/>
      <c r="K771" s="99"/>
      <c r="L771" s="99"/>
      <c r="M771" s="99"/>
      <c r="N771" s="99"/>
      <c r="O771" s="99"/>
    </row>
    <row r="772" spans="3:15" ht="17.25" customHeight="1">
      <c r="C772" s="2"/>
      <c r="J772" s="98"/>
      <c r="K772" s="99"/>
      <c r="L772" s="99"/>
      <c r="M772" s="99"/>
      <c r="N772" s="99"/>
      <c r="O772" s="99"/>
    </row>
    <row r="773" spans="3:15" ht="17.25" customHeight="1">
      <c r="C773" s="2"/>
      <c r="J773" s="98"/>
      <c r="K773" s="99"/>
      <c r="L773" s="99"/>
      <c r="M773" s="99"/>
      <c r="N773" s="99"/>
      <c r="O773" s="99"/>
    </row>
    <row r="774" spans="3:15" ht="17.25" customHeight="1">
      <c r="C774" s="2"/>
      <c r="J774" s="98"/>
      <c r="K774" s="99"/>
      <c r="L774" s="99"/>
      <c r="M774" s="99"/>
      <c r="N774" s="99"/>
      <c r="O774" s="99"/>
    </row>
    <row r="775" spans="3:15" ht="17.25" customHeight="1">
      <c r="C775" s="2"/>
      <c r="J775" s="98"/>
      <c r="K775" s="99"/>
      <c r="L775" s="99"/>
      <c r="M775" s="99"/>
      <c r="N775" s="99"/>
      <c r="O775" s="99"/>
    </row>
    <row r="776" spans="3:15" ht="17.25" customHeight="1">
      <c r="C776" s="2"/>
      <c r="J776" s="98"/>
      <c r="K776" s="99"/>
      <c r="L776" s="99"/>
      <c r="M776" s="99"/>
      <c r="N776" s="99"/>
      <c r="O776" s="99"/>
    </row>
    <row r="777" spans="3:15" ht="17.25" customHeight="1">
      <c r="C777" s="2"/>
      <c r="J777" s="98"/>
      <c r="K777" s="99"/>
      <c r="L777" s="99"/>
      <c r="M777" s="99"/>
      <c r="N777" s="99"/>
      <c r="O777" s="99"/>
    </row>
    <row r="778" spans="3:15" ht="17.25" customHeight="1">
      <c r="C778" s="2"/>
      <c r="J778" s="98"/>
      <c r="K778" s="99"/>
      <c r="L778" s="99"/>
      <c r="M778" s="99"/>
      <c r="N778" s="99"/>
      <c r="O778" s="99"/>
    </row>
    <row r="779" spans="3:15" ht="17.25" customHeight="1">
      <c r="C779" s="2"/>
      <c r="J779" s="98"/>
      <c r="K779" s="99"/>
      <c r="L779" s="99"/>
      <c r="M779" s="99"/>
      <c r="N779" s="99"/>
      <c r="O779" s="99"/>
    </row>
    <row r="780" spans="3:15" ht="17.25" customHeight="1">
      <c r="C780" s="2"/>
      <c r="J780" s="98"/>
      <c r="K780" s="99"/>
      <c r="L780" s="99"/>
      <c r="M780" s="99"/>
      <c r="N780" s="99"/>
      <c r="O780" s="99"/>
    </row>
    <row r="781" spans="3:15" ht="17.25" customHeight="1">
      <c r="C781" s="2"/>
      <c r="J781" s="98"/>
      <c r="K781" s="99"/>
      <c r="L781" s="99"/>
      <c r="M781" s="99"/>
      <c r="N781" s="99"/>
      <c r="O781" s="99"/>
    </row>
    <row r="782" spans="3:15" ht="17.25" customHeight="1">
      <c r="C782" s="2"/>
      <c r="J782" s="98"/>
      <c r="K782" s="99"/>
      <c r="L782" s="99"/>
      <c r="M782" s="99"/>
      <c r="N782" s="99"/>
      <c r="O782" s="99"/>
    </row>
    <row r="783" spans="3:15" ht="17.25" customHeight="1">
      <c r="C783" s="2"/>
      <c r="J783" s="98"/>
      <c r="K783" s="99"/>
      <c r="L783" s="99"/>
      <c r="M783" s="99"/>
      <c r="N783" s="99"/>
      <c r="O783" s="99"/>
    </row>
    <row r="784" spans="3:15" ht="17.25" customHeight="1">
      <c r="C784" s="2"/>
      <c r="J784" s="98"/>
      <c r="K784" s="99"/>
      <c r="L784" s="99"/>
      <c r="M784" s="99"/>
      <c r="N784" s="99"/>
      <c r="O784" s="99"/>
    </row>
    <row r="785" spans="3:15" ht="17.25" customHeight="1">
      <c r="C785" s="2"/>
      <c r="J785" s="98"/>
      <c r="K785" s="99"/>
      <c r="L785" s="99"/>
      <c r="M785" s="99"/>
      <c r="N785" s="99"/>
      <c r="O785" s="99"/>
    </row>
    <row r="786" spans="3:15" ht="17.25" customHeight="1">
      <c r="C786" s="2"/>
      <c r="J786" s="98"/>
      <c r="K786" s="99"/>
      <c r="L786" s="99"/>
      <c r="M786" s="99"/>
      <c r="N786" s="99"/>
      <c r="O786" s="99"/>
    </row>
    <row r="787" spans="3:15" ht="17.25" customHeight="1">
      <c r="C787" s="2"/>
      <c r="J787" s="98"/>
      <c r="K787" s="99"/>
      <c r="L787" s="99"/>
      <c r="M787" s="99"/>
      <c r="N787" s="99"/>
      <c r="O787" s="99"/>
    </row>
    <row r="788" spans="3:15" ht="17.25" customHeight="1">
      <c r="C788" s="2"/>
      <c r="J788" s="98"/>
      <c r="K788" s="99"/>
      <c r="L788" s="99"/>
      <c r="M788" s="99"/>
      <c r="N788" s="99"/>
      <c r="O788" s="99"/>
    </row>
    <row r="789" spans="3:15" ht="17.25" customHeight="1">
      <c r="C789" s="2"/>
      <c r="J789" s="98"/>
      <c r="K789" s="99"/>
      <c r="L789" s="99"/>
      <c r="M789" s="99"/>
      <c r="N789" s="99"/>
      <c r="O789" s="99"/>
    </row>
    <row r="790" spans="3:15" ht="17.25" customHeight="1">
      <c r="C790" s="2"/>
      <c r="J790" s="98"/>
      <c r="K790" s="99"/>
      <c r="L790" s="99"/>
      <c r="M790" s="99"/>
      <c r="N790" s="99"/>
      <c r="O790" s="99"/>
    </row>
    <row r="791" spans="3:15" ht="17.25" customHeight="1">
      <c r="C791" s="2"/>
      <c r="J791" s="98"/>
      <c r="K791" s="99"/>
      <c r="L791" s="99"/>
      <c r="M791" s="99"/>
      <c r="N791" s="99"/>
      <c r="O791" s="99"/>
    </row>
    <row r="792" spans="3:15" ht="17.25" customHeight="1">
      <c r="C792" s="2"/>
      <c r="J792" s="98"/>
      <c r="K792" s="99"/>
      <c r="L792" s="99"/>
      <c r="M792" s="99"/>
      <c r="N792" s="99"/>
      <c r="O792" s="99"/>
    </row>
    <row r="793" spans="3:15" ht="17.25" customHeight="1">
      <c r="C793" s="2"/>
      <c r="J793" s="98"/>
      <c r="K793" s="99"/>
      <c r="L793" s="99"/>
      <c r="M793" s="99"/>
      <c r="N793" s="99"/>
      <c r="O793" s="99"/>
    </row>
    <row r="794" spans="3:15" ht="17.25" customHeight="1">
      <c r="C794" s="2"/>
      <c r="J794" s="98"/>
      <c r="K794" s="99"/>
      <c r="L794" s="99"/>
      <c r="M794" s="99"/>
      <c r="N794" s="99"/>
      <c r="O794" s="99"/>
    </row>
    <row r="795" spans="3:15" ht="17.25" customHeight="1">
      <c r="C795" s="2"/>
      <c r="J795" s="98"/>
      <c r="K795" s="99"/>
      <c r="L795" s="99"/>
      <c r="M795" s="99"/>
      <c r="N795" s="99"/>
      <c r="O795" s="99"/>
    </row>
    <row r="796" spans="3:15" ht="17.25" customHeight="1">
      <c r="C796" s="2"/>
      <c r="J796" s="98"/>
      <c r="K796" s="99"/>
      <c r="L796" s="99"/>
      <c r="M796" s="99"/>
      <c r="N796" s="99"/>
      <c r="O796" s="99"/>
    </row>
    <row r="797" spans="3:15" ht="17.25" customHeight="1">
      <c r="C797" s="2"/>
      <c r="J797" s="98"/>
      <c r="K797" s="99"/>
      <c r="L797" s="99"/>
      <c r="M797" s="99"/>
      <c r="N797" s="99"/>
      <c r="O797" s="99"/>
    </row>
    <row r="798" spans="3:15" ht="17.25" customHeight="1">
      <c r="C798" s="2"/>
      <c r="J798" s="98"/>
      <c r="K798" s="99"/>
      <c r="L798" s="99"/>
      <c r="M798" s="99"/>
      <c r="N798" s="99"/>
      <c r="O798" s="99"/>
    </row>
    <row r="799" spans="3:15" ht="17.25" customHeight="1">
      <c r="C799" s="2"/>
      <c r="J799" s="98"/>
      <c r="K799" s="99"/>
      <c r="L799" s="99"/>
      <c r="M799" s="99"/>
      <c r="N799" s="99"/>
      <c r="O799" s="99"/>
    </row>
    <row r="800" spans="3:15" ht="17.25" customHeight="1">
      <c r="C800" s="2"/>
      <c r="J800" s="98"/>
      <c r="K800" s="99"/>
      <c r="L800" s="99"/>
      <c r="M800" s="99"/>
      <c r="N800" s="99"/>
      <c r="O800" s="99"/>
    </row>
    <row r="801" spans="3:15" ht="17.25" customHeight="1">
      <c r="C801" s="2"/>
      <c r="J801" s="98"/>
      <c r="K801" s="99"/>
      <c r="L801" s="99"/>
      <c r="M801" s="99"/>
      <c r="N801" s="99"/>
      <c r="O801" s="99"/>
    </row>
    <row r="802" spans="3:15" ht="17.25" customHeight="1">
      <c r="C802" s="2"/>
      <c r="J802" s="98"/>
      <c r="K802" s="99"/>
      <c r="L802" s="99"/>
      <c r="M802" s="99"/>
      <c r="N802" s="99"/>
      <c r="O802" s="99"/>
    </row>
    <row r="803" spans="3:15" ht="17.25" customHeight="1">
      <c r="C803" s="2"/>
      <c r="J803" s="98"/>
      <c r="K803" s="99"/>
      <c r="L803" s="99"/>
      <c r="M803" s="99"/>
      <c r="N803" s="99"/>
      <c r="O803" s="99"/>
    </row>
    <row r="804" spans="3:15" ht="17.25" customHeight="1">
      <c r="C804" s="2"/>
      <c r="J804" s="98"/>
      <c r="K804" s="99"/>
      <c r="L804" s="99"/>
      <c r="M804" s="99"/>
      <c r="N804" s="99"/>
      <c r="O804" s="99"/>
    </row>
    <row r="805" spans="3:15" ht="17.25" customHeight="1">
      <c r="C805" s="2"/>
      <c r="J805" s="98"/>
      <c r="K805" s="99"/>
      <c r="L805" s="99"/>
      <c r="M805" s="99"/>
      <c r="N805" s="99"/>
      <c r="O805" s="99"/>
    </row>
    <row r="806" spans="3:15" ht="17.25" customHeight="1">
      <c r="C806" s="2"/>
      <c r="J806" s="98"/>
      <c r="K806" s="99"/>
      <c r="L806" s="99"/>
      <c r="M806" s="99"/>
      <c r="N806" s="99"/>
      <c r="O806" s="99"/>
    </row>
    <row r="807" spans="3:15" ht="17.25" customHeight="1">
      <c r="C807" s="2"/>
      <c r="J807" s="98"/>
      <c r="K807" s="99"/>
      <c r="L807" s="99"/>
      <c r="M807" s="99"/>
      <c r="N807" s="99"/>
      <c r="O807" s="99"/>
    </row>
    <row r="808" spans="3:15" ht="17.25" customHeight="1">
      <c r="C808" s="2"/>
      <c r="J808" s="98"/>
      <c r="K808" s="99"/>
      <c r="L808" s="99"/>
      <c r="M808" s="99"/>
      <c r="N808" s="99"/>
      <c r="O808" s="99"/>
    </row>
    <row r="809" spans="3:15" ht="17.25" customHeight="1">
      <c r="C809" s="2"/>
      <c r="J809" s="98"/>
      <c r="K809" s="99"/>
      <c r="L809" s="99"/>
      <c r="M809" s="99"/>
      <c r="N809" s="99"/>
      <c r="O809" s="99"/>
    </row>
    <row r="810" spans="3:15" ht="17.25" customHeight="1">
      <c r="C810" s="2"/>
      <c r="J810" s="98"/>
      <c r="K810" s="99"/>
      <c r="L810" s="99"/>
      <c r="M810" s="99"/>
      <c r="N810" s="99"/>
      <c r="O810" s="99"/>
    </row>
    <row r="811" spans="3:15" ht="17.25" customHeight="1">
      <c r="C811" s="2"/>
      <c r="J811" s="98"/>
      <c r="K811" s="99"/>
      <c r="L811" s="99"/>
      <c r="M811" s="99"/>
      <c r="N811" s="99"/>
      <c r="O811" s="99"/>
    </row>
    <row r="812" spans="3:15" ht="17.25" customHeight="1">
      <c r="C812" s="2"/>
      <c r="J812" s="98"/>
      <c r="K812" s="99"/>
      <c r="L812" s="99"/>
      <c r="M812" s="99"/>
      <c r="N812" s="99"/>
      <c r="O812" s="99"/>
    </row>
    <row r="813" spans="3:15" ht="17.25" customHeight="1">
      <c r="C813" s="2"/>
      <c r="J813" s="98"/>
      <c r="K813" s="99"/>
      <c r="L813" s="99"/>
      <c r="M813" s="99"/>
      <c r="N813" s="99"/>
      <c r="O813" s="99"/>
    </row>
    <row r="814" spans="3:15" ht="17.25" customHeight="1">
      <c r="C814" s="2"/>
      <c r="J814" s="98"/>
      <c r="K814" s="99"/>
      <c r="L814" s="99"/>
      <c r="M814" s="99"/>
      <c r="N814" s="99"/>
      <c r="O814" s="99"/>
    </row>
    <row r="815" spans="3:15" ht="17.25" customHeight="1">
      <c r="C815" s="2"/>
      <c r="J815" s="98"/>
      <c r="K815" s="99"/>
      <c r="L815" s="99"/>
      <c r="M815" s="99"/>
      <c r="N815" s="99"/>
      <c r="O815" s="99"/>
    </row>
    <row r="816" spans="3:15" ht="17.25" customHeight="1">
      <c r="C816" s="2"/>
      <c r="J816" s="98"/>
      <c r="K816" s="99"/>
      <c r="L816" s="99"/>
      <c r="M816" s="99"/>
      <c r="N816" s="99"/>
      <c r="O816" s="99"/>
    </row>
    <row r="817" spans="3:15" ht="17.25" customHeight="1">
      <c r="C817" s="2"/>
      <c r="J817" s="98"/>
      <c r="K817" s="99"/>
      <c r="L817" s="99"/>
      <c r="M817" s="99"/>
      <c r="N817" s="99"/>
      <c r="O817" s="99"/>
    </row>
    <row r="818" spans="3:15" ht="17.25" customHeight="1">
      <c r="C818" s="2"/>
      <c r="J818" s="98"/>
      <c r="K818" s="99"/>
      <c r="L818" s="99"/>
      <c r="M818" s="99"/>
      <c r="N818" s="99"/>
      <c r="O818" s="99"/>
    </row>
    <row r="819" spans="3:15" ht="17.25" customHeight="1">
      <c r="C819" s="2"/>
      <c r="J819" s="98"/>
      <c r="K819" s="99"/>
      <c r="L819" s="99"/>
      <c r="M819" s="99"/>
      <c r="N819" s="99"/>
      <c r="O819" s="99"/>
    </row>
    <row r="820" spans="3:15" ht="17.25" customHeight="1">
      <c r="C820" s="2"/>
      <c r="J820" s="98"/>
      <c r="K820" s="99"/>
      <c r="L820" s="99"/>
      <c r="M820" s="99"/>
      <c r="N820" s="99"/>
      <c r="O820" s="99"/>
    </row>
    <row r="821" spans="3:15" ht="17.25" customHeight="1">
      <c r="C821" s="2"/>
      <c r="J821" s="98"/>
      <c r="K821" s="99"/>
      <c r="L821" s="99"/>
      <c r="M821" s="99"/>
      <c r="N821" s="99"/>
      <c r="O821" s="99"/>
    </row>
    <row r="822" spans="3:15" ht="17.25" customHeight="1">
      <c r="C822" s="2"/>
      <c r="J822" s="98"/>
      <c r="K822" s="99"/>
      <c r="L822" s="99"/>
      <c r="M822" s="99"/>
      <c r="N822" s="99"/>
      <c r="O822" s="99"/>
    </row>
    <row r="823" spans="3:15" ht="17.25" customHeight="1">
      <c r="C823" s="2"/>
      <c r="J823" s="98"/>
      <c r="K823" s="99"/>
      <c r="L823" s="99"/>
      <c r="M823" s="99"/>
      <c r="N823" s="99"/>
      <c r="O823" s="99"/>
    </row>
    <row r="824" spans="3:15" ht="17.25" customHeight="1">
      <c r="C824" s="2"/>
      <c r="J824" s="98"/>
      <c r="K824" s="99"/>
      <c r="L824" s="99"/>
      <c r="M824" s="99"/>
      <c r="N824" s="99"/>
      <c r="O824" s="99"/>
    </row>
    <row r="825" spans="3:15" ht="17.25" customHeight="1">
      <c r="C825" s="2"/>
      <c r="J825" s="98"/>
      <c r="K825" s="99"/>
      <c r="L825" s="99"/>
      <c r="M825" s="99"/>
      <c r="N825" s="99"/>
      <c r="O825" s="99"/>
    </row>
    <row r="826" spans="3:15" ht="17.25" customHeight="1">
      <c r="C826" s="2"/>
      <c r="J826" s="98"/>
      <c r="K826" s="99"/>
      <c r="L826" s="99"/>
      <c r="M826" s="99"/>
      <c r="N826" s="99"/>
      <c r="O826" s="99"/>
    </row>
    <row r="827" spans="3:15" ht="17.25" customHeight="1">
      <c r="C827" s="2"/>
      <c r="J827" s="98"/>
      <c r="K827" s="99"/>
      <c r="L827" s="99"/>
      <c r="M827" s="99"/>
      <c r="N827" s="99"/>
      <c r="O827" s="99"/>
    </row>
    <row r="828" spans="3:15" ht="17.25" customHeight="1">
      <c r="C828" s="2"/>
      <c r="J828" s="98"/>
      <c r="K828" s="99"/>
      <c r="L828" s="99"/>
      <c r="M828" s="99"/>
      <c r="N828" s="99"/>
      <c r="O828" s="99"/>
    </row>
    <row r="829" spans="3:15" ht="17.25" customHeight="1">
      <c r="C829" s="2"/>
      <c r="J829" s="98"/>
      <c r="K829" s="99"/>
      <c r="L829" s="99"/>
      <c r="M829" s="99"/>
      <c r="N829" s="99"/>
      <c r="O829" s="99"/>
    </row>
    <row r="830" spans="3:15" ht="17.25" customHeight="1">
      <c r="C830" s="2"/>
      <c r="J830" s="98"/>
      <c r="K830" s="99"/>
      <c r="L830" s="99"/>
      <c r="M830" s="99"/>
      <c r="N830" s="99"/>
      <c r="O830" s="99"/>
    </row>
    <row r="831" spans="3:15" ht="17.25" customHeight="1">
      <c r="C831" s="2"/>
      <c r="J831" s="98"/>
      <c r="K831" s="99"/>
      <c r="L831" s="99"/>
      <c r="M831" s="99"/>
      <c r="N831" s="99"/>
      <c r="O831" s="99"/>
    </row>
    <row r="832" spans="3:15" ht="17.25" customHeight="1">
      <c r="C832" s="2"/>
      <c r="J832" s="98"/>
      <c r="K832" s="99"/>
      <c r="L832" s="99"/>
      <c r="M832" s="99"/>
      <c r="N832" s="99"/>
      <c r="O832" s="99"/>
    </row>
    <row r="833" spans="3:15" ht="17.25" customHeight="1">
      <c r="C833" s="2"/>
      <c r="J833" s="98"/>
      <c r="K833" s="99"/>
      <c r="L833" s="99"/>
      <c r="M833" s="99"/>
      <c r="N833" s="99"/>
      <c r="O833" s="99"/>
    </row>
    <row r="834" spans="3:15" ht="17.25" customHeight="1">
      <c r="C834" s="2"/>
      <c r="J834" s="98"/>
      <c r="K834" s="99"/>
      <c r="L834" s="99"/>
      <c r="M834" s="99"/>
      <c r="N834" s="99"/>
      <c r="O834" s="99"/>
    </row>
    <row r="835" spans="3:15" ht="17.25" customHeight="1">
      <c r="C835" s="2"/>
      <c r="J835" s="98"/>
      <c r="K835" s="99"/>
      <c r="L835" s="99"/>
      <c r="M835" s="99"/>
      <c r="N835" s="99"/>
      <c r="O835" s="99"/>
    </row>
    <row r="836" spans="3:15" ht="17.25" customHeight="1">
      <c r="C836" s="2"/>
      <c r="J836" s="98"/>
      <c r="K836" s="99"/>
      <c r="L836" s="99"/>
      <c r="M836" s="99"/>
      <c r="N836" s="99"/>
      <c r="O836" s="99"/>
    </row>
    <row r="837" spans="3:15" ht="17.25" customHeight="1">
      <c r="C837" s="2"/>
      <c r="J837" s="98"/>
      <c r="K837" s="99"/>
      <c r="L837" s="99"/>
      <c r="M837" s="99"/>
      <c r="N837" s="99"/>
      <c r="O837" s="99"/>
    </row>
    <row r="838" spans="3:15" ht="17.25" customHeight="1">
      <c r="C838" s="2"/>
      <c r="J838" s="98"/>
      <c r="K838" s="99"/>
      <c r="L838" s="99"/>
      <c r="M838" s="99"/>
      <c r="N838" s="99"/>
      <c r="O838" s="99"/>
    </row>
    <row r="839" spans="3:15" ht="17.25" customHeight="1">
      <c r="C839" s="2"/>
      <c r="J839" s="98"/>
      <c r="K839" s="99"/>
      <c r="L839" s="99"/>
      <c r="M839" s="99"/>
      <c r="N839" s="99"/>
      <c r="O839" s="99"/>
    </row>
    <row r="840" spans="3:15" ht="17.25" customHeight="1">
      <c r="C840" s="2"/>
      <c r="J840" s="98"/>
      <c r="K840" s="99"/>
      <c r="L840" s="99"/>
      <c r="M840" s="99"/>
      <c r="N840" s="99"/>
      <c r="O840" s="99"/>
    </row>
    <row r="841" spans="3:15" ht="17.25" customHeight="1">
      <c r="C841" s="2"/>
      <c r="J841" s="98"/>
      <c r="K841" s="99"/>
      <c r="L841" s="99"/>
      <c r="M841" s="99"/>
      <c r="N841" s="99"/>
      <c r="O841" s="99"/>
    </row>
    <row r="842" spans="3:15" ht="17.25" customHeight="1">
      <c r="C842" s="2"/>
      <c r="J842" s="98"/>
      <c r="K842" s="99"/>
      <c r="L842" s="99"/>
      <c r="M842" s="99"/>
      <c r="N842" s="99"/>
      <c r="O842" s="99"/>
    </row>
    <row r="843" spans="3:15" ht="17.25" customHeight="1">
      <c r="C843" s="2"/>
      <c r="J843" s="98"/>
      <c r="K843" s="99"/>
      <c r="L843" s="99"/>
      <c r="M843" s="99"/>
      <c r="N843" s="99"/>
      <c r="O843" s="99"/>
    </row>
    <row r="844" spans="3:15" ht="17.25" customHeight="1">
      <c r="C844" s="2"/>
      <c r="J844" s="98"/>
      <c r="K844" s="99"/>
      <c r="L844" s="99"/>
      <c r="M844" s="99"/>
      <c r="N844" s="99"/>
      <c r="O844" s="99"/>
    </row>
    <row r="845" spans="3:15" ht="17.25" customHeight="1">
      <c r="C845" s="2"/>
      <c r="J845" s="98"/>
      <c r="K845" s="99"/>
      <c r="L845" s="99"/>
      <c r="M845" s="99"/>
      <c r="N845" s="99"/>
      <c r="O845" s="99"/>
    </row>
    <row r="846" spans="3:15" ht="17.25" customHeight="1">
      <c r="C846" s="2"/>
      <c r="J846" s="98"/>
      <c r="K846" s="99"/>
      <c r="L846" s="99"/>
      <c r="M846" s="99"/>
      <c r="N846" s="99"/>
      <c r="O846" s="99"/>
    </row>
    <row r="847" spans="3:15" ht="17.25" customHeight="1">
      <c r="C847" s="2"/>
      <c r="J847" s="98"/>
      <c r="K847" s="99"/>
      <c r="L847" s="99"/>
      <c r="M847" s="99"/>
      <c r="N847" s="99"/>
      <c r="O847" s="99"/>
    </row>
    <row r="848" spans="3:15" ht="17.25" customHeight="1">
      <c r="C848" s="2"/>
      <c r="J848" s="98"/>
      <c r="K848" s="99"/>
      <c r="L848" s="99"/>
      <c r="M848" s="99"/>
      <c r="N848" s="99"/>
      <c r="O848" s="99"/>
    </row>
    <row r="849" spans="3:15" ht="17.25" customHeight="1">
      <c r="C849" s="2"/>
      <c r="J849" s="98"/>
      <c r="K849" s="99"/>
      <c r="L849" s="99"/>
      <c r="M849" s="99"/>
      <c r="N849" s="99"/>
      <c r="O849" s="99"/>
    </row>
    <row r="850" spans="3:15" ht="17.25" customHeight="1">
      <c r="C850" s="2"/>
      <c r="J850" s="98"/>
      <c r="K850" s="99"/>
      <c r="L850" s="99"/>
      <c r="M850" s="99"/>
      <c r="N850" s="99"/>
      <c r="O850" s="99"/>
    </row>
    <row r="851" spans="3:15" ht="17.25" customHeight="1">
      <c r="C851" s="2"/>
      <c r="J851" s="98"/>
      <c r="K851" s="99"/>
      <c r="L851" s="99"/>
      <c r="M851" s="99"/>
      <c r="N851" s="99"/>
      <c r="O851" s="99"/>
    </row>
    <row r="852" spans="3:15" ht="17.25" customHeight="1">
      <c r="C852" s="2"/>
      <c r="J852" s="98"/>
      <c r="K852" s="99"/>
      <c r="L852" s="99"/>
      <c r="M852" s="99"/>
      <c r="N852" s="99"/>
      <c r="O852" s="99"/>
    </row>
    <row r="853" spans="3:15" ht="17.25" customHeight="1">
      <c r="C853" s="2"/>
      <c r="J853" s="98"/>
      <c r="K853" s="99"/>
      <c r="L853" s="99"/>
      <c r="M853" s="99"/>
      <c r="N853" s="99"/>
      <c r="O853" s="99"/>
    </row>
    <row r="854" spans="3:15" ht="17.25" customHeight="1">
      <c r="C854" s="2"/>
      <c r="J854" s="98"/>
      <c r="K854" s="99"/>
      <c r="L854" s="99"/>
      <c r="M854" s="99"/>
      <c r="N854" s="99"/>
      <c r="O854" s="99"/>
    </row>
    <row r="855" spans="3:15" ht="17.25" customHeight="1">
      <c r="C855" s="2"/>
      <c r="J855" s="98"/>
      <c r="K855" s="99"/>
      <c r="L855" s="99"/>
      <c r="M855" s="99"/>
      <c r="N855" s="99"/>
      <c r="O855" s="99"/>
    </row>
    <row r="856" spans="3:15" ht="17.25" customHeight="1">
      <c r="C856" s="2"/>
      <c r="J856" s="98"/>
      <c r="K856" s="99"/>
      <c r="L856" s="99"/>
      <c r="M856" s="99"/>
      <c r="N856" s="99"/>
      <c r="O856" s="99"/>
    </row>
    <row r="857" spans="3:15" ht="17.25" customHeight="1">
      <c r="C857" s="2"/>
      <c r="J857" s="98"/>
      <c r="K857" s="99"/>
      <c r="L857" s="99"/>
      <c r="M857" s="99"/>
      <c r="N857" s="99"/>
      <c r="O857" s="99"/>
    </row>
    <row r="858" spans="3:15" ht="17.25" customHeight="1">
      <c r="C858" s="2"/>
      <c r="J858" s="98"/>
      <c r="K858" s="99"/>
      <c r="L858" s="99"/>
      <c r="M858" s="99"/>
      <c r="N858" s="99"/>
      <c r="O858" s="99"/>
    </row>
    <row r="859" spans="3:15" ht="17.25" customHeight="1">
      <c r="C859" s="2"/>
      <c r="J859" s="98"/>
      <c r="K859" s="99"/>
      <c r="L859" s="99"/>
      <c r="M859" s="99"/>
      <c r="N859" s="99"/>
      <c r="O859" s="99"/>
    </row>
    <row r="860" spans="3:15" ht="17.25" customHeight="1">
      <c r="C860" s="2"/>
      <c r="J860" s="98"/>
      <c r="K860" s="99"/>
      <c r="L860" s="99"/>
      <c r="M860" s="99"/>
      <c r="N860" s="99"/>
      <c r="O860" s="99"/>
    </row>
    <row r="861" spans="3:15" ht="17.25" customHeight="1">
      <c r="C861" s="2"/>
      <c r="J861" s="98"/>
      <c r="K861" s="99"/>
      <c r="L861" s="99"/>
      <c r="M861" s="99"/>
      <c r="N861" s="99"/>
      <c r="O861" s="99"/>
    </row>
    <row r="862" spans="3:15" ht="17.25" customHeight="1">
      <c r="C862" s="2"/>
      <c r="J862" s="98"/>
      <c r="K862" s="99"/>
      <c r="L862" s="99"/>
      <c r="M862" s="99"/>
      <c r="N862" s="99"/>
      <c r="O862" s="99"/>
    </row>
    <row r="863" spans="3:15" ht="17.25" customHeight="1">
      <c r="C863" s="2"/>
      <c r="J863" s="98"/>
      <c r="K863" s="99"/>
      <c r="L863" s="99"/>
      <c r="M863" s="99"/>
      <c r="N863" s="99"/>
      <c r="O863" s="99"/>
    </row>
    <row r="864" spans="3:15" ht="17.25" customHeight="1">
      <c r="C864" s="2"/>
      <c r="J864" s="98"/>
      <c r="K864" s="99"/>
      <c r="L864" s="99"/>
      <c r="M864" s="99"/>
      <c r="N864" s="99"/>
      <c r="O864" s="99"/>
    </row>
    <row r="865" spans="3:15" ht="17.25" customHeight="1">
      <c r="C865" s="2"/>
      <c r="J865" s="98"/>
      <c r="K865" s="99"/>
      <c r="L865" s="99"/>
      <c r="M865" s="99"/>
      <c r="N865" s="99"/>
      <c r="O865" s="99"/>
    </row>
    <row r="866" spans="3:15" ht="17.25" customHeight="1">
      <c r="C866" s="2"/>
      <c r="J866" s="98"/>
      <c r="K866" s="99"/>
      <c r="L866" s="99"/>
      <c r="M866" s="99"/>
      <c r="N866" s="99"/>
      <c r="O866" s="99"/>
    </row>
    <row r="867" spans="3:15" ht="17.25" customHeight="1">
      <c r="C867" s="2"/>
      <c r="J867" s="98"/>
      <c r="K867" s="99"/>
      <c r="L867" s="99"/>
      <c r="M867" s="99"/>
      <c r="N867" s="99"/>
      <c r="O867" s="99"/>
    </row>
    <row r="868" spans="3:15" ht="17.25" customHeight="1">
      <c r="C868" s="2"/>
      <c r="J868" s="98"/>
      <c r="K868" s="99"/>
      <c r="L868" s="99"/>
      <c r="M868" s="99"/>
      <c r="N868" s="99"/>
      <c r="O868" s="99"/>
    </row>
    <row r="869" spans="3:15" ht="17.25" customHeight="1">
      <c r="C869" s="2"/>
      <c r="J869" s="98"/>
      <c r="K869" s="99"/>
      <c r="L869" s="99"/>
      <c r="M869" s="99"/>
      <c r="N869" s="99"/>
      <c r="O869" s="99"/>
    </row>
    <row r="870" spans="3:15" ht="17.25" customHeight="1">
      <c r="C870" s="2"/>
      <c r="J870" s="98"/>
      <c r="K870" s="99"/>
      <c r="L870" s="99"/>
      <c r="M870" s="99"/>
      <c r="N870" s="99"/>
      <c r="O870" s="99"/>
    </row>
    <row r="871" spans="3:15" ht="17.25" customHeight="1">
      <c r="C871" s="2"/>
      <c r="J871" s="98"/>
      <c r="K871" s="99"/>
      <c r="L871" s="99"/>
      <c r="M871" s="99"/>
      <c r="N871" s="99"/>
      <c r="O871" s="99"/>
    </row>
    <row r="872" spans="3:15" ht="17.25" customHeight="1">
      <c r="C872" s="2"/>
      <c r="J872" s="98"/>
      <c r="K872" s="99"/>
      <c r="L872" s="99"/>
      <c r="M872" s="99"/>
      <c r="N872" s="99"/>
      <c r="O872" s="99"/>
    </row>
    <row r="873" spans="3:15" ht="17.25" customHeight="1">
      <c r="C873" s="2"/>
      <c r="J873" s="98"/>
      <c r="K873" s="99"/>
      <c r="L873" s="99"/>
      <c r="M873" s="99"/>
      <c r="N873" s="99"/>
      <c r="O873" s="99"/>
    </row>
    <row r="874" spans="3:15" ht="17.25" customHeight="1">
      <c r="C874" s="2"/>
      <c r="J874" s="98"/>
      <c r="K874" s="99"/>
      <c r="L874" s="99"/>
      <c r="M874" s="99"/>
      <c r="N874" s="99"/>
      <c r="O874" s="99"/>
    </row>
    <row r="875" spans="3:15" ht="17.25" customHeight="1">
      <c r="C875" s="2"/>
      <c r="J875" s="98"/>
      <c r="K875" s="99"/>
      <c r="L875" s="99"/>
      <c r="M875" s="99"/>
      <c r="N875" s="99"/>
      <c r="O875" s="99"/>
    </row>
    <row r="876" spans="3:15" ht="17.25" customHeight="1">
      <c r="C876" s="2"/>
      <c r="J876" s="98"/>
      <c r="K876" s="99"/>
      <c r="L876" s="99"/>
      <c r="M876" s="99"/>
      <c r="N876" s="99"/>
      <c r="O876" s="99"/>
    </row>
    <row r="877" spans="3:15" ht="17.25" customHeight="1">
      <c r="C877" s="2"/>
      <c r="J877" s="98"/>
      <c r="K877" s="99"/>
      <c r="L877" s="99"/>
      <c r="M877" s="99"/>
      <c r="N877" s="99"/>
      <c r="O877" s="99"/>
    </row>
    <row r="878" spans="3:15" ht="17.25" customHeight="1">
      <c r="C878" s="2"/>
      <c r="J878" s="98"/>
      <c r="K878" s="99"/>
      <c r="L878" s="99"/>
      <c r="M878" s="99"/>
      <c r="N878" s="99"/>
      <c r="O878" s="99"/>
    </row>
    <row r="879" spans="3:15" ht="17.25" customHeight="1">
      <c r="C879" s="2"/>
      <c r="J879" s="98"/>
      <c r="K879" s="99"/>
      <c r="L879" s="99"/>
      <c r="M879" s="99"/>
      <c r="N879" s="99"/>
      <c r="O879" s="99"/>
    </row>
    <row r="880" spans="3:15" ht="17.25" customHeight="1">
      <c r="C880" s="2"/>
      <c r="J880" s="98"/>
      <c r="K880" s="99"/>
      <c r="L880" s="99"/>
      <c r="M880" s="99"/>
      <c r="N880" s="99"/>
      <c r="O880" s="99"/>
    </row>
    <row r="881" spans="3:15" ht="17.25" customHeight="1">
      <c r="C881" s="2"/>
      <c r="J881" s="98"/>
      <c r="K881" s="99"/>
      <c r="L881" s="99"/>
      <c r="M881" s="99"/>
      <c r="N881" s="99"/>
      <c r="O881" s="99"/>
    </row>
    <row r="882" spans="3:15" ht="17.25" customHeight="1">
      <c r="C882" s="2"/>
      <c r="J882" s="98"/>
      <c r="K882" s="99"/>
      <c r="L882" s="99"/>
      <c r="M882" s="99"/>
      <c r="N882" s="99"/>
      <c r="O882" s="99"/>
    </row>
    <row r="883" spans="3:15" ht="17.25" customHeight="1">
      <c r="C883" s="2"/>
      <c r="J883" s="98"/>
      <c r="K883" s="99"/>
      <c r="L883" s="99"/>
      <c r="M883" s="99"/>
      <c r="N883" s="99"/>
      <c r="O883" s="99"/>
    </row>
    <row r="884" spans="3:15" ht="17.25" customHeight="1">
      <c r="C884" s="2"/>
      <c r="J884" s="98"/>
      <c r="K884" s="99"/>
      <c r="L884" s="99"/>
      <c r="M884" s="99"/>
      <c r="N884" s="99"/>
      <c r="O884" s="99"/>
    </row>
    <row r="885" spans="3:15" ht="17.25" customHeight="1">
      <c r="C885" s="2"/>
      <c r="J885" s="98"/>
      <c r="K885" s="99"/>
      <c r="L885" s="99"/>
      <c r="M885" s="99"/>
      <c r="N885" s="99"/>
      <c r="O885" s="99"/>
    </row>
    <row r="886" spans="3:15" ht="17.25" customHeight="1">
      <c r="C886" s="2"/>
      <c r="J886" s="98"/>
      <c r="K886" s="99"/>
      <c r="L886" s="99"/>
      <c r="M886" s="99"/>
      <c r="N886" s="99"/>
      <c r="O886" s="99"/>
    </row>
    <row r="887" spans="3:15" ht="17.25" customHeight="1">
      <c r="C887" s="2"/>
      <c r="J887" s="98"/>
      <c r="K887" s="99"/>
      <c r="L887" s="99"/>
      <c r="M887" s="99"/>
      <c r="N887" s="99"/>
      <c r="O887" s="99"/>
    </row>
    <row r="888" spans="3:15" ht="17.25" customHeight="1">
      <c r="C888" s="2"/>
      <c r="J888" s="98"/>
      <c r="K888" s="99"/>
      <c r="L888" s="99"/>
      <c r="M888" s="99"/>
      <c r="N888" s="99"/>
      <c r="O888" s="99"/>
    </row>
    <row r="889" spans="3:15" ht="17.25" customHeight="1">
      <c r="C889" s="2"/>
      <c r="J889" s="98"/>
      <c r="K889" s="99"/>
      <c r="L889" s="99"/>
      <c r="M889" s="99"/>
      <c r="N889" s="99"/>
      <c r="O889" s="99"/>
    </row>
    <row r="890" spans="3:15" ht="17.25" customHeight="1">
      <c r="C890" s="2"/>
      <c r="J890" s="98"/>
      <c r="K890" s="99"/>
      <c r="L890" s="99"/>
      <c r="M890" s="99"/>
      <c r="N890" s="99"/>
      <c r="O890" s="99"/>
    </row>
    <row r="891" spans="3:15" ht="17.25" customHeight="1">
      <c r="C891" s="2"/>
      <c r="J891" s="98"/>
      <c r="K891" s="99"/>
      <c r="L891" s="99"/>
      <c r="M891" s="99"/>
      <c r="N891" s="99"/>
      <c r="O891" s="99"/>
    </row>
    <row r="892" spans="3:15" ht="17.25" customHeight="1">
      <c r="C892" s="2"/>
      <c r="J892" s="98"/>
      <c r="K892" s="99"/>
      <c r="L892" s="99"/>
      <c r="M892" s="99"/>
      <c r="N892" s="99"/>
      <c r="O892" s="99"/>
    </row>
    <row r="893" spans="3:15" ht="17.25" customHeight="1">
      <c r="C893" s="2"/>
      <c r="J893" s="98"/>
      <c r="K893" s="99"/>
      <c r="L893" s="99"/>
      <c r="M893" s="99"/>
      <c r="N893" s="99"/>
      <c r="O893" s="99"/>
    </row>
    <row r="894" spans="3:15" ht="17.25" customHeight="1">
      <c r="C894" s="2"/>
      <c r="J894" s="98"/>
      <c r="K894" s="99"/>
      <c r="L894" s="99"/>
      <c r="M894" s="99"/>
      <c r="N894" s="99"/>
      <c r="O894" s="99"/>
    </row>
    <row r="895" spans="3:15" ht="17.25" customHeight="1">
      <c r="C895" s="2"/>
      <c r="J895" s="98"/>
      <c r="K895" s="99"/>
      <c r="L895" s="99"/>
      <c r="M895" s="99"/>
      <c r="N895" s="99"/>
      <c r="O895" s="99"/>
    </row>
    <row r="896" spans="3:15" ht="17.25" customHeight="1">
      <c r="C896" s="2"/>
      <c r="J896" s="98"/>
      <c r="K896" s="99"/>
      <c r="L896" s="99"/>
      <c r="M896" s="99"/>
      <c r="N896" s="99"/>
      <c r="O896" s="99"/>
    </row>
    <row r="897" spans="3:15" ht="17.25" customHeight="1">
      <c r="C897" s="2"/>
      <c r="J897" s="98"/>
      <c r="K897" s="99"/>
      <c r="L897" s="99"/>
      <c r="M897" s="99"/>
      <c r="N897" s="99"/>
      <c r="O897" s="99"/>
    </row>
    <row r="898" spans="3:15" ht="17.25" customHeight="1">
      <c r="C898" s="2"/>
      <c r="J898" s="98"/>
      <c r="K898" s="99"/>
      <c r="L898" s="99"/>
      <c r="M898" s="99"/>
      <c r="N898" s="99"/>
      <c r="O898" s="99"/>
    </row>
    <row r="899" spans="3:15" ht="17.25" customHeight="1">
      <c r="C899" s="2"/>
      <c r="J899" s="98"/>
      <c r="K899" s="99"/>
      <c r="L899" s="99"/>
      <c r="M899" s="99"/>
      <c r="N899" s="99"/>
      <c r="O899" s="99"/>
    </row>
    <row r="900" spans="3:15" ht="17.25" customHeight="1">
      <c r="C900" s="2"/>
      <c r="J900" s="98"/>
      <c r="K900" s="99"/>
      <c r="L900" s="99"/>
      <c r="M900" s="99"/>
      <c r="N900" s="99"/>
      <c r="O900" s="99"/>
    </row>
    <row r="901" spans="3:15" ht="17.25" customHeight="1">
      <c r="C901" s="2"/>
      <c r="J901" s="98"/>
      <c r="K901" s="99"/>
      <c r="L901" s="99"/>
      <c r="M901" s="99"/>
      <c r="N901" s="99"/>
      <c r="O901" s="99"/>
    </row>
    <row r="902" spans="3:15" ht="17.25" customHeight="1">
      <c r="C902" s="2"/>
      <c r="J902" s="98"/>
      <c r="K902" s="99"/>
      <c r="L902" s="99"/>
      <c r="M902" s="99"/>
      <c r="N902" s="99"/>
      <c r="O902" s="99"/>
    </row>
    <row r="903" spans="3:15" ht="17.25" customHeight="1">
      <c r="C903" s="2"/>
      <c r="J903" s="98"/>
      <c r="K903" s="99"/>
      <c r="L903" s="99"/>
      <c r="M903" s="99"/>
      <c r="N903" s="99"/>
      <c r="O903" s="99"/>
    </row>
    <row r="904" spans="3:15" ht="17.25" customHeight="1">
      <c r="C904" s="2"/>
      <c r="J904" s="98"/>
      <c r="K904" s="99"/>
      <c r="L904" s="99"/>
      <c r="M904" s="99"/>
      <c r="N904" s="99"/>
      <c r="O904" s="99"/>
    </row>
    <row r="905" spans="3:15" ht="17.25" customHeight="1">
      <c r="C905" s="2"/>
      <c r="J905" s="98"/>
      <c r="K905" s="99"/>
      <c r="L905" s="99"/>
      <c r="M905" s="99"/>
      <c r="N905" s="99"/>
      <c r="O905" s="99"/>
    </row>
    <row r="906" spans="3:15" ht="17.25" customHeight="1">
      <c r="C906" s="2"/>
      <c r="J906" s="98"/>
      <c r="K906" s="99"/>
      <c r="L906" s="99"/>
      <c r="M906" s="99"/>
      <c r="N906" s="99"/>
      <c r="O906" s="99"/>
    </row>
    <row r="907" spans="3:15" ht="17.25" customHeight="1">
      <c r="C907" s="2"/>
      <c r="J907" s="98"/>
      <c r="K907" s="99"/>
      <c r="L907" s="99"/>
      <c r="M907" s="99"/>
      <c r="N907" s="99"/>
      <c r="O907" s="99"/>
    </row>
    <row r="908" spans="3:15" ht="17.25" customHeight="1">
      <c r="C908" s="2"/>
      <c r="J908" s="98"/>
      <c r="K908" s="99"/>
      <c r="L908" s="99"/>
      <c r="M908" s="99"/>
      <c r="N908" s="99"/>
      <c r="O908" s="99"/>
    </row>
    <row r="909" spans="3:15" ht="17.25" customHeight="1">
      <c r="C909" s="2"/>
      <c r="J909" s="98"/>
      <c r="K909" s="99"/>
      <c r="L909" s="99"/>
      <c r="M909" s="99"/>
      <c r="N909" s="99"/>
      <c r="O909" s="99"/>
    </row>
    <row r="910" spans="3:15" ht="17.25" customHeight="1">
      <c r="C910" s="2"/>
      <c r="J910" s="98"/>
      <c r="K910" s="99"/>
      <c r="L910" s="99"/>
      <c r="M910" s="99"/>
      <c r="N910" s="99"/>
      <c r="O910" s="99"/>
    </row>
    <row r="911" spans="3:15" ht="17.25" customHeight="1">
      <c r="C911" s="2"/>
      <c r="J911" s="98"/>
      <c r="K911" s="99"/>
      <c r="L911" s="99"/>
      <c r="M911" s="99"/>
      <c r="N911" s="99"/>
      <c r="O911" s="99"/>
    </row>
    <row r="912" spans="3:15" ht="17.25" customHeight="1">
      <c r="C912" s="2"/>
      <c r="J912" s="98"/>
      <c r="K912" s="99"/>
      <c r="L912" s="99"/>
      <c r="M912" s="99"/>
      <c r="N912" s="99"/>
      <c r="O912" s="99"/>
    </row>
    <row r="913" spans="3:15" ht="17.25" customHeight="1">
      <c r="C913" s="2"/>
      <c r="J913" s="98"/>
      <c r="K913" s="99"/>
      <c r="L913" s="99"/>
      <c r="M913" s="99"/>
      <c r="N913" s="99"/>
      <c r="O913" s="99"/>
    </row>
    <row r="914" spans="3:15" ht="17.25" customHeight="1">
      <c r="C914" s="2"/>
      <c r="J914" s="98"/>
      <c r="K914" s="99"/>
      <c r="L914" s="99"/>
      <c r="M914" s="99"/>
      <c r="N914" s="99"/>
      <c r="O914" s="99"/>
    </row>
    <row r="915" spans="3:15" ht="17.25" customHeight="1">
      <c r="C915" s="2"/>
      <c r="J915" s="98"/>
      <c r="K915" s="99"/>
      <c r="L915" s="99"/>
      <c r="M915" s="99"/>
      <c r="N915" s="99"/>
      <c r="O915" s="99"/>
    </row>
    <row r="916" spans="3:15" ht="17.25" customHeight="1">
      <c r="C916" s="2"/>
      <c r="J916" s="98"/>
      <c r="K916" s="99"/>
      <c r="L916" s="99"/>
      <c r="M916" s="99"/>
      <c r="N916" s="99"/>
      <c r="O916" s="99"/>
    </row>
    <row r="917" spans="3:15" ht="17.25" customHeight="1">
      <c r="C917" s="2"/>
      <c r="J917" s="98"/>
      <c r="K917" s="99"/>
      <c r="L917" s="99"/>
      <c r="M917" s="99"/>
      <c r="N917" s="99"/>
      <c r="O917" s="99"/>
    </row>
    <row r="918" spans="3:15" ht="17.25" customHeight="1">
      <c r="C918" s="2"/>
      <c r="J918" s="98"/>
      <c r="K918" s="99"/>
      <c r="L918" s="99"/>
      <c r="M918" s="99"/>
      <c r="N918" s="99"/>
      <c r="O918" s="99"/>
    </row>
    <row r="919" spans="3:15" ht="17.25" customHeight="1">
      <c r="C919" s="2"/>
      <c r="J919" s="98"/>
      <c r="K919" s="99"/>
      <c r="L919" s="99"/>
      <c r="M919" s="99"/>
      <c r="N919" s="99"/>
      <c r="O919" s="99"/>
    </row>
    <row r="920" spans="3:15" ht="17.25" customHeight="1">
      <c r="C920" s="2"/>
      <c r="J920" s="98"/>
      <c r="K920" s="99"/>
      <c r="L920" s="99"/>
      <c r="M920" s="99"/>
      <c r="N920" s="99"/>
      <c r="O920" s="99"/>
    </row>
    <row r="921" spans="3:15" ht="17.25" customHeight="1">
      <c r="C921" s="2"/>
      <c r="J921" s="98"/>
      <c r="K921" s="99"/>
      <c r="L921" s="99"/>
      <c r="M921" s="99"/>
      <c r="N921" s="99"/>
      <c r="O921" s="99"/>
    </row>
    <row r="922" spans="3:15" ht="17.25" customHeight="1">
      <c r="C922" s="2"/>
      <c r="J922" s="98"/>
      <c r="K922" s="99"/>
      <c r="L922" s="99"/>
      <c r="M922" s="99"/>
      <c r="N922" s="99"/>
      <c r="O922" s="99"/>
    </row>
    <row r="923" spans="3:15" ht="17.25" customHeight="1">
      <c r="C923" s="2"/>
      <c r="J923" s="98"/>
      <c r="K923" s="99"/>
      <c r="L923" s="99"/>
      <c r="M923" s="99"/>
      <c r="N923" s="99"/>
      <c r="O923" s="99"/>
    </row>
    <row r="924" spans="3:15" ht="17.25" customHeight="1">
      <c r="C924" s="2"/>
      <c r="J924" s="98"/>
      <c r="K924" s="99"/>
      <c r="L924" s="99"/>
      <c r="M924" s="99"/>
      <c r="N924" s="99"/>
      <c r="O924" s="99"/>
    </row>
    <row r="925" spans="3:15" ht="17.25" customHeight="1">
      <c r="C925" s="2"/>
      <c r="J925" s="98"/>
      <c r="K925" s="99"/>
      <c r="L925" s="99"/>
      <c r="M925" s="99"/>
      <c r="N925" s="99"/>
      <c r="O925" s="99"/>
    </row>
    <row r="926" spans="3:15" ht="17.25" customHeight="1">
      <c r="C926" s="2"/>
      <c r="J926" s="98"/>
      <c r="K926" s="99"/>
      <c r="L926" s="99"/>
      <c r="M926" s="99"/>
      <c r="N926" s="99"/>
      <c r="O926" s="99"/>
    </row>
    <row r="927" spans="3:15" ht="17.25" customHeight="1">
      <c r="C927" s="2"/>
      <c r="J927" s="98"/>
      <c r="K927" s="99"/>
      <c r="L927" s="99"/>
      <c r="M927" s="99"/>
      <c r="N927" s="99"/>
      <c r="O927" s="99"/>
    </row>
    <row r="928" spans="3:15" ht="17.25" customHeight="1">
      <c r="C928" s="2"/>
      <c r="J928" s="98"/>
      <c r="K928" s="99"/>
      <c r="L928" s="99"/>
      <c r="M928" s="99"/>
      <c r="N928" s="99"/>
      <c r="O928" s="99"/>
    </row>
    <row r="929" spans="3:15" ht="17.25" customHeight="1">
      <c r="C929" s="2"/>
      <c r="J929" s="98"/>
      <c r="K929" s="99"/>
      <c r="L929" s="99"/>
      <c r="M929" s="99"/>
      <c r="N929" s="99"/>
      <c r="O929" s="99"/>
    </row>
    <row r="930" spans="3:15" ht="17.25" customHeight="1">
      <c r="C930" s="2"/>
      <c r="J930" s="98"/>
      <c r="K930" s="99"/>
      <c r="L930" s="99"/>
      <c r="M930" s="99"/>
      <c r="N930" s="99"/>
      <c r="O930" s="99"/>
    </row>
    <row r="931" spans="3:15" ht="17.25" customHeight="1">
      <c r="C931" s="2"/>
      <c r="J931" s="98"/>
      <c r="K931" s="99"/>
      <c r="L931" s="99"/>
      <c r="M931" s="99"/>
      <c r="N931" s="99"/>
      <c r="O931" s="99"/>
    </row>
    <row r="932" spans="3:15" ht="17.25" customHeight="1">
      <c r="C932" s="2"/>
      <c r="J932" s="98"/>
      <c r="K932" s="99"/>
      <c r="L932" s="99"/>
      <c r="M932" s="99"/>
      <c r="N932" s="99"/>
      <c r="O932" s="99"/>
    </row>
    <row r="933" spans="3:15" ht="17.25" customHeight="1">
      <c r="C933" s="2"/>
      <c r="J933" s="98"/>
      <c r="K933" s="99"/>
      <c r="L933" s="99"/>
      <c r="M933" s="99"/>
      <c r="N933" s="99"/>
      <c r="O933" s="99"/>
    </row>
    <row r="934" spans="3:15" ht="17.25" customHeight="1">
      <c r="C934" s="2"/>
      <c r="J934" s="98"/>
      <c r="K934" s="99"/>
      <c r="L934" s="99"/>
      <c r="M934" s="99"/>
      <c r="N934" s="99"/>
      <c r="O934" s="99"/>
    </row>
    <row r="935" spans="3:15" ht="17.25" customHeight="1">
      <c r="C935" s="2"/>
      <c r="J935" s="98"/>
      <c r="K935" s="99"/>
      <c r="L935" s="99"/>
      <c r="M935" s="99"/>
      <c r="N935" s="99"/>
      <c r="O935" s="99"/>
    </row>
    <row r="936" spans="3:15" ht="17.25" customHeight="1">
      <c r="C936" s="2"/>
      <c r="J936" s="98"/>
      <c r="K936" s="99"/>
      <c r="L936" s="99"/>
      <c r="M936" s="99"/>
      <c r="N936" s="99"/>
      <c r="O936" s="99"/>
    </row>
    <row r="937" spans="3:15" ht="17.25" customHeight="1">
      <c r="C937" s="2"/>
      <c r="J937" s="98"/>
      <c r="K937" s="99"/>
      <c r="L937" s="99"/>
      <c r="M937" s="99"/>
      <c r="N937" s="99"/>
      <c r="O937" s="99"/>
    </row>
    <row r="938" spans="3:15" ht="17.25" customHeight="1">
      <c r="C938" s="2"/>
      <c r="J938" s="98"/>
      <c r="K938" s="99"/>
      <c r="L938" s="99"/>
      <c r="M938" s="99"/>
      <c r="N938" s="99"/>
      <c r="O938" s="99"/>
    </row>
    <row r="939" spans="3:15" ht="17.25" customHeight="1">
      <c r="C939" s="2"/>
      <c r="J939" s="98"/>
      <c r="K939" s="99"/>
      <c r="L939" s="99"/>
      <c r="M939" s="99"/>
      <c r="N939" s="99"/>
      <c r="O939" s="99"/>
    </row>
    <row r="940" spans="3:15" ht="17.25" customHeight="1">
      <c r="C940" s="2"/>
      <c r="J940" s="98"/>
      <c r="K940" s="99"/>
      <c r="L940" s="99"/>
      <c r="M940" s="99"/>
      <c r="N940" s="99"/>
      <c r="O940" s="99"/>
    </row>
    <row r="941" spans="3:15" ht="17.25" customHeight="1">
      <c r="C941" s="2"/>
      <c r="J941" s="98"/>
      <c r="K941" s="99"/>
      <c r="L941" s="99"/>
      <c r="M941" s="99"/>
      <c r="N941" s="99"/>
      <c r="O941" s="99"/>
    </row>
    <row r="942" spans="3:15" ht="17.25" customHeight="1">
      <c r="C942" s="2"/>
      <c r="J942" s="98"/>
      <c r="K942" s="99"/>
      <c r="L942" s="99"/>
      <c r="M942" s="99"/>
      <c r="N942" s="99"/>
      <c r="O942" s="99"/>
    </row>
    <row r="943" spans="3:15" ht="17.25" customHeight="1">
      <c r="C943" s="2"/>
      <c r="J943" s="98"/>
      <c r="K943" s="99"/>
      <c r="L943" s="99"/>
      <c r="M943" s="99"/>
      <c r="N943" s="99"/>
      <c r="O943" s="99"/>
    </row>
    <row r="944" spans="3:15" ht="17.25" customHeight="1">
      <c r="C944" s="2"/>
      <c r="J944" s="98"/>
      <c r="K944" s="99"/>
      <c r="L944" s="99"/>
      <c r="M944" s="99"/>
      <c r="N944" s="99"/>
      <c r="O944" s="99"/>
    </row>
    <row r="945" spans="3:15" ht="17.25" customHeight="1">
      <c r="C945" s="2"/>
      <c r="J945" s="98"/>
      <c r="K945" s="99"/>
      <c r="L945" s="99"/>
      <c r="M945" s="99"/>
      <c r="N945" s="99"/>
      <c r="O945" s="99"/>
    </row>
    <row r="946" spans="3:15" ht="17.25" customHeight="1">
      <c r="C946" s="2"/>
      <c r="J946" s="98"/>
      <c r="K946" s="99"/>
      <c r="L946" s="99"/>
      <c r="M946" s="99"/>
      <c r="N946" s="99"/>
      <c r="O946" s="99"/>
    </row>
    <row r="947" spans="3:15" ht="17.25" customHeight="1">
      <c r="C947" s="2"/>
      <c r="J947" s="98"/>
      <c r="K947" s="99"/>
      <c r="L947" s="99"/>
      <c r="M947" s="99"/>
      <c r="N947" s="99"/>
      <c r="O947" s="99"/>
    </row>
    <row r="948" spans="3:15" ht="17.25" customHeight="1">
      <c r="C948" s="2"/>
      <c r="J948" s="98"/>
      <c r="K948" s="99"/>
      <c r="L948" s="99"/>
      <c r="M948" s="99"/>
      <c r="N948" s="99"/>
      <c r="O948" s="99"/>
    </row>
    <row r="949" spans="3:15" ht="17.25" customHeight="1">
      <c r="C949" s="2"/>
      <c r="J949" s="98"/>
      <c r="K949" s="99"/>
      <c r="L949" s="99"/>
      <c r="M949" s="99"/>
      <c r="N949" s="99"/>
      <c r="O949" s="99"/>
    </row>
    <row r="950" spans="3:15" ht="17.25" customHeight="1">
      <c r="C950" s="2"/>
      <c r="J950" s="98"/>
      <c r="K950" s="99"/>
      <c r="L950" s="99"/>
      <c r="M950" s="99"/>
      <c r="N950" s="99"/>
      <c r="O950" s="99"/>
    </row>
    <row r="951" spans="3:15" ht="17.25" customHeight="1">
      <c r="C951" s="2"/>
      <c r="J951" s="98"/>
      <c r="K951" s="99"/>
      <c r="L951" s="99"/>
      <c r="M951" s="99"/>
      <c r="N951" s="99"/>
      <c r="O951" s="99"/>
    </row>
    <row r="952" spans="3:15" ht="17.25" customHeight="1">
      <c r="C952" s="2"/>
      <c r="J952" s="98"/>
      <c r="K952" s="99"/>
      <c r="L952" s="99"/>
      <c r="M952" s="99"/>
      <c r="N952" s="99"/>
      <c r="O952" s="99"/>
    </row>
    <row r="953" spans="3:15" ht="17.25" customHeight="1">
      <c r="C953" s="2"/>
      <c r="J953" s="98"/>
      <c r="K953" s="99"/>
      <c r="L953" s="99"/>
      <c r="M953" s="99"/>
      <c r="N953" s="99"/>
      <c r="O953" s="99"/>
    </row>
    <row r="954" spans="3:15" ht="17.25" customHeight="1">
      <c r="C954" s="2"/>
      <c r="J954" s="98"/>
      <c r="K954" s="99"/>
      <c r="L954" s="99"/>
      <c r="M954" s="99"/>
      <c r="N954" s="99"/>
      <c r="O954" s="99"/>
    </row>
    <row r="955" spans="3:15" ht="17.25" customHeight="1">
      <c r="C955" s="2"/>
      <c r="J955" s="98"/>
      <c r="K955" s="99"/>
      <c r="L955" s="99"/>
      <c r="M955" s="99"/>
      <c r="N955" s="99"/>
      <c r="O955" s="99"/>
    </row>
    <row r="956" spans="3:15" ht="17.25" customHeight="1">
      <c r="C956" s="2"/>
      <c r="J956" s="98"/>
      <c r="K956" s="99"/>
      <c r="L956" s="99"/>
      <c r="M956" s="99"/>
      <c r="N956" s="99"/>
      <c r="O956" s="99"/>
    </row>
    <row r="957" spans="3:15" ht="17.25" customHeight="1">
      <c r="C957" s="2"/>
      <c r="J957" s="98"/>
      <c r="K957" s="99"/>
      <c r="L957" s="99"/>
      <c r="M957" s="99"/>
      <c r="N957" s="99"/>
      <c r="O957" s="99"/>
    </row>
    <row r="958" spans="3:15" ht="17.25" customHeight="1">
      <c r="C958" s="2"/>
      <c r="J958" s="98"/>
      <c r="K958" s="99"/>
      <c r="L958" s="99"/>
      <c r="M958" s="99"/>
      <c r="N958" s="99"/>
      <c r="O958" s="99"/>
    </row>
    <row r="959" spans="3:15" ht="17.25" customHeight="1">
      <c r="C959" s="2"/>
      <c r="J959" s="98"/>
      <c r="K959" s="99"/>
      <c r="L959" s="99"/>
      <c r="M959" s="99"/>
      <c r="N959" s="99"/>
      <c r="O959" s="99"/>
    </row>
    <row r="960" spans="3:15" ht="17.25" customHeight="1">
      <c r="C960" s="2"/>
      <c r="J960" s="98"/>
      <c r="K960" s="99"/>
      <c r="L960" s="99"/>
      <c r="M960" s="99"/>
      <c r="N960" s="99"/>
      <c r="O960" s="99"/>
    </row>
    <row r="961" spans="3:15" ht="17.25" customHeight="1">
      <c r="C961" s="2"/>
      <c r="J961" s="98"/>
      <c r="K961" s="99"/>
      <c r="L961" s="99"/>
      <c r="M961" s="99"/>
      <c r="N961" s="99"/>
      <c r="O961" s="99"/>
    </row>
    <row r="962" spans="3:15" ht="17.25" customHeight="1">
      <c r="C962" s="2"/>
      <c r="J962" s="98"/>
      <c r="K962" s="99"/>
      <c r="L962" s="99"/>
      <c r="M962" s="99"/>
      <c r="N962" s="99"/>
      <c r="O962" s="99"/>
    </row>
    <row r="963" spans="3:15" ht="17.25" customHeight="1">
      <c r="C963" s="2"/>
      <c r="J963" s="98"/>
      <c r="K963" s="99"/>
      <c r="L963" s="99"/>
      <c r="M963" s="99"/>
      <c r="N963" s="99"/>
      <c r="O963" s="99"/>
    </row>
    <row r="964" spans="3:15" ht="17.25" customHeight="1">
      <c r="C964" s="2"/>
      <c r="J964" s="98"/>
      <c r="K964" s="99"/>
      <c r="L964" s="99"/>
      <c r="M964" s="99"/>
      <c r="N964" s="99"/>
      <c r="O964" s="99"/>
    </row>
    <row r="965" spans="3:15" ht="17.25" customHeight="1">
      <c r="C965" s="2"/>
      <c r="J965" s="98"/>
      <c r="K965" s="99"/>
      <c r="L965" s="99"/>
      <c r="M965" s="99"/>
      <c r="N965" s="99"/>
      <c r="O965" s="99"/>
    </row>
    <row r="966" spans="3:15" ht="17.25" customHeight="1">
      <c r="C966" s="2"/>
      <c r="J966" s="98"/>
      <c r="K966" s="99"/>
      <c r="L966" s="99"/>
      <c r="M966" s="99"/>
      <c r="N966" s="99"/>
      <c r="O966" s="99"/>
    </row>
    <row r="967" spans="3:15" ht="17.25" customHeight="1">
      <c r="C967" s="2"/>
      <c r="J967" s="98"/>
      <c r="K967" s="99"/>
      <c r="L967" s="99"/>
      <c r="M967" s="99"/>
      <c r="N967" s="99"/>
      <c r="O967" s="99"/>
    </row>
    <row r="968" spans="3:15" ht="17.25" customHeight="1">
      <c r="C968" s="2"/>
      <c r="J968" s="98"/>
      <c r="K968" s="99"/>
      <c r="L968" s="99"/>
      <c r="M968" s="99"/>
      <c r="N968" s="99"/>
      <c r="O968" s="99"/>
    </row>
    <row r="969" spans="3:15" ht="17.25" customHeight="1">
      <c r="C969" s="2"/>
      <c r="J969" s="98"/>
      <c r="K969" s="99"/>
      <c r="L969" s="99"/>
      <c r="M969" s="99"/>
      <c r="N969" s="99"/>
      <c r="O969" s="99"/>
    </row>
    <row r="970" spans="3:15" ht="17.25" customHeight="1">
      <c r="C970" s="2"/>
      <c r="J970" s="98"/>
      <c r="K970" s="99"/>
      <c r="L970" s="99"/>
      <c r="M970" s="99"/>
      <c r="N970" s="99"/>
      <c r="O970" s="99"/>
    </row>
    <row r="971" spans="3:15" ht="17.25" customHeight="1">
      <c r="C971" s="2"/>
      <c r="J971" s="98"/>
      <c r="K971" s="99"/>
      <c r="L971" s="99"/>
      <c r="M971" s="99"/>
      <c r="N971" s="99"/>
      <c r="O971" s="99"/>
    </row>
    <row r="972" spans="3:15" ht="17.25" customHeight="1">
      <c r="C972" s="2"/>
      <c r="J972" s="98"/>
      <c r="K972" s="99"/>
      <c r="L972" s="99"/>
      <c r="M972" s="99"/>
      <c r="N972" s="99"/>
      <c r="O972" s="99"/>
    </row>
    <row r="973" spans="3:15" ht="17.25" customHeight="1">
      <c r="C973" s="2"/>
      <c r="J973" s="98"/>
      <c r="K973" s="99"/>
      <c r="L973" s="99"/>
      <c r="M973" s="99"/>
      <c r="N973" s="99"/>
      <c r="O973" s="99"/>
    </row>
    <row r="974" spans="3:15" ht="17.25" customHeight="1">
      <c r="C974" s="2"/>
      <c r="J974" s="98"/>
      <c r="K974" s="99"/>
      <c r="L974" s="99"/>
      <c r="M974" s="99"/>
      <c r="N974" s="99"/>
      <c r="O974" s="99"/>
    </row>
    <row r="975" spans="3:15" ht="17.25" customHeight="1">
      <c r="C975" s="2"/>
      <c r="J975" s="98"/>
      <c r="K975" s="99"/>
      <c r="L975" s="99"/>
      <c r="M975" s="99"/>
      <c r="N975" s="99"/>
      <c r="O975" s="99"/>
    </row>
    <row r="976" spans="3:15" ht="17.25" customHeight="1">
      <c r="C976" s="2"/>
      <c r="J976" s="98"/>
      <c r="K976" s="99"/>
      <c r="L976" s="99"/>
      <c r="M976" s="99"/>
      <c r="N976" s="99"/>
      <c r="O976" s="99"/>
    </row>
    <row r="977" spans="3:15" ht="17.25" customHeight="1">
      <c r="C977" s="2"/>
      <c r="J977" s="98"/>
      <c r="K977" s="99"/>
      <c r="L977" s="99"/>
      <c r="M977" s="99"/>
      <c r="N977" s="99"/>
      <c r="O977" s="99"/>
    </row>
    <row r="978" spans="3:15" ht="17.25" customHeight="1">
      <c r="C978" s="2"/>
      <c r="J978" s="98"/>
      <c r="K978" s="99"/>
      <c r="L978" s="99"/>
      <c r="M978" s="99"/>
      <c r="N978" s="99"/>
      <c r="O978" s="99"/>
    </row>
    <row r="979" spans="3:15" ht="17.25" customHeight="1">
      <c r="C979" s="2"/>
      <c r="J979" s="98"/>
      <c r="K979" s="99"/>
      <c r="L979" s="99"/>
      <c r="M979" s="99"/>
      <c r="N979" s="99"/>
      <c r="O979" s="99"/>
    </row>
    <row r="980" spans="3:15" ht="17.25" customHeight="1">
      <c r="C980" s="2"/>
      <c r="J980" s="98"/>
      <c r="K980" s="99"/>
      <c r="L980" s="99"/>
      <c r="M980" s="99"/>
      <c r="N980" s="99"/>
      <c r="O980" s="99"/>
    </row>
    <row r="981" spans="3:15" ht="17.25" customHeight="1">
      <c r="C981" s="2"/>
      <c r="J981" s="98"/>
      <c r="K981" s="99"/>
      <c r="L981" s="99"/>
      <c r="M981" s="99"/>
      <c r="N981" s="99"/>
      <c r="O981" s="99"/>
    </row>
    <row r="982" spans="3:15" ht="17.25" customHeight="1">
      <c r="C982" s="2"/>
      <c r="J982" s="98"/>
      <c r="K982" s="99"/>
      <c r="L982" s="99"/>
      <c r="M982" s="99"/>
      <c r="N982" s="99"/>
      <c r="O982" s="99"/>
    </row>
    <row r="983" spans="3:15" ht="17.25" customHeight="1">
      <c r="C983" s="2"/>
      <c r="J983" s="98"/>
      <c r="K983" s="99"/>
      <c r="L983" s="99"/>
      <c r="M983" s="99"/>
      <c r="N983" s="99"/>
      <c r="O983" s="99"/>
    </row>
    <row r="984" spans="3:15" ht="17.25" customHeight="1">
      <c r="C984" s="2"/>
      <c r="J984" s="98"/>
      <c r="K984" s="99"/>
      <c r="L984" s="99"/>
      <c r="M984" s="99"/>
      <c r="N984" s="99"/>
      <c r="O984" s="99"/>
    </row>
    <row r="985" spans="3:15" ht="17.25" customHeight="1">
      <c r="C985" s="2"/>
      <c r="J985" s="98"/>
      <c r="K985" s="99"/>
      <c r="L985" s="99"/>
      <c r="M985" s="99"/>
      <c r="N985" s="99"/>
      <c r="O985" s="99"/>
    </row>
    <row r="986" spans="3:15" ht="17.25" customHeight="1">
      <c r="C986" s="2"/>
      <c r="J986" s="98"/>
      <c r="K986" s="99"/>
      <c r="L986" s="99"/>
      <c r="M986" s="99"/>
      <c r="N986" s="99"/>
      <c r="O986" s="99"/>
    </row>
    <row r="987" spans="3:15" ht="17.25" customHeight="1">
      <c r="C987" s="2"/>
      <c r="J987" s="98"/>
      <c r="K987" s="99"/>
      <c r="L987" s="99"/>
      <c r="M987" s="99"/>
      <c r="N987" s="99"/>
      <c r="O987" s="99"/>
    </row>
    <row r="988" spans="3:15" ht="17.25" customHeight="1">
      <c r="C988" s="2"/>
      <c r="J988" s="98"/>
      <c r="K988" s="99"/>
      <c r="L988" s="99"/>
      <c r="M988" s="99"/>
      <c r="N988" s="99"/>
      <c r="O988" s="99"/>
    </row>
    <row r="989" spans="3:15" ht="17.25" customHeight="1">
      <c r="C989" s="2"/>
      <c r="J989" s="98"/>
      <c r="K989" s="99"/>
      <c r="L989" s="99"/>
      <c r="M989" s="99"/>
      <c r="N989" s="99"/>
      <c r="O989" s="99"/>
    </row>
    <row r="990" spans="3:15" ht="17.25" customHeight="1">
      <c r="C990" s="2"/>
      <c r="J990" s="98"/>
      <c r="K990" s="99"/>
      <c r="L990" s="99"/>
      <c r="M990" s="99"/>
      <c r="N990" s="99"/>
      <c r="O990" s="99"/>
    </row>
    <row r="991" spans="3:15" ht="17.25" customHeight="1">
      <c r="C991" s="2"/>
      <c r="J991" s="98"/>
      <c r="K991" s="99"/>
      <c r="L991" s="99"/>
      <c r="M991" s="99"/>
      <c r="N991" s="99"/>
      <c r="O991" s="99"/>
    </row>
    <row r="992" spans="3:15" ht="17.25" customHeight="1">
      <c r="C992" s="2"/>
      <c r="J992" s="98"/>
      <c r="K992" s="99"/>
      <c r="L992" s="99"/>
      <c r="M992" s="99"/>
      <c r="N992" s="99"/>
      <c r="O992" s="99"/>
    </row>
    <row r="993" spans="3:15" ht="17.25" customHeight="1">
      <c r="C993" s="2"/>
      <c r="J993" s="98"/>
      <c r="K993" s="99"/>
      <c r="L993" s="99"/>
      <c r="M993" s="99"/>
      <c r="N993" s="99"/>
      <c r="O993" s="99"/>
    </row>
    <row r="994" spans="3:15" ht="17.25" customHeight="1">
      <c r="C994" s="2"/>
      <c r="J994" s="98"/>
      <c r="K994" s="99"/>
      <c r="L994" s="99"/>
      <c r="M994" s="99"/>
      <c r="N994" s="99"/>
      <c r="O994" s="99"/>
    </row>
    <row r="995" spans="3:15" ht="17.25" customHeight="1">
      <c r="C995" s="2"/>
      <c r="J995" s="98"/>
      <c r="K995" s="99"/>
      <c r="L995" s="99"/>
      <c r="M995" s="99"/>
      <c r="N995" s="99"/>
      <c r="O995" s="99"/>
    </row>
    <row r="996" spans="3:15" ht="17.25" customHeight="1">
      <c r="C996" s="2"/>
      <c r="J996" s="98"/>
      <c r="K996" s="99"/>
      <c r="L996" s="99"/>
      <c r="M996" s="99"/>
      <c r="N996" s="99"/>
      <c r="O996" s="99"/>
    </row>
    <row r="997" spans="3:15" ht="17.25" customHeight="1">
      <c r="C997" s="2"/>
      <c r="J997" s="98"/>
      <c r="K997" s="99"/>
      <c r="L997" s="99"/>
      <c r="M997" s="99"/>
      <c r="N997" s="99"/>
      <c r="O997" s="99"/>
    </row>
    <row r="998" spans="3:15" ht="17.25" customHeight="1">
      <c r="C998" s="2"/>
      <c r="J998" s="98"/>
      <c r="K998" s="99"/>
      <c r="L998" s="99"/>
      <c r="M998" s="99"/>
      <c r="N998" s="99"/>
      <c r="O998" s="99"/>
    </row>
    <row r="999" spans="3:15" ht="17.25" customHeight="1">
      <c r="C999" s="2"/>
      <c r="J999" s="98"/>
      <c r="K999" s="99"/>
      <c r="L999" s="99"/>
      <c r="M999" s="99"/>
      <c r="N999" s="99"/>
      <c r="O999" s="99"/>
    </row>
    <row r="1000" spans="3:15" ht="17.25" customHeight="1">
      <c r="C1000" s="2"/>
      <c r="J1000" s="98"/>
      <c r="K1000" s="99"/>
      <c r="L1000" s="99"/>
      <c r="M1000" s="99"/>
      <c r="N1000" s="99"/>
      <c r="O1000" s="99"/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C83B3-D9AC-475C-8475-79C14C120E93}">
  <sheetPr codeName="Sheet5"/>
  <dimension ref="A1:Z1002"/>
  <sheetViews>
    <sheetView zoomScale="85" zoomScaleNormal="85" workbookViewId="0">
      <selection activeCell="D13" sqref="D13"/>
    </sheetView>
  </sheetViews>
  <sheetFormatPr defaultColWidth="14.42578125" defaultRowHeight="15"/>
  <cols>
    <col min="1" max="1" width="4.28515625" customWidth="1"/>
    <col min="2" max="2" width="71" customWidth="1"/>
    <col min="3" max="3" width="42.5703125" customWidth="1"/>
    <col min="4" max="4" width="30.28515625" customWidth="1"/>
    <col min="5" max="22" width="20.28515625" customWidth="1"/>
    <col min="23" max="26" width="10.7109375" customWidth="1"/>
  </cols>
  <sheetData>
    <row r="1" spans="1:26" ht="30" customHeight="1">
      <c r="A1" s="277" t="s">
        <v>95</v>
      </c>
      <c r="B1" s="276"/>
      <c r="C1" s="276"/>
      <c r="D1" s="276"/>
      <c r="E1" s="276"/>
      <c r="F1" s="276"/>
      <c r="G1" s="276"/>
      <c r="H1" s="276"/>
      <c r="I1" s="276"/>
      <c r="J1" s="100"/>
      <c r="K1" s="100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ht="14.25" customHeight="1">
      <c r="A2" s="11"/>
      <c r="B2" s="11"/>
      <c r="C2" s="11"/>
      <c r="D2" s="11"/>
      <c r="E2" s="11"/>
      <c r="F2" s="74"/>
      <c r="G2" s="74"/>
      <c r="H2" s="74"/>
      <c r="I2" s="74"/>
      <c r="J2" s="74"/>
      <c r="K2" s="32"/>
      <c r="L2" s="32"/>
      <c r="M2" s="38"/>
      <c r="N2" s="39"/>
      <c r="O2" s="40"/>
      <c r="P2" s="32"/>
      <c r="Q2" s="32"/>
      <c r="R2" s="32"/>
      <c r="S2" s="32"/>
      <c r="T2" s="32"/>
      <c r="U2" s="32"/>
      <c r="V2" s="32"/>
      <c r="W2" s="32"/>
      <c r="X2" s="32"/>
    </row>
    <row r="3" spans="1:26" ht="33" customHeight="1">
      <c r="A3" s="101"/>
      <c r="B3" s="34" t="s">
        <v>96</v>
      </c>
      <c r="C3" s="34" t="s">
        <v>97</v>
      </c>
      <c r="D3" s="34" t="s">
        <v>119</v>
      </c>
      <c r="E3" s="102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103"/>
      <c r="X3" s="103"/>
      <c r="Y3" s="101"/>
      <c r="Z3" s="101"/>
    </row>
    <row r="4" spans="1:26" ht="33" customHeight="1">
      <c r="A4" s="32"/>
      <c r="B4" s="81" t="s">
        <v>86</v>
      </c>
      <c r="C4" s="83" t="s">
        <v>98</v>
      </c>
      <c r="D4" s="83" t="s">
        <v>99</v>
      </c>
      <c r="E4" s="8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104"/>
      <c r="V4" s="104"/>
      <c r="W4" s="37"/>
      <c r="X4" s="37"/>
    </row>
    <row r="5" spans="1:26" ht="33" customHeight="1">
      <c r="A5" s="32"/>
      <c r="B5" s="81" t="s">
        <v>100</v>
      </c>
      <c r="C5" s="83">
        <v>83</v>
      </c>
      <c r="D5" s="83" t="s">
        <v>101</v>
      </c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104"/>
      <c r="V5" s="104"/>
      <c r="W5" s="37"/>
      <c r="X5" s="37"/>
    </row>
    <row r="6" spans="1:26" ht="33" customHeight="1">
      <c r="A6" s="32"/>
      <c r="B6" s="81" t="s">
        <v>102</v>
      </c>
      <c r="C6" s="83"/>
      <c r="D6" s="83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104"/>
      <c r="V6" s="104"/>
      <c r="W6" s="37"/>
      <c r="X6" s="37"/>
    </row>
    <row r="7" spans="1:26" ht="33" customHeight="1">
      <c r="A7" s="32"/>
      <c r="B7" s="81" t="s">
        <v>103</v>
      </c>
      <c r="C7" s="83">
        <v>121</v>
      </c>
      <c r="D7" s="83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104"/>
      <c r="V7" s="104"/>
      <c r="W7" s="37"/>
      <c r="X7" s="37"/>
    </row>
    <row r="8" spans="1:26" ht="33" customHeight="1">
      <c r="A8" s="32"/>
      <c r="B8" s="81" t="s">
        <v>104</v>
      </c>
      <c r="C8" s="83">
        <v>101</v>
      </c>
      <c r="D8" s="83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104"/>
      <c r="V8" s="104"/>
      <c r="W8" s="37"/>
      <c r="X8" s="37"/>
    </row>
    <row r="9" spans="1:26" ht="33" customHeight="1">
      <c r="A9" s="45"/>
      <c r="B9" s="81" t="s">
        <v>206</v>
      </c>
      <c r="C9" s="83">
        <v>98</v>
      </c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105"/>
      <c r="V9" s="105"/>
      <c r="W9" s="37"/>
      <c r="X9" s="37"/>
    </row>
    <row r="10" spans="1:26" ht="33" customHeight="1">
      <c r="A10" s="32"/>
      <c r="B10" s="81" t="s">
        <v>105</v>
      </c>
      <c r="C10" s="92">
        <v>35</v>
      </c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106"/>
      <c r="V10" s="106"/>
      <c r="W10" s="37"/>
      <c r="X10" s="37"/>
    </row>
    <row r="11" spans="1:26" ht="33" customHeight="1">
      <c r="A11" s="32"/>
      <c r="B11" s="81" t="s">
        <v>106</v>
      </c>
      <c r="C11" s="83">
        <v>35</v>
      </c>
      <c r="D11" s="83"/>
      <c r="E11" s="83"/>
      <c r="F11" s="83"/>
      <c r="G11" s="35"/>
      <c r="H11" s="83"/>
      <c r="I11" s="83"/>
      <c r="J11" s="35"/>
      <c r="K11" s="83"/>
      <c r="L11" s="83"/>
      <c r="M11" s="35"/>
      <c r="N11" s="83"/>
      <c r="O11" s="83"/>
      <c r="P11" s="35"/>
      <c r="Q11" s="83"/>
      <c r="R11" s="83"/>
      <c r="S11" s="35"/>
      <c r="T11" s="83"/>
      <c r="U11" s="105"/>
      <c r="V11" s="104"/>
      <c r="W11" s="32"/>
      <c r="X11" s="32"/>
    </row>
    <row r="12" spans="1:26" s="201" customFormat="1" ht="33" customHeight="1">
      <c r="A12" s="32"/>
      <c r="B12" s="81" t="s">
        <v>107</v>
      </c>
      <c r="C12" s="83">
        <v>57</v>
      </c>
      <c r="D12" s="83"/>
      <c r="E12" s="83"/>
      <c r="F12" s="83"/>
      <c r="G12" s="35"/>
      <c r="H12" s="83"/>
      <c r="I12" s="83"/>
      <c r="J12" s="35"/>
      <c r="K12" s="83"/>
      <c r="L12" s="83"/>
      <c r="M12" s="35"/>
      <c r="N12" s="83"/>
      <c r="O12" s="83"/>
      <c r="P12" s="35"/>
      <c r="Q12" s="83"/>
      <c r="R12" s="83"/>
      <c r="S12" s="35"/>
      <c r="T12" s="83"/>
      <c r="U12" s="105"/>
      <c r="V12" s="104"/>
      <c r="W12" s="32"/>
      <c r="X12" s="32"/>
    </row>
    <row r="13" spans="1:26" s="201" customFormat="1" ht="33" customHeight="1">
      <c r="A13" s="32"/>
      <c r="B13" s="81" t="s">
        <v>108</v>
      </c>
      <c r="C13" s="83">
        <v>57</v>
      </c>
      <c r="D13" s="83"/>
      <c r="E13" s="83"/>
      <c r="F13" s="83"/>
      <c r="G13" s="35"/>
      <c r="H13" s="83"/>
      <c r="I13" s="83"/>
      <c r="J13" s="35"/>
      <c r="K13" s="83"/>
      <c r="L13" s="83"/>
      <c r="M13" s="35"/>
      <c r="N13" s="83"/>
      <c r="O13" s="83"/>
      <c r="P13" s="35"/>
      <c r="Q13" s="83"/>
      <c r="R13" s="83"/>
      <c r="S13" s="35"/>
      <c r="T13" s="83"/>
      <c r="U13" s="105"/>
      <c r="V13" s="104"/>
      <c r="W13" s="32"/>
      <c r="X13" s="32"/>
    </row>
    <row r="14" spans="1:26" ht="33" customHeight="1">
      <c r="A14" s="32"/>
      <c r="B14" s="81" t="s">
        <v>204</v>
      </c>
      <c r="C14" s="191">
        <v>38</v>
      </c>
      <c r="D14" s="191"/>
      <c r="E14" s="191"/>
      <c r="F14" s="191"/>
      <c r="G14" s="192"/>
      <c r="H14" s="191"/>
      <c r="I14" s="191"/>
      <c r="J14" s="192"/>
      <c r="K14" s="191"/>
      <c r="L14" s="191"/>
      <c r="M14" s="192"/>
      <c r="N14" s="191"/>
      <c r="O14" s="191"/>
      <c r="P14" s="192"/>
      <c r="Q14" s="191"/>
      <c r="R14" s="191"/>
      <c r="S14" s="192"/>
      <c r="T14" s="191"/>
      <c r="U14" s="193"/>
      <c r="V14" s="194"/>
      <c r="W14" s="32"/>
      <c r="X14" s="32"/>
    </row>
    <row r="15" spans="1:26" ht="33" customHeight="1">
      <c r="A15" s="16"/>
      <c r="B15" s="202" t="s">
        <v>205</v>
      </c>
      <c r="C15" s="191">
        <v>38</v>
      </c>
      <c r="D15" s="196"/>
      <c r="E15" s="197"/>
      <c r="F15" s="197"/>
      <c r="G15" s="197"/>
      <c r="H15" s="197"/>
      <c r="I15" s="197"/>
      <c r="J15" s="197"/>
      <c r="K15" s="198"/>
      <c r="L15" s="198"/>
      <c r="M15" s="195"/>
      <c r="N15" s="196"/>
      <c r="O15" s="203"/>
      <c r="P15" s="197"/>
      <c r="Q15" s="197"/>
      <c r="R15" s="197"/>
      <c r="S15" s="197"/>
      <c r="T15" s="197"/>
      <c r="U15" s="197"/>
      <c r="V15" s="197"/>
      <c r="W15" s="12"/>
      <c r="X15" s="12"/>
      <c r="Y15" s="107"/>
      <c r="Z15" s="107"/>
    </row>
    <row r="16" spans="1:26" ht="14.25" customHeight="1">
      <c r="A16" s="16"/>
      <c r="B16" s="107"/>
      <c r="C16" s="14"/>
      <c r="D16" s="15"/>
      <c r="E16" s="12"/>
      <c r="F16" s="12"/>
      <c r="G16" s="12"/>
      <c r="H16" s="12"/>
      <c r="I16" s="12"/>
      <c r="J16" s="12"/>
      <c r="K16" s="16"/>
      <c r="L16" s="16"/>
      <c r="M16" s="14"/>
      <c r="N16" s="15"/>
      <c r="O16" s="21"/>
      <c r="P16" s="12"/>
      <c r="Q16" s="12"/>
      <c r="R16" s="12"/>
      <c r="S16" s="12"/>
      <c r="T16" s="12"/>
      <c r="U16" s="12"/>
      <c r="V16" s="12"/>
      <c r="W16" s="12"/>
      <c r="X16" s="12"/>
      <c r="Y16" s="107"/>
      <c r="Z16" s="107"/>
    </row>
    <row r="17" spans="1:26" ht="14.25" customHeight="1">
      <c r="A17" s="16"/>
      <c r="B17" s="13" t="s">
        <v>109</v>
      </c>
      <c r="C17" s="14"/>
      <c r="D17" s="15"/>
      <c r="E17" s="21"/>
      <c r="F17" s="12"/>
      <c r="G17" s="12"/>
      <c r="H17" s="12"/>
      <c r="I17" s="12"/>
      <c r="J17" s="12"/>
      <c r="K17" s="16"/>
      <c r="L17" s="16"/>
      <c r="M17" s="14"/>
      <c r="N17" s="15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07"/>
      <c r="Z17" s="107"/>
    </row>
    <row r="18" spans="1:26" ht="14.25" customHeight="1">
      <c r="A18" s="16"/>
      <c r="B18" s="16" t="s">
        <v>110</v>
      </c>
      <c r="C18" s="14"/>
      <c r="D18" s="15"/>
      <c r="E18" s="12"/>
      <c r="F18" s="12"/>
      <c r="G18" s="12"/>
      <c r="H18" s="12"/>
      <c r="I18" s="12"/>
      <c r="J18" s="12"/>
      <c r="K18" s="16"/>
      <c r="L18" s="16"/>
      <c r="M18" s="14"/>
      <c r="N18" s="68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07"/>
      <c r="Z18" s="107"/>
    </row>
    <row r="19" spans="1:26" ht="14.25" customHeight="1">
      <c r="A19" s="16"/>
      <c r="B19" s="16" t="s">
        <v>111</v>
      </c>
      <c r="C19" s="14"/>
      <c r="D19" s="68"/>
      <c r="E19" s="12"/>
      <c r="F19" s="12"/>
      <c r="G19" s="12"/>
      <c r="H19" s="12"/>
      <c r="I19" s="12"/>
      <c r="J19" s="12"/>
      <c r="K19" s="97"/>
      <c r="L19" s="97"/>
      <c r="M19" s="14"/>
      <c r="N19" s="15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07"/>
      <c r="Z19" s="107"/>
    </row>
    <row r="20" spans="1:26" ht="14.25" customHeight="1">
      <c r="A20" s="97"/>
      <c r="B20" s="16" t="s">
        <v>112</v>
      </c>
      <c r="C20" s="14"/>
      <c r="D20" s="15"/>
      <c r="E20" s="12"/>
      <c r="F20" s="12"/>
      <c r="G20" s="12"/>
      <c r="H20" s="12"/>
      <c r="I20" s="12"/>
      <c r="J20" s="12"/>
      <c r="K20" s="16"/>
      <c r="L20" s="16"/>
      <c r="M20" s="14"/>
      <c r="N20" s="15"/>
      <c r="O20" s="12"/>
      <c r="P20" s="12"/>
      <c r="Q20" s="12"/>
      <c r="R20" s="12"/>
      <c r="S20" s="88"/>
      <c r="T20" s="12"/>
      <c r="U20" s="12"/>
      <c r="V20" s="12"/>
      <c r="W20" s="12"/>
      <c r="X20" s="12"/>
      <c r="Y20" s="107"/>
      <c r="Z20" s="107"/>
    </row>
    <row r="21" spans="1:26" ht="14.25" customHeight="1">
      <c r="A21" s="16"/>
      <c r="B21" s="28" t="s">
        <v>113</v>
      </c>
      <c r="C21" s="14"/>
      <c r="D21" s="15"/>
      <c r="E21" s="12"/>
      <c r="F21" s="12"/>
      <c r="G21" s="12"/>
      <c r="H21" s="12"/>
      <c r="I21" s="88"/>
      <c r="J21" s="12"/>
      <c r="K21" s="16"/>
      <c r="L21" s="16"/>
      <c r="M21" s="14"/>
      <c r="N21" s="68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07"/>
      <c r="Z21" s="107"/>
    </row>
    <row r="22" spans="1:26" ht="14.25" customHeight="1">
      <c r="A22" s="32"/>
      <c r="B22" s="16" t="s">
        <v>114</v>
      </c>
      <c r="C22" s="38"/>
      <c r="D22" s="39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2"/>
      <c r="Q22" s="38"/>
      <c r="R22" s="41"/>
      <c r="S22" s="37"/>
      <c r="T22" s="37"/>
      <c r="U22" s="37"/>
      <c r="V22" s="37"/>
      <c r="W22" s="37"/>
      <c r="X22" s="37"/>
    </row>
    <row r="23" spans="1:26" ht="14.25" customHeight="1">
      <c r="A23" s="32"/>
      <c r="B23" s="32"/>
      <c r="C23" s="38"/>
      <c r="D23" s="39"/>
      <c r="E23" s="40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8"/>
      <c r="R23" s="41"/>
      <c r="S23" s="43"/>
      <c r="T23" s="37"/>
      <c r="U23" s="37"/>
      <c r="V23" s="37"/>
      <c r="W23" s="37"/>
      <c r="X23" s="37"/>
    </row>
    <row r="24" spans="1:26" ht="14.25" customHeight="1">
      <c r="A24" s="32"/>
      <c r="B24" s="32"/>
      <c r="C24" s="38"/>
      <c r="D24" s="41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2"/>
      <c r="Q24" s="38"/>
      <c r="R24" s="41"/>
      <c r="S24" s="37"/>
      <c r="T24" s="37"/>
      <c r="U24" s="37"/>
      <c r="V24" s="37"/>
      <c r="W24" s="37"/>
      <c r="X24" s="37"/>
    </row>
    <row r="25" spans="1:26" ht="14.25" customHeight="1">
      <c r="A25" s="32"/>
      <c r="B25" s="32"/>
      <c r="C25" s="38"/>
      <c r="D25" s="41"/>
      <c r="E25" s="43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2"/>
      <c r="Q25" s="38"/>
      <c r="R25" s="39"/>
      <c r="S25" s="37"/>
      <c r="T25" s="37"/>
      <c r="U25" s="37"/>
      <c r="V25" s="37"/>
      <c r="W25" s="37"/>
      <c r="X25" s="37"/>
    </row>
    <row r="26" spans="1:26" ht="14.25" customHeight="1">
      <c r="A26" s="32"/>
      <c r="B26" s="32"/>
      <c r="C26" s="38"/>
      <c r="D26" s="41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45"/>
      <c r="Q26" s="38"/>
      <c r="R26" s="41"/>
      <c r="S26" s="37"/>
      <c r="T26" s="37"/>
      <c r="U26" s="37"/>
      <c r="V26" s="37"/>
      <c r="W26" s="37"/>
      <c r="X26" s="37"/>
    </row>
    <row r="27" spans="1:26" ht="14.25" customHeight="1">
      <c r="A27" s="32"/>
      <c r="B27" s="32"/>
      <c r="C27" s="38"/>
      <c r="D27" s="39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108"/>
      <c r="X27" s="37"/>
    </row>
    <row r="28" spans="1:26" ht="14.25" customHeight="1">
      <c r="A28" s="45"/>
      <c r="B28" s="32"/>
      <c r="C28" s="38"/>
      <c r="D28" s="41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7"/>
      <c r="X28" s="37"/>
    </row>
    <row r="29" spans="1:26" ht="14.25" customHeight="1">
      <c r="A29" s="32"/>
      <c r="B29" s="45"/>
      <c r="C29" s="38"/>
      <c r="D29" s="41"/>
      <c r="E29" s="37"/>
      <c r="F29" s="37"/>
      <c r="G29" s="37"/>
      <c r="H29" s="37"/>
      <c r="I29" s="108"/>
      <c r="J29" s="37"/>
      <c r="K29" s="37"/>
      <c r="L29" s="37"/>
      <c r="M29" s="37"/>
      <c r="N29" s="37"/>
      <c r="O29" s="37"/>
      <c r="P29" s="32"/>
      <c r="Q29" s="38"/>
      <c r="R29" s="41"/>
      <c r="S29" s="43"/>
      <c r="T29" s="37"/>
      <c r="U29" s="37"/>
      <c r="V29" s="37"/>
      <c r="W29" s="37"/>
      <c r="X29" s="37"/>
    </row>
    <row r="30" spans="1:26" ht="14.25" customHeight="1">
      <c r="A30" s="32"/>
      <c r="B30" s="32"/>
      <c r="C30" s="38"/>
      <c r="D30" s="39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2"/>
      <c r="Q30" s="38"/>
      <c r="R30" s="41"/>
      <c r="S30" s="37"/>
      <c r="T30" s="37"/>
      <c r="U30" s="37"/>
      <c r="V30" s="37"/>
      <c r="W30" s="37"/>
      <c r="X30" s="37"/>
    </row>
    <row r="31" spans="1:26" ht="14.25" customHeight="1">
      <c r="A31" s="32"/>
      <c r="B31" s="32"/>
      <c r="C31" s="38"/>
      <c r="D31" s="39"/>
      <c r="E31" s="40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8"/>
      <c r="R31" s="39"/>
      <c r="S31" s="37"/>
      <c r="T31" s="37"/>
      <c r="U31" s="37"/>
      <c r="V31" s="37"/>
      <c r="W31" s="37"/>
      <c r="X31" s="37"/>
    </row>
    <row r="32" spans="1:26" ht="14.25" customHeight="1">
      <c r="A32" s="32"/>
      <c r="B32" s="32"/>
      <c r="C32" s="38"/>
      <c r="D32" s="41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45"/>
      <c r="Q32" s="38"/>
      <c r="R32" s="41"/>
      <c r="S32" s="37"/>
      <c r="T32" s="37"/>
      <c r="U32" s="37"/>
      <c r="V32" s="37"/>
      <c r="W32" s="37"/>
      <c r="X32" s="37"/>
    </row>
    <row r="33" spans="1:24" ht="14.25" customHeight="1">
      <c r="A33" s="32"/>
      <c r="B33" s="32"/>
      <c r="C33" s="38"/>
      <c r="D33" s="41"/>
      <c r="E33" s="43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2"/>
      <c r="Q33" s="38"/>
      <c r="R33" s="41"/>
      <c r="S33" s="37"/>
      <c r="T33" s="37"/>
      <c r="U33" s="37"/>
      <c r="V33" s="37"/>
      <c r="W33" s="108"/>
      <c r="X33" s="37"/>
    </row>
    <row r="34" spans="1:24" ht="14.25" customHeight="1">
      <c r="A34" s="32"/>
      <c r="B34" s="32"/>
      <c r="C34" s="38"/>
      <c r="D34" s="41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7"/>
      <c r="X34" s="37"/>
    </row>
    <row r="35" spans="1:24" ht="14.25" customHeight="1">
      <c r="A35" s="32"/>
      <c r="B35" s="32"/>
      <c r="C35" s="38"/>
      <c r="D35" s="39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7"/>
      <c r="X35" s="37"/>
    </row>
    <row r="36" spans="1:24" ht="14.25" customHeight="1">
      <c r="A36" s="45"/>
      <c r="B36" s="32"/>
      <c r="C36" s="38"/>
      <c r="D36" s="41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2"/>
      <c r="Q36" s="38"/>
      <c r="R36" s="41"/>
      <c r="S36" s="37"/>
      <c r="T36" s="37"/>
      <c r="U36" s="37"/>
      <c r="V36" s="37"/>
      <c r="W36" s="37"/>
      <c r="X36" s="37"/>
    </row>
    <row r="37" spans="1:24" ht="14.25" customHeight="1">
      <c r="A37" s="32"/>
      <c r="B37" s="45"/>
      <c r="C37" s="38"/>
      <c r="D37" s="41"/>
      <c r="E37" s="37"/>
      <c r="F37" s="37"/>
      <c r="G37" s="37"/>
      <c r="H37" s="37"/>
      <c r="I37" s="108"/>
      <c r="J37" s="37"/>
      <c r="K37" s="37"/>
      <c r="L37" s="37"/>
      <c r="M37" s="37"/>
      <c r="N37" s="37"/>
      <c r="O37" s="37"/>
      <c r="P37" s="32"/>
      <c r="Q37" s="38"/>
      <c r="R37" s="39"/>
      <c r="S37" s="37"/>
      <c r="T37" s="37"/>
      <c r="U37" s="37"/>
      <c r="V37" s="37"/>
      <c r="W37" s="37"/>
      <c r="X37" s="37"/>
    </row>
    <row r="38" spans="1:24" ht="14.25" customHeight="1">
      <c r="A38" s="32"/>
      <c r="B38" s="32"/>
      <c r="C38" s="38"/>
      <c r="D38" s="39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45"/>
      <c r="Q38" s="38"/>
      <c r="R38" s="41"/>
      <c r="S38" s="37"/>
      <c r="T38" s="37"/>
      <c r="U38" s="37"/>
      <c r="V38" s="37"/>
      <c r="W38" s="37"/>
      <c r="X38" s="37"/>
    </row>
    <row r="39" spans="1:24" ht="14.25" customHeight="1">
      <c r="B39" s="32"/>
      <c r="P39" s="32"/>
      <c r="Q39" s="38"/>
      <c r="R39" s="41"/>
      <c r="S39" s="37"/>
      <c r="T39" s="37"/>
      <c r="U39" s="37"/>
      <c r="V39" s="37"/>
      <c r="W39" s="108"/>
      <c r="X39" s="37"/>
    </row>
    <row r="40" spans="1:24" ht="14.25" customHeight="1"/>
    <row r="41" spans="1:24" ht="14.25" customHeight="1"/>
    <row r="42" spans="1:24" ht="14.25" customHeight="1"/>
    <row r="43" spans="1:24" ht="14.25" customHeight="1"/>
    <row r="44" spans="1:24" ht="14.25" customHeight="1"/>
    <row r="45" spans="1:24" ht="14.25" customHeight="1"/>
    <row r="46" spans="1:24" ht="14.25" customHeight="1"/>
    <row r="47" spans="1:24" ht="14.25" customHeight="1"/>
    <row r="48" spans="1:2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</sheetData>
  <mergeCells count="1">
    <mergeCell ref="A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4523F-9DA9-4D8B-AA8E-D8BE2B91C0D1}">
  <sheetPr codeName="Sheet6"/>
  <dimension ref="A1:AR1000"/>
  <sheetViews>
    <sheetView zoomScale="60" zoomScaleNormal="60" workbookViewId="0">
      <selection activeCell="E42" sqref="E42"/>
    </sheetView>
  </sheetViews>
  <sheetFormatPr defaultColWidth="14.42578125" defaultRowHeight="15"/>
  <cols>
    <col min="1" max="1" width="5.5703125" customWidth="1"/>
    <col min="2" max="2" width="7.140625" customWidth="1"/>
    <col min="3" max="3" width="75.42578125" customWidth="1"/>
    <col min="4" max="44" width="45.7109375" customWidth="1"/>
  </cols>
  <sheetData>
    <row r="1" spans="1:44" ht="30" customHeight="1">
      <c r="A1" s="307" t="s">
        <v>115</v>
      </c>
      <c r="B1" s="276"/>
      <c r="C1" s="276"/>
      <c r="D1" s="276"/>
      <c r="E1" s="276"/>
      <c r="F1" s="276"/>
      <c r="G1" s="276"/>
      <c r="H1" s="276"/>
      <c r="I1" s="276"/>
      <c r="J1" s="276"/>
      <c r="K1" s="100"/>
      <c r="L1" s="100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</row>
    <row r="2" spans="1:44" ht="8.25" customHeight="1">
      <c r="A2" s="11"/>
      <c r="B2" s="11"/>
      <c r="C2" s="11"/>
      <c r="D2" s="11"/>
      <c r="E2" s="11"/>
      <c r="F2" s="11"/>
      <c r="G2" s="74"/>
      <c r="H2" s="74"/>
      <c r="I2" s="74"/>
      <c r="J2" s="74"/>
      <c r="K2" s="74"/>
      <c r="L2" s="32"/>
      <c r="M2" s="32"/>
      <c r="N2" s="38"/>
      <c r="O2" s="39"/>
      <c r="P2" s="40"/>
      <c r="Q2" s="32"/>
      <c r="R2" s="32"/>
      <c r="S2" s="32"/>
      <c r="T2" s="32"/>
      <c r="U2" s="32"/>
      <c r="V2" s="32"/>
      <c r="W2" s="32"/>
      <c r="X2" s="32"/>
    </row>
    <row r="3" spans="1:44" ht="21" customHeight="1">
      <c r="A3" s="11"/>
      <c r="B3" s="11"/>
      <c r="C3" s="109" t="s">
        <v>116</v>
      </c>
      <c r="D3" s="11"/>
      <c r="E3" s="11"/>
      <c r="F3" s="11"/>
      <c r="G3" s="74"/>
      <c r="H3" s="74"/>
      <c r="I3" s="74"/>
      <c r="J3" s="74"/>
      <c r="K3" s="74"/>
      <c r="L3" s="32"/>
      <c r="M3" s="32"/>
      <c r="N3" s="38"/>
      <c r="O3" s="39"/>
      <c r="P3" s="40"/>
      <c r="Q3" s="32"/>
      <c r="R3" s="32"/>
      <c r="S3" s="32"/>
      <c r="T3" s="32"/>
      <c r="U3" s="32"/>
      <c r="V3" s="32"/>
      <c r="W3" s="32"/>
      <c r="X3" s="32"/>
    </row>
    <row r="4" spans="1:44" ht="33" customHeight="1">
      <c r="A4" s="101"/>
      <c r="B4" s="110"/>
      <c r="C4" s="34" t="s">
        <v>117</v>
      </c>
      <c r="D4" s="102">
        <v>44256</v>
      </c>
      <c r="E4" s="102">
        <v>44263</v>
      </c>
      <c r="F4" s="102">
        <v>44270</v>
      </c>
      <c r="G4" s="102">
        <v>44277</v>
      </c>
      <c r="H4" s="102">
        <v>44284</v>
      </c>
      <c r="I4" s="102">
        <v>44291</v>
      </c>
      <c r="J4" s="102">
        <v>44298</v>
      </c>
      <c r="K4" s="111">
        <v>44305</v>
      </c>
      <c r="L4" s="111">
        <v>44312</v>
      </c>
      <c r="M4" s="111">
        <v>44319</v>
      </c>
      <c r="N4" s="111">
        <v>44326</v>
      </c>
      <c r="O4" s="111">
        <v>44333</v>
      </c>
      <c r="P4" s="111">
        <v>44340</v>
      </c>
      <c r="Q4" s="111">
        <v>44347</v>
      </c>
      <c r="R4" s="111">
        <v>44354</v>
      </c>
      <c r="S4" s="111">
        <v>44361</v>
      </c>
      <c r="T4" s="111">
        <v>44368</v>
      </c>
      <c r="U4" s="111">
        <v>44375</v>
      </c>
      <c r="V4" s="111">
        <v>44382</v>
      </c>
      <c r="W4" s="111">
        <v>44389</v>
      </c>
      <c r="X4" s="111">
        <v>44396</v>
      </c>
      <c r="Y4" s="111">
        <v>44403</v>
      </c>
      <c r="Z4" s="111">
        <v>44410</v>
      </c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</row>
    <row r="5" spans="1:44" ht="33" customHeight="1">
      <c r="A5" s="32"/>
      <c r="B5" s="308" t="s">
        <v>145</v>
      </c>
      <c r="C5" s="112" t="s">
        <v>175</v>
      </c>
      <c r="D5" s="230" t="s">
        <v>207</v>
      </c>
      <c r="E5" s="231" t="s">
        <v>222</v>
      </c>
      <c r="F5" s="232" t="s">
        <v>240</v>
      </c>
      <c r="G5" s="232" t="s">
        <v>255</v>
      </c>
      <c r="H5" s="232" t="s">
        <v>268</v>
      </c>
      <c r="I5" s="232" t="s">
        <v>276</v>
      </c>
      <c r="J5" s="232" t="s">
        <v>291</v>
      </c>
      <c r="K5" s="232" t="s">
        <v>305</v>
      </c>
      <c r="L5" s="232" t="s">
        <v>314</v>
      </c>
      <c r="M5" s="232" t="s">
        <v>328</v>
      </c>
      <c r="N5" s="232" t="s">
        <v>329</v>
      </c>
      <c r="O5" s="232" t="s">
        <v>342</v>
      </c>
      <c r="P5" s="232" t="s">
        <v>351</v>
      </c>
      <c r="Q5" s="232" t="s">
        <v>346</v>
      </c>
      <c r="R5" s="232" t="s">
        <v>364</v>
      </c>
      <c r="S5" s="232" t="s">
        <v>364</v>
      </c>
      <c r="T5" s="232" t="s">
        <v>372</v>
      </c>
      <c r="U5" s="232" t="s">
        <v>375</v>
      </c>
      <c r="V5" s="232" t="s">
        <v>367</v>
      </c>
      <c r="W5" s="232" t="s">
        <v>389</v>
      </c>
      <c r="X5" s="232" t="s">
        <v>391</v>
      </c>
      <c r="Y5" s="232" t="s">
        <v>398</v>
      </c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2"/>
      <c r="AK5" s="232"/>
      <c r="AL5" s="232"/>
      <c r="AM5" s="232"/>
      <c r="AN5" s="232"/>
      <c r="AO5" s="232"/>
      <c r="AP5" s="232"/>
      <c r="AQ5" s="232"/>
      <c r="AR5" s="232"/>
    </row>
    <row r="6" spans="1:44" ht="33" customHeight="1">
      <c r="A6" s="32"/>
      <c r="B6" s="309"/>
      <c r="C6" s="112" t="s">
        <v>174</v>
      </c>
      <c r="D6" s="230" t="s">
        <v>208</v>
      </c>
      <c r="E6" s="232" t="s">
        <v>223</v>
      </c>
      <c r="F6" s="232" t="s">
        <v>241</v>
      </c>
      <c r="G6" s="232" t="s">
        <v>254</v>
      </c>
      <c r="H6" s="232" t="s">
        <v>269</v>
      </c>
      <c r="I6" s="232" t="s">
        <v>277</v>
      </c>
      <c r="J6" s="232" t="s">
        <v>292</v>
      </c>
      <c r="K6" s="232" t="s">
        <v>306</v>
      </c>
      <c r="L6" s="232" t="s">
        <v>315</v>
      </c>
      <c r="M6" s="232" t="s">
        <v>217</v>
      </c>
      <c r="N6" s="232" t="s">
        <v>217</v>
      </c>
      <c r="O6" s="232" t="s">
        <v>343</v>
      </c>
      <c r="P6" s="232" t="s">
        <v>352</v>
      </c>
      <c r="Q6" s="232" t="s">
        <v>356</v>
      </c>
      <c r="R6" s="232" t="s">
        <v>356</v>
      </c>
      <c r="S6" s="232" t="s">
        <v>356</v>
      </c>
      <c r="T6" s="232" t="s">
        <v>356</v>
      </c>
      <c r="U6" s="232" t="s">
        <v>356</v>
      </c>
      <c r="V6" s="232" t="s">
        <v>221</v>
      </c>
      <c r="W6" s="232" t="s">
        <v>221</v>
      </c>
      <c r="X6" s="232" t="s">
        <v>392</v>
      </c>
      <c r="Y6" s="232" t="s">
        <v>221</v>
      </c>
      <c r="Z6" s="232"/>
      <c r="AA6" s="232"/>
      <c r="AB6" s="232"/>
      <c r="AC6" s="232"/>
      <c r="AD6" s="232"/>
      <c r="AE6" s="232"/>
      <c r="AF6" s="232"/>
      <c r="AG6" s="232"/>
      <c r="AH6" s="232"/>
      <c r="AI6" s="232"/>
      <c r="AJ6" s="232"/>
      <c r="AK6" s="232"/>
      <c r="AL6" s="232"/>
      <c r="AM6" s="232"/>
      <c r="AN6" s="232"/>
      <c r="AO6" s="232"/>
      <c r="AP6" s="232"/>
      <c r="AQ6" s="232"/>
      <c r="AR6" s="232"/>
    </row>
    <row r="7" spans="1:44" ht="33" customHeight="1">
      <c r="A7" s="32"/>
      <c r="B7" s="309"/>
      <c r="C7" s="205" t="s">
        <v>173</v>
      </c>
      <c r="D7" s="233" t="s">
        <v>209</v>
      </c>
      <c r="E7" s="234" t="s">
        <v>224</v>
      </c>
      <c r="F7" s="232" t="s">
        <v>239</v>
      </c>
      <c r="G7" s="232" t="s">
        <v>253</v>
      </c>
      <c r="H7" s="232" t="s">
        <v>253</v>
      </c>
      <c r="I7" s="232" t="s">
        <v>278</v>
      </c>
      <c r="J7" s="232" t="s">
        <v>293</v>
      </c>
      <c r="K7" s="232" t="s">
        <v>307</v>
      </c>
      <c r="L7" s="232" t="s">
        <v>316</v>
      </c>
      <c r="M7" s="232" t="s">
        <v>329</v>
      </c>
      <c r="N7" s="232" t="s">
        <v>335</v>
      </c>
      <c r="O7" s="232" t="s">
        <v>344</v>
      </c>
      <c r="P7" s="232" t="s">
        <v>353</v>
      </c>
      <c r="Q7" s="232" t="s">
        <v>346</v>
      </c>
      <c r="R7" s="232" t="s">
        <v>365</v>
      </c>
      <c r="S7" s="232" t="s">
        <v>369</v>
      </c>
      <c r="T7" s="232" t="s">
        <v>373</v>
      </c>
      <c r="U7" s="232" t="s">
        <v>376</v>
      </c>
      <c r="V7" s="232" t="s">
        <v>367</v>
      </c>
      <c r="W7" s="232" t="s">
        <v>390</v>
      </c>
      <c r="X7" s="232" t="s">
        <v>393</v>
      </c>
      <c r="Y7" s="232" t="s">
        <v>393</v>
      </c>
      <c r="Z7" s="232"/>
      <c r="AA7" s="232"/>
      <c r="AB7" s="232"/>
      <c r="AC7" s="232"/>
      <c r="AD7" s="232"/>
      <c r="AE7" s="232"/>
      <c r="AF7" s="232"/>
      <c r="AG7" s="232"/>
      <c r="AH7" s="232"/>
      <c r="AI7" s="232"/>
      <c r="AJ7" s="232"/>
      <c r="AK7" s="232"/>
      <c r="AL7" s="232"/>
      <c r="AM7" s="232"/>
      <c r="AN7" s="232"/>
      <c r="AO7" s="232"/>
      <c r="AP7" s="232"/>
      <c r="AQ7" s="232"/>
      <c r="AR7" s="232"/>
    </row>
    <row r="8" spans="1:44" ht="33" customHeight="1">
      <c r="A8" s="32"/>
      <c r="B8" s="310"/>
      <c r="C8" s="224" t="s">
        <v>172</v>
      </c>
      <c r="D8" s="235"/>
      <c r="E8" s="236" t="s">
        <v>225</v>
      </c>
      <c r="F8" s="232" t="s">
        <v>242</v>
      </c>
      <c r="G8" s="232" t="s">
        <v>256</v>
      </c>
      <c r="H8" s="232" t="s">
        <v>280</v>
      </c>
      <c r="I8" s="232" t="s">
        <v>279</v>
      </c>
      <c r="J8" s="232" t="s">
        <v>294</v>
      </c>
      <c r="K8" s="232" t="s">
        <v>308</v>
      </c>
      <c r="L8" s="232" t="s">
        <v>317</v>
      </c>
      <c r="M8" s="232" t="s">
        <v>330</v>
      </c>
      <c r="N8" s="232">
        <v>6</v>
      </c>
      <c r="O8" s="232" t="s">
        <v>345</v>
      </c>
      <c r="P8" s="232" t="s">
        <v>354</v>
      </c>
      <c r="Q8" s="232" t="s">
        <v>360</v>
      </c>
      <c r="R8" s="232" t="s">
        <v>366</v>
      </c>
      <c r="S8" s="232" t="s">
        <v>370</v>
      </c>
      <c r="T8" s="232" t="s">
        <v>374</v>
      </c>
      <c r="U8" s="232" t="s">
        <v>377</v>
      </c>
      <c r="V8" s="232" t="s">
        <v>378</v>
      </c>
      <c r="W8" s="232" t="s">
        <v>378</v>
      </c>
      <c r="X8" s="232" t="s">
        <v>394</v>
      </c>
      <c r="Y8" s="232" t="s">
        <v>399</v>
      </c>
      <c r="Z8" s="232"/>
      <c r="AA8" s="232"/>
      <c r="AB8" s="232"/>
      <c r="AC8" s="232"/>
      <c r="AD8" s="232"/>
      <c r="AE8" s="232"/>
      <c r="AF8" s="232"/>
      <c r="AG8" s="232"/>
      <c r="AH8" s="232"/>
      <c r="AI8" s="232"/>
      <c r="AJ8" s="232"/>
      <c r="AK8" s="232"/>
      <c r="AL8" s="232"/>
      <c r="AM8" s="232"/>
      <c r="AN8" s="232"/>
      <c r="AO8" s="232"/>
      <c r="AP8" s="232"/>
      <c r="AQ8" s="232"/>
      <c r="AR8" s="232"/>
    </row>
    <row r="9" spans="1:44" ht="33" customHeight="1">
      <c r="A9" s="32"/>
      <c r="B9" s="204"/>
      <c r="C9" s="206"/>
      <c r="D9" s="207"/>
      <c r="E9" s="207"/>
      <c r="F9" s="207"/>
      <c r="G9" s="208"/>
      <c r="H9" s="207"/>
      <c r="I9" s="207"/>
      <c r="J9" s="208"/>
      <c r="K9" s="207"/>
      <c r="L9" s="207"/>
      <c r="M9" s="208"/>
      <c r="N9" s="207"/>
      <c r="O9" s="207"/>
      <c r="P9" s="208"/>
      <c r="Q9" s="207"/>
      <c r="R9" s="207"/>
      <c r="S9" s="208"/>
      <c r="T9" s="207"/>
      <c r="U9" s="209"/>
      <c r="V9" s="210"/>
      <c r="W9" s="210"/>
      <c r="X9" s="210"/>
      <c r="Y9" s="210"/>
      <c r="Z9" s="210"/>
      <c r="AA9" s="210"/>
      <c r="AB9" s="210"/>
      <c r="AC9" s="210"/>
      <c r="AD9" s="210"/>
      <c r="AE9" s="210"/>
      <c r="AF9" s="210"/>
      <c r="AG9" s="210"/>
      <c r="AH9" s="210"/>
      <c r="AI9" s="210"/>
      <c r="AJ9" s="210"/>
      <c r="AK9" s="210"/>
      <c r="AL9" s="210"/>
      <c r="AM9" s="210"/>
      <c r="AN9" s="210"/>
      <c r="AO9" s="210"/>
      <c r="AP9" s="210"/>
      <c r="AQ9" s="210"/>
      <c r="AR9" s="210"/>
    </row>
    <row r="10" spans="1:44" ht="33" customHeight="1">
      <c r="A10" s="32"/>
      <c r="B10" s="311" t="s">
        <v>146</v>
      </c>
      <c r="C10" s="225" t="s">
        <v>118</v>
      </c>
      <c r="D10" s="237" t="s">
        <v>210</v>
      </c>
      <c r="E10" s="237" t="s">
        <v>224</v>
      </c>
      <c r="F10" s="237" t="s">
        <v>243</v>
      </c>
      <c r="G10" s="237" t="s">
        <v>253</v>
      </c>
      <c r="H10" s="237"/>
      <c r="I10" s="237" t="s">
        <v>278</v>
      </c>
      <c r="J10" s="237"/>
      <c r="K10" s="237" t="s">
        <v>304</v>
      </c>
      <c r="L10" s="237"/>
      <c r="M10" s="237" t="s">
        <v>331</v>
      </c>
      <c r="N10" s="237" t="s">
        <v>278</v>
      </c>
      <c r="O10" s="237" t="s">
        <v>346</v>
      </c>
      <c r="P10" s="237" t="s">
        <v>346</v>
      </c>
      <c r="Q10" s="237"/>
      <c r="R10" s="237" t="s">
        <v>367</v>
      </c>
      <c r="S10" s="237" t="s">
        <v>367</v>
      </c>
      <c r="T10" s="237"/>
      <c r="U10" s="237" t="s">
        <v>367</v>
      </c>
      <c r="V10" s="237"/>
      <c r="W10" s="237"/>
      <c r="X10" s="237"/>
      <c r="Y10" s="237"/>
      <c r="Z10" s="237"/>
      <c r="AA10" s="237"/>
      <c r="AB10" s="237"/>
      <c r="AC10" s="237"/>
      <c r="AD10" s="237"/>
      <c r="AE10" s="237"/>
      <c r="AF10" s="237"/>
      <c r="AG10" s="237"/>
      <c r="AH10" s="237"/>
      <c r="AI10" s="237"/>
      <c r="AJ10" s="237"/>
      <c r="AK10" s="237"/>
      <c r="AL10" s="237"/>
      <c r="AM10" s="237"/>
      <c r="AN10" s="237"/>
      <c r="AO10" s="237"/>
      <c r="AP10" s="237"/>
      <c r="AQ10" s="237"/>
      <c r="AR10" s="237"/>
    </row>
    <row r="11" spans="1:44" ht="33" customHeight="1">
      <c r="A11" s="32"/>
      <c r="B11" s="312"/>
      <c r="C11" s="186" t="s">
        <v>171</v>
      </c>
      <c r="D11" s="238" t="s">
        <v>211</v>
      </c>
      <c r="E11" s="238" t="s">
        <v>226</v>
      </c>
      <c r="F11" s="237" t="s">
        <v>244</v>
      </c>
      <c r="G11" s="237" t="s">
        <v>257</v>
      </c>
      <c r="H11" s="237"/>
      <c r="I11" s="237" t="s">
        <v>281</v>
      </c>
      <c r="J11" s="237"/>
      <c r="K11" s="237" t="s">
        <v>309</v>
      </c>
      <c r="L11" s="237"/>
      <c r="M11" s="237" t="s">
        <v>332</v>
      </c>
      <c r="N11" s="237" t="s">
        <v>336</v>
      </c>
      <c r="O11" s="237" t="s">
        <v>347</v>
      </c>
      <c r="P11" s="237" t="s">
        <v>355</v>
      </c>
      <c r="Q11" s="237"/>
      <c r="R11" s="237" t="s">
        <v>368</v>
      </c>
      <c r="S11" s="237" t="s">
        <v>371</v>
      </c>
      <c r="T11" s="237"/>
      <c r="U11" s="237" t="s">
        <v>378</v>
      </c>
      <c r="V11" s="237"/>
      <c r="W11" s="237"/>
      <c r="X11" s="237"/>
      <c r="Y11" s="237"/>
      <c r="Z11" s="237"/>
      <c r="AA11" s="237"/>
      <c r="AB11" s="237"/>
      <c r="AC11" s="237"/>
      <c r="AD11" s="237"/>
      <c r="AE11" s="237"/>
      <c r="AF11" s="237"/>
      <c r="AG11" s="237"/>
      <c r="AH11" s="237"/>
      <c r="AI11" s="237"/>
      <c r="AJ11" s="237"/>
      <c r="AK11" s="237"/>
      <c r="AL11" s="237"/>
      <c r="AM11" s="237"/>
      <c r="AN11" s="237"/>
      <c r="AO11" s="237"/>
      <c r="AP11" s="237"/>
      <c r="AQ11" s="237"/>
      <c r="AR11" s="237"/>
    </row>
    <row r="12" spans="1:44" ht="33" customHeight="1">
      <c r="A12" s="32"/>
      <c r="B12" s="312"/>
      <c r="C12" s="186" t="s">
        <v>170</v>
      </c>
      <c r="D12" s="239" t="s">
        <v>212</v>
      </c>
      <c r="E12" s="239" t="s">
        <v>224</v>
      </c>
      <c r="F12" s="237" t="s">
        <v>239</v>
      </c>
      <c r="G12" s="237" t="s">
        <v>253</v>
      </c>
      <c r="H12" s="237"/>
      <c r="I12" s="237" t="s">
        <v>282</v>
      </c>
      <c r="J12" s="237"/>
      <c r="K12" s="237" t="s">
        <v>310</v>
      </c>
      <c r="L12" s="237"/>
      <c r="M12" s="237" t="s">
        <v>333</v>
      </c>
      <c r="N12" s="237" t="s">
        <v>278</v>
      </c>
      <c r="O12" s="237" t="s">
        <v>348</v>
      </c>
      <c r="P12" s="237" t="s">
        <v>346</v>
      </c>
      <c r="Q12" s="237"/>
      <c r="R12" s="237" t="s">
        <v>367</v>
      </c>
      <c r="S12" s="237" t="s">
        <v>367</v>
      </c>
      <c r="T12" s="237"/>
      <c r="U12" s="237" t="s">
        <v>367</v>
      </c>
      <c r="V12" s="237"/>
      <c r="W12" s="237"/>
      <c r="X12" s="237"/>
      <c r="Y12" s="237"/>
      <c r="Z12" s="237"/>
      <c r="AA12" s="237"/>
      <c r="AB12" s="237"/>
      <c r="AC12" s="237"/>
      <c r="AD12" s="237"/>
      <c r="AE12" s="237"/>
      <c r="AF12" s="237"/>
      <c r="AG12" s="237"/>
      <c r="AH12" s="237"/>
      <c r="AI12" s="237"/>
      <c r="AJ12" s="237"/>
      <c r="AK12" s="237"/>
      <c r="AL12" s="237"/>
      <c r="AM12" s="237"/>
      <c r="AN12" s="237"/>
      <c r="AO12" s="237"/>
      <c r="AP12" s="237"/>
      <c r="AQ12" s="237"/>
      <c r="AR12" s="237"/>
    </row>
    <row r="13" spans="1:44" ht="33" customHeight="1">
      <c r="A13" s="32"/>
      <c r="B13" s="312"/>
      <c r="C13" s="186" t="s">
        <v>169</v>
      </c>
      <c r="D13" s="239" t="s">
        <v>213</v>
      </c>
      <c r="E13" s="239" t="s">
        <v>217</v>
      </c>
      <c r="F13" s="237" t="s">
        <v>217</v>
      </c>
      <c r="G13" s="237"/>
      <c r="H13" s="237"/>
      <c r="I13" s="237"/>
      <c r="J13" s="237"/>
      <c r="K13" s="237"/>
      <c r="L13" s="237"/>
      <c r="M13" s="237" t="s">
        <v>334</v>
      </c>
      <c r="N13" s="237" t="s">
        <v>334</v>
      </c>
      <c r="O13" s="237" t="s">
        <v>349</v>
      </c>
      <c r="P13" s="237" t="s">
        <v>356</v>
      </c>
      <c r="Q13" s="237"/>
      <c r="R13" s="237" t="s">
        <v>356</v>
      </c>
      <c r="S13" s="237" t="s">
        <v>356</v>
      </c>
      <c r="T13" s="237"/>
      <c r="U13" s="237"/>
      <c r="V13" s="237"/>
      <c r="W13" s="237"/>
      <c r="X13" s="237"/>
      <c r="Y13" s="237"/>
      <c r="Z13" s="237"/>
      <c r="AA13" s="237"/>
      <c r="AB13" s="237"/>
      <c r="AC13" s="237"/>
      <c r="AD13" s="237"/>
      <c r="AE13" s="237"/>
      <c r="AF13" s="237"/>
      <c r="AG13" s="237"/>
      <c r="AH13" s="237"/>
      <c r="AI13" s="237"/>
      <c r="AJ13" s="237"/>
      <c r="AK13" s="237"/>
      <c r="AL13" s="237"/>
      <c r="AM13" s="237"/>
      <c r="AN13" s="237"/>
      <c r="AO13" s="237"/>
      <c r="AP13" s="237"/>
      <c r="AQ13" s="237"/>
      <c r="AR13" s="237"/>
    </row>
    <row r="14" spans="1:44" ht="33" customHeight="1">
      <c r="A14" s="32"/>
      <c r="B14" s="312"/>
      <c r="C14" s="186" t="s">
        <v>168</v>
      </c>
      <c r="D14" s="239" t="s">
        <v>214</v>
      </c>
      <c r="E14" s="239" t="s">
        <v>217</v>
      </c>
      <c r="F14" s="237" t="s">
        <v>217</v>
      </c>
      <c r="G14" s="237"/>
      <c r="H14" s="237"/>
      <c r="I14" s="237"/>
      <c r="J14" s="237"/>
      <c r="K14" s="237"/>
      <c r="L14" s="237"/>
      <c r="M14" s="237" t="s">
        <v>334</v>
      </c>
      <c r="N14" s="237" t="s">
        <v>334</v>
      </c>
      <c r="O14" s="237" t="s">
        <v>349</v>
      </c>
      <c r="P14" s="237" t="s">
        <v>356</v>
      </c>
      <c r="Q14" s="237"/>
      <c r="R14" s="237" t="s">
        <v>356</v>
      </c>
      <c r="S14" s="237" t="s">
        <v>356</v>
      </c>
      <c r="T14" s="237"/>
      <c r="U14" s="237"/>
      <c r="V14" s="237"/>
      <c r="W14" s="237"/>
      <c r="X14" s="237"/>
      <c r="Y14" s="237"/>
      <c r="Z14" s="237"/>
      <c r="AA14" s="237"/>
      <c r="AB14" s="237"/>
      <c r="AC14" s="237"/>
      <c r="AD14" s="237"/>
      <c r="AE14" s="237"/>
      <c r="AF14" s="237"/>
      <c r="AG14" s="237"/>
      <c r="AH14" s="237"/>
      <c r="AI14" s="237"/>
      <c r="AJ14" s="237"/>
      <c r="AK14" s="237"/>
      <c r="AL14" s="237"/>
      <c r="AM14" s="237"/>
      <c r="AN14" s="237"/>
      <c r="AO14" s="237"/>
      <c r="AP14" s="237"/>
      <c r="AQ14" s="237"/>
      <c r="AR14" s="237"/>
    </row>
    <row r="15" spans="1:44" ht="33" customHeight="1">
      <c r="A15" s="32"/>
      <c r="B15" s="312"/>
      <c r="C15" s="212" t="s">
        <v>167</v>
      </c>
      <c r="D15" s="240" t="s">
        <v>215</v>
      </c>
      <c r="E15" s="240" t="s">
        <v>227</v>
      </c>
      <c r="F15" s="237" t="s">
        <v>245</v>
      </c>
      <c r="G15" s="237"/>
      <c r="H15" s="237"/>
      <c r="I15" s="237"/>
      <c r="J15" s="237"/>
      <c r="K15" s="237"/>
      <c r="L15" s="237"/>
      <c r="M15" s="237"/>
      <c r="N15" s="237"/>
      <c r="O15" s="237"/>
      <c r="P15" s="237"/>
      <c r="Q15" s="237"/>
      <c r="R15" s="237"/>
      <c r="S15" s="237"/>
      <c r="T15" s="237"/>
      <c r="U15" s="237"/>
      <c r="V15" s="237"/>
      <c r="W15" s="237"/>
      <c r="X15" s="237"/>
      <c r="Y15" s="237"/>
      <c r="Z15" s="237"/>
      <c r="AA15" s="237"/>
      <c r="AB15" s="237"/>
      <c r="AC15" s="237"/>
      <c r="AD15" s="237"/>
      <c r="AE15" s="237"/>
      <c r="AF15" s="237"/>
      <c r="AG15" s="237"/>
      <c r="AH15" s="237"/>
      <c r="AI15" s="237"/>
      <c r="AJ15" s="237"/>
      <c r="AK15" s="237"/>
      <c r="AL15" s="237"/>
      <c r="AM15" s="237"/>
      <c r="AN15" s="237"/>
      <c r="AO15" s="237"/>
      <c r="AP15" s="237"/>
      <c r="AQ15" s="237"/>
      <c r="AR15" s="237"/>
    </row>
    <row r="16" spans="1:44" ht="33" customHeight="1">
      <c r="A16" s="32"/>
      <c r="B16" s="313"/>
      <c r="C16" s="226" t="s">
        <v>166</v>
      </c>
      <c r="D16" s="237" t="s">
        <v>216</v>
      </c>
      <c r="E16" s="237" t="s">
        <v>228</v>
      </c>
      <c r="F16" s="237" t="s">
        <v>228</v>
      </c>
      <c r="G16" s="237" t="s">
        <v>228</v>
      </c>
      <c r="H16" s="237"/>
      <c r="I16" s="237" t="s">
        <v>283</v>
      </c>
      <c r="J16" s="237"/>
      <c r="K16" s="237"/>
      <c r="L16" s="237"/>
      <c r="M16" s="237" t="s">
        <v>220</v>
      </c>
      <c r="N16" s="237" t="s">
        <v>337</v>
      </c>
      <c r="O16" s="237" t="s">
        <v>350</v>
      </c>
      <c r="P16" s="237" t="s">
        <v>357</v>
      </c>
      <c r="Q16" s="237"/>
      <c r="R16" s="237"/>
      <c r="S16" s="237" t="s">
        <v>357</v>
      </c>
      <c r="T16" s="237"/>
      <c r="U16" s="237"/>
      <c r="V16" s="237"/>
      <c r="W16" s="237"/>
      <c r="X16" s="237"/>
      <c r="Y16" s="237" t="s">
        <v>350</v>
      </c>
      <c r="Z16" s="237"/>
      <c r="AA16" s="237"/>
      <c r="AB16" s="237"/>
      <c r="AC16" s="237"/>
      <c r="AD16" s="237"/>
      <c r="AE16" s="237"/>
      <c r="AF16" s="237"/>
      <c r="AG16" s="237"/>
      <c r="AH16" s="237"/>
      <c r="AI16" s="237"/>
      <c r="AJ16" s="237"/>
      <c r="AK16" s="237"/>
      <c r="AL16" s="237"/>
      <c r="AM16" s="237"/>
      <c r="AN16" s="237"/>
      <c r="AO16" s="237"/>
      <c r="AP16" s="237"/>
      <c r="AQ16" s="237"/>
      <c r="AR16" s="237"/>
    </row>
    <row r="17" spans="1:44" ht="33" customHeight="1">
      <c r="A17" s="32"/>
      <c r="B17" s="211"/>
      <c r="C17" s="213"/>
      <c r="D17" s="207"/>
      <c r="E17" s="207"/>
      <c r="F17" s="207"/>
      <c r="G17" s="208"/>
      <c r="H17" s="207"/>
      <c r="I17" s="207"/>
      <c r="J17" s="208"/>
      <c r="K17" s="207"/>
      <c r="L17" s="207"/>
      <c r="M17" s="208"/>
      <c r="N17" s="207"/>
      <c r="O17" s="207"/>
      <c r="P17" s="208"/>
      <c r="Q17" s="207"/>
      <c r="R17" s="207"/>
      <c r="S17" s="208"/>
      <c r="T17" s="207"/>
      <c r="U17" s="209"/>
      <c r="V17" s="210"/>
      <c r="W17" s="210"/>
      <c r="X17" s="210"/>
      <c r="Y17" s="210"/>
      <c r="Z17" s="210"/>
      <c r="AA17" s="210"/>
      <c r="AB17" s="210"/>
      <c r="AC17" s="210"/>
      <c r="AD17" s="210"/>
      <c r="AE17" s="210"/>
      <c r="AF17" s="210"/>
      <c r="AG17" s="210"/>
      <c r="AH17" s="210"/>
      <c r="AI17" s="210"/>
      <c r="AJ17" s="210"/>
      <c r="AK17" s="210"/>
      <c r="AL17" s="210"/>
      <c r="AM17" s="210"/>
      <c r="AN17" s="210"/>
      <c r="AO17" s="210"/>
      <c r="AP17" s="210"/>
      <c r="AQ17" s="210"/>
      <c r="AR17" s="210"/>
    </row>
    <row r="18" spans="1:44" ht="33" customHeight="1">
      <c r="A18" s="32"/>
      <c r="B18" s="314" t="s">
        <v>147</v>
      </c>
      <c r="C18" s="227" t="s">
        <v>165</v>
      </c>
      <c r="D18" s="241" t="s">
        <v>217</v>
      </c>
      <c r="E18" s="241" t="s">
        <v>229</v>
      </c>
      <c r="F18" s="241" t="s">
        <v>246</v>
      </c>
      <c r="G18" s="241" t="s">
        <v>258</v>
      </c>
      <c r="H18" s="241" t="s">
        <v>270</v>
      </c>
      <c r="I18" s="241" t="s">
        <v>284</v>
      </c>
      <c r="J18" s="241" t="s">
        <v>295</v>
      </c>
      <c r="K18" s="241"/>
      <c r="L18" s="241" t="s">
        <v>318</v>
      </c>
      <c r="M18" s="241"/>
      <c r="N18" s="241"/>
      <c r="O18" s="241"/>
      <c r="P18" s="241"/>
      <c r="Q18" s="241"/>
      <c r="R18" s="241"/>
      <c r="S18" s="241"/>
      <c r="T18" s="241"/>
      <c r="U18" s="241" t="s">
        <v>379</v>
      </c>
      <c r="V18" s="241"/>
      <c r="W18" s="241"/>
      <c r="X18" s="241"/>
      <c r="Y18" s="241"/>
      <c r="Z18" s="241"/>
      <c r="AA18" s="241"/>
      <c r="AB18" s="241"/>
      <c r="AC18" s="241"/>
      <c r="AD18" s="241"/>
      <c r="AE18" s="241"/>
      <c r="AF18" s="241"/>
      <c r="AG18" s="241"/>
      <c r="AH18" s="241"/>
      <c r="AI18" s="241"/>
      <c r="AJ18" s="241"/>
      <c r="AK18" s="241"/>
      <c r="AL18" s="241"/>
      <c r="AM18" s="241"/>
      <c r="AN18" s="241"/>
      <c r="AO18" s="241"/>
      <c r="AP18" s="241"/>
      <c r="AQ18" s="241"/>
      <c r="AR18" s="241"/>
    </row>
    <row r="19" spans="1:44" ht="33" customHeight="1">
      <c r="A19" s="32"/>
      <c r="B19" s="315"/>
      <c r="C19" s="113" t="s">
        <v>164</v>
      </c>
      <c r="D19" s="242" t="s">
        <v>218</v>
      </c>
      <c r="E19" s="242" t="s">
        <v>230</v>
      </c>
      <c r="F19" s="241" t="s">
        <v>247</v>
      </c>
      <c r="G19" s="241" t="s">
        <v>259</v>
      </c>
      <c r="H19" s="241" t="s">
        <v>271</v>
      </c>
      <c r="I19" s="241" t="s">
        <v>285</v>
      </c>
      <c r="J19" s="241" t="s">
        <v>296</v>
      </c>
      <c r="K19" s="241"/>
      <c r="L19" s="241" t="s">
        <v>319</v>
      </c>
      <c r="M19" s="241"/>
      <c r="N19" s="241"/>
      <c r="O19" s="241"/>
      <c r="P19" s="241"/>
      <c r="Q19" s="241"/>
      <c r="R19" s="241"/>
      <c r="S19" s="241"/>
      <c r="T19" s="241"/>
      <c r="U19" s="241" t="s">
        <v>380</v>
      </c>
      <c r="V19" s="241"/>
      <c r="W19" s="241"/>
      <c r="X19" s="241"/>
      <c r="Y19" s="241"/>
      <c r="Z19" s="241"/>
      <c r="AA19" s="241"/>
      <c r="AB19" s="241"/>
      <c r="AC19" s="241"/>
      <c r="AD19" s="241"/>
      <c r="AE19" s="241"/>
      <c r="AF19" s="241"/>
      <c r="AG19" s="241"/>
      <c r="AH19" s="241"/>
      <c r="AI19" s="241"/>
      <c r="AJ19" s="241"/>
      <c r="AK19" s="241"/>
      <c r="AL19" s="241"/>
      <c r="AM19" s="241"/>
      <c r="AN19" s="241"/>
      <c r="AO19" s="241"/>
      <c r="AP19" s="241"/>
      <c r="AQ19" s="241"/>
      <c r="AR19" s="241"/>
    </row>
    <row r="20" spans="1:44" ht="33" customHeight="1">
      <c r="A20" s="32"/>
      <c r="B20" s="315"/>
      <c r="C20" s="113" t="s">
        <v>163</v>
      </c>
      <c r="D20" s="243" t="s">
        <v>217</v>
      </c>
      <c r="E20" s="243" t="s">
        <v>231</v>
      </c>
      <c r="F20" s="241" t="s">
        <v>248</v>
      </c>
      <c r="G20" s="241" t="s">
        <v>260</v>
      </c>
      <c r="H20" s="241"/>
      <c r="I20" s="241" t="s">
        <v>286</v>
      </c>
      <c r="J20" s="241" t="s">
        <v>297</v>
      </c>
      <c r="K20" s="241"/>
      <c r="L20" s="241" t="s">
        <v>320</v>
      </c>
      <c r="M20" s="241"/>
      <c r="N20" s="241"/>
      <c r="O20" s="241"/>
      <c r="P20" s="241"/>
      <c r="Q20" s="241"/>
      <c r="R20" s="241"/>
      <c r="S20" s="241"/>
      <c r="T20" s="241"/>
      <c r="U20" s="241" t="s">
        <v>381</v>
      </c>
      <c r="V20" s="241"/>
      <c r="W20" s="241"/>
      <c r="X20" s="241"/>
      <c r="Y20" s="241" t="s">
        <v>221</v>
      </c>
      <c r="Z20" s="241"/>
      <c r="AA20" s="241"/>
      <c r="AB20" s="241"/>
      <c r="AC20" s="241"/>
      <c r="AD20" s="241"/>
      <c r="AE20" s="241"/>
      <c r="AF20" s="241"/>
      <c r="AG20" s="241"/>
      <c r="AH20" s="241"/>
      <c r="AI20" s="241"/>
      <c r="AJ20" s="241"/>
      <c r="AK20" s="241"/>
      <c r="AL20" s="241"/>
      <c r="AM20" s="241"/>
      <c r="AN20" s="241"/>
      <c r="AO20" s="241"/>
      <c r="AP20" s="241"/>
      <c r="AQ20" s="241"/>
      <c r="AR20" s="241"/>
    </row>
    <row r="21" spans="1:44" ht="33" customHeight="1">
      <c r="A21" s="32"/>
      <c r="B21" s="315"/>
      <c r="C21" s="214" t="s">
        <v>162</v>
      </c>
      <c r="D21" s="244" t="s">
        <v>219</v>
      </c>
      <c r="E21" s="244" t="s">
        <v>232</v>
      </c>
      <c r="F21" s="241" t="s">
        <v>249</v>
      </c>
      <c r="G21" s="241" t="s">
        <v>261</v>
      </c>
      <c r="H21" s="241"/>
      <c r="I21" s="241" t="s">
        <v>287</v>
      </c>
      <c r="J21" s="241" t="s">
        <v>298</v>
      </c>
      <c r="K21" s="241"/>
      <c r="L21" s="241" t="s">
        <v>321</v>
      </c>
      <c r="M21" s="241"/>
      <c r="N21" s="241"/>
      <c r="O21" s="241"/>
      <c r="P21" s="241"/>
      <c r="Q21" s="241"/>
      <c r="R21" s="241"/>
      <c r="S21" s="241"/>
      <c r="T21" s="241"/>
      <c r="U21" s="241" t="s">
        <v>382</v>
      </c>
      <c r="V21" s="241"/>
      <c r="W21" s="241"/>
      <c r="X21" s="241"/>
      <c r="Y21" s="241"/>
      <c r="Z21" s="241"/>
      <c r="AA21" s="241"/>
      <c r="AB21" s="241"/>
      <c r="AC21" s="241"/>
      <c r="AD21" s="241"/>
      <c r="AE21" s="241"/>
      <c r="AF21" s="241"/>
      <c r="AG21" s="241"/>
      <c r="AH21" s="241"/>
      <c r="AI21" s="241"/>
      <c r="AJ21" s="241"/>
      <c r="AK21" s="241"/>
      <c r="AL21" s="241"/>
      <c r="AM21" s="241"/>
      <c r="AN21" s="241"/>
      <c r="AO21" s="241"/>
      <c r="AP21" s="241"/>
      <c r="AQ21" s="241"/>
      <c r="AR21" s="241"/>
    </row>
    <row r="22" spans="1:44" ht="33" customHeight="1">
      <c r="A22" s="32"/>
      <c r="B22" s="316"/>
      <c r="C22" s="227" t="s">
        <v>156</v>
      </c>
      <c r="D22" s="241" t="s">
        <v>220</v>
      </c>
      <c r="E22" s="241" t="s">
        <v>228</v>
      </c>
      <c r="F22" s="241" t="s">
        <v>228</v>
      </c>
      <c r="G22" s="241" t="s">
        <v>262</v>
      </c>
      <c r="H22" s="241"/>
      <c r="I22" s="241" t="s">
        <v>228</v>
      </c>
      <c r="J22" s="241" t="s">
        <v>299</v>
      </c>
      <c r="K22" s="241"/>
      <c r="L22" s="241" t="s">
        <v>228</v>
      </c>
      <c r="M22" s="241"/>
      <c r="N22" s="241"/>
      <c r="O22" s="241"/>
      <c r="P22" s="241"/>
      <c r="Q22" s="241"/>
      <c r="R22" s="241"/>
      <c r="S22" s="241"/>
      <c r="T22" s="241"/>
      <c r="U22" s="241"/>
      <c r="V22" s="241"/>
      <c r="W22" s="241"/>
      <c r="X22" s="241"/>
      <c r="Y22" s="241"/>
      <c r="Z22" s="241"/>
      <c r="AA22" s="241"/>
      <c r="AB22" s="241"/>
      <c r="AC22" s="241"/>
      <c r="AD22" s="241"/>
      <c r="AE22" s="241"/>
      <c r="AF22" s="241"/>
      <c r="AG22" s="241"/>
      <c r="AH22" s="241"/>
      <c r="AI22" s="241"/>
      <c r="AJ22" s="241"/>
      <c r="AK22" s="241"/>
      <c r="AL22" s="241"/>
      <c r="AM22" s="241"/>
      <c r="AN22" s="241"/>
      <c r="AO22" s="241"/>
      <c r="AP22" s="241"/>
      <c r="AQ22" s="241"/>
      <c r="AR22" s="241"/>
    </row>
    <row r="23" spans="1:44" ht="33" customHeight="1">
      <c r="A23" s="32"/>
      <c r="B23" s="187"/>
      <c r="C23" s="215"/>
      <c r="D23" s="207"/>
      <c r="E23" s="207"/>
      <c r="F23" s="207"/>
      <c r="G23" s="208"/>
      <c r="H23" s="207"/>
      <c r="I23" s="207"/>
      <c r="J23" s="208"/>
      <c r="K23" s="207"/>
      <c r="L23" s="207"/>
      <c r="M23" s="208"/>
      <c r="N23" s="207"/>
      <c r="O23" s="207"/>
      <c r="P23" s="208"/>
      <c r="Q23" s="207"/>
      <c r="R23" s="207"/>
      <c r="S23" s="208"/>
      <c r="T23" s="207"/>
      <c r="U23" s="209"/>
      <c r="V23" s="210"/>
      <c r="W23" s="210"/>
      <c r="X23" s="210"/>
      <c r="Y23" s="210"/>
      <c r="Z23" s="210"/>
      <c r="AA23" s="210"/>
      <c r="AB23" s="210"/>
      <c r="AC23" s="210"/>
      <c r="AD23" s="210"/>
      <c r="AE23" s="210"/>
      <c r="AF23" s="210"/>
      <c r="AG23" s="210"/>
      <c r="AH23" s="210"/>
      <c r="AI23" s="210"/>
      <c r="AJ23" s="210"/>
      <c r="AK23" s="210"/>
      <c r="AL23" s="210"/>
      <c r="AM23" s="210"/>
      <c r="AN23" s="210"/>
      <c r="AO23" s="210"/>
      <c r="AP23" s="210"/>
      <c r="AQ23" s="210"/>
      <c r="AR23" s="210"/>
    </row>
    <row r="24" spans="1:44" ht="33" customHeight="1">
      <c r="A24" s="16"/>
      <c r="B24" s="301" t="s">
        <v>149</v>
      </c>
      <c r="C24" s="228" t="s">
        <v>161</v>
      </c>
      <c r="D24" s="245" t="s">
        <v>217</v>
      </c>
      <c r="E24" s="245" t="s">
        <v>233</v>
      </c>
      <c r="F24" s="245" t="s">
        <v>250</v>
      </c>
      <c r="G24" s="245" t="s">
        <v>263</v>
      </c>
      <c r="H24" s="245" t="s">
        <v>272</v>
      </c>
      <c r="I24" s="245" t="s">
        <v>288</v>
      </c>
      <c r="J24" s="245" t="s">
        <v>300</v>
      </c>
      <c r="K24" s="245" t="s">
        <v>311</v>
      </c>
      <c r="L24" s="245" t="s">
        <v>322</v>
      </c>
      <c r="M24" s="245"/>
      <c r="N24" s="245" t="s">
        <v>338</v>
      </c>
      <c r="O24" s="245"/>
      <c r="P24" s="245" t="s">
        <v>346</v>
      </c>
      <c r="Q24" s="245" t="s">
        <v>361</v>
      </c>
      <c r="R24" s="245"/>
      <c r="S24" s="245"/>
      <c r="T24" s="245"/>
      <c r="U24" s="245" t="s">
        <v>372</v>
      </c>
      <c r="V24" s="245" t="s">
        <v>386</v>
      </c>
      <c r="W24" s="245"/>
      <c r="X24" s="245" t="s">
        <v>395</v>
      </c>
      <c r="Y24" s="245"/>
      <c r="Z24" s="245"/>
      <c r="AA24" s="245"/>
      <c r="AB24" s="245"/>
      <c r="AC24" s="245"/>
      <c r="AD24" s="245"/>
      <c r="AE24" s="245"/>
      <c r="AF24" s="245"/>
      <c r="AG24" s="245"/>
      <c r="AH24" s="245"/>
      <c r="AI24" s="245"/>
      <c r="AJ24" s="245"/>
      <c r="AK24" s="245"/>
      <c r="AL24" s="245"/>
      <c r="AM24" s="245"/>
      <c r="AN24" s="245"/>
      <c r="AO24" s="245"/>
      <c r="AP24" s="245"/>
      <c r="AQ24" s="245"/>
      <c r="AR24" s="245"/>
    </row>
    <row r="25" spans="1:44" ht="33" customHeight="1">
      <c r="A25" s="16"/>
      <c r="B25" s="302"/>
      <c r="C25" s="188" t="s">
        <v>160</v>
      </c>
      <c r="D25" s="246" t="s">
        <v>221</v>
      </c>
      <c r="E25" s="246" t="s">
        <v>235</v>
      </c>
      <c r="F25" s="245" t="s">
        <v>251</v>
      </c>
      <c r="G25" s="245" t="s">
        <v>264</v>
      </c>
      <c r="H25" s="245" t="s">
        <v>274</v>
      </c>
      <c r="I25" s="245" t="s">
        <v>289</v>
      </c>
      <c r="J25" s="245" t="s">
        <v>301</v>
      </c>
      <c r="K25" s="245" t="s">
        <v>312</v>
      </c>
      <c r="L25" s="245" t="s">
        <v>323</v>
      </c>
      <c r="M25" s="245"/>
      <c r="N25" s="245" t="s">
        <v>339</v>
      </c>
      <c r="O25" s="245"/>
      <c r="P25" s="245" t="s">
        <v>359</v>
      </c>
      <c r="Q25" s="245" t="s">
        <v>362</v>
      </c>
      <c r="R25" s="245"/>
      <c r="S25" s="245"/>
      <c r="T25" s="245"/>
      <c r="U25" s="245" t="s">
        <v>383</v>
      </c>
      <c r="V25" s="245" t="s">
        <v>387</v>
      </c>
      <c r="W25" s="245"/>
      <c r="X25" s="245" t="s">
        <v>396</v>
      </c>
      <c r="Y25" s="245" t="s">
        <v>400</v>
      </c>
      <c r="Z25" s="245"/>
      <c r="AA25" s="245"/>
      <c r="AB25" s="245"/>
      <c r="AC25" s="245"/>
      <c r="AD25" s="245"/>
      <c r="AE25" s="245"/>
      <c r="AF25" s="245"/>
      <c r="AG25" s="245"/>
      <c r="AH25" s="245"/>
      <c r="AI25" s="245"/>
      <c r="AJ25" s="245"/>
      <c r="AK25" s="245"/>
      <c r="AL25" s="245"/>
      <c r="AM25" s="245"/>
      <c r="AN25" s="245"/>
      <c r="AO25" s="245"/>
      <c r="AP25" s="245"/>
      <c r="AQ25" s="245"/>
      <c r="AR25" s="245"/>
    </row>
    <row r="26" spans="1:44" ht="33" customHeight="1">
      <c r="A26" s="16"/>
      <c r="B26" s="302"/>
      <c r="C26" s="188" t="s">
        <v>159</v>
      </c>
      <c r="D26" s="247"/>
      <c r="E26" s="247" t="s">
        <v>234</v>
      </c>
      <c r="F26" s="245"/>
      <c r="G26" s="245" t="s">
        <v>265</v>
      </c>
      <c r="H26" s="245" t="s">
        <v>253</v>
      </c>
      <c r="I26" s="245"/>
      <c r="J26" s="245" t="s">
        <v>253</v>
      </c>
      <c r="K26" s="245" t="s">
        <v>313</v>
      </c>
      <c r="L26" s="245" t="s">
        <v>324</v>
      </c>
      <c r="M26" s="245"/>
      <c r="N26" s="245" t="s">
        <v>340</v>
      </c>
      <c r="O26" s="245"/>
      <c r="P26" s="245" t="s">
        <v>358</v>
      </c>
      <c r="Q26" s="245" t="s">
        <v>363</v>
      </c>
      <c r="R26" s="245"/>
      <c r="S26" s="245"/>
      <c r="T26" s="245"/>
      <c r="U26" s="245" t="s">
        <v>375</v>
      </c>
      <c r="V26" s="245" t="s">
        <v>365</v>
      </c>
      <c r="W26" s="245"/>
      <c r="X26" s="245"/>
      <c r="Y26" s="245"/>
      <c r="Z26" s="245"/>
      <c r="AA26" s="245"/>
      <c r="AB26" s="245"/>
      <c r="AC26" s="245"/>
      <c r="AD26" s="245"/>
      <c r="AE26" s="245"/>
      <c r="AF26" s="245"/>
      <c r="AG26" s="245"/>
      <c r="AH26" s="245"/>
      <c r="AI26" s="245"/>
      <c r="AJ26" s="245"/>
      <c r="AK26" s="245"/>
      <c r="AL26" s="245"/>
      <c r="AM26" s="245"/>
      <c r="AN26" s="245"/>
      <c r="AO26" s="245"/>
      <c r="AP26" s="245"/>
      <c r="AQ26" s="245"/>
      <c r="AR26" s="245"/>
    </row>
    <row r="27" spans="1:44" ht="33" customHeight="1">
      <c r="A27" s="16"/>
      <c r="B27" s="302"/>
      <c r="C27" s="189" t="s">
        <v>158</v>
      </c>
      <c r="D27" s="248"/>
      <c r="E27" s="247" t="s">
        <v>236</v>
      </c>
      <c r="F27" s="245"/>
      <c r="G27" s="245" t="s">
        <v>266</v>
      </c>
      <c r="H27" s="245" t="s">
        <v>273</v>
      </c>
      <c r="I27" s="245"/>
      <c r="J27" s="245" t="s">
        <v>302</v>
      </c>
      <c r="K27" s="245"/>
      <c r="L27" s="245"/>
      <c r="M27" s="245"/>
      <c r="N27" s="245" t="s">
        <v>341</v>
      </c>
      <c r="O27" s="245"/>
      <c r="P27" s="245"/>
      <c r="Q27" s="245"/>
      <c r="R27" s="245"/>
      <c r="S27" s="245"/>
      <c r="T27" s="245"/>
      <c r="U27" s="245" t="s">
        <v>384</v>
      </c>
      <c r="V27" s="245" t="s">
        <v>388</v>
      </c>
      <c r="W27" s="245"/>
      <c r="X27" s="245" t="s">
        <v>397</v>
      </c>
      <c r="Y27" s="245" t="s">
        <v>401</v>
      </c>
      <c r="Z27" s="245"/>
      <c r="AA27" s="245"/>
      <c r="AB27" s="245"/>
      <c r="AC27" s="245"/>
      <c r="AD27" s="245"/>
      <c r="AE27" s="245"/>
      <c r="AF27" s="245"/>
      <c r="AG27" s="245"/>
      <c r="AH27" s="245"/>
      <c r="AI27" s="245"/>
      <c r="AJ27" s="245"/>
      <c r="AK27" s="245"/>
      <c r="AL27" s="245"/>
      <c r="AM27" s="245"/>
      <c r="AN27" s="245"/>
      <c r="AO27" s="245"/>
      <c r="AP27" s="245"/>
      <c r="AQ27" s="245"/>
      <c r="AR27" s="245"/>
    </row>
    <row r="28" spans="1:44" ht="33" customHeight="1">
      <c r="A28" s="32"/>
      <c r="B28" s="302"/>
      <c r="C28" s="216" t="s">
        <v>157</v>
      </c>
      <c r="D28" s="249"/>
      <c r="E28" s="247" t="s">
        <v>237</v>
      </c>
      <c r="F28" s="245" t="s">
        <v>252</v>
      </c>
      <c r="G28" s="245" t="s">
        <v>267</v>
      </c>
      <c r="H28" s="245"/>
      <c r="I28" s="245" t="s">
        <v>290</v>
      </c>
      <c r="J28" s="245" t="s">
        <v>303</v>
      </c>
      <c r="K28" s="245"/>
      <c r="L28" s="245" t="s">
        <v>325</v>
      </c>
      <c r="M28" s="245"/>
      <c r="N28" s="245" t="s">
        <v>334</v>
      </c>
      <c r="O28" s="245"/>
      <c r="P28" s="245" t="s">
        <v>356</v>
      </c>
      <c r="Q28" s="245"/>
      <c r="R28" s="245"/>
      <c r="S28" s="245"/>
      <c r="T28" s="245"/>
      <c r="U28" s="245"/>
      <c r="V28" s="245" t="s">
        <v>221</v>
      </c>
      <c r="W28" s="245"/>
      <c r="X28" s="245" t="s">
        <v>221</v>
      </c>
      <c r="Y28" s="245" t="s">
        <v>402</v>
      </c>
      <c r="Z28" s="245"/>
      <c r="AA28" s="245"/>
      <c r="AB28" s="245"/>
      <c r="AC28" s="245"/>
      <c r="AD28" s="245"/>
      <c r="AE28" s="245"/>
      <c r="AF28" s="245"/>
      <c r="AG28" s="245"/>
      <c r="AH28" s="245"/>
      <c r="AI28" s="245"/>
      <c r="AJ28" s="245"/>
      <c r="AK28" s="245"/>
      <c r="AL28" s="245"/>
      <c r="AM28" s="245"/>
      <c r="AN28" s="245"/>
      <c r="AO28" s="245"/>
      <c r="AP28" s="245"/>
      <c r="AQ28" s="245"/>
      <c r="AR28" s="245"/>
    </row>
    <row r="29" spans="1:44" ht="33" customHeight="1">
      <c r="A29" s="32"/>
      <c r="B29" s="303"/>
      <c r="C29" s="228" t="s">
        <v>156</v>
      </c>
      <c r="D29" s="250"/>
      <c r="E29" s="245" t="s">
        <v>238</v>
      </c>
      <c r="F29" s="245" t="s">
        <v>228</v>
      </c>
      <c r="G29" s="245"/>
      <c r="H29" s="245" t="s">
        <v>275</v>
      </c>
      <c r="I29" s="245"/>
      <c r="J29" s="245"/>
      <c r="K29" s="245"/>
      <c r="L29" s="245"/>
      <c r="M29" s="245"/>
      <c r="N29" s="245"/>
      <c r="O29" s="245"/>
      <c r="P29" s="245"/>
      <c r="Q29" s="245"/>
      <c r="R29" s="245"/>
      <c r="S29" s="245"/>
      <c r="T29" s="245"/>
      <c r="U29" s="245" t="s">
        <v>385</v>
      </c>
      <c r="V29" s="245"/>
      <c r="W29" s="245"/>
      <c r="X29" s="245"/>
      <c r="Y29" s="245"/>
      <c r="Z29" s="245"/>
      <c r="AA29" s="245"/>
      <c r="AB29" s="245"/>
      <c r="AC29" s="245"/>
      <c r="AD29" s="245"/>
      <c r="AE29" s="245"/>
      <c r="AF29" s="245"/>
      <c r="AG29" s="245"/>
      <c r="AH29" s="245"/>
      <c r="AI29" s="245"/>
      <c r="AJ29" s="245"/>
      <c r="AK29" s="245"/>
      <c r="AL29" s="245"/>
      <c r="AM29" s="245"/>
      <c r="AN29" s="245"/>
      <c r="AO29" s="245"/>
      <c r="AP29" s="245"/>
      <c r="AQ29" s="245"/>
      <c r="AR29" s="245"/>
    </row>
    <row r="30" spans="1:44" ht="33" customHeight="1">
      <c r="A30" s="32"/>
      <c r="B30" s="187"/>
      <c r="C30" s="215"/>
      <c r="D30" s="218"/>
      <c r="E30" s="219"/>
      <c r="F30" s="220"/>
      <c r="G30" s="220"/>
      <c r="H30" s="220"/>
      <c r="I30" s="220"/>
      <c r="J30" s="220"/>
      <c r="K30" s="220"/>
      <c r="L30" s="220"/>
      <c r="M30" s="220"/>
      <c r="N30" s="220"/>
      <c r="O30" s="220"/>
      <c r="P30" s="220"/>
      <c r="Q30" s="221"/>
      <c r="R30" s="218"/>
      <c r="S30" s="222"/>
      <c r="T30" s="223"/>
      <c r="U30" s="220"/>
      <c r="V30" s="220"/>
      <c r="W30" s="220"/>
      <c r="X30" s="220"/>
      <c r="Y30" s="220"/>
      <c r="Z30" s="220"/>
      <c r="AA30" s="220"/>
      <c r="AB30" s="220"/>
      <c r="AC30" s="220"/>
      <c r="AD30" s="220"/>
      <c r="AE30" s="220"/>
      <c r="AF30" s="220"/>
      <c r="AG30" s="220"/>
      <c r="AH30" s="220"/>
      <c r="AI30" s="220"/>
      <c r="AJ30" s="220"/>
      <c r="AK30" s="220"/>
      <c r="AL30" s="220"/>
      <c r="AM30" s="220"/>
      <c r="AN30" s="220"/>
      <c r="AO30" s="220"/>
      <c r="AP30" s="220"/>
      <c r="AQ30" s="220"/>
      <c r="AR30" s="220"/>
    </row>
    <row r="31" spans="1:44" ht="33" customHeight="1">
      <c r="A31" s="45"/>
      <c r="B31" s="304" t="s">
        <v>148</v>
      </c>
      <c r="C31" s="229" t="s">
        <v>150</v>
      </c>
      <c r="D31" s="251"/>
      <c r="E31" s="252" t="s">
        <v>224</v>
      </c>
      <c r="F31" s="252" t="s">
        <v>239</v>
      </c>
      <c r="G31" s="252" t="s">
        <v>253</v>
      </c>
      <c r="H31" s="252"/>
      <c r="I31" s="252"/>
      <c r="J31" s="252" t="s">
        <v>304</v>
      </c>
      <c r="K31" s="252"/>
      <c r="L31" s="252" t="s">
        <v>278</v>
      </c>
      <c r="M31" s="252"/>
      <c r="N31" s="252"/>
      <c r="O31" s="252"/>
      <c r="P31" s="252"/>
      <c r="Q31" s="252"/>
      <c r="R31" s="252"/>
      <c r="S31" s="252"/>
      <c r="T31" s="252"/>
      <c r="U31" s="252"/>
      <c r="V31" s="252"/>
      <c r="W31" s="252"/>
      <c r="X31" s="252"/>
      <c r="Y31" s="252"/>
      <c r="Z31" s="252"/>
      <c r="AA31" s="252"/>
      <c r="AB31" s="252"/>
      <c r="AC31" s="252"/>
      <c r="AD31" s="252"/>
      <c r="AE31" s="252"/>
      <c r="AF31" s="252"/>
      <c r="AG31" s="252"/>
      <c r="AH31" s="252"/>
      <c r="AI31" s="252"/>
      <c r="AJ31" s="252"/>
      <c r="AK31" s="252"/>
      <c r="AL31" s="252"/>
      <c r="AM31" s="252"/>
      <c r="AN31" s="252"/>
      <c r="AO31" s="252"/>
      <c r="AP31" s="252"/>
      <c r="AQ31" s="252"/>
      <c r="AR31" s="252"/>
    </row>
    <row r="32" spans="1:44" ht="33" customHeight="1">
      <c r="A32" s="32"/>
      <c r="B32" s="305"/>
      <c r="C32" s="217" t="s">
        <v>151</v>
      </c>
      <c r="D32" s="253"/>
      <c r="E32" s="252" t="s">
        <v>224</v>
      </c>
      <c r="F32" s="252" t="s">
        <v>239</v>
      </c>
      <c r="G32" s="252" t="s">
        <v>253</v>
      </c>
      <c r="H32" s="252"/>
      <c r="I32" s="252"/>
      <c r="J32" s="252"/>
      <c r="K32" s="252"/>
      <c r="L32" s="252"/>
      <c r="M32" s="252"/>
      <c r="N32" s="252"/>
      <c r="O32" s="252"/>
      <c r="P32" s="252"/>
      <c r="Q32" s="252"/>
      <c r="R32" s="252"/>
      <c r="S32" s="252"/>
      <c r="T32" s="252"/>
      <c r="U32" s="252"/>
      <c r="V32" s="252"/>
      <c r="W32" s="252"/>
      <c r="X32" s="252"/>
      <c r="Y32" s="252"/>
      <c r="Z32" s="252"/>
      <c r="AA32" s="252"/>
      <c r="AB32" s="252"/>
      <c r="AC32" s="252"/>
      <c r="AD32" s="252"/>
      <c r="AE32" s="252"/>
      <c r="AF32" s="252"/>
      <c r="AG32" s="252"/>
      <c r="AH32" s="252"/>
      <c r="AI32" s="252"/>
      <c r="AJ32" s="252"/>
      <c r="AK32" s="252"/>
      <c r="AL32" s="252"/>
      <c r="AM32" s="252"/>
      <c r="AN32" s="252"/>
      <c r="AO32" s="252"/>
      <c r="AP32" s="252"/>
      <c r="AQ32" s="252"/>
      <c r="AR32" s="252"/>
    </row>
    <row r="33" spans="1:44" ht="33" customHeight="1">
      <c r="A33" s="32"/>
      <c r="B33" s="305"/>
      <c r="C33" s="190" t="s">
        <v>152</v>
      </c>
      <c r="D33" s="251"/>
      <c r="E33" s="252"/>
      <c r="F33" s="252" t="s">
        <v>239</v>
      </c>
      <c r="G33" s="252"/>
      <c r="H33" s="252"/>
      <c r="I33" s="252"/>
      <c r="J33" s="252"/>
      <c r="K33" s="252"/>
      <c r="L33" s="252"/>
      <c r="M33" s="252"/>
      <c r="N33" s="252"/>
      <c r="O33" s="252"/>
      <c r="P33" s="252"/>
      <c r="Q33" s="252"/>
      <c r="R33" s="252"/>
      <c r="S33" s="252"/>
      <c r="T33" s="252"/>
      <c r="U33" s="252"/>
      <c r="V33" s="252"/>
      <c r="W33" s="252"/>
      <c r="X33" s="252"/>
      <c r="Y33" s="252"/>
      <c r="Z33" s="252"/>
      <c r="AA33" s="252"/>
      <c r="AB33" s="252"/>
      <c r="AC33" s="252"/>
      <c r="AD33" s="252"/>
      <c r="AE33" s="252"/>
      <c r="AF33" s="252"/>
      <c r="AG33" s="252"/>
      <c r="AH33" s="252"/>
      <c r="AI33" s="252"/>
      <c r="AJ33" s="252"/>
      <c r="AK33" s="252"/>
      <c r="AL33" s="252"/>
      <c r="AM33" s="252"/>
      <c r="AN33" s="252"/>
      <c r="AO33" s="252"/>
      <c r="AP33" s="252"/>
      <c r="AQ33" s="252"/>
      <c r="AR33" s="252"/>
    </row>
    <row r="34" spans="1:44" ht="33" customHeight="1">
      <c r="B34" s="305"/>
      <c r="C34" s="190" t="s">
        <v>153</v>
      </c>
      <c r="D34" s="254"/>
      <c r="E34" s="252"/>
      <c r="F34" s="252"/>
      <c r="G34" s="252"/>
      <c r="H34" s="252"/>
      <c r="I34" s="252"/>
      <c r="J34" s="252"/>
      <c r="K34" s="252"/>
      <c r="L34" s="252" t="s">
        <v>327</v>
      </c>
      <c r="M34" s="252"/>
      <c r="N34" s="252"/>
      <c r="O34" s="252"/>
      <c r="P34" s="252"/>
      <c r="Q34" s="252"/>
      <c r="R34" s="252"/>
      <c r="S34" s="252"/>
      <c r="T34" s="252"/>
      <c r="U34" s="252"/>
      <c r="V34" s="252"/>
      <c r="W34" s="252"/>
      <c r="X34" s="252"/>
      <c r="Y34" s="252"/>
      <c r="Z34" s="252"/>
      <c r="AA34" s="252"/>
      <c r="AB34" s="252"/>
      <c r="AC34" s="252"/>
      <c r="AD34" s="252"/>
      <c r="AE34" s="252"/>
      <c r="AF34" s="252"/>
      <c r="AG34" s="252"/>
      <c r="AH34" s="252"/>
      <c r="AI34" s="252"/>
      <c r="AJ34" s="252"/>
      <c r="AK34" s="252"/>
      <c r="AL34" s="252"/>
      <c r="AM34" s="252"/>
      <c r="AN34" s="252"/>
      <c r="AO34" s="252"/>
      <c r="AP34" s="252"/>
      <c r="AQ34" s="252"/>
      <c r="AR34" s="252"/>
    </row>
    <row r="35" spans="1:44" ht="33" customHeight="1">
      <c r="B35" s="305"/>
      <c r="C35" s="190" t="s">
        <v>154</v>
      </c>
      <c r="D35" s="254"/>
      <c r="E35" s="252"/>
      <c r="F35" s="252" t="s">
        <v>239</v>
      </c>
      <c r="G35" s="252" t="s">
        <v>253</v>
      </c>
      <c r="H35" s="252"/>
      <c r="I35" s="252"/>
      <c r="J35" s="252"/>
      <c r="K35" s="252"/>
      <c r="L35" s="252" t="s">
        <v>326</v>
      </c>
      <c r="M35" s="252"/>
      <c r="N35" s="252"/>
      <c r="O35" s="252"/>
      <c r="P35" s="252"/>
      <c r="Q35" s="252"/>
      <c r="R35" s="252"/>
      <c r="S35" s="252"/>
      <c r="T35" s="252"/>
      <c r="U35" s="252"/>
      <c r="V35" s="252"/>
      <c r="W35" s="252"/>
      <c r="X35" s="252"/>
      <c r="Y35" s="252"/>
      <c r="Z35" s="252"/>
      <c r="AA35" s="252"/>
      <c r="AB35" s="252"/>
      <c r="AC35" s="252"/>
      <c r="AD35" s="252"/>
      <c r="AE35" s="252"/>
      <c r="AF35" s="252"/>
      <c r="AG35" s="252"/>
      <c r="AH35" s="252"/>
      <c r="AI35" s="252"/>
      <c r="AJ35" s="252"/>
      <c r="AK35" s="252"/>
      <c r="AL35" s="252"/>
      <c r="AM35" s="252"/>
      <c r="AN35" s="252"/>
      <c r="AO35" s="252"/>
      <c r="AP35" s="252"/>
      <c r="AQ35" s="252"/>
      <c r="AR35" s="252"/>
    </row>
    <row r="36" spans="1:44" ht="33" customHeight="1">
      <c r="B36" s="306"/>
      <c r="C36" s="190" t="s">
        <v>155</v>
      </c>
      <c r="D36" s="254"/>
      <c r="E36" s="252"/>
      <c r="F36" s="252"/>
      <c r="G36" s="252"/>
      <c r="H36" s="252"/>
      <c r="I36" s="252"/>
      <c r="J36" s="252"/>
      <c r="K36" s="252"/>
      <c r="L36" s="252"/>
      <c r="M36" s="252"/>
      <c r="N36" s="252"/>
      <c r="O36" s="252"/>
      <c r="P36" s="252"/>
      <c r="Q36" s="252"/>
      <c r="R36" s="252"/>
      <c r="S36" s="252"/>
      <c r="T36" s="252"/>
      <c r="U36" s="252"/>
      <c r="V36" s="252"/>
      <c r="W36" s="252"/>
      <c r="X36" s="252"/>
      <c r="Y36" s="252"/>
      <c r="Z36" s="252"/>
      <c r="AA36" s="252"/>
      <c r="AB36" s="252"/>
      <c r="AC36" s="252"/>
      <c r="AD36" s="252"/>
      <c r="AE36" s="252"/>
      <c r="AF36" s="252"/>
      <c r="AG36" s="252"/>
      <c r="AH36" s="252"/>
      <c r="AI36" s="252"/>
      <c r="AJ36" s="252"/>
      <c r="AK36" s="252"/>
      <c r="AL36" s="252"/>
      <c r="AM36" s="252"/>
      <c r="AN36" s="252"/>
      <c r="AO36" s="252"/>
      <c r="AP36" s="252"/>
      <c r="AQ36" s="252"/>
      <c r="AR36" s="252"/>
    </row>
    <row r="37" spans="1:44" ht="14.25" customHeight="1"/>
    <row r="38" spans="1:44" ht="14.25" customHeight="1"/>
    <row r="39" spans="1:44" ht="14.25" customHeight="1"/>
    <row r="40" spans="1:44" ht="14.25" customHeight="1"/>
    <row r="41" spans="1:44" ht="14.25" customHeight="1"/>
    <row r="42" spans="1:44" ht="14.25" customHeight="1"/>
    <row r="43" spans="1:44" ht="14.25" customHeight="1"/>
    <row r="44" spans="1:44" ht="14.25" customHeight="1"/>
    <row r="45" spans="1:44" ht="14.25" customHeight="1"/>
    <row r="46" spans="1:44" ht="14.25" customHeight="1"/>
    <row r="47" spans="1:44" ht="14.25" customHeight="1"/>
    <row r="48" spans="1:4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6">
    <mergeCell ref="B24:B29"/>
    <mergeCell ref="B31:B36"/>
    <mergeCell ref="A1:J1"/>
    <mergeCell ref="B5:B8"/>
    <mergeCell ref="B10:B16"/>
    <mergeCell ref="B18:B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Calories &amp; Macronutriments</vt:lpstr>
      <vt:lpstr>Calculateur</vt:lpstr>
      <vt:lpstr>Aliments</vt:lpstr>
      <vt:lpstr>Journal des Calories</vt:lpstr>
      <vt:lpstr>Mesures</vt:lpstr>
      <vt:lpstr>Carnet d'Entraînement</vt:lpstr>
      <vt:lpstr>Aliments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Mermod</dc:creator>
  <cp:lastModifiedBy>h2so4</cp:lastModifiedBy>
  <cp:lastPrinted>2016-05-24T14:14:58Z</cp:lastPrinted>
  <dcterms:created xsi:type="dcterms:W3CDTF">2013-12-06T19:26:04Z</dcterms:created>
  <dcterms:modified xsi:type="dcterms:W3CDTF">2021-09-17T11:00:39Z</dcterms:modified>
</cp:coreProperties>
</file>