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0D1A5B3-F9EC-4AD8-ADE2-0EFF0498A757}" xr6:coauthVersionLast="47" xr6:coauthVersionMax="47" xr10:uidLastSave="{00000000-0000-0000-0000-000000000000}"/>
  <bookViews>
    <workbookView xWindow="-120" yWindow="-120" windowWidth="29040" windowHeight="16440" tabRatio="886" xr2:uid="{00000000-000D-0000-FFFF-FFFF00000000}"/>
  </bookViews>
  <sheets>
    <sheet name="PATIENTS CAREME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6" i="1"/>
  <c r="I16" i="1"/>
  <c r="I15" i="1" a="1"/>
  <c r="I15" i="1" s="1"/>
  <c r="I14" i="1"/>
  <c r="M4" i="1" l="1"/>
  <c r="M5" i="1"/>
  <c r="M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<sst xmlns="http://schemas.openxmlformats.org/spreadsheetml/2006/main" count="46" uniqueCount="33">
  <si>
    <t>IPP</t>
  </si>
  <si>
    <t>Nom</t>
  </si>
  <si>
    <t>Prénom</t>
  </si>
  <si>
    <t>Âge</t>
  </si>
  <si>
    <t>DC retenu</t>
  </si>
  <si>
    <t>Date proposition</t>
  </si>
  <si>
    <t>75 ans</t>
  </si>
  <si>
    <t>TNC mineur origine Alzheimer</t>
  </si>
  <si>
    <t>A</t>
  </si>
  <si>
    <t>Oui</t>
  </si>
  <si>
    <t>Neuropsy</t>
  </si>
  <si>
    <t>Groupe</t>
  </si>
  <si>
    <t>70 ans</t>
  </si>
  <si>
    <t>Etape Admission</t>
  </si>
  <si>
    <t>Admis</t>
  </si>
  <si>
    <t>Total acceptations</t>
  </si>
  <si>
    <t>pourcentage</t>
  </si>
  <si>
    <r>
      <rPr>
        <b/>
        <sz val="12"/>
        <color theme="1"/>
        <rFont val="Calibri"/>
        <family val="2"/>
        <scheme val="minor"/>
      </rPr>
      <t>nombre</t>
    </r>
    <r>
      <rPr>
        <sz val="12"/>
        <color theme="1"/>
        <rFont val="Calibri"/>
        <family val="2"/>
        <scheme val="minor"/>
      </rPr>
      <t xml:space="preserve"> </t>
    </r>
  </si>
  <si>
    <t>Délai proposition - PeC</t>
  </si>
  <si>
    <t>NCS</t>
  </si>
  <si>
    <t>xxx</t>
  </si>
  <si>
    <t>B</t>
  </si>
  <si>
    <t>C</t>
  </si>
  <si>
    <t>80 ans</t>
  </si>
  <si>
    <t>Neuropsychologie</t>
  </si>
  <si>
    <t>Intervention proposée</t>
  </si>
  <si>
    <t>Acceptation intervention</t>
  </si>
  <si>
    <t>Début intervention</t>
  </si>
  <si>
    <t>Fin intervention</t>
  </si>
  <si>
    <t>Interventions débutées 3 mois</t>
  </si>
  <si>
    <t>Interventions hors délai</t>
  </si>
  <si>
    <t>INDICATEUR: % d'interventions débutées par rapport au nombre d'interventions proposées et acceptées.</t>
  </si>
  <si>
    <t>80% des interventions proposées et acceptées sont débutées par la personne dans les 3 mois.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</si>
</sst>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0.0%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7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horizontal="left" vertical="top" wrapText="1"/>
    </xf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14" fontId="3" fillId="0" borderId="0" xfId="0" applyNumberFormat="1" applyFont="1" applyBorder="1" applyAlignment="1">
      <alignment horizontal="left" vertical="top" wrapText="1"/>
    </xf>
    <xf numFmtId="14" fontId="3" fillId="0" borderId="3" xfId="0" applyNumberFormat="1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14" fontId="3" fillId="0" borderId="2" xfId="0" applyNumberFormat="1" applyFont="1" applyBorder="1" applyAlignment="1">
      <alignment horizontal="left" vertical="top" wrapText="1"/>
    </xf>
    <xf numFmtId="14" fontId="3" fillId="0" borderId="4" xfId="0" applyNumberFormat="1" applyFont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left" vertical="top" wrapText="1"/>
    </xf>
    <xf numFmtId="0" fontId="0" fillId="0" borderId="1" xfId="0" applyFont="1" applyBorder="1"/>
    <xf numFmtId="164" fontId="3" fillId="0" borderId="0" xfId="0" applyNumberFormat="1" applyFont="1" applyBorder="1" applyAlignment="1">
      <alignment horizontal="left" vertical="top" wrapText="1"/>
    </xf>
    <xf numFmtId="164" fontId="3" fillId="0" borderId="3" xfId="0" applyNumberFormat="1" applyFont="1" applyBorder="1" applyAlignment="1">
      <alignment horizontal="left" vertical="top"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4" fontId="3" fillId="0" borderId="0" xfId="0" applyNumberFormat="1" applyFont="1" applyAlignment="1">
      <alignment wrapText="1"/>
    </xf>
    <xf numFmtId="0" fontId="0" fillId="4" borderId="10" xfId="0" applyFont="1" applyFill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Border="1"/>
    <xf numFmtId="0" fontId="0" fillId="0" borderId="8" xfId="0" applyFont="1" applyBorder="1"/>
    <xf numFmtId="0" fontId="0" fillId="0" borderId="21" xfId="0" applyFont="1" applyBorder="1"/>
    <xf numFmtId="0" fontId="1" fillId="0" borderId="22" xfId="0" applyFont="1" applyBorder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164" fontId="5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Fill="1" applyBorder="1" applyAlignment="1">
      <alignment horizontal="left" vertical="top" wrapText="1"/>
    </xf>
    <xf numFmtId="14" fontId="5" fillId="0" borderId="0" xfId="0" applyNumberFormat="1" applyFont="1" applyBorder="1" applyAlignment="1">
      <alignment horizontal="left" vertical="top" wrapText="1"/>
    </xf>
    <xf numFmtId="14" fontId="5" fillId="0" borderId="2" xfId="0" applyNumberFormat="1" applyFont="1" applyBorder="1" applyAlignment="1">
      <alignment horizontal="left" vertical="top" wrapText="1"/>
    </xf>
    <xf numFmtId="0" fontId="0" fillId="0" borderId="23" xfId="0" applyFont="1" applyBorder="1"/>
    <xf numFmtId="0" fontId="0" fillId="4" borderId="16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textRotation="255" wrapText="1"/>
    </xf>
    <xf numFmtId="0" fontId="0" fillId="2" borderId="7" xfId="0" applyFont="1" applyFill="1" applyBorder="1" applyAlignment="1">
      <alignment horizontal="center" vertical="center" textRotation="255" wrapText="1"/>
    </xf>
    <xf numFmtId="0" fontId="0" fillId="2" borderId="6" xfId="0" applyFont="1" applyFill="1" applyBorder="1" applyAlignment="1">
      <alignment horizontal="center" vertical="center" textRotation="255" wrapText="1"/>
    </xf>
    <xf numFmtId="14" fontId="4" fillId="3" borderId="14" xfId="0" applyNumberFormat="1" applyFont="1" applyFill="1" applyBorder="1" applyAlignment="1">
      <alignment horizontal="center" vertical="center" wrapText="1"/>
    </xf>
    <xf numFmtId="14" fontId="4" fillId="3" borderId="17" xfId="0" applyNumberFormat="1" applyFont="1" applyFill="1" applyBorder="1" applyAlignment="1">
      <alignment horizontal="center" vertical="center" wrapText="1"/>
    </xf>
    <xf numFmtId="165" fontId="0" fillId="0" borderId="17" xfId="1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6"/>
  <sheetViews>
    <sheetView tabSelected="1" zoomScale="55" zoomScaleNormal="68" workbookViewId="0">
      <selection activeCell="J15" sqref="J15:J16"/>
    </sheetView>
  </sheetViews>
  <sheetFormatPr defaultColWidth="11" defaultRowHeight="18.75" x14ac:dyDescent="0.3"/>
  <cols>
    <col min="1" max="1" width="11" style="22" customWidth="1"/>
    <col min="2" max="2" width="11.375" style="22" customWidth="1"/>
    <col min="3" max="3" width="19.125" style="22" customWidth="1"/>
    <col min="4" max="4" width="14.25" style="22" customWidth="1"/>
    <col min="5" max="5" width="7.25" style="22" customWidth="1"/>
    <col min="6" max="6" width="6" style="23" customWidth="1"/>
    <col min="7" max="7" width="28.5" style="22" customWidth="1"/>
    <col min="8" max="8" width="27.875" style="22" customWidth="1"/>
    <col min="9" max="9" width="22.625" style="22" customWidth="1"/>
    <col min="10" max="12" width="13.875" style="22" customWidth="1"/>
    <col min="13" max="13" width="12.125" style="22" customWidth="1"/>
    <col min="14" max="14" width="13.375" style="22" customWidth="1"/>
    <col min="15" max="15" width="13.375" style="24" customWidth="1"/>
    <col min="16" max="16" width="23" style="22" customWidth="1"/>
    <col min="17" max="16384" width="11" style="22"/>
  </cols>
  <sheetData>
    <row r="1" spans="1:16" ht="19.5" customHeight="1" thickBot="1" x14ac:dyDescent="0.35"/>
    <row r="2" spans="1:16" s="4" customFormat="1" ht="54" customHeight="1" x14ac:dyDescent="0.25">
      <c r="A2" s="40"/>
      <c r="B2" s="44" t="s">
        <v>0</v>
      </c>
      <c r="C2" s="46" t="s">
        <v>1</v>
      </c>
      <c r="D2" s="46" t="s">
        <v>2</v>
      </c>
      <c r="E2" s="46" t="s">
        <v>3</v>
      </c>
      <c r="F2" s="46" t="s">
        <v>19</v>
      </c>
      <c r="G2" s="46" t="s">
        <v>4</v>
      </c>
      <c r="H2" s="46" t="s">
        <v>13</v>
      </c>
      <c r="I2" s="46" t="s">
        <v>25</v>
      </c>
      <c r="J2" s="46" t="s">
        <v>5</v>
      </c>
      <c r="K2" s="46" t="s">
        <v>26</v>
      </c>
      <c r="L2" s="46" t="s">
        <v>11</v>
      </c>
      <c r="M2" s="42" t="s">
        <v>18</v>
      </c>
      <c r="N2" s="46" t="s">
        <v>27</v>
      </c>
      <c r="O2" s="51" t="s">
        <v>28</v>
      </c>
    </row>
    <row r="3" spans="1:16" s="10" customFormat="1" ht="19.5" thickBot="1" x14ac:dyDescent="0.3">
      <c r="A3" s="41"/>
      <c r="B3" s="45"/>
      <c r="C3" s="47"/>
      <c r="D3" s="47"/>
      <c r="E3" s="47"/>
      <c r="F3" s="47"/>
      <c r="G3" s="47"/>
      <c r="H3" s="47"/>
      <c r="I3" s="47"/>
      <c r="J3" s="47"/>
      <c r="K3" s="47"/>
      <c r="L3" s="47"/>
      <c r="M3" s="43"/>
      <c r="N3" s="47"/>
      <c r="O3" s="52"/>
      <c r="P3" s="4"/>
    </row>
    <row r="4" spans="1:16" s="1" customFormat="1" ht="37.5" customHeight="1" x14ac:dyDescent="0.25">
      <c r="A4" s="48" t="s">
        <v>10</v>
      </c>
      <c r="B4" s="6" t="s">
        <v>20</v>
      </c>
      <c r="C4" s="6" t="s">
        <v>8</v>
      </c>
      <c r="D4" s="6" t="s">
        <v>8</v>
      </c>
      <c r="E4" s="6" t="s">
        <v>23</v>
      </c>
      <c r="F4" s="15">
        <v>2</v>
      </c>
      <c r="G4" s="6" t="s">
        <v>7</v>
      </c>
      <c r="H4" s="6" t="s">
        <v>14</v>
      </c>
      <c r="I4" s="6" t="s">
        <v>24</v>
      </c>
      <c r="J4" s="19">
        <v>44109</v>
      </c>
      <c r="K4" s="6" t="s">
        <v>9</v>
      </c>
      <c r="L4" s="6">
        <v>1</v>
      </c>
      <c r="M4" s="14" t="str">
        <f>DATEDIF(J4,N4,"m")&amp;" mois "&amp;DATEDIF(J4,N4,"md")&amp;" jours "</f>
        <v xml:space="preserve">1 mois 0 jours </v>
      </c>
      <c r="N4" s="8">
        <v>44140</v>
      </c>
      <c r="O4" s="12">
        <v>44182</v>
      </c>
      <c r="P4" s="6"/>
    </row>
    <row r="5" spans="1:16" s="11" customFormat="1" ht="37.5" x14ac:dyDescent="0.25">
      <c r="A5" s="49"/>
      <c r="B5" s="32" t="s">
        <v>20</v>
      </c>
      <c r="C5" s="32" t="s">
        <v>21</v>
      </c>
      <c r="D5" s="32" t="s">
        <v>21</v>
      </c>
      <c r="E5" s="32" t="s">
        <v>12</v>
      </c>
      <c r="F5" s="33">
        <v>2</v>
      </c>
      <c r="G5" s="32" t="s">
        <v>7</v>
      </c>
      <c r="H5" s="32" t="s">
        <v>14</v>
      </c>
      <c r="I5" s="32" t="s">
        <v>24</v>
      </c>
      <c r="J5" s="34">
        <v>44067</v>
      </c>
      <c r="K5" s="32" t="s">
        <v>9</v>
      </c>
      <c r="L5" s="32">
        <v>1</v>
      </c>
      <c r="M5" s="35" t="str">
        <f>DATEDIF(J5,N5,"m")&amp;" mois "&amp;DATEDIF(J5,N5,"md")&amp;" jours "</f>
        <v xml:space="preserve">2 mois 12 jours </v>
      </c>
      <c r="N5" s="36">
        <v>44140</v>
      </c>
      <c r="O5" s="37">
        <v>44182</v>
      </c>
      <c r="P5" s="5"/>
    </row>
    <row r="6" spans="1:16" s="1" customFormat="1" ht="38.25" thickBot="1" x14ac:dyDescent="0.3">
      <c r="A6" s="50"/>
      <c r="B6" s="7" t="s">
        <v>20</v>
      </c>
      <c r="C6" s="7" t="s">
        <v>22</v>
      </c>
      <c r="D6" s="7" t="s">
        <v>22</v>
      </c>
      <c r="E6" s="7" t="s">
        <v>6</v>
      </c>
      <c r="F6" s="16">
        <v>3</v>
      </c>
      <c r="G6" s="7" t="s">
        <v>7</v>
      </c>
      <c r="H6" s="7" t="s">
        <v>14</v>
      </c>
      <c r="I6" s="7" t="s">
        <v>24</v>
      </c>
      <c r="J6" s="20">
        <v>43999</v>
      </c>
      <c r="K6" s="7" t="s">
        <v>9</v>
      </c>
      <c r="L6" s="7">
        <v>1</v>
      </c>
      <c r="M6" s="17" t="str">
        <f>DATEDIF(J6,N6,"m")&amp;" mois "&amp;DATEDIF(J6,N6,"md")&amp;" jours "</f>
        <v xml:space="preserve">4 mois 19 jours </v>
      </c>
      <c r="N6" s="9">
        <v>44140</v>
      </c>
      <c r="O6" s="13">
        <v>44182</v>
      </c>
      <c r="P6" s="6"/>
    </row>
    <row r="10" spans="1:16" x14ac:dyDescent="0.3">
      <c r="H10" s="3" t="s">
        <v>31</v>
      </c>
      <c r="I10" s="2"/>
      <c r="J10" s="2"/>
      <c r="K10" s="2"/>
    </row>
    <row r="11" spans="1:16" x14ac:dyDescent="0.3">
      <c r="H11" s="3" t="s">
        <v>32</v>
      </c>
      <c r="I11" s="2"/>
      <c r="J11" s="2"/>
      <c r="K11" s="2"/>
    </row>
    <row r="12" spans="1:16" ht="19.5" thickBot="1" x14ac:dyDescent="0.35">
      <c r="H12" s="3"/>
      <c r="I12" s="2"/>
      <c r="J12" s="2"/>
      <c r="K12" s="2"/>
    </row>
    <row r="13" spans="1:16" ht="19.5" thickBot="1" x14ac:dyDescent="0.35">
      <c r="H13" s="29"/>
      <c r="I13" s="30" t="s">
        <v>17</v>
      </c>
      <c r="J13" s="31" t="s">
        <v>16</v>
      </c>
      <c r="K13"/>
    </row>
    <row r="14" spans="1:16" x14ac:dyDescent="0.3">
      <c r="H14" s="26" t="s">
        <v>15</v>
      </c>
      <c r="I14" s="27">
        <f>COUNTIF('PATIENTS CAREMENS'!K:K, "Oui")</f>
        <v>3</v>
      </c>
      <c r="J14" s="28"/>
      <c r="K14"/>
    </row>
    <row r="15" spans="1:16" ht="19.5" thickBot="1" x14ac:dyDescent="0.35">
      <c r="H15" s="18" t="s">
        <v>29</v>
      </c>
      <c r="I15" s="25" cm="1">
        <f t="array" ref="I15">SUMPRODUCT((N4:N6-J4:J6&lt;=91)*1)</f>
        <v>2</v>
      </c>
      <c r="J15" s="53">
        <f>I15/I14</f>
        <v>0.66666666666666663</v>
      </c>
      <c r="K15" s="21"/>
    </row>
    <row r="16" spans="1:16" ht="19.5" thickBot="1" x14ac:dyDescent="0.35">
      <c r="H16" s="38" t="s">
        <v>30</v>
      </c>
      <c r="I16" s="39">
        <f>I14-I15</f>
        <v>1</v>
      </c>
      <c r="J16" s="53">
        <f>I16/I14</f>
        <v>0.33333333333333331</v>
      </c>
      <c r="K16" s="21"/>
    </row>
  </sheetData>
  <mergeCells count="16">
    <mergeCell ref="A4:A6"/>
    <mergeCell ref="G2:G3"/>
    <mergeCell ref="J2:J3"/>
    <mergeCell ref="N2:N3"/>
    <mergeCell ref="O2:O3"/>
    <mergeCell ref="H2:H3"/>
    <mergeCell ref="K2:K3"/>
    <mergeCell ref="A2:A3"/>
    <mergeCell ref="M2:M3"/>
    <mergeCell ref="B2:B3"/>
    <mergeCell ref="C2:C3"/>
    <mergeCell ref="D2:D3"/>
    <mergeCell ref="E2:E3"/>
    <mergeCell ref="F2:F3"/>
    <mergeCell ref="I2:I3"/>
    <mergeCell ref="L2:L3"/>
  </mergeCells>
  <conditionalFormatting sqref="H17:I1048576 H4:I9 I1 H1:H2">
    <cfRule type="colorScale" priority="1259">
      <colorScale>
        <cfvo type="min"/>
        <cfvo type="max"/>
        <color theme="7" tint="0.59999389629810485"/>
        <color rgb="FFFF0000"/>
      </colorScale>
    </cfRule>
    <cfRule type="colorScale" priority="1260">
      <colorScale>
        <cfvo type="min"/>
        <cfvo type="max"/>
        <color rgb="FFFF7128"/>
        <color rgb="FFFFEF9C"/>
      </colorScale>
    </cfRule>
    <cfRule type="colorScale" priority="12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4:I6 I1 H1:H2">
    <cfRule type="colorScale" priority="12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K4:K6" xr:uid="{00000000-0002-0000-0000-000000000000}">
      <formula1>#REF!</formula1>
    </dataValidation>
    <dataValidation type="list" allowBlank="1" showInputMessage="1" showErrorMessage="1" sqref="H4:H6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PATIENTS CAREMENS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JOvPbsKBLu@unifr.ch</dc:creator>
  <cp:lastModifiedBy>h2so4</cp:lastModifiedBy>
  <cp:lastPrinted>2021-07-06T10:38:20Z</cp:lastPrinted>
  <dcterms:created xsi:type="dcterms:W3CDTF">2020-11-10T15:26:55Z</dcterms:created>
  <dcterms:modified xsi:type="dcterms:W3CDTF">2021-08-19T14:07:13Z</dcterms:modified>
</cp:coreProperties>
</file>