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51F1FD3-4569-4820-8143-03828705FD7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7" i="1" l="1"/>
  <c r="R17" i="1"/>
  <c r="R18" i="1"/>
  <c r="R19" i="1"/>
  <c r="Q17" i="1"/>
  <c r="Q18" i="1"/>
  <c r="Q19" i="1"/>
  <c r="P17" i="1"/>
  <c r="P18" i="1"/>
  <c r="P19" i="1"/>
  <c r="O17" i="1"/>
  <c r="O18" i="1"/>
  <c r="O19" i="1"/>
  <c r="K19" i="1"/>
  <c r="T17" i="1"/>
  <c r="T18" i="1"/>
  <c r="T19" i="1"/>
  <c r="S18" i="1"/>
  <c r="S19" i="1"/>
  <c r="N17" i="1"/>
  <c r="M17" i="1"/>
  <c r="L17" i="1"/>
  <c r="L18" i="1"/>
  <c r="L19" i="1"/>
  <c r="G11" i="1"/>
  <c r="A11" i="1"/>
  <c r="B5" i="1"/>
  <c r="C11" i="1" s="1"/>
  <c r="B8" i="1"/>
  <c r="F11" i="1" s="1"/>
  <c r="B7" i="1"/>
  <c r="E11" i="1" s="1"/>
  <c r="B6" i="1"/>
  <c r="D11" i="1" s="1"/>
  <c r="B4" i="1"/>
  <c r="B11" i="1" s="1"/>
  <c r="K18" i="1" l="1"/>
  <c r="K17" i="1"/>
</calcChain>
</file>

<file path=xl/sharedStrings.xml><?xml version="1.0" encoding="utf-8"?>
<sst xmlns="http://schemas.openxmlformats.org/spreadsheetml/2006/main" count="47" uniqueCount="39">
  <si>
    <t>Participants</t>
  </si>
  <si>
    <t>Points</t>
  </si>
  <si>
    <t>Points départ</t>
  </si>
  <si>
    <t>Date naissance</t>
  </si>
  <si>
    <t>Taille en cm</t>
  </si>
  <si>
    <t>Poids en gr</t>
  </si>
  <si>
    <t>Valeur à deviner</t>
  </si>
  <si>
    <t>Prénom</t>
  </si>
  <si>
    <t>Prénom2</t>
  </si>
  <si>
    <t>Prénom3</t>
  </si>
  <si>
    <t>Heure</t>
  </si>
  <si>
    <t>Debut travail</t>
  </si>
  <si>
    <t>Maison</t>
  </si>
  <si>
    <t>Ou sera papa</t>
  </si>
  <si>
    <t>200 ou 5pt en moins par jour non trouvé</t>
  </si>
  <si>
    <t>100pt si trouvé sinon 0</t>
  </si>
  <si>
    <t>Paul</t>
  </si>
  <si>
    <t>Travail</t>
  </si>
  <si>
    <t>200pt ou 5pt en moins par heure non trouvé</t>
  </si>
  <si>
    <t>200pt ou 5pt en moins par 100g non trouvé</t>
  </si>
  <si>
    <t>300pt si trouvé sinon 0</t>
  </si>
  <si>
    <t>Column1</t>
  </si>
  <si>
    <t>Column2</t>
  </si>
  <si>
    <t>Column3</t>
  </si>
  <si>
    <t>Column4</t>
  </si>
  <si>
    <t>eric</t>
  </si>
  <si>
    <t>paul</t>
  </si>
  <si>
    <t>Column5</t>
  </si>
  <si>
    <t>Column6</t>
  </si>
  <si>
    <t>Column7</t>
  </si>
  <si>
    <t>Column8</t>
  </si>
  <si>
    <t>Column9</t>
  </si>
  <si>
    <t>andré</t>
  </si>
  <si>
    <t>R2C2</t>
  </si>
  <si>
    <t>marie</t>
  </si>
  <si>
    <t>200pt ou 5pt en moins par cm non trouvé</t>
  </si>
  <si>
    <t>jean</t>
  </si>
  <si>
    <t>martin</t>
  </si>
  <si>
    <t>claude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</si>
</sst>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0" fontId="0" fillId="2" borderId="1" xfId="0" applyNumberFormat="1" applyFill="1" applyBorder="1" applyAlignment="1">
      <alignment horizontal="center" vertical="center"/>
    </xf>
    <xf numFmtId="49" fontId="1" fillId="5" borderId="0" xfId="0" applyNumberFormat="1" applyFont="1" applyFill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2"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6:T19" totalsRowShown="0" headerRowDxfId="21" dataDxfId="20">
  <autoFilter ref="A16:T19" xr:uid="{00000000-0009-0000-0100-000001000000}"/>
  <tableColumns count="20">
    <tableColumn id="1" xr3:uid="{00000000-0010-0000-0000-000001000000}" name="Participants" dataDxfId="19"/>
    <tableColumn id="9" xr3:uid="{FF51C551-0159-4B71-A35E-AFB838F01AB5}" name="Prénom" dataDxfId="18"/>
    <tableColumn id="8" xr3:uid="{2205ECDC-F4FC-4937-B30A-469FC3D1D971}" name="Prénom2" dataDxfId="17"/>
    <tableColumn id="7" xr3:uid="{9543BD72-8A32-48F7-90C4-76AFA1D2A995}" name="Prénom3" dataDxfId="16"/>
    <tableColumn id="2" xr3:uid="{00000000-0010-0000-0000-000002000000}" name="Date naissance" dataDxfId="15"/>
    <tableColumn id="10" xr3:uid="{7DCED136-A23F-4AF0-8AC0-98495834355A}" name="Heure" dataDxfId="14"/>
    <tableColumn id="3" xr3:uid="{00000000-0010-0000-0000-000003000000}" name="Taille en cm" dataDxfId="13"/>
    <tableColumn id="4" xr3:uid="{00000000-0010-0000-0000-000004000000}" name="Poids en gr" dataDxfId="12"/>
    <tableColumn id="5" xr3:uid="{00000000-0010-0000-0000-000005000000}" name="Debut travail" dataDxfId="11"/>
    <tableColumn id="11" xr3:uid="{1EAC7E4D-EB93-4CF9-A379-553EED13ACE7}" name="Ou sera papa" dataDxfId="10"/>
    <tableColumn id="6" xr3:uid="{00000000-0010-0000-0000-000006000000}" name="Points" dataDxfId="9">
      <calculatedColumnFormula>IF(Tableau1[[#This Row],[Participants]]&lt;&gt;"",SUM(Tableau1[[#This Row],[Column1]:[Column9]]),"")</calculatedColumnFormula>
    </tableColumn>
    <tableColumn id="12" xr3:uid="{D775B351-FDC6-4483-8EA5-6F1F59195B3B}" name="Column1" dataDxfId="8">
      <calculatedColumnFormula>IF(Tableau1[[#This Row],[Prénom]]=$A$13,$C$3,0)</calculatedColumnFormula>
    </tableColumn>
    <tableColumn id="13" xr3:uid="{00332C39-41AE-43BF-AF90-59AB4FF9D70C}" name="Column2" dataDxfId="7"/>
    <tableColumn id="14" xr3:uid="{4753B8A4-1292-42CE-827F-C17EA8251373}" name="Column3" dataDxfId="6"/>
    <tableColumn id="15" xr3:uid="{D6EFC9EA-6D65-40E3-B86D-C1D9993307C5}" name="Column4" dataDxfId="3">
      <calculatedColumnFormula>IF(Tableau1[[#This Row],[Date naissance]]="",0,MAX(0,$C$4-ABS(INT(Tableau1[[#This Row],[Date naissance]]-$B$13)*5)))</calculatedColumnFormula>
    </tableColumn>
    <tableColumn id="16" xr3:uid="{3E99C88B-18F0-4F49-A137-750990D6256E}" name="Column5" dataDxfId="2">
      <calculatedColumnFormula>IF(Tableau1[[#This Row],[Heure]]="",0,MAX(0,$C$5-INT(MOD(ABS(Tableau1[[#This Row],[Heure]]-$C$13),1)*24)*5))</calculatedColumnFormula>
    </tableColumn>
    <tableColumn id="17" xr3:uid="{DADD2D2C-27BF-4FFB-B925-6B69B7930989}" name="Column6" dataDxfId="1">
      <calculatedColumnFormula>IF(Tableau1[[#This Row],[Taille en cm]]="",0,MAX(0,C6-ABS(Tableau1[[#This Row],[Taille en cm]]-D13)*5))</calculatedColumnFormula>
    </tableColumn>
    <tableColumn id="18" xr3:uid="{5FC6C6A1-3FB8-476A-872E-26F8998484C5}" name="Column7" dataDxfId="0">
      <calculatedColumnFormula>IF(Tableau1[[#This Row],[Poids en gr]]="",0,MAX(0,$C$7-INT(ABS(Tableau1[[#This Row],[Poids en gr]]-$E$13)/100)*5))</calculatedColumnFormula>
    </tableColumn>
    <tableColumn id="19" xr3:uid="{EC68CE33-B982-4CD6-BAEA-B10692AEBC60}" name="Column8" dataDxfId="5">
      <calculatedColumnFormula>IF(Tableau1[[#This Row],[Debut travail]]=$F$13,$C$8,0)</calculatedColumnFormula>
    </tableColumn>
    <tableColumn id="20" xr3:uid="{48D5763F-F594-47D7-B8B2-73CC966D6166}" name="Column9" dataDxfId="4">
      <calculatedColumnFormula>IF(Tableau1[[#This Row],[Ou sera papa]]=$G$13,$C$9,0)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9"/>
  <sheetViews>
    <sheetView tabSelected="1" workbookViewId="0">
      <selection activeCell="J19" sqref="J19"/>
    </sheetView>
  </sheetViews>
  <sheetFormatPr defaultColWidth="11.42578125" defaultRowHeight="15" x14ac:dyDescent="0.25"/>
  <cols>
    <col min="1" max="4" width="17.28515625" style="4" customWidth="1"/>
    <col min="5" max="6" width="17.28515625" style="7" customWidth="1"/>
    <col min="7" max="11" width="17.28515625" style="4" customWidth="1"/>
    <col min="12" max="12" width="15.5703125" customWidth="1"/>
    <col min="13" max="13" width="14.85546875" customWidth="1"/>
    <col min="14" max="14" width="16.140625" customWidth="1"/>
    <col min="15" max="15" width="11.42578125" customWidth="1"/>
    <col min="16" max="16" width="14.85546875" customWidth="1"/>
    <col min="17" max="17" width="11.42578125" customWidth="1"/>
    <col min="18" max="18" width="16.140625" customWidth="1"/>
    <col min="19" max="20" width="11.42578125" customWidth="1"/>
  </cols>
  <sheetData>
    <row r="1" spans="1:20" ht="22.5" customHeight="1" x14ac:dyDescent="0.25"/>
    <row r="2" spans="1:20" ht="22.5" customHeight="1" x14ac:dyDescent="0.25">
      <c r="B2" s="12" t="s">
        <v>6</v>
      </c>
      <c r="C2" s="12" t="s">
        <v>2</v>
      </c>
      <c r="D2" s="7"/>
      <c r="F2" s="4"/>
      <c r="K2"/>
    </row>
    <row r="3" spans="1:20" ht="22.5" customHeight="1" x14ac:dyDescent="0.25">
      <c r="B3" s="10" t="s">
        <v>7</v>
      </c>
      <c r="C3" s="10">
        <v>300</v>
      </c>
      <c r="D3" s="7"/>
      <c r="F3" s="4"/>
      <c r="K3"/>
    </row>
    <row r="4" spans="1:20" ht="22.5" customHeight="1" x14ac:dyDescent="0.25">
      <c r="B4" s="9" t="str">
        <f>Tableau1[[#Headers],[Date naissance]]</f>
        <v>Date naissance</v>
      </c>
      <c r="C4" s="1">
        <v>200</v>
      </c>
      <c r="D4" s="7"/>
      <c r="F4" s="4"/>
      <c r="K4"/>
    </row>
    <row r="5" spans="1:20" ht="22.5" customHeight="1" x14ac:dyDescent="0.25">
      <c r="B5" s="9" t="str">
        <f>Tableau1[[#Headers],[Heure]]</f>
        <v>Heure</v>
      </c>
      <c r="C5" s="1">
        <v>200</v>
      </c>
      <c r="D5" s="7"/>
      <c r="E5"/>
      <c r="F5"/>
      <c r="G5"/>
      <c r="H5"/>
      <c r="I5"/>
      <c r="J5"/>
      <c r="K5"/>
    </row>
    <row r="6" spans="1:20" ht="22.5" customHeight="1" x14ac:dyDescent="0.25">
      <c r="B6" s="1" t="str">
        <f>Tableau1[[#Headers],[Taille en cm]]</f>
        <v>Taille en cm</v>
      </c>
      <c r="C6" s="1">
        <v>200</v>
      </c>
      <c r="D6" s="7"/>
      <c r="F6" s="4"/>
      <c r="K6"/>
    </row>
    <row r="7" spans="1:20" ht="22.5" customHeight="1" x14ac:dyDescent="0.25">
      <c r="B7" s="1" t="str">
        <f>Tableau1[[#Headers],[Poids en gr]]</f>
        <v>Poids en gr</v>
      </c>
      <c r="C7" s="1">
        <v>200</v>
      </c>
      <c r="D7" s="7"/>
      <c r="F7" s="4"/>
      <c r="K7"/>
    </row>
    <row r="8" spans="1:20" ht="22.5" customHeight="1" x14ac:dyDescent="0.25">
      <c r="B8" s="1" t="str">
        <f>Tableau1[[#Headers],[Debut travail]]</f>
        <v>Debut travail</v>
      </c>
      <c r="C8" s="1">
        <v>100</v>
      </c>
      <c r="D8" s="7"/>
      <c r="F8" s="4"/>
      <c r="K8"/>
    </row>
    <row r="9" spans="1:20" ht="22.5" customHeight="1" x14ac:dyDescent="0.25">
      <c r="B9" s="1" t="s">
        <v>13</v>
      </c>
      <c r="C9" s="1">
        <v>100</v>
      </c>
      <c r="D9" s="7"/>
      <c r="F9" s="4"/>
      <c r="K9"/>
    </row>
    <row r="10" spans="1:20" ht="19.5" customHeight="1" x14ac:dyDescent="0.25">
      <c r="B10" s="11"/>
      <c r="C10" s="11"/>
      <c r="D10" s="16"/>
    </row>
    <row r="11" spans="1:20" ht="29.25" customHeight="1" x14ac:dyDescent="0.25">
      <c r="A11" s="8" t="str">
        <f>B3</f>
        <v>Prénom</v>
      </c>
      <c r="B11" s="13" t="str">
        <f>B4</f>
        <v>Date naissance</v>
      </c>
      <c r="C11" s="13" t="str">
        <f>B5</f>
        <v>Heure</v>
      </c>
      <c r="D11" s="8" t="str">
        <f>B6</f>
        <v>Taille en cm</v>
      </c>
      <c r="E11" s="13" t="str">
        <f>B7</f>
        <v>Poids en gr</v>
      </c>
      <c r="F11" s="8" t="str">
        <f>B8</f>
        <v>Debut travail</v>
      </c>
      <c r="G11" s="13" t="str">
        <f>B9</f>
        <v>Ou sera papa</v>
      </c>
    </row>
    <row r="12" spans="1:20" ht="69.75" customHeight="1" x14ac:dyDescent="0.25">
      <c r="A12" s="14" t="s">
        <v>20</v>
      </c>
      <c r="B12" s="14" t="s">
        <v>14</v>
      </c>
      <c r="C12" s="14" t="s">
        <v>18</v>
      </c>
      <c r="D12" s="14" t="s">
        <v>35</v>
      </c>
      <c r="E12" s="14" t="s">
        <v>19</v>
      </c>
      <c r="F12" s="14" t="s">
        <v>15</v>
      </c>
      <c r="G12" s="14" t="s">
        <v>15</v>
      </c>
    </row>
    <row r="13" spans="1:20" ht="19.5" customHeight="1" x14ac:dyDescent="0.25">
      <c r="A13" s="2" t="s">
        <v>16</v>
      </c>
      <c r="B13" s="2">
        <v>44437</v>
      </c>
      <c r="C13" s="15">
        <v>0.84722222222222221</v>
      </c>
      <c r="D13" s="3">
        <v>40</v>
      </c>
      <c r="E13" s="3">
        <v>3180</v>
      </c>
      <c r="F13" s="3" t="s">
        <v>12</v>
      </c>
      <c r="G13" s="3" t="s">
        <v>17</v>
      </c>
    </row>
    <row r="16" spans="1:20" x14ac:dyDescent="0.25">
      <c r="A16" s="4" t="s">
        <v>0</v>
      </c>
      <c r="B16" s="4" t="s">
        <v>7</v>
      </c>
      <c r="C16" s="4" t="s">
        <v>8</v>
      </c>
      <c r="D16" s="4" t="s">
        <v>9</v>
      </c>
      <c r="E16" s="6" t="s">
        <v>3</v>
      </c>
      <c r="F16" s="6" t="s">
        <v>10</v>
      </c>
      <c r="G16" s="5" t="s">
        <v>4</v>
      </c>
      <c r="H16" s="5" t="s">
        <v>5</v>
      </c>
      <c r="I16" s="5" t="s">
        <v>11</v>
      </c>
      <c r="J16" s="5" t="s">
        <v>13</v>
      </c>
      <c r="K16" s="5" t="s">
        <v>1</v>
      </c>
      <c r="L16" s="5" t="s">
        <v>21</v>
      </c>
      <c r="M16" s="5" t="s">
        <v>22</v>
      </c>
      <c r="N16" s="5" t="s">
        <v>23</v>
      </c>
      <c r="O16" s="5" t="s">
        <v>24</v>
      </c>
      <c r="P16" s="5" t="s">
        <v>27</v>
      </c>
      <c r="Q16" s="5" t="s">
        <v>28</v>
      </c>
      <c r="R16" s="5" t="s">
        <v>29</v>
      </c>
      <c r="S16" s="5" t="s">
        <v>30</v>
      </c>
      <c r="T16" s="5" t="s">
        <v>31</v>
      </c>
    </row>
    <row r="17" spans="1:20" x14ac:dyDescent="0.25">
      <c r="A17" s="4" t="s">
        <v>25</v>
      </c>
      <c r="B17" s="4" t="s">
        <v>26</v>
      </c>
      <c r="C17" s="4" t="s">
        <v>32</v>
      </c>
      <c r="D17" s="4" t="s">
        <v>33</v>
      </c>
      <c r="E17" s="7">
        <v>44435</v>
      </c>
      <c r="F17" s="17">
        <v>0.80555555555555547</v>
      </c>
      <c r="G17" s="4">
        <v>63</v>
      </c>
      <c r="H17" s="4">
        <v>4150</v>
      </c>
      <c r="I17" s="4" t="s">
        <v>17</v>
      </c>
      <c r="J17" s="4" t="s">
        <v>12</v>
      </c>
      <c r="K17" s="4">
        <f>IF(Tableau1[[#This Row],[Participants]]&lt;&gt;"",SUM(Tableau1[[#This Row],[Column1]:[Column9]]),"")</f>
        <v>925</v>
      </c>
      <c r="L17" s="4">
        <f>IF(Tableau1[[#This Row],[Prénom]]=$A$13,$C$3,0)</f>
        <v>300</v>
      </c>
      <c r="M17" s="4">
        <f>IF(Tableau1[[#This Row],[Prénom2]]=$A$13,$C$3,0)</f>
        <v>0</v>
      </c>
      <c r="N17" s="4">
        <f>IF(Tableau1[[#This Row],[Prénom3]]=$A$13,$C$3,0)</f>
        <v>0</v>
      </c>
      <c r="O17" s="4">
        <f>IF(Tableau1[[#This Row],[Date naissance]]="",0,MAX(0,$C$4-ABS(INT(Tableau1[[#This Row],[Date naissance]]-$B$13)*5)))</f>
        <v>190</v>
      </c>
      <c r="P17" s="18">
        <f>IF(Tableau1[[#This Row],[Heure]]="",0,MAX(0,$C$5-INT(MOD(ABS(Tableau1[[#This Row],[Heure]]-$C$13),1)*24)*5))</f>
        <v>195</v>
      </c>
      <c r="Q17" s="18">
        <f>IF(Tableau1[[#This Row],[Taille en cm]]="",0,MAX(0,C6-ABS(Tableau1[[#This Row],[Taille en cm]]-D13)*5))</f>
        <v>85</v>
      </c>
      <c r="R17" s="18">
        <f>IF(Tableau1[[#This Row],[Poids en gr]]="",0,MAX(0,$C$7-INT(ABS(Tableau1[[#This Row],[Poids en gr]]-$E$13)/100)*5))</f>
        <v>155</v>
      </c>
      <c r="S17" s="18">
        <f>IF(Tableau1[[#This Row],[Debut travail]]=$F$13,$C$8,0)</f>
        <v>0</v>
      </c>
      <c r="T17" s="18">
        <f>IF(Tableau1[[#This Row],[Ou sera papa]]=$G$13,$C$9,0)</f>
        <v>0</v>
      </c>
    </row>
    <row r="18" spans="1:20" x14ac:dyDescent="0.25">
      <c r="A18" s="4" t="s">
        <v>26</v>
      </c>
      <c r="B18" s="4" t="s">
        <v>36</v>
      </c>
      <c r="C18" s="4" t="s">
        <v>37</v>
      </c>
      <c r="D18" s="4" t="s">
        <v>38</v>
      </c>
      <c r="E18" s="7">
        <v>44445</v>
      </c>
      <c r="F18" s="17">
        <v>0.625</v>
      </c>
      <c r="G18" s="4">
        <v>52</v>
      </c>
      <c r="H18" s="4">
        <v>3120</v>
      </c>
      <c r="I18" s="4" t="s">
        <v>12</v>
      </c>
      <c r="J18" s="4" t="s">
        <v>12</v>
      </c>
      <c r="K18" s="4">
        <f>IF(Tableau1[[#This Row],[Participants]]&lt;&gt;"",SUM(Tableau1[[#This Row],[Column1]:[Column9]]),"")</f>
        <v>635</v>
      </c>
      <c r="L18" s="4">
        <f>IF(Tableau1[[#This Row],[Prénom]]=$A$13,$C$3,0)</f>
        <v>0</v>
      </c>
      <c r="M18" s="4"/>
      <c r="N18" s="4"/>
      <c r="O18" s="4">
        <f>IF(Tableau1[[#This Row],[Date naissance]]="",0,MAX(0,$C$4-ABS(INT(Tableau1[[#This Row],[Date naissance]]-$B$13)*5)))</f>
        <v>160</v>
      </c>
      <c r="P18" s="18">
        <f>IF(Tableau1[[#This Row],[Heure]]="",0,MAX(0,$C$5-INT(MOD(ABS(Tableau1[[#This Row],[Heure]]-$C$13),1)*24)*5))</f>
        <v>175</v>
      </c>
      <c r="Q18" s="18">
        <f>IF(Tableau1[[#This Row],[Taille en cm]]="",0,MAX(0,C7-ABS(Tableau1[[#This Row],[Taille en cm]]-D14)*5))</f>
        <v>0</v>
      </c>
      <c r="R18" s="18">
        <f>IF(Tableau1[[#This Row],[Poids en gr]]="",0,MAX(0,$C$7-INT(ABS(Tableau1[[#This Row],[Poids en gr]]-$E$13)/100)*5))</f>
        <v>200</v>
      </c>
      <c r="S18" s="18">
        <f>IF(Tableau1[[#This Row],[Debut travail]]=$F$13,$C$8,0)</f>
        <v>100</v>
      </c>
      <c r="T18" s="18">
        <f>IF(Tableau1[[#This Row],[Ou sera papa]]=$G$13,$C$9,0)</f>
        <v>0</v>
      </c>
    </row>
    <row r="19" spans="1:20" x14ac:dyDescent="0.25">
      <c r="A19" s="4" t="s">
        <v>34</v>
      </c>
      <c r="K19" s="4">
        <f>IF(Tableau1[[#This Row],[Participants]]&lt;&gt;"",SUM(Tableau1[[#This Row],[Column1]:[Column9]]),"")</f>
        <v>0</v>
      </c>
      <c r="L19" s="4">
        <f>IF(Tableau1[[#This Row],[Prénom]]=$A$13,$C$3,0)</f>
        <v>0</v>
      </c>
      <c r="M19" s="4"/>
      <c r="N19" s="4"/>
      <c r="O19" s="4">
        <f>IF(Tableau1[[#This Row],[Date naissance]]="",0,MAX(0,$C$4-ABS(INT(Tableau1[[#This Row],[Date naissance]]-$B$13)*5)))</f>
        <v>0</v>
      </c>
      <c r="P19" s="18">
        <f>IF(Tableau1[[#This Row],[Heure]]="",0,MAX(0,$C$5-INT(MOD(ABS(Tableau1[[#This Row],[Heure]]-$C$13),1)*24)*5))</f>
        <v>0</v>
      </c>
      <c r="Q19" s="18">
        <f>IF(Tableau1[[#This Row],[Taille en cm]]="",0,MAX(0,C8-ABS(Tableau1[[#This Row],[Taille en cm]]-D15)*5))</f>
        <v>0</v>
      </c>
      <c r="R19" s="18">
        <f>IF(Tableau1[[#This Row],[Poids en gr]]="",0,MAX(0,$C$7-INT(ABS(Tableau1[[#This Row],[Poids en gr]]-$E$13)/100)*5))</f>
        <v>0</v>
      </c>
      <c r="S19" s="18">
        <f>IF(Tableau1[[#This Row],[Debut travail]]=$F$13,$C$8,0)</f>
        <v>0</v>
      </c>
      <c r="T19" s="18">
        <f>IF(Tableau1[[#This Row],[Ou sera papa]]=$G$13,$C$9,0)</f>
        <v>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h2so4</cp:lastModifiedBy>
  <dcterms:created xsi:type="dcterms:W3CDTF">2019-02-12T13:19:04Z</dcterms:created>
  <dcterms:modified xsi:type="dcterms:W3CDTF">2021-05-31T12:00:47Z</dcterms:modified>
</cp:coreProperties>
</file>