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44DB7F3-6304-4B12-8DB1-1E0CAF22B249}" xr6:coauthVersionLast="46" xr6:coauthVersionMax="46" xr10:uidLastSave="{00000000-0000-0000-0000-000000000000}"/>
  <bookViews>
    <workbookView xWindow="-120" yWindow="-120" windowWidth="29040" windowHeight="16440" xr2:uid="{A86EF490-20D8-419F-BCD5-671FA4CBDE6C}"/>
  </bookViews>
  <sheets>
    <sheet name="Feuil1" sheetId="1" r:id="rId1"/>
    <sheet name="tâches" sheetId="2" r:id="rId2"/>
  </sheets>
  <definedNames>
    <definedName name="_xlnm._FilterDatabase" localSheetId="0" hidden="1">Feuil1!$A$1:$G$1</definedName>
    <definedName name="solver_adj" localSheetId="0" hidden="1">Feuil1!$A$2:$A$30</definedName>
    <definedName name="solver_cvg" localSheetId="0" hidden="1">0.0001</definedName>
    <definedName name="solver_drv" localSheetId="0" hidden="1">1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Feuil1!$A$2:$A$30</definedName>
    <definedName name="solver_lhs2" localSheetId="0" hidden="1">Feuil1!$A$2:$A$30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Feuil1!$K$3</definedName>
    <definedName name="solver_pre" localSheetId="0" hidden="1">0.000001</definedName>
    <definedName name="solver_rbv" localSheetId="0" hidden="1">1</definedName>
    <definedName name="solver_rel1" localSheetId="0" hidden="1">6</definedName>
    <definedName name="solver_rel2" localSheetId="0" hidden="1">4</definedName>
    <definedName name="solver_rhs1" localSheetId="0" hidden="1">AllDifferent</definedName>
    <definedName name="solver_rhs2" localSheetId="0" hidden="1">integer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 s="1"/>
  <c r="B29" i="1" a="1"/>
  <c r="B29" i="1" s="1"/>
  <c r="B30" i="1" a="1"/>
  <c r="B30" i="1" s="1"/>
  <c r="B2" i="1" a="1"/>
  <c r="B2" i="1" s="1"/>
  <c r="J1" i="1"/>
  <c r="C2" i="1" l="1"/>
  <c r="E2" i="1" l="1"/>
  <c r="G2" i="1" s="1"/>
  <c r="F2" i="1" l="1"/>
  <c r="C3" i="1"/>
  <c r="E3" i="1" l="1"/>
  <c r="F3" i="1" l="1"/>
  <c r="G3" i="1"/>
  <c r="C4" i="1"/>
  <c r="E4" i="1" s="1"/>
  <c r="G4" i="1" l="1"/>
  <c r="F4" i="1"/>
  <c r="C5" i="1"/>
  <c r="C6" i="1" l="1"/>
  <c r="E5" i="1"/>
  <c r="G5" i="1" l="1"/>
  <c r="F5" i="1"/>
  <c r="C7" i="1"/>
  <c r="E6" i="1"/>
  <c r="G6" i="1" l="1"/>
  <c r="F6" i="1"/>
  <c r="C8" i="1"/>
  <c r="E7" i="1"/>
  <c r="G7" i="1" l="1"/>
  <c r="F7" i="1"/>
  <c r="C9" i="1"/>
  <c r="E8" i="1"/>
  <c r="F8" i="1" l="1"/>
  <c r="G8" i="1"/>
  <c r="E9" i="1"/>
  <c r="C10" i="1"/>
  <c r="E10" i="1" l="1"/>
  <c r="C11" i="1"/>
  <c r="G9" i="1"/>
  <c r="F9" i="1"/>
  <c r="E11" i="1" l="1"/>
  <c r="C12" i="1"/>
  <c r="F10" i="1"/>
  <c r="G10" i="1"/>
  <c r="C13" i="1" l="1"/>
  <c r="E12" i="1"/>
  <c r="F11" i="1"/>
  <c r="G11" i="1"/>
  <c r="F12" i="1" l="1"/>
  <c r="G12" i="1"/>
  <c r="C14" i="1"/>
  <c r="E13" i="1"/>
  <c r="C15" i="1" l="1"/>
  <c r="E14" i="1"/>
  <c r="F13" i="1"/>
  <c r="G13" i="1"/>
  <c r="F14" i="1" l="1"/>
  <c r="G14" i="1"/>
  <c r="E15" i="1"/>
  <c r="C16" i="1"/>
  <c r="C17" i="1" l="1"/>
  <c r="E16" i="1"/>
  <c r="F15" i="1"/>
  <c r="G15" i="1"/>
  <c r="G16" i="1" l="1"/>
  <c r="F16" i="1"/>
  <c r="C18" i="1"/>
  <c r="E17" i="1"/>
  <c r="G17" i="1" l="1"/>
  <c r="F17" i="1"/>
  <c r="E18" i="1"/>
  <c r="C19" i="1"/>
  <c r="G18" i="1" l="1"/>
  <c r="F18" i="1"/>
  <c r="C20" i="1"/>
  <c r="E19" i="1"/>
  <c r="G19" i="1" l="1"/>
  <c r="F19" i="1"/>
  <c r="E20" i="1"/>
  <c r="C21" i="1"/>
  <c r="E21" i="1" l="1"/>
  <c r="C22" i="1"/>
  <c r="F20" i="1"/>
  <c r="G20" i="1"/>
  <c r="E22" i="1" l="1"/>
  <c r="C23" i="1"/>
  <c r="G21" i="1"/>
  <c r="F21" i="1"/>
  <c r="E23" i="1" l="1"/>
  <c r="C24" i="1"/>
  <c r="F22" i="1"/>
  <c r="G22" i="1"/>
  <c r="C25" i="1" l="1"/>
  <c r="E24" i="1"/>
  <c r="G23" i="1"/>
  <c r="F23" i="1"/>
  <c r="F24" i="1" l="1"/>
  <c r="G24" i="1"/>
  <c r="E25" i="1"/>
  <c r="C26" i="1"/>
  <c r="F25" i="1" l="1"/>
  <c r="G25" i="1"/>
  <c r="C27" i="1"/>
  <c r="E26" i="1"/>
  <c r="E27" i="1" l="1"/>
  <c r="C28" i="1"/>
  <c r="G26" i="1"/>
  <c r="F26" i="1"/>
  <c r="E28" i="1" l="1"/>
  <c r="C29" i="1"/>
  <c r="G27" i="1"/>
  <c r="F27" i="1"/>
  <c r="C30" i="1" l="1"/>
  <c r="E30" i="1" s="1"/>
  <c r="E29" i="1"/>
  <c r="G28" i="1"/>
  <c r="F28" i="1"/>
  <c r="F29" i="1" l="1"/>
  <c r="G29" i="1"/>
  <c r="G30" i="1"/>
  <c r="F30" i="1"/>
  <c r="K2" i="1" l="1"/>
  <c r="K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<sst xmlns="http://schemas.openxmlformats.org/spreadsheetml/2006/main" count="11" uniqueCount="9">
  <si>
    <t>Date butoir</t>
  </si>
  <si>
    <t>Durée (h)</t>
  </si>
  <si>
    <t>Date fin estimée</t>
  </si>
  <si>
    <t>Retard ?</t>
  </si>
  <si>
    <t>Total "Oui"</t>
  </si>
  <si>
    <t>Ordre Tache</t>
  </si>
  <si>
    <t>Nombre jours retard</t>
  </si>
  <si>
    <t>Cumul durée (h)</t>
  </si>
  <si>
    <t>jours de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</si>
</sst>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dd/mm/yyyy\ hh:mm;@"/>
  </numFmts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2" fontId="0" fillId="0" borderId="0" xfId="0" applyNumberFormat="1"/>
    <xf numFmtId="0" fontId="0" fillId="2" borderId="0" xfId="0" applyFill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9FCFF-9606-4936-8791-51C4676D6F2C}">
  <dimension ref="A1:K30"/>
  <sheetViews>
    <sheetView tabSelected="1" workbookViewId="0">
      <selection activeCell="J4" sqref="J4"/>
    </sheetView>
  </sheetViews>
  <sheetFormatPr defaultColWidth="11.42578125" defaultRowHeight="15" x14ac:dyDescent="0.25"/>
  <cols>
    <col min="1" max="1" width="14.28515625" style="3" customWidth="1"/>
    <col min="2" max="2" width="20.28515625" style="3" customWidth="1"/>
    <col min="3" max="3" width="16.42578125" style="3" customWidth="1"/>
    <col min="4" max="4" width="18.7109375" style="4" customWidth="1"/>
    <col min="5" max="5" width="21.5703125" style="10" bestFit="1" customWidth="1"/>
    <col min="6" max="6" width="23" style="3" customWidth="1"/>
    <col min="7" max="7" width="11.42578125" style="3"/>
    <col min="10" max="10" width="16" bestFit="1" customWidth="1"/>
  </cols>
  <sheetData>
    <row r="1" spans="1:11" x14ac:dyDescent="0.25">
      <c r="A1" s="6" t="s">
        <v>5</v>
      </c>
      <c r="B1" s="6" t="s">
        <v>1</v>
      </c>
      <c r="C1" s="6" t="s">
        <v>7</v>
      </c>
      <c r="D1" s="7" t="s">
        <v>0</v>
      </c>
      <c r="E1" s="9" t="s">
        <v>2</v>
      </c>
      <c r="F1" s="6" t="s">
        <v>6</v>
      </c>
      <c r="G1" s="6" t="s">
        <v>3</v>
      </c>
      <c r="J1" s="1">
        <f ca="1">NOW()</f>
        <v>44270.625993518515</v>
      </c>
    </row>
    <row r="2" spans="1:11" x14ac:dyDescent="0.25">
      <c r="A2" s="3">
        <v>14</v>
      </c>
      <c r="B2" s="5" cm="1">
        <f t="array" ref="B2">INDEX(tâches!$B$2:$B$30,A2)</f>
        <v>5.4976851851851855E-4</v>
      </c>
      <c r="C2" s="11">
        <f>IFERROR(B2+C1,B2)</f>
        <v>5.4976851851851855E-4</v>
      </c>
      <c r="D2" s="4">
        <v>44270</v>
      </c>
      <c r="E2" s="10">
        <f ca="1">$J$1+C2</f>
        <v>44270.626543287035</v>
      </c>
      <c r="F2" s="8">
        <f ca="1">IF(E2-D2&lt;=0,"",E2-D2)</f>
        <v>0.6265432870350196</v>
      </c>
      <c r="G2" s="3" t="str">
        <f ca="1">IF(E2&gt;D2,"Oui","Non")</f>
        <v>Oui</v>
      </c>
      <c r="J2" s="2" t="s">
        <v>4</v>
      </c>
      <c r="K2" s="2">
        <f ca="1">COUNTIF(G2:H30,"Oui")</f>
        <v>27</v>
      </c>
    </row>
    <row r="3" spans="1:11" x14ac:dyDescent="0.25">
      <c r="A3" s="3">
        <v>11</v>
      </c>
      <c r="B3" s="5" cm="1">
        <f t="array" ref="B3">INDEX(tâches!$B$2:$B$30,A3)</f>
        <v>1.0995370370370371E-3</v>
      </c>
      <c r="C3" s="11">
        <f>IFERROR(B3+C2,B3)</f>
        <v>1.6493055555555558E-3</v>
      </c>
      <c r="D3" s="4">
        <v>44271</v>
      </c>
      <c r="E3" s="10">
        <f ca="1">$J$1+C3</f>
        <v>44270.627642824074</v>
      </c>
      <c r="F3" s="8" t="str">
        <f ca="1">IF(E3-D3&lt;=0,"",E3-D3)</f>
        <v/>
      </c>
      <c r="G3" s="3" t="str">
        <f ca="1">IF(E3&gt;D3,"Oui","Non")</f>
        <v>Non</v>
      </c>
      <c r="J3" t="s">
        <v>8</v>
      </c>
      <c r="K3" s="12">
        <f ca="1">SUM(F2:F30)</f>
        <v>95.659926851782075</v>
      </c>
    </row>
    <row r="4" spans="1:11" x14ac:dyDescent="0.25">
      <c r="A4" s="3">
        <v>21</v>
      </c>
      <c r="B4" s="5" cm="1">
        <f t="array" ref="B4">INDEX(tâches!$B$2:$B$30,A4)</f>
        <v>5.4976851851851855E-4</v>
      </c>
      <c r="C4" s="11">
        <f>IFERROR(B4+C3,B4)</f>
        <v>2.1990740740740742E-3</v>
      </c>
      <c r="D4" s="4">
        <v>44267</v>
      </c>
      <c r="E4" s="10">
        <f ca="1">$J$1+C4</f>
        <v>44270.628192592587</v>
      </c>
      <c r="F4" s="8">
        <f ca="1">IF(E4-D4&lt;=0,"",E4-D4)</f>
        <v>3.6281925925868563</v>
      </c>
      <c r="G4" s="3" t="str">
        <f ca="1">IF(E4&gt;D4,"Oui","Non")</f>
        <v>Oui</v>
      </c>
    </row>
    <row r="5" spans="1:11" x14ac:dyDescent="0.25">
      <c r="A5" s="3">
        <v>10</v>
      </c>
      <c r="B5" s="5" cm="1">
        <f t="array" ref="B5">INDEX(tâches!$B$2:$B$30,A5)</f>
        <v>1.0995370370370371E-2</v>
      </c>
      <c r="C5" s="11">
        <f>IFERROR(B5+C4,B5)</f>
        <v>1.3194444444444444E-2</v>
      </c>
      <c r="D5" s="4">
        <v>44266</v>
      </c>
      <c r="E5" s="10">
        <f ca="1">$J$1+C5</f>
        <v>44270.639187962959</v>
      </c>
      <c r="F5" s="8">
        <f ca="1">IF(E5-D5&lt;=0,"",E5-D5)</f>
        <v>4.6391879629591131</v>
      </c>
      <c r="G5" s="3" t="str">
        <f ca="1">IF(E5&gt;D5,"Oui","Non")</f>
        <v>Oui</v>
      </c>
    </row>
    <row r="6" spans="1:11" x14ac:dyDescent="0.25">
      <c r="A6" s="3">
        <v>20</v>
      </c>
      <c r="B6" s="5" cm="1">
        <f t="array" ref="B6">INDEX(tâches!$B$2:$B$30,A6)</f>
        <v>1.0995370370370371E-2</v>
      </c>
      <c r="C6" s="11">
        <f>IFERROR(B6+C5,B6)</f>
        <v>2.4189814814814817E-2</v>
      </c>
      <c r="D6" s="4">
        <v>44266</v>
      </c>
      <c r="E6" s="10">
        <f ca="1">$J$1+C6</f>
        <v>44270.650183333331</v>
      </c>
      <c r="F6" s="8">
        <f ca="1">IF(E6-D6&lt;=0,"",E6-D6)</f>
        <v>4.6501833333313698</v>
      </c>
      <c r="G6" s="3" t="str">
        <f ca="1">IF(E6&gt;D6,"Oui","Non")</f>
        <v>Oui</v>
      </c>
    </row>
    <row r="7" spans="1:11" x14ac:dyDescent="0.25">
      <c r="A7" s="3">
        <v>16</v>
      </c>
      <c r="B7" s="5" cm="1">
        <f t="array" ref="B7">INDEX(tâches!$B$2:$B$30,A7)</f>
        <v>1.6493055555555556E-2</v>
      </c>
      <c r="C7" s="11">
        <f>IFERROR(B7+C6,B7)</f>
        <v>4.0682870370370369E-2</v>
      </c>
      <c r="D7" s="4">
        <v>44270</v>
      </c>
      <c r="E7" s="10">
        <f ca="1">$J$1+C7</f>
        <v>44270.666676388886</v>
      </c>
      <c r="F7" s="8">
        <f ca="1">IF(E7-D7&lt;=0,"",E7-D7)</f>
        <v>0.66667638888611691</v>
      </c>
      <c r="G7" s="3" t="str">
        <f ca="1">IF(E7&gt;D7,"Oui","Non")</f>
        <v>Oui</v>
      </c>
    </row>
    <row r="8" spans="1:11" x14ac:dyDescent="0.25">
      <c r="A8" s="3">
        <v>4</v>
      </c>
      <c r="B8" s="5" cm="1">
        <f t="array" ref="B8">INDEX(tâches!$B$2:$B$30,A8)</f>
        <v>2.0341435185185185E-2</v>
      </c>
      <c r="C8" s="11">
        <f>IFERROR(B8+C7,B8)</f>
        <v>6.1024305555555554E-2</v>
      </c>
      <c r="D8" s="4">
        <v>44270</v>
      </c>
      <c r="E8" s="10">
        <f ca="1">$J$1+C8</f>
        <v>44270.687017824072</v>
      </c>
      <c r="F8" s="8">
        <f ca="1">IF(E8-D8&lt;=0,"",E8-D8)</f>
        <v>0.68701782407151768</v>
      </c>
      <c r="G8" s="3" t="str">
        <f ca="1">IF(E8&gt;D8,"Oui","Non")</f>
        <v>Oui</v>
      </c>
    </row>
    <row r="9" spans="1:11" x14ac:dyDescent="0.25">
      <c r="A9" s="3">
        <v>17</v>
      </c>
      <c r="B9" s="5" cm="1">
        <f t="array" ref="B9">INDEX(tâches!$B$2:$B$30,A9)</f>
        <v>2.1440972222222219E-2</v>
      </c>
      <c r="C9" s="11">
        <f>IFERROR(B9+C8,B9)</f>
        <v>8.2465277777777776E-2</v>
      </c>
      <c r="D9" s="4">
        <v>44270</v>
      </c>
      <c r="E9" s="10">
        <f ca="1">$J$1+C9</f>
        <v>44270.708458796296</v>
      </c>
      <c r="F9" s="8">
        <f ca="1">IF(E9-D9&lt;=0,"",E9-D9)</f>
        <v>0.70845879629632691</v>
      </c>
      <c r="G9" s="3" t="str">
        <f ca="1">IF(E9&gt;D9,"Oui","Non")</f>
        <v>Oui</v>
      </c>
    </row>
    <row r="10" spans="1:11" x14ac:dyDescent="0.25">
      <c r="A10" s="3">
        <v>18</v>
      </c>
      <c r="B10" s="5" cm="1">
        <f t="array" ref="B10">INDEX(tâches!$B$2:$B$30,A10)</f>
        <v>2.1440972222222219E-2</v>
      </c>
      <c r="C10" s="11">
        <f>IFERROR(B10+C9,B10)</f>
        <v>0.10390624999999999</v>
      </c>
      <c r="D10" s="4">
        <v>44270</v>
      </c>
      <c r="E10" s="10">
        <f ca="1">$J$1+C10</f>
        <v>44270.729899768514</v>
      </c>
      <c r="F10" s="8">
        <f ca="1">IF(E10-D10&lt;=0,"",E10-D10)</f>
        <v>0.72989976851386018</v>
      </c>
      <c r="G10" s="3" t="str">
        <f ca="1">IF(E10&gt;D10,"Oui","Non")</f>
        <v>Oui</v>
      </c>
    </row>
    <row r="11" spans="1:11" x14ac:dyDescent="0.25">
      <c r="A11" s="3">
        <v>19</v>
      </c>
      <c r="B11" s="5" cm="1">
        <f t="array" ref="B11">INDEX(tâches!$B$2:$B$30,A11)</f>
        <v>2.1440972222222219E-2</v>
      </c>
      <c r="C11" s="11">
        <f>IFERROR(B11+C10,B11)</f>
        <v>0.12534722222222222</v>
      </c>
      <c r="D11" s="4">
        <v>44265</v>
      </c>
      <c r="E11" s="10">
        <f ca="1">$J$1+C11</f>
        <v>44270.751340740739</v>
      </c>
      <c r="F11" s="8">
        <f ca="1">IF(E11-D11&lt;=0,"",E11-D11)</f>
        <v>5.7513407407386694</v>
      </c>
      <c r="G11" s="3" t="str">
        <f ca="1">IF(E11&gt;D11,"Oui","Non")</f>
        <v>Oui</v>
      </c>
    </row>
    <row r="12" spans="1:11" x14ac:dyDescent="0.25">
      <c r="A12" s="3">
        <v>8</v>
      </c>
      <c r="B12" s="5" cm="1">
        <f t="array" ref="B12">INDEX(tâches!$B$2:$B$30,A12)</f>
        <v>2.7488425925925927E-2</v>
      </c>
      <c r="C12" s="11">
        <f>IFERROR(B12+C11,B12)</f>
        <v>0.15283564814814815</v>
      </c>
      <c r="D12" s="4">
        <v>44267</v>
      </c>
      <c r="E12" s="10">
        <f ca="1">$J$1+C12</f>
        <v>44270.778829166666</v>
      </c>
      <c r="F12" s="8">
        <f ca="1">IF(E12-D12&lt;=0,"",E12-D12)</f>
        <v>3.7788291666656733</v>
      </c>
      <c r="G12" s="3" t="str">
        <f ca="1">IF(E12&gt;D12,"Oui","Non")</f>
        <v>Oui</v>
      </c>
    </row>
    <row r="13" spans="1:11" x14ac:dyDescent="0.25">
      <c r="A13" s="3">
        <v>29</v>
      </c>
      <c r="B13" s="5" cm="1">
        <f t="array" ref="B13">INDEX(tâches!$B$2:$B$30,A13)</f>
        <v>2.7488425925925927E-2</v>
      </c>
      <c r="C13" s="11">
        <f>IFERROR(B13+C12,B13)</f>
        <v>0.18032407407407408</v>
      </c>
      <c r="D13" s="4">
        <v>44264</v>
      </c>
      <c r="E13" s="10">
        <f ca="1">$J$1+C13</f>
        <v>44270.806317592593</v>
      </c>
      <c r="F13" s="8">
        <f ca="1">IF(E13-D13&lt;=0,"",E13-D13)</f>
        <v>6.8063175925926771</v>
      </c>
      <c r="G13" s="3" t="str">
        <f ca="1">IF(E13&gt;D13,"Oui","Non")</f>
        <v>Oui</v>
      </c>
    </row>
    <row r="14" spans="1:11" x14ac:dyDescent="0.25">
      <c r="A14" s="3">
        <v>5</v>
      </c>
      <c r="B14" s="5" cm="1">
        <f t="array" ref="B14">INDEX(tâches!$B$2:$B$30,A14)</f>
        <v>2.8587962962962964E-2</v>
      </c>
      <c r="C14" s="11">
        <f>IFERROR(B14+C13,B14)</f>
        <v>0.20891203703703703</v>
      </c>
      <c r="D14" s="4">
        <v>44270</v>
      </c>
      <c r="E14" s="10">
        <f ca="1">$J$1+C14</f>
        <v>44270.834905555552</v>
      </c>
      <c r="F14" s="8">
        <f ca="1">IF(E14-D14&lt;=0,"",E14-D14)</f>
        <v>0.83490555555181345</v>
      </c>
      <c r="G14" s="3" t="str">
        <f ca="1">IF(E14&gt;D14,"Oui","Non")</f>
        <v>Oui</v>
      </c>
    </row>
    <row r="15" spans="1:11" x14ac:dyDescent="0.25">
      <c r="A15" s="3">
        <v>15</v>
      </c>
      <c r="B15" s="5" cm="1">
        <f t="array" ref="B15">INDEX(tâches!$B$2:$B$30,A15)</f>
        <v>3.8483796296296301E-2</v>
      </c>
      <c r="C15" s="11">
        <f>IFERROR(B15+C14,B15)</f>
        <v>0.24739583333333334</v>
      </c>
      <c r="D15" s="4">
        <v>44270</v>
      </c>
      <c r="E15" s="10">
        <f ca="1">$J$1+C15</f>
        <v>44270.873389351851</v>
      </c>
      <c r="F15" s="8">
        <f ca="1">IF(E15-D15&lt;=0,"",E15-D15)</f>
        <v>0.87338935185107403</v>
      </c>
      <c r="G15" s="3" t="str">
        <f ca="1">IF(E15&gt;D15,"Oui","Non")</f>
        <v>Oui</v>
      </c>
    </row>
    <row r="16" spans="1:11" x14ac:dyDescent="0.25">
      <c r="A16" s="3">
        <v>6</v>
      </c>
      <c r="B16" s="5" cm="1">
        <f t="array" ref="B16">INDEX(tâches!$B$2:$B$30,A16)</f>
        <v>5.4976851851851853E-2</v>
      </c>
      <c r="C16" s="11">
        <f>IFERROR(B16+C15,B16)</f>
        <v>0.30237268518518517</v>
      </c>
      <c r="D16" s="4">
        <v>44270</v>
      </c>
      <c r="E16" s="10">
        <f ca="1">$J$1+C16</f>
        <v>44270.928366203698</v>
      </c>
      <c r="F16" s="8">
        <f ca="1">IF(E16-D16&lt;=0,"",E16-D16)</f>
        <v>0.92836620369780576</v>
      </c>
      <c r="G16" s="3" t="str">
        <f ca="1">IF(E16&gt;D16,"Oui","Non")</f>
        <v>Oui</v>
      </c>
    </row>
    <row r="17" spans="1:7" x14ac:dyDescent="0.25">
      <c r="A17" s="3">
        <v>9</v>
      </c>
      <c r="B17" s="5" cm="1">
        <f t="array" ref="B17">INDEX(tâches!$B$2:$B$30,A17)</f>
        <v>5.4976851851851853E-2</v>
      </c>
      <c r="C17" s="11">
        <f>IFERROR(B17+C16,B17)</f>
        <v>0.35734953703703703</v>
      </c>
      <c r="D17" s="4">
        <v>44270</v>
      </c>
      <c r="E17" s="10">
        <f ca="1">$J$1+C17</f>
        <v>44270.983343055552</v>
      </c>
      <c r="F17" s="8">
        <f ca="1">IF(E17-D17&lt;=0,"",E17-D17)</f>
        <v>0.98334305555181345</v>
      </c>
      <c r="G17" s="3" t="str">
        <f ca="1">IF(E17&gt;D17,"Oui","Non")</f>
        <v>Oui</v>
      </c>
    </row>
    <row r="18" spans="1:7" x14ac:dyDescent="0.25">
      <c r="A18" s="3">
        <v>13</v>
      </c>
      <c r="B18" s="5" cm="1">
        <f t="array" ref="B18">INDEX(tâches!$B$2:$B$30,A18)</f>
        <v>5.4976851851851853E-2</v>
      </c>
      <c r="C18" s="11">
        <f>IFERROR(B18+C17,B18)</f>
        <v>0.4123263888888889</v>
      </c>
      <c r="D18" s="4">
        <v>44270</v>
      </c>
      <c r="E18" s="10">
        <f ca="1">$J$1+C18</f>
        <v>44271.038319907406</v>
      </c>
      <c r="F18" s="8">
        <f ca="1">IF(E18-D18&lt;=0,"",E18-D18)</f>
        <v>1.0383199074058211</v>
      </c>
      <c r="G18" s="3" t="str">
        <f ca="1">IF(E18&gt;D18,"Oui","Non")</f>
        <v>Oui</v>
      </c>
    </row>
    <row r="19" spans="1:7" x14ac:dyDescent="0.25">
      <c r="A19" s="3">
        <v>12</v>
      </c>
      <c r="B19" s="5" cm="1">
        <f t="array" ref="B19">INDEX(tâches!$B$2:$B$30,A19)</f>
        <v>5.4976851851851853E-2</v>
      </c>
      <c r="C19" s="11">
        <f>IFERROR(B19+C18,B19)</f>
        <v>0.46730324074074076</v>
      </c>
      <c r="D19" s="4">
        <v>44267</v>
      </c>
      <c r="E19" s="10">
        <f ca="1">$J$1+C19</f>
        <v>44271.093296759253</v>
      </c>
      <c r="F19" s="8">
        <f ca="1">IF(E19-D19&lt;=0,"",E19-D19)</f>
        <v>4.0932967592525529</v>
      </c>
      <c r="G19" s="3" t="str">
        <f ca="1">IF(E19&gt;D19,"Oui","Non")</f>
        <v>Oui</v>
      </c>
    </row>
    <row r="20" spans="1:7" x14ac:dyDescent="0.25">
      <c r="A20" s="3">
        <v>3</v>
      </c>
      <c r="B20" s="5" cm="1">
        <f t="array" ref="B20">INDEX(tâches!$B$2:$B$30,A20)</f>
        <v>5.7175925925925929E-2</v>
      </c>
      <c r="C20" s="11">
        <f>IFERROR(B20+C19,B20)</f>
        <v>0.52447916666666672</v>
      </c>
      <c r="D20" s="4">
        <v>44270</v>
      </c>
      <c r="E20" s="10">
        <f ca="1">$J$1+C20</f>
        <v>44271.150472685185</v>
      </c>
      <c r="F20" s="8">
        <f ca="1">IF(E20-D20&lt;=0,"",E20-D20)</f>
        <v>1.1504726851853775</v>
      </c>
      <c r="G20" s="3" t="str">
        <f ca="1">IF(E20&gt;D20,"Oui","Non")</f>
        <v>Oui</v>
      </c>
    </row>
    <row r="21" spans="1:7" x14ac:dyDescent="0.25">
      <c r="A21" s="3">
        <v>27</v>
      </c>
      <c r="B21" s="5" cm="1">
        <f t="array" ref="B21">INDEX(tâches!$B$2:$B$30,A21)</f>
        <v>0.12314814814814816</v>
      </c>
      <c r="C21" s="11">
        <f>IFERROR(B21+C20,B21)</f>
        <v>0.64762731481481484</v>
      </c>
      <c r="D21" s="4">
        <v>44270</v>
      </c>
      <c r="E21" s="10">
        <f ca="1">$J$1+C21</f>
        <v>44271.27362083333</v>
      </c>
      <c r="F21" s="8">
        <f ca="1">IF(E21-D21&lt;=0,"",E21-D21)</f>
        <v>1.2736208333299146</v>
      </c>
      <c r="G21" s="3" t="str">
        <f ca="1">IF(E21&gt;D21,"Oui","Non")</f>
        <v>Oui</v>
      </c>
    </row>
    <row r="22" spans="1:7" x14ac:dyDescent="0.25">
      <c r="A22" s="3">
        <v>2</v>
      </c>
      <c r="B22" s="5" cm="1">
        <f t="array" ref="B22">INDEX(tâches!$B$2:$B$30,A22)</f>
        <v>0.12314814814814816</v>
      </c>
      <c r="C22" s="11">
        <f>IFERROR(B22+C21,B22)</f>
        <v>0.77077546296296295</v>
      </c>
      <c r="D22" s="4">
        <v>44270</v>
      </c>
      <c r="E22" s="10">
        <f ca="1">$J$1+C22</f>
        <v>44271.396768981482</v>
      </c>
      <c r="F22" s="8">
        <f ca="1">IF(E22-D22&lt;=0,"",E22-D22)</f>
        <v>1.3967689814817277</v>
      </c>
      <c r="G22" s="3" t="str">
        <f ca="1">IF(E22&gt;D22,"Oui","Non")</f>
        <v>Oui</v>
      </c>
    </row>
    <row r="23" spans="1:7" x14ac:dyDescent="0.25">
      <c r="A23" s="3">
        <v>26</v>
      </c>
      <c r="B23" s="5" cm="1">
        <f t="array" ref="B23">INDEX(tâches!$B$2:$B$30,A23)</f>
        <v>0.1572337962962963</v>
      </c>
      <c r="C23" s="11">
        <f>IFERROR(B23+C22,B23)</f>
        <v>0.92800925925925926</v>
      </c>
      <c r="D23" s="4">
        <v>44259</v>
      </c>
      <c r="E23" s="10">
        <f ca="1">$J$1+C23</f>
        <v>44271.554002777775</v>
      </c>
      <c r="F23" s="8">
        <f ca="1">IF(E23-D23&lt;=0,"",E23-D23)</f>
        <v>12.554002777775167</v>
      </c>
      <c r="G23" s="3" t="str">
        <f ca="1">IF(E23&gt;D23,"Oui","Non")</f>
        <v>Oui</v>
      </c>
    </row>
    <row r="24" spans="1:7" x14ac:dyDescent="0.25">
      <c r="A24" s="3">
        <v>7</v>
      </c>
      <c r="B24" s="5" cm="1">
        <f t="array" ref="B24">INDEX(tâches!$B$2:$B$30,A24)</f>
        <v>0.17592592592592593</v>
      </c>
      <c r="C24" s="11">
        <f>IFERROR(B24+C23,B24)</f>
        <v>1.1039351851851853</v>
      </c>
      <c r="D24" s="4">
        <v>44260</v>
      </c>
      <c r="E24" s="10">
        <f ca="1">$J$1+C24</f>
        <v>44271.729928703702</v>
      </c>
      <c r="F24" s="8">
        <f ca="1">IF(E24-D24&lt;=0,"",E24-D24)</f>
        <v>11.729928703702171</v>
      </c>
      <c r="G24" s="3" t="str">
        <f ca="1">IF(E24&gt;D24,"Oui","Non")</f>
        <v>Oui</v>
      </c>
    </row>
    <row r="25" spans="1:7" x14ac:dyDescent="0.25">
      <c r="A25" s="3">
        <v>28</v>
      </c>
      <c r="B25" s="5" cm="1">
        <f t="array" ref="B25">INDEX(tâches!$B$2:$B$30,A25)</f>
        <v>0.2556423611111111</v>
      </c>
      <c r="C25" s="11">
        <f>IFERROR(B25+C24,B25)</f>
        <v>1.3595775462962965</v>
      </c>
      <c r="D25" s="4">
        <v>44260</v>
      </c>
      <c r="E25" s="10">
        <f ca="1">$J$1+C25</f>
        <v>44271.985571064812</v>
      </c>
      <c r="F25" s="8">
        <f ca="1">IF(E25-D25&lt;=0,"",E25-D25)</f>
        <v>11.985571064811666</v>
      </c>
      <c r="G25" s="3" t="str">
        <f ca="1">IF(E25&gt;D25,"Oui","Non")</f>
        <v>Oui</v>
      </c>
    </row>
    <row r="26" spans="1:7" x14ac:dyDescent="0.25">
      <c r="A26" s="3">
        <v>1</v>
      </c>
      <c r="B26" s="5" cm="1">
        <f t="array" ref="B26">INDEX(tâches!$B$2:$B$30,A26)</f>
        <v>0.37879050925925922</v>
      </c>
      <c r="C26" s="11">
        <f>IFERROR(B26+C25,B26)</f>
        <v>1.7383680555555556</v>
      </c>
      <c r="D26" s="4">
        <v>44264</v>
      </c>
      <c r="E26" s="10">
        <f ca="1">$J$1+C26</f>
        <v>44272.364361574073</v>
      </c>
      <c r="F26" s="8">
        <f ca="1">IF(E26-D26&lt;=0,"",E26-D26)</f>
        <v>8.3643615740729729</v>
      </c>
      <c r="G26" s="3" t="str">
        <f ca="1">IF(E26&gt;D26,"Oui","Non")</f>
        <v>Oui</v>
      </c>
    </row>
    <row r="27" spans="1:7" x14ac:dyDescent="0.25">
      <c r="A27" s="3">
        <v>23</v>
      </c>
      <c r="B27" s="5" cm="1">
        <f t="array" ref="B27">INDEX(tâches!$B$2:$B$30,A27)</f>
        <v>0.61464120370370368</v>
      </c>
      <c r="C27" s="11">
        <f>IFERROR(B27+C26,B27)</f>
        <v>2.3530092592592595</v>
      </c>
      <c r="D27" s="4">
        <v>44270</v>
      </c>
      <c r="E27" s="10">
        <f ca="1">$J$1+C27</f>
        <v>44272.979002777778</v>
      </c>
      <c r="F27" s="8">
        <f ca="1">IF(E27-D27&lt;=0,"",E27-D27)</f>
        <v>2.9790027777780779</v>
      </c>
      <c r="G27" s="3" t="str">
        <f ca="1">IF(E27&gt;D27,"Oui","Non")</f>
        <v>Oui</v>
      </c>
    </row>
    <row r="28" spans="1:7" x14ac:dyDescent="0.25">
      <c r="A28" s="3">
        <v>24</v>
      </c>
      <c r="B28" s="5" cm="1">
        <f t="array" ref="B28">INDEX(tâches!$B$2:$B$30,A28)</f>
        <v>0.61464120370370368</v>
      </c>
      <c r="C28" s="11">
        <f>IFERROR(B28+C27,B28)</f>
        <v>2.967650462962963</v>
      </c>
      <c r="D28" s="4">
        <v>44271</v>
      </c>
      <c r="E28" s="10">
        <f ca="1">$J$1+C28</f>
        <v>44273.593643981476</v>
      </c>
      <c r="F28" s="8">
        <f ca="1">IF(E28-D28&lt;=0,"",E28-D28)</f>
        <v>2.5936439814759069</v>
      </c>
      <c r="G28" s="3" t="str">
        <f ca="1">IF(E28&gt;D28,"Oui","Non")</f>
        <v>Oui</v>
      </c>
    </row>
    <row r="29" spans="1:7" x14ac:dyDescent="0.25">
      <c r="A29" s="3">
        <v>25</v>
      </c>
      <c r="B29" s="5" cm="1">
        <f t="array" ref="B29">INDEX(tâches!$B$2:$B$30,A29)</f>
        <v>0.61464120370370368</v>
      </c>
      <c r="C29" s="11">
        <f>IFERROR(B29+C28,B29)</f>
        <v>3.5822916666666664</v>
      </c>
      <c r="D29" s="4">
        <v>44274</v>
      </c>
      <c r="E29" s="10">
        <f ca="1">$J$1+C29</f>
        <v>44274.208285185181</v>
      </c>
      <c r="F29" s="8">
        <f ca="1">IF(E29-D29&lt;=0,"",E29-D29)</f>
        <v>0.20828518518101191</v>
      </c>
      <c r="G29" s="3" t="str">
        <f ca="1">IF(E29&gt;D29,"Oui","Non")</f>
        <v>Oui</v>
      </c>
    </row>
    <row r="30" spans="1:7" x14ac:dyDescent="0.25">
      <c r="A30" s="3">
        <v>22</v>
      </c>
      <c r="B30" s="5" cm="1">
        <f t="array" ref="B30">INDEX(tâches!$B$2:$B$30,A30)</f>
        <v>0.61464120370370368</v>
      </c>
      <c r="C30" s="11">
        <f>IFERROR(B30+C29,B30)</f>
        <v>4.1969328703703699</v>
      </c>
      <c r="D30" s="4">
        <v>44277</v>
      </c>
      <c r="E30" s="10">
        <f ca="1">$J$1+C30</f>
        <v>44274.822926388886</v>
      </c>
      <c r="F30" s="8" t="str">
        <f ca="1">IF(E30-D30&lt;=0,"",E30-D30)</f>
        <v/>
      </c>
      <c r="G30" s="3" t="str">
        <f ca="1">IF(E30&gt;D30,"Oui","Non")</f>
        <v>Non</v>
      </c>
    </row>
  </sheetData>
  <autoFilter ref="A1:G1" xr:uid="{59ADF2AD-A291-4D65-ADC8-C708810095C4}">
    <sortState xmlns:xlrd2="http://schemas.microsoft.com/office/spreadsheetml/2017/richdata2" ref="A2:G30">
      <sortCondition ref="A1"/>
    </sortState>
  </autoFilter>
  <sortState xmlns:xlrd2="http://schemas.microsoft.com/office/spreadsheetml/2017/richdata2" ref="A2:G19">
    <sortCondition ref="D2:D1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DB1C7-767A-4B86-995D-4C37F407C296}">
  <dimension ref="A1:B30"/>
  <sheetViews>
    <sheetView workbookViewId="0">
      <selection activeCell="E22" sqref="E22"/>
    </sheetView>
  </sheetViews>
  <sheetFormatPr defaultRowHeight="15" x14ac:dyDescent="0.25"/>
  <sheetData>
    <row r="1" spans="1:2" x14ac:dyDescent="0.25">
      <c r="A1" s="6" t="s">
        <v>5</v>
      </c>
      <c r="B1" s="6" t="s">
        <v>1</v>
      </c>
    </row>
    <row r="2" spans="1:2" x14ac:dyDescent="0.25">
      <c r="A2" s="3">
        <v>1</v>
      </c>
      <c r="B2" s="5">
        <v>0.37879050925925922</v>
      </c>
    </row>
    <row r="3" spans="1:2" x14ac:dyDescent="0.25">
      <c r="A3" s="3">
        <v>2</v>
      </c>
      <c r="B3" s="5">
        <v>0.12314814814814816</v>
      </c>
    </row>
    <row r="4" spans="1:2" x14ac:dyDescent="0.25">
      <c r="A4" s="3">
        <v>3</v>
      </c>
      <c r="B4" s="5">
        <v>5.7175925925925929E-2</v>
      </c>
    </row>
    <row r="5" spans="1:2" x14ac:dyDescent="0.25">
      <c r="A5" s="3">
        <v>4</v>
      </c>
      <c r="B5" s="5">
        <v>2.0341435185185185E-2</v>
      </c>
    </row>
    <row r="6" spans="1:2" x14ac:dyDescent="0.25">
      <c r="A6" s="3">
        <v>5</v>
      </c>
      <c r="B6" s="5">
        <v>2.8587962962962964E-2</v>
      </c>
    </row>
    <row r="7" spans="1:2" x14ac:dyDescent="0.25">
      <c r="A7" s="3">
        <v>6</v>
      </c>
      <c r="B7" s="5">
        <v>5.4976851851851853E-2</v>
      </c>
    </row>
    <row r="8" spans="1:2" x14ac:dyDescent="0.25">
      <c r="A8" s="3">
        <v>7</v>
      </c>
      <c r="B8" s="5">
        <v>0.17592592592592593</v>
      </c>
    </row>
    <row r="9" spans="1:2" x14ac:dyDescent="0.25">
      <c r="A9" s="3">
        <v>8</v>
      </c>
      <c r="B9" s="5">
        <v>2.7488425925925927E-2</v>
      </c>
    </row>
    <row r="10" spans="1:2" x14ac:dyDescent="0.25">
      <c r="A10" s="3">
        <v>9</v>
      </c>
      <c r="B10" s="5">
        <v>5.4976851851851853E-2</v>
      </c>
    </row>
    <row r="11" spans="1:2" x14ac:dyDescent="0.25">
      <c r="A11" s="3">
        <v>10</v>
      </c>
      <c r="B11" s="5">
        <v>1.0995370370370371E-2</v>
      </c>
    </row>
    <row r="12" spans="1:2" x14ac:dyDescent="0.25">
      <c r="A12" s="3">
        <v>11</v>
      </c>
      <c r="B12" s="5">
        <v>1.0995370370370371E-3</v>
      </c>
    </row>
    <row r="13" spans="1:2" x14ac:dyDescent="0.25">
      <c r="A13" s="3">
        <v>12</v>
      </c>
      <c r="B13" s="5">
        <v>5.4976851851851853E-2</v>
      </c>
    </row>
    <row r="14" spans="1:2" x14ac:dyDescent="0.25">
      <c r="A14" s="3">
        <v>13</v>
      </c>
      <c r="B14" s="5">
        <v>5.4976851851851853E-2</v>
      </c>
    </row>
    <row r="15" spans="1:2" x14ac:dyDescent="0.25">
      <c r="A15" s="3">
        <v>14</v>
      </c>
      <c r="B15" s="5">
        <v>5.4976851851851855E-4</v>
      </c>
    </row>
    <row r="16" spans="1:2" x14ac:dyDescent="0.25">
      <c r="A16" s="3">
        <v>15</v>
      </c>
      <c r="B16" s="5">
        <v>3.8483796296296301E-2</v>
      </c>
    </row>
    <row r="17" spans="1:2" x14ac:dyDescent="0.25">
      <c r="A17" s="3">
        <v>16</v>
      </c>
      <c r="B17" s="5">
        <v>1.6493055555555556E-2</v>
      </c>
    </row>
    <row r="18" spans="1:2" x14ac:dyDescent="0.25">
      <c r="A18" s="3">
        <v>17</v>
      </c>
      <c r="B18" s="5">
        <v>2.1440972222222219E-2</v>
      </c>
    </row>
    <row r="19" spans="1:2" x14ac:dyDescent="0.25">
      <c r="A19" s="3">
        <v>18</v>
      </c>
      <c r="B19" s="5">
        <v>2.1440972222222219E-2</v>
      </c>
    </row>
    <row r="20" spans="1:2" x14ac:dyDescent="0.25">
      <c r="A20" s="3">
        <v>19</v>
      </c>
      <c r="B20" s="5">
        <v>2.1440972222222219E-2</v>
      </c>
    </row>
    <row r="21" spans="1:2" x14ac:dyDescent="0.25">
      <c r="A21" s="3">
        <v>20</v>
      </c>
      <c r="B21" s="5">
        <v>1.0995370370370371E-2</v>
      </c>
    </row>
    <row r="22" spans="1:2" x14ac:dyDescent="0.25">
      <c r="A22" s="3">
        <v>21</v>
      </c>
      <c r="B22" s="5">
        <v>5.4976851851851855E-4</v>
      </c>
    </row>
    <row r="23" spans="1:2" x14ac:dyDescent="0.25">
      <c r="A23" s="3">
        <v>22</v>
      </c>
      <c r="B23" s="5">
        <v>0.61464120370370368</v>
      </c>
    </row>
    <row r="24" spans="1:2" x14ac:dyDescent="0.25">
      <c r="A24" s="3">
        <v>23</v>
      </c>
      <c r="B24" s="5">
        <v>0.61464120370370368</v>
      </c>
    </row>
    <row r="25" spans="1:2" x14ac:dyDescent="0.25">
      <c r="A25" s="3">
        <v>24</v>
      </c>
      <c r="B25" s="5">
        <v>0.61464120370370368</v>
      </c>
    </row>
    <row r="26" spans="1:2" x14ac:dyDescent="0.25">
      <c r="A26" s="3">
        <v>25</v>
      </c>
      <c r="B26" s="5">
        <v>0.61464120370370368</v>
      </c>
    </row>
    <row r="27" spans="1:2" x14ac:dyDescent="0.25">
      <c r="A27" s="3">
        <v>26</v>
      </c>
      <c r="B27" s="5">
        <v>0.1572337962962963</v>
      </c>
    </row>
    <row r="28" spans="1:2" x14ac:dyDescent="0.25">
      <c r="A28" s="3">
        <v>27</v>
      </c>
      <c r="B28" s="5">
        <v>0.12314814814814816</v>
      </c>
    </row>
    <row r="29" spans="1:2" x14ac:dyDescent="0.25">
      <c r="A29" s="3">
        <v>28</v>
      </c>
      <c r="B29" s="5">
        <v>0.2556423611111111</v>
      </c>
    </row>
    <row r="30" spans="1:2" x14ac:dyDescent="0.25">
      <c r="A30" s="3">
        <v>29</v>
      </c>
      <c r="B30" s="5">
        <v>2.7488425925925927E-2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tâches</vt:lpstr>
    </vt:vector>
  </TitlesOfParts>
  <Company>SULO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DROUIN, Vincent</dc:creator>
  <cp:lastModifiedBy>h2so4</cp:lastModifiedBy>
  <dcterms:created xsi:type="dcterms:W3CDTF">2021-03-11T16:10:38Z</dcterms:created>
  <dcterms:modified xsi:type="dcterms:W3CDTF">2021-03-15T14:01:29Z</dcterms:modified>
</cp:coreProperties>
</file>