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E97E05-E1B8-4D71-8880-E9E21AC61A01}" xr6:coauthVersionLast="46" xr6:coauthVersionMax="46" xr10:uidLastSave="{00000000-0000-0000-0000-000000000000}"/>
  <bookViews>
    <workbookView xWindow="-120" yWindow="-120" windowWidth="29040" windowHeight="16440" xr2:uid="{950117A9-F399-49A8-923E-D8F1C20DBBD4}"/>
  </bookViews>
  <sheets>
    <sheet name="Rpois  (2)" sheetId="2" r:id="rId1"/>
    <sheet name="Feuil1" sheetId="1" r:id="rId2"/>
  </sheets>
  <functionGroups builtInGroupCount="19"/>
  <externalReferences>
    <externalReference r:id="rId3"/>
  </externalReferences>
  <definedNames>
    <definedName name="colc">OFFSET([1]Ligue!$K$11,,COUNTA([1]Ligue!$K:$K))</definedName>
    <definedName name="CoteMatch" comment="1 seule surprise">#REF!</definedName>
    <definedName name="equipes">#N/A</definedName>
    <definedName name="Liste">OFFSET([1]Ligue!$N$7,,COUNTA([1]Ligue!$K:$K))</definedName>
    <definedName name="Liste1">OFFSET(#REF!,,,MATCH("zz",#REF!,1)-5,#REF!)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2" l="1"/>
  <c r="B59" i="2"/>
  <c r="B58" i="2"/>
  <c r="B57" i="2"/>
  <c r="B56" i="2"/>
  <c r="B55" i="2"/>
  <c r="B54" i="2"/>
  <c r="B53" i="2"/>
  <c r="B52" i="2"/>
  <c r="B33" i="2"/>
  <c r="C33" i="2" s="1"/>
  <c r="B32" i="2"/>
  <c r="C32" i="2" s="1"/>
  <c r="B31" i="2"/>
  <c r="C31" i="2" s="1"/>
  <c r="B30" i="2"/>
  <c r="C30" i="2" s="1"/>
  <c r="B29" i="2"/>
  <c r="C29" i="2" s="1"/>
  <c r="B28" i="2"/>
  <c r="C28" i="2" s="1"/>
  <c r="B27" i="2"/>
  <c r="C27" i="2" s="1"/>
  <c r="B26" i="2"/>
  <c r="C26" i="2" s="1"/>
  <c r="C25" i="2"/>
  <c r="B24" i="2"/>
  <c r="C24" i="2" s="1"/>
  <c r="B23" i="2"/>
  <c r="C23" i="2" s="1"/>
  <c r="B22" i="2"/>
  <c r="C22" i="2" s="1"/>
  <c r="B21" i="2"/>
  <c r="C21" i="2" s="1"/>
  <c r="C17" i="2"/>
  <c r="C18" i="2" s="1"/>
  <c r="B11" i="2"/>
  <c r="C11" i="2" s="1"/>
  <c r="C12" i="2" s="1"/>
  <c r="B9" i="2"/>
  <c r="B10" i="2" s="1"/>
  <c r="B7" i="2"/>
  <c r="C7" i="2" s="1"/>
  <c r="C8" i="2" s="1"/>
  <c r="B2" i="2"/>
  <c r="B3" i="2" s="1"/>
  <c r="A2" i="2"/>
  <c r="A3" i="2" s="1"/>
  <c r="P21" i="2" a="1"/>
  <c r="H2" i="2" a="1"/>
  <c r="P21" i="2" l="1"/>
  <c r="H2" i="2"/>
  <c r="B17" i="2"/>
  <c r="B18" i="2" s="1"/>
  <c r="B8" i="2"/>
  <c r="B12" i="2"/>
  <c r="C2" i="2"/>
  <c r="C3" i="2" s="1"/>
  <c r="C9" i="2"/>
  <c r="C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<sst xmlns="http://schemas.openxmlformats.org/spreadsheetml/2006/main" count="51" uniqueCount="44">
  <si>
    <t>Victoire domicile</t>
  </si>
  <si>
    <t>Match nul</t>
  </si>
  <si>
    <t>Victoire extérieur</t>
  </si>
  <si>
    <t>Moins</t>
  </si>
  <si>
    <t>Plus</t>
  </si>
  <si>
    <t>1,5 buts marqués</t>
  </si>
  <si>
    <t xml:space="preserve"> </t>
  </si>
  <si>
    <t>Cotes</t>
  </si>
  <si>
    <t>2,5 buts marqués</t>
  </si>
  <si>
    <t>3,5 buts marqués</t>
  </si>
  <si>
    <t>Non</t>
  </si>
  <si>
    <t>Oui</t>
  </si>
  <si>
    <t>Les 2 équipes marquent</t>
  </si>
  <si>
    <t>Scores</t>
  </si>
  <si>
    <t>%</t>
  </si>
  <si>
    <t>-\+</t>
  </si>
  <si>
    <t>7 +</t>
  </si>
  <si>
    <t>0 - 0</t>
  </si>
  <si>
    <t>1 - 0</t>
  </si>
  <si>
    <t>2 - 0</t>
  </si>
  <si>
    <t>3 - 0</t>
  </si>
  <si>
    <t>1 - 1</t>
  </si>
  <si>
    <t>2 - 2</t>
  </si>
  <si>
    <t>2 - 1</t>
  </si>
  <si>
    <t>3 - 1</t>
  </si>
  <si>
    <t>7+</t>
  </si>
  <si>
    <t>3 - 2</t>
  </si>
  <si>
    <t>0 - 1</t>
  </si>
  <si>
    <t>0 - 2</t>
  </si>
  <si>
    <t>1 - 2</t>
  </si>
  <si>
    <t>1 -3</t>
  </si>
  <si>
    <t>4 - 2</t>
  </si>
  <si>
    <t>4 - 3</t>
  </si>
  <si>
    <t xml:space="preserve">5 - 2 </t>
  </si>
  <si>
    <t>5 - 3</t>
  </si>
  <si>
    <t>5 - 4</t>
  </si>
  <si>
    <t>0 - 3</t>
  </si>
  <si>
    <t>0 - 4</t>
  </si>
  <si>
    <t>0 - 5</t>
  </si>
  <si>
    <t>1 - 5</t>
  </si>
  <si>
    <t>2 - 5</t>
  </si>
  <si>
    <t>3 - 5</t>
  </si>
  <si>
    <t>4 - 5</t>
  </si>
  <si>
    <t>5 - 5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</si>
</sst>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0" borderId="0"/>
  </cellStyleXfs>
  <cellXfs count="29">
    <xf numFmtId="0" fontId="0" fillId="0" borderId="0" xfId="0"/>
    <xf numFmtId="0" fontId="5" fillId="4" borderId="1" xfId="3" applyFont="1" applyFill="1" applyBorder="1" applyAlignment="1">
      <alignment horizontal="center" vertical="center"/>
    </xf>
    <xf numFmtId="0" fontId="1" fillId="0" borderId="0" xfId="3"/>
    <xf numFmtId="9" fontId="6" fillId="0" borderId="1" xfId="3" applyNumberFormat="1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6" fillId="0" borderId="0" xfId="3" applyFont="1" applyAlignment="1">
      <alignment vertical="center"/>
    </xf>
    <xf numFmtId="0" fontId="6" fillId="0" borderId="3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/>
    </xf>
    <xf numFmtId="0" fontId="6" fillId="0" borderId="2" xfId="3" applyNumberFormat="1" applyFont="1" applyBorder="1" applyAlignment="1">
      <alignment vertical="center"/>
    </xf>
    <xf numFmtId="0" fontId="6" fillId="0" borderId="0" xfId="3" applyNumberFormat="1" applyFont="1" applyAlignment="1">
      <alignment horizontal="center" vertical="center"/>
    </xf>
    <xf numFmtId="0" fontId="6" fillId="0" borderId="0" xfId="3" applyNumberFormat="1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4" fillId="0" borderId="0" xfId="3" quotePrefix="1" applyFont="1" applyAlignment="1">
      <alignment horizontal="right" textRotation="19"/>
    </xf>
    <xf numFmtId="0" fontId="2" fillId="2" borderId="0" xfId="1"/>
    <xf numFmtId="0" fontId="2" fillId="2" borderId="0" xfId="1" quotePrefix="1" applyAlignment="1">
      <alignment horizontal="right"/>
    </xf>
    <xf numFmtId="49" fontId="5" fillId="0" borderId="1" xfId="3" applyNumberFormat="1" applyFont="1" applyBorder="1" applyAlignment="1">
      <alignment horizontal="right" vertical="center"/>
    </xf>
    <xf numFmtId="10" fontId="6" fillId="0" borderId="1" xfId="3" applyNumberFormat="1" applyFont="1" applyBorder="1" applyAlignment="1">
      <alignment horizontal="center" vertical="center"/>
    </xf>
    <xf numFmtId="0" fontId="3" fillId="3" borderId="0" xfId="2"/>
    <xf numFmtId="10" fontId="1" fillId="0" borderId="0" xfId="3" applyNumberFormat="1" applyAlignment="1">
      <alignment horizontal="center"/>
    </xf>
    <xf numFmtId="0" fontId="3" fillId="3" borderId="0" xfId="2" quotePrefix="1" applyAlignment="1">
      <alignment horizontal="right"/>
    </xf>
    <xf numFmtId="0" fontId="1" fillId="0" borderId="0" xfId="3" quotePrefix="1" applyAlignment="1">
      <alignment horizontal="right"/>
    </xf>
    <xf numFmtId="10" fontId="1" fillId="0" borderId="0" xfId="3" applyNumberFormat="1" applyAlignment="1">
      <alignment horizontal="center" vertical="center"/>
    </xf>
    <xf numFmtId="0" fontId="1" fillId="0" borderId="0" xfId="3" applyAlignment="1">
      <alignment horizontal="center"/>
    </xf>
    <xf numFmtId="49" fontId="5" fillId="0" borderId="0" xfId="3" quotePrefix="1" applyNumberFormat="1" applyFont="1" applyFill="1" applyBorder="1" applyAlignment="1">
      <alignment horizontal="center" vertical="center"/>
    </xf>
    <xf numFmtId="49" fontId="5" fillId="0" borderId="1" xfId="3" applyNumberFormat="1" applyFont="1" applyBorder="1" applyAlignment="1">
      <alignment horizontal="center" vertical="center"/>
    </xf>
    <xf numFmtId="0" fontId="1" fillId="0" borderId="0" xfId="3" quotePrefix="1" applyAlignment="1">
      <alignment horizontal="center"/>
    </xf>
  </cellXfs>
  <cellStyles count="4">
    <cellStyle name="Good" xfId="1" builtinId="26"/>
    <cellStyle name="Neutral" xfId="2" builtinId="28"/>
    <cellStyle name="Normal" xfId="0" builtinId="0"/>
    <cellStyle name="Normal 3" xfId="3" xr:uid="{31A1AD68-FB76-463C-864F-F7A9F8AABE2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kura\Documents\Foot%20-LIGUE2%20-%202021_Test%20Fonc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gue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Recap"/>
      <sheetName val="Domicile"/>
      <sheetName val="Exterieur"/>
      <sheetName val="Total"/>
      <sheetName val="Anglais"/>
      <sheetName val="Graphe 1"/>
      <sheetName val="Graphe 2"/>
      <sheetName val="Graphe 3"/>
      <sheetName val="Gra_Compare"/>
      <sheetName val="AttDef2021_L1"/>
      <sheetName val="TEMP"/>
      <sheetName val="Moyenne Buts Année Précédente"/>
      <sheetName val="Rpois  (2)"/>
    </sheetNames>
    <sheetDataSet>
      <sheetData sheetId="0">
        <row r="2">
          <cell r="K2" t="str">
            <v>2-0</v>
          </cell>
        </row>
        <row r="5">
          <cell r="K5" t="str">
            <v>Toulouse 5e clss Dom.</v>
          </cell>
        </row>
        <row r="6">
          <cell r="K6" t="str">
            <v>Toulouse</v>
          </cell>
        </row>
        <row r="7">
          <cell r="N7" t="str">
            <v>Match Aller : Chambly-Toulouse 1-1</v>
          </cell>
        </row>
        <row r="8">
          <cell r="K8" t="str">
            <v>Chambly</v>
          </cell>
        </row>
        <row r="9">
          <cell r="K9" t="str">
            <v xml:space="preserve">Chambly 18e clss Ext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30A4-5A86-4F56-AE82-D085CB755BCB}">
  <sheetPr codeName="Feuil48"/>
  <dimension ref="A1:Q67"/>
  <sheetViews>
    <sheetView showGridLines="0" tabSelected="1" workbookViewId="0">
      <selection activeCell="P21" sqref="P21"/>
    </sheetView>
  </sheetViews>
  <sheetFormatPr defaultColWidth="11.42578125" defaultRowHeight="15" x14ac:dyDescent="0.25"/>
  <cols>
    <col min="1" max="1" width="32.140625" style="25" customWidth="1"/>
    <col min="2" max="2" width="21.85546875" style="2" customWidth="1"/>
    <col min="3" max="3" width="22.140625" style="2" customWidth="1"/>
    <col min="4" max="4" width="5.7109375" style="2" customWidth="1"/>
    <col min="5" max="5" width="3.7109375" style="2" customWidth="1"/>
    <col min="6" max="6" width="5.7109375" style="2" customWidth="1"/>
    <col min="7" max="7" width="4.7109375" style="2" customWidth="1"/>
    <col min="8" max="16384" width="11.42578125" style="2"/>
  </cols>
  <sheetData>
    <row r="1" spans="1:17" x14ac:dyDescent="0.25">
      <c r="A1" s="1" t="s">
        <v>0</v>
      </c>
      <c r="B1" s="1" t="s">
        <v>1</v>
      </c>
      <c r="C1" s="1" t="s">
        <v>2</v>
      </c>
    </row>
    <row r="2" spans="1:17" x14ac:dyDescent="0.25">
      <c r="A2" s="3">
        <f>ROUND(I21+J21+J22+K21+L21+M21+N21+O21+K22+K23+L22+M22+N22+O22+L23+M23+N23+O23+L24+M24+N24+O24+M25+N25+O25+N26+O26+O27,0)/100</f>
        <v>0.55000000000000004</v>
      </c>
      <c r="B2" s="3">
        <f>ROUND(H21+I22+J23+K24+L25+M26+N27+O28,0)/100</f>
        <v>0.22</v>
      </c>
      <c r="C2" s="3">
        <f>100%-(A2+B2)</f>
        <v>0.22999999999999998</v>
      </c>
      <c r="H2" s="2" t="str" cm="1">
        <f t="array" ref="H2">P1N2(A2,B2,C2,2%)</f>
        <v>1--</v>
      </c>
    </row>
    <row r="3" spans="1:17" x14ac:dyDescent="0.25">
      <c r="A3" s="4">
        <f>1/A2</f>
        <v>1.8181818181818181</v>
      </c>
      <c r="B3" s="4">
        <f>1/B2</f>
        <v>4.5454545454545459</v>
      </c>
      <c r="C3" s="4">
        <f>1/C2</f>
        <v>4.3478260869565224</v>
      </c>
    </row>
    <row r="4" spans="1:17" x14ac:dyDescent="0.25">
      <c r="A4" s="5"/>
      <c r="B4" s="5"/>
      <c r="C4" s="5"/>
    </row>
    <row r="5" spans="1:17" x14ac:dyDescent="0.25">
      <c r="A5" s="6"/>
      <c r="B5" s="6"/>
      <c r="C5" s="6"/>
    </row>
    <row r="6" spans="1:17" x14ac:dyDescent="0.25">
      <c r="A6" s="7"/>
      <c r="B6" s="1" t="s">
        <v>3</v>
      </c>
      <c r="C6" s="1" t="s">
        <v>4</v>
      </c>
    </row>
    <row r="7" spans="1:17" x14ac:dyDescent="0.25">
      <c r="A7" s="8" t="s">
        <v>5</v>
      </c>
      <c r="B7" s="3">
        <f>ROUND(H21+I21+H22,0)/100</f>
        <v>0.2</v>
      </c>
      <c r="C7" s="3">
        <f>100%-B7</f>
        <v>0.8</v>
      </c>
      <c r="Q7" s="2" t="s">
        <v>6</v>
      </c>
    </row>
    <row r="8" spans="1:17" x14ac:dyDescent="0.25">
      <c r="A8" s="9" t="s">
        <v>7</v>
      </c>
      <c r="B8" s="4">
        <f>1/B7</f>
        <v>5</v>
      </c>
      <c r="C8" s="4">
        <f>1/C7</f>
        <v>1.25</v>
      </c>
    </row>
    <row r="9" spans="1:17" x14ac:dyDescent="0.25">
      <c r="A9" s="8" t="s">
        <v>8</v>
      </c>
      <c r="B9" s="3">
        <f>ROUND(H21+I21+J21+H22+H23+I22,0)/100</f>
        <v>0.42</v>
      </c>
      <c r="C9" s="3">
        <f>100%-B9</f>
        <v>0.58000000000000007</v>
      </c>
    </row>
    <row r="10" spans="1:17" x14ac:dyDescent="0.25">
      <c r="A10" s="9" t="s">
        <v>7</v>
      </c>
      <c r="B10" s="4">
        <f>1/B9</f>
        <v>2.3809523809523809</v>
      </c>
      <c r="C10" s="4">
        <f>1/C9</f>
        <v>1.7241379310344827</v>
      </c>
    </row>
    <row r="11" spans="1:17" x14ac:dyDescent="0.25">
      <c r="A11" s="8" t="s">
        <v>9</v>
      </c>
      <c r="B11" s="3">
        <f>ROUND(H21+I21+J21+K21+H22+I22+J22+H23+I23+J23+H24,0)/100</f>
        <v>0.7</v>
      </c>
      <c r="C11" s="3">
        <f>100%-B11</f>
        <v>0.30000000000000004</v>
      </c>
    </row>
    <row r="12" spans="1:17" x14ac:dyDescent="0.25">
      <c r="A12" s="9" t="s">
        <v>7</v>
      </c>
      <c r="B12" s="10">
        <f>1/B11</f>
        <v>1.4285714285714286</v>
      </c>
      <c r="C12" s="10">
        <f>1/C11</f>
        <v>3.333333333333333</v>
      </c>
    </row>
    <row r="13" spans="1:17" x14ac:dyDescent="0.25">
      <c r="A13" s="11"/>
      <c r="B13" s="11"/>
      <c r="C13" s="11"/>
    </row>
    <row r="15" spans="1:17" x14ac:dyDescent="0.25">
      <c r="A15" s="12"/>
      <c r="B15" s="13"/>
      <c r="C15" s="13"/>
    </row>
    <row r="16" spans="1:17" x14ac:dyDescent="0.25">
      <c r="A16" s="7"/>
      <c r="B16" s="1" t="s">
        <v>10</v>
      </c>
      <c r="C16" s="1" t="s">
        <v>11</v>
      </c>
    </row>
    <row r="17" spans="1:16" x14ac:dyDescent="0.25">
      <c r="A17" s="8" t="s">
        <v>12</v>
      </c>
      <c r="B17" s="3">
        <f>100%-C17</f>
        <v>0.42399999999999993</v>
      </c>
      <c r="C17" s="3">
        <f>SUM(I22:O28)/100</f>
        <v>0.57600000000000007</v>
      </c>
    </row>
    <row r="18" spans="1:16" x14ac:dyDescent="0.25">
      <c r="A18" s="9" t="s">
        <v>7</v>
      </c>
      <c r="B18" s="4">
        <f>1/B17</f>
        <v>2.3584905660377364</v>
      </c>
      <c r="C18" s="4">
        <f>1/C17</f>
        <v>1.7361111111111109</v>
      </c>
    </row>
    <row r="19" spans="1:16" x14ac:dyDescent="0.25">
      <c r="A19" s="14"/>
      <c r="B19" s="5"/>
      <c r="C19" s="5"/>
    </row>
    <row r="20" spans="1:16" ht="21" x14ac:dyDescent="0.25">
      <c r="A20" s="1" t="s">
        <v>13</v>
      </c>
      <c r="B20" s="1" t="s">
        <v>14</v>
      </c>
      <c r="C20" s="1" t="s">
        <v>7</v>
      </c>
      <c r="G20" s="15" t="s">
        <v>15</v>
      </c>
      <c r="H20" s="16">
        <v>0</v>
      </c>
      <c r="I20" s="16">
        <v>1</v>
      </c>
      <c r="J20" s="16">
        <v>2</v>
      </c>
      <c r="K20" s="16">
        <v>3</v>
      </c>
      <c r="L20" s="16">
        <v>4</v>
      </c>
      <c r="M20" s="16">
        <v>5</v>
      </c>
      <c r="N20" s="16">
        <v>6</v>
      </c>
      <c r="O20" s="17" t="s">
        <v>16</v>
      </c>
    </row>
    <row r="21" spans="1:16" x14ac:dyDescent="0.25">
      <c r="A21" s="18" t="s">
        <v>17</v>
      </c>
      <c r="B21" s="19">
        <f>H21/100</f>
        <v>4.8899999999999999E-2</v>
      </c>
      <c r="C21" s="4">
        <f t="shared" ref="C21:C33" si="0">1/B21</f>
        <v>20.449897750511248</v>
      </c>
      <c r="G21" s="20">
        <v>0</v>
      </c>
      <c r="H21" s="2">
        <v>4.8899999999999997</v>
      </c>
      <c r="I21" s="2">
        <v>9.19</v>
      </c>
      <c r="J21" s="2">
        <v>8.6300000000000008</v>
      </c>
      <c r="K21" s="2">
        <v>5.4</v>
      </c>
      <c r="L21" s="2">
        <v>2.54</v>
      </c>
      <c r="M21" s="2">
        <v>0.95</v>
      </c>
      <c r="N21" s="2">
        <v>0.3</v>
      </c>
      <c r="O21" s="2">
        <v>0.1</v>
      </c>
      <c r="P21" s="2" t="str" cm="1">
        <f t="array" ref="P21">prono(H21:O28,0)</f>
        <v>N--</v>
      </c>
    </row>
    <row r="22" spans="1:16" x14ac:dyDescent="0.25">
      <c r="A22" s="18" t="s">
        <v>18</v>
      </c>
      <c r="B22" s="19">
        <f>I21/100</f>
        <v>9.1899999999999996E-2</v>
      </c>
      <c r="C22" s="4">
        <f t="shared" si="0"/>
        <v>10.881392818280741</v>
      </c>
      <c r="G22" s="20">
        <v>1</v>
      </c>
      <c r="H22" s="2">
        <v>5.57</v>
      </c>
      <c r="I22" s="2">
        <v>10.47</v>
      </c>
      <c r="J22" s="2">
        <v>9.83</v>
      </c>
      <c r="K22" s="2">
        <v>6.15</v>
      </c>
      <c r="L22" s="2">
        <v>2.89</v>
      </c>
      <c r="M22" s="2">
        <v>1.0900000000000001</v>
      </c>
      <c r="N22" s="2">
        <v>0.34</v>
      </c>
      <c r="O22" s="2">
        <v>0.12</v>
      </c>
    </row>
    <row r="23" spans="1:16" x14ac:dyDescent="0.25">
      <c r="A23" s="18" t="s">
        <v>19</v>
      </c>
      <c r="B23" s="19">
        <f>J21/100</f>
        <v>8.6300000000000002E-2</v>
      </c>
      <c r="C23" s="4">
        <f t="shared" si="0"/>
        <v>11.587485515643106</v>
      </c>
      <c r="G23" s="20">
        <v>2</v>
      </c>
      <c r="H23" s="2">
        <v>3.17</v>
      </c>
      <c r="I23" s="2">
        <v>5.96</v>
      </c>
      <c r="J23" s="2">
        <v>5.6</v>
      </c>
      <c r="K23" s="2">
        <v>3.5</v>
      </c>
      <c r="L23" s="2">
        <v>1.65</v>
      </c>
      <c r="M23" s="2">
        <v>0.62</v>
      </c>
      <c r="N23" s="2">
        <v>0.19</v>
      </c>
      <c r="O23" s="2">
        <v>7.0000000000000007E-2</v>
      </c>
    </row>
    <row r="24" spans="1:16" x14ac:dyDescent="0.25">
      <c r="A24" s="18" t="s">
        <v>20</v>
      </c>
      <c r="B24" s="19">
        <f>K21/100</f>
        <v>5.4000000000000006E-2</v>
      </c>
      <c r="C24" s="4">
        <f t="shared" si="0"/>
        <v>18.518518518518515</v>
      </c>
      <c r="G24" s="20">
        <v>3</v>
      </c>
      <c r="H24" s="2">
        <v>1.21</v>
      </c>
      <c r="I24" s="2">
        <v>2.2599999999999998</v>
      </c>
      <c r="J24" s="2">
        <v>2.13</v>
      </c>
      <c r="K24" s="2">
        <v>1.33</v>
      </c>
      <c r="L24" s="2">
        <v>0.62</v>
      </c>
      <c r="M24" s="2">
        <v>0.23</v>
      </c>
      <c r="N24" s="2">
        <v>7.0000000000000007E-2</v>
      </c>
      <c r="O24" s="2">
        <v>0.03</v>
      </c>
    </row>
    <row r="25" spans="1:16" x14ac:dyDescent="0.25">
      <c r="A25" s="18" t="s">
        <v>21</v>
      </c>
      <c r="B25" s="21">
        <f>I22/100</f>
        <v>0.1047</v>
      </c>
      <c r="C25" s="4">
        <f t="shared" si="0"/>
        <v>9.5510983763132753</v>
      </c>
      <c r="G25" s="20">
        <v>4</v>
      </c>
      <c r="H25" s="2">
        <v>0.34</v>
      </c>
      <c r="I25" s="2">
        <v>0.64</v>
      </c>
      <c r="J25" s="2">
        <v>0.61</v>
      </c>
      <c r="K25" s="2">
        <v>0.38</v>
      </c>
      <c r="L25" s="2">
        <v>0.18</v>
      </c>
      <c r="M25" s="2">
        <v>7.0000000000000007E-2</v>
      </c>
      <c r="N25" s="2">
        <v>0.02</v>
      </c>
      <c r="O25" s="2">
        <v>0.01</v>
      </c>
    </row>
    <row r="26" spans="1:16" x14ac:dyDescent="0.25">
      <c r="A26" s="18" t="s">
        <v>22</v>
      </c>
      <c r="B26" s="21">
        <f>J22/100</f>
        <v>9.8299999999999998E-2</v>
      </c>
      <c r="C26" s="4">
        <f t="shared" si="0"/>
        <v>10.172939979654121</v>
      </c>
      <c r="G26" s="20">
        <v>5</v>
      </c>
      <c r="H26" s="2">
        <v>0.08</v>
      </c>
      <c r="I26" s="2">
        <v>0.15</v>
      </c>
      <c r="J26" s="2">
        <v>0.14000000000000001</v>
      </c>
      <c r="K26" s="2">
        <v>0.09</v>
      </c>
      <c r="L26" s="2">
        <v>0.04</v>
      </c>
      <c r="M26" s="2">
        <v>0.02</v>
      </c>
      <c r="N26" s="2">
        <v>0</v>
      </c>
      <c r="O26" s="2">
        <v>0</v>
      </c>
    </row>
    <row r="27" spans="1:16" x14ac:dyDescent="0.25">
      <c r="A27" s="18" t="s">
        <v>23</v>
      </c>
      <c r="B27" s="19">
        <f>J22/100</f>
        <v>9.8299999999999998E-2</v>
      </c>
      <c r="C27" s="4">
        <f t="shared" si="0"/>
        <v>10.172939979654121</v>
      </c>
      <c r="G27" s="20">
        <v>6</v>
      </c>
      <c r="H27" s="2">
        <v>0.01</v>
      </c>
      <c r="I27" s="2">
        <v>0.03</v>
      </c>
      <c r="J27" s="2">
        <v>0.03</v>
      </c>
      <c r="K27" s="2">
        <v>0.02</v>
      </c>
      <c r="L27" s="2">
        <v>0.01</v>
      </c>
      <c r="M27" s="2">
        <v>0</v>
      </c>
      <c r="N27" s="2">
        <v>0</v>
      </c>
      <c r="O27" s="2">
        <v>0</v>
      </c>
    </row>
    <row r="28" spans="1:16" x14ac:dyDescent="0.25">
      <c r="A28" s="18" t="s">
        <v>24</v>
      </c>
      <c r="B28" s="19">
        <f>K23/100</f>
        <v>3.5000000000000003E-2</v>
      </c>
      <c r="C28" s="4">
        <f t="shared" si="0"/>
        <v>28.571428571428569</v>
      </c>
      <c r="G28" s="22" t="s">
        <v>25</v>
      </c>
      <c r="H28" s="2">
        <v>0</v>
      </c>
      <c r="I28" s="2">
        <v>0.01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</row>
    <row r="29" spans="1:16" x14ac:dyDescent="0.25">
      <c r="A29" s="18" t="s">
        <v>26</v>
      </c>
      <c r="B29" s="19">
        <f>K23/100</f>
        <v>3.5000000000000003E-2</v>
      </c>
      <c r="C29" s="4">
        <f t="shared" si="0"/>
        <v>28.571428571428569</v>
      </c>
    </row>
    <row r="30" spans="1:16" x14ac:dyDescent="0.25">
      <c r="A30" s="18" t="s">
        <v>27</v>
      </c>
      <c r="B30" s="19">
        <f>H22/100</f>
        <v>5.57E-2</v>
      </c>
      <c r="C30" s="4">
        <f t="shared" si="0"/>
        <v>17.953321364452425</v>
      </c>
    </row>
    <row r="31" spans="1:16" x14ac:dyDescent="0.25">
      <c r="A31" s="18" t="s">
        <v>28</v>
      </c>
      <c r="B31" s="21">
        <f>H23/100</f>
        <v>3.1699999999999999E-2</v>
      </c>
      <c r="C31" s="4">
        <f t="shared" si="0"/>
        <v>31.545741324921135</v>
      </c>
    </row>
    <row r="32" spans="1:16" x14ac:dyDescent="0.25">
      <c r="A32" s="18" t="s">
        <v>29</v>
      </c>
      <c r="B32" s="21">
        <f>I23/100</f>
        <v>5.96E-2</v>
      </c>
      <c r="C32" s="4">
        <f t="shared" si="0"/>
        <v>16.778523489932887</v>
      </c>
    </row>
    <row r="33" spans="1:3" x14ac:dyDescent="0.25">
      <c r="A33" s="23" t="s">
        <v>30</v>
      </c>
      <c r="B33" s="24">
        <f>I24/100</f>
        <v>2.2599999999999999E-2</v>
      </c>
      <c r="C33" s="4">
        <f t="shared" si="0"/>
        <v>44.247787610619469</v>
      </c>
    </row>
    <row r="34" spans="1:3" x14ac:dyDescent="0.25">
      <c r="B34" s="25"/>
    </row>
    <row r="50" spans="1:3" x14ac:dyDescent="0.25">
      <c r="A50" s="26"/>
    </row>
    <row r="52" spans="1:3" x14ac:dyDescent="0.25">
      <c r="A52" s="27" t="s">
        <v>26</v>
      </c>
      <c r="B52" s="19">
        <f>K23/100</f>
        <v>3.5000000000000003E-2</v>
      </c>
      <c r="C52" s="4">
        <v>162.72705520242337</v>
      </c>
    </row>
    <row r="53" spans="1:3" x14ac:dyDescent="0.25">
      <c r="A53" s="26" t="s">
        <v>31</v>
      </c>
      <c r="B53" s="2">
        <f>L23/100</f>
        <v>1.6500000000000001E-2</v>
      </c>
    </row>
    <row r="54" spans="1:3" x14ac:dyDescent="0.25">
      <c r="A54" s="28" t="s">
        <v>32</v>
      </c>
      <c r="B54" s="2">
        <f>L24/100</f>
        <v>6.1999999999999998E-3</v>
      </c>
    </row>
    <row r="55" spans="1:3" x14ac:dyDescent="0.25">
      <c r="A55" s="28" t="s">
        <v>33</v>
      </c>
      <c r="B55" s="2">
        <f>M23/100</f>
        <v>6.1999999999999998E-3</v>
      </c>
    </row>
    <row r="56" spans="1:3" x14ac:dyDescent="0.25">
      <c r="A56" s="28" t="s">
        <v>34</v>
      </c>
      <c r="B56" s="2">
        <f>M24/100</f>
        <v>2.3E-3</v>
      </c>
    </row>
    <row r="57" spans="1:3" x14ac:dyDescent="0.25">
      <c r="A57" s="28" t="s">
        <v>35</v>
      </c>
      <c r="B57" s="2">
        <f>M25/100</f>
        <v>7.000000000000001E-4</v>
      </c>
    </row>
    <row r="58" spans="1:3" x14ac:dyDescent="0.25">
      <c r="A58" s="27" t="s">
        <v>27</v>
      </c>
      <c r="B58" s="19">
        <f>H22/100</f>
        <v>5.57E-2</v>
      </c>
      <c r="C58" s="4">
        <v>11.304535913771286</v>
      </c>
    </row>
    <row r="59" spans="1:3" x14ac:dyDescent="0.25">
      <c r="A59" s="27" t="s">
        <v>28</v>
      </c>
      <c r="B59" s="19">
        <f>H23/100</f>
        <v>3.1699999999999999E-2</v>
      </c>
      <c r="C59" s="4">
        <v>47.574565098501225</v>
      </c>
    </row>
    <row r="60" spans="1:3" x14ac:dyDescent="0.25">
      <c r="A60" s="28" t="s">
        <v>36</v>
      </c>
    </row>
    <row r="61" spans="1:3" x14ac:dyDescent="0.25">
      <c r="A61" s="28" t="s">
        <v>37</v>
      </c>
    </row>
    <row r="62" spans="1:3" x14ac:dyDescent="0.25">
      <c r="A62" s="28" t="s">
        <v>38</v>
      </c>
    </row>
    <row r="63" spans="1:3" x14ac:dyDescent="0.25">
      <c r="A63" s="28" t="s">
        <v>39</v>
      </c>
    </row>
    <row r="64" spans="1:3" x14ac:dyDescent="0.25">
      <c r="A64" s="28" t="s">
        <v>40</v>
      </c>
    </row>
    <row r="65" spans="1:1" x14ac:dyDescent="0.25">
      <c r="A65" s="28" t="s">
        <v>41</v>
      </c>
    </row>
    <row r="66" spans="1:1" x14ac:dyDescent="0.25">
      <c r="A66" s="28" t="s">
        <v>42</v>
      </c>
    </row>
    <row r="67" spans="1:1" x14ac:dyDescent="0.25">
      <c r="A67" s="28" t="s">
        <v>43</v>
      </c>
    </row>
  </sheetData>
  <conditionalFormatting sqref="B20:B33">
    <cfRule type="top10" dxfId="1" priority="3" percent="1" rank="10"/>
  </conditionalFormatting>
  <conditionalFormatting sqref="A20:B33">
    <cfRule type="top10" dxfId="0" priority="2" percent="1" rank="10"/>
  </conditionalFormatting>
  <conditionalFormatting sqref="C21:C3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{C005BCC3-7EFD-42B0-819D-D01FDB9E34A4}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05BCC3-7EFD-42B0-819D-D01FDB9E34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F31F-9F48-4469-896E-6AE3EAF043B4}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Rpois 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Sakura</dc:creator>
  <cp:lastModifiedBy>h2so4</cp:lastModifiedBy>
  <dcterms:created xsi:type="dcterms:W3CDTF">2021-03-12T10:58:40Z</dcterms:created>
  <dcterms:modified xsi:type="dcterms:W3CDTF">2021-03-12T22:01:49Z</dcterms:modified>
</cp:coreProperties>
</file>