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1933C85-3F47-4141-814C-DD3F7275DF3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TEST" sheetId="3" r:id="rId1"/>
    <sheet name="bud_dep" sheetId="4" state="hidden" r:id="rId2"/>
    <sheet name="bud_rec" sheetId="5" state="hidden" r:id="rId3"/>
    <sheet name="correspondance" sheetId="6" state="hidden" r:id="rId4"/>
    <sheet name="Listes" sheetId="7" state="hidden" r:id="rId5"/>
  </sheets>
  <definedNames>
    <definedName name="_101_SG">Listes!$D$2:$D$40</definedName>
    <definedName name="_102_MS">Listes!$E$2:$E$3</definedName>
    <definedName name="_210_CST">Listes!$F$2:$F$14</definedName>
    <definedName name="_220_CSANTE">Listes!$G$2:$G$10</definedName>
    <definedName name="_230_CSH">Listes!$H$2:$H$10</definedName>
    <definedName name="_240_CDSPEG">Listes!$I$2:$I$10</definedName>
    <definedName name="_310_DST">Listes!$J$2:$J$29</definedName>
    <definedName name="_320_DSVS">Listes!$K$2:$K$49</definedName>
    <definedName name="_330_DSHS">Listes!$L$2:$L$23</definedName>
    <definedName name="_400_IUT">Listes!$M$2:$M$32</definedName>
    <definedName name="_440_IAE">Listes!$N$2:$N$6</definedName>
    <definedName name="_450_ESPE">Listes!$O$2:$O$11</definedName>
    <definedName name="_460_INDT">Listes!$P$2:$P$6</definedName>
    <definedName name="_470_ISVV">Listes!$Q$2:$Q$6</definedName>
    <definedName name="_480_ISPED">Listes!$R$2:$R$6</definedName>
    <definedName name="_490_ITHER">Listes!$S$2:$S$7</definedName>
    <definedName name="_500_OASU">Listes!$T$2:$T$5</definedName>
    <definedName name="_810_SAIC">Listes!$U$2:$U$8</definedName>
    <definedName name="_820_APP">Listes!$V$2:$V$4</definedName>
    <definedName name="_830_CAMPUS">Listes!$W$2</definedName>
    <definedName name="Destinations">correspondance!$A$13:$A$30</definedName>
    <definedName name="Imputations">Listes!$A$53:$A$82</definedName>
    <definedName name="Nature_rec">correspondance!$J$1:$J$30</definedName>
    <definedName name="O_N">correspondance!$A$33:$A$34</definedName>
    <definedName name="_xlnm.Print_Area" localSheetId="0">TEST!$A$1:$U$20</definedName>
    <definedName name="UB">Listes!$A$2:$A$21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6" i="3" l="1" a="1"/>
  <c r="M16" i="3" s="1"/>
  <c r="N16" i="3" s="1" a="1"/>
  <c r="N16" i="3" s="1"/>
  <c r="M17" i="3" a="1"/>
  <c r="M17" i="3" s="1"/>
  <c r="N17" i="3" s="1" a="1"/>
  <c r="N17" i="3" s="1"/>
  <c r="M18" i="3" a="1"/>
  <c r="M18" i="3" s="1"/>
  <c r="N18" i="3" s="1" a="1"/>
  <c r="N18" i="3" s="1"/>
  <c r="M19" i="3" a="1"/>
  <c r="M19" i="3" s="1"/>
  <c r="N19" i="3" s="1" a="1"/>
  <c r="N19" i="3" s="1"/>
  <c r="N15" i="3" a="1"/>
  <c r="N15" i="3" s="1"/>
  <c r="M15" i="3" a="1"/>
  <c r="M15" i="3" s="1"/>
  <c r="P5" i="3" l="1"/>
  <c r="S5" i="3" s="1"/>
  <c r="Q5" i="3"/>
  <c r="T5" i="3" s="1"/>
  <c r="R5" i="3"/>
  <c r="U5" i="3" s="1"/>
  <c r="P6" i="3"/>
  <c r="S6" i="3" s="1"/>
  <c r="Q6" i="3"/>
  <c r="T6" i="3" s="1"/>
  <c r="R6" i="3"/>
  <c r="U6" i="3" s="1"/>
  <c r="P7" i="3"/>
  <c r="S7" i="3" s="1"/>
  <c r="Q7" i="3"/>
  <c r="T7" i="3" s="1"/>
  <c r="R7" i="3"/>
  <c r="U7" i="3" s="1"/>
  <c r="A9" i="3"/>
  <c r="A8" i="3" s="1"/>
  <c r="B9" i="3"/>
  <c r="B8" i="3" s="1"/>
  <c r="C9" i="3"/>
  <c r="C8" i="3" s="1"/>
  <c r="D9" i="3"/>
  <c r="D8" i="3" s="1"/>
  <c r="E9" i="3"/>
  <c r="E8" i="3" s="1"/>
  <c r="F9" i="3"/>
  <c r="F8" i="3" s="1"/>
  <c r="G9" i="3"/>
  <c r="G8" i="3" s="1"/>
  <c r="H9" i="3"/>
  <c r="H8" i="3" s="1"/>
  <c r="I9" i="3"/>
  <c r="I8" i="3" s="1"/>
  <c r="J9" i="3"/>
  <c r="J8" i="3" s="1"/>
  <c r="K9" i="3"/>
  <c r="K8" i="3" s="1"/>
  <c r="L9" i="3"/>
  <c r="L8" i="3" s="1"/>
  <c r="M9" i="3"/>
  <c r="M8" i="3" s="1"/>
  <c r="N9" i="3"/>
  <c r="N8" i="3" s="1"/>
  <c r="O9" i="3"/>
  <c r="O8" i="3" s="1"/>
  <c r="R9" i="3" l="1"/>
  <c r="R8" i="3" s="1"/>
  <c r="U8" i="3" s="1"/>
  <c r="U9" i="3" s="1"/>
  <c r="Q9" i="3"/>
  <c r="Q8" i="3" s="1"/>
  <c r="T8" i="3" s="1"/>
  <c r="T9" i="3" s="1"/>
  <c r="P9" i="3"/>
  <c r="P8" i="3" s="1"/>
  <c r="S8" i="3" s="1"/>
  <c r="S9" i="3" l="1"/>
  <c r="K15" i="3" l="1"/>
  <c r="B15" i="3" l="1"/>
  <c r="F15" i="3" l="1"/>
  <c r="H15" i="3"/>
  <c r="D15" i="3"/>
  <c r="J15" i="3"/>
  <c r="L15" i="3" l="1"/>
  <c r="J2" i="5" l="1"/>
  <c r="D20" i="3"/>
  <c r="J4" i="4"/>
  <c r="J3" i="4"/>
  <c r="J2" i="4"/>
  <c r="H20" i="3"/>
  <c r="E23" i="5"/>
  <c r="F25" i="4"/>
  <c r="A25" i="4"/>
  <c r="C25" i="4"/>
  <c r="D25" i="4"/>
  <c r="E25" i="4"/>
  <c r="I25" i="4"/>
  <c r="F21" i="4"/>
  <c r="A21" i="4"/>
  <c r="C21" i="4"/>
  <c r="D21" i="4"/>
  <c r="E21" i="4"/>
  <c r="I21" i="4"/>
  <c r="F17" i="4"/>
  <c r="A17" i="4"/>
  <c r="C17" i="4"/>
  <c r="D17" i="4"/>
  <c r="E17" i="4"/>
  <c r="I17" i="4"/>
  <c r="F13" i="4"/>
  <c r="A13" i="4"/>
  <c r="C13" i="4"/>
  <c r="D13" i="4"/>
  <c r="E13" i="4"/>
  <c r="I13" i="4"/>
  <c r="F9" i="4"/>
  <c r="A9" i="4"/>
  <c r="C9" i="4"/>
  <c r="D9" i="4"/>
  <c r="E9" i="4"/>
  <c r="I9" i="4"/>
  <c r="I5" i="4"/>
  <c r="F5" i="4"/>
  <c r="A5" i="4"/>
  <c r="C5" i="4"/>
  <c r="D5" i="4"/>
  <c r="E5" i="4"/>
  <c r="J25" i="4"/>
  <c r="J21" i="4"/>
  <c r="J18" i="4"/>
  <c r="J17" i="4"/>
  <c r="J13" i="4"/>
  <c r="J12" i="4"/>
  <c r="J11" i="4"/>
  <c r="J10" i="4"/>
  <c r="J9" i="4"/>
  <c r="J8" i="4"/>
  <c r="J7" i="4"/>
  <c r="J6" i="4"/>
  <c r="J5" i="4"/>
  <c r="H5" i="4"/>
  <c r="G21" i="5"/>
  <c r="G22" i="5"/>
  <c r="G23" i="5"/>
  <c r="G24" i="5"/>
  <c r="G25" i="5"/>
  <c r="G20" i="5"/>
  <c r="G15" i="5"/>
  <c r="G16" i="5"/>
  <c r="G17" i="5"/>
  <c r="G18" i="5"/>
  <c r="G19" i="5"/>
  <c r="G14" i="5"/>
  <c r="F21" i="5"/>
  <c r="F22" i="5"/>
  <c r="F23" i="5"/>
  <c r="F24" i="5"/>
  <c r="F25" i="5"/>
  <c r="F20" i="5"/>
  <c r="F15" i="5"/>
  <c r="F16" i="5"/>
  <c r="F17" i="5"/>
  <c r="F18" i="5"/>
  <c r="F19" i="5"/>
  <c r="F14" i="5"/>
  <c r="G9" i="5"/>
  <c r="G3" i="5"/>
  <c r="G6" i="5"/>
  <c r="G5" i="5"/>
  <c r="G2" i="5"/>
  <c r="G4" i="5"/>
  <c r="G7" i="5"/>
  <c r="G8" i="5"/>
  <c r="G12" i="5"/>
  <c r="G10" i="5"/>
  <c r="G13" i="5"/>
  <c r="G11" i="5"/>
  <c r="F7" i="5"/>
  <c r="F10" i="5"/>
  <c r="F12" i="5"/>
  <c r="F8" i="5"/>
  <c r="F9" i="5"/>
  <c r="F11" i="5"/>
  <c r="F13" i="5"/>
  <c r="J25" i="5"/>
  <c r="I25" i="5"/>
  <c r="J24" i="5"/>
  <c r="I24" i="5"/>
  <c r="J23" i="5"/>
  <c r="I23" i="5"/>
  <c r="J22" i="5"/>
  <c r="I22" i="5"/>
  <c r="J21" i="5"/>
  <c r="I21" i="5"/>
  <c r="J20" i="5"/>
  <c r="I20" i="5"/>
  <c r="J19" i="5"/>
  <c r="I19" i="5"/>
  <c r="J18" i="5"/>
  <c r="I18" i="5"/>
  <c r="J17" i="5"/>
  <c r="I17" i="5"/>
  <c r="J16" i="5"/>
  <c r="I16" i="5"/>
  <c r="J15" i="5"/>
  <c r="I15" i="5"/>
  <c r="J14" i="5"/>
  <c r="I14" i="5"/>
  <c r="H25" i="5"/>
  <c r="H24" i="5"/>
  <c r="H23" i="5"/>
  <c r="H22" i="5"/>
  <c r="H21" i="5"/>
  <c r="H20" i="5"/>
  <c r="H19" i="5"/>
  <c r="H18" i="5"/>
  <c r="H17" i="5"/>
  <c r="H16" i="5"/>
  <c r="H15" i="5"/>
  <c r="H14" i="5"/>
  <c r="E25" i="5"/>
  <c r="D25" i="5"/>
  <c r="C25" i="5"/>
  <c r="A25" i="5"/>
  <c r="E24" i="5"/>
  <c r="D24" i="5"/>
  <c r="C24" i="5"/>
  <c r="A24" i="5"/>
  <c r="D23" i="5"/>
  <c r="C23" i="5"/>
  <c r="A23" i="5"/>
  <c r="E22" i="5"/>
  <c r="D22" i="5"/>
  <c r="C22" i="5"/>
  <c r="A22" i="5"/>
  <c r="E21" i="5"/>
  <c r="D21" i="5"/>
  <c r="C21" i="5"/>
  <c r="A21" i="5"/>
  <c r="E20" i="5"/>
  <c r="D20" i="5"/>
  <c r="C20" i="5"/>
  <c r="A20" i="5"/>
  <c r="E19" i="5"/>
  <c r="D19" i="5"/>
  <c r="C19" i="5"/>
  <c r="A19" i="5"/>
  <c r="E18" i="5"/>
  <c r="D18" i="5"/>
  <c r="C18" i="5"/>
  <c r="A18" i="5"/>
  <c r="E17" i="5"/>
  <c r="D17" i="5"/>
  <c r="C17" i="5"/>
  <c r="A17" i="5"/>
  <c r="E16" i="5"/>
  <c r="D16" i="5"/>
  <c r="C16" i="5"/>
  <c r="A16" i="5"/>
  <c r="E15" i="5"/>
  <c r="D15" i="5"/>
  <c r="C15" i="5"/>
  <c r="A15" i="5"/>
  <c r="E14" i="5"/>
  <c r="D14" i="5"/>
  <c r="C14" i="5"/>
  <c r="A14" i="5"/>
  <c r="H13" i="5"/>
  <c r="H12" i="5"/>
  <c r="H11" i="5"/>
  <c r="H10" i="5"/>
  <c r="H9" i="5"/>
  <c r="H8" i="5"/>
  <c r="J13" i="5"/>
  <c r="I13" i="5"/>
  <c r="J12" i="5"/>
  <c r="I12" i="5"/>
  <c r="J11" i="5"/>
  <c r="I11" i="5"/>
  <c r="J10" i="5"/>
  <c r="I10" i="5"/>
  <c r="J9" i="5"/>
  <c r="I9" i="5"/>
  <c r="J8" i="5"/>
  <c r="I8" i="5"/>
  <c r="E13" i="5"/>
  <c r="D13" i="5"/>
  <c r="C13" i="5"/>
  <c r="A13" i="5"/>
  <c r="E12" i="5"/>
  <c r="D12" i="5"/>
  <c r="C12" i="5"/>
  <c r="A12" i="5"/>
  <c r="E11" i="5"/>
  <c r="D11" i="5"/>
  <c r="C11" i="5"/>
  <c r="A11" i="5"/>
  <c r="E10" i="5"/>
  <c r="D10" i="5"/>
  <c r="C10" i="5"/>
  <c r="A10" i="5"/>
  <c r="E9" i="5"/>
  <c r="D9" i="5"/>
  <c r="C9" i="5"/>
  <c r="A9" i="5"/>
  <c r="E8" i="5"/>
  <c r="D8" i="5"/>
  <c r="C8" i="5"/>
  <c r="A8" i="5"/>
  <c r="I7" i="5"/>
  <c r="I6" i="5"/>
  <c r="I5" i="5"/>
  <c r="I4" i="5"/>
  <c r="I3" i="5"/>
  <c r="I2" i="5"/>
  <c r="H3" i="5"/>
  <c r="H4" i="5"/>
  <c r="H5" i="5"/>
  <c r="H6" i="5"/>
  <c r="H7" i="5"/>
  <c r="H2" i="5"/>
  <c r="H23" i="4"/>
  <c r="I23" i="4"/>
  <c r="I24" i="4"/>
  <c r="I22" i="4"/>
  <c r="H22" i="4"/>
  <c r="H18" i="4"/>
  <c r="H19" i="4"/>
  <c r="I19" i="4"/>
  <c r="I20" i="4"/>
  <c r="I18" i="4"/>
  <c r="H14" i="4"/>
  <c r="H15" i="4"/>
  <c r="I15" i="4"/>
  <c r="I16" i="4"/>
  <c r="I14" i="4"/>
  <c r="H11" i="4"/>
  <c r="I11" i="4"/>
  <c r="I12" i="4"/>
  <c r="I10" i="4"/>
  <c r="H10" i="4"/>
  <c r="H7" i="4"/>
  <c r="I7" i="4"/>
  <c r="I8" i="4"/>
  <c r="I6" i="4"/>
  <c r="H6" i="4"/>
  <c r="H3" i="4"/>
  <c r="I3" i="4"/>
  <c r="I4" i="4"/>
  <c r="I2" i="4"/>
  <c r="H2" i="4"/>
  <c r="F24" i="4"/>
  <c r="F23" i="4"/>
  <c r="F22" i="4"/>
  <c r="F20" i="4"/>
  <c r="F19" i="4"/>
  <c r="F18" i="4"/>
  <c r="F16" i="4"/>
  <c r="F15" i="4"/>
  <c r="F14" i="4"/>
  <c r="F12" i="4"/>
  <c r="F11" i="4"/>
  <c r="F10" i="4"/>
  <c r="F8" i="4"/>
  <c r="F7" i="4"/>
  <c r="F6" i="4"/>
  <c r="F4" i="4"/>
  <c r="F3" i="4"/>
  <c r="F2" i="4"/>
  <c r="A23" i="4"/>
  <c r="C23" i="4"/>
  <c r="D23" i="4"/>
  <c r="E23" i="4"/>
  <c r="A24" i="4"/>
  <c r="C24" i="4"/>
  <c r="D24" i="4"/>
  <c r="E24" i="4"/>
  <c r="A19" i="4"/>
  <c r="C19" i="4"/>
  <c r="D19" i="4"/>
  <c r="E19" i="4"/>
  <c r="A20" i="4"/>
  <c r="C20" i="4"/>
  <c r="D20" i="4"/>
  <c r="E20" i="4"/>
  <c r="A15" i="4"/>
  <c r="C15" i="4"/>
  <c r="D15" i="4"/>
  <c r="E15" i="4"/>
  <c r="A16" i="4"/>
  <c r="C16" i="4"/>
  <c r="D16" i="4"/>
  <c r="E16" i="4"/>
  <c r="A11" i="4"/>
  <c r="C11" i="4"/>
  <c r="D11" i="4"/>
  <c r="E11" i="4"/>
  <c r="A12" i="4"/>
  <c r="C12" i="4"/>
  <c r="D12" i="4"/>
  <c r="E12" i="4"/>
  <c r="A7" i="4"/>
  <c r="C7" i="4"/>
  <c r="D7" i="4"/>
  <c r="E7" i="4"/>
  <c r="A8" i="4"/>
  <c r="C8" i="4"/>
  <c r="D8" i="4"/>
  <c r="E8" i="4"/>
  <c r="A3" i="4"/>
  <c r="C3" i="4"/>
  <c r="D3" i="4"/>
  <c r="E3" i="4"/>
  <c r="A4" i="4"/>
  <c r="C4" i="4"/>
  <c r="D4" i="4"/>
  <c r="E4" i="4"/>
  <c r="E7" i="5"/>
  <c r="D7" i="5"/>
  <c r="C7" i="5"/>
  <c r="A7" i="5"/>
  <c r="E6" i="5"/>
  <c r="D6" i="5"/>
  <c r="C6" i="5"/>
  <c r="A6" i="5"/>
  <c r="E5" i="5"/>
  <c r="D5" i="5"/>
  <c r="C5" i="5"/>
  <c r="A5" i="5"/>
  <c r="E4" i="5"/>
  <c r="D4" i="5"/>
  <c r="C4" i="5"/>
  <c r="A4" i="5"/>
  <c r="E3" i="5"/>
  <c r="D3" i="5"/>
  <c r="C3" i="5"/>
  <c r="A3" i="5"/>
  <c r="E2" i="5"/>
  <c r="D2" i="5"/>
  <c r="C2" i="5"/>
  <c r="A2" i="5"/>
  <c r="E22" i="4"/>
  <c r="D22" i="4"/>
  <c r="C22" i="4"/>
  <c r="A22" i="4"/>
  <c r="E18" i="4"/>
  <c r="D18" i="4"/>
  <c r="C18" i="4"/>
  <c r="A18" i="4"/>
  <c r="E14" i="4"/>
  <c r="D14" i="4"/>
  <c r="C14" i="4"/>
  <c r="A14" i="4"/>
  <c r="E10" i="4"/>
  <c r="D10" i="4"/>
  <c r="C10" i="4"/>
  <c r="A10" i="4"/>
  <c r="E6" i="4"/>
  <c r="D6" i="4"/>
  <c r="C6" i="4"/>
  <c r="A6" i="4"/>
  <c r="E2" i="4"/>
  <c r="D2" i="4"/>
  <c r="C2" i="4"/>
  <c r="A2" i="4"/>
  <c r="C20" i="3"/>
  <c r="E20" i="3"/>
  <c r="G20" i="3"/>
  <c r="I20" i="3"/>
  <c r="K20" i="3"/>
  <c r="A20" i="3"/>
  <c r="B20" i="5"/>
  <c r="H21" i="4"/>
  <c r="H17" i="4"/>
  <c r="H13" i="4"/>
  <c r="B20" i="3"/>
  <c r="B7" i="4"/>
  <c r="B3" i="4"/>
  <c r="B4" i="4"/>
  <c r="B2" i="4"/>
  <c r="B5" i="4"/>
  <c r="H8" i="4"/>
  <c r="H12" i="4"/>
  <c r="H4" i="4"/>
  <c r="B8" i="5" l="1"/>
  <c r="F5" i="5"/>
  <c r="F2" i="5"/>
  <c r="F3" i="5"/>
  <c r="H16" i="4"/>
  <c r="J7" i="5"/>
  <c r="L20" i="3"/>
  <c r="B8" i="4"/>
  <c r="B3" i="5"/>
  <c r="J20" i="4"/>
  <c r="J16" i="4"/>
  <c r="J22" i="4"/>
  <c r="J14" i="4"/>
  <c r="J23" i="4"/>
  <c r="B2" i="5"/>
  <c r="H20" i="4"/>
  <c r="B14" i="5"/>
  <c r="J15" i="4"/>
  <c r="J19" i="4"/>
  <c r="J24" i="4"/>
  <c r="B9" i="4"/>
  <c r="B6" i="4"/>
  <c r="M20" i="3"/>
  <c r="F20" i="3"/>
  <c r="J4" i="5"/>
  <c r="J3" i="5"/>
  <c r="F6" i="5"/>
  <c r="J5" i="5"/>
  <c r="F4" i="5"/>
  <c r="H24" i="4"/>
  <c r="B15" i="5" l="1"/>
  <c r="B21" i="5"/>
  <c r="B9" i="5"/>
  <c r="B12" i="4"/>
  <c r="B13" i="4"/>
  <c r="B11" i="4"/>
  <c r="B10" i="4"/>
  <c r="J6" i="5"/>
  <c r="J20" i="3"/>
  <c r="B4" i="5" l="1"/>
  <c r="B16" i="5"/>
  <c r="B22" i="5"/>
  <c r="B10" i="5"/>
  <c r="B16" i="4"/>
  <c r="B17" i="4"/>
  <c r="B15" i="4"/>
  <c r="B14" i="4"/>
  <c r="N20" i="3"/>
  <c r="B5" i="5" l="1"/>
  <c r="B11" i="5"/>
  <c r="B17" i="5"/>
  <c r="B23" i="5"/>
  <c r="B21" i="4"/>
  <c r="B18" i="4"/>
  <c r="B20" i="4"/>
  <c r="B19" i="4"/>
  <c r="B12" i="5" l="1"/>
  <c r="B24" i="5"/>
  <c r="B6" i="5"/>
  <c r="B18" i="5"/>
  <c r="B25" i="4"/>
  <c r="B24" i="4"/>
  <c r="B22" i="4"/>
  <c r="B23" i="4"/>
  <c r="B19" i="5" l="1"/>
  <c r="B25" i="5"/>
  <c r="B13" i="5"/>
  <c r="B7" i="5"/>
  <c r="H25" i="4" l="1"/>
  <c r="H9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Pascal Caupenne</author>
  </authors>
  <commentList>
    <comment ref="A1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Pascal Caupenne:</t>
        </r>
        <r>
          <rPr>
            <sz val="9"/>
            <color indexed="81"/>
            <rFont val="Tahoma"/>
            <family val="2"/>
          </rPr>
          <t xml:space="preserve">
T avance 3172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<sst xmlns="http://schemas.openxmlformats.org/spreadsheetml/2006/main" count="566" uniqueCount="396">
  <si>
    <t>Total</t>
  </si>
  <si>
    <t>Destination</t>
  </si>
  <si>
    <t>D4</t>
  </si>
  <si>
    <t>UB</t>
  </si>
  <si>
    <t>CR</t>
  </si>
  <si>
    <t>AE</t>
  </si>
  <si>
    <t>CP</t>
  </si>
  <si>
    <t>RE</t>
  </si>
  <si>
    <t>320 DSVS</t>
  </si>
  <si>
    <t>3263R ACTION</t>
  </si>
  <si>
    <t>D106</t>
  </si>
  <si>
    <t>1.4</t>
  </si>
  <si>
    <t>Code_convention</t>
  </si>
  <si>
    <t>Exercice</t>
  </si>
  <si>
    <t>SOUS_CR</t>
  </si>
  <si>
    <t>Nature</t>
  </si>
  <si>
    <t>Origine</t>
  </si>
  <si>
    <t>Section</t>
  </si>
  <si>
    <t>Titre</t>
  </si>
  <si>
    <t>FCT</t>
  </si>
  <si>
    <t>INV</t>
  </si>
  <si>
    <t>PRS</t>
  </si>
  <si>
    <t>1.1</t>
  </si>
  <si>
    <t>Subvention pour charges de service public</t>
  </si>
  <si>
    <t>1.2</t>
  </si>
  <si>
    <t>Autres financements de l'Etat</t>
  </si>
  <si>
    <t>1.3</t>
  </si>
  <si>
    <t>Autres financements publics</t>
  </si>
  <si>
    <t>Recettes propres</t>
  </si>
  <si>
    <t>2.1</t>
  </si>
  <si>
    <t>Financement de l'Etat fléchés</t>
  </si>
  <si>
    <t>2.2</t>
  </si>
  <si>
    <t>Autres financements publics fléchés</t>
  </si>
  <si>
    <t>2.3</t>
  </si>
  <si>
    <t>Recettes propres fléchées</t>
  </si>
  <si>
    <t>G1</t>
  </si>
  <si>
    <t>G2</t>
  </si>
  <si>
    <t>G4</t>
  </si>
  <si>
    <t>G5</t>
  </si>
  <si>
    <t>F1</t>
  </si>
  <si>
    <t>F2</t>
  </si>
  <si>
    <t>F3</t>
  </si>
  <si>
    <t>Charges</t>
  </si>
  <si>
    <t>101 SG</t>
  </si>
  <si>
    <t>102 MS</t>
  </si>
  <si>
    <t>210 CST</t>
  </si>
  <si>
    <t>220 CSANTE</t>
  </si>
  <si>
    <t>230 CSH</t>
  </si>
  <si>
    <t>240 CDSPEG</t>
  </si>
  <si>
    <t>310 DST</t>
  </si>
  <si>
    <t>330 DSHS</t>
  </si>
  <si>
    <t>400 IUT</t>
  </si>
  <si>
    <t>440 IAE</t>
  </si>
  <si>
    <t>450 ESPE</t>
  </si>
  <si>
    <t>460 INDT</t>
  </si>
  <si>
    <t>470 ISVV</t>
  </si>
  <si>
    <t>480 ISPED</t>
  </si>
  <si>
    <t>490 ITHER</t>
  </si>
  <si>
    <t>500 OASU</t>
  </si>
  <si>
    <t>810 SAIC</t>
  </si>
  <si>
    <t>820 APP</t>
  </si>
  <si>
    <t>830 CAMPUS</t>
  </si>
  <si>
    <t>_101_SG</t>
  </si>
  <si>
    <t>1001M AFCO</t>
  </si>
  <si>
    <t>1501 MS</t>
  </si>
  <si>
    <t>1001 AFCO</t>
  </si>
  <si>
    <t>1001R AFCO</t>
  </si>
  <si>
    <t>1034R</t>
  </si>
  <si>
    <t>8201 CFA ST</t>
  </si>
  <si>
    <t>8300M CAMPUS</t>
  </si>
  <si>
    <t>_102_MS</t>
  </si>
  <si>
    <t>1011 FIPVU</t>
  </si>
  <si>
    <t>1502 REFACT</t>
  </si>
  <si>
    <t>1550 HC</t>
  </si>
  <si>
    <t>3010R POLES</t>
  </si>
  <si>
    <t>3020R POLES</t>
  </si>
  <si>
    <t>3030 POLES</t>
  </si>
  <si>
    <t>1002 PR</t>
  </si>
  <si>
    <t>1510 MS</t>
  </si>
  <si>
    <t>5010R LAB</t>
  </si>
  <si>
    <t>1035R IMPR</t>
  </si>
  <si>
    <t>8202 CFA SANTE</t>
  </si>
  <si>
    <t>_210_CST</t>
  </si>
  <si>
    <t>1012 SUAPS</t>
  </si>
  <si>
    <t>2100 FORCO</t>
  </si>
  <si>
    <t>2200 FORCO</t>
  </si>
  <si>
    <t>2300 FORCO</t>
  </si>
  <si>
    <t>2400 FORCO</t>
  </si>
  <si>
    <t>3011R LBX AMADEUS</t>
  </si>
  <si>
    <t>3021R I-SHARE</t>
  </si>
  <si>
    <t>3031 CIS FMJ</t>
  </si>
  <si>
    <t>1003 AI</t>
  </si>
  <si>
    <t>5020R UMS</t>
  </si>
  <si>
    <t>1037R AUDIO</t>
  </si>
  <si>
    <t>8203 CFA DEM</t>
  </si>
  <si>
    <t>_220_CSANTE</t>
  </si>
  <si>
    <t>1013 ESE</t>
  </si>
  <si>
    <t>2101 DLLC</t>
  </si>
  <si>
    <t>2201 UMFCS</t>
  </si>
  <si>
    <t>2301 DLC</t>
  </si>
  <si>
    <t>2401 LANG</t>
  </si>
  <si>
    <t>3012R LBX COTE</t>
  </si>
  <si>
    <t>3022R LBX BRAIN</t>
  </si>
  <si>
    <t>3032R Via Inno</t>
  </si>
  <si>
    <t>1004 PRG</t>
  </si>
  <si>
    <t>4400 FORCO</t>
  </si>
  <si>
    <t>4500 FORCO</t>
  </si>
  <si>
    <t>4600 FORCO</t>
  </si>
  <si>
    <t>4700 FORCO</t>
  </si>
  <si>
    <t>4800 FORCO</t>
  </si>
  <si>
    <t>4900 FORCO</t>
  </si>
  <si>
    <t>5030R EPOC</t>
  </si>
  <si>
    <t>1039R COGE</t>
  </si>
  <si>
    <t>_230_CSH</t>
  </si>
  <si>
    <t>1014 MEDIA</t>
  </si>
  <si>
    <t>2102 MATH</t>
  </si>
  <si>
    <t>2202 MED</t>
  </si>
  <si>
    <t>2302 ANTHR</t>
  </si>
  <si>
    <t>2402 DSP</t>
  </si>
  <si>
    <t>3013R LBX LASCAR</t>
  </si>
  <si>
    <t>3023R LBX TRAIL</t>
  </si>
  <si>
    <t>3033R Entrepreunariat</t>
  </si>
  <si>
    <t>4401 CONV</t>
  </si>
  <si>
    <t>4501 RD</t>
  </si>
  <si>
    <t>4601 FORM</t>
  </si>
  <si>
    <t>4701 FORM</t>
  </si>
  <si>
    <t>4801 FORM</t>
  </si>
  <si>
    <t>4901 FORM</t>
  </si>
  <si>
    <t>1051R COM</t>
  </si>
  <si>
    <t>_240_CDSPEG</t>
  </si>
  <si>
    <t>1015 ETHNO</t>
  </si>
  <si>
    <t>2103 INFO</t>
  </si>
  <si>
    <t>2203 ODONTO</t>
  </si>
  <si>
    <t>2303 SOCIO</t>
  </si>
  <si>
    <t>2403 ECO</t>
  </si>
  <si>
    <t>3014R EQX ST</t>
  </si>
  <si>
    <t>3024R EQX SVS</t>
  </si>
  <si>
    <t>3034R HEADS</t>
  </si>
  <si>
    <t>4502 S24</t>
  </si>
  <si>
    <t>4902R RECH</t>
  </si>
  <si>
    <t>1061R DSI</t>
  </si>
  <si>
    <t>_310_DST</t>
  </si>
  <si>
    <t>1016 SUAPSIE</t>
  </si>
  <si>
    <t>2104 SCING</t>
  </si>
  <si>
    <t>2204 PHARMA</t>
  </si>
  <si>
    <t>2304 PSY</t>
  </si>
  <si>
    <t>2404 DEJA</t>
  </si>
  <si>
    <t>3015R CPU</t>
  </si>
  <si>
    <t>3210R CRMSB</t>
  </si>
  <si>
    <t>3310 LP</t>
  </si>
  <si>
    <t>4000 FORCO</t>
  </si>
  <si>
    <t>4503 S33</t>
  </si>
  <si>
    <t>1071R DOC</t>
  </si>
  <si>
    <t>_320_DSVS</t>
  </si>
  <si>
    <t>1021R DIRVED</t>
  </si>
  <si>
    <t>2105 PHYS</t>
  </si>
  <si>
    <t>2205 DOMTOM</t>
  </si>
  <si>
    <t>2305 EDUC</t>
  </si>
  <si>
    <t>2405 DEJEP</t>
  </si>
  <si>
    <t>3016R LAPHIA</t>
  </si>
  <si>
    <t>3213R BIOTIS</t>
  </si>
  <si>
    <t>3311 DURKHEIM</t>
  </si>
  <si>
    <t>4001 CJ</t>
  </si>
  <si>
    <t>4504 S40</t>
  </si>
  <si>
    <t>_330_DSHS</t>
  </si>
  <si>
    <t>1022M DRI</t>
  </si>
  <si>
    <t>2106 CHIM</t>
  </si>
  <si>
    <t>2206 EMS</t>
  </si>
  <si>
    <t>2306 STAPS</t>
  </si>
  <si>
    <t>3110R IMB</t>
  </si>
  <si>
    <t>3214R ARNA</t>
  </si>
  <si>
    <t>3312 COMPTRASEC</t>
  </si>
  <si>
    <t>4002 CSGU</t>
  </si>
  <si>
    <t>4505 S47</t>
  </si>
  <si>
    <t>_400_IUT</t>
  </si>
  <si>
    <t>1023R PART INNO</t>
  </si>
  <si>
    <t>2107 STE</t>
  </si>
  <si>
    <t>3111R LABRI</t>
  </si>
  <si>
    <t>3218R IINS</t>
  </si>
  <si>
    <t>3314 IRDAP</t>
  </si>
  <si>
    <t>4003 GEBI</t>
  </si>
  <si>
    <t>4506 S64</t>
  </si>
  <si>
    <t>_440_IAE</t>
  </si>
  <si>
    <t>1024R IdEx</t>
  </si>
  <si>
    <t>2108 BIO</t>
  </si>
  <si>
    <t>3112R LOMA</t>
  </si>
  <si>
    <t>3219R IMN</t>
  </si>
  <si>
    <t>3315 CERDARE</t>
  </si>
  <si>
    <t>4004 GCGP</t>
  </si>
  <si>
    <t>_450_ESPE</t>
  </si>
  <si>
    <t>1031M FG</t>
  </si>
  <si>
    <t>2109 DUSA</t>
  </si>
  <si>
    <t>3113R CENBG</t>
  </si>
  <si>
    <t>3220R SANPSY</t>
  </si>
  <si>
    <t>3316 CRDEI</t>
  </si>
  <si>
    <t>4005 GCCD</t>
  </si>
  <si>
    <t>_460_INDT</t>
  </si>
  <si>
    <t>1032 FLUID</t>
  </si>
  <si>
    <t>2110 DL</t>
  </si>
  <si>
    <t>3114R CELIA</t>
  </si>
  <si>
    <t>3221R INCIA</t>
  </si>
  <si>
    <t>3318 CERFAP</t>
  </si>
  <si>
    <t>4006 GEII</t>
  </si>
  <si>
    <t>_470_ISVV</t>
  </si>
  <si>
    <t>1033M TRVX</t>
  </si>
  <si>
    <t>3115R FLP</t>
  </si>
  <si>
    <t>3222R NEUROCENTRE</t>
  </si>
  <si>
    <t>3319 ISCJ</t>
  </si>
  <si>
    <t>4007 GMP</t>
  </si>
  <si>
    <t>_480_ISPED</t>
  </si>
  <si>
    <t>1034M LOGI</t>
  </si>
  <si>
    <t>3116R IMS</t>
  </si>
  <si>
    <t>3223R</t>
  </si>
  <si>
    <t>3320 GRETHA</t>
  </si>
  <si>
    <t>4008 GACO</t>
  </si>
  <si>
    <t>_490_ITHER</t>
  </si>
  <si>
    <t>1035M IMPR</t>
  </si>
  <si>
    <t>3117R I2M</t>
  </si>
  <si>
    <t>3224R NUTRINEURO</t>
  </si>
  <si>
    <t>3321 IRGO</t>
  </si>
  <si>
    <t>4009 GEA</t>
  </si>
  <si>
    <t>_500_OASU</t>
  </si>
  <si>
    <t>1036M PSE</t>
  </si>
  <si>
    <t>3118R LP2N</t>
  </si>
  <si>
    <t>3225R</t>
  </si>
  <si>
    <t>3322 LAREFI</t>
  </si>
  <si>
    <t>4010 GLT</t>
  </si>
  <si>
    <t>_810_SAIC</t>
  </si>
  <si>
    <t>1037M AUDIO</t>
  </si>
  <si>
    <t>3119R ISM</t>
  </si>
  <si>
    <t>3226R MFP</t>
  </si>
  <si>
    <t>3323 LACES</t>
  </si>
  <si>
    <t>4011 HSE</t>
  </si>
  <si>
    <t>_820_APP</t>
  </si>
  <si>
    <t>1041</t>
  </si>
  <si>
    <t>3120R CRPP</t>
  </si>
  <si>
    <t>3227R MRGM</t>
  </si>
  <si>
    <t>3324 ADES</t>
  </si>
  <si>
    <t>4012 INFO</t>
  </si>
  <si>
    <t>_830_CAMPUS</t>
  </si>
  <si>
    <t>1042</t>
  </si>
  <si>
    <t>3121R ICMCB</t>
  </si>
  <si>
    <t>3229R IBGC</t>
  </si>
  <si>
    <t>3325 IRM</t>
  </si>
  <si>
    <t>4013 MP</t>
  </si>
  <si>
    <t>1051M COM</t>
  </si>
  <si>
    <t>3122R LCTS</t>
  </si>
  <si>
    <t>3232R</t>
  </si>
  <si>
    <t>3326 CERCCLE</t>
  </si>
  <si>
    <t>4014 QLIO</t>
  </si>
  <si>
    <t>1052 JURISUP</t>
  </si>
  <si>
    <t>3123R LCPO</t>
  </si>
  <si>
    <t>3233R AMC</t>
  </si>
  <si>
    <t>3327 LAB-E3D</t>
  </si>
  <si>
    <t>4015 SGM</t>
  </si>
  <si>
    <t>1061M DSI</t>
  </si>
  <si>
    <t>3124R LOF</t>
  </si>
  <si>
    <t>3235R CRCTB</t>
  </si>
  <si>
    <t>4016 TCBB</t>
  </si>
  <si>
    <t>1062R MCIA</t>
  </si>
  <si>
    <t>3125R PLACA</t>
  </si>
  <si>
    <t>3236R</t>
  </si>
  <si>
    <t>4017 TCP</t>
  </si>
  <si>
    <t>1063M DSI-TEL</t>
  </si>
  <si>
    <t>3126R CBMN</t>
  </si>
  <si>
    <t>3241R LBM</t>
  </si>
  <si>
    <t>4018 CRED</t>
  </si>
  <si>
    <t>1071 M</t>
  </si>
  <si>
    <t>3127R BIOGE</t>
  </si>
  <si>
    <t>3242R BFP</t>
  </si>
  <si>
    <t>4019R TECHNOSHOP</t>
  </si>
  <si>
    <t>1072 M</t>
  </si>
  <si>
    <t>3128R PACEA</t>
  </si>
  <si>
    <t>3243R</t>
  </si>
  <si>
    <t>4020 FAB</t>
  </si>
  <si>
    <t>1073 M</t>
  </si>
  <si>
    <t>3129R SPH</t>
  </si>
  <si>
    <t>3244R OENO</t>
  </si>
  <si>
    <t>1074 M</t>
  </si>
  <si>
    <t>3245R EGFV</t>
  </si>
  <si>
    <t>4100 FORCO</t>
  </si>
  <si>
    <t>1075 URFIST</t>
  </si>
  <si>
    <t>3247R</t>
  </si>
  <si>
    <t>4200 FORCO</t>
  </si>
  <si>
    <t>1076 SCOOP</t>
  </si>
  <si>
    <t>3248R</t>
  </si>
  <si>
    <t>4300 FORCO</t>
  </si>
  <si>
    <t>1077 R</t>
  </si>
  <si>
    <t>3249R</t>
  </si>
  <si>
    <t>1078 P</t>
  </si>
  <si>
    <t>3251R BIC</t>
  </si>
  <si>
    <t>1900 AMORT</t>
  </si>
  <si>
    <t>3252R CIBIB</t>
  </si>
  <si>
    <t>1910 FM</t>
  </si>
  <si>
    <t>3253R ANIMA</t>
  </si>
  <si>
    <t>1920 FG</t>
  </si>
  <si>
    <t>3254R TBM Core</t>
  </si>
  <si>
    <t>1990R PA</t>
  </si>
  <si>
    <t>3255R PTIB</t>
  </si>
  <si>
    <t>3256R IBIO</t>
  </si>
  <si>
    <t>3257R IECB</t>
  </si>
  <si>
    <t>3258R CGFB</t>
  </si>
  <si>
    <t>3259R EQ NON LAB</t>
  </si>
  <si>
    <t>3260R CIC</t>
  </si>
  <si>
    <t>3261R IHU Lyric</t>
  </si>
  <si>
    <t>3262R ALISAY</t>
  </si>
  <si>
    <t>3264R BaRITOn</t>
  </si>
  <si>
    <t>3265R IMOTION</t>
  </si>
  <si>
    <t>3266R BRCPH</t>
  </si>
  <si>
    <t>_Imputations</t>
  </si>
  <si>
    <t>D101</t>
  </si>
  <si>
    <t>D102</t>
  </si>
  <si>
    <t>D103</t>
  </si>
  <si>
    <t>D105</t>
  </si>
  <si>
    <t>D107</t>
  </si>
  <si>
    <t>D108</t>
  </si>
  <si>
    <t>D109</t>
  </si>
  <si>
    <t>D110</t>
  </si>
  <si>
    <t>D111</t>
  </si>
  <si>
    <t>D112</t>
  </si>
  <si>
    <t>D113</t>
  </si>
  <si>
    <t>D114</t>
  </si>
  <si>
    <t>D115</t>
  </si>
  <si>
    <t>Formation initiale et continue de niveau Licence</t>
  </si>
  <si>
    <t>Formation initiale et continue de niveau Master</t>
  </si>
  <si>
    <t>Formation initiale et continue de niveau Doctorat</t>
  </si>
  <si>
    <t>Bibliothèques et Documentation</t>
  </si>
  <si>
    <t>Recherche - sciences de la vie, biotechnologie et santé</t>
  </si>
  <si>
    <t>Rech.- maths, sciences information, micro/nano techno</t>
  </si>
  <si>
    <t>Rech. - physique, chimie et sciences pour l'ingénieur</t>
  </si>
  <si>
    <t>Recherche - physique nucléaire et des hautes énergies</t>
  </si>
  <si>
    <t>Rech. - sciences terre, univers et environnement</t>
  </si>
  <si>
    <t>Recherche - sciences de l'homme et de la société</t>
  </si>
  <si>
    <t>Recherche interdisciplinaire et transversale</t>
  </si>
  <si>
    <t>Diffusion des savoirs et Musées</t>
  </si>
  <si>
    <t>Immobilier</t>
  </si>
  <si>
    <t>Pilotage et support</t>
  </si>
  <si>
    <t>D201</t>
  </si>
  <si>
    <t>Aides directes aux étudiants</t>
  </si>
  <si>
    <t>D202</t>
  </si>
  <si>
    <t>Aides indirectes aux étudiants</t>
  </si>
  <si>
    <t>D203</t>
  </si>
  <si>
    <t>Santé étudiants, activités associatives, culturelles, sport</t>
  </si>
  <si>
    <t>Dépenses non décaissables (1)</t>
  </si>
  <si>
    <t>RZ</t>
  </si>
  <si>
    <t>Recettes non encaissables</t>
  </si>
  <si>
    <t>Subventions spécifiques MESR</t>
  </si>
  <si>
    <t>Subventions de fonctionnement autres ministères</t>
  </si>
  <si>
    <t>Droits socle</t>
  </si>
  <si>
    <t>Droits spécifiques</t>
  </si>
  <si>
    <t>Redevances</t>
  </si>
  <si>
    <t>Prestations de formation continue</t>
  </si>
  <si>
    <t>Validation des acquis de l'expérience (VAE)</t>
  </si>
  <si>
    <t>Taxe d'apprentissage</t>
  </si>
  <si>
    <t>Prestations de recherche</t>
  </si>
  <si>
    <t>Contrats de recherche hors ANR</t>
  </si>
  <si>
    <t>ANR investissements d'avenir</t>
  </si>
  <si>
    <t>ANR hors investissements d'avenir</t>
  </si>
  <si>
    <t>Subventions de fonctionnement - Région</t>
  </si>
  <si>
    <t>Subventions de fonctionnement - Union Européenne</t>
  </si>
  <si>
    <t>Subventions de fonctionnement - Autres Public</t>
  </si>
  <si>
    <t>Subventions de fonctionnement - Autres Privé</t>
  </si>
  <si>
    <t>Dons, legs, mécénat</t>
  </si>
  <si>
    <t>Autres recettes</t>
  </si>
  <si>
    <t>Prestations internes : frais de gestion sur contrats et conventions</t>
  </si>
  <si>
    <t>Refacturations internes de personnel</t>
  </si>
  <si>
    <t>Autres prestations internes</t>
  </si>
  <si>
    <t>Reprises sur amortissements, dépréciations et provisions</t>
  </si>
  <si>
    <t>Financement des autres actifs - Etat</t>
  </si>
  <si>
    <t>Financement des autres actifs - ANR investissements d'avenir</t>
  </si>
  <si>
    <t>Financement des autres actifs - ANR hors investissements d'avenir</t>
  </si>
  <si>
    <t>Valeur initiale des financements rattachés à des actifs - Région</t>
  </si>
  <si>
    <t>Valeur initiale des financements rattachés à des actifs - Autres Public</t>
  </si>
  <si>
    <t>Valeur initiale des financements rattachés à des actifs - Union Européenne</t>
  </si>
  <si>
    <t>Valeur initiale des financements rattachés à des actifs - Autres Privé</t>
  </si>
  <si>
    <t>O</t>
  </si>
  <si>
    <t>N</t>
  </si>
  <si>
    <t>Droits d'inscription</t>
  </si>
  <si>
    <t>Formation continue, diplômes propres et VAE</t>
  </si>
  <si>
    <t>Contrats et prestations de recherche hors ANR</t>
  </si>
  <si>
    <t>Subventions d'exploitation et financement des actifs - Région</t>
  </si>
  <si>
    <t>Subventions d'exploitation et financement des actifs - Union Européenne</t>
  </si>
  <si>
    <t>Subventions d'exploitation et financement des actifs - Autres</t>
  </si>
  <si>
    <t>Fondations - fonds propres, réserves, dons et legs</t>
  </si>
  <si>
    <t>2406 MOOCINNOV+</t>
  </si>
  <si>
    <t>7540 ACCES</t>
  </si>
  <si>
    <t>7530 PROJET NEWDEAL</t>
  </si>
  <si>
    <t>ANNEE 1</t>
  </si>
  <si>
    <t>ANNEE 2</t>
  </si>
  <si>
    <t>ANNEE 3</t>
  </si>
  <si>
    <t>ANNEE 4</t>
  </si>
  <si>
    <t>ANNEE 5</t>
  </si>
  <si>
    <t>ANNEE 6</t>
  </si>
  <si>
    <t>DEPENSES</t>
  </si>
  <si>
    <t>RECETTES</t>
  </si>
  <si>
    <t>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</si>
</sst>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6" formatCode="_-* #,##0.00_ _F_-;\-* #,##0.00_ _F_-;_-* &quot;-&quot;??_ _F_-;_-@_-"/>
  </numFmts>
  <fonts count="15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10"/>
      <name val="Geneva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4"/>
      <color theme="1"/>
      <name val="Calibri"/>
      <family val="2"/>
    </font>
    <font>
      <sz val="14"/>
      <name val="Calibri"/>
      <family val="2"/>
    </font>
    <font>
      <b/>
      <sz val="14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A4FAC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bgColor rgb="FFA4FAC1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</borders>
  <cellStyleXfs count="8">
    <xf numFmtId="0" fontId="0" fillId="0" borderId="0"/>
    <xf numFmtId="166" fontId="6" fillId="0" borderId="0"/>
    <xf numFmtId="0" fontId="7" fillId="0" borderId="0"/>
    <xf numFmtId="0" fontId="2" fillId="0" borderId="0"/>
    <xf numFmtId="0" fontId="8" fillId="0" borderId="0"/>
    <xf numFmtId="0" fontId="8" fillId="0" borderId="0"/>
    <xf numFmtId="0" fontId="9" fillId="0" borderId="0"/>
    <xf numFmtId="0" fontId="6" fillId="0" borderId="0"/>
  </cellStyleXfs>
  <cellXfs count="43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2" xfId="0" applyBorder="1"/>
    <xf numFmtId="0" fontId="0" fillId="0" borderId="10" xfId="0" applyBorder="1"/>
    <xf numFmtId="2" fontId="0" fillId="0" borderId="0" xfId="0" applyNumberFormat="1"/>
    <xf numFmtId="2" fontId="0" fillId="0" borderId="1" xfId="0" applyNumberFormat="1" applyBorder="1"/>
    <xf numFmtId="2" fontId="0" fillId="0" borderId="12" xfId="0" applyNumberFormat="1" applyBorder="1"/>
    <xf numFmtId="2" fontId="0" fillId="0" borderId="0" xfId="0" applyNumberFormat="1" applyBorder="1"/>
    <xf numFmtId="2" fontId="0" fillId="0" borderId="10" xfId="0" applyNumberFormat="1" applyBorder="1"/>
    <xf numFmtId="49" fontId="3" fillId="5" borderId="13" xfId="0" applyNumberFormat="1" applyFont="1" applyFill="1" applyBorder="1" applyAlignment="1">
      <alignment horizontal="left"/>
    </xf>
    <xf numFmtId="49" fontId="4" fillId="6" borderId="13" xfId="0" applyNumberFormat="1" applyFont="1" applyFill="1" applyBorder="1" applyAlignment="1">
      <alignment horizontal="left"/>
    </xf>
    <xf numFmtId="49" fontId="5" fillId="7" borderId="13" xfId="0" applyNumberFormat="1" applyFont="1" applyFill="1" applyBorder="1" applyAlignment="1">
      <alignment horizontal="left"/>
    </xf>
    <xf numFmtId="49" fontId="5" fillId="7" borderId="14" xfId="0" applyNumberFormat="1" applyFont="1" applyFill="1" applyBorder="1" applyAlignment="1">
      <alignment horizontal="left"/>
    </xf>
    <xf numFmtId="0" fontId="0" fillId="0" borderId="15" xfId="0" applyFill="1" applyBorder="1"/>
    <xf numFmtId="0" fontId="10" fillId="0" borderId="0" xfId="0" applyFont="1"/>
    <xf numFmtId="164" fontId="10" fillId="0" borderId="0" xfId="0" applyNumberFormat="1" applyFont="1"/>
    <xf numFmtId="0" fontId="11" fillId="0" borderId="0" xfId="0" applyFont="1"/>
    <xf numFmtId="0" fontId="12" fillId="3" borderId="8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164" fontId="11" fillId="2" borderId="3" xfId="0" applyNumberFormat="1" applyFont="1" applyFill="1" applyBorder="1" applyAlignment="1" applyProtection="1">
      <alignment vertical="center"/>
      <protection locked="0"/>
    </xf>
    <xf numFmtId="164" fontId="12" fillId="3" borderId="3" xfId="0" applyNumberFormat="1" applyFont="1" applyFill="1" applyBorder="1" applyAlignment="1">
      <alignment vertical="center"/>
    </xf>
    <xf numFmtId="164" fontId="11" fillId="2" borderId="4" xfId="0" applyNumberFormat="1" applyFont="1" applyFill="1" applyBorder="1" applyAlignment="1" applyProtection="1">
      <alignment vertical="center"/>
      <protection locked="0"/>
    </xf>
    <xf numFmtId="164" fontId="12" fillId="3" borderId="4" xfId="0" applyNumberFormat="1" applyFont="1" applyFill="1" applyBorder="1" applyAlignment="1">
      <alignment vertical="center"/>
    </xf>
    <xf numFmtId="164" fontId="11" fillId="4" borderId="4" xfId="0" applyNumberFormat="1" applyFont="1" applyFill="1" applyBorder="1" applyAlignment="1" applyProtection="1">
      <alignment vertical="center"/>
      <protection locked="0"/>
    </xf>
    <xf numFmtId="164" fontId="11" fillId="4" borderId="5" xfId="0" applyNumberFormat="1" applyFont="1" applyFill="1" applyBorder="1" applyAlignment="1" applyProtection="1">
      <alignment vertical="center"/>
      <protection locked="0"/>
    </xf>
    <xf numFmtId="164" fontId="11" fillId="2" borderId="5" xfId="0" applyNumberFormat="1" applyFont="1" applyFill="1" applyBorder="1" applyAlignment="1" applyProtection="1">
      <alignment vertical="center"/>
      <protection locked="0"/>
    </xf>
    <xf numFmtId="164" fontId="12" fillId="3" borderId="5" xfId="0" applyNumberFormat="1" applyFont="1" applyFill="1" applyBorder="1" applyAlignment="1">
      <alignment vertical="center"/>
    </xf>
    <xf numFmtId="164" fontId="12" fillId="3" borderId="1" xfId="0" applyNumberFormat="1" applyFont="1" applyFill="1" applyBorder="1" applyAlignment="1">
      <alignment vertical="center"/>
    </xf>
    <xf numFmtId="164" fontId="11" fillId="0" borderId="0" xfId="0" applyNumberFormat="1" applyFont="1"/>
    <xf numFmtId="0" fontId="12" fillId="3" borderId="9" xfId="0" applyFont="1" applyFill="1" applyBorder="1" applyAlignment="1">
      <alignment horizontal="center" vertical="center"/>
    </xf>
    <xf numFmtId="164" fontId="11" fillId="8" borderId="3" xfId="0" applyNumberFormat="1" applyFont="1" applyFill="1" applyBorder="1" applyAlignment="1" applyProtection="1">
      <alignment vertical="center"/>
      <protection locked="0"/>
    </xf>
    <xf numFmtId="164" fontId="11" fillId="2" borderId="16" xfId="0" applyNumberFormat="1" applyFont="1" applyFill="1" applyBorder="1" applyAlignment="1" applyProtection="1">
      <alignment vertical="center"/>
      <protection locked="0"/>
    </xf>
    <xf numFmtId="164" fontId="11" fillId="8" borderId="16" xfId="0" applyNumberFormat="1" applyFont="1" applyFill="1" applyBorder="1" applyAlignment="1" applyProtection="1">
      <alignment vertical="center"/>
      <protection locked="0"/>
    </xf>
    <xf numFmtId="165" fontId="12" fillId="3" borderId="3" xfId="0" applyNumberFormat="1" applyFont="1" applyFill="1" applyBorder="1" applyAlignment="1">
      <alignment vertical="center"/>
    </xf>
    <xf numFmtId="164" fontId="11" fillId="2" borderId="11" xfId="0" applyNumberFormat="1" applyFont="1" applyFill="1" applyBorder="1" applyAlignment="1" applyProtection="1">
      <alignment vertical="center"/>
      <protection locked="0"/>
    </xf>
    <xf numFmtId="164" fontId="11" fillId="2" borderId="18" xfId="0" applyNumberFormat="1" applyFont="1" applyFill="1" applyBorder="1" applyAlignment="1" applyProtection="1">
      <alignment vertical="center"/>
      <protection locked="0"/>
    </xf>
    <xf numFmtId="164" fontId="11" fillId="2" borderId="19" xfId="0" applyNumberFormat="1" applyFont="1" applyFill="1" applyBorder="1" applyAlignment="1" applyProtection="1">
      <alignment vertical="center"/>
      <protection locked="0"/>
    </xf>
    <xf numFmtId="164" fontId="11" fillId="2" borderId="17" xfId="0" applyNumberFormat="1" applyFont="1" applyFill="1" applyBorder="1" applyAlignment="1" applyProtection="1">
      <alignment vertical="center"/>
      <protection locked="0"/>
    </xf>
    <xf numFmtId="0" fontId="12" fillId="3" borderId="6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</cellXfs>
  <cellStyles count="8">
    <cellStyle name="Milliers 2" xfId="1" xr:uid="{00000000-0005-0000-0000-000000000000}"/>
    <cellStyle name="Normal" xfId="0" builtinId="0"/>
    <cellStyle name="Normal 2" xfId="2" xr:uid="{00000000-0005-0000-0000-000002000000}"/>
    <cellStyle name="Normal 2 2" xfId="3" xr:uid="{00000000-0005-0000-0000-000003000000}"/>
    <cellStyle name="Normal 2 3" xfId="4" xr:uid="{00000000-0005-0000-0000-000004000000}"/>
    <cellStyle name="Normal 3" xfId="5" xr:uid="{00000000-0005-0000-0000-000005000000}"/>
    <cellStyle name="Normal 4" xfId="6" xr:uid="{00000000-0005-0000-0000-000006000000}"/>
    <cellStyle name="Normal 5" xfId="7" xr:uid="{00000000-0005-0000-0000-000007000000}"/>
  </cellStyles>
  <dxfs count="2">
    <dxf>
      <fill>
        <patternFill>
          <bgColor theme="6" tint="0.79998168889431442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20"/>
  <sheetViews>
    <sheetView showGridLines="0" tabSelected="1" zoomScale="70" zoomScaleNormal="70" zoomScaleSheetLayoutView="85" workbookViewId="0">
      <selection activeCell="M15" sqref="M15"/>
    </sheetView>
  </sheetViews>
  <sheetFormatPr defaultColWidth="11.42578125" defaultRowHeight="18.75"/>
  <cols>
    <col min="1" max="1" width="22.42578125" style="15" customWidth="1"/>
    <col min="2" max="6" width="17.85546875" style="15" bestFit="1" customWidth="1"/>
    <col min="7" max="7" width="21.28515625" style="15" customWidth="1"/>
    <col min="8" max="8" width="18.42578125" style="15" customWidth="1"/>
    <col min="9" max="9" width="19.28515625" style="15" customWidth="1"/>
    <col min="10" max="10" width="23.42578125" style="15" customWidth="1"/>
    <col min="11" max="11" width="21.85546875" style="15" customWidth="1"/>
    <col min="12" max="12" width="20" style="15" bestFit="1" customWidth="1"/>
    <col min="13" max="13" width="24.28515625" style="15" customWidth="1"/>
    <col min="14" max="14" width="21.85546875" style="15" bestFit="1" customWidth="1"/>
    <col min="15" max="15" width="25.42578125" style="15" customWidth="1"/>
    <col min="16" max="16" width="20.85546875" style="15" customWidth="1"/>
    <col min="17" max="17" width="21.28515625" style="15" customWidth="1"/>
    <col min="18" max="18" width="26" style="15" customWidth="1"/>
    <col min="19" max="19" width="23.28515625" style="15" customWidth="1"/>
    <col min="20" max="20" width="19.7109375" style="15" customWidth="1"/>
    <col min="21" max="21" width="22.85546875" style="15" customWidth="1"/>
    <col min="22" max="16384" width="11.42578125" style="15"/>
  </cols>
  <sheetData>
    <row r="1" spans="1:21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</row>
    <row r="2" spans="1:21">
      <c r="A2" s="40" t="s">
        <v>393</v>
      </c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1"/>
    </row>
    <row r="3" spans="1:21">
      <c r="A3" s="40" t="s">
        <v>387</v>
      </c>
      <c r="B3" s="42"/>
      <c r="C3" s="41"/>
      <c r="D3" s="40" t="s">
        <v>388</v>
      </c>
      <c r="E3" s="42"/>
      <c r="F3" s="41"/>
      <c r="G3" s="40" t="s">
        <v>389</v>
      </c>
      <c r="H3" s="42"/>
      <c r="I3" s="41"/>
      <c r="J3" s="40" t="s">
        <v>390</v>
      </c>
      <c r="K3" s="42"/>
      <c r="L3" s="41"/>
      <c r="M3" s="40" t="s">
        <v>391</v>
      </c>
      <c r="N3" s="42"/>
      <c r="O3" s="41"/>
      <c r="P3" s="40" t="s">
        <v>392</v>
      </c>
      <c r="Q3" s="42"/>
      <c r="R3" s="41"/>
      <c r="S3" s="40" t="s">
        <v>0</v>
      </c>
      <c r="T3" s="42"/>
      <c r="U3" s="41"/>
    </row>
    <row r="4" spans="1:21">
      <c r="A4" s="18"/>
      <c r="B4" s="19"/>
      <c r="C4" s="20" t="s">
        <v>42</v>
      </c>
      <c r="D4" s="18"/>
      <c r="E4" s="19"/>
      <c r="F4" s="20" t="s">
        <v>42</v>
      </c>
      <c r="G4" s="18"/>
      <c r="H4" s="19"/>
      <c r="I4" s="20" t="s">
        <v>42</v>
      </c>
      <c r="J4" s="18"/>
      <c r="K4" s="19"/>
      <c r="L4" s="20" t="s">
        <v>42</v>
      </c>
      <c r="M4" s="18"/>
      <c r="N4" s="19"/>
      <c r="O4" s="20" t="s">
        <v>42</v>
      </c>
      <c r="P4" s="18"/>
      <c r="Q4" s="19"/>
      <c r="R4" s="20" t="s">
        <v>42</v>
      </c>
      <c r="S4" s="18"/>
      <c r="T4" s="19"/>
      <c r="U4" s="20" t="s">
        <v>42</v>
      </c>
    </row>
    <row r="5" spans="1:21">
      <c r="A5" s="21">
        <v>3000</v>
      </c>
      <c r="B5" s="21">
        <v>3000</v>
      </c>
      <c r="C5" s="21">
        <v>3000</v>
      </c>
      <c r="D5" s="21">
        <v>10000</v>
      </c>
      <c r="E5" s="21">
        <v>10000</v>
      </c>
      <c r="F5" s="21">
        <v>10000</v>
      </c>
      <c r="G5" s="21">
        <v>20000</v>
      </c>
      <c r="H5" s="21">
        <v>20000</v>
      </c>
      <c r="I5" s="21">
        <v>20000</v>
      </c>
      <c r="J5" s="21">
        <v>35000</v>
      </c>
      <c r="K5" s="21">
        <v>35000</v>
      </c>
      <c r="L5" s="21">
        <v>35000</v>
      </c>
      <c r="M5" s="21">
        <v>40000</v>
      </c>
      <c r="N5" s="21">
        <v>40000</v>
      </c>
      <c r="O5" s="21">
        <v>40000</v>
      </c>
      <c r="P5" s="21">
        <f>50000*5</f>
        <v>250000</v>
      </c>
      <c r="Q5" s="21">
        <f t="shared" ref="Q5:R5" si="0">50000*5</f>
        <v>250000</v>
      </c>
      <c r="R5" s="21">
        <f t="shared" si="0"/>
        <v>250000</v>
      </c>
      <c r="S5" s="22">
        <f t="shared" ref="S5:U8" si="1">A5+D5+G5+J5+M5+P5</f>
        <v>358000</v>
      </c>
      <c r="T5" s="22">
        <f t="shared" si="1"/>
        <v>358000</v>
      </c>
      <c r="U5" s="22">
        <f t="shared" si="1"/>
        <v>358000</v>
      </c>
    </row>
    <row r="6" spans="1:21">
      <c r="A6" s="23">
        <v>4000</v>
      </c>
      <c r="B6" s="23">
        <v>4000</v>
      </c>
      <c r="C6" s="23">
        <v>4000</v>
      </c>
      <c r="D6" s="23">
        <v>9500</v>
      </c>
      <c r="E6" s="23">
        <v>9500</v>
      </c>
      <c r="F6" s="23">
        <v>9500</v>
      </c>
      <c r="G6" s="23">
        <v>15000</v>
      </c>
      <c r="H6" s="23">
        <v>15000</v>
      </c>
      <c r="I6" s="23">
        <v>15000</v>
      </c>
      <c r="J6" s="23">
        <v>15000</v>
      </c>
      <c r="K6" s="23">
        <v>15000</v>
      </c>
      <c r="L6" s="23">
        <v>15000</v>
      </c>
      <c r="M6" s="23">
        <v>16625.150000000001</v>
      </c>
      <c r="N6" s="23">
        <v>16625.150000000001</v>
      </c>
      <c r="O6" s="23">
        <v>16625.150000000001</v>
      </c>
      <c r="P6" s="23">
        <f>21000*5</f>
        <v>105000</v>
      </c>
      <c r="Q6" s="23">
        <f t="shared" ref="Q6:R6" si="2">21000*5</f>
        <v>105000</v>
      </c>
      <c r="R6" s="23">
        <f t="shared" si="2"/>
        <v>105000</v>
      </c>
      <c r="S6" s="24">
        <f t="shared" si="1"/>
        <v>165125.15</v>
      </c>
      <c r="T6" s="24">
        <f t="shared" si="1"/>
        <v>165125.15</v>
      </c>
      <c r="U6" s="24">
        <f t="shared" si="1"/>
        <v>165125.15</v>
      </c>
    </row>
    <row r="7" spans="1:21">
      <c r="A7" s="25">
        <v>46800</v>
      </c>
      <c r="B7" s="25">
        <v>46800</v>
      </c>
      <c r="C7" s="25">
        <v>46800</v>
      </c>
      <c r="D7" s="25">
        <v>115000</v>
      </c>
      <c r="E7" s="25">
        <v>115000</v>
      </c>
      <c r="F7" s="25">
        <v>115000</v>
      </c>
      <c r="G7" s="25">
        <v>165000</v>
      </c>
      <c r="H7" s="25">
        <v>165000</v>
      </c>
      <c r="I7" s="25">
        <v>165000</v>
      </c>
      <c r="J7" s="25">
        <v>200000</v>
      </c>
      <c r="K7" s="25">
        <v>200000</v>
      </c>
      <c r="L7" s="25">
        <v>200000</v>
      </c>
      <c r="M7" s="25">
        <v>220000</v>
      </c>
      <c r="N7" s="25">
        <v>220000</v>
      </c>
      <c r="O7" s="25">
        <v>220000</v>
      </c>
      <c r="P7" s="25">
        <f>270000*5</f>
        <v>1350000</v>
      </c>
      <c r="Q7" s="25">
        <f t="shared" ref="Q7:R7" si="3">270000*5</f>
        <v>1350000</v>
      </c>
      <c r="R7" s="25">
        <f t="shared" si="3"/>
        <v>1350000</v>
      </c>
      <c r="S7" s="24">
        <f t="shared" si="1"/>
        <v>2096800</v>
      </c>
      <c r="T7" s="24">
        <f t="shared" si="1"/>
        <v>2096800</v>
      </c>
      <c r="U7" s="24">
        <f t="shared" si="1"/>
        <v>2096800</v>
      </c>
    </row>
    <row r="8" spans="1:21">
      <c r="A8" s="26">
        <f>A9*8%</f>
        <v>4304</v>
      </c>
      <c r="B8" s="26">
        <f t="shared" ref="B8:C8" si="4">B9*8%</f>
        <v>4304</v>
      </c>
      <c r="C8" s="26">
        <f t="shared" si="4"/>
        <v>4304</v>
      </c>
      <c r="D8" s="26">
        <f t="shared" ref="D8" si="5">D9*8%</f>
        <v>10760</v>
      </c>
      <c r="E8" s="26">
        <f t="shared" ref="E8" si="6">E9*8%</f>
        <v>10760</v>
      </c>
      <c r="F8" s="26">
        <f t="shared" ref="F8" si="7">F9*8%</f>
        <v>10760</v>
      </c>
      <c r="G8" s="26">
        <f t="shared" ref="G8" si="8">G9*8%</f>
        <v>16000</v>
      </c>
      <c r="H8" s="26">
        <f t="shared" ref="H8" si="9">H9*8%</f>
        <v>16000</v>
      </c>
      <c r="I8" s="26">
        <f t="shared" ref="I8" si="10">I9*8%</f>
        <v>16000</v>
      </c>
      <c r="J8" s="26">
        <f t="shared" ref="J8" si="11">J9*8%</f>
        <v>20000</v>
      </c>
      <c r="K8" s="26">
        <f t="shared" ref="K8" si="12">K9*8%</f>
        <v>20000</v>
      </c>
      <c r="L8" s="26">
        <f t="shared" ref="L8" si="13">L9*8%</f>
        <v>20000</v>
      </c>
      <c r="M8" s="26">
        <f t="shared" ref="M8" si="14">M9*8%</f>
        <v>22130.012000000002</v>
      </c>
      <c r="N8" s="26">
        <f t="shared" ref="N8" si="15">N9*8%</f>
        <v>22130.012000000002</v>
      </c>
      <c r="O8" s="26">
        <f t="shared" ref="O8" si="16">O9*8%</f>
        <v>22130.012000000002</v>
      </c>
      <c r="P8" s="26">
        <f t="shared" ref="P8" si="17">P9*8%</f>
        <v>136400</v>
      </c>
      <c r="Q8" s="26">
        <f t="shared" ref="Q8" si="18">Q9*8%</f>
        <v>136400</v>
      </c>
      <c r="R8" s="26">
        <f t="shared" ref="R8" si="19">R9*8%</f>
        <v>136400</v>
      </c>
      <c r="S8" s="28">
        <f t="shared" si="1"/>
        <v>209594.01199999999</v>
      </c>
      <c r="T8" s="28">
        <f t="shared" si="1"/>
        <v>209594.01199999999</v>
      </c>
      <c r="U8" s="28">
        <f>C8+F8+I8+L8+O8+R8</f>
        <v>209594.01199999999</v>
      </c>
    </row>
    <row r="9" spans="1:21">
      <c r="A9" s="29">
        <f>SUM(A5:A7)</f>
        <v>53800</v>
      </c>
      <c r="B9" s="29">
        <f t="shared" ref="B9:C9" si="20">SUM(B5:B7)</f>
        <v>53800</v>
      </c>
      <c r="C9" s="29">
        <f t="shared" si="20"/>
        <v>53800</v>
      </c>
      <c r="D9" s="29">
        <f>SUM(D5:D7)</f>
        <v>134500</v>
      </c>
      <c r="E9" s="29">
        <f t="shared" ref="E9:R9" si="21">SUM(E5:E7)</f>
        <v>134500</v>
      </c>
      <c r="F9" s="29">
        <f t="shared" si="21"/>
        <v>134500</v>
      </c>
      <c r="G9" s="29">
        <f t="shared" si="21"/>
        <v>200000</v>
      </c>
      <c r="H9" s="29">
        <f t="shared" si="21"/>
        <v>200000</v>
      </c>
      <c r="I9" s="29">
        <f t="shared" si="21"/>
        <v>200000</v>
      </c>
      <c r="J9" s="29">
        <f t="shared" si="21"/>
        <v>250000</v>
      </c>
      <c r="K9" s="29">
        <f t="shared" si="21"/>
        <v>250000</v>
      </c>
      <c r="L9" s="29">
        <f t="shared" si="21"/>
        <v>250000</v>
      </c>
      <c r="M9" s="29">
        <f t="shared" si="21"/>
        <v>276625.15000000002</v>
      </c>
      <c r="N9" s="29">
        <f t="shared" si="21"/>
        <v>276625.15000000002</v>
      </c>
      <c r="O9" s="29">
        <f t="shared" si="21"/>
        <v>276625.15000000002</v>
      </c>
      <c r="P9" s="29">
        <f t="shared" si="21"/>
        <v>1705000</v>
      </c>
      <c r="Q9" s="29">
        <f t="shared" si="21"/>
        <v>1705000</v>
      </c>
      <c r="R9" s="29">
        <f t="shared" si="21"/>
        <v>1705000</v>
      </c>
      <c r="S9" s="29">
        <f t="shared" ref="S9:U9" si="22">SUM(S5:S8)</f>
        <v>2829519.162</v>
      </c>
      <c r="T9" s="29">
        <f t="shared" si="22"/>
        <v>2829519.162</v>
      </c>
      <c r="U9" s="29">
        <f t="shared" si="22"/>
        <v>2829519.162</v>
      </c>
    </row>
    <row r="10" spans="1:21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30"/>
      <c r="N10" s="30"/>
      <c r="S10" s="16"/>
    </row>
    <row r="11" spans="1:21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</row>
    <row r="12" spans="1:21">
      <c r="A12" s="40" t="s">
        <v>394</v>
      </c>
      <c r="B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1"/>
    </row>
    <row r="13" spans="1:21" ht="18.75" customHeight="1">
      <c r="A13" s="40" t="s">
        <v>387</v>
      </c>
      <c r="B13" s="41"/>
      <c r="C13" s="40" t="s">
        <v>388</v>
      </c>
      <c r="D13" s="41"/>
      <c r="E13" s="40" t="s">
        <v>389</v>
      </c>
      <c r="F13" s="41"/>
      <c r="G13" s="40" t="s">
        <v>390</v>
      </c>
      <c r="H13" s="41"/>
      <c r="I13" s="40" t="s">
        <v>391</v>
      </c>
      <c r="J13" s="41"/>
      <c r="K13" s="40" t="s">
        <v>392</v>
      </c>
      <c r="L13" s="41"/>
      <c r="M13" s="40" t="s">
        <v>0</v>
      </c>
      <c r="N13" s="41"/>
    </row>
    <row r="14" spans="1:21">
      <c r="A14" s="18" t="s">
        <v>7</v>
      </c>
      <c r="B14" s="31" t="s">
        <v>395</v>
      </c>
      <c r="C14" s="18" t="s">
        <v>7</v>
      </c>
      <c r="D14" s="31" t="s">
        <v>395</v>
      </c>
      <c r="E14" s="18" t="s">
        <v>7</v>
      </c>
      <c r="F14" s="31" t="s">
        <v>395</v>
      </c>
      <c r="G14" s="18" t="s">
        <v>7</v>
      </c>
      <c r="H14" s="31" t="s">
        <v>395</v>
      </c>
      <c r="I14" s="18" t="s">
        <v>7</v>
      </c>
      <c r="J14" s="31" t="s">
        <v>395</v>
      </c>
      <c r="K14" s="18" t="s">
        <v>7</v>
      </c>
      <c r="L14" s="31" t="s">
        <v>395</v>
      </c>
      <c r="M14" s="18" t="s">
        <v>7</v>
      </c>
      <c r="N14" s="31" t="s">
        <v>395</v>
      </c>
    </row>
    <row r="15" spans="1:21">
      <c r="A15" s="36">
        <v>642960</v>
      </c>
      <c r="B15" s="21">
        <f>+C9</f>
        <v>53800</v>
      </c>
      <c r="C15" s="21">
        <v>642960</v>
      </c>
      <c r="D15" s="32">
        <f>+F9</f>
        <v>134500</v>
      </c>
      <c r="E15" s="21">
        <v>642960</v>
      </c>
      <c r="F15" s="32">
        <f>+I9</f>
        <v>200000</v>
      </c>
      <c r="G15" s="21">
        <v>489874.27</v>
      </c>
      <c r="H15" s="32">
        <f>+L9</f>
        <v>250000</v>
      </c>
      <c r="I15" s="21">
        <v>489874.27</v>
      </c>
      <c r="J15" s="32">
        <f>+O9</f>
        <v>276625.15000000002</v>
      </c>
      <c r="K15" s="21">
        <f>489874.29*5</f>
        <v>2449371.4499999997</v>
      </c>
      <c r="L15" s="21">
        <f>+R9</f>
        <v>1705000</v>
      </c>
      <c r="M15" s="35" cm="1">
        <f t="array" ref="M15">SUMPRODUCT(($A$14:$L$14=M$14)*(A15:L15))</f>
        <v>5357999.99</v>
      </c>
      <c r="N15" s="35" cm="1">
        <f t="array" ref="N15">SUMPRODUCT(($A$14:$L$14=N$14)*(B15:M15))</f>
        <v>10073039.98</v>
      </c>
    </row>
    <row r="16" spans="1:21">
      <c r="A16" s="37"/>
      <c r="B16" s="33"/>
      <c r="C16" s="33"/>
      <c r="D16" s="34"/>
      <c r="E16" s="33"/>
      <c r="F16" s="34"/>
      <c r="G16" s="33"/>
      <c r="H16" s="34"/>
      <c r="I16" s="33"/>
      <c r="J16" s="34"/>
      <c r="K16" s="33"/>
      <c r="L16" s="33"/>
      <c r="M16" s="35" cm="1">
        <f t="array" ref="M16">SUMPRODUCT(($A$14:$L$14=M$14)*(A16:L16))</f>
        <v>0</v>
      </c>
      <c r="N16" s="35" cm="1">
        <f t="array" ref="N16">SUMPRODUCT(($A$14:$L$14=N$14)*(B16:M16))</f>
        <v>0</v>
      </c>
      <c r="S16" s="16"/>
    </row>
    <row r="17" spans="1:19">
      <c r="A17" s="38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35" cm="1">
        <f t="array" ref="M17">SUMPRODUCT(($A$14:$L$14=M$14)*(A17:L17))</f>
        <v>0</v>
      </c>
      <c r="N17" s="35" cm="1">
        <f t="array" ref="N17">SUMPRODUCT(($A$14:$L$14=N$14)*(B17:M17))</f>
        <v>0</v>
      </c>
      <c r="Q17" s="16"/>
      <c r="S17" s="16"/>
    </row>
    <row r="18" spans="1:19">
      <c r="A18" s="38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35" cm="1">
        <f t="array" ref="M18">SUMPRODUCT(($A$14:$L$14=M$14)*(A18:L18))</f>
        <v>0</v>
      </c>
      <c r="N18" s="35" cm="1">
        <f t="array" ref="N18">SUMPRODUCT(($A$14:$L$14=N$14)*(B18:M18))</f>
        <v>0</v>
      </c>
    </row>
    <row r="19" spans="1:19">
      <c r="A19" s="39"/>
      <c r="B19" s="27"/>
      <c r="C19" s="27"/>
      <c r="D19" s="27"/>
      <c r="E19" s="27"/>
      <c r="F19" s="27"/>
      <c r="G19" s="27"/>
      <c r="H19" s="27"/>
      <c r="I19" s="27"/>
      <c r="J19" s="27"/>
      <c r="K19" s="23"/>
      <c r="L19" s="27"/>
      <c r="M19" s="35" cm="1">
        <f t="array" ref="M19">SUMPRODUCT(($A$14:$L$14=M$14)*(A19:L19))</f>
        <v>0</v>
      </c>
      <c r="N19" s="35" cm="1">
        <f t="array" ref="N19">SUMPRODUCT(($A$14:$L$14=N$14)*(B19:M19))</f>
        <v>0</v>
      </c>
    </row>
    <row r="20" spans="1:19">
      <c r="A20" s="29">
        <f>SUM(A15:A19)</f>
        <v>642960</v>
      </c>
      <c r="B20" s="29">
        <f t="shared" ref="B20:N20" si="23">SUM(B15:B19)</f>
        <v>53800</v>
      </c>
      <c r="C20" s="29">
        <f t="shared" si="23"/>
        <v>642960</v>
      </c>
      <c r="D20" s="29">
        <f t="shared" si="23"/>
        <v>134500</v>
      </c>
      <c r="E20" s="29">
        <f t="shared" si="23"/>
        <v>642960</v>
      </c>
      <c r="F20" s="29">
        <f>SUM(F15:F19)</f>
        <v>200000</v>
      </c>
      <c r="G20" s="29">
        <f t="shared" si="23"/>
        <v>489874.27</v>
      </c>
      <c r="H20" s="29">
        <f>SUM(H15:H19)</f>
        <v>250000</v>
      </c>
      <c r="I20" s="29">
        <f t="shared" si="23"/>
        <v>489874.27</v>
      </c>
      <c r="J20" s="29">
        <f>SUM(J15:J19)</f>
        <v>276625.15000000002</v>
      </c>
      <c r="K20" s="29">
        <f t="shared" si="23"/>
        <v>2449371.4499999997</v>
      </c>
      <c r="L20" s="29">
        <f t="shared" si="23"/>
        <v>1705000</v>
      </c>
      <c r="M20" s="29">
        <f t="shared" si="23"/>
        <v>5357999.99</v>
      </c>
      <c r="N20" s="29">
        <f t="shared" si="23"/>
        <v>10073039.98</v>
      </c>
    </row>
  </sheetData>
  <mergeCells count="16">
    <mergeCell ref="K13:L13"/>
    <mergeCell ref="M13:N13"/>
    <mergeCell ref="S3:U3"/>
    <mergeCell ref="A2:U2"/>
    <mergeCell ref="D3:F3"/>
    <mergeCell ref="A12:N12"/>
    <mergeCell ref="A3:C3"/>
    <mergeCell ref="G3:I3"/>
    <mergeCell ref="J3:L3"/>
    <mergeCell ref="M3:O3"/>
    <mergeCell ref="P3:R3"/>
    <mergeCell ref="A13:B13"/>
    <mergeCell ref="C13:D13"/>
    <mergeCell ref="E13:F13"/>
    <mergeCell ref="G13:H13"/>
    <mergeCell ref="I13:J13"/>
  </mergeCells>
  <phoneticPr fontId="1" type="noConversion"/>
  <conditionalFormatting sqref="A5:R8 A15:L19">
    <cfRule type="notContainsBlanks" dxfId="1" priority="173">
      <formula>LEN(TRIM(A5))&gt;0</formula>
    </cfRule>
  </conditionalFormatting>
  <conditionalFormatting sqref="A5:R6 A15:L19">
    <cfRule type="cellIs" dxfId="0" priority="105" operator="equal">
      <formula>0</formula>
    </cfRule>
  </conditionalFormatting>
  <pageMargins left="0.25" right="0.25" top="0.75" bottom="0.75" header="0.3" footer="0.3"/>
  <pageSetup paperSize="8" scale="39" orientation="landscape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C000"/>
  </sheetPr>
  <dimension ref="A1:J25"/>
  <sheetViews>
    <sheetView workbookViewId="0">
      <selection activeCell="J28" sqref="J28"/>
    </sheetView>
  </sheetViews>
  <sheetFormatPr defaultColWidth="11.42578125" defaultRowHeight="15"/>
  <cols>
    <col min="1" max="1" width="16.7109375" bestFit="1" customWidth="1"/>
    <col min="4" max="4" width="13.42578125" bestFit="1" customWidth="1"/>
    <col min="8" max="9" width="10.85546875" style="5"/>
  </cols>
  <sheetData>
    <row r="1" spans="1:10">
      <c r="A1" s="2" t="s">
        <v>12</v>
      </c>
      <c r="B1" s="2" t="s">
        <v>13</v>
      </c>
      <c r="C1" s="2" t="s">
        <v>3</v>
      </c>
      <c r="D1" s="2" t="s">
        <v>4</v>
      </c>
      <c r="E1" s="2" t="s">
        <v>14</v>
      </c>
      <c r="F1" s="2" t="s">
        <v>1</v>
      </c>
      <c r="G1" s="2" t="s">
        <v>15</v>
      </c>
      <c r="H1" s="6" t="s">
        <v>5</v>
      </c>
      <c r="I1" s="6" t="s">
        <v>6</v>
      </c>
      <c r="J1" s="14" t="s">
        <v>42</v>
      </c>
    </row>
    <row r="2" spans="1:10">
      <c r="A2" t="e">
        <f>"CONV-"&amp;TEST!#REF!</f>
        <v>#REF!</v>
      </c>
      <c r="B2" t="str">
        <f>TEST!$A$3</f>
        <v>ANNEE 1</v>
      </c>
      <c r="C2" t="e">
        <f>IF(ISBLANK(TEST!#REF!),"",TEST!#REF!)</f>
        <v>#REF!</v>
      </c>
      <c r="D2" t="e">
        <f>IF(ISBLANK(TEST!#REF!),"",TEST!#REF!)</f>
        <v>#REF!</v>
      </c>
      <c r="E2" t="e">
        <f>IF(ISBLANK(TEST!#REF!),"",TEST!#REF!)</f>
        <v>#REF!</v>
      </c>
      <c r="F2" t="e">
        <f>IF(ISBLANK(TEST!#REF!),"",TEST!#REF!)</f>
        <v>#REF!</v>
      </c>
      <c r="G2" t="s">
        <v>19</v>
      </c>
      <c r="H2" s="5">
        <f>IF(ISBLANK(TEST!A5),0,TEST!A5)</f>
        <v>3000</v>
      </c>
      <c r="I2" s="5">
        <f>IF(ISBLANK(TEST!B5),0,TEST!B5)</f>
        <v>3000</v>
      </c>
      <c r="J2" s="7">
        <f>IF(ISBLANK(TEST!C5),0,TEST!C5)</f>
        <v>3000</v>
      </c>
    </row>
    <row r="3" spans="1:10">
      <c r="A3" t="e">
        <f>"CONV-"&amp;TEST!#REF!</f>
        <v>#REF!</v>
      </c>
      <c r="B3" t="str">
        <f>TEST!$A$3</f>
        <v>ANNEE 1</v>
      </c>
      <c r="C3" t="e">
        <f>IF(ISBLANK(TEST!#REF!),"",TEST!#REF!)</f>
        <v>#REF!</v>
      </c>
      <c r="D3" t="e">
        <f>IF(ISBLANK(TEST!#REF!),"",TEST!#REF!)</f>
        <v>#REF!</v>
      </c>
      <c r="E3" t="e">
        <f>IF(ISBLANK(TEST!#REF!),"",TEST!#REF!)</f>
        <v>#REF!</v>
      </c>
      <c r="F3" t="e">
        <f>IF(ISBLANK(TEST!#REF!),"",TEST!#REF!)</f>
        <v>#REF!</v>
      </c>
      <c r="G3" t="s">
        <v>20</v>
      </c>
      <c r="H3" s="5">
        <f>IF(ISBLANK(TEST!A6),0,TEST!A6)</f>
        <v>4000</v>
      </c>
      <c r="I3" s="5">
        <f>IF(ISBLANK(TEST!B6),0,TEST!B6)</f>
        <v>4000</v>
      </c>
      <c r="J3" s="5">
        <f>IF(ISBLANK(TEST!C6),0,TEST!C6)</f>
        <v>4000</v>
      </c>
    </row>
    <row r="4" spans="1:10">
      <c r="A4" t="e">
        <f>"CONV-"&amp;TEST!#REF!</f>
        <v>#REF!</v>
      </c>
      <c r="B4" t="str">
        <f>TEST!$A$3</f>
        <v>ANNEE 1</v>
      </c>
      <c r="C4" t="e">
        <f>IF(ISBLANK(TEST!#REF!),"",TEST!#REF!)</f>
        <v>#REF!</v>
      </c>
      <c r="D4" t="e">
        <f>IF(ISBLANK(TEST!#REF!),"",TEST!#REF!)</f>
        <v>#REF!</v>
      </c>
      <c r="E4" t="e">
        <f>IF(ISBLANK(TEST!#REF!),"",TEST!#REF!)</f>
        <v>#REF!</v>
      </c>
      <c r="F4" t="e">
        <f>IF(ISBLANK(TEST!#REF!),"",TEST!#REF!)</f>
        <v>#REF!</v>
      </c>
      <c r="G4" t="s">
        <v>21</v>
      </c>
      <c r="H4" s="5">
        <f>IF(ISBLANK(TEST!A7),0,TEST!A7)</f>
        <v>46800</v>
      </c>
      <c r="I4" s="5">
        <f>IF(ISBLANK(TEST!B7),0,TEST!B7)</f>
        <v>46800</v>
      </c>
      <c r="J4" s="5">
        <f>IF(ISBLANK(TEST!C7),0,TEST!C7)</f>
        <v>46800</v>
      </c>
    </row>
    <row r="5" spans="1:10">
      <c r="A5" t="e">
        <f>"CONV-"&amp;TEST!#REF!</f>
        <v>#REF!</v>
      </c>
      <c r="B5" t="str">
        <f>TEST!$A$3</f>
        <v>ANNEE 1</v>
      </c>
      <c r="C5" t="e">
        <f>IF(ISBLANK(TEST!#REF!),"",TEST!#REF!)</f>
        <v>#REF!</v>
      </c>
      <c r="D5" t="e">
        <f>IF(ISBLANK(TEST!#REF!),"",TEST!#REF!)</f>
        <v>#REF!</v>
      </c>
      <c r="E5" t="e">
        <f>IF(ISBLANK(TEST!#REF!),"",TEST!#REF!)</f>
        <v>#REF!</v>
      </c>
      <c r="F5" t="e">
        <f>IF(ISBLANK(TEST!#REF!),"",TEST!#REF!)</f>
        <v>#REF!</v>
      </c>
      <c r="G5" t="s">
        <v>2</v>
      </c>
      <c r="H5" s="5">
        <f>IF(ISBLANK(TEST!A8),0,TEST!A8)</f>
        <v>4304</v>
      </c>
      <c r="I5" s="5">
        <f>IF(ISBLANK(TEST!B8),0,TEST!B8)</f>
        <v>4304</v>
      </c>
      <c r="J5" s="5">
        <f>IF(ISBLANK(TEST!C8),0,TEST!C8)</f>
        <v>4304</v>
      </c>
    </row>
    <row r="6" spans="1:10">
      <c r="A6" s="3" t="e">
        <f>"CONV-"&amp;TEST!#REF!</f>
        <v>#REF!</v>
      </c>
      <c r="B6" s="3" t="str">
        <f>TEST!$D$3</f>
        <v>ANNEE 2</v>
      </c>
      <c r="C6" s="3" t="e">
        <f>IF(ISBLANK(TEST!#REF!),"",TEST!#REF!)</f>
        <v>#REF!</v>
      </c>
      <c r="D6" s="3" t="e">
        <f>IF(ISBLANK(TEST!#REF!),"",TEST!#REF!)</f>
        <v>#REF!</v>
      </c>
      <c r="E6" s="3" t="e">
        <f>IF(ISBLANK(TEST!#REF!),"",TEST!#REF!)</f>
        <v>#REF!</v>
      </c>
      <c r="F6" s="3" t="e">
        <f>IF(ISBLANK(TEST!#REF!),"",TEST!#REF!)</f>
        <v>#REF!</v>
      </c>
      <c r="G6" s="3" t="s">
        <v>19</v>
      </c>
      <c r="H6" s="7">
        <f>IF(ISBLANK(TEST!D5),0,TEST!D5)</f>
        <v>10000</v>
      </c>
      <c r="I6" s="7">
        <f>IF(ISBLANK(TEST!E5),0,TEST!E5)</f>
        <v>10000</v>
      </c>
      <c r="J6" s="7">
        <f>IF(ISBLANK(TEST!F5),0,TEST!F5)</f>
        <v>10000</v>
      </c>
    </row>
    <row r="7" spans="1:10">
      <c r="A7" s="1" t="e">
        <f>"CONV-"&amp;TEST!#REF!</f>
        <v>#REF!</v>
      </c>
      <c r="B7" s="1" t="str">
        <f>TEST!$D$3</f>
        <v>ANNEE 2</v>
      </c>
      <c r="C7" s="1" t="e">
        <f>IF(ISBLANK(TEST!#REF!),"",TEST!#REF!)</f>
        <v>#REF!</v>
      </c>
      <c r="D7" s="1" t="e">
        <f>IF(ISBLANK(TEST!#REF!),"",TEST!#REF!)</f>
        <v>#REF!</v>
      </c>
      <c r="E7" s="1" t="e">
        <f>IF(ISBLANK(TEST!#REF!),"",TEST!#REF!)</f>
        <v>#REF!</v>
      </c>
      <c r="F7" t="e">
        <f>IF(ISBLANK(TEST!#REF!),"",TEST!#REF!)</f>
        <v>#REF!</v>
      </c>
      <c r="G7" s="1" t="s">
        <v>20</v>
      </c>
      <c r="H7" s="8">
        <f>IF(ISBLANK(TEST!D6),0,TEST!D6)</f>
        <v>9500</v>
      </c>
      <c r="I7" s="8">
        <f>IF(ISBLANK(TEST!E6),0,TEST!E6)</f>
        <v>9500</v>
      </c>
      <c r="J7" s="8">
        <f>IF(ISBLANK(TEST!F6),0,TEST!F6)</f>
        <v>9500</v>
      </c>
    </row>
    <row r="8" spans="1:10">
      <c r="A8" s="1" t="e">
        <f>"CONV-"&amp;TEST!#REF!</f>
        <v>#REF!</v>
      </c>
      <c r="B8" s="1" t="str">
        <f>TEST!$D$3</f>
        <v>ANNEE 2</v>
      </c>
      <c r="C8" s="1" t="e">
        <f>IF(ISBLANK(TEST!#REF!),"",TEST!#REF!)</f>
        <v>#REF!</v>
      </c>
      <c r="D8" s="1" t="e">
        <f>IF(ISBLANK(TEST!#REF!),"",TEST!#REF!)</f>
        <v>#REF!</v>
      </c>
      <c r="E8" s="1" t="e">
        <f>IF(ISBLANK(TEST!#REF!),"",TEST!#REF!)</f>
        <v>#REF!</v>
      </c>
      <c r="F8" t="e">
        <f>IF(ISBLANK(TEST!#REF!),"",TEST!#REF!)</f>
        <v>#REF!</v>
      </c>
      <c r="G8" s="1" t="s">
        <v>21</v>
      </c>
      <c r="H8" s="8">
        <f>IF(ISBLANK(TEST!D7),0,TEST!D7)</f>
        <v>115000</v>
      </c>
      <c r="I8" s="8">
        <f>IF(ISBLANK(TEST!E7),0,TEST!E7)</f>
        <v>115000</v>
      </c>
      <c r="J8" s="8">
        <f>IF(ISBLANK(TEST!F7),0,TEST!F7)</f>
        <v>115000</v>
      </c>
    </row>
    <row r="9" spans="1:10">
      <c r="A9" s="4" t="e">
        <f>"CONV-"&amp;TEST!#REF!</f>
        <v>#REF!</v>
      </c>
      <c r="B9" s="4" t="str">
        <f>TEST!$D$3</f>
        <v>ANNEE 2</v>
      </c>
      <c r="C9" s="4" t="e">
        <f>IF(ISBLANK(TEST!#REF!),"",TEST!#REF!)</f>
        <v>#REF!</v>
      </c>
      <c r="D9" s="4" t="e">
        <f>IF(ISBLANK(TEST!#REF!),"",TEST!#REF!)</f>
        <v>#REF!</v>
      </c>
      <c r="E9" s="4" t="e">
        <f>IF(ISBLANK(TEST!#REF!),"",TEST!#REF!)</f>
        <v>#REF!</v>
      </c>
      <c r="F9" s="4" t="e">
        <f>IF(ISBLANK(TEST!#REF!),"",TEST!#REF!)</f>
        <v>#REF!</v>
      </c>
      <c r="G9" s="4" t="s">
        <v>2</v>
      </c>
      <c r="H9" s="9">
        <f>IF(ISBLANK(TEST!D8),0,TEST!D8)</f>
        <v>10760</v>
      </c>
      <c r="I9" s="9">
        <f>IF(ISBLANK(TEST!E8),0,TEST!E8)</f>
        <v>10760</v>
      </c>
      <c r="J9" s="9">
        <f>IF(ISBLANK(TEST!F8),0,TEST!F8)</f>
        <v>10760</v>
      </c>
    </row>
    <row r="10" spans="1:10">
      <c r="A10" t="e">
        <f>"CONV-"&amp;TEST!#REF!</f>
        <v>#REF!</v>
      </c>
      <c r="B10" t="str">
        <f>TEST!$G$3</f>
        <v>ANNEE 3</v>
      </c>
      <c r="C10" t="e">
        <f>IF(ISBLANK(TEST!#REF!),"",TEST!#REF!)</f>
        <v>#REF!</v>
      </c>
      <c r="D10" t="e">
        <f>IF(ISBLANK(TEST!#REF!),"",TEST!#REF!)</f>
        <v>#REF!</v>
      </c>
      <c r="E10" t="e">
        <f>IF(ISBLANK(TEST!#REF!),"",TEST!#REF!)</f>
        <v>#REF!</v>
      </c>
      <c r="F10" s="1" t="e">
        <f>IF(ISBLANK(TEST!#REF!),"",TEST!#REF!)</f>
        <v>#REF!</v>
      </c>
      <c r="G10" t="s">
        <v>19</v>
      </c>
      <c r="H10" s="5">
        <f>IF(ISBLANK(TEST!G5),0,TEST!G5)</f>
        <v>20000</v>
      </c>
      <c r="I10" s="5">
        <f>IF(ISBLANK(TEST!H5),0,TEST!H5)</f>
        <v>20000</v>
      </c>
      <c r="J10" s="5">
        <f>IF(ISBLANK(TEST!I5),0,TEST!I5)</f>
        <v>20000</v>
      </c>
    </row>
    <row r="11" spans="1:10">
      <c r="A11" t="e">
        <f>"CONV-"&amp;TEST!#REF!</f>
        <v>#REF!</v>
      </c>
      <c r="B11" t="str">
        <f>TEST!$G$3</f>
        <v>ANNEE 3</v>
      </c>
      <c r="C11" t="e">
        <f>IF(ISBLANK(TEST!#REF!),"",TEST!#REF!)</f>
        <v>#REF!</v>
      </c>
      <c r="D11" t="e">
        <f>IF(ISBLANK(TEST!#REF!),"",TEST!#REF!)</f>
        <v>#REF!</v>
      </c>
      <c r="E11" t="e">
        <f>IF(ISBLANK(TEST!#REF!),"",TEST!#REF!)</f>
        <v>#REF!</v>
      </c>
      <c r="F11" t="e">
        <f>IF(ISBLANK(TEST!#REF!),"",TEST!#REF!)</f>
        <v>#REF!</v>
      </c>
      <c r="G11" t="s">
        <v>20</v>
      </c>
      <c r="H11" s="5">
        <f>IF(ISBLANK(TEST!G6),0,TEST!G6)</f>
        <v>15000</v>
      </c>
      <c r="I11" s="5">
        <f>IF(ISBLANK(TEST!H6),0,TEST!H6)</f>
        <v>15000</v>
      </c>
      <c r="J11" s="5">
        <f>IF(ISBLANK(TEST!I6),0,TEST!I6)</f>
        <v>15000</v>
      </c>
    </row>
    <row r="12" spans="1:10">
      <c r="A12" t="e">
        <f>"CONV-"&amp;TEST!#REF!</f>
        <v>#REF!</v>
      </c>
      <c r="B12" t="str">
        <f>TEST!$G$3</f>
        <v>ANNEE 3</v>
      </c>
      <c r="C12" t="e">
        <f>IF(ISBLANK(TEST!#REF!),"",TEST!#REF!)</f>
        <v>#REF!</v>
      </c>
      <c r="D12" t="e">
        <f>IF(ISBLANK(TEST!#REF!),"",TEST!#REF!)</f>
        <v>#REF!</v>
      </c>
      <c r="E12" t="e">
        <f>IF(ISBLANK(TEST!#REF!),"",TEST!#REF!)</f>
        <v>#REF!</v>
      </c>
      <c r="F12" t="e">
        <f>IF(ISBLANK(TEST!#REF!),"",TEST!#REF!)</f>
        <v>#REF!</v>
      </c>
      <c r="G12" t="s">
        <v>21</v>
      </c>
      <c r="H12" s="5">
        <f>IF(ISBLANK(TEST!G7),0,TEST!G7)</f>
        <v>165000</v>
      </c>
      <c r="I12" s="5">
        <f>IF(ISBLANK(TEST!H7),0,TEST!H7)</f>
        <v>165000</v>
      </c>
      <c r="J12" s="5">
        <f>IF(ISBLANK(TEST!I7),0,TEST!I7)</f>
        <v>165000</v>
      </c>
    </row>
    <row r="13" spans="1:10">
      <c r="A13" t="e">
        <f>"CONV-"&amp;TEST!#REF!</f>
        <v>#REF!</v>
      </c>
      <c r="B13" t="str">
        <f>TEST!$G$3</f>
        <v>ANNEE 3</v>
      </c>
      <c r="C13" t="e">
        <f>IF(ISBLANK(TEST!#REF!),"",TEST!#REF!)</f>
        <v>#REF!</v>
      </c>
      <c r="D13" t="e">
        <f>IF(ISBLANK(TEST!#REF!),"",TEST!#REF!)</f>
        <v>#REF!</v>
      </c>
      <c r="E13" t="e">
        <f>IF(ISBLANK(TEST!#REF!),"",TEST!#REF!)</f>
        <v>#REF!</v>
      </c>
      <c r="F13" t="e">
        <f>IF(ISBLANK(TEST!#REF!),"",TEST!#REF!)</f>
        <v>#REF!</v>
      </c>
      <c r="G13" t="s">
        <v>2</v>
      </c>
      <c r="H13" s="5">
        <f>IF(ISBLANK(TEST!G8),0,TEST!G8)</f>
        <v>16000</v>
      </c>
      <c r="I13" s="5">
        <f>IF(ISBLANK(TEST!H8),0,TEST!H8)</f>
        <v>16000</v>
      </c>
      <c r="J13" s="5">
        <f>IF(ISBLANK(TEST!I8),0,TEST!I8)</f>
        <v>16000</v>
      </c>
    </row>
    <row r="14" spans="1:10">
      <c r="A14" s="3" t="e">
        <f>"CONV-"&amp;TEST!#REF!</f>
        <v>#REF!</v>
      </c>
      <c r="B14" s="3" t="str">
        <f>TEST!$J$3</f>
        <v>ANNEE 4</v>
      </c>
      <c r="C14" s="3" t="e">
        <f>IF(ISBLANK(TEST!#REF!),"",TEST!#REF!)</f>
        <v>#REF!</v>
      </c>
      <c r="D14" s="3" t="e">
        <f>IF(ISBLANK(TEST!#REF!),"",TEST!#REF!)</f>
        <v>#REF!</v>
      </c>
      <c r="E14" s="3" t="e">
        <f>IF(ISBLANK(TEST!#REF!),"",TEST!#REF!)</f>
        <v>#REF!</v>
      </c>
      <c r="F14" s="3" t="e">
        <f>IF(ISBLANK(TEST!#REF!),"",TEST!#REF!)</f>
        <v>#REF!</v>
      </c>
      <c r="G14" s="3" t="s">
        <v>19</v>
      </c>
      <c r="H14" s="7">
        <f>IF(ISBLANK(TEST!J5),0,TEST!J5)</f>
        <v>35000</v>
      </c>
      <c r="I14" s="7">
        <f>IF(ISBLANK(TEST!K5),0,TEST!K5)</f>
        <v>35000</v>
      </c>
      <c r="J14" s="7">
        <f>IF(ISBLANK(TEST!L5),0,TEST!L5)</f>
        <v>35000</v>
      </c>
    </row>
    <row r="15" spans="1:10">
      <c r="A15" s="1" t="e">
        <f>"CONV-"&amp;TEST!#REF!</f>
        <v>#REF!</v>
      </c>
      <c r="B15" s="1" t="str">
        <f>TEST!$J$3</f>
        <v>ANNEE 4</v>
      </c>
      <c r="C15" s="1" t="e">
        <f>IF(ISBLANK(TEST!#REF!),"",TEST!#REF!)</f>
        <v>#REF!</v>
      </c>
      <c r="D15" s="1" t="e">
        <f>IF(ISBLANK(TEST!#REF!),"",TEST!#REF!)</f>
        <v>#REF!</v>
      </c>
      <c r="E15" s="1" t="e">
        <f>IF(ISBLANK(TEST!#REF!),"",TEST!#REF!)</f>
        <v>#REF!</v>
      </c>
      <c r="F15" t="e">
        <f>IF(ISBLANK(TEST!#REF!),"",TEST!#REF!)</f>
        <v>#REF!</v>
      </c>
      <c r="G15" s="1" t="s">
        <v>20</v>
      </c>
      <c r="H15" s="8">
        <f>IF(ISBLANK(TEST!J6),0,TEST!J6)</f>
        <v>15000</v>
      </c>
      <c r="I15" s="8">
        <f>IF(ISBLANK(TEST!K6),0,TEST!K6)</f>
        <v>15000</v>
      </c>
      <c r="J15" s="8">
        <f>IF(ISBLANK(TEST!L6),0,TEST!L6)</f>
        <v>15000</v>
      </c>
    </row>
    <row r="16" spans="1:10">
      <c r="A16" s="1" t="e">
        <f>"CONV-"&amp;TEST!#REF!</f>
        <v>#REF!</v>
      </c>
      <c r="B16" s="1" t="str">
        <f>TEST!$J$3</f>
        <v>ANNEE 4</v>
      </c>
      <c r="C16" s="1" t="e">
        <f>IF(ISBLANK(TEST!#REF!),"",TEST!#REF!)</f>
        <v>#REF!</v>
      </c>
      <c r="D16" s="1" t="e">
        <f>IF(ISBLANK(TEST!#REF!),"",TEST!#REF!)</f>
        <v>#REF!</v>
      </c>
      <c r="E16" s="1" t="e">
        <f>IF(ISBLANK(TEST!#REF!),"",TEST!#REF!)</f>
        <v>#REF!</v>
      </c>
      <c r="F16" t="e">
        <f>IF(ISBLANK(TEST!#REF!),"",TEST!#REF!)</f>
        <v>#REF!</v>
      </c>
      <c r="G16" s="1" t="s">
        <v>21</v>
      </c>
      <c r="H16" s="8">
        <f>IF(ISBLANK(TEST!J7),0,TEST!J7)</f>
        <v>200000</v>
      </c>
      <c r="I16" s="8">
        <f>IF(ISBLANK(TEST!K7),0,TEST!K7)</f>
        <v>200000</v>
      </c>
      <c r="J16" s="8">
        <f>IF(ISBLANK(TEST!L7),0,TEST!L7)</f>
        <v>200000</v>
      </c>
    </row>
    <row r="17" spans="1:10">
      <c r="A17" s="4" t="e">
        <f>"CONV-"&amp;TEST!#REF!</f>
        <v>#REF!</v>
      </c>
      <c r="B17" s="4" t="str">
        <f>TEST!$J$3</f>
        <v>ANNEE 4</v>
      </c>
      <c r="C17" s="4" t="e">
        <f>IF(ISBLANK(TEST!#REF!),"",TEST!#REF!)</f>
        <v>#REF!</v>
      </c>
      <c r="D17" s="4" t="e">
        <f>IF(ISBLANK(TEST!#REF!),"",TEST!#REF!)</f>
        <v>#REF!</v>
      </c>
      <c r="E17" s="4" t="e">
        <f>IF(ISBLANK(TEST!#REF!),"",TEST!#REF!)</f>
        <v>#REF!</v>
      </c>
      <c r="F17" s="4" t="e">
        <f>IF(ISBLANK(TEST!#REF!),"",TEST!#REF!)</f>
        <v>#REF!</v>
      </c>
      <c r="G17" s="4" t="s">
        <v>2</v>
      </c>
      <c r="H17" s="9">
        <f>IF(ISBLANK(TEST!J8),0,TEST!J8)</f>
        <v>20000</v>
      </c>
      <c r="I17" s="9">
        <f>IF(ISBLANK(TEST!K8),0,TEST!K8)</f>
        <v>20000</v>
      </c>
      <c r="J17" s="9">
        <f>IF(ISBLANK(TEST!L8),0,TEST!L8)</f>
        <v>20000</v>
      </c>
    </row>
    <row r="18" spans="1:10">
      <c r="A18" t="e">
        <f>"CONV-"&amp;TEST!#REF!</f>
        <v>#REF!</v>
      </c>
      <c r="B18" t="str">
        <f>TEST!$M$3</f>
        <v>ANNEE 5</v>
      </c>
      <c r="C18" t="e">
        <f>IF(ISBLANK(TEST!#REF!),"",TEST!#REF!)</f>
        <v>#REF!</v>
      </c>
      <c r="D18" t="e">
        <f>IF(ISBLANK(TEST!#REF!),"",TEST!#REF!)</f>
        <v>#REF!</v>
      </c>
      <c r="E18" t="e">
        <f>IF(ISBLANK(TEST!#REF!),"",TEST!#REF!)</f>
        <v>#REF!</v>
      </c>
      <c r="F18" s="3" t="e">
        <f>IF(ISBLANK(TEST!#REF!),"",TEST!#REF!)</f>
        <v>#REF!</v>
      </c>
      <c r="G18" t="s">
        <v>19</v>
      </c>
      <c r="H18" s="5">
        <f>IF(ISBLANK(TEST!M5),0,TEST!M5)</f>
        <v>40000</v>
      </c>
      <c r="I18" s="5">
        <f>IF(ISBLANK(TEST!N5),0,TEST!N5)</f>
        <v>40000</v>
      </c>
      <c r="J18" s="5">
        <f>IF(ISBLANK(TEST!O5),0,TEST!O5)</f>
        <v>40000</v>
      </c>
    </row>
    <row r="19" spans="1:10">
      <c r="A19" t="e">
        <f>"CONV-"&amp;TEST!#REF!</f>
        <v>#REF!</v>
      </c>
      <c r="B19" t="str">
        <f>TEST!$M$3</f>
        <v>ANNEE 5</v>
      </c>
      <c r="C19" t="e">
        <f>IF(ISBLANK(TEST!#REF!),"",TEST!#REF!)</f>
        <v>#REF!</v>
      </c>
      <c r="D19" t="e">
        <f>IF(ISBLANK(TEST!#REF!),"",TEST!#REF!)</f>
        <v>#REF!</v>
      </c>
      <c r="E19" t="e">
        <f>IF(ISBLANK(TEST!#REF!),"",TEST!#REF!)</f>
        <v>#REF!</v>
      </c>
      <c r="F19" t="e">
        <f>IF(ISBLANK(TEST!#REF!),"",TEST!#REF!)</f>
        <v>#REF!</v>
      </c>
      <c r="G19" t="s">
        <v>20</v>
      </c>
      <c r="H19" s="5">
        <f>IF(ISBLANK(TEST!M6),0,TEST!M6)</f>
        <v>16625.150000000001</v>
      </c>
      <c r="I19" s="5">
        <f>IF(ISBLANK(TEST!N6),0,TEST!N6)</f>
        <v>16625.150000000001</v>
      </c>
      <c r="J19" s="5">
        <f>IF(ISBLANK(TEST!O6),0,TEST!O6)</f>
        <v>16625.150000000001</v>
      </c>
    </row>
    <row r="20" spans="1:10">
      <c r="A20" t="e">
        <f>"CONV-"&amp;TEST!#REF!</f>
        <v>#REF!</v>
      </c>
      <c r="B20" t="str">
        <f>TEST!$M$3</f>
        <v>ANNEE 5</v>
      </c>
      <c r="C20" t="e">
        <f>IF(ISBLANK(TEST!#REF!),"",TEST!#REF!)</f>
        <v>#REF!</v>
      </c>
      <c r="D20" t="e">
        <f>IF(ISBLANK(TEST!#REF!),"",TEST!#REF!)</f>
        <v>#REF!</v>
      </c>
      <c r="E20" t="e">
        <f>IF(ISBLANK(TEST!#REF!),"",TEST!#REF!)</f>
        <v>#REF!</v>
      </c>
      <c r="F20" t="e">
        <f>IF(ISBLANK(TEST!#REF!),"",TEST!#REF!)</f>
        <v>#REF!</v>
      </c>
      <c r="G20" t="s">
        <v>21</v>
      </c>
      <c r="H20" s="5">
        <f>IF(ISBLANK(TEST!M7),0,TEST!M7)</f>
        <v>220000</v>
      </c>
      <c r="I20" s="5">
        <f>IF(ISBLANK(TEST!N7),0,TEST!N7)</f>
        <v>220000</v>
      </c>
      <c r="J20" s="5">
        <f>IF(ISBLANK(TEST!O7),0,TEST!O7)</f>
        <v>220000</v>
      </c>
    </row>
    <row r="21" spans="1:10">
      <c r="A21" t="e">
        <f>"CONV-"&amp;TEST!#REF!</f>
        <v>#REF!</v>
      </c>
      <c r="B21" t="str">
        <f>TEST!$M$3</f>
        <v>ANNEE 5</v>
      </c>
      <c r="C21" t="e">
        <f>IF(ISBLANK(TEST!#REF!),"",TEST!#REF!)</f>
        <v>#REF!</v>
      </c>
      <c r="D21" t="e">
        <f>IF(ISBLANK(TEST!#REF!),"",TEST!#REF!)</f>
        <v>#REF!</v>
      </c>
      <c r="E21" t="e">
        <f>IF(ISBLANK(TEST!#REF!),"",TEST!#REF!)</f>
        <v>#REF!</v>
      </c>
      <c r="F21" t="e">
        <f>IF(ISBLANK(TEST!#REF!),"",TEST!#REF!)</f>
        <v>#REF!</v>
      </c>
      <c r="G21" t="s">
        <v>2</v>
      </c>
      <c r="H21" s="5">
        <f>IF(ISBLANK(TEST!M8),0,TEST!M8)</f>
        <v>22130.012000000002</v>
      </c>
      <c r="I21" s="5">
        <f>IF(ISBLANK(TEST!N8),0,TEST!N8)</f>
        <v>22130.012000000002</v>
      </c>
      <c r="J21" s="5">
        <f>IF(ISBLANK(TEST!O8),0,TEST!O8)</f>
        <v>22130.012000000002</v>
      </c>
    </row>
    <row r="22" spans="1:10">
      <c r="A22" s="3" t="e">
        <f>"CONV-"&amp;TEST!#REF!</f>
        <v>#REF!</v>
      </c>
      <c r="B22" s="3" t="str">
        <f>TEST!$P$3</f>
        <v>ANNEE 6</v>
      </c>
      <c r="C22" s="3" t="e">
        <f>IF(ISBLANK(TEST!#REF!),"",TEST!#REF!)</f>
        <v>#REF!</v>
      </c>
      <c r="D22" s="3" t="e">
        <f>IF(ISBLANK(TEST!#REF!),"",TEST!#REF!)</f>
        <v>#REF!</v>
      </c>
      <c r="E22" s="3" t="e">
        <f>IF(ISBLANK(TEST!#REF!),"",TEST!#REF!)</f>
        <v>#REF!</v>
      </c>
      <c r="F22" s="3" t="e">
        <f>IF(ISBLANK(TEST!#REF!),"",TEST!#REF!)</f>
        <v>#REF!</v>
      </c>
      <c r="G22" s="3" t="s">
        <v>19</v>
      </c>
      <c r="H22" s="7">
        <f>IF(ISBLANK(TEST!P5),0,TEST!P5)</f>
        <v>250000</v>
      </c>
      <c r="I22" s="7">
        <f>IF(ISBLANK(TEST!Q5),0,TEST!Q5)</f>
        <v>250000</v>
      </c>
      <c r="J22" s="7">
        <f>IF(ISBLANK(TEST!R5),0,TEST!R5)</f>
        <v>250000</v>
      </c>
    </row>
    <row r="23" spans="1:10">
      <c r="A23" s="1" t="e">
        <f>"CONV-"&amp;TEST!#REF!</f>
        <v>#REF!</v>
      </c>
      <c r="B23" s="1" t="str">
        <f>TEST!$P$3</f>
        <v>ANNEE 6</v>
      </c>
      <c r="C23" s="1" t="e">
        <f>IF(ISBLANK(TEST!#REF!),"",TEST!#REF!)</f>
        <v>#REF!</v>
      </c>
      <c r="D23" s="1" t="e">
        <f>IF(ISBLANK(TEST!#REF!),"",TEST!#REF!)</f>
        <v>#REF!</v>
      </c>
      <c r="E23" s="1" t="e">
        <f>IF(ISBLANK(TEST!#REF!),"",TEST!#REF!)</f>
        <v>#REF!</v>
      </c>
      <c r="F23" t="e">
        <f>IF(ISBLANK(TEST!#REF!),"",TEST!#REF!)</f>
        <v>#REF!</v>
      </c>
      <c r="G23" s="1" t="s">
        <v>20</v>
      </c>
      <c r="H23" s="8">
        <f>IF(ISBLANK(TEST!P6),0,TEST!P6)</f>
        <v>105000</v>
      </c>
      <c r="I23" s="8">
        <f>IF(ISBLANK(TEST!Q6),0,TEST!Q6)</f>
        <v>105000</v>
      </c>
      <c r="J23" s="8">
        <f>IF(ISBLANK(TEST!R6),0,TEST!R6)</f>
        <v>105000</v>
      </c>
    </row>
    <row r="24" spans="1:10">
      <c r="A24" s="1" t="e">
        <f>"CONV-"&amp;TEST!#REF!</f>
        <v>#REF!</v>
      </c>
      <c r="B24" s="1" t="str">
        <f>TEST!$P$3</f>
        <v>ANNEE 6</v>
      </c>
      <c r="C24" s="1" t="e">
        <f>IF(ISBLANK(TEST!#REF!),"",TEST!#REF!)</f>
        <v>#REF!</v>
      </c>
      <c r="D24" s="1" t="e">
        <f>IF(ISBLANK(TEST!#REF!),"",TEST!#REF!)</f>
        <v>#REF!</v>
      </c>
      <c r="E24" s="1" t="e">
        <f>IF(ISBLANK(TEST!#REF!),"",TEST!#REF!)</f>
        <v>#REF!</v>
      </c>
      <c r="F24" t="e">
        <f>IF(ISBLANK(TEST!#REF!),"",TEST!#REF!)</f>
        <v>#REF!</v>
      </c>
      <c r="G24" s="1" t="s">
        <v>21</v>
      </c>
      <c r="H24" s="8">
        <f>IF(ISBLANK(TEST!P7),0,TEST!P7)</f>
        <v>1350000</v>
      </c>
      <c r="I24" s="8">
        <f>IF(ISBLANK(TEST!Q7),0,TEST!Q7)</f>
        <v>1350000</v>
      </c>
      <c r="J24" s="8">
        <f>IF(ISBLANK(TEST!R7),0,TEST!R7)</f>
        <v>1350000</v>
      </c>
    </row>
    <row r="25" spans="1:10">
      <c r="A25" s="1" t="e">
        <f>"CONV-"&amp;TEST!#REF!</f>
        <v>#REF!</v>
      </c>
      <c r="B25" s="1" t="str">
        <f>TEST!$P$3</f>
        <v>ANNEE 6</v>
      </c>
      <c r="C25" s="1" t="e">
        <f>IF(ISBLANK(TEST!#REF!),"",TEST!#REF!)</f>
        <v>#REF!</v>
      </c>
      <c r="D25" s="1" t="e">
        <f>IF(ISBLANK(TEST!#REF!),"",TEST!#REF!)</f>
        <v>#REF!</v>
      </c>
      <c r="E25" s="1" t="e">
        <f>IF(ISBLANK(TEST!#REF!),"",TEST!#REF!)</f>
        <v>#REF!</v>
      </c>
      <c r="F25" t="e">
        <f>IF(ISBLANK(TEST!#REF!),"",TEST!#REF!)</f>
        <v>#REF!</v>
      </c>
      <c r="G25" s="1" t="s">
        <v>2</v>
      </c>
      <c r="H25" s="8">
        <f>IF(ISBLANK(TEST!P8),0,TEST!P8)</f>
        <v>136400</v>
      </c>
      <c r="I25" s="8">
        <f>IF(ISBLANK(TEST!Q8),0,TEST!Q8)</f>
        <v>136400</v>
      </c>
      <c r="J25" s="8">
        <f>IF(ISBLANK(TEST!R8),0,TEST!R8)</f>
        <v>136400</v>
      </c>
    </row>
  </sheetData>
  <sheetProtection sheet="1" objects="1" scenarios="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C000"/>
  </sheetPr>
  <dimension ref="A1:J25"/>
  <sheetViews>
    <sheetView workbookViewId="0">
      <selection activeCell="J28" sqref="J28"/>
    </sheetView>
  </sheetViews>
  <sheetFormatPr defaultColWidth="11.42578125" defaultRowHeight="15"/>
  <cols>
    <col min="1" max="1" width="16.7109375" bestFit="1" customWidth="1"/>
    <col min="4" max="4" width="13.42578125" bestFit="1" customWidth="1"/>
    <col min="6" max="6" width="14" bestFit="1" customWidth="1"/>
    <col min="9" max="9" width="11.85546875" style="5" bestFit="1" customWidth="1"/>
    <col min="10" max="10" width="10.85546875" style="5"/>
  </cols>
  <sheetData>
    <row r="1" spans="1:10">
      <c r="A1" s="2" t="s">
        <v>12</v>
      </c>
      <c r="B1" s="2" t="s">
        <v>13</v>
      </c>
      <c r="C1" s="2" t="s">
        <v>3</v>
      </c>
      <c r="D1" s="2" t="s">
        <v>4</v>
      </c>
      <c r="E1" s="2" t="s">
        <v>14</v>
      </c>
      <c r="F1" s="2" t="s">
        <v>15</v>
      </c>
      <c r="G1" s="2" t="s">
        <v>16</v>
      </c>
      <c r="H1" s="2" t="s">
        <v>17</v>
      </c>
      <c r="I1" s="6" t="s">
        <v>7</v>
      </c>
      <c r="J1" s="6" t="s">
        <v>18</v>
      </c>
    </row>
    <row r="2" spans="1:10">
      <c r="A2" t="e">
        <f>"CONV-"&amp;TEST!#REF!</f>
        <v>#REF!</v>
      </c>
      <c r="B2" t="str">
        <f>TEST!$A$13</f>
        <v>ANNEE 1</v>
      </c>
      <c r="C2" t="e">
        <f>IF(ISBLANK(TEST!#REF!),"",TEST!#REF!)</f>
        <v>#REF!</v>
      </c>
      <c r="D2" t="e">
        <f>IF(ISBLANK(TEST!#REF!),"",TEST!#REF!)</f>
        <v>#REF!</v>
      </c>
      <c r="E2" t="e">
        <f>IF(ISBLANK(TEST!#REF!),"",TEST!#REF!)</f>
        <v>#REF!</v>
      </c>
      <c r="F2" t="e">
        <f>IF(ISBLANK(TEST!#REF!),"",VLOOKUP(TEST!#REF!,correspondance!$A$1:$B$8,2,FALSE))</f>
        <v>#REF!</v>
      </c>
      <c r="G2" t="e">
        <f>IF(ISBLANK(TEST!#REF!),"",TEST!#REF!)</f>
        <v>#REF!</v>
      </c>
      <c r="H2" t="e">
        <f>IF(ISBLANK(TEST!#REF!),"",IF(LEFT(TEST!#REF!,1)="7","FCT","INV"))</f>
        <v>#REF!</v>
      </c>
      <c r="I2" s="5">
        <f>TEST!A15</f>
        <v>642960</v>
      </c>
      <c r="J2" s="5">
        <f>TEST!B15</f>
        <v>53800</v>
      </c>
    </row>
    <row r="3" spans="1:10">
      <c r="A3" t="e">
        <f>"CONV-"&amp;TEST!#REF!</f>
        <v>#REF!</v>
      </c>
      <c r="B3" t="str">
        <f>TEST!$C$13</f>
        <v>ANNEE 2</v>
      </c>
      <c r="C3" t="e">
        <f>IF(ISBLANK(TEST!#REF!),"",TEST!#REF!)</f>
        <v>#REF!</v>
      </c>
      <c r="D3" t="e">
        <f>IF(ISBLANK(TEST!#REF!),"",TEST!#REF!)</f>
        <v>#REF!</v>
      </c>
      <c r="E3" t="e">
        <f>IF(ISBLANK(TEST!#REF!),"",TEST!#REF!)</f>
        <v>#REF!</v>
      </c>
      <c r="F3" t="e">
        <f>IF(ISBLANK(TEST!#REF!),"",VLOOKUP(TEST!#REF!,correspondance!$A$1:$B$8,2,FALSE))</f>
        <v>#REF!</v>
      </c>
      <c r="G3" t="e">
        <f>IF(ISBLANK(TEST!#REF!),"",TEST!#REF!)</f>
        <v>#REF!</v>
      </c>
      <c r="H3" t="e">
        <f>IF(ISBLANK(TEST!#REF!),"",IF(LEFT(TEST!#REF!,1)="7","FCT","INV"))</f>
        <v>#REF!</v>
      </c>
      <c r="I3" s="5">
        <f>TEST!C15</f>
        <v>642960</v>
      </c>
      <c r="J3" s="5">
        <f>TEST!D15</f>
        <v>134500</v>
      </c>
    </row>
    <row r="4" spans="1:10">
      <c r="A4" t="e">
        <f>"CONV-"&amp;TEST!#REF!</f>
        <v>#REF!</v>
      </c>
      <c r="B4" t="str">
        <f>TEST!$E$13</f>
        <v>ANNEE 3</v>
      </c>
      <c r="C4" t="e">
        <f>IF(ISBLANK(TEST!#REF!),"",TEST!#REF!)</f>
        <v>#REF!</v>
      </c>
      <c r="D4" t="e">
        <f>IF(ISBLANK(TEST!#REF!),"",TEST!#REF!)</f>
        <v>#REF!</v>
      </c>
      <c r="E4" t="e">
        <f>IF(ISBLANK(TEST!#REF!),"",TEST!#REF!)</f>
        <v>#REF!</v>
      </c>
      <c r="F4" t="e">
        <f>IF(ISBLANK(TEST!#REF!),"",VLOOKUP(TEST!#REF!,correspondance!$A$1:$B$8,2,FALSE))</f>
        <v>#REF!</v>
      </c>
      <c r="G4" t="e">
        <f>IF(ISBLANK(TEST!#REF!),"",TEST!#REF!)</f>
        <v>#REF!</v>
      </c>
      <c r="H4" t="e">
        <f>IF(ISBLANK(TEST!#REF!),"",IF(LEFT(TEST!#REF!,1)="7","FCT","INV"))</f>
        <v>#REF!</v>
      </c>
      <c r="I4" s="5">
        <f>TEST!E15</f>
        <v>642960</v>
      </c>
      <c r="J4" s="5">
        <f>TEST!F15</f>
        <v>200000</v>
      </c>
    </row>
    <row r="5" spans="1:10">
      <c r="A5" t="e">
        <f>"CONV-"&amp;TEST!#REF!</f>
        <v>#REF!</v>
      </c>
      <c r="B5" t="str">
        <f>TEST!$G$13</f>
        <v>ANNEE 4</v>
      </c>
      <c r="C5" t="e">
        <f>IF(ISBLANK(TEST!#REF!),"",TEST!#REF!)</f>
        <v>#REF!</v>
      </c>
      <c r="D5" t="e">
        <f>IF(ISBLANK(TEST!#REF!),"",TEST!#REF!)</f>
        <v>#REF!</v>
      </c>
      <c r="E5" t="e">
        <f>IF(ISBLANK(TEST!#REF!),"",TEST!#REF!)</f>
        <v>#REF!</v>
      </c>
      <c r="F5" t="e">
        <f>IF(ISBLANK(TEST!#REF!),"",VLOOKUP(TEST!#REF!,correspondance!$A$1:$B$8,2,FALSE))</f>
        <v>#REF!</v>
      </c>
      <c r="G5" t="e">
        <f>IF(ISBLANK(TEST!#REF!),"",TEST!#REF!)</f>
        <v>#REF!</v>
      </c>
      <c r="H5" t="e">
        <f>IF(ISBLANK(TEST!#REF!),"",IF(LEFT(TEST!#REF!,1)="7","FCT","INV"))</f>
        <v>#REF!</v>
      </c>
      <c r="I5" s="5">
        <f>TEST!G15</f>
        <v>489874.27</v>
      </c>
      <c r="J5" s="5">
        <f>TEST!H15</f>
        <v>250000</v>
      </c>
    </row>
    <row r="6" spans="1:10">
      <c r="A6" t="e">
        <f>"CONV-"&amp;TEST!#REF!</f>
        <v>#REF!</v>
      </c>
      <c r="B6" t="str">
        <f>TEST!$I$13</f>
        <v>ANNEE 5</v>
      </c>
      <c r="C6" t="e">
        <f>IF(ISBLANK(TEST!#REF!),"",TEST!#REF!)</f>
        <v>#REF!</v>
      </c>
      <c r="D6" t="e">
        <f>IF(ISBLANK(TEST!#REF!),"",TEST!#REF!)</f>
        <v>#REF!</v>
      </c>
      <c r="E6" t="e">
        <f>IF(ISBLANK(TEST!#REF!),"",TEST!#REF!)</f>
        <v>#REF!</v>
      </c>
      <c r="F6" t="e">
        <f>IF(ISBLANK(TEST!#REF!),"",VLOOKUP(TEST!#REF!,correspondance!$A$1:$B$8,2,FALSE))</f>
        <v>#REF!</v>
      </c>
      <c r="G6" t="e">
        <f>IF(ISBLANK(TEST!#REF!),"",TEST!#REF!)</f>
        <v>#REF!</v>
      </c>
      <c r="H6" t="e">
        <f>IF(ISBLANK(TEST!#REF!),"",IF(LEFT(TEST!#REF!,1)="7","FCT","INV"))</f>
        <v>#REF!</v>
      </c>
      <c r="I6" s="5">
        <f>TEST!I15</f>
        <v>489874.27</v>
      </c>
      <c r="J6" s="5">
        <f>TEST!J15</f>
        <v>276625.15000000002</v>
      </c>
    </row>
    <row r="7" spans="1:10">
      <c r="A7" t="e">
        <f>"CONV-"&amp;TEST!#REF!</f>
        <v>#REF!</v>
      </c>
      <c r="B7" t="str">
        <f>TEST!$K$13</f>
        <v>ANNEE 6</v>
      </c>
      <c r="C7" t="e">
        <f>IF(ISBLANK(TEST!#REF!),"",TEST!#REF!)</f>
        <v>#REF!</v>
      </c>
      <c r="D7" t="e">
        <f>IF(ISBLANK(TEST!#REF!),"",TEST!#REF!)</f>
        <v>#REF!</v>
      </c>
      <c r="E7" t="e">
        <f>IF(ISBLANK(TEST!#REF!),"",TEST!#REF!)</f>
        <v>#REF!</v>
      </c>
      <c r="F7" t="e">
        <f>IF(ISBLANK(TEST!#REF!),"",VLOOKUP(TEST!#REF!,correspondance!$A$1:$B$8,2,FALSE))</f>
        <v>#REF!</v>
      </c>
      <c r="G7" t="e">
        <f>IF(ISBLANK(TEST!#REF!),"",TEST!#REF!)</f>
        <v>#REF!</v>
      </c>
      <c r="H7" t="e">
        <f>IF(ISBLANK(TEST!#REF!),"",IF(LEFT(TEST!#REF!,1)="7","FCT","INV"))</f>
        <v>#REF!</v>
      </c>
      <c r="I7" s="5">
        <f>TEST!K15</f>
        <v>2449371.4499999997</v>
      </c>
      <c r="J7" s="5">
        <f>TEST!L15</f>
        <v>1705000</v>
      </c>
    </row>
    <row r="8" spans="1:10">
      <c r="A8" t="e">
        <f>"CONV-"&amp;TEST!#REF!</f>
        <v>#REF!</v>
      </c>
      <c r="B8" t="str">
        <f>TEST!$A$13</f>
        <v>ANNEE 1</v>
      </c>
      <c r="C8" t="e">
        <f>IF(ISBLANK(TEST!#REF!),"",TEST!#REF!)</f>
        <v>#REF!</v>
      </c>
      <c r="D8" t="e">
        <f>IF(ISBLANK(TEST!#REF!),"",TEST!#REF!)</f>
        <v>#REF!</v>
      </c>
      <c r="E8" t="e">
        <f>IF(ISBLANK(TEST!#REF!),"",TEST!#REF!)</f>
        <v>#REF!</v>
      </c>
      <c r="F8" t="e">
        <f>IF(ISBLANK(TEST!#REF!),"",VLOOKUP(TEST!#REF!,correspondance!$A$1:$B$8,2,FALSE))</f>
        <v>#REF!</v>
      </c>
      <c r="G8" t="e">
        <f>IF(ISBLANK(TEST!#REF!),"",TEST!#REF!)</f>
        <v>#REF!</v>
      </c>
      <c r="H8" t="e">
        <f>IF(ISBLANK(TEST!#REF!),"",IF(LEFT(TEST!#REF!,1)="7","FCT","INV"))</f>
        <v>#REF!</v>
      </c>
      <c r="I8" s="5">
        <f>TEST!A17</f>
        <v>0</v>
      </c>
      <c r="J8" s="5">
        <f>TEST!B17</f>
        <v>0</v>
      </c>
    </row>
    <row r="9" spans="1:10">
      <c r="A9" t="e">
        <f>"CONV-"&amp;TEST!#REF!</f>
        <v>#REF!</v>
      </c>
      <c r="B9" t="str">
        <f>TEST!$C$13</f>
        <v>ANNEE 2</v>
      </c>
      <c r="C9" t="e">
        <f>IF(ISBLANK(TEST!#REF!),"",TEST!#REF!)</f>
        <v>#REF!</v>
      </c>
      <c r="D9" t="e">
        <f>IF(ISBLANK(TEST!#REF!),"",TEST!#REF!)</f>
        <v>#REF!</v>
      </c>
      <c r="E9" t="e">
        <f>IF(ISBLANK(TEST!#REF!),"",TEST!#REF!)</f>
        <v>#REF!</v>
      </c>
      <c r="F9" t="e">
        <f>IF(ISBLANK(TEST!#REF!),"",VLOOKUP(TEST!#REF!,correspondance!$A$1:$B$8,2,FALSE))</f>
        <v>#REF!</v>
      </c>
      <c r="G9" t="e">
        <f>IF(ISBLANK(TEST!#REF!),"",TEST!#REF!)</f>
        <v>#REF!</v>
      </c>
      <c r="H9" t="e">
        <f>IF(ISBLANK(TEST!#REF!),"",IF(LEFT(TEST!#REF!,1)="7","FCT","INV"))</f>
        <v>#REF!</v>
      </c>
      <c r="I9" s="5">
        <f>TEST!C17</f>
        <v>0</v>
      </c>
      <c r="J9" s="5">
        <f>TEST!D17</f>
        <v>0</v>
      </c>
    </row>
    <row r="10" spans="1:10">
      <c r="A10" t="e">
        <f>"CONV-"&amp;TEST!#REF!</f>
        <v>#REF!</v>
      </c>
      <c r="B10" t="str">
        <f>TEST!$E$13</f>
        <v>ANNEE 3</v>
      </c>
      <c r="C10" t="e">
        <f>IF(ISBLANK(TEST!#REF!),"",TEST!#REF!)</f>
        <v>#REF!</v>
      </c>
      <c r="D10" t="e">
        <f>IF(ISBLANK(TEST!#REF!),"",TEST!#REF!)</f>
        <v>#REF!</v>
      </c>
      <c r="E10" t="e">
        <f>IF(ISBLANK(TEST!#REF!),"",TEST!#REF!)</f>
        <v>#REF!</v>
      </c>
      <c r="F10" t="e">
        <f>IF(ISBLANK(TEST!#REF!),"",VLOOKUP(TEST!#REF!,correspondance!$A$1:$B$8,2,FALSE))</f>
        <v>#REF!</v>
      </c>
      <c r="G10" t="e">
        <f>IF(ISBLANK(TEST!#REF!),"",TEST!#REF!)</f>
        <v>#REF!</v>
      </c>
      <c r="H10" t="e">
        <f>IF(ISBLANK(TEST!#REF!),"",IF(LEFT(TEST!#REF!,1)="7","FCT","INV"))</f>
        <v>#REF!</v>
      </c>
      <c r="I10" s="5">
        <f>TEST!E17</f>
        <v>0</v>
      </c>
      <c r="J10" s="5">
        <f>TEST!F17</f>
        <v>0</v>
      </c>
    </row>
    <row r="11" spans="1:10">
      <c r="A11" t="e">
        <f>"CONV-"&amp;TEST!#REF!</f>
        <v>#REF!</v>
      </c>
      <c r="B11" t="str">
        <f>TEST!$G$13</f>
        <v>ANNEE 4</v>
      </c>
      <c r="C11" t="e">
        <f>IF(ISBLANK(TEST!#REF!),"",TEST!#REF!)</f>
        <v>#REF!</v>
      </c>
      <c r="D11" t="e">
        <f>IF(ISBLANK(TEST!#REF!),"",TEST!#REF!)</f>
        <v>#REF!</v>
      </c>
      <c r="E11" t="e">
        <f>IF(ISBLANK(TEST!#REF!),"",TEST!#REF!)</f>
        <v>#REF!</v>
      </c>
      <c r="F11" t="e">
        <f>IF(ISBLANK(TEST!#REF!),"",VLOOKUP(TEST!#REF!,correspondance!$A$1:$B$8,2,FALSE))</f>
        <v>#REF!</v>
      </c>
      <c r="G11" t="e">
        <f>IF(ISBLANK(TEST!#REF!),"",TEST!#REF!)</f>
        <v>#REF!</v>
      </c>
      <c r="H11" t="e">
        <f>IF(ISBLANK(TEST!#REF!),"",IF(LEFT(TEST!#REF!,1)="7","FCT","INV"))</f>
        <v>#REF!</v>
      </c>
      <c r="I11" s="5">
        <f>TEST!G17</f>
        <v>0</v>
      </c>
      <c r="J11" s="5">
        <f>TEST!H17</f>
        <v>0</v>
      </c>
    </row>
    <row r="12" spans="1:10">
      <c r="A12" t="e">
        <f>"CONV-"&amp;TEST!#REF!</f>
        <v>#REF!</v>
      </c>
      <c r="B12" t="str">
        <f>TEST!$I$13</f>
        <v>ANNEE 5</v>
      </c>
      <c r="C12" t="e">
        <f>IF(ISBLANK(TEST!#REF!),"",TEST!#REF!)</f>
        <v>#REF!</v>
      </c>
      <c r="D12" t="e">
        <f>IF(ISBLANK(TEST!#REF!),"",TEST!#REF!)</f>
        <v>#REF!</v>
      </c>
      <c r="E12" t="e">
        <f>IF(ISBLANK(TEST!#REF!),"",TEST!#REF!)</f>
        <v>#REF!</v>
      </c>
      <c r="F12" t="e">
        <f>IF(ISBLANK(TEST!#REF!),"",VLOOKUP(TEST!#REF!,correspondance!$A$1:$B$8,2,FALSE))</f>
        <v>#REF!</v>
      </c>
      <c r="G12" t="e">
        <f>IF(ISBLANK(TEST!#REF!),"",TEST!#REF!)</f>
        <v>#REF!</v>
      </c>
      <c r="H12" t="e">
        <f>IF(ISBLANK(TEST!#REF!),"",IF(LEFT(TEST!#REF!,1)="7","FCT","INV"))</f>
        <v>#REF!</v>
      </c>
      <c r="I12" s="5">
        <f>TEST!I17</f>
        <v>0</v>
      </c>
      <c r="J12" s="5">
        <f>TEST!J17</f>
        <v>0</v>
      </c>
    </row>
    <row r="13" spans="1:10">
      <c r="A13" t="e">
        <f>"CONV-"&amp;TEST!#REF!</f>
        <v>#REF!</v>
      </c>
      <c r="B13" t="str">
        <f>TEST!$K$13</f>
        <v>ANNEE 6</v>
      </c>
      <c r="C13" t="e">
        <f>IF(ISBLANK(TEST!#REF!),"",TEST!#REF!)</f>
        <v>#REF!</v>
      </c>
      <c r="D13" t="e">
        <f>IF(ISBLANK(TEST!#REF!),"",TEST!#REF!)</f>
        <v>#REF!</v>
      </c>
      <c r="E13" t="e">
        <f>IF(ISBLANK(TEST!#REF!),"",TEST!#REF!)</f>
        <v>#REF!</v>
      </c>
      <c r="F13" t="e">
        <f>IF(ISBLANK(TEST!#REF!),"",VLOOKUP(TEST!#REF!,correspondance!$A$1:$B$8,2,FALSE))</f>
        <v>#REF!</v>
      </c>
      <c r="G13" t="e">
        <f>IF(ISBLANK(TEST!#REF!),"",TEST!#REF!)</f>
        <v>#REF!</v>
      </c>
      <c r="H13" t="e">
        <f>IF(ISBLANK(TEST!#REF!),"",IF(LEFT(TEST!#REF!,1)="7","FCT","INV"))</f>
        <v>#REF!</v>
      </c>
      <c r="I13" s="5">
        <f>TEST!K17</f>
        <v>0</v>
      </c>
      <c r="J13" s="5">
        <f>TEST!L17</f>
        <v>0</v>
      </c>
    </row>
    <row r="14" spans="1:10">
      <c r="A14" t="e">
        <f>"CONV-"&amp;TEST!#REF!</f>
        <v>#REF!</v>
      </c>
      <c r="B14" t="str">
        <f>TEST!$A$13</f>
        <v>ANNEE 1</v>
      </c>
      <c r="C14" t="e">
        <f>IF(ISBLANK(TEST!#REF!),"",TEST!#REF!)</f>
        <v>#REF!</v>
      </c>
      <c r="D14" t="e">
        <f>IF(ISBLANK(TEST!#REF!),"",TEST!#REF!)</f>
        <v>#REF!</v>
      </c>
      <c r="E14" t="e">
        <f>IF(ISBLANK(TEST!#REF!),"",TEST!#REF!)</f>
        <v>#REF!</v>
      </c>
      <c r="F14" t="e">
        <f>IF(ISBLANK(TEST!#REF!),"",VLOOKUP(TEST!#REF!,correspondance!$A$1:$B$8,2,FALSE))</f>
        <v>#REF!</v>
      </c>
      <c r="G14" t="e">
        <f>IF(ISBLANK(TEST!#REF!),"",TEST!#REF!)</f>
        <v>#REF!</v>
      </c>
      <c r="H14" t="e">
        <f>IF(ISBLANK(TEST!#REF!),"",IF(LEFT(TEST!#REF!,1)="7","FCT","INV"))</f>
        <v>#REF!</v>
      </c>
      <c r="I14" s="5">
        <f>TEST!A18</f>
        <v>0</v>
      </c>
      <c r="J14" s="5">
        <f>TEST!B18</f>
        <v>0</v>
      </c>
    </row>
    <row r="15" spans="1:10">
      <c r="A15" t="e">
        <f>"CONV-"&amp;TEST!#REF!</f>
        <v>#REF!</v>
      </c>
      <c r="B15" t="str">
        <f>TEST!$C$13</f>
        <v>ANNEE 2</v>
      </c>
      <c r="C15" t="e">
        <f>IF(ISBLANK(TEST!#REF!),"",TEST!#REF!)</f>
        <v>#REF!</v>
      </c>
      <c r="D15" t="e">
        <f>IF(ISBLANK(TEST!#REF!),"",TEST!#REF!)</f>
        <v>#REF!</v>
      </c>
      <c r="E15" t="e">
        <f>IF(ISBLANK(TEST!#REF!),"",TEST!#REF!)</f>
        <v>#REF!</v>
      </c>
      <c r="F15" t="e">
        <f>IF(ISBLANK(TEST!#REF!),"",VLOOKUP(TEST!#REF!,correspondance!$A$1:$B$8,2,FALSE))</f>
        <v>#REF!</v>
      </c>
      <c r="G15" t="e">
        <f>IF(ISBLANK(TEST!#REF!),"",TEST!#REF!)</f>
        <v>#REF!</v>
      </c>
      <c r="H15" t="e">
        <f>IF(ISBLANK(TEST!#REF!),"",IF(LEFT(TEST!#REF!,1)="7","FCT","INV"))</f>
        <v>#REF!</v>
      </c>
      <c r="I15" s="5">
        <f>TEST!C18</f>
        <v>0</v>
      </c>
      <c r="J15" s="5">
        <f>TEST!D18</f>
        <v>0</v>
      </c>
    </row>
    <row r="16" spans="1:10">
      <c r="A16" t="e">
        <f>"CONV-"&amp;TEST!#REF!</f>
        <v>#REF!</v>
      </c>
      <c r="B16" t="str">
        <f>TEST!$E$13</f>
        <v>ANNEE 3</v>
      </c>
      <c r="C16" t="e">
        <f>IF(ISBLANK(TEST!#REF!),"",TEST!#REF!)</f>
        <v>#REF!</v>
      </c>
      <c r="D16" t="e">
        <f>IF(ISBLANK(TEST!#REF!),"",TEST!#REF!)</f>
        <v>#REF!</v>
      </c>
      <c r="E16" t="e">
        <f>IF(ISBLANK(TEST!#REF!),"",TEST!#REF!)</f>
        <v>#REF!</v>
      </c>
      <c r="F16" t="e">
        <f>IF(ISBLANK(TEST!#REF!),"",VLOOKUP(TEST!#REF!,correspondance!$A$1:$B$8,2,FALSE))</f>
        <v>#REF!</v>
      </c>
      <c r="G16" t="e">
        <f>IF(ISBLANK(TEST!#REF!),"",TEST!#REF!)</f>
        <v>#REF!</v>
      </c>
      <c r="H16" t="e">
        <f>IF(ISBLANK(TEST!#REF!),"",IF(LEFT(TEST!#REF!,1)="7","FCT","INV"))</f>
        <v>#REF!</v>
      </c>
      <c r="I16" s="5">
        <f>TEST!E18</f>
        <v>0</v>
      </c>
      <c r="J16" s="5">
        <f>TEST!F18</f>
        <v>0</v>
      </c>
    </row>
    <row r="17" spans="1:10">
      <c r="A17" t="e">
        <f>"CONV-"&amp;TEST!#REF!</f>
        <v>#REF!</v>
      </c>
      <c r="B17" t="str">
        <f>TEST!$G$13</f>
        <v>ANNEE 4</v>
      </c>
      <c r="C17" t="e">
        <f>IF(ISBLANK(TEST!#REF!),"",TEST!#REF!)</f>
        <v>#REF!</v>
      </c>
      <c r="D17" t="e">
        <f>IF(ISBLANK(TEST!#REF!),"",TEST!#REF!)</f>
        <v>#REF!</v>
      </c>
      <c r="E17" t="e">
        <f>IF(ISBLANK(TEST!#REF!),"",TEST!#REF!)</f>
        <v>#REF!</v>
      </c>
      <c r="F17" t="e">
        <f>IF(ISBLANK(TEST!#REF!),"",VLOOKUP(TEST!#REF!,correspondance!$A$1:$B$8,2,FALSE))</f>
        <v>#REF!</v>
      </c>
      <c r="G17" t="e">
        <f>IF(ISBLANK(TEST!#REF!),"",TEST!#REF!)</f>
        <v>#REF!</v>
      </c>
      <c r="H17" t="e">
        <f>IF(ISBLANK(TEST!#REF!),"",IF(LEFT(TEST!#REF!,1)="7","FCT","INV"))</f>
        <v>#REF!</v>
      </c>
      <c r="I17" s="5">
        <f>TEST!G18</f>
        <v>0</v>
      </c>
      <c r="J17" s="5">
        <f>TEST!H18</f>
        <v>0</v>
      </c>
    </row>
    <row r="18" spans="1:10">
      <c r="A18" t="e">
        <f>"CONV-"&amp;TEST!#REF!</f>
        <v>#REF!</v>
      </c>
      <c r="B18" t="str">
        <f>TEST!$I$13</f>
        <v>ANNEE 5</v>
      </c>
      <c r="C18" t="e">
        <f>IF(ISBLANK(TEST!#REF!),"",TEST!#REF!)</f>
        <v>#REF!</v>
      </c>
      <c r="D18" t="e">
        <f>IF(ISBLANK(TEST!#REF!),"",TEST!#REF!)</f>
        <v>#REF!</v>
      </c>
      <c r="E18" t="e">
        <f>IF(ISBLANK(TEST!#REF!),"",TEST!#REF!)</f>
        <v>#REF!</v>
      </c>
      <c r="F18" t="e">
        <f>IF(ISBLANK(TEST!#REF!),"",VLOOKUP(TEST!#REF!,correspondance!$A$1:$B$8,2,FALSE))</f>
        <v>#REF!</v>
      </c>
      <c r="G18" t="e">
        <f>IF(ISBLANK(TEST!#REF!),"",TEST!#REF!)</f>
        <v>#REF!</v>
      </c>
      <c r="H18" t="e">
        <f>IF(ISBLANK(TEST!#REF!),"",IF(LEFT(TEST!#REF!,1)="7","FCT","INV"))</f>
        <v>#REF!</v>
      </c>
      <c r="I18" s="5">
        <f>TEST!I18</f>
        <v>0</v>
      </c>
      <c r="J18" s="5">
        <f>TEST!J18</f>
        <v>0</v>
      </c>
    </row>
    <row r="19" spans="1:10">
      <c r="A19" t="e">
        <f>"CONV-"&amp;TEST!#REF!</f>
        <v>#REF!</v>
      </c>
      <c r="B19" t="str">
        <f>TEST!$K$13</f>
        <v>ANNEE 6</v>
      </c>
      <c r="C19" t="e">
        <f>IF(ISBLANK(TEST!#REF!),"",TEST!#REF!)</f>
        <v>#REF!</v>
      </c>
      <c r="D19" t="e">
        <f>IF(ISBLANK(TEST!#REF!),"",TEST!#REF!)</f>
        <v>#REF!</v>
      </c>
      <c r="E19" t="e">
        <f>IF(ISBLANK(TEST!#REF!),"",TEST!#REF!)</f>
        <v>#REF!</v>
      </c>
      <c r="F19" t="e">
        <f>IF(ISBLANK(TEST!#REF!),"",VLOOKUP(TEST!#REF!,correspondance!$A$1:$B$8,2,FALSE))</f>
        <v>#REF!</v>
      </c>
      <c r="G19" t="e">
        <f>IF(ISBLANK(TEST!#REF!),"",TEST!#REF!)</f>
        <v>#REF!</v>
      </c>
      <c r="H19" t="e">
        <f>IF(ISBLANK(TEST!#REF!),"",IF(LEFT(TEST!#REF!,1)="7","FCT","INV"))</f>
        <v>#REF!</v>
      </c>
      <c r="I19" s="5">
        <f>TEST!K18</f>
        <v>0</v>
      </c>
      <c r="J19" s="5">
        <f>TEST!L18</f>
        <v>0</v>
      </c>
    </row>
    <row r="20" spans="1:10">
      <c r="A20" t="e">
        <f>"CONV-"&amp;TEST!#REF!</f>
        <v>#REF!</v>
      </c>
      <c r="B20" t="str">
        <f>TEST!$A$13</f>
        <v>ANNEE 1</v>
      </c>
      <c r="C20" t="e">
        <f>IF(ISBLANK(TEST!#REF!),"",TEST!#REF!)</f>
        <v>#REF!</v>
      </c>
      <c r="D20" t="e">
        <f>IF(ISBLANK(TEST!#REF!),"",TEST!#REF!)</f>
        <v>#REF!</v>
      </c>
      <c r="E20" t="e">
        <f>IF(ISBLANK(TEST!#REF!),"",TEST!#REF!)</f>
        <v>#REF!</v>
      </c>
      <c r="F20" t="e">
        <f>IF(ISBLANK(TEST!#REF!),"",VLOOKUP(TEST!#REF!,correspondance!$A$1:$B$8,2,FALSE))</f>
        <v>#REF!</v>
      </c>
      <c r="G20" t="e">
        <f>IF(ISBLANK(TEST!#REF!),"",TEST!#REF!)</f>
        <v>#REF!</v>
      </c>
      <c r="H20" t="e">
        <f>IF(ISBLANK(TEST!#REF!),"",IF(LEFT(TEST!#REF!,1)="7","FCT","INV"))</f>
        <v>#REF!</v>
      </c>
      <c r="I20" s="5">
        <f>TEST!A19</f>
        <v>0</v>
      </c>
      <c r="J20" s="5">
        <f>TEST!B19</f>
        <v>0</v>
      </c>
    </row>
    <row r="21" spans="1:10">
      <c r="A21" t="e">
        <f>"CONV-"&amp;TEST!#REF!</f>
        <v>#REF!</v>
      </c>
      <c r="B21" t="str">
        <f>TEST!$C$13</f>
        <v>ANNEE 2</v>
      </c>
      <c r="C21" t="e">
        <f>IF(ISBLANK(TEST!#REF!),"",TEST!#REF!)</f>
        <v>#REF!</v>
      </c>
      <c r="D21" t="e">
        <f>IF(ISBLANK(TEST!#REF!),"",TEST!#REF!)</f>
        <v>#REF!</v>
      </c>
      <c r="E21" t="e">
        <f>IF(ISBLANK(TEST!#REF!),"",TEST!#REF!)</f>
        <v>#REF!</v>
      </c>
      <c r="F21" t="e">
        <f>IF(ISBLANK(TEST!#REF!),"",VLOOKUP(TEST!#REF!,correspondance!$A$1:$B$8,2,FALSE))</f>
        <v>#REF!</v>
      </c>
      <c r="G21" t="e">
        <f>IF(ISBLANK(TEST!#REF!),"",TEST!#REF!)</f>
        <v>#REF!</v>
      </c>
      <c r="H21" t="e">
        <f>IF(ISBLANK(TEST!#REF!),"",IF(LEFT(TEST!#REF!,1)="7","FCT","INV"))</f>
        <v>#REF!</v>
      </c>
      <c r="I21" s="5">
        <f>TEST!C19</f>
        <v>0</v>
      </c>
      <c r="J21" s="5">
        <f>TEST!D19</f>
        <v>0</v>
      </c>
    </row>
    <row r="22" spans="1:10">
      <c r="A22" t="e">
        <f>"CONV-"&amp;TEST!#REF!</f>
        <v>#REF!</v>
      </c>
      <c r="B22" t="str">
        <f>TEST!$E$13</f>
        <v>ANNEE 3</v>
      </c>
      <c r="C22" t="e">
        <f>IF(ISBLANK(TEST!#REF!),"",TEST!#REF!)</f>
        <v>#REF!</v>
      </c>
      <c r="D22" t="e">
        <f>IF(ISBLANK(TEST!#REF!),"",TEST!#REF!)</f>
        <v>#REF!</v>
      </c>
      <c r="E22" t="e">
        <f>IF(ISBLANK(TEST!#REF!),"",TEST!#REF!)</f>
        <v>#REF!</v>
      </c>
      <c r="F22" t="e">
        <f>IF(ISBLANK(TEST!#REF!),"",VLOOKUP(TEST!#REF!,correspondance!$A$1:$B$8,2,FALSE))</f>
        <v>#REF!</v>
      </c>
      <c r="G22" t="e">
        <f>IF(ISBLANK(TEST!#REF!),"",TEST!#REF!)</f>
        <v>#REF!</v>
      </c>
      <c r="H22" t="e">
        <f>IF(ISBLANK(TEST!#REF!),"",IF(LEFT(TEST!#REF!,1)="7","FCT","INV"))</f>
        <v>#REF!</v>
      </c>
      <c r="I22" s="5">
        <f>TEST!E19</f>
        <v>0</v>
      </c>
      <c r="J22" s="5">
        <f>TEST!F19</f>
        <v>0</v>
      </c>
    </row>
    <row r="23" spans="1:10">
      <c r="A23" t="e">
        <f>"CONV-"&amp;TEST!#REF!</f>
        <v>#REF!</v>
      </c>
      <c r="B23" t="str">
        <f>TEST!$G$13</f>
        <v>ANNEE 4</v>
      </c>
      <c r="C23" t="e">
        <f>IF(ISBLANK(TEST!#REF!),"",TEST!#REF!)</f>
        <v>#REF!</v>
      </c>
      <c r="D23" t="e">
        <f>IF(ISBLANK(TEST!#REF!),"",TEST!#REF!)</f>
        <v>#REF!</v>
      </c>
      <c r="E23" t="e">
        <f>IF(ISBLANK(TEST!#REF!),"",TEST!#REF!)</f>
        <v>#REF!</v>
      </c>
      <c r="F23" t="e">
        <f>IF(ISBLANK(TEST!#REF!),"",VLOOKUP(TEST!#REF!,correspondance!$A$1:$B$8,2,FALSE))</f>
        <v>#REF!</v>
      </c>
      <c r="G23" t="e">
        <f>IF(ISBLANK(TEST!#REF!),"",TEST!#REF!)</f>
        <v>#REF!</v>
      </c>
      <c r="H23" t="e">
        <f>IF(ISBLANK(TEST!#REF!),"",IF(LEFT(TEST!#REF!,1)="7","FCT","INV"))</f>
        <v>#REF!</v>
      </c>
      <c r="I23" s="5">
        <f>TEST!G19</f>
        <v>0</v>
      </c>
      <c r="J23" s="5">
        <f>TEST!H19</f>
        <v>0</v>
      </c>
    </row>
    <row r="24" spans="1:10">
      <c r="A24" t="e">
        <f>"CONV-"&amp;TEST!#REF!</f>
        <v>#REF!</v>
      </c>
      <c r="B24" t="str">
        <f>TEST!$I$13</f>
        <v>ANNEE 5</v>
      </c>
      <c r="C24" t="e">
        <f>IF(ISBLANK(TEST!#REF!),"",TEST!#REF!)</f>
        <v>#REF!</v>
      </c>
      <c r="D24" t="e">
        <f>IF(ISBLANK(TEST!#REF!),"",TEST!#REF!)</f>
        <v>#REF!</v>
      </c>
      <c r="E24" t="e">
        <f>IF(ISBLANK(TEST!#REF!),"",TEST!#REF!)</f>
        <v>#REF!</v>
      </c>
      <c r="F24" t="e">
        <f>IF(ISBLANK(TEST!#REF!),"",VLOOKUP(TEST!#REF!,correspondance!$A$1:$B$8,2,FALSE))</f>
        <v>#REF!</v>
      </c>
      <c r="G24" t="e">
        <f>IF(ISBLANK(TEST!#REF!),"",TEST!#REF!)</f>
        <v>#REF!</v>
      </c>
      <c r="H24" t="e">
        <f>IF(ISBLANK(TEST!#REF!),"",IF(LEFT(TEST!#REF!,1)="7","FCT","INV"))</f>
        <v>#REF!</v>
      </c>
      <c r="I24" s="5">
        <f>TEST!I19</f>
        <v>0</v>
      </c>
      <c r="J24" s="5">
        <f>TEST!J19</f>
        <v>0</v>
      </c>
    </row>
    <row r="25" spans="1:10">
      <c r="A25" t="e">
        <f>"CONV-"&amp;TEST!#REF!</f>
        <v>#REF!</v>
      </c>
      <c r="B25" t="str">
        <f>TEST!$K$13</f>
        <v>ANNEE 6</v>
      </c>
      <c r="C25" t="e">
        <f>IF(ISBLANK(TEST!#REF!),"",TEST!#REF!)</f>
        <v>#REF!</v>
      </c>
      <c r="D25" t="e">
        <f>IF(ISBLANK(TEST!#REF!),"",TEST!#REF!)</f>
        <v>#REF!</v>
      </c>
      <c r="E25" t="e">
        <f>IF(ISBLANK(TEST!#REF!),"",TEST!#REF!)</f>
        <v>#REF!</v>
      </c>
      <c r="F25" t="e">
        <f>IF(ISBLANK(TEST!#REF!),"",VLOOKUP(TEST!#REF!,correspondance!$A$1:$B$8,2,FALSE))</f>
        <v>#REF!</v>
      </c>
      <c r="G25" t="e">
        <f>IF(ISBLANK(TEST!#REF!),"",TEST!#REF!)</f>
        <v>#REF!</v>
      </c>
      <c r="H25" t="e">
        <f>IF(ISBLANK(TEST!#REF!),"",IF(LEFT(TEST!#REF!,1)="7","FCT","INV"))</f>
        <v>#REF!</v>
      </c>
      <c r="I25" s="5">
        <f>TEST!K19</f>
        <v>0</v>
      </c>
      <c r="J25" s="5">
        <f>TEST!L19</f>
        <v>0</v>
      </c>
    </row>
  </sheetData>
  <sheetProtection sheet="1" objects="1" scenarios="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34"/>
  <sheetViews>
    <sheetView topLeftCell="E1" workbookViewId="0">
      <selection activeCell="O1" sqref="O1:O1048576"/>
    </sheetView>
  </sheetViews>
  <sheetFormatPr defaultColWidth="11.42578125" defaultRowHeight="15"/>
  <cols>
    <col min="11" max="11" width="68.140625" bestFit="1" customWidth="1"/>
  </cols>
  <sheetData>
    <row r="1" spans="1:14">
      <c r="A1" t="s">
        <v>22</v>
      </c>
      <c r="B1" t="s">
        <v>35</v>
      </c>
      <c r="C1" t="s">
        <v>23</v>
      </c>
      <c r="J1">
        <v>74111</v>
      </c>
      <c r="K1" t="s">
        <v>23</v>
      </c>
      <c r="L1" t="s">
        <v>22</v>
      </c>
      <c r="M1" t="s">
        <v>29</v>
      </c>
      <c r="N1" t="s">
        <v>23</v>
      </c>
    </row>
    <row r="2" spans="1:14">
      <c r="A2" t="s">
        <v>24</v>
      </c>
      <c r="B2" t="s">
        <v>36</v>
      </c>
      <c r="C2" t="s">
        <v>25</v>
      </c>
      <c r="J2">
        <v>74112</v>
      </c>
      <c r="K2" t="s">
        <v>346</v>
      </c>
      <c r="L2" t="s">
        <v>24</v>
      </c>
      <c r="M2" t="s">
        <v>29</v>
      </c>
      <c r="N2" t="s">
        <v>382</v>
      </c>
    </row>
    <row r="3" spans="1:14">
      <c r="A3" t="s">
        <v>26</v>
      </c>
      <c r="B3" t="s">
        <v>37</v>
      </c>
      <c r="C3" t="s">
        <v>27</v>
      </c>
      <c r="J3">
        <v>7412</v>
      </c>
      <c r="K3" t="s">
        <v>347</v>
      </c>
      <c r="L3" t="s">
        <v>24</v>
      </c>
      <c r="M3" t="s">
        <v>29</v>
      </c>
      <c r="N3" t="s">
        <v>382</v>
      </c>
    </row>
    <row r="4" spans="1:14">
      <c r="A4" t="s">
        <v>11</v>
      </c>
      <c r="B4" t="s">
        <v>38</v>
      </c>
      <c r="C4" t="s">
        <v>28</v>
      </c>
      <c r="J4">
        <v>70611</v>
      </c>
      <c r="K4" t="s">
        <v>348</v>
      </c>
      <c r="L4" t="s">
        <v>11</v>
      </c>
      <c r="M4" t="s">
        <v>33</v>
      </c>
      <c r="N4" t="s">
        <v>377</v>
      </c>
    </row>
    <row r="5" spans="1:14">
      <c r="A5" t="s">
        <v>29</v>
      </c>
      <c r="B5" t="s">
        <v>39</v>
      </c>
      <c r="C5" t="s">
        <v>30</v>
      </c>
      <c r="J5">
        <v>70612</v>
      </c>
      <c r="K5" t="s">
        <v>349</v>
      </c>
      <c r="L5" t="s">
        <v>11</v>
      </c>
      <c r="M5" t="s">
        <v>33</v>
      </c>
      <c r="N5" t="s">
        <v>377</v>
      </c>
    </row>
    <row r="6" spans="1:14">
      <c r="A6" t="s">
        <v>31</v>
      </c>
      <c r="B6" t="s">
        <v>40</v>
      </c>
      <c r="C6" t="s">
        <v>32</v>
      </c>
      <c r="J6">
        <v>70613</v>
      </c>
      <c r="K6" t="s">
        <v>350</v>
      </c>
      <c r="L6" t="s">
        <v>11</v>
      </c>
      <c r="M6" t="s">
        <v>33</v>
      </c>
      <c r="N6" t="s">
        <v>377</v>
      </c>
    </row>
    <row r="7" spans="1:14">
      <c r="A7" t="s">
        <v>33</v>
      </c>
      <c r="B7" t="s">
        <v>41</v>
      </c>
      <c r="C7" t="s">
        <v>34</v>
      </c>
      <c r="J7">
        <v>7065</v>
      </c>
      <c r="K7" t="s">
        <v>351</v>
      </c>
      <c r="L7" t="s">
        <v>11</v>
      </c>
      <c r="M7" t="s">
        <v>33</v>
      </c>
      <c r="N7" t="s">
        <v>378</v>
      </c>
    </row>
    <row r="8" spans="1:14">
      <c r="A8" t="s">
        <v>344</v>
      </c>
      <c r="B8" t="s">
        <v>344</v>
      </c>
      <c r="C8" t="s">
        <v>345</v>
      </c>
      <c r="J8">
        <v>70681</v>
      </c>
      <c r="K8" t="s">
        <v>352</v>
      </c>
      <c r="L8" t="s">
        <v>11</v>
      </c>
      <c r="M8" t="s">
        <v>33</v>
      </c>
      <c r="N8" t="s">
        <v>378</v>
      </c>
    </row>
    <row r="9" spans="1:14">
      <c r="J9">
        <v>7481</v>
      </c>
      <c r="K9" t="s">
        <v>353</v>
      </c>
      <c r="L9" t="s">
        <v>11</v>
      </c>
      <c r="M9" t="s">
        <v>33</v>
      </c>
      <c r="N9" t="s">
        <v>353</v>
      </c>
    </row>
    <row r="10" spans="1:14">
      <c r="J10">
        <v>70621</v>
      </c>
      <c r="K10" t="s">
        <v>354</v>
      </c>
      <c r="L10" t="s">
        <v>11</v>
      </c>
      <c r="M10" t="s">
        <v>33</v>
      </c>
      <c r="N10" t="s">
        <v>379</v>
      </c>
    </row>
    <row r="11" spans="1:14">
      <c r="J11">
        <v>70622</v>
      </c>
      <c r="K11" t="s">
        <v>355</v>
      </c>
      <c r="L11" t="s">
        <v>11</v>
      </c>
      <c r="M11" t="s">
        <v>33</v>
      </c>
      <c r="N11" t="s">
        <v>379</v>
      </c>
    </row>
    <row r="12" spans="1:14">
      <c r="J12">
        <v>741311</v>
      </c>
      <c r="K12" t="s">
        <v>356</v>
      </c>
      <c r="L12" t="s">
        <v>24</v>
      </c>
      <c r="M12" t="s">
        <v>29</v>
      </c>
      <c r="N12" t="s">
        <v>356</v>
      </c>
    </row>
    <row r="13" spans="1:14">
      <c r="A13" t="s">
        <v>310</v>
      </c>
      <c r="B13" t="s">
        <v>323</v>
      </c>
      <c r="J13">
        <v>741312</v>
      </c>
      <c r="K13" t="s">
        <v>357</v>
      </c>
      <c r="L13" t="s">
        <v>24</v>
      </c>
      <c r="M13" t="s">
        <v>29</v>
      </c>
      <c r="N13" t="s">
        <v>357</v>
      </c>
    </row>
    <row r="14" spans="1:14">
      <c r="A14" t="s">
        <v>311</v>
      </c>
      <c r="B14" t="s">
        <v>324</v>
      </c>
      <c r="J14">
        <v>7442</v>
      </c>
      <c r="K14" t="s">
        <v>358</v>
      </c>
      <c r="L14" t="s">
        <v>26</v>
      </c>
      <c r="M14" t="s">
        <v>31</v>
      </c>
      <c r="N14" t="s">
        <v>380</v>
      </c>
    </row>
    <row r="15" spans="1:14">
      <c r="A15" t="s">
        <v>312</v>
      </c>
      <c r="B15" t="s">
        <v>325</v>
      </c>
      <c r="J15">
        <v>7446</v>
      </c>
      <c r="K15" t="s">
        <v>359</v>
      </c>
      <c r="L15" t="s">
        <v>26</v>
      </c>
      <c r="M15" t="s">
        <v>31</v>
      </c>
      <c r="N15" t="s">
        <v>381</v>
      </c>
    </row>
    <row r="16" spans="1:14">
      <c r="A16" t="s">
        <v>313</v>
      </c>
      <c r="B16" t="s">
        <v>326</v>
      </c>
      <c r="J16">
        <v>7448</v>
      </c>
      <c r="K16" t="s">
        <v>360</v>
      </c>
      <c r="L16" t="s">
        <v>26</v>
      </c>
      <c r="M16" t="s">
        <v>31</v>
      </c>
      <c r="N16" t="s">
        <v>382</v>
      </c>
    </row>
    <row r="17" spans="1:14">
      <c r="A17" t="s">
        <v>10</v>
      </c>
      <c r="B17" t="s">
        <v>327</v>
      </c>
      <c r="J17">
        <v>7488</v>
      </c>
      <c r="K17" t="s">
        <v>361</v>
      </c>
      <c r="L17" t="s">
        <v>11</v>
      </c>
      <c r="M17" t="s">
        <v>33</v>
      </c>
      <c r="N17" t="s">
        <v>382</v>
      </c>
    </row>
    <row r="18" spans="1:14">
      <c r="A18" t="s">
        <v>314</v>
      </c>
      <c r="B18" t="s">
        <v>328</v>
      </c>
      <c r="J18">
        <v>746</v>
      </c>
      <c r="K18" t="s">
        <v>362</v>
      </c>
      <c r="L18" t="s">
        <v>11</v>
      </c>
      <c r="M18" t="s">
        <v>33</v>
      </c>
      <c r="N18" t="s">
        <v>383</v>
      </c>
    </row>
    <row r="19" spans="1:14">
      <c r="A19" t="s">
        <v>315</v>
      </c>
      <c r="B19" t="s">
        <v>329</v>
      </c>
      <c r="J19">
        <v>75888</v>
      </c>
      <c r="K19" t="s">
        <v>363</v>
      </c>
      <c r="L19" t="s">
        <v>11</v>
      </c>
      <c r="M19" t="s">
        <v>33</v>
      </c>
      <c r="N19" t="s">
        <v>363</v>
      </c>
    </row>
    <row r="20" spans="1:14">
      <c r="A20" t="s">
        <v>316</v>
      </c>
      <c r="B20" t="s">
        <v>330</v>
      </c>
      <c r="J20">
        <v>75881</v>
      </c>
      <c r="K20" t="s">
        <v>364</v>
      </c>
      <c r="L20" t="s">
        <v>344</v>
      </c>
      <c r="M20" t="s">
        <v>344</v>
      </c>
      <c r="N20" t="s">
        <v>344</v>
      </c>
    </row>
    <row r="21" spans="1:14">
      <c r="A21" t="s">
        <v>317</v>
      </c>
      <c r="B21" t="s">
        <v>331</v>
      </c>
      <c r="J21">
        <v>75882</v>
      </c>
      <c r="K21" t="s">
        <v>365</v>
      </c>
      <c r="L21" t="s">
        <v>344</v>
      </c>
      <c r="M21" t="s">
        <v>344</v>
      </c>
      <c r="N21" t="s">
        <v>344</v>
      </c>
    </row>
    <row r="22" spans="1:14">
      <c r="A22" t="s">
        <v>318</v>
      </c>
      <c r="B22" t="s">
        <v>332</v>
      </c>
      <c r="J22">
        <v>75883</v>
      </c>
      <c r="K22" t="s">
        <v>366</v>
      </c>
      <c r="L22" t="s">
        <v>344</v>
      </c>
      <c r="M22" t="s">
        <v>344</v>
      </c>
      <c r="N22" t="s">
        <v>344</v>
      </c>
    </row>
    <row r="23" spans="1:14">
      <c r="A23" t="s">
        <v>319</v>
      </c>
      <c r="B23" t="s">
        <v>333</v>
      </c>
      <c r="J23">
        <v>781</v>
      </c>
      <c r="K23" t="s">
        <v>367</v>
      </c>
      <c r="L23" t="s">
        <v>344</v>
      </c>
      <c r="M23" t="s">
        <v>344</v>
      </c>
      <c r="N23" t="s">
        <v>344</v>
      </c>
    </row>
    <row r="24" spans="1:14">
      <c r="A24" t="s">
        <v>320</v>
      </c>
      <c r="B24" t="s">
        <v>334</v>
      </c>
      <c r="J24">
        <v>104131</v>
      </c>
      <c r="K24" t="s">
        <v>368</v>
      </c>
      <c r="L24" t="s">
        <v>22</v>
      </c>
      <c r="M24" t="s">
        <v>29</v>
      </c>
      <c r="N24" t="s">
        <v>23</v>
      </c>
    </row>
    <row r="25" spans="1:14">
      <c r="A25" t="s">
        <v>321</v>
      </c>
      <c r="B25" t="s">
        <v>335</v>
      </c>
      <c r="J25">
        <v>104132</v>
      </c>
      <c r="K25" t="s">
        <v>369</v>
      </c>
      <c r="L25" t="s">
        <v>24</v>
      </c>
      <c r="M25" t="s">
        <v>29</v>
      </c>
      <c r="N25" t="s">
        <v>356</v>
      </c>
    </row>
    <row r="26" spans="1:14">
      <c r="A26" t="s">
        <v>322</v>
      </c>
      <c r="B26" t="s">
        <v>336</v>
      </c>
      <c r="J26">
        <v>1041381</v>
      </c>
      <c r="K26" t="s">
        <v>370</v>
      </c>
      <c r="L26" t="s">
        <v>24</v>
      </c>
      <c r="M26" t="s">
        <v>29</v>
      </c>
      <c r="N26" t="s">
        <v>357</v>
      </c>
    </row>
    <row r="27" spans="1:14">
      <c r="A27" t="s">
        <v>337</v>
      </c>
      <c r="B27" t="s">
        <v>338</v>
      </c>
      <c r="J27">
        <v>13412</v>
      </c>
      <c r="K27" t="s">
        <v>371</v>
      </c>
      <c r="L27" t="s">
        <v>26</v>
      </c>
      <c r="M27" t="s">
        <v>31</v>
      </c>
      <c r="N27" t="s">
        <v>380</v>
      </c>
    </row>
    <row r="28" spans="1:14">
      <c r="A28" t="s">
        <v>339</v>
      </c>
      <c r="B28" t="s">
        <v>340</v>
      </c>
      <c r="J28">
        <v>13415</v>
      </c>
      <c r="K28" t="s">
        <v>372</v>
      </c>
      <c r="L28" t="s">
        <v>26</v>
      </c>
      <c r="M28" t="s">
        <v>31</v>
      </c>
      <c r="N28" t="s">
        <v>382</v>
      </c>
    </row>
    <row r="29" spans="1:14">
      <c r="A29" t="s">
        <v>341</v>
      </c>
      <c r="B29" t="s">
        <v>342</v>
      </c>
      <c r="J29">
        <v>13416</v>
      </c>
      <c r="K29" t="s">
        <v>373</v>
      </c>
      <c r="L29" t="s">
        <v>26</v>
      </c>
      <c r="M29" t="s">
        <v>31</v>
      </c>
      <c r="N29" t="s">
        <v>381</v>
      </c>
    </row>
    <row r="30" spans="1:14">
      <c r="A30" t="s">
        <v>2</v>
      </c>
      <c r="B30" t="s">
        <v>343</v>
      </c>
      <c r="J30">
        <v>13418</v>
      </c>
      <c r="K30" t="s">
        <v>374</v>
      </c>
      <c r="L30" t="s">
        <v>11</v>
      </c>
      <c r="M30" t="s">
        <v>33</v>
      </c>
      <c r="N30" t="s">
        <v>382</v>
      </c>
    </row>
    <row r="33" spans="1:1">
      <c r="A33" t="s">
        <v>375</v>
      </c>
    </row>
    <row r="34" spans="1:1">
      <c r="A34" t="s">
        <v>376</v>
      </c>
    </row>
  </sheetData>
  <sheetProtection sheet="1" objects="1" scenarios="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5" tint="0.59999389629810485"/>
  </sheetPr>
  <dimension ref="A1:W82"/>
  <sheetViews>
    <sheetView workbookViewId="0">
      <selection activeCell="D2" sqref="D2:D40"/>
    </sheetView>
  </sheetViews>
  <sheetFormatPr defaultColWidth="11.42578125" defaultRowHeight="15"/>
  <sheetData>
    <row r="1" spans="1:23">
      <c r="A1" s="10" t="s">
        <v>3</v>
      </c>
      <c r="D1" s="11" t="s">
        <v>43</v>
      </c>
      <c r="E1" s="11" t="s">
        <v>44</v>
      </c>
      <c r="F1" s="11" t="s">
        <v>45</v>
      </c>
      <c r="G1" s="11" t="s">
        <v>46</v>
      </c>
      <c r="H1" s="11" t="s">
        <v>47</v>
      </c>
      <c r="I1" s="11" t="s">
        <v>48</v>
      </c>
      <c r="J1" s="11" t="s">
        <v>49</v>
      </c>
      <c r="K1" s="11" t="s">
        <v>8</v>
      </c>
      <c r="L1" s="11" t="s">
        <v>50</v>
      </c>
      <c r="M1" s="11" t="s">
        <v>51</v>
      </c>
      <c r="N1" s="11" t="s">
        <v>52</v>
      </c>
      <c r="O1" s="11" t="s">
        <v>53</v>
      </c>
      <c r="P1" s="11" t="s">
        <v>54</v>
      </c>
      <c r="Q1" s="11" t="s">
        <v>55</v>
      </c>
      <c r="R1" s="11" t="s">
        <v>56</v>
      </c>
      <c r="S1" s="11" t="s">
        <v>57</v>
      </c>
      <c r="T1" s="11" t="s">
        <v>58</v>
      </c>
      <c r="U1" s="11" t="s">
        <v>59</v>
      </c>
      <c r="V1" s="11" t="s">
        <v>60</v>
      </c>
      <c r="W1" s="11" t="s">
        <v>61</v>
      </c>
    </row>
    <row r="2" spans="1:23">
      <c r="A2" s="12" t="s">
        <v>62</v>
      </c>
      <c r="D2" s="12" t="s">
        <v>63</v>
      </c>
      <c r="E2" s="12" t="s">
        <v>64</v>
      </c>
      <c r="F2" s="12" t="s">
        <v>65</v>
      </c>
      <c r="G2" s="12" t="s">
        <v>65</v>
      </c>
      <c r="H2" s="12" t="s">
        <v>65</v>
      </c>
      <c r="I2" s="12" t="s">
        <v>65</v>
      </c>
      <c r="J2" s="12" t="s">
        <v>66</v>
      </c>
      <c r="K2" s="12" t="s">
        <v>66</v>
      </c>
      <c r="L2" s="12" t="s">
        <v>65</v>
      </c>
      <c r="M2" s="12" t="s">
        <v>65</v>
      </c>
      <c r="N2" s="12" t="s">
        <v>65</v>
      </c>
      <c r="O2" s="12" t="s">
        <v>65</v>
      </c>
      <c r="P2" s="12" t="s">
        <v>65</v>
      </c>
      <c r="Q2" s="12" t="s">
        <v>65</v>
      </c>
      <c r="R2" s="12" t="s">
        <v>65</v>
      </c>
      <c r="S2" s="12" t="s">
        <v>65</v>
      </c>
      <c r="T2" s="12" t="s">
        <v>66</v>
      </c>
      <c r="U2" s="12" t="s">
        <v>67</v>
      </c>
      <c r="V2" s="12" t="s">
        <v>68</v>
      </c>
      <c r="W2" s="12" t="s">
        <v>69</v>
      </c>
    </row>
    <row r="3" spans="1:23">
      <c r="A3" s="12" t="s">
        <v>70</v>
      </c>
      <c r="D3" s="12" t="s">
        <v>71</v>
      </c>
      <c r="E3" s="12" t="s">
        <v>72</v>
      </c>
      <c r="F3" s="12" t="s">
        <v>73</v>
      </c>
      <c r="G3" s="12" t="s">
        <v>73</v>
      </c>
      <c r="H3" s="12" t="s">
        <v>73</v>
      </c>
      <c r="I3" s="12" t="s">
        <v>73</v>
      </c>
      <c r="J3" s="12" t="s">
        <v>74</v>
      </c>
      <c r="K3" s="12" t="s">
        <v>75</v>
      </c>
      <c r="L3" s="12" t="s">
        <v>76</v>
      </c>
      <c r="M3" s="12" t="s">
        <v>77</v>
      </c>
      <c r="N3" s="12" t="s">
        <v>78</v>
      </c>
      <c r="O3" s="12" t="s">
        <v>78</v>
      </c>
      <c r="P3" s="12" t="s">
        <v>78</v>
      </c>
      <c r="Q3" s="12" t="s">
        <v>78</v>
      </c>
      <c r="R3" s="12" t="s">
        <v>78</v>
      </c>
      <c r="S3" s="12" t="s">
        <v>78</v>
      </c>
      <c r="T3" s="12" t="s">
        <v>79</v>
      </c>
      <c r="U3" s="12" t="s">
        <v>80</v>
      </c>
      <c r="V3" s="12" t="s">
        <v>81</v>
      </c>
    </row>
    <row r="4" spans="1:23">
      <c r="A4" s="12" t="s">
        <v>82</v>
      </c>
      <c r="D4" s="12" t="s">
        <v>83</v>
      </c>
      <c r="F4" s="12" t="s">
        <v>84</v>
      </c>
      <c r="G4" s="12" t="s">
        <v>85</v>
      </c>
      <c r="H4" s="12" t="s">
        <v>86</v>
      </c>
      <c r="I4" s="12" t="s">
        <v>87</v>
      </c>
      <c r="J4" s="12" t="s">
        <v>88</v>
      </c>
      <c r="K4" s="12" t="s">
        <v>89</v>
      </c>
      <c r="L4" s="12" t="s">
        <v>90</v>
      </c>
      <c r="M4" s="12" t="s">
        <v>91</v>
      </c>
      <c r="N4" s="12" t="s">
        <v>73</v>
      </c>
      <c r="O4" s="12" t="s">
        <v>73</v>
      </c>
      <c r="P4" s="12" t="s">
        <v>73</v>
      </c>
      <c r="Q4" s="12" t="s">
        <v>73</v>
      </c>
      <c r="R4" s="12" t="s">
        <v>73</v>
      </c>
      <c r="S4" s="12" t="s">
        <v>73</v>
      </c>
      <c r="T4" s="12" t="s">
        <v>92</v>
      </c>
      <c r="U4" s="12" t="s">
        <v>93</v>
      </c>
      <c r="V4" s="12" t="s">
        <v>94</v>
      </c>
    </row>
    <row r="5" spans="1:23">
      <c r="A5" s="12" t="s">
        <v>95</v>
      </c>
      <c r="D5" s="12" t="s">
        <v>96</v>
      </c>
      <c r="F5" s="12" t="s">
        <v>97</v>
      </c>
      <c r="G5" s="12" t="s">
        <v>98</v>
      </c>
      <c r="H5" s="12" t="s">
        <v>99</v>
      </c>
      <c r="I5" s="12" t="s">
        <v>100</v>
      </c>
      <c r="J5" s="12" t="s">
        <v>101</v>
      </c>
      <c r="K5" s="12" t="s">
        <v>102</v>
      </c>
      <c r="L5" s="12" t="s">
        <v>103</v>
      </c>
      <c r="M5" s="12" t="s">
        <v>104</v>
      </c>
      <c r="N5" s="12" t="s">
        <v>105</v>
      </c>
      <c r="O5" s="12" t="s">
        <v>106</v>
      </c>
      <c r="P5" s="12" t="s">
        <v>107</v>
      </c>
      <c r="Q5" s="12" t="s">
        <v>108</v>
      </c>
      <c r="R5" s="12" t="s">
        <v>109</v>
      </c>
      <c r="S5" s="12" t="s">
        <v>110</v>
      </c>
      <c r="T5" s="12" t="s">
        <v>111</v>
      </c>
      <c r="U5" s="12" t="s">
        <v>112</v>
      </c>
    </row>
    <row r="6" spans="1:23">
      <c r="A6" s="12" t="s">
        <v>113</v>
      </c>
      <c r="D6" s="12" t="s">
        <v>114</v>
      </c>
      <c r="F6" s="12" t="s">
        <v>115</v>
      </c>
      <c r="G6" s="12" t="s">
        <v>116</v>
      </c>
      <c r="H6" s="12" t="s">
        <v>117</v>
      </c>
      <c r="I6" s="12" t="s">
        <v>118</v>
      </c>
      <c r="J6" s="12" t="s">
        <v>119</v>
      </c>
      <c r="K6" s="12" t="s">
        <v>120</v>
      </c>
      <c r="L6" s="12" t="s">
        <v>121</v>
      </c>
      <c r="M6" s="12" t="s">
        <v>78</v>
      </c>
      <c r="N6" s="12" t="s">
        <v>122</v>
      </c>
      <c r="O6" s="12" t="s">
        <v>123</v>
      </c>
      <c r="P6" s="12" t="s">
        <v>124</v>
      </c>
      <c r="Q6" s="12" t="s">
        <v>125</v>
      </c>
      <c r="R6" s="12" t="s">
        <v>126</v>
      </c>
      <c r="S6" s="12" t="s">
        <v>127</v>
      </c>
      <c r="U6" s="12" t="s">
        <v>128</v>
      </c>
    </row>
    <row r="7" spans="1:23">
      <c r="A7" s="12" t="s">
        <v>129</v>
      </c>
      <c r="D7" s="12" t="s">
        <v>130</v>
      </c>
      <c r="F7" s="12" t="s">
        <v>131</v>
      </c>
      <c r="G7" s="12" t="s">
        <v>132</v>
      </c>
      <c r="H7" s="12" t="s">
        <v>133</v>
      </c>
      <c r="I7" s="12" t="s">
        <v>134</v>
      </c>
      <c r="J7" s="12" t="s">
        <v>135</v>
      </c>
      <c r="K7" s="12" t="s">
        <v>136</v>
      </c>
      <c r="L7" s="12" t="s">
        <v>137</v>
      </c>
      <c r="M7" s="12" t="s">
        <v>73</v>
      </c>
      <c r="O7" s="12" t="s">
        <v>138</v>
      </c>
      <c r="S7" s="12" t="s">
        <v>139</v>
      </c>
      <c r="U7" s="12" t="s">
        <v>140</v>
      </c>
    </row>
    <row r="8" spans="1:23">
      <c r="A8" s="12" t="s">
        <v>141</v>
      </c>
      <c r="D8" s="12" t="s">
        <v>142</v>
      </c>
      <c r="F8" s="12" t="s">
        <v>143</v>
      </c>
      <c r="G8" s="12" t="s">
        <v>144</v>
      </c>
      <c r="H8" s="12" t="s">
        <v>145</v>
      </c>
      <c r="I8" s="12" t="s">
        <v>146</v>
      </c>
      <c r="J8" s="12" t="s">
        <v>147</v>
      </c>
      <c r="K8" s="12" t="s">
        <v>148</v>
      </c>
      <c r="L8" s="12" t="s">
        <v>149</v>
      </c>
      <c r="M8" s="12" t="s">
        <v>150</v>
      </c>
      <c r="O8" s="12" t="s">
        <v>151</v>
      </c>
      <c r="U8" s="12" t="s">
        <v>152</v>
      </c>
    </row>
    <row r="9" spans="1:23">
      <c r="A9" s="12" t="s">
        <v>153</v>
      </c>
      <c r="D9" s="12" t="s">
        <v>154</v>
      </c>
      <c r="F9" s="12" t="s">
        <v>155</v>
      </c>
      <c r="G9" s="12" t="s">
        <v>156</v>
      </c>
      <c r="H9" s="12" t="s">
        <v>157</v>
      </c>
      <c r="I9" s="12" t="s">
        <v>158</v>
      </c>
      <c r="J9" s="12" t="s">
        <v>159</v>
      </c>
      <c r="K9" s="12" t="s">
        <v>160</v>
      </c>
      <c r="L9" s="12" t="s">
        <v>161</v>
      </c>
      <c r="M9" s="12" t="s">
        <v>162</v>
      </c>
      <c r="O9" s="12" t="s">
        <v>163</v>
      </c>
    </row>
    <row r="10" spans="1:23">
      <c r="A10" s="12" t="s">
        <v>164</v>
      </c>
      <c r="D10" s="12" t="s">
        <v>165</v>
      </c>
      <c r="F10" s="12" t="s">
        <v>166</v>
      </c>
      <c r="G10" s="12" t="s">
        <v>167</v>
      </c>
      <c r="H10" s="12" t="s">
        <v>168</v>
      </c>
      <c r="I10" s="12" t="s">
        <v>384</v>
      </c>
      <c r="J10" s="12" t="s">
        <v>169</v>
      </c>
      <c r="K10" s="12" t="s">
        <v>170</v>
      </c>
      <c r="L10" s="12" t="s">
        <v>171</v>
      </c>
      <c r="M10" s="12" t="s">
        <v>172</v>
      </c>
      <c r="O10" s="12" t="s">
        <v>173</v>
      </c>
    </row>
    <row r="11" spans="1:23">
      <c r="A11" s="12" t="s">
        <v>174</v>
      </c>
      <c r="D11" s="12" t="s">
        <v>175</v>
      </c>
      <c r="F11" s="12" t="s">
        <v>176</v>
      </c>
      <c r="J11" s="12" t="s">
        <v>177</v>
      </c>
      <c r="K11" s="12" t="s">
        <v>178</v>
      </c>
      <c r="L11" s="12" t="s">
        <v>179</v>
      </c>
      <c r="M11" s="12" t="s">
        <v>180</v>
      </c>
      <c r="O11" s="12" t="s">
        <v>181</v>
      </c>
    </row>
    <row r="12" spans="1:23">
      <c r="A12" s="12" t="s">
        <v>182</v>
      </c>
      <c r="D12" s="12" t="s">
        <v>183</v>
      </c>
      <c r="F12" s="12" t="s">
        <v>184</v>
      </c>
      <c r="J12" s="12" t="s">
        <v>185</v>
      </c>
      <c r="K12" s="12" t="s">
        <v>186</v>
      </c>
      <c r="L12" s="12" t="s">
        <v>187</v>
      </c>
      <c r="M12" s="12" t="s">
        <v>188</v>
      </c>
    </row>
    <row r="13" spans="1:23">
      <c r="A13" s="12" t="s">
        <v>189</v>
      </c>
      <c r="D13" s="12" t="s">
        <v>190</v>
      </c>
      <c r="F13" s="12" t="s">
        <v>191</v>
      </c>
      <c r="J13" s="12" t="s">
        <v>192</v>
      </c>
      <c r="K13" s="12" t="s">
        <v>193</v>
      </c>
      <c r="L13" s="12" t="s">
        <v>194</v>
      </c>
      <c r="M13" s="12" t="s">
        <v>195</v>
      </c>
    </row>
    <row r="14" spans="1:23">
      <c r="A14" s="12" t="s">
        <v>196</v>
      </c>
      <c r="D14" s="12" t="s">
        <v>197</v>
      </c>
      <c r="F14" s="12" t="s">
        <v>198</v>
      </c>
      <c r="J14" s="12" t="s">
        <v>199</v>
      </c>
      <c r="K14" s="12" t="s">
        <v>200</v>
      </c>
      <c r="L14" s="12" t="s">
        <v>201</v>
      </c>
      <c r="M14" s="12" t="s">
        <v>202</v>
      </c>
    </row>
    <row r="15" spans="1:23">
      <c r="A15" s="12" t="s">
        <v>203</v>
      </c>
      <c r="D15" s="12" t="s">
        <v>204</v>
      </c>
      <c r="J15" s="12" t="s">
        <v>205</v>
      </c>
      <c r="K15" s="12" t="s">
        <v>206</v>
      </c>
      <c r="L15" s="12" t="s">
        <v>207</v>
      </c>
      <c r="M15" s="12" t="s">
        <v>208</v>
      </c>
    </row>
    <row r="16" spans="1:23">
      <c r="A16" s="12" t="s">
        <v>209</v>
      </c>
      <c r="D16" s="12" t="s">
        <v>210</v>
      </c>
      <c r="J16" s="12" t="s">
        <v>211</v>
      </c>
      <c r="K16" s="12" t="s">
        <v>212</v>
      </c>
      <c r="L16" s="12" t="s">
        <v>213</v>
      </c>
      <c r="M16" s="12" t="s">
        <v>214</v>
      </c>
    </row>
    <row r="17" spans="1:13">
      <c r="A17" s="12" t="s">
        <v>215</v>
      </c>
      <c r="D17" s="12" t="s">
        <v>216</v>
      </c>
      <c r="J17" s="12" t="s">
        <v>217</v>
      </c>
      <c r="K17" s="12" t="s">
        <v>218</v>
      </c>
      <c r="L17" s="12" t="s">
        <v>219</v>
      </c>
      <c r="M17" s="12" t="s">
        <v>220</v>
      </c>
    </row>
    <row r="18" spans="1:13">
      <c r="A18" s="12" t="s">
        <v>221</v>
      </c>
      <c r="D18" s="12" t="s">
        <v>222</v>
      </c>
      <c r="J18" s="12" t="s">
        <v>223</v>
      </c>
      <c r="K18" s="12" t="s">
        <v>224</v>
      </c>
      <c r="L18" s="12" t="s">
        <v>225</v>
      </c>
      <c r="M18" s="12" t="s">
        <v>226</v>
      </c>
    </row>
    <row r="19" spans="1:13">
      <c r="A19" s="12" t="s">
        <v>227</v>
      </c>
      <c r="D19" s="12" t="s">
        <v>228</v>
      </c>
      <c r="J19" s="12" t="s">
        <v>229</v>
      </c>
      <c r="K19" s="12" t="s">
        <v>230</v>
      </c>
      <c r="L19" s="12" t="s">
        <v>231</v>
      </c>
      <c r="M19" s="12" t="s">
        <v>232</v>
      </c>
    </row>
    <row r="20" spans="1:13">
      <c r="A20" s="12" t="s">
        <v>233</v>
      </c>
      <c r="D20" s="12" t="s">
        <v>234</v>
      </c>
      <c r="J20" s="12" t="s">
        <v>235</v>
      </c>
      <c r="K20" s="12" t="s">
        <v>236</v>
      </c>
      <c r="L20" s="12" t="s">
        <v>237</v>
      </c>
      <c r="M20" s="12" t="s">
        <v>238</v>
      </c>
    </row>
    <row r="21" spans="1:13">
      <c r="A21" s="12" t="s">
        <v>239</v>
      </c>
      <c r="D21" s="12" t="s">
        <v>240</v>
      </c>
      <c r="J21" s="12" t="s">
        <v>241</v>
      </c>
      <c r="K21" s="12" t="s">
        <v>242</v>
      </c>
      <c r="L21" s="12" t="s">
        <v>243</v>
      </c>
      <c r="M21" s="12" t="s">
        <v>244</v>
      </c>
    </row>
    <row r="22" spans="1:13">
      <c r="D22" s="12" t="s">
        <v>245</v>
      </c>
      <c r="J22" s="12" t="s">
        <v>246</v>
      </c>
      <c r="K22" s="12" t="s">
        <v>247</v>
      </c>
      <c r="L22" s="12" t="s">
        <v>248</v>
      </c>
      <c r="M22" s="12" t="s">
        <v>249</v>
      </c>
    </row>
    <row r="23" spans="1:13">
      <c r="D23" s="12" t="s">
        <v>250</v>
      </c>
      <c r="J23" s="12" t="s">
        <v>251</v>
      </c>
      <c r="K23" s="12" t="s">
        <v>252</v>
      </c>
      <c r="L23" s="13" t="s">
        <v>253</v>
      </c>
      <c r="M23" s="12" t="s">
        <v>254</v>
      </c>
    </row>
    <row r="24" spans="1:13">
      <c r="D24" s="12" t="s">
        <v>255</v>
      </c>
      <c r="J24" s="12" t="s">
        <v>256</v>
      </c>
      <c r="K24" s="12" t="s">
        <v>257</v>
      </c>
      <c r="M24" s="12" t="s">
        <v>258</v>
      </c>
    </row>
    <row r="25" spans="1:13">
      <c r="D25" s="12" t="s">
        <v>259</v>
      </c>
      <c r="J25" s="12" t="s">
        <v>260</v>
      </c>
      <c r="K25" s="12" t="s">
        <v>261</v>
      </c>
      <c r="M25" s="12" t="s">
        <v>262</v>
      </c>
    </row>
    <row r="26" spans="1:13">
      <c r="D26" s="12" t="s">
        <v>263</v>
      </c>
      <c r="J26" s="12" t="s">
        <v>264</v>
      </c>
      <c r="K26" s="12" t="s">
        <v>265</v>
      </c>
      <c r="M26" s="12" t="s">
        <v>266</v>
      </c>
    </row>
    <row r="27" spans="1:13">
      <c r="D27" s="12" t="s">
        <v>267</v>
      </c>
      <c r="J27" s="12" t="s">
        <v>268</v>
      </c>
      <c r="K27" s="12" t="s">
        <v>269</v>
      </c>
      <c r="M27" s="12" t="s">
        <v>270</v>
      </c>
    </row>
    <row r="28" spans="1:13">
      <c r="D28" s="12" t="s">
        <v>271</v>
      </c>
      <c r="J28" s="12" t="s">
        <v>272</v>
      </c>
      <c r="K28" s="12" t="s">
        <v>273</v>
      </c>
      <c r="M28" s="12" t="s">
        <v>274</v>
      </c>
    </row>
    <row r="29" spans="1:13">
      <c r="D29" s="12" t="s">
        <v>275</v>
      </c>
      <c r="J29" s="12" t="s">
        <v>276</v>
      </c>
      <c r="K29" s="12" t="s">
        <v>277</v>
      </c>
      <c r="M29" s="12" t="s">
        <v>150</v>
      </c>
    </row>
    <row r="30" spans="1:13">
      <c r="D30" s="12" t="s">
        <v>278</v>
      </c>
      <c r="K30" s="12" t="s">
        <v>279</v>
      </c>
      <c r="M30" s="12" t="s">
        <v>280</v>
      </c>
    </row>
    <row r="31" spans="1:13">
      <c r="D31" s="12" t="s">
        <v>281</v>
      </c>
      <c r="K31" s="12" t="s">
        <v>282</v>
      </c>
      <c r="M31" s="12" t="s">
        <v>283</v>
      </c>
    </row>
    <row r="32" spans="1:13">
      <c r="D32" s="12" t="s">
        <v>284</v>
      </c>
      <c r="K32" s="12" t="s">
        <v>285</v>
      </c>
      <c r="M32" s="12" t="s">
        <v>286</v>
      </c>
    </row>
    <row r="33" spans="4:13">
      <c r="D33" s="12" t="s">
        <v>287</v>
      </c>
      <c r="K33" s="12" t="s">
        <v>288</v>
      </c>
      <c r="M33" s="12"/>
    </row>
    <row r="34" spans="4:13">
      <c r="D34" s="12" t="s">
        <v>289</v>
      </c>
      <c r="K34" s="12" t="s">
        <v>290</v>
      </c>
    </row>
    <row r="35" spans="4:13">
      <c r="D35" s="12" t="s">
        <v>291</v>
      </c>
      <c r="K35" s="12" t="s">
        <v>292</v>
      </c>
    </row>
    <row r="36" spans="4:13">
      <c r="D36" s="12" t="s">
        <v>293</v>
      </c>
      <c r="K36" s="12" t="s">
        <v>294</v>
      </c>
    </row>
    <row r="37" spans="4:13">
      <c r="D37" s="12" t="s">
        <v>295</v>
      </c>
      <c r="K37" s="12" t="s">
        <v>296</v>
      </c>
    </row>
    <row r="38" spans="4:13">
      <c r="D38" s="12" t="s">
        <v>297</v>
      </c>
      <c r="K38" s="12" t="s">
        <v>298</v>
      </c>
    </row>
    <row r="39" spans="4:13">
      <c r="D39" s="12" t="s">
        <v>386</v>
      </c>
      <c r="K39" s="12" t="s">
        <v>299</v>
      </c>
    </row>
    <row r="40" spans="4:13">
      <c r="D40" s="12" t="s">
        <v>385</v>
      </c>
      <c r="K40" s="12" t="s">
        <v>300</v>
      </c>
    </row>
    <row r="41" spans="4:13">
      <c r="K41" s="12" t="s">
        <v>301</v>
      </c>
    </row>
    <row r="42" spans="4:13">
      <c r="K42" s="12" t="s">
        <v>302</v>
      </c>
    </row>
    <row r="43" spans="4:13">
      <c r="K43" s="12" t="s">
        <v>303</v>
      </c>
    </row>
    <row r="44" spans="4:13">
      <c r="K44" s="12" t="s">
        <v>304</v>
      </c>
    </row>
    <row r="45" spans="4:13">
      <c r="K45" s="12" t="s">
        <v>305</v>
      </c>
    </row>
    <row r="46" spans="4:13">
      <c r="K46" s="12" t="s">
        <v>9</v>
      </c>
    </row>
    <row r="47" spans="4:13">
      <c r="K47" s="12" t="s">
        <v>306</v>
      </c>
    </row>
    <row r="48" spans="4:13">
      <c r="K48" s="12" t="s">
        <v>307</v>
      </c>
    </row>
    <row r="49" spans="1:11">
      <c r="K49" s="12" t="s">
        <v>308</v>
      </c>
    </row>
    <row r="52" spans="1:11">
      <c r="A52" t="s">
        <v>309</v>
      </c>
    </row>
    <row r="53" spans="1:11">
      <c r="A53">
        <v>74111</v>
      </c>
    </row>
    <row r="54" spans="1:11">
      <c r="A54">
        <v>74112</v>
      </c>
    </row>
    <row r="55" spans="1:11">
      <c r="A55">
        <v>7412</v>
      </c>
    </row>
    <row r="56" spans="1:11">
      <c r="A56">
        <v>70611</v>
      </c>
    </row>
    <row r="57" spans="1:11">
      <c r="A57">
        <v>70612</v>
      </c>
    </row>
    <row r="58" spans="1:11">
      <c r="A58">
        <v>70613</v>
      </c>
    </row>
    <row r="59" spans="1:11">
      <c r="A59">
        <v>7065</v>
      </c>
    </row>
    <row r="60" spans="1:11">
      <c r="A60">
        <v>70681</v>
      </c>
    </row>
    <row r="61" spans="1:11">
      <c r="A61">
        <v>7481</v>
      </c>
    </row>
    <row r="62" spans="1:11">
      <c r="A62">
        <v>70621</v>
      </c>
    </row>
    <row r="63" spans="1:11">
      <c r="A63">
        <v>70622</v>
      </c>
    </row>
    <row r="64" spans="1:11">
      <c r="A64">
        <v>741311</v>
      </c>
    </row>
    <row r="65" spans="1:1">
      <c r="A65">
        <v>741312</v>
      </c>
    </row>
    <row r="66" spans="1:1">
      <c r="A66">
        <v>7442</v>
      </c>
    </row>
    <row r="67" spans="1:1">
      <c r="A67">
        <v>7446</v>
      </c>
    </row>
    <row r="68" spans="1:1">
      <c r="A68">
        <v>7448</v>
      </c>
    </row>
    <row r="69" spans="1:1">
      <c r="A69">
        <v>7488</v>
      </c>
    </row>
    <row r="70" spans="1:1">
      <c r="A70">
        <v>746</v>
      </c>
    </row>
    <row r="71" spans="1:1">
      <c r="A71">
        <v>75888</v>
      </c>
    </row>
    <row r="72" spans="1:1">
      <c r="A72">
        <v>75881</v>
      </c>
    </row>
    <row r="73" spans="1:1">
      <c r="A73">
        <v>75882</v>
      </c>
    </row>
    <row r="74" spans="1:1">
      <c r="A74">
        <v>75883</v>
      </c>
    </row>
    <row r="75" spans="1:1">
      <c r="A75">
        <v>781</v>
      </c>
    </row>
    <row r="76" spans="1:1">
      <c r="A76">
        <v>104131</v>
      </c>
    </row>
    <row r="77" spans="1:1">
      <c r="A77">
        <v>104132</v>
      </c>
    </row>
    <row r="78" spans="1:1">
      <c r="A78">
        <v>1041381</v>
      </c>
    </row>
    <row r="79" spans="1:1">
      <c r="A79">
        <v>13412</v>
      </c>
    </row>
    <row r="80" spans="1:1">
      <c r="A80">
        <v>13415</v>
      </c>
    </row>
    <row r="81" spans="1:1">
      <c r="A81">
        <v>13416</v>
      </c>
    </row>
    <row r="82" spans="1:1">
      <c r="A82">
        <v>13418</v>
      </c>
    </row>
  </sheetData>
  <sortState xmlns:xlrd2="http://schemas.microsoft.com/office/spreadsheetml/2017/richdata2" ref="D2:D40">
    <sortCondition ref="D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26</vt:i4>
      </vt:variant>
    </vt:vector>
  </HeadingPairs>
  <TitlesOfParts>
    <vt:vector size="31" baseType="lpstr">
      <vt:lpstr>TEST</vt:lpstr>
      <vt:lpstr>bud_dep</vt:lpstr>
      <vt:lpstr>bud_rec</vt:lpstr>
      <vt:lpstr>correspondance</vt:lpstr>
      <vt:lpstr>Listes</vt:lpstr>
      <vt:lpstr>_101_SG</vt:lpstr>
      <vt:lpstr>_102_MS</vt:lpstr>
      <vt:lpstr>_210_CST</vt:lpstr>
      <vt:lpstr>_220_CSANTE</vt:lpstr>
      <vt:lpstr>_230_CSH</vt:lpstr>
      <vt:lpstr>_240_CDSPEG</vt:lpstr>
      <vt:lpstr>_310_DST</vt:lpstr>
      <vt:lpstr>_320_DSVS</vt:lpstr>
      <vt:lpstr>_330_DSHS</vt:lpstr>
      <vt:lpstr>_400_IUT</vt:lpstr>
      <vt:lpstr>_440_IAE</vt:lpstr>
      <vt:lpstr>_450_ESPE</vt:lpstr>
      <vt:lpstr>_460_INDT</vt:lpstr>
      <vt:lpstr>_470_ISVV</vt:lpstr>
      <vt:lpstr>_480_ISPED</vt:lpstr>
      <vt:lpstr>_490_ITHER</vt:lpstr>
      <vt:lpstr>_500_OASU</vt:lpstr>
      <vt:lpstr>_810_SAIC</vt:lpstr>
      <vt:lpstr>_820_APP</vt:lpstr>
      <vt:lpstr>_830_CAMPUS</vt:lpstr>
      <vt:lpstr>Destinations</vt:lpstr>
      <vt:lpstr>Imputations</vt:lpstr>
      <vt:lpstr>Nature_rec</vt:lpstr>
      <vt:lpstr>O_N</vt:lpstr>
      <vt:lpstr>TEST!Print_Area</vt:lpstr>
      <vt:lpstr>UB</vt:lpstr>
    </vt:vector>
  </TitlesOfParts>
  <Company>UNIVERSITE BORDEAUX 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ohoulery</dc:creator>
  <cp:lastModifiedBy>h2so4</cp:lastModifiedBy>
  <cp:lastPrinted>2020-02-28T15:52:07Z</cp:lastPrinted>
  <dcterms:created xsi:type="dcterms:W3CDTF">2009-02-09T07:58:33Z</dcterms:created>
  <dcterms:modified xsi:type="dcterms:W3CDTF">2021-01-06T10:21:23Z</dcterms:modified>
</cp:coreProperties>
</file>