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25FC2C8-F37E-4E55-9668-97719DD8ED73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COmposition générale" sheetId="3" r:id="rId1"/>
    <sheet name="Evolution Portfolio" sheetId="4" r:id="rId2"/>
  </sheets>
  <definedNames>
    <definedName name="Rf_bench">'COmposition générale'!$X$8</definedName>
    <definedName name="Rf_month">'Evolution Portfolio'!$B$7:$B$107</definedName>
    <definedName name="Rf_Year">'Evolution Portfolio'!$A$7:$A$107</definedName>
    <definedName name="weights">'COmposition générale'!$AB$20:$AB$28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7" i="4" l="1"/>
  <c r="M107" i="4"/>
  <c r="A107" i="4"/>
  <c r="M106" i="4"/>
  <c r="A106" i="4"/>
  <c r="M105" i="4"/>
  <c r="A105" i="4"/>
  <c r="M104" i="4"/>
  <c r="A104" i="4"/>
  <c r="M103" i="4"/>
  <c r="A103" i="4"/>
  <c r="M102" i="4"/>
  <c r="A102" i="4"/>
  <c r="M101" i="4"/>
  <c r="A101" i="4"/>
  <c r="M100" i="4"/>
  <c r="A100" i="4"/>
  <c r="M99" i="4"/>
  <c r="A99" i="4"/>
  <c r="M98" i="4"/>
  <c r="A98" i="4"/>
  <c r="M97" i="4"/>
  <c r="A97" i="4"/>
  <c r="M96" i="4"/>
  <c r="A96" i="4"/>
  <c r="M95" i="4"/>
  <c r="A95" i="4"/>
  <c r="M94" i="4"/>
  <c r="A94" i="4"/>
  <c r="M93" i="4"/>
  <c r="A93" i="4"/>
  <c r="M92" i="4"/>
  <c r="A92" i="4"/>
  <c r="M91" i="4"/>
  <c r="A91" i="4"/>
  <c r="M90" i="4"/>
  <c r="A90" i="4"/>
  <c r="M89" i="4"/>
  <c r="A89" i="4"/>
  <c r="M88" i="4"/>
  <c r="A88" i="4"/>
  <c r="M87" i="4"/>
  <c r="A87" i="4"/>
  <c r="M86" i="4"/>
  <c r="A86" i="4"/>
  <c r="M85" i="4"/>
  <c r="A85" i="4"/>
  <c r="M84" i="4"/>
  <c r="A84" i="4"/>
  <c r="M83" i="4"/>
  <c r="A83" i="4"/>
  <c r="M82" i="4"/>
  <c r="A82" i="4"/>
  <c r="M81" i="4"/>
  <c r="A81" i="4"/>
  <c r="M80" i="4"/>
  <c r="A80" i="4"/>
  <c r="M79" i="4"/>
  <c r="A79" i="4"/>
  <c r="M78" i="4"/>
  <c r="A78" i="4"/>
  <c r="M77" i="4"/>
  <c r="A77" i="4"/>
  <c r="M76" i="4"/>
  <c r="A76" i="4"/>
  <c r="M75" i="4"/>
  <c r="A75" i="4"/>
  <c r="M74" i="4"/>
  <c r="A74" i="4"/>
  <c r="M73" i="4"/>
  <c r="A73" i="4"/>
  <c r="M72" i="4"/>
  <c r="A72" i="4"/>
  <c r="M71" i="4"/>
  <c r="A71" i="4"/>
  <c r="M70" i="4"/>
  <c r="A70" i="4"/>
  <c r="M69" i="4"/>
  <c r="A69" i="4"/>
  <c r="M68" i="4"/>
  <c r="A68" i="4"/>
  <c r="M67" i="4"/>
  <c r="A67" i="4"/>
  <c r="M66" i="4"/>
  <c r="A66" i="4"/>
  <c r="M65" i="4"/>
  <c r="A65" i="4"/>
  <c r="M64" i="4"/>
  <c r="A64" i="4"/>
  <c r="M63" i="4"/>
  <c r="A63" i="4"/>
  <c r="M62" i="4"/>
  <c r="A62" i="4"/>
  <c r="M61" i="4"/>
  <c r="A61" i="4"/>
  <c r="M60" i="4"/>
  <c r="A60" i="4"/>
  <c r="M59" i="4"/>
  <c r="A59" i="4"/>
  <c r="M58" i="4"/>
  <c r="A58" i="4"/>
  <c r="M57" i="4"/>
  <c r="A57" i="4"/>
  <c r="M56" i="4"/>
  <c r="A56" i="4"/>
  <c r="M55" i="4"/>
  <c r="A55" i="4"/>
  <c r="M54" i="4"/>
  <c r="A54" i="4"/>
  <c r="M53" i="4"/>
  <c r="A53" i="4"/>
  <c r="M52" i="4"/>
  <c r="A52" i="4"/>
  <c r="M51" i="4"/>
  <c r="A51" i="4"/>
  <c r="M50" i="4"/>
  <c r="A50" i="4"/>
  <c r="M49" i="4"/>
  <c r="A49" i="4"/>
  <c r="M48" i="4"/>
  <c r="A48" i="4"/>
  <c r="M47" i="4"/>
  <c r="A47" i="4"/>
  <c r="M46" i="4"/>
  <c r="A46" i="4"/>
  <c r="M45" i="4"/>
  <c r="A45" i="4"/>
  <c r="M44" i="4"/>
  <c r="A44" i="4"/>
  <c r="M43" i="4"/>
  <c r="A43" i="4"/>
  <c r="M42" i="4"/>
  <c r="A42" i="4"/>
  <c r="M41" i="4"/>
  <c r="A41" i="4"/>
  <c r="M40" i="4"/>
  <c r="A40" i="4"/>
  <c r="M39" i="4"/>
  <c r="A39" i="4"/>
  <c r="M38" i="4"/>
  <c r="A38" i="4"/>
  <c r="M37" i="4"/>
  <c r="A37" i="4"/>
  <c r="M36" i="4"/>
  <c r="A36" i="4"/>
  <c r="M35" i="4"/>
  <c r="A35" i="4"/>
  <c r="M34" i="4"/>
  <c r="A34" i="4"/>
  <c r="M33" i="4"/>
  <c r="A33" i="4"/>
  <c r="M32" i="4"/>
  <c r="A32" i="4"/>
  <c r="M31" i="4"/>
  <c r="A31" i="4"/>
  <c r="M30" i="4"/>
  <c r="A30" i="4"/>
  <c r="M29" i="4"/>
  <c r="A29" i="4"/>
  <c r="M28" i="4"/>
  <c r="A28" i="4"/>
  <c r="M27" i="4"/>
  <c r="A27" i="4"/>
  <c r="M26" i="4"/>
  <c r="A26" i="4"/>
  <c r="M25" i="4"/>
  <c r="A25" i="4"/>
  <c r="M24" i="4"/>
  <c r="A24" i="4"/>
  <c r="M23" i="4"/>
  <c r="A23" i="4"/>
  <c r="M22" i="4"/>
  <c r="A22" i="4"/>
  <c r="M21" i="4"/>
  <c r="A21" i="4"/>
  <c r="M20" i="4"/>
  <c r="A20" i="4"/>
  <c r="M19" i="4"/>
  <c r="A19" i="4"/>
  <c r="M18" i="4"/>
  <c r="A18" i="4"/>
  <c r="M17" i="4"/>
  <c r="A17" i="4"/>
  <c r="M16" i="4"/>
  <c r="A16" i="4"/>
  <c r="M15" i="4"/>
  <c r="A15" i="4"/>
  <c r="M14" i="4"/>
  <c r="A14" i="4"/>
  <c r="M13" i="4"/>
  <c r="A13" i="4"/>
  <c r="M12" i="4"/>
  <c r="A12" i="4"/>
  <c r="M11" i="4"/>
  <c r="A11" i="4"/>
  <c r="M10" i="4"/>
  <c r="A10" i="4"/>
  <c r="M9" i="4"/>
  <c r="A9" i="4"/>
  <c r="M8" i="4"/>
  <c r="A8" i="4"/>
  <c r="B7" i="4"/>
  <c r="A7" i="4"/>
  <c r="M5" i="4"/>
  <c r="A5" i="4"/>
  <c r="BE144" i="3"/>
  <c r="BC144" i="3"/>
  <c r="R142" i="3"/>
  <c r="R143" i="3" s="1"/>
  <c r="P142" i="3"/>
  <c r="P143" i="3" s="1"/>
  <c r="N142" i="3"/>
  <c r="N143" i="3" s="1"/>
  <c r="L142" i="3"/>
  <c r="L143" i="3" s="1"/>
  <c r="J142" i="3"/>
  <c r="J143" i="3" s="1"/>
  <c r="H142" i="3"/>
  <c r="H143" i="3" s="1"/>
  <c r="F142" i="3"/>
  <c r="F143" i="3" s="1"/>
  <c r="D142" i="3"/>
  <c r="D143" i="3" s="1"/>
  <c r="B142" i="3"/>
  <c r="B143" i="3" s="1"/>
  <c r="R141" i="3"/>
  <c r="P141" i="3"/>
  <c r="N141" i="3"/>
  <c r="L141" i="3"/>
  <c r="J141" i="3"/>
  <c r="H141" i="3"/>
  <c r="F141" i="3"/>
  <c r="F144" i="3" s="1"/>
  <c r="D141" i="3"/>
  <c r="B141" i="3"/>
  <c r="BA139" i="3"/>
  <c r="AY139" i="3"/>
  <c r="AW139" i="3"/>
  <c r="BB138" i="3"/>
  <c r="BB139" i="3" s="1"/>
  <c r="BA138" i="3"/>
  <c r="AZ138" i="3"/>
  <c r="AZ139" i="3" s="1"/>
  <c r="AY138" i="3"/>
  <c r="AX138" i="3"/>
  <c r="AX139" i="3" s="1"/>
  <c r="AW138" i="3"/>
  <c r="AV138" i="3"/>
  <c r="AV139" i="3" s="1"/>
  <c r="AU138" i="3"/>
  <c r="AU139" i="3" s="1"/>
  <c r="AT138" i="3"/>
  <c r="AT139" i="3" s="1"/>
  <c r="BB137" i="3"/>
  <c r="BA137" i="3"/>
  <c r="AZ137" i="3"/>
  <c r="AY137" i="3"/>
  <c r="AX137" i="3"/>
  <c r="AW137" i="3"/>
  <c r="AV137" i="3"/>
  <c r="AU137" i="3"/>
  <c r="AT137" i="3"/>
  <c r="BD134" i="3"/>
  <c r="S134" i="3"/>
  <c r="Q134" i="3"/>
  <c r="O134" i="3"/>
  <c r="M134" i="3"/>
  <c r="K134" i="3"/>
  <c r="I134" i="3"/>
  <c r="G134" i="3"/>
  <c r="E134" i="3"/>
  <c r="C134" i="3"/>
  <c r="BD133" i="3"/>
  <c r="S133" i="3"/>
  <c r="Q133" i="3"/>
  <c r="O133" i="3"/>
  <c r="M133" i="3"/>
  <c r="K133" i="3"/>
  <c r="I133" i="3"/>
  <c r="G133" i="3"/>
  <c r="E133" i="3"/>
  <c r="C133" i="3"/>
  <c r="BD132" i="3"/>
  <c r="S132" i="3"/>
  <c r="Q132" i="3"/>
  <c r="O132" i="3"/>
  <c r="M132" i="3"/>
  <c r="K132" i="3"/>
  <c r="I132" i="3"/>
  <c r="G132" i="3"/>
  <c r="E132" i="3"/>
  <c r="C132" i="3"/>
  <c r="BD131" i="3"/>
  <c r="S131" i="3"/>
  <c r="Q131" i="3"/>
  <c r="O131" i="3"/>
  <c r="M131" i="3"/>
  <c r="K131" i="3"/>
  <c r="I131" i="3"/>
  <c r="G131" i="3"/>
  <c r="E131" i="3"/>
  <c r="C131" i="3"/>
  <c r="BD130" i="3"/>
  <c r="S130" i="3"/>
  <c r="Q130" i="3"/>
  <c r="O130" i="3"/>
  <c r="M130" i="3"/>
  <c r="K130" i="3"/>
  <c r="I130" i="3"/>
  <c r="G130" i="3"/>
  <c r="E130" i="3"/>
  <c r="C130" i="3"/>
  <c r="BD129" i="3"/>
  <c r="S129" i="3"/>
  <c r="Q129" i="3"/>
  <c r="O129" i="3"/>
  <c r="M129" i="3"/>
  <c r="K129" i="3"/>
  <c r="I129" i="3"/>
  <c r="G129" i="3"/>
  <c r="E129" i="3"/>
  <c r="C129" i="3"/>
  <c r="BD128" i="3"/>
  <c r="S128" i="3"/>
  <c r="Q128" i="3"/>
  <c r="O128" i="3"/>
  <c r="M128" i="3"/>
  <c r="K128" i="3"/>
  <c r="I128" i="3"/>
  <c r="G128" i="3"/>
  <c r="E128" i="3"/>
  <c r="C128" i="3"/>
  <c r="BD127" i="3"/>
  <c r="S127" i="3"/>
  <c r="Q127" i="3"/>
  <c r="O127" i="3"/>
  <c r="M127" i="3"/>
  <c r="K127" i="3"/>
  <c r="I127" i="3"/>
  <c r="G127" i="3"/>
  <c r="E127" i="3"/>
  <c r="C127" i="3"/>
  <c r="BD126" i="3"/>
  <c r="S126" i="3"/>
  <c r="Q126" i="3"/>
  <c r="O126" i="3"/>
  <c r="M126" i="3"/>
  <c r="K126" i="3"/>
  <c r="I126" i="3"/>
  <c r="G126" i="3"/>
  <c r="E126" i="3"/>
  <c r="C126" i="3"/>
  <c r="BD125" i="3"/>
  <c r="S125" i="3"/>
  <c r="Q125" i="3"/>
  <c r="O125" i="3"/>
  <c r="M125" i="3"/>
  <c r="K125" i="3"/>
  <c r="I125" i="3"/>
  <c r="G125" i="3"/>
  <c r="E125" i="3"/>
  <c r="C125" i="3"/>
  <c r="BD124" i="3"/>
  <c r="S124" i="3"/>
  <c r="Q124" i="3"/>
  <c r="O124" i="3"/>
  <c r="M124" i="3"/>
  <c r="K124" i="3"/>
  <c r="I124" i="3"/>
  <c r="G124" i="3"/>
  <c r="E124" i="3"/>
  <c r="C124" i="3"/>
  <c r="BD123" i="3"/>
  <c r="S123" i="3"/>
  <c r="Q123" i="3"/>
  <c r="O123" i="3"/>
  <c r="M123" i="3"/>
  <c r="K123" i="3"/>
  <c r="I123" i="3"/>
  <c r="G123" i="3"/>
  <c r="E123" i="3"/>
  <c r="C123" i="3"/>
  <c r="BD122" i="3"/>
  <c r="S122" i="3"/>
  <c r="Q122" i="3"/>
  <c r="O122" i="3"/>
  <c r="M122" i="3"/>
  <c r="K122" i="3"/>
  <c r="I122" i="3"/>
  <c r="G122" i="3"/>
  <c r="E122" i="3"/>
  <c r="C122" i="3"/>
  <c r="BD121" i="3"/>
  <c r="S121" i="3"/>
  <c r="Q121" i="3"/>
  <c r="O121" i="3"/>
  <c r="M121" i="3"/>
  <c r="K121" i="3"/>
  <c r="I121" i="3"/>
  <c r="G121" i="3"/>
  <c r="E121" i="3"/>
  <c r="C121" i="3"/>
  <c r="BD120" i="3"/>
  <c r="S120" i="3"/>
  <c r="Q120" i="3"/>
  <c r="O120" i="3"/>
  <c r="M120" i="3"/>
  <c r="K120" i="3"/>
  <c r="I120" i="3"/>
  <c r="G120" i="3"/>
  <c r="E120" i="3"/>
  <c r="C120" i="3"/>
  <c r="BD119" i="3"/>
  <c r="S119" i="3"/>
  <c r="Q119" i="3"/>
  <c r="O119" i="3"/>
  <c r="M119" i="3"/>
  <c r="K119" i="3"/>
  <c r="I119" i="3"/>
  <c r="G119" i="3"/>
  <c r="E119" i="3"/>
  <c r="C119" i="3"/>
  <c r="BD118" i="3"/>
  <c r="S118" i="3"/>
  <c r="Q118" i="3"/>
  <c r="O118" i="3"/>
  <c r="M118" i="3"/>
  <c r="K118" i="3"/>
  <c r="I118" i="3"/>
  <c r="G118" i="3"/>
  <c r="E118" i="3"/>
  <c r="C118" i="3"/>
  <c r="BD117" i="3"/>
  <c r="S117" i="3"/>
  <c r="Q117" i="3"/>
  <c r="O117" i="3"/>
  <c r="M117" i="3"/>
  <c r="K117" i="3"/>
  <c r="I117" i="3"/>
  <c r="G117" i="3"/>
  <c r="E117" i="3"/>
  <c r="C117" i="3"/>
  <c r="BD116" i="3"/>
  <c r="S116" i="3"/>
  <c r="Q116" i="3"/>
  <c r="O116" i="3"/>
  <c r="M116" i="3"/>
  <c r="K116" i="3"/>
  <c r="I116" i="3"/>
  <c r="G116" i="3"/>
  <c r="E116" i="3"/>
  <c r="C116" i="3"/>
  <c r="BD115" i="3"/>
  <c r="S115" i="3"/>
  <c r="Q115" i="3"/>
  <c r="O115" i="3"/>
  <c r="M115" i="3"/>
  <c r="K115" i="3"/>
  <c r="I115" i="3"/>
  <c r="G115" i="3"/>
  <c r="E115" i="3"/>
  <c r="C115" i="3"/>
  <c r="BD114" i="3"/>
  <c r="S114" i="3"/>
  <c r="Q114" i="3"/>
  <c r="O114" i="3"/>
  <c r="M114" i="3"/>
  <c r="K114" i="3"/>
  <c r="I114" i="3"/>
  <c r="G114" i="3"/>
  <c r="E114" i="3"/>
  <c r="C114" i="3"/>
  <c r="BD113" i="3"/>
  <c r="S113" i="3"/>
  <c r="Q113" i="3"/>
  <c r="O113" i="3"/>
  <c r="M113" i="3"/>
  <c r="K113" i="3"/>
  <c r="I113" i="3"/>
  <c r="G113" i="3"/>
  <c r="E113" i="3"/>
  <c r="C113" i="3"/>
  <c r="BD112" i="3"/>
  <c r="AA112" i="3"/>
  <c r="S112" i="3"/>
  <c r="Q112" i="3"/>
  <c r="O112" i="3"/>
  <c r="M112" i="3"/>
  <c r="K112" i="3"/>
  <c r="I112" i="3"/>
  <c r="G112" i="3"/>
  <c r="E112" i="3"/>
  <c r="C112" i="3"/>
  <c r="BD111" i="3"/>
  <c r="AA111" i="3"/>
  <c r="S111" i="3"/>
  <c r="Q111" i="3"/>
  <c r="O111" i="3"/>
  <c r="M111" i="3"/>
  <c r="K111" i="3"/>
  <c r="I111" i="3"/>
  <c r="G111" i="3"/>
  <c r="E111" i="3"/>
  <c r="C111" i="3"/>
  <c r="BD110" i="3"/>
  <c r="S110" i="3"/>
  <c r="Q110" i="3"/>
  <c r="O110" i="3"/>
  <c r="M110" i="3"/>
  <c r="K110" i="3"/>
  <c r="I110" i="3"/>
  <c r="G110" i="3"/>
  <c r="E110" i="3"/>
  <c r="C110" i="3"/>
  <c r="BD109" i="3"/>
  <c r="S109" i="3"/>
  <c r="Q109" i="3"/>
  <c r="O109" i="3"/>
  <c r="M109" i="3"/>
  <c r="K109" i="3"/>
  <c r="I109" i="3"/>
  <c r="G109" i="3"/>
  <c r="E109" i="3"/>
  <c r="C109" i="3"/>
  <c r="BD108" i="3"/>
  <c r="S108" i="3"/>
  <c r="Q108" i="3"/>
  <c r="O108" i="3"/>
  <c r="M108" i="3"/>
  <c r="K108" i="3"/>
  <c r="I108" i="3"/>
  <c r="G108" i="3"/>
  <c r="E108" i="3"/>
  <c r="C108" i="3"/>
  <c r="BD107" i="3"/>
  <c r="S107" i="3"/>
  <c r="Q107" i="3"/>
  <c r="O107" i="3"/>
  <c r="M107" i="3"/>
  <c r="K107" i="3"/>
  <c r="I107" i="3"/>
  <c r="G107" i="3"/>
  <c r="E107" i="3"/>
  <c r="C107" i="3"/>
  <c r="BD106" i="3"/>
  <c r="S106" i="3"/>
  <c r="Q106" i="3"/>
  <c r="O106" i="3"/>
  <c r="M106" i="3"/>
  <c r="K106" i="3"/>
  <c r="I106" i="3"/>
  <c r="G106" i="3"/>
  <c r="E106" i="3"/>
  <c r="C106" i="3"/>
  <c r="BD105" i="3"/>
  <c r="S105" i="3"/>
  <c r="Q105" i="3"/>
  <c r="O105" i="3"/>
  <c r="M105" i="3"/>
  <c r="K105" i="3"/>
  <c r="I105" i="3"/>
  <c r="G105" i="3"/>
  <c r="E105" i="3"/>
  <c r="C105" i="3"/>
  <c r="BD104" i="3"/>
  <c r="S104" i="3"/>
  <c r="Q104" i="3"/>
  <c r="O104" i="3"/>
  <c r="M104" i="3"/>
  <c r="K104" i="3"/>
  <c r="I104" i="3"/>
  <c r="G104" i="3"/>
  <c r="E104" i="3"/>
  <c r="C104" i="3"/>
  <c r="BD103" i="3"/>
  <c r="S103" i="3"/>
  <c r="Q103" i="3"/>
  <c r="O103" i="3"/>
  <c r="M103" i="3"/>
  <c r="K103" i="3"/>
  <c r="I103" i="3"/>
  <c r="G103" i="3"/>
  <c r="E103" i="3"/>
  <c r="C103" i="3"/>
  <c r="BD102" i="3"/>
  <c r="S102" i="3"/>
  <c r="Q102" i="3"/>
  <c r="O102" i="3"/>
  <c r="M102" i="3"/>
  <c r="K102" i="3"/>
  <c r="I102" i="3"/>
  <c r="G102" i="3"/>
  <c r="E102" i="3"/>
  <c r="C102" i="3"/>
  <c r="BD101" i="3"/>
  <c r="S101" i="3"/>
  <c r="Q101" i="3"/>
  <c r="O101" i="3"/>
  <c r="M101" i="3"/>
  <c r="K101" i="3"/>
  <c r="I101" i="3"/>
  <c r="G101" i="3"/>
  <c r="E101" i="3"/>
  <c r="C101" i="3"/>
  <c r="BD100" i="3"/>
  <c r="S100" i="3"/>
  <c r="Q100" i="3"/>
  <c r="O100" i="3"/>
  <c r="M100" i="3"/>
  <c r="K100" i="3"/>
  <c r="I100" i="3"/>
  <c r="G100" i="3"/>
  <c r="E100" i="3"/>
  <c r="C100" i="3"/>
  <c r="BD99" i="3"/>
  <c r="S99" i="3"/>
  <c r="Q99" i="3"/>
  <c r="O99" i="3"/>
  <c r="M99" i="3"/>
  <c r="K99" i="3"/>
  <c r="I99" i="3"/>
  <c r="G99" i="3"/>
  <c r="E99" i="3"/>
  <c r="C99" i="3"/>
  <c r="BD98" i="3"/>
  <c r="S98" i="3"/>
  <c r="Q98" i="3"/>
  <c r="O98" i="3"/>
  <c r="M98" i="3"/>
  <c r="K98" i="3"/>
  <c r="I98" i="3"/>
  <c r="G98" i="3"/>
  <c r="E98" i="3"/>
  <c r="C98" i="3"/>
  <c r="BD97" i="3"/>
  <c r="S97" i="3"/>
  <c r="Q97" i="3"/>
  <c r="O97" i="3"/>
  <c r="M97" i="3"/>
  <c r="K97" i="3"/>
  <c r="I97" i="3"/>
  <c r="G97" i="3"/>
  <c r="E97" i="3"/>
  <c r="C97" i="3"/>
  <c r="BD96" i="3"/>
  <c r="S96" i="3"/>
  <c r="Q96" i="3"/>
  <c r="O96" i="3"/>
  <c r="M96" i="3"/>
  <c r="K96" i="3"/>
  <c r="I96" i="3"/>
  <c r="G96" i="3"/>
  <c r="E96" i="3"/>
  <c r="C96" i="3"/>
  <c r="BD95" i="3"/>
  <c r="S95" i="3"/>
  <c r="Q95" i="3"/>
  <c r="O95" i="3"/>
  <c r="M95" i="3"/>
  <c r="K95" i="3"/>
  <c r="I95" i="3"/>
  <c r="G95" i="3"/>
  <c r="E95" i="3"/>
  <c r="C95" i="3"/>
  <c r="BD94" i="3"/>
  <c r="S94" i="3"/>
  <c r="Q94" i="3"/>
  <c r="O94" i="3"/>
  <c r="M94" i="3"/>
  <c r="K94" i="3"/>
  <c r="I94" i="3"/>
  <c r="G94" i="3"/>
  <c r="E94" i="3"/>
  <c r="C94" i="3"/>
  <c r="BD93" i="3"/>
  <c r="S93" i="3"/>
  <c r="Q93" i="3"/>
  <c r="O93" i="3"/>
  <c r="M93" i="3"/>
  <c r="K93" i="3"/>
  <c r="I93" i="3"/>
  <c r="G93" i="3"/>
  <c r="E93" i="3"/>
  <c r="C93" i="3"/>
  <c r="BD92" i="3"/>
  <c r="S92" i="3"/>
  <c r="Q92" i="3"/>
  <c r="O92" i="3"/>
  <c r="M92" i="3"/>
  <c r="K92" i="3"/>
  <c r="I92" i="3"/>
  <c r="G92" i="3"/>
  <c r="E92" i="3"/>
  <c r="C92" i="3"/>
  <c r="BD91" i="3"/>
  <c r="S91" i="3"/>
  <c r="Q91" i="3"/>
  <c r="O91" i="3"/>
  <c r="M91" i="3"/>
  <c r="K91" i="3"/>
  <c r="I91" i="3"/>
  <c r="G91" i="3"/>
  <c r="E91" i="3"/>
  <c r="C91" i="3"/>
  <c r="BD90" i="3"/>
  <c r="S90" i="3"/>
  <c r="Q90" i="3"/>
  <c r="O90" i="3"/>
  <c r="M90" i="3"/>
  <c r="K90" i="3"/>
  <c r="I90" i="3"/>
  <c r="G90" i="3"/>
  <c r="E90" i="3"/>
  <c r="C90" i="3"/>
  <c r="BD89" i="3"/>
  <c r="S89" i="3"/>
  <c r="Q89" i="3"/>
  <c r="O89" i="3"/>
  <c r="M89" i="3"/>
  <c r="K89" i="3"/>
  <c r="I89" i="3"/>
  <c r="G89" i="3"/>
  <c r="E89" i="3"/>
  <c r="C89" i="3"/>
  <c r="BD88" i="3"/>
  <c r="S88" i="3"/>
  <c r="Q88" i="3"/>
  <c r="O88" i="3"/>
  <c r="M88" i="3"/>
  <c r="K88" i="3"/>
  <c r="I88" i="3"/>
  <c r="G88" i="3"/>
  <c r="E88" i="3"/>
  <c r="C88" i="3"/>
  <c r="BD87" i="3"/>
  <c r="S87" i="3"/>
  <c r="Q87" i="3"/>
  <c r="O87" i="3"/>
  <c r="M87" i="3"/>
  <c r="K87" i="3"/>
  <c r="I87" i="3"/>
  <c r="G87" i="3"/>
  <c r="E87" i="3"/>
  <c r="C87" i="3"/>
  <c r="BD86" i="3"/>
  <c r="S86" i="3"/>
  <c r="Q86" i="3"/>
  <c r="O86" i="3"/>
  <c r="M86" i="3"/>
  <c r="K86" i="3"/>
  <c r="I86" i="3"/>
  <c r="G86" i="3"/>
  <c r="E86" i="3"/>
  <c r="C86" i="3"/>
  <c r="BD85" i="3"/>
  <c r="S85" i="3"/>
  <c r="Q85" i="3"/>
  <c r="O85" i="3"/>
  <c r="M85" i="3"/>
  <c r="K85" i="3"/>
  <c r="I85" i="3"/>
  <c r="G85" i="3"/>
  <c r="E85" i="3"/>
  <c r="C85" i="3"/>
  <c r="BD84" i="3"/>
  <c r="S84" i="3"/>
  <c r="Q84" i="3"/>
  <c r="O84" i="3"/>
  <c r="M84" i="3"/>
  <c r="K84" i="3"/>
  <c r="I84" i="3"/>
  <c r="G84" i="3"/>
  <c r="E84" i="3"/>
  <c r="C84" i="3"/>
  <c r="BD83" i="3"/>
  <c r="S83" i="3"/>
  <c r="Q83" i="3"/>
  <c r="O83" i="3"/>
  <c r="M83" i="3"/>
  <c r="K83" i="3"/>
  <c r="I83" i="3"/>
  <c r="G83" i="3"/>
  <c r="E83" i="3"/>
  <c r="C83" i="3"/>
  <c r="BD82" i="3"/>
  <c r="S82" i="3"/>
  <c r="Q82" i="3"/>
  <c r="O82" i="3"/>
  <c r="M82" i="3"/>
  <c r="K82" i="3"/>
  <c r="I82" i="3"/>
  <c r="G82" i="3"/>
  <c r="E82" i="3"/>
  <c r="C82" i="3"/>
  <c r="BD81" i="3"/>
  <c r="S81" i="3"/>
  <c r="Q81" i="3"/>
  <c r="O81" i="3"/>
  <c r="M81" i="3"/>
  <c r="K81" i="3"/>
  <c r="I81" i="3"/>
  <c r="G81" i="3"/>
  <c r="E81" i="3"/>
  <c r="C81" i="3"/>
  <c r="BD80" i="3"/>
  <c r="S80" i="3"/>
  <c r="Q80" i="3"/>
  <c r="O80" i="3"/>
  <c r="M80" i="3"/>
  <c r="K80" i="3"/>
  <c r="I80" i="3"/>
  <c r="G80" i="3"/>
  <c r="E80" i="3"/>
  <c r="C80" i="3"/>
  <c r="BD79" i="3"/>
  <c r="S79" i="3"/>
  <c r="Q79" i="3"/>
  <c r="O79" i="3"/>
  <c r="M79" i="3"/>
  <c r="K79" i="3"/>
  <c r="I79" i="3"/>
  <c r="G79" i="3"/>
  <c r="E79" i="3"/>
  <c r="C79" i="3"/>
  <c r="BD78" i="3"/>
  <c r="S78" i="3"/>
  <c r="Q78" i="3"/>
  <c r="O78" i="3"/>
  <c r="M78" i="3"/>
  <c r="K78" i="3"/>
  <c r="I78" i="3"/>
  <c r="G78" i="3"/>
  <c r="E78" i="3"/>
  <c r="C78" i="3"/>
  <c r="BD77" i="3"/>
  <c r="S77" i="3"/>
  <c r="Q77" i="3"/>
  <c r="O77" i="3"/>
  <c r="M77" i="3"/>
  <c r="K77" i="3"/>
  <c r="I77" i="3"/>
  <c r="G77" i="3"/>
  <c r="E77" i="3"/>
  <c r="C77" i="3"/>
  <c r="BD76" i="3"/>
  <c r="S76" i="3"/>
  <c r="Q76" i="3"/>
  <c r="O76" i="3"/>
  <c r="M76" i="3"/>
  <c r="K76" i="3"/>
  <c r="I76" i="3"/>
  <c r="G76" i="3"/>
  <c r="E76" i="3"/>
  <c r="C76" i="3"/>
  <c r="BD75" i="3"/>
  <c r="S75" i="3"/>
  <c r="Q75" i="3"/>
  <c r="O75" i="3"/>
  <c r="M75" i="3"/>
  <c r="K75" i="3"/>
  <c r="I75" i="3"/>
  <c r="G75" i="3"/>
  <c r="E75" i="3"/>
  <c r="C75" i="3"/>
  <c r="BD74" i="3"/>
  <c r="S74" i="3"/>
  <c r="Q74" i="3"/>
  <c r="O74" i="3"/>
  <c r="M74" i="3"/>
  <c r="K74" i="3"/>
  <c r="I74" i="3"/>
  <c r="G74" i="3"/>
  <c r="E74" i="3"/>
  <c r="C74" i="3"/>
  <c r="BD73" i="3"/>
  <c r="S73" i="3"/>
  <c r="Q73" i="3"/>
  <c r="O73" i="3"/>
  <c r="M73" i="3"/>
  <c r="K73" i="3"/>
  <c r="I73" i="3"/>
  <c r="G73" i="3"/>
  <c r="E73" i="3"/>
  <c r="C73" i="3"/>
  <c r="BD72" i="3"/>
  <c r="S72" i="3"/>
  <c r="Q72" i="3"/>
  <c r="O72" i="3"/>
  <c r="M72" i="3"/>
  <c r="K72" i="3"/>
  <c r="I72" i="3"/>
  <c r="G72" i="3"/>
  <c r="E72" i="3"/>
  <c r="C72" i="3"/>
  <c r="BD71" i="3"/>
  <c r="S71" i="3"/>
  <c r="Q71" i="3"/>
  <c r="O71" i="3"/>
  <c r="M71" i="3"/>
  <c r="K71" i="3"/>
  <c r="I71" i="3"/>
  <c r="G71" i="3"/>
  <c r="E71" i="3"/>
  <c r="C71" i="3"/>
  <c r="BD70" i="3"/>
  <c r="S70" i="3"/>
  <c r="Q70" i="3"/>
  <c r="O70" i="3"/>
  <c r="M70" i="3"/>
  <c r="K70" i="3"/>
  <c r="I70" i="3"/>
  <c r="G70" i="3"/>
  <c r="E70" i="3"/>
  <c r="C70" i="3"/>
  <c r="BD69" i="3"/>
  <c r="S69" i="3"/>
  <c r="Q69" i="3"/>
  <c r="O69" i="3"/>
  <c r="M69" i="3"/>
  <c r="K69" i="3"/>
  <c r="I69" i="3"/>
  <c r="G69" i="3"/>
  <c r="E69" i="3"/>
  <c r="C69" i="3"/>
  <c r="BD68" i="3"/>
  <c r="S68" i="3"/>
  <c r="Q68" i="3"/>
  <c r="O68" i="3"/>
  <c r="M68" i="3"/>
  <c r="K68" i="3"/>
  <c r="I68" i="3"/>
  <c r="G68" i="3"/>
  <c r="E68" i="3"/>
  <c r="C68" i="3"/>
  <c r="BD67" i="3"/>
  <c r="S67" i="3"/>
  <c r="Q67" i="3"/>
  <c r="O67" i="3"/>
  <c r="M67" i="3"/>
  <c r="K67" i="3"/>
  <c r="I67" i="3"/>
  <c r="G67" i="3"/>
  <c r="E67" i="3"/>
  <c r="C67" i="3"/>
  <c r="BD66" i="3"/>
  <c r="S66" i="3"/>
  <c r="Q66" i="3"/>
  <c r="O66" i="3"/>
  <c r="M66" i="3"/>
  <c r="K66" i="3"/>
  <c r="I66" i="3"/>
  <c r="G66" i="3"/>
  <c r="E66" i="3"/>
  <c r="C66" i="3"/>
  <c r="BD65" i="3"/>
  <c r="S65" i="3"/>
  <c r="Q65" i="3"/>
  <c r="O65" i="3"/>
  <c r="M65" i="3"/>
  <c r="K65" i="3"/>
  <c r="I65" i="3"/>
  <c r="G65" i="3"/>
  <c r="E65" i="3"/>
  <c r="C65" i="3"/>
  <c r="BD64" i="3"/>
  <c r="S64" i="3"/>
  <c r="Q64" i="3"/>
  <c r="O64" i="3"/>
  <c r="M64" i="3"/>
  <c r="K64" i="3"/>
  <c r="I64" i="3"/>
  <c r="G64" i="3"/>
  <c r="E64" i="3"/>
  <c r="C64" i="3"/>
  <c r="BD63" i="3"/>
  <c r="S63" i="3"/>
  <c r="Q63" i="3"/>
  <c r="O63" i="3"/>
  <c r="M63" i="3"/>
  <c r="K63" i="3"/>
  <c r="I63" i="3"/>
  <c r="G63" i="3"/>
  <c r="E63" i="3"/>
  <c r="C63" i="3"/>
  <c r="BD62" i="3"/>
  <c r="S62" i="3"/>
  <c r="Q62" i="3"/>
  <c r="O62" i="3"/>
  <c r="M62" i="3"/>
  <c r="K62" i="3"/>
  <c r="I62" i="3"/>
  <c r="G62" i="3"/>
  <c r="E62" i="3"/>
  <c r="C62" i="3"/>
  <c r="BD61" i="3"/>
  <c r="S61" i="3"/>
  <c r="Q61" i="3"/>
  <c r="O61" i="3"/>
  <c r="M61" i="3"/>
  <c r="K61" i="3"/>
  <c r="I61" i="3"/>
  <c r="G61" i="3"/>
  <c r="E61" i="3"/>
  <c r="C61" i="3"/>
  <c r="BD60" i="3"/>
  <c r="S60" i="3"/>
  <c r="Q60" i="3"/>
  <c r="O60" i="3"/>
  <c r="M60" i="3"/>
  <c r="K60" i="3"/>
  <c r="I60" i="3"/>
  <c r="G60" i="3"/>
  <c r="E60" i="3"/>
  <c r="C60" i="3"/>
  <c r="BD59" i="3"/>
  <c r="S59" i="3"/>
  <c r="Q59" i="3"/>
  <c r="O59" i="3"/>
  <c r="M59" i="3"/>
  <c r="K59" i="3"/>
  <c r="I59" i="3"/>
  <c r="G59" i="3"/>
  <c r="E59" i="3"/>
  <c r="C59" i="3"/>
  <c r="BD58" i="3"/>
  <c r="S58" i="3"/>
  <c r="Q58" i="3"/>
  <c r="O58" i="3"/>
  <c r="M58" i="3"/>
  <c r="K58" i="3"/>
  <c r="I58" i="3"/>
  <c r="G58" i="3"/>
  <c r="E58" i="3"/>
  <c r="C58" i="3"/>
  <c r="BD57" i="3"/>
  <c r="S57" i="3"/>
  <c r="Q57" i="3"/>
  <c r="O57" i="3"/>
  <c r="M57" i="3"/>
  <c r="K57" i="3"/>
  <c r="I57" i="3"/>
  <c r="G57" i="3"/>
  <c r="E57" i="3"/>
  <c r="C57" i="3"/>
  <c r="BD56" i="3"/>
  <c r="S56" i="3"/>
  <c r="Q56" i="3"/>
  <c r="O56" i="3"/>
  <c r="M56" i="3"/>
  <c r="K56" i="3"/>
  <c r="I56" i="3"/>
  <c r="G56" i="3"/>
  <c r="E56" i="3"/>
  <c r="C56" i="3"/>
  <c r="BD55" i="3"/>
  <c r="S55" i="3"/>
  <c r="Q55" i="3"/>
  <c r="O55" i="3"/>
  <c r="M55" i="3"/>
  <c r="K55" i="3"/>
  <c r="I55" i="3"/>
  <c r="G55" i="3"/>
  <c r="E55" i="3"/>
  <c r="C55" i="3"/>
  <c r="BD54" i="3"/>
  <c r="S54" i="3"/>
  <c r="Q54" i="3"/>
  <c r="O54" i="3"/>
  <c r="M54" i="3"/>
  <c r="K54" i="3"/>
  <c r="I54" i="3"/>
  <c r="G54" i="3"/>
  <c r="E54" i="3"/>
  <c r="C54" i="3"/>
  <c r="BD53" i="3"/>
  <c r="S53" i="3"/>
  <c r="Q53" i="3"/>
  <c r="O53" i="3"/>
  <c r="M53" i="3"/>
  <c r="K53" i="3"/>
  <c r="I53" i="3"/>
  <c r="G53" i="3"/>
  <c r="E53" i="3"/>
  <c r="C53" i="3"/>
  <c r="BD52" i="3"/>
  <c r="S52" i="3"/>
  <c r="Q52" i="3"/>
  <c r="O52" i="3"/>
  <c r="M52" i="3"/>
  <c r="K52" i="3"/>
  <c r="I52" i="3"/>
  <c r="G52" i="3"/>
  <c r="E52" i="3"/>
  <c r="C52" i="3"/>
  <c r="BD51" i="3"/>
  <c r="S51" i="3"/>
  <c r="Q51" i="3"/>
  <c r="O51" i="3"/>
  <c r="M51" i="3"/>
  <c r="K51" i="3"/>
  <c r="I51" i="3"/>
  <c r="G51" i="3"/>
  <c r="E51" i="3"/>
  <c r="C51" i="3"/>
  <c r="BD50" i="3"/>
  <c r="S50" i="3"/>
  <c r="Q50" i="3"/>
  <c r="O50" i="3"/>
  <c r="M50" i="3"/>
  <c r="K50" i="3"/>
  <c r="I50" i="3"/>
  <c r="G50" i="3"/>
  <c r="E50" i="3"/>
  <c r="C50" i="3"/>
  <c r="BD49" i="3"/>
  <c r="S49" i="3"/>
  <c r="Q49" i="3"/>
  <c r="O49" i="3"/>
  <c r="M49" i="3"/>
  <c r="K49" i="3"/>
  <c r="I49" i="3"/>
  <c r="G49" i="3"/>
  <c r="E49" i="3"/>
  <c r="C49" i="3"/>
  <c r="BD48" i="3"/>
  <c r="S48" i="3"/>
  <c r="Q48" i="3"/>
  <c r="O48" i="3"/>
  <c r="M48" i="3"/>
  <c r="K48" i="3"/>
  <c r="I48" i="3"/>
  <c r="G48" i="3"/>
  <c r="E48" i="3"/>
  <c r="C48" i="3"/>
  <c r="BD47" i="3"/>
  <c r="S47" i="3"/>
  <c r="Q47" i="3"/>
  <c r="O47" i="3"/>
  <c r="M47" i="3"/>
  <c r="K47" i="3"/>
  <c r="I47" i="3"/>
  <c r="G47" i="3"/>
  <c r="E47" i="3"/>
  <c r="C47" i="3"/>
  <c r="BD46" i="3"/>
  <c r="S46" i="3"/>
  <c r="Q46" i="3"/>
  <c r="O46" i="3"/>
  <c r="M46" i="3"/>
  <c r="K46" i="3"/>
  <c r="I46" i="3"/>
  <c r="G46" i="3"/>
  <c r="E46" i="3"/>
  <c r="C46" i="3"/>
  <c r="BD45" i="3"/>
  <c r="S45" i="3"/>
  <c r="Q45" i="3"/>
  <c r="O45" i="3"/>
  <c r="M45" i="3"/>
  <c r="K45" i="3"/>
  <c r="I45" i="3"/>
  <c r="G45" i="3"/>
  <c r="E45" i="3"/>
  <c r="C45" i="3"/>
  <c r="BD44" i="3"/>
  <c r="S44" i="3"/>
  <c r="Q44" i="3"/>
  <c r="O44" i="3"/>
  <c r="M44" i="3"/>
  <c r="K44" i="3"/>
  <c r="I44" i="3"/>
  <c r="G44" i="3"/>
  <c r="E44" i="3"/>
  <c r="C44" i="3"/>
  <c r="BD43" i="3"/>
  <c r="S43" i="3"/>
  <c r="Q43" i="3"/>
  <c r="O43" i="3"/>
  <c r="M43" i="3"/>
  <c r="K43" i="3"/>
  <c r="I43" i="3"/>
  <c r="G43" i="3"/>
  <c r="E43" i="3"/>
  <c r="C43" i="3"/>
  <c r="BD42" i="3"/>
  <c r="S42" i="3"/>
  <c r="Q42" i="3"/>
  <c r="O42" i="3"/>
  <c r="M42" i="3"/>
  <c r="K42" i="3"/>
  <c r="I42" i="3"/>
  <c r="G42" i="3"/>
  <c r="E42" i="3"/>
  <c r="C42" i="3"/>
  <c r="BD41" i="3"/>
  <c r="S41" i="3"/>
  <c r="Q41" i="3"/>
  <c r="O41" i="3"/>
  <c r="M41" i="3"/>
  <c r="K41" i="3"/>
  <c r="I41" i="3"/>
  <c r="G41" i="3"/>
  <c r="E41" i="3"/>
  <c r="C41" i="3"/>
  <c r="BD40" i="3"/>
  <c r="S40" i="3"/>
  <c r="Q40" i="3"/>
  <c r="O40" i="3"/>
  <c r="M40" i="3"/>
  <c r="K40" i="3"/>
  <c r="I40" i="3"/>
  <c r="G40" i="3"/>
  <c r="E40" i="3"/>
  <c r="C40" i="3"/>
  <c r="BD39" i="3"/>
  <c r="S39" i="3"/>
  <c r="Q39" i="3"/>
  <c r="O39" i="3"/>
  <c r="M39" i="3"/>
  <c r="K39" i="3"/>
  <c r="I39" i="3"/>
  <c r="G39" i="3"/>
  <c r="E39" i="3"/>
  <c r="C39" i="3"/>
  <c r="BD38" i="3"/>
  <c r="S38" i="3"/>
  <c r="Q38" i="3"/>
  <c r="O38" i="3"/>
  <c r="M38" i="3"/>
  <c r="K38" i="3"/>
  <c r="I38" i="3"/>
  <c r="G38" i="3"/>
  <c r="E38" i="3"/>
  <c r="C38" i="3"/>
  <c r="BD37" i="3"/>
  <c r="S37" i="3"/>
  <c r="Q37" i="3"/>
  <c r="O37" i="3"/>
  <c r="M37" i="3"/>
  <c r="K37" i="3"/>
  <c r="I37" i="3"/>
  <c r="G37" i="3"/>
  <c r="E37" i="3"/>
  <c r="C37" i="3"/>
  <c r="BD36" i="3"/>
  <c r="S36" i="3"/>
  <c r="Q36" i="3"/>
  <c r="O36" i="3"/>
  <c r="M36" i="3"/>
  <c r="K36" i="3"/>
  <c r="I36" i="3"/>
  <c r="G36" i="3"/>
  <c r="E36" i="3"/>
  <c r="C36" i="3"/>
  <c r="BD35" i="3"/>
  <c r="S35" i="3"/>
  <c r="Q35" i="3"/>
  <c r="O35" i="3"/>
  <c r="M35" i="3"/>
  <c r="K35" i="3"/>
  <c r="I35" i="3"/>
  <c r="G35" i="3"/>
  <c r="E35" i="3"/>
  <c r="C35" i="3"/>
  <c r="BD34" i="3"/>
  <c r="S34" i="3"/>
  <c r="Q34" i="3"/>
  <c r="O34" i="3"/>
  <c r="M34" i="3"/>
  <c r="K34" i="3"/>
  <c r="I34" i="3"/>
  <c r="G34" i="3"/>
  <c r="E34" i="3"/>
  <c r="C34" i="3"/>
  <c r="BD33" i="3"/>
  <c r="S33" i="3"/>
  <c r="Q33" i="3"/>
  <c r="O33" i="3"/>
  <c r="M33" i="3"/>
  <c r="K33" i="3"/>
  <c r="I33" i="3"/>
  <c r="G33" i="3"/>
  <c r="E33" i="3"/>
  <c r="C33" i="3"/>
  <c r="BD32" i="3"/>
  <c r="S32" i="3"/>
  <c r="Q32" i="3"/>
  <c r="O32" i="3"/>
  <c r="M32" i="3"/>
  <c r="K32" i="3"/>
  <c r="I32" i="3"/>
  <c r="G32" i="3"/>
  <c r="E32" i="3"/>
  <c r="C32" i="3"/>
  <c r="BD31" i="3"/>
  <c r="S31" i="3"/>
  <c r="Q31" i="3"/>
  <c r="O31" i="3"/>
  <c r="M31" i="3"/>
  <c r="K31" i="3"/>
  <c r="I31" i="3"/>
  <c r="G31" i="3"/>
  <c r="E31" i="3"/>
  <c r="C31" i="3"/>
  <c r="BD30" i="3"/>
  <c r="S30" i="3"/>
  <c r="Q30" i="3"/>
  <c r="O30" i="3"/>
  <c r="M30" i="3"/>
  <c r="K30" i="3"/>
  <c r="I30" i="3"/>
  <c r="G30" i="3"/>
  <c r="E30" i="3"/>
  <c r="C30" i="3"/>
  <c r="BD29" i="3"/>
  <c r="S29" i="3"/>
  <c r="Q29" i="3"/>
  <c r="O29" i="3"/>
  <c r="M29" i="3"/>
  <c r="K29" i="3"/>
  <c r="I29" i="3"/>
  <c r="G29" i="3"/>
  <c r="E29" i="3"/>
  <c r="C29" i="3"/>
  <c r="BD28" i="3"/>
  <c r="S28" i="3"/>
  <c r="Q28" i="3"/>
  <c r="O28" i="3"/>
  <c r="M28" i="3"/>
  <c r="K28" i="3"/>
  <c r="I28" i="3"/>
  <c r="G28" i="3"/>
  <c r="E28" i="3"/>
  <c r="C28" i="3"/>
  <c r="BD27" i="3"/>
  <c r="S27" i="3"/>
  <c r="Q27" i="3"/>
  <c r="O27" i="3"/>
  <c r="M27" i="3"/>
  <c r="K27" i="3"/>
  <c r="I27" i="3"/>
  <c r="G27" i="3"/>
  <c r="E27" i="3"/>
  <c r="C27" i="3"/>
  <c r="BD26" i="3"/>
  <c r="S26" i="3"/>
  <c r="Q26" i="3"/>
  <c r="O26" i="3"/>
  <c r="M26" i="3"/>
  <c r="K26" i="3"/>
  <c r="I26" i="3"/>
  <c r="G26" i="3"/>
  <c r="E26" i="3"/>
  <c r="C26" i="3"/>
  <c r="BD25" i="3"/>
  <c r="S25" i="3"/>
  <c r="Q25" i="3"/>
  <c r="O25" i="3"/>
  <c r="M25" i="3"/>
  <c r="K25" i="3"/>
  <c r="I25" i="3"/>
  <c r="G25" i="3"/>
  <c r="E25" i="3"/>
  <c r="C25" i="3"/>
  <c r="BD24" i="3"/>
  <c r="S24" i="3"/>
  <c r="Q24" i="3"/>
  <c r="O24" i="3"/>
  <c r="M24" i="3"/>
  <c r="K24" i="3"/>
  <c r="I24" i="3"/>
  <c r="G24" i="3"/>
  <c r="E24" i="3"/>
  <c r="C24" i="3"/>
  <c r="BD23" i="3"/>
  <c r="S23" i="3"/>
  <c r="Q23" i="3"/>
  <c r="O23" i="3"/>
  <c r="M23" i="3"/>
  <c r="K23" i="3"/>
  <c r="I23" i="3"/>
  <c r="G23" i="3"/>
  <c r="E23" i="3"/>
  <c r="C23" i="3"/>
  <c r="BD22" i="3"/>
  <c r="S22" i="3"/>
  <c r="Q22" i="3"/>
  <c r="O22" i="3"/>
  <c r="M22" i="3"/>
  <c r="K22" i="3"/>
  <c r="I22" i="3"/>
  <c r="G22" i="3"/>
  <c r="E22" i="3"/>
  <c r="C22" i="3"/>
  <c r="BD21" i="3"/>
  <c r="S21" i="3"/>
  <c r="Q21" i="3"/>
  <c r="O21" i="3"/>
  <c r="M21" i="3"/>
  <c r="K21" i="3"/>
  <c r="I21" i="3"/>
  <c r="G21" i="3"/>
  <c r="E21" i="3"/>
  <c r="C21" i="3"/>
  <c r="BD20" i="3"/>
  <c r="AA20" i="3" a="1"/>
  <c r="AA20" i="3" s="1"/>
  <c r="AB20" i="3" s="1" a="1"/>
  <c r="S20" i="3"/>
  <c r="Q20" i="3"/>
  <c r="O20" i="3"/>
  <c r="M20" i="3"/>
  <c r="K20" i="3"/>
  <c r="I20" i="3"/>
  <c r="G20" i="3"/>
  <c r="E20" i="3"/>
  <c r="C20" i="3"/>
  <c r="BD19" i="3"/>
  <c r="S19" i="3"/>
  <c r="Q19" i="3"/>
  <c r="O19" i="3"/>
  <c r="M19" i="3"/>
  <c r="K19" i="3"/>
  <c r="I19" i="3"/>
  <c r="G19" i="3"/>
  <c r="E19" i="3"/>
  <c r="C19" i="3"/>
  <c r="BD18" i="3"/>
  <c r="S18" i="3"/>
  <c r="Q18" i="3"/>
  <c r="O18" i="3"/>
  <c r="M18" i="3"/>
  <c r="K18" i="3"/>
  <c r="I18" i="3"/>
  <c r="G18" i="3"/>
  <c r="E18" i="3"/>
  <c r="C18" i="3"/>
  <c r="BD17" i="3"/>
  <c r="S17" i="3"/>
  <c r="Q17" i="3"/>
  <c r="O17" i="3"/>
  <c r="M17" i="3"/>
  <c r="K17" i="3"/>
  <c r="I17" i="3"/>
  <c r="G17" i="3"/>
  <c r="E17" i="3"/>
  <c r="C17" i="3"/>
  <c r="BD16" i="3"/>
  <c r="S16" i="3"/>
  <c r="Q16" i="3"/>
  <c r="O16" i="3"/>
  <c r="M16" i="3"/>
  <c r="K16" i="3"/>
  <c r="I16" i="3"/>
  <c r="G16" i="3"/>
  <c r="E16" i="3"/>
  <c r="C16" i="3"/>
  <c r="BD15" i="3"/>
  <c r="S15" i="3"/>
  <c r="Q15" i="3"/>
  <c r="O15" i="3"/>
  <c r="M15" i="3"/>
  <c r="K15" i="3"/>
  <c r="I15" i="3"/>
  <c r="G15" i="3"/>
  <c r="E15" i="3"/>
  <c r="C15" i="3"/>
  <c r="BD14" i="3"/>
  <c r="S14" i="3"/>
  <c r="Q14" i="3"/>
  <c r="O14" i="3"/>
  <c r="M14" i="3"/>
  <c r="K14" i="3"/>
  <c r="I14" i="3"/>
  <c r="G14" i="3"/>
  <c r="E14" i="3"/>
  <c r="C14" i="3"/>
  <c r="BD13" i="3"/>
  <c r="S13" i="3"/>
  <c r="Q13" i="3"/>
  <c r="O13" i="3"/>
  <c r="M13" i="3"/>
  <c r="K13" i="3"/>
  <c r="I13" i="3"/>
  <c r="G13" i="3"/>
  <c r="E13" i="3"/>
  <c r="C13" i="3"/>
  <c r="BD12" i="3"/>
  <c r="S12" i="3"/>
  <c r="Q12" i="3"/>
  <c r="O12" i="3"/>
  <c r="M12" i="3"/>
  <c r="K12" i="3"/>
  <c r="I12" i="3"/>
  <c r="G12" i="3"/>
  <c r="E12" i="3"/>
  <c r="C12" i="3"/>
  <c r="BD11" i="3"/>
  <c r="S11" i="3"/>
  <c r="Q11" i="3"/>
  <c r="O11" i="3"/>
  <c r="M11" i="3"/>
  <c r="K11" i="3"/>
  <c r="I11" i="3"/>
  <c r="G11" i="3"/>
  <c r="E11" i="3"/>
  <c r="C11" i="3"/>
  <c r="BD10" i="3"/>
  <c r="S10" i="3"/>
  <c r="Q10" i="3"/>
  <c r="O10" i="3"/>
  <c r="M10" i="3"/>
  <c r="K10" i="3"/>
  <c r="I10" i="3"/>
  <c r="G10" i="3"/>
  <c r="E10" i="3"/>
  <c r="C10" i="3"/>
  <c r="BD9" i="3"/>
  <c r="S9" i="3"/>
  <c r="Q9" i="3"/>
  <c r="O9" i="3"/>
  <c r="M9" i="3"/>
  <c r="K9" i="3"/>
  <c r="I9" i="3"/>
  <c r="G9" i="3"/>
  <c r="E9" i="3"/>
  <c r="C9" i="3"/>
  <c r="BD8" i="3"/>
  <c r="BD143" i="3" s="1"/>
  <c r="S8" i="3"/>
  <c r="S142" i="3" s="1"/>
  <c r="S143" i="3" s="1"/>
  <c r="Q8" i="3"/>
  <c r="Q142" i="3" s="1"/>
  <c r="Q143" i="3" s="1"/>
  <c r="O8" i="3"/>
  <c r="O141" i="3" s="1"/>
  <c r="M8" i="3"/>
  <c r="M141" i="3" s="1"/>
  <c r="K8" i="3"/>
  <c r="K142" i="3" s="1"/>
  <c r="K143" i="3" s="1"/>
  <c r="I8" i="3"/>
  <c r="I142" i="3" s="1"/>
  <c r="I143" i="3" s="1"/>
  <c r="G8" i="3"/>
  <c r="G141" i="3" s="1"/>
  <c r="E8" i="3"/>
  <c r="E141" i="3" s="1"/>
  <c r="C8" i="3"/>
  <c r="C142" i="3" s="1"/>
  <c r="C143" i="3" s="1"/>
  <c r="L144" i="3" l="1"/>
  <c r="N144" i="3"/>
  <c r="AB27" i="3"/>
  <c r="AB26" i="3"/>
  <c r="AB24" i="3"/>
  <c r="AB23" i="3"/>
  <c r="AB22" i="3"/>
  <c r="AB21" i="3"/>
  <c r="AB28" i="3"/>
  <c r="AB20" i="3"/>
  <c r="AB25" i="3"/>
  <c r="R144" i="3"/>
  <c r="D144" i="3"/>
  <c r="BD137" i="3"/>
  <c r="BD140" i="3"/>
  <c r="I141" i="3"/>
  <c r="H144" i="3" s="1"/>
  <c r="Q141" i="3"/>
  <c r="P144" i="3" s="1"/>
  <c r="E142" i="3"/>
  <c r="E143" i="3" s="1"/>
  <c r="M142" i="3"/>
  <c r="M143" i="3" s="1"/>
  <c r="C141" i="3"/>
  <c r="B144" i="3" s="1"/>
  <c r="K141" i="3"/>
  <c r="J144" i="3" s="1"/>
  <c r="S141" i="3"/>
  <c r="G142" i="3"/>
  <c r="G143" i="3" s="1"/>
  <c r="O142" i="3"/>
  <c r="O143" i="3" s="1"/>
  <c r="BD138" i="3"/>
  <c r="BD139" i="3" s="1"/>
  <c r="BC111" i="3" l="1" a="1"/>
  <c r="BC111" i="3" s="1"/>
  <c r="BC109" i="3" a="1"/>
  <c r="BC109" i="3" s="1"/>
  <c r="BC107" i="3" a="1"/>
  <c r="BC107" i="3" s="1"/>
  <c r="BC105" i="3" a="1"/>
  <c r="BC105" i="3" s="1"/>
  <c r="BC103" i="3" a="1"/>
  <c r="BC103" i="3" s="1"/>
  <c r="BC101" i="3" a="1"/>
  <c r="BC101" i="3" s="1"/>
  <c r="BC99" i="3" a="1"/>
  <c r="BC99" i="3" s="1"/>
  <c r="BC97" i="3" a="1"/>
  <c r="BC97" i="3" s="1"/>
  <c r="BC95" i="3" a="1"/>
  <c r="BC95" i="3" s="1"/>
  <c r="BC93" i="3" a="1"/>
  <c r="BC93" i="3" s="1"/>
  <c r="BC91" i="3" a="1"/>
  <c r="BC91" i="3" s="1"/>
  <c r="BC89" i="3" a="1"/>
  <c r="BC89" i="3" s="1"/>
  <c r="BC87" i="3" a="1"/>
  <c r="BC87" i="3" s="1"/>
  <c r="BC85" i="3" a="1"/>
  <c r="BC85" i="3" s="1"/>
  <c r="BC83" i="3" a="1"/>
  <c r="BC83" i="3" s="1"/>
  <c r="BC81" i="3" a="1"/>
  <c r="BC81" i="3" s="1"/>
  <c r="BC79" i="3" a="1"/>
  <c r="BC79" i="3" s="1"/>
  <c r="BC77" i="3" a="1"/>
  <c r="BC77" i="3" s="1"/>
  <c r="BC75" i="3" a="1"/>
  <c r="BC75" i="3" s="1"/>
  <c r="BC73" i="3" a="1"/>
  <c r="BC73" i="3" s="1"/>
  <c r="BC71" i="3" a="1"/>
  <c r="BC71" i="3" s="1"/>
  <c r="BC69" i="3" a="1"/>
  <c r="BC69" i="3" s="1"/>
  <c r="BC67" i="3" a="1"/>
  <c r="BC67" i="3" s="1"/>
  <c r="BC65" i="3" a="1"/>
  <c r="BC65" i="3" s="1"/>
  <c r="BC63" i="3" a="1"/>
  <c r="BC63" i="3" s="1"/>
  <c r="BC61" i="3" a="1"/>
  <c r="BC61" i="3" s="1"/>
  <c r="BC59" i="3" a="1"/>
  <c r="BC59" i="3" s="1"/>
  <c r="BC57" i="3" a="1"/>
  <c r="BC57" i="3" s="1"/>
  <c r="BC55" i="3" a="1"/>
  <c r="BC55" i="3" s="1"/>
  <c r="BC53" i="3" a="1"/>
  <c r="BC53" i="3" s="1"/>
  <c r="BC51" i="3" a="1"/>
  <c r="BC51" i="3" s="1"/>
  <c r="BC49" i="3" a="1"/>
  <c r="BC49" i="3" s="1"/>
  <c r="BC47" i="3" a="1"/>
  <c r="BC47" i="3" s="1"/>
  <c r="BC45" i="3" a="1"/>
  <c r="BC45" i="3" s="1"/>
  <c r="BC43" i="3" a="1"/>
  <c r="BC43" i="3" s="1"/>
  <c r="BC41" i="3" a="1"/>
  <c r="BC41" i="3" s="1"/>
  <c r="BC39" i="3" a="1"/>
  <c r="BC39" i="3" s="1"/>
  <c r="BC33" i="3" a="1"/>
  <c r="BC33" i="3" s="1"/>
  <c r="BC21" i="3" a="1"/>
  <c r="BC21" i="3" s="1"/>
  <c r="BC12" i="3" a="1"/>
  <c r="BC12" i="3" s="1"/>
  <c r="BC134" i="3" a="1"/>
  <c r="BC134" i="3" s="1"/>
  <c r="BC132" i="3" a="1"/>
  <c r="BC132" i="3" s="1"/>
  <c r="BC130" i="3" a="1"/>
  <c r="BC130" i="3" s="1"/>
  <c r="BC128" i="3" a="1"/>
  <c r="BC128" i="3" s="1"/>
  <c r="BC126" i="3" a="1"/>
  <c r="BC126" i="3" s="1"/>
  <c r="BC124" i="3" a="1"/>
  <c r="BC124" i="3" s="1"/>
  <c r="BC122" i="3" a="1"/>
  <c r="BC122" i="3" s="1"/>
  <c r="BC120" i="3" a="1"/>
  <c r="BC120" i="3" s="1"/>
  <c r="BC118" i="3" a="1"/>
  <c r="BC118" i="3" s="1"/>
  <c r="BC116" i="3" a="1"/>
  <c r="BC116" i="3" s="1"/>
  <c r="BC114" i="3" a="1"/>
  <c r="BC114" i="3" s="1"/>
  <c r="BC112" i="3" a="1"/>
  <c r="BC112" i="3" s="1"/>
  <c r="BC18" i="3" a="1"/>
  <c r="BC18" i="3" s="1"/>
  <c r="BC58" i="3" a="1"/>
  <c r="BC58" i="3" s="1"/>
  <c r="BC56" i="3" a="1"/>
  <c r="BC56" i="3" s="1"/>
  <c r="BC52" i="3" a="1"/>
  <c r="BC52" i="3" s="1"/>
  <c r="BC48" i="3" a="1"/>
  <c r="BC48" i="3" s="1"/>
  <c r="BC44" i="3" a="1"/>
  <c r="BC44" i="3" s="1"/>
  <c r="BC42" i="3" a="1"/>
  <c r="BC42" i="3" s="1"/>
  <c r="BC38" i="3" a="1"/>
  <c r="BC38" i="3" s="1"/>
  <c r="BC34" i="3" a="1"/>
  <c r="BC34" i="3" s="1"/>
  <c r="BC30" i="3" a="1"/>
  <c r="BC30" i="3" s="1"/>
  <c r="BC23" i="3" a="1"/>
  <c r="BC23" i="3" s="1"/>
  <c r="BC16" i="3" a="1"/>
  <c r="BC16" i="3" s="1"/>
  <c r="BC8" i="3" a="1"/>
  <c r="BC8" i="3" s="1"/>
  <c r="BC110" i="3" a="1"/>
  <c r="BC110" i="3" s="1"/>
  <c r="BC108" i="3" a="1"/>
  <c r="BC108" i="3" s="1"/>
  <c r="BC106" i="3" a="1"/>
  <c r="BC106" i="3" s="1"/>
  <c r="BC104" i="3" a="1"/>
  <c r="BC104" i="3" s="1"/>
  <c r="BC102" i="3" a="1"/>
  <c r="BC102" i="3" s="1"/>
  <c r="BC100" i="3" a="1"/>
  <c r="BC100" i="3" s="1"/>
  <c r="BC98" i="3" a="1"/>
  <c r="BC98" i="3" s="1"/>
  <c r="BC96" i="3" a="1"/>
  <c r="BC96" i="3" s="1"/>
  <c r="BC94" i="3" a="1"/>
  <c r="BC94" i="3" s="1"/>
  <c r="BC92" i="3" a="1"/>
  <c r="BC92" i="3" s="1"/>
  <c r="BC90" i="3" a="1"/>
  <c r="BC90" i="3" s="1"/>
  <c r="BC88" i="3" a="1"/>
  <c r="BC88" i="3" s="1"/>
  <c r="BC86" i="3" a="1"/>
  <c r="BC86" i="3" s="1"/>
  <c r="BC84" i="3" a="1"/>
  <c r="BC84" i="3" s="1"/>
  <c r="BC82" i="3" a="1"/>
  <c r="BC82" i="3" s="1"/>
  <c r="BC80" i="3" a="1"/>
  <c r="BC80" i="3" s="1"/>
  <c r="BC78" i="3" a="1"/>
  <c r="BC78" i="3" s="1"/>
  <c r="BC76" i="3" a="1"/>
  <c r="BC76" i="3" s="1"/>
  <c r="BC74" i="3" a="1"/>
  <c r="BC74" i="3" s="1"/>
  <c r="BC72" i="3" a="1"/>
  <c r="BC72" i="3" s="1"/>
  <c r="BC70" i="3" a="1"/>
  <c r="BC70" i="3" s="1"/>
  <c r="BC68" i="3" a="1"/>
  <c r="BC68" i="3" s="1"/>
  <c r="BC66" i="3" a="1"/>
  <c r="BC66" i="3" s="1"/>
  <c r="BC64" i="3" a="1"/>
  <c r="BC64" i="3" s="1"/>
  <c r="BC62" i="3" a="1"/>
  <c r="BC62" i="3" s="1"/>
  <c r="BC60" i="3" a="1"/>
  <c r="BC60" i="3" s="1"/>
  <c r="BC54" i="3" a="1"/>
  <c r="BC54" i="3" s="1"/>
  <c r="BC50" i="3" a="1"/>
  <c r="BC50" i="3" s="1"/>
  <c r="BC46" i="3" a="1"/>
  <c r="BC46" i="3" s="1"/>
  <c r="BC40" i="3" a="1"/>
  <c r="BC40" i="3" s="1"/>
  <c r="BC36" i="3" a="1"/>
  <c r="BC36" i="3" s="1"/>
  <c r="BC32" i="3" a="1"/>
  <c r="BC32" i="3" s="1"/>
  <c r="BC31" i="3" a="1"/>
  <c r="BC31" i="3" s="1"/>
  <c r="BC27" i="3" a="1"/>
  <c r="BC27" i="3" s="1"/>
  <c r="BC10" i="3" a="1"/>
  <c r="BC10" i="3" s="1"/>
  <c r="AB30" i="3"/>
  <c r="BC28" i="3" a="1"/>
  <c r="BC28" i="3" s="1"/>
  <c r="BC26" i="3" a="1"/>
  <c r="BC26" i="3" s="1"/>
  <c r="BC24" i="3" a="1"/>
  <c r="BC24" i="3" s="1"/>
  <c r="BC22" i="3" a="1"/>
  <c r="BC22" i="3" s="1"/>
  <c r="BC20" i="3" a="1"/>
  <c r="BC20" i="3" s="1"/>
  <c r="BC19" i="3" a="1"/>
  <c r="BC19" i="3" s="1"/>
  <c r="BC17" i="3" a="1"/>
  <c r="BC17" i="3" s="1"/>
  <c r="BC15" i="3" a="1"/>
  <c r="BC15" i="3" s="1"/>
  <c r="BC13" i="3" a="1"/>
  <c r="BC13" i="3" s="1"/>
  <c r="BC11" i="3" a="1"/>
  <c r="BC11" i="3" s="1"/>
  <c r="BC9" i="3" a="1"/>
  <c r="BC9" i="3" s="1"/>
  <c r="BC35" i="3" a="1"/>
  <c r="BC35" i="3" s="1"/>
  <c r="BC25" i="3" a="1"/>
  <c r="BC25" i="3" s="1"/>
  <c r="BC133" i="3" a="1"/>
  <c r="BC133" i="3" s="1"/>
  <c r="BC131" i="3" a="1"/>
  <c r="BC131" i="3" s="1"/>
  <c r="BC129" i="3" a="1"/>
  <c r="BC129" i="3" s="1"/>
  <c r="BC127" i="3" a="1"/>
  <c r="BC127" i="3" s="1"/>
  <c r="BC125" i="3" a="1"/>
  <c r="BC125" i="3" s="1"/>
  <c r="BC123" i="3" a="1"/>
  <c r="BC123" i="3" s="1"/>
  <c r="BC121" i="3" a="1"/>
  <c r="BC121" i="3" s="1"/>
  <c r="BC119" i="3" a="1"/>
  <c r="BC119" i="3" s="1"/>
  <c r="BC117" i="3" a="1"/>
  <c r="BC117" i="3" s="1"/>
  <c r="BC115" i="3" a="1"/>
  <c r="BC115" i="3" s="1"/>
  <c r="BC113" i="3" a="1"/>
  <c r="BC113" i="3" s="1"/>
  <c r="BC37" i="3" a="1"/>
  <c r="BC37" i="3" s="1"/>
  <c r="BC29" i="3" a="1"/>
  <c r="BC29" i="3" s="1"/>
  <c r="BC14" i="3" a="1"/>
  <c r="BC14" i="3" s="1"/>
  <c r="BD141" i="3"/>
  <c r="BD142" i="3"/>
  <c r="BC143" i="3" l="1"/>
  <c r="BE143" i="3" s="1"/>
  <c r="BC138" i="3"/>
  <c r="BC139" i="3" s="1"/>
  <c r="BC140" i="3"/>
  <c r="BC137" i="3"/>
  <c r="BC141" i="3" l="1"/>
  <c r="BC14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<sst xmlns="http://schemas.openxmlformats.org/spreadsheetml/2006/main" count="167" uniqueCount="75">
  <si>
    <t>Secteurs France</t>
  </si>
  <si>
    <t>FRCG</t>
  </si>
  <si>
    <t>Bien de conso</t>
  </si>
  <si>
    <t>FROG</t>
  </si>
  <si>
    <t>Financières</t>
  </si>
  <si>
    <t>FRUT</t>
  </si>
  <si>
    <t>FRMB</t>
  </si>
  <si>
    <t>Covariance matrix</t>
  </si>
  <si>
    <t>Date</t>
  </si>
  <si>
    <t>Santé</t>
  </si>
  <si>
    <t>Secteur Automobile et Aeronautique + Mode et Luxe</t>
  </si>
  <si>
    <t>Technologie</t>
  </si>
  <si>
    <t>Industrie et BTP</t>
  </si>
  <si>
    <t>Energie</t>
  </si>
  <si>
    <t>Finance/ Conseil + immobilier</t>
  </si>
  <si>
    <t xml:space="preserve">Télécoms </t>
  </si>
  <si>
    <t>Collectivités</t>
  </si>
  <si>
    <t>Matériaux de base</t>
  </si>
  <si>
    <t>Risk free rate</t>
  </si>
  <si>
    <t>Benchmark Français</t>
  </si>
  <si>
    <t>Finance</t>
  </si>
  <si>
    <t>Excess Returns</t>
  </si>
  <si>
    <t>Excess returns</t>
  </si>
  <si>
    <t>Riskfree rate  Mensuel</t>
  </si>
  <si>
    <t>History Port-rf</t>
  </si>
  <si>
    <t>Benchmark</t>
  </si>
  <si>
    <t>rf FF3F</t>
  </si>
  <si>
    <t>mkt - rf</t>
  </si>
  <si>
    <t>SMB</t>
  </si>
  <si>
    <t>HML</t>
  </si>
  <si>
    <t>RAPPORT DÉTAILLÉ</t>
  </si>
  <si>
    <t>Statistiques de la régression</t>
  </si>
  <si>
    <t>Coefficient de détermination multiple</t>
  </si>
  <si>
    <t>Coefficient de détermination R^2</t>
  </si>
  <si>
    <t>Erreur-type</t>
  </si>
  <si>
    <t>Observations</t>
  </si>
  <si>
    <t>ANALYSE DE VARIANCE</t>
  </si>
  <si>
    <t>Degré de liberté</t>
  </si>
  <si>
    <t>Somme des carrés</t>
  </si>
  <si>
    <t>Moyenne des carrés</t>
  </si>
  <si>
    <t>F</t>
  </si>
  <si>
    <t>Valeur critique de F</t>
  </si>
  <si>
    <t>Régression</t>
  </si>
  <si>
    <t>Assets</t>
  </si>
  <si>
    <t>Returns</t>
  </si>
  <si>
    <t>Weights</t>
  </si>
  <si>
    <t>Résidus</t>
  </si>
  <si>
    <t>Total</t>
  </si>
  <si>
    <t>Coefficients</t>
  </si>
  <si>
    <t>Statistique t</t>
  </si>
  <si>
    <t>Probabilité</t>
  </si>
  <si>
    <t>Limite inférieure pour seuil de confiance = 95%</t>
  </si>
  <si>
    <t>Limite supérieure pour seuil de confiance = 95%</t>
  </si>
  <si>
    <t>Limite inférieure pour seuil de confiance =  95,0%</t>
  </si>
  <si>
    <t>Limite supérieure pour seuil de confiance =  95,0%</t>
  </si>
  <si>
    <t>Constante</t>
  </si>
  <si>
    <t>Max</t>
  </si>
  <si>
    <t>Min</t>
  </si>
  <si>
    <t>Moy</t>
  </si>
  <si>
    <t>Var</t>
  </si>
  <si>
    <t>Vol</t>
  </si>
  <si>
    <t>Beta</t>
  </si>
  <si>
    <t>Average</t>
  </si>
  <si>
    <t>Sharpe</t>
  </si>
  <si>
    <t>Variance</t>
  </si>
  <si>
    <t>Treynor</t>
  </si>
  <si>
    <t>Volatilité</t>
  </si>
  <si>
    <t>Jensen's Alpha</t>
  </si>
  <si>
    <t>Sharpe Ratio</t>
  </si>
  <si>
    <t>Farma French Alpha</t>
  </si>
  <si>
    <t>Constitution en fonction du benchmark de Rf que l'on donne</t>
  </si>
  <si>
    <t xml:space="preserve">Ici, Rf français </t>
  </si>
  <si>
    <t>Benchmark 2021 selon trading economics</t>
  </si>
  <si>
    <t>Rf Ann</t>
  </si>
  <si>
    <t>Rf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</si>
</sst>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"/>
    <numFmt numFmtId="165" formatCode="_-* #,##0.000000_-;\-* #,##0.000000_-;_-* &quot;-&quot;??_-;_-@_-"/>
    <numFmt numFmtId="166" formatCode="0.0000%"/>
    <numFmt numFmtId="167" formatCode="0.0000"/>
    <numFmt numFmtId="168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/>
    </xf>
    <xf numFmtId="17" fontId="0" fillId="0" borderId="1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" fontId="0" fillId="0" borderId="4" xfId="0" applyNumberFormat="1" applyBorder="1"/>
    <xf numFmtId="0" fontId="0" fillId="4" borderId="0" xfId="0" applyFill="1"/>
    <xf numFmtId="0" fontId="0" fillId="0" borderId="17" xfId="0" applyBorder="1"/>
    <xf numFmtId="0" fontId="0" fillId="4" borderId="18" xfId="0" applyFill="1" applyBorder="1"/>
    <xf numFmtId="0" fontId="0" fillId="0" borderId="16" xfId="0" applyBorder="1"/>
    <xf numFmtId="164" fontId="0" fillId="0" borderId="0" xfId="0" applyNumberFormat="1"/>
    <xf numFmtId="165" fontId="0" fillId="0" borderId="0" xfId="1" applyNumberFormat="1" applyFont="1"/>
    <xf numFmtId="166" fontId="0" fillId="0" borderId="19" xfId="2" applyNumberFormat="1" applyFont="1" applyBorder="1"/>
    <xf numFmtId="0" fontId="0" fillId="2" borderId="0" xfId="0" applyFill="1"/>
    <xf numFmtId="0" fontId="0" fillId="0" borderId="7" xfId="0" applyBorder="1"/>
    <xf numFmtId="167" fontId="0" fillId="0" borderId="0" xfId="0" applyNumberFormat="1"/>
    <xf numFmtId="0" fontId="2" fillId="0" borderId="11" xfId="0" applyFont="1" applyBorder="1" applyAlignment="1">
      <alignment horizontal="centerContinuous"/>
    </xf>
    <xf numFmtId="0" fontId="0" fillId="0" borderId="5" xfId="0" applyBorder="1"/>
    <xf numFmtId="0" fontId="0" fillId="2" borderId="5" xfId="0" applyFill="1" applyBorder="1"/>
    <xf numFmtId="17" fontId="0" fillId="0" borderId="12" xfId="0" applyNumberFormat="1" applyBorder="1"/>
    <xf numFmtId="0" fontId="0" fillId="4" borderId="5" xfId="0" applyFill="1" applyBorder="1"/>
    <xf numFmtId="0" fontId="0" fillId="0" borderId="20" xfId="0" applyBorder="1"/>
    <xf numFmtId="0" fontId="0" fillId="4" borderId="21" xfId="0" applyFill="1" applyBorder="1"/>
    <xf numFmtId="0" fontId="0" fillId="0" borderId="14" xfId="0" applyBorder="1"/>
    <xf numFmtId="164" fontId="0" fillId="0" borderId="5" xfId="0" applyNumberFormat="1" applyBorder="1"/>
    <xf numFmtId="165" fontId="0" fillId="0" borderId="5" xfId="1" applyNumberFormat="1" applyFont="1" applyBorder="1"/>
    <xf numFmtId="167" fontId="0" fillId="0" borderId="5" xfId="0" applyNumberFormat="1" applyBorder="1"/>
    <xf numFmtId="9" fontId="0" fillId="0" borderId="0" xfId="2" applyFont="1" applyFill="1" applyBorder="1" applyAlignment="1"/>
    <xf numFmtId="9" fontId="0" fillId="0" borderId="0" xfId="2" applyFont="1"/>
    <xf numFmtId="9" fontId="0" fillId="0" borderId="0" xfId="0" applyNumberFormat="1"/>
    <xf numFmtId="0" fontId="2" fillId="0" borderId="13" xfId="0" applyFont="1" applyBorder="1" applyAlignment="1">
      <alignment horizontal="center"/>
    </xf>
    <xf numFmtId="168" fontId="0" fillId="0" borderId="5" xfId="2" applyNumberFormat="1" applyFont="1" applyBorder="1"/>
    <xf numFmtId="10" fontId="0" fillId="0" borderId="0" xfId="2" applyNumberFormat="1" applyFont="1"/>
    <xf numFmtId="168" fontId="0" fillId="0" borderId="0" xfId="0" applyNumberFormat="1"/>
    <xf numFmtId="10" fontId="0" fillId="0" borderId="17" xfId="2" applyNumberFormat="1" applyFont="1" applyBorder="1"/>
    <xf numFmtId="10" fontId="0" fillId="0" borderId="0" xfId="2" applyNumberFormat="1" applyFont="1" applyBorder="1"/>
    <xf numFmtId="10" fontId="0" fillId="0" borderId="18" xfId="2" applyNumberFormat="1" applyFont="1" applyBorder="1"/>
    <xf numFmtId="168" fontId="0" fillId="0" borderId="0" xfId="2" applyNumberFormat="1" applyFont="1"/>
    <xf numFmtId="0" fontId="0" fillId="0" borderId="0" xfId="0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0" fontId="0" fillId="0" borderId="7" xfId="2" applyNumberFormat="1" applyFont="1" applyBorder="1" applyAlignment="1">
      <alignment horizontal="center" vertical="center"/>
    </xf>
    <xf numFmtId="10" fontId="0" fillId="0" borderId="22" xfId="2" applyNumberFormat="1" applyFont="1" applyBorder="1" applyAlignment="1">
      <alignment horizontal="center" vertical="center"/>
    </xf>
    <xf numFmtId="10" fontId="0" fillId="0" borderId="10" xfId="2" applyNumberFormat="1" applyFont="1" applyBorder="1" applyAlignment="1">
      <alignment horizontal="center" vertical="center"/>
    </xf>
    <xf numFmtId="10" fontId="0" fillId="0" borderId="0" xfId="2" applyNumberFormat="1" applyFont="1" applyFill="1" applyBorder="1" applyAlignment="1"/>
    <xf numFmtId="10" fontId="0" fillId="0" borderId="20" xfId="2" applyNumberFormat="1" applyFont="1" applyBorder="1"/>
    <xf numFmtId="10" fontId="0" fillId="0" borderId="5" xfId="2" applyNumberFormat="1" applyFont="1" applyBorder="1"/>
    <xf numFmtId="10" fontId="0" fillId="0" borderId="21" xfId="2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Globa</a:t>
            </a:r>
            <a:r>
              <a:rPr lang="fr-FR" baseline="0"/>
              <a:t>l portfolio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'COmposition générale'!$Z$20:$Z$28</c:f>
              <c:strCache>
                <c:ptCount val="9"/>
                <c:pt idx="0">
                  <c:v>Santé</c:v>
                </c:pt>
                <c:pt idx="1">
                  <c:v>Bien de conso</c:v>
                </c:pt>
                <c:pt idx="2">
                  <c:v>Technologie</c:v>
                </c:pt>
                <c:pt idx="3">
                  <c:v>Industrie et BTP</c:v>
                </c:pt>
                <c:pt idx="4">
                  <c:v>Energie</c:v>
                </c:pt>
                <c:pt idx="5">
                  <c:v>Finance</c:v>
                </c:pt>
                <c:pt idx="6">
                  <c:v>Télécoms </c:v>
                </c:pt>
                <c:pt idx="7">
                  <c:v>Collectivités</c:v>
                </c:pt>
                <c:pt idx="8">
                  <c:v>Matériaux de base</c:v>
                </c:pt>
              </c:strCache>
            </c:strRef>
          </c:cat>
          <c:val>
            <c:numRef>
              <c:f>'COmposition générale'!$AB$20:$AB$28</c:f>
              <c:numCache>
                <c:formatCode>0%</c:formatCode>
                <c:ptCount val="9"/>
                <c:pt idx="0">
                  <c:v>0.70387468241878826</c:v>
                </c:pt>
                <c:pt idx="1">
                  <c:v>1.5769367768642348</c:v>
                </c:pt>
                <c:pt idx="2">
                  <c:v>0.55939591909542319</c:v>
                </c:pt>
                <c:pt idx="3">
                  <c:v>0.49016533785879435</c:v>
                </c:pt>
                <c:pt idx="4">
                  <c:v>-0.69457969135370368</c:v>
                </c:pt>
                <c:pt idx="5">
                  <c:v>-0.28072749036151751</c:v>
                </c:pt>
                <c:pt idx="6">
                  <c:v>-0.10861819053996109</c:v>
                </c:pt>
                <c:pt idx="7">
                  <c:v>-0.58264191815558641</c:v>
                </c:pt>
                <c:pt idx="8">
                  <c:v>-0.66380542582647095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FD-4BE0-88BD-F3948B6D64F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733965856"/>
        <c:axId val="1869762496"/>
        <c:axId val="0"/>
      </c:bar3DChart>
      <c:catAx>
        <c:axId val="1733965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9762496"/>
        <c:crosses val="autoZero"/>
        <c:auto val="1"/>
        <c:lblAlgn val="ctr"/>
        <c:lblOffset val="100"/>
        <c:noMultiLvlLbl val="0"/>
      </c:catAx>
      <c:valAx>
        <c:axId val="1869762496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733965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1238867</xdr:colOff>
      <xdr:row>17</xdr:row>
      <xdr:rowOff>88693</xdr:rowOff>
    </xdr:from>
    <xdr:to>
      <xdr:col>43</xdr:col>
      <xdr:colOff>352548</xdr:colOff>
      <xdr:row>42</xdr:row>
      <xdr:rowOff>34637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DD689C0-FD74-468C-AF8E-6EA26BD860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3F545-2E0E-4587-890B-5C191BBF52BC}">
  <sheetPr codeName="Feuil1"/>
  <dimension ref="A2:BR144"/>
  <sheetViews>
    <sheetView zoomScale="55" zoomScaleNormal="55" workbookViewId="0">
      <selection activeCell="AB20" sqref="AB20:AB28"/>
    </sheetView>
  </sheetViews>
  <sheetFormatPr defaultColWidth="11.42578125" defaultRowHeight="15" x14ac:dyDescent="0.25"/>
  <cols>
    <col min="2" max="3" width="17.5703125" customWidth="1"/>
    <col min="4" max="4" width="17.42578125" customWidth="1"/>
    <col min="5" max="17" width="18.5703125" customWidth="1"/>
    <col min="18" max="19" width="18.140625" customWidth="1"/>
    <col min="21" max="21" width="15.42578125" customWidth="1"/>
    <col min="24" max="24" width="16.5703125" customWidth="1"/>
    <col min="26" max="35" width="19.42578125" customWidth="1"/>
  </cols>
  <sheetData>
    <row r="2" spans="1:63" x14ac:dyDescent="0.25">
      <c r="B2" s="55" t="s">
        <v>0</v>
      </c>
      <c r="C2" s="55"/>
    </row>
    <row r="4" spans="1:63" x14ac:dyDescent="0.25">
      <c r="A4" s="1"/>
      <c r="B4" s="2"/>
      <c r="C4" s="2"/>
      <c r="D4" s="62" t="s">
        <v>1</v>
      </c>
      <c r="E4" s="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3"/>
    </row>
    <row r="5" spans="1:63" ht="15.75" thickBot="1" x14ac:dyDescent="0.3">
      <c r="A5" s="4"/>
      <c r="D5" s="63" t="s">
        <v>2</v>
      </c>
      <c r="E5" s="63"/>
      <c r="J5" s="64" t="s">
        <v>3</v>
      </c>
      <c r="K5" s="64"/>
      <c r="L5" s="63" t="s">
        <v>4</v>
      </c>
      <c r="M5" s="63"/>
      <c r="P5" t="s">
        <v>5</v>
      </c>
      <c r="R5" s="5" t="s">
        <v>6</v>
      </c>
      <c r="Z5" t="s">
        <v>7</v>
      </c>
    </row>
    <row r="6" spans="1:63" ht="45.75" customHeight="1" thickBot="1" x14ac:dyDescent="0.3">
      <c r="A6" s="6" t="s">
        <v>8</v>
      </c>
      <c r="B6" s="65" t="s">
        <v>9</v>
      </c>
      <c r="C6" s="66"/>
      <c r="D6" s="58" t="s">
        <v>10</v>
      </c>
      <c r="E6" s="59"/>
      <c r="F6" s="65" t="s">
        <v>11</v>
      </c>
      <c r="G6" s="66"/>
      <c r="H6" s="56" t="s">
        <v>12</v>
      </c>
      <c r="I6" s="57"/>
      <c r="J6" s="56" t="s">
        <v>13</v>
      </c>
      <c r="K6" s="57"/>
      <c r="L6" s="56" t="s">
        <v>14</v>
      </c>
      <c r="M6" s="57"/>
      <c r="N6" s="56" t="s">
        <v>15</v>
      </c>
      <c r="O6" s="57"/>
      <c r="P6" s="58" t="s">
        <v>16</v>
      </c>
      <c r="Q6" s="59"/>
      <c r="R6" s="60" t="s">
        <v>17</v>
      </c>
      <c r="S6" s="61"/>
      <c r="U6" s="7" t="s">
        <v>18</v>
      </c>
      <c r="X6" s="7" t="s">
        <v>19</v>
      </c>
      <c r="Z6" s="8"/>
      <c r="AA6" s="8" t="s">
        <v>9</v>
      </c>
      <c r="AB6" s="8" t="s">
        <v>2</v>
      </c>
      <c r="AC6" s="8" t="s">
        <v>11</v>
      </c>
      <c r="AD6" s="8" t="s">
        <v>12</v>
      </c>
      <c r="AE6" s="8" t="s">
        <v>13</v>
      </c>
      <c r="AF6" s="8" t="s">
        <v>20</v>
      </c>
      <c r="AG6" s="8" t="s">
        <v>15</v>
      </c>
      <c r="AH6" s="8" t="s">
        <v>16</v>
      </c>
      <c r="AI6" s="8" t="s">
        <v>17</v>
      </c>
    </row>
    <row r="7" spans="1:63" s="7" customFormat="1" ht="30.75" thickBot="1" x14ac:dyDescent="0.3">
      <c r="A7" s="9">
        <v>40148</v>
      </c>
      <c r="B7" s="10" t="s">
        <v>9</v>
      </c>
      <c r="C7" s="11" t="s">
        <v>21</v>
      </c>
      <c r="D7" s="12" t="s">
        <v>2</v>
      </c>
      <c r="E7" s="13" t="s">
        <v>22</v>
      </c>
      <c r="F7" s="12" t="s">
        <v>11</v>
      </c>
      <c r="G7" s="14" t="s">
        <v>22</v>
      </c>
      <c r="H7" s="10" t="s">
        <v>12</v>
      </c>
      <c r="I7" s="11" t="s">
        <v>22</v>
      </c>
      <c r="J7" s="12" t="s">
        <v>13</v>
      </c>
      <c r="K7" s="14" t="s">
        <v>22</v>
      </c>
      <c r="L7" s="12" t="s">
        <v>20</v>
      </c>
      <c r="M7" s="14" t="s">
        <v>21</v>
      </c>
      <c r="N7" s="10" t="s">
        <v>15</v>
      </c>
      <c r="O7" s="14" t="s">
        <v>21</v>
      </c>
      <c r="P7" s="10" t="s">
        <v>16</v>
      </c>
      <c r="Q7" s="14" t="s">
        <v>21</v>
      </c>
      <c r="R7" s="15" t="s">
        <v>17</v>
      </c>
      <c r="S7" s="14" t="s">
        <v>21</v>
      </c>
      <c r="X7" s="16" t="s">
        <v>23</v>
      </c>
      <c r="Z7" s="17" t="s">
        <v>9</v>
      </c>
      <c r="AA7" s="18">
        <v>1.7887371086397631E-3</v>
      </c>
      <c r="AB7" s="19">
        <v>1.0082470023579566E-3</v>
      </c>
      <c r="AC7" s="19">
        <v>9.7981472200840453E-4</v>
      </c>
      <c r="AD7" s="19">
        <v>1.1082936594834917E-3</v>
      </c>
      <c r="AE7" s="19">
        <v>1.0388245046932135E-3</v>
      </c>
      <c r="AF7" s="19">
        <v>1.3771752694101565E-3</v>
      </c>
      <c r="AG7" s="19">
        <v>6.8128774010531344E-4</v>
      </c>
      <c r="AH7" s="19">
        <v>1.1824932856450187E-3</v>
      </c>
      <c r="AI7" s="19">
        <v>1.1805015723072476E-3</v>
      </c>
      <c r="AT7" s="7" t="s">
        <v>9</v>
      </c>
      <c r="AU7" s="20" t="s">
        <v>2</v>
      </c>
      <c r="AV7" s="20" t="s">
        <v>11</v>
      </c>
      <c r="AW7" s="7" t="s">
        <v>12</v>
      </c>
      <c r="AX7" s="20" t="s">
        <v>13</v>
      </c>
      <c r="AY7" s="20" t="s">
        <v>20</v>
      </c>
      <c r="AZ7" s="7" t="s">
        <v>15</v>
      </c>
      <c r="BA7" s="7" t="s">
        <v>16</v>
      </c>
      <c r="BB7" s="21" t="s">
        <v>17</v>
      </c>
      <c r="BC7" s="7" t="s">
        <v>24</v>
      </c>
      <c r="BD7" s="7" t="s">
        <v>25</v>
      </c>
      <c r="BE7" s="7" t="s">
        <v>26</v>
      </c>
      <c r="BF7" s="7" t="s">
        <v>27</v>
      </c>
      <c r="BG7" s="7" t="s">
        <v>28</v>
      </c>
      <c r="BH7" s="7" t="s">
        <v>29</v>
      </c>
      <c r="BJ7" s="7" t="s">
        <v>30</v>
      </c>
    </row>
    <row r="8" spans="1:63" ht="15.75" thickBot="1" x14ac:dyDescent="0.3">
      <c r="A8" s="22">
        <v>40179</v>
      </c>
      <c r="B8">
        <v>-3.7017161123230988E-2</v>
      </c>
      <c r="C8" s="23">
        <f t="shared" ref="C8:E39" si="0">B8-$U8</f>
        <v>-7.2174161123230995E-2</v>
      </c>
      <c r="D8" s="24">
        <v>-2.2531539623077457E-2</v>
      </c>
      <c r="E8" s="23">
        <f t="shared" si="0"/>
        <v>-5.7688539623077462E-2</v>
      </c>
      <c r="F8" s="24">
        <v>-1.392045676883346E-2</v>
      </c>
      <c r="G8" s="23">
        <f t="shared" ref="G8:G71" si="1">F8-$U8</f>
        <v>-4.9077456768833461E-2</v>
      </c>
      <c r="H8">
        <v>-5.1306533432413481E-2</v>
      </c>
      <c r="I8" s="23">
        <f t="shared" ref="I8:I71" si="2">H8-$U8</f>
        <v>-8.6463533432413475E-2</v>
      </c>
      <c r="J8" s="24">
        <v>-7.1703777401466315E-2</v>
      </c>
      <c r="K8" s="23">
        <f t="shared" ref="K8:K71" si="3">J8-$U8</f>
        <v>-0.10686077740146632</v>
      </c>
      <c r="L8" s="24">
        <v>-9.0409705174632579E-2</v>
      </c>
      <c r="M8" s="25">
        <f t="shared" ref="M8:M71" si="4">L8-$U8</f>
        <v>-0.12556670517463259</v>
      </c>
      <c r="N8">
        <v>-6.353855547199444E-2</v>
      </c>
      <c r="O8" s="23">
        <f t="shared" ref="O8:O71" si="5">N8-$U8</f>
        <v>-9.8695555471994434E-2</v>
      </c>
      <c r="P8" s="24">
        <v>-6.719473805309728E-2</v>
      </c>
      <c r="Q8" s="23">
        <f>P8-$U8</f>
        <v>-0.10235173805309727</v>
      </c>
      <c r="R8" s="26">
        <v>-0.10098976781970347</v>
      </c>
      <c r="S8" s="23">
        <f t="shared" ref="S8:S71" si="6">R8-$U8</f>
        <v>-0.13614676781970347</v>
      </c>
      <c r="U8" s="27">
        <v>3.5157000000000001E-2</v>
      </c>
      <c r="V8" s="28"/>
      <c r="X8" s="29">
        <v>-5.0000000000000001E-4</v>
      </c>
      <c r="Z8" t="s">
        <v>2</v>
      </c>
      <c r="AA8">
        <v>1.0082470023579566E-3</v>
      </c>
      <c r="AB8" s="30">
        <v>1.8396546744950052E-3</v>
      </c>
      <c r="AC8">
        <v>1.4776417248760134E-3</v>
      </c>
      <c r="AD8">
        <v>1.7303935983625114E-3</v>
      </c>
      <c r="AE8">
        <v>1.438019684458193E-3</v>
      </c>
      <c r="AF8">
        <v>1.9304988711070943E-3</v>
      </c>
      <c r="AG8">
        <v>1.019338134861978E-3</v>
      </c>
      <c r="AH8">
        <v>1.0585635544905385E-3</v>
      </c>
      <c r="AI8">
        <v>1.7431621308116143E-3</v>
      </c>
      <c r="AT8">
        <v>-3.7017161123230988E-2</v>
      </c>
      <c r="AU8" s="24">
        <v>-2.2531539623077457E-2</v>
      </c>
      <c r="AV8" s="24">
        <v>-1.392045676883346E-2</v>
      </c>
      <c r="AW8">
        <v>-5.1306533432413481E-2</v>
      </c>
      <c r="AX8" s="24">
        <v>-7.1703777401466315E-2</v>
      </c>
      <c r="AY8" s="24">
        <v>-9.0409705174632579E-2</v>
      </c>
      <c r="AZ8">
        <v>-6.353855547199444E-2</v>
      </c>
      <c r="BA8" s="31">
        <v>-6.719473805309728E-2</v>
      </c>
      <c r="BB8" s="26">
        <v>-0.10098976781970347</v>
      </c>
      <c r="BC8" s="32" cm="1">
        <f t="array" ref="BC8">MMULT(AT8:BB8,$AB$20:$AB$28)-BE8</f>
        <v>9.3751960036832824E-2</v>
      </c>
      <c r="BD8" s="32">
        <f>AVERAGE(AT8:BB8)-BE8</f>
        <v>-5.7623581652049935E-2</v>
      </c>
      <c r="BE8" s="32">
        <v>0</v>
      </c>
      <c r="BF8">
        <v>-3.36</v>
      </c>
      <c r="BG8">
        <v>0.38</v>
      </c>
      <c r="BH8">
        <v>0.3</v>
      </c>
    </row>
    <row r="9" spans="1:63" x14ac:dyDescent="0.25">
      <c r="A9" s="22">
        <v>40210</v>
      </c>
      <c r="B9">
        <v>1.0018899011436303E-2</v>
      </c>
      <c r="C9" s="23">
        <f t="shared" si="0"/>
        <v>-2.4961600988563697E-2</v>
      </c>
      <c r="D9" s="24">
        <v>-2.1277794768890943E-2</v>
      </c>
      <c r="E9" s="23">
        <f t="shared" si="0"/>
        <v>-5.6258294768890937E-2</v>
      </c>
      <c r="F9" s="24">
        <v>-7.0210261023686497E-3</v>
      </c>
      <c r="G9" s="23">
        <f t="shared" si="1"/>
        <v>-4.2001526102368646E-2</v>
      </c>
      <c r="H9">
        <v>4.5822819288375197E-4</v>
      </c>
      <c r="I9" s="23">
        <f t="shared" si="2"/>
        <v>-3.4522271807116249E-2</v>
      </c>
      <c r="J9" s="24">
        <v>-2.3325927454170368E-2</v>
      </c>
      <c r="K9" s="23">
        <f t="shared" si="3"/>
        <v>-5.8306427454170362E-2</v>
      </c>
      <c r="L9" s="24">
        <v>-1.2923300743239146E-2</v>
      </c>
      <c r="M9" s="25">
        <f t="shared" si="4"/>
        <v>-4.7903800743239147E-2</v>
      </c>
      <c r="N9">
        <v>3.6023596625308907E-2</v>
      </c>
      <c r="O9" s="23">
        <f t="shared" si="5"/>
        <v>1.0430966253089091E-3</v>
      </c>
      <c r="P9" s="24">
        <v>-2.096632683994586E-2</v>
      </c>
      <c r="Q9" s="23">
        <f t="shared" ref="Q9:Q72" si="7">P9-$U9</f>
        <v>-5.5946826839945854E-2</v>
      </c>
      <c r="R9" s="26">
        <v>5.0629210795582934E-2</v>
      </c>
      <c r="S9" s="23">
        <f t="shared" si="6"/>
        <v>1.5648710795582936E-2</v>
      </c>
      <c r="U9" s="27">
        <v>3.4980499999999998E-2</v>
      </c>
      <c r="V9" s="28"/>
      <c r="Z9" t="s">
        <v>11</v>
      </c>
      <c r="AA9">
        <v>9.7981472200840453E-4</v>
      </c>
      <c r="AB9">
        <v>1.4776417248760134E-3</v>
      </c>
      <c r="AC9" s="30">
        <v>2.7100652149371013E-3</v>
      </c>
      <c r="AD9">
        <v>2.1260730627983902E-3</v>
      </c>
      <c r="AE9">
        <v>1.3368312125380513E-3</v>
      </c>
      <c r="AF9">
        <v>2.6188634842673939E-3</v>
      </c>
      <c r="AG9">
        <v>8.5936211681077049E-4</v>
      </c>
      <c r="AH9">
        <v>1.7414518455394624E-3</v>
      </c>
      <c r="AI9">
        <v>1.8309477788272656E-3</v>
      </c>
      <c r="AT9">
        <v>1.0018899011436303E-2</v>
      </c>
      <c r="AU9" s="24">
        <v>-2.1277794768890943E-2</v>
      </c>
      <c r="AV9" s="24">
        <v>-7.0210261023686497E-3</v>
      </c>
      <c r="AW9">
        <v>4.5822819288375197E-4</v>
      </c>
      <c r="AX9" s="24">
        <v>-2.3325927454170368E-2</v>
      </c>
      <c r="AY9" s="24">
        <v>-1.2923300743239146E-2</v>
      </c>
      <c r="AZ9">
        <v>3.6023596625308907E-2</v>
      </c>
      <c r="BA9" s="24">
        <v>-2.096632683994586E-2</v>
      </c>
      <c r="BB9" s="26">
        <v>5.0629210795582934E-2</v>
      </c>
      <c r="BC9" s="32" cm="1">
        <f t="array" ref="BC9">MMULT(AT9:BB9,$AB$20:$AB$28)-BE9</f>
        <v>-3.5679874064725482E-2</v>
      </c>
      <c r="BD9" s="32">
        <f t="shared" ref="BD9:BD72" si="8">AVERAGE(AT9:BB9)-BE9</f>
        <v>1.2906176351774362E-3</v>
      </c>
      <c r="BE9" s="32">
        <v>0</v>
      </c>
      <c r="BF9">
        <v>3.4</v>
      </c>
      <c r="BG9">
        <v>1.21</v>
      </c>
      <c r="BH9">
        <v>3.16</v>
      </c>
      <c r="BJ9" s="33" t="s">
        <v>31</v>
      </c>
      <c r="BK9" s="33"/>
    </row>
    <row r="10" spans="1:63" x14ac:dyDescent="0.25">
      <c r="A10" s="22">
        <v>40238</v>
      </c>
      <c r="B10">
        <v>4.8362140312578634E-2</v>
      </c>
      <c r="C10" s="23">
        <f t="shared" si="0"/>
        <v>1.3988230312578634E-2</v>
      </c>
      <c r="D10" s="24">
        <v>7.1453262656935315E-2</v>
      </c>
      <c r="E10" s="23">
        <f t="shared" si="0"/>
        <v>3.7079352656935315E-2</v>
      </c>
      <c r="F10" s="24">
        <v>7.4340201969429573E-2</v>
      </c>
      <c r="G10" s="23">
        <f t="shared" si="1"/>
        <v>3.9966291969429572E-2</v>
      </c>
      <c r="H10">
        <v>7.1814892206954986E-2</v>
      </c>
      <c r="I10" s="23">
        <f t="shared" si="2"/>
        <v>3.7440982206954986E-2</v>
      </c>
      <c r="J10" s="24">
        <v>6.1139606806589572E-2</v>
      </c>
      <c r="K10" s="23">
        <f t="shared" si="3"/>
        <v>2.6765696806589571E-2</v>
      </c>
      <c r="L10" s="24">
        <v>9.757251512231209E-2</v>
      </c>
      <c r="M10" s="25">
        <f t="shared" si="4"/>
        <v>6.3198605122312096E-2</v>
      </c>
      <c r="N10">
        <v>2.8346769584630487E-2</v>
      </c>
      <c r="O10" s="23">
        <f t="shared" si="5"/>
        <v>-6.0271404153695134E-3</v>
      </c>
      <c r="P10" s="24">
        <v>6.9924548221180743E-2</v>
      </c>
      <c r="Q10" s="23">
        <f t="shared" si="7"/>
        <v>3.5550638221180743E-2</v>
      </c>
      <c r="R10" s="26">
        <v>9.8174873202382912E-2</v>
      </c>
      <c r="S10" s="23">
        <f t="shared" si="6"/>
        <v>6.3800963202382904E-2</v>
      </c>
      <c r="U10" s="27">
        <v>3.4373910000000001E-2</v>
      </c>
      <c r="V10" s="28"/>
      <c r="Z10" t="s">
        <v>12</v>
      </c>
      <c r="AA10">
        <v>1.1082936594834917E-3</v>
      </c>
      <c r="AB10">
        <v>1.7303935983625114E-3</v>
      </c>
      <c r="AC10">
        <v>2.1260730627983902E-3</v>
      </c>
      <c r="AD10" s="30">
        <v>2.6240381527472649E-3</v>
      </c>
      <c r="AE10">
        <v>1.8327588422321136E-3</v>
      </c>
      <c r="AF10">
        <v>3.1033229614626937E-3</v>
      </c>
      <c r="AG10">
        <v>1.0561980767686114E-3</v>
      </c>
      <c r="AH10">
        <v>1.9910297580556882E-3</v>
      </c>
      <c r="AI10">
        <v>2.2144896988310456E-3</v>
      </c>
      <c r="AT10">
        <v>4.8362140312578634E-2</v>
      </c>
      <c r="AU10" s="24">
        <v>7.1453262656935315E-2</v>
      </c>
      <c r="AV10" s="24">
        <v>7.4340201969429573E-2</v>
      </c>
      <c r="AW10">
        <v>7.1814892206954986E-2</v>
      </c>
      <c r="AX10" s="24">
        <v>6.1139606806589572E-2</v>
      </c>
      <c r="AY10" s="24">
        <v>9.757251512231209E-2</v>
      </c>
      <c r="AZ10">
        <v>2.8346769584630487E-2</v>
      </c>
      <c r="BA10" s="24">
        <v>6.9924548221180743E-2</v>
      </c>
      <c r="BB10" s="26">
        <v>9.8174873202382912E-2</v>
      </c>
      <c r="BC10" s="32" cm="1">
        <f t="array" ref="BC10">MMULT(AT10:BB10,$AB$20:$AB$28)-BE10</f>
        <v>3.4658362615603171E-2</v>
      </c>
      <c r="BD10" s="32">
        <f t="shared" si="8"/>
        <v>5.9014312231443815E-2</v>
      </c>
      <c r="BE10" s="32">
        <v>0.01</v>
      </c>
      <c r="BF10">
        <v>6.31</v>
      </c>
      <c r="BG10">
        <v>1.43</v>
      </c>
      <c r="BH10">
        <v>2.11</v>
      </c>
      <c r="BJ10" t="s">
        <v>32</v>
      </c>
      <c r="BK10">
        <v>0.25193035232944577</v>
      </c>
    </row>
    <row r="11" spans="1:63" x14ac:dyDescent="0.25">
      <c r="A11" s="22">
        <v>40269</v>
      </c>
      <c r="B11">
        <v>-6.1485303708110721E-2</v>
      </c>
      <c r="C11" s="23">
        <f t="shared" si="0"/>
        <v>-9.550149370811073E-2</v>
      </c>
      <c r="D11" s="24">
        <v>6.1288524348488277E-3</v>
      </c>
      <c r="E11" s="23">
        <f t="shared" si="0"/>
        <v>-2.7887337565151174E-2</v>
      </c>
      <c r="F11" s="24">
        <v>2.0287088688320274E-2</v>
      </c>
      <c r="G11" s="23">
        <f t="shared" si="1"/>
        <v>-1.3729101311679728E-2</v>
      </c>
      <c r="H11">
        <v>4.2544157518789296E-4</v>
      </c>
      <c r="I11" s="23">
        <f t="shared" si="2"/>
        <v>-3.3590748424812106E-2</v>
      </c>
      <c r="J11" s="24">
        <v>-3.8526317949424627E-2</v>
      </c>
      <c r="K11" s="23">
        <f t="shared" si="3"/>
        <v>-7.2542507949424628E-2</v>
      </c>
      <c r="L11" s="24">
        <v>-8.8324553317428139E-2</v>
      </c>
      <c r="M11" s="25">
        <f t="shared" si="4"/>
        <v>-0.12234074331742814</v>
      </c>
      <c r="N11">
        <v>-7.1586107388477455E-2</v>
      </c>
      <c r="O11" s="23">
        <f t="shared" si="5"/>
        <v>-0.10560229738847746</v>
      </c>
      <c r="P11" s="24">
        <v>-5.2104397796888073E-2</v>
      </c>
      <c r="Q11" s="23">
        <f t="shared" si="7"/>
        <v>-8.6120587796888082E-2</v>
      </c>
      <c r="R11" s="26">
        <v>-1.6711776562050092E-2</v>
      </c>
      <c r="S11" s="23">
        <f t="shared" si="6"/>
        <v>-5.0727966562050093E-2</v>
      </c>
      <c r="U11" s="27">
        <v>3.4016190000000002E-2</v>
      </c>
      <c r="V11" s="28"/>
      <c r="Z11" t="s">
        <v>13</v>
      </c>
      <c r="AA11">
        <v>1.0388245046932135E-3</v>
      </c>
      <c r="AB11">
        <v>1.438019684458193E-3</v>
      </c>
      <c r="AC11">
        <v>1.3368312125380513E-3</v>
      </c>
      <c r="AD11">
        <v>1.8327588422321136E-3</v>
      </c>
      <c r="AE11" s="30">
        <v>2.7977784765068976E-3</v>
      </c>
      <c r="AF11">
        <v>2.4687597683901701E-3</v>
      </c>
      <c r="AG11">
        <v>1.1839697703852653E-3</v>
      </c>
      <c r="AH11">
        <v>1.4737801215800343E-3</v>
      </c>
      <c r="AI11">
        <v>1.9953434871899907E-3</v>
      </c>
      <c r="AT11">
        <v>-6.1485303708110721E-2</v>
      </c>
      <c r="AU11" s="24">
        <v>6.1288524348488277E-3</v>
      </c>
      <c r="AV11" s="24">
        <v>2.0287088688320274E-2</v>
      </c>
      <c r="AW11">
        <v>4.2544157518789296E-4</v>
      </c>
      <c r="AX11" s="24">
        <v>-3.8526317949424627E-2</v>
      </c>
      <c r="AY11" s="24">
        <v>-8.8324553317428139E-2</v>
      </c>
      <c r="AZ11">
        <v>-7.1586107388477455E-2</v>
      </c>
      <c r="BA11" s="24">
        <v>-5.2104397796888073E-2</v>
      </c>
      <c r="BB11" s="26">
        <v>-1.6711776562050092E-2</v>
      </c>
      <c r="BC11" s="32" cm="1">
        <f t="array" ref="BC11">MMULT(AT11:BB11,$AB$20:$AB$28)-BE11</f>
        <v>6.8725771426086782E-2</v>
      </c>
      <c r="BD11" s="32">
        <f t="shared" si="8"/>
        <v>-4.3544119336002461E-2</v>
      </c>
      <c r="BE11" s="32">
        <v>0.01</v>
      </c>
      <c r="BF11">
        <v>2</v>
      </c>
      <c r="BG11">
        <v>4.97</v>
      </c>
      <c r="BH11">
        <v>2.81</v>
      </c>
      <c r="BJ11" t="s">
        <v>33</v>
      </c>
      <c r="BK11">
        <v>6.3468902424838672E-2</v>
      </c>
    </row>
    <row r="12" spans="1:63" x14ac:dyDescent="0.25">
      <c r="A12" s="22">
        <v>40299</v>
      </c>
      <c r="B12">
        <v>-3.3390630142998194E-2</v>
      </c>
      <c r="C12" s="23">
        <f t="shared" si="0"/>
        <v>-6.4147300142998187E-2</v>
      </c>
      <c r="D12" s="24">
        <v>-3.5682702063854224E-2</v>
      </c>
      <c r="E12" s="23">
        <f t="shared" si="0"/>
        <v>-6.6439372063854224E-2</v>
      </c>
      <c r="F12" s="24">
        <v>-7.5919089966401121E-2</v>
      </c>
      <c r="G12" s="23">
        <f t="shared" si="1"/>
        <v>-0.10667575996640112</v>
      </c>
      <c r="H12">
        <v>-7.4226239232952712E-2</v>
      </c>
      <c r="I12" s="23">
        <f t="shared" si="2"/>
        <v>-0.10498290923295271</v>
      </c>
      <c r="J12" s="24">
        <v>-8.5748070868132853E-2</v>
      </c>
      <c r="K12" s="23">
        <f t="shared" si="3"/>
        <v>-0.11650474086813285</v>
      </c>
      <c r="L12" s="24">
        <v>-0.11780484904046799</v>
      </c>
      <c r="M12" s="25">
        <f t="shared" si="4"/>
        <v>-0.14856151904046799</v>
      </c>
      <c r="N12">
        <v>-5.7414947121122384E-2</v>
      </c>
      <c r="O12" s="23">
        <f t="shared" si="5"/>
        <v>-8.8171617121122384E-2</v>
      </c>
      <c r="P12" s="24">
        <v>-7.9772590210722416E-2</v>
      </c>
      <c r="Q12" s="23">
        <f t="shared" si="7"/>
        <v>-0.11052926021072242</v>
      </c>
      <c r="R12" s="26">
        <v>-0.115813948040387</v>
      </c>
      <c r="S12" s="23">
        <f t="shared" si="6"/>
        <v>-0.14657061804038701</v>
      </c>
      <c r="U12" s="27">
        <v>3.075667E-2</v>
      </c>
      <c r="V12" s="28"/>
      <c r="Z12" t="s">
        <v>20</v>
      </c>
      <c r="AA12">
        <v>1.3771752694101565E-3</v>
      </c>
      <c r="AB12">
        <v>1.9304988711070943E-3</v>
      </c>
      <c r="AC12">
        <v>2.6188634842673939E-3</v>
      </c>
      <c r="AD12">
        <v>3.1033229614626937E-3</v>
      </c>
      <c r="AE12">
        <v>2.4687597683901701E-3</v>
      </c>
      <c r="AF12" s="30">
        <v>4.9892778759136553E-3</v>
      </c>
      <c r="AG12">
        <v>1.4701634205160317E-3</v>
      </c>
      <c r="AH12">
        <v>2.7257543943988946E-3</v>
      </c>
      <c r="AI12">
        <v>2.849187503080029E-3</v>
      </c>
      <c r="AT12">
        <v>-3.3390630142998194E-2</v>
      </c>
      <c r="AU12" s="24">
        <v>-3.5682702063854224E-2</v>
      </c>
      <c r="AV12" s="24">
        <v>-7.5919089966401121E-2</v>
      </c>
      <c r="AW12">
        <v>-7.4226239232952712E-2</v>
      </c>
      <c r="AX12" s="24">
        <v>-8.5748070868132853E-2</v>
      </c>
      <c r="AY12" s="24">
        <v>-0.11780484904046799</v>
      </c>
      <c r="AZ12">
        <v>-5.7414947121122384E-2</v>
      </c>
      <c r="BA12" s="24">
        <v>-7.9772590210722416E-2</v>
      </c>
      <c r="BB12" s="26">
        <v>-0.115813948040387</v>
      </c>
      <c r="BC12" s="32" cm="1">
        <f t="array" ref="BC12">MMULT(AT12:BB12,$AB$20:$AB$28)-BE12</f>
        <v>5.359887484946569E-2</v>
      </c>
      <c r="BD12" s="32">
        <f t="shared" si="8"/>
        <v>-8.5085896298559879E-2</v>
      </c>
      <c r="BE12" s="32">
        <v>0.01</v>
      </c>
      <c r="BF12">
        <v>-7.89</v>
      </c>
      <c r="BG12">
        <v>0.05</v>
      </c>
      <c r="BH12">
        <v>-2.38</v>
      </c>
      <c r="BJ12" t="s">
        <v>33</v>
      </c>
      <c r="BK12">
        <v>5.5916232283103502E-2</v>
      </c>
    </row>
    <row r="13" spans="1:63" x14ac:dyDescent="0.25">
      <c r="A13" s="22">
        <v>40330</v>
      </c>
      <c r="B13">
        <v>5.6249211754320046E-3</v>
      </c>
      <c r="C13" s="23">
        <f t="shared" si="0"/>
        <v>-2.5107208824567996E-2</v>
      </c>
      <c r="D13" s="24">
        <v>4.3208825428859808E-2</v>
      </c>
      <c r="E13" s="23">
        <f t="shared" si="0"/>
        <v>1.2476695428859808E-2</v>
      </c>
      <c r="F13" s="24">
        <v>-5.6503214135497802E-3</v>
      </c>
      <c r="G13" s="23">
        <f t="shared" si="1"/>
        <v>-3.6382451413549781E-2</v>
      </c>
      <c r="H13">
        <v>-2.6471800626304855E-2</v>
      </c>
      <c r="I13" s="23">
        <f t="shared" si="2"/>
        <v>-5.7203930626304855E-2</v>
      </c>
      <c r="J13" s="24">
        <v>-2.9584033215604197E-2</v>
      </c>
      <c r="K13" s="23">
        <f t="shared" si="3"/>
        <v>-6.0316163215604193E-2</v>
      </c>
      <c r="L13" s="24">
        <v>-2.3915584308095476E-2</v>
      </c>
      <c r="M13" s="25">
        <f t="shared" si="4"/>
        <v>-5.464771430809548E-2</v>
      </c>
      <c r="N13">
        <v>-7.838703253954947E-2</v>
      </c>
      <c r="O13" s="23">
        <f t="shared" si="5"/>
        <v>-0.10911916253954947</v>
      </c>
      <c r="P13" s="24">
        <v>-7.6605963128915183E-2</v>
      </c>
      <c r="Q13" s="23">
        <f t="shared" si="7"/>
        <v>-0.10733809312891518</v>
      </c>
      <c r="R13" s="26">
        <v>-2.7150550098361963E-2</v>
      </c>
      <c r="S13" s="23">
        <f t="shared" si="6"/>
        <v>-5.7882680098361963E-2</v>
      </c>
      <c r="U13" s="27">
        <v>3.073213E-2</v>
      </c>
      <c r="V13" s="28"/>
      <c r="Z13" t="s">
        <v>15</v>
      </c>
      <c r="AA13">
        <v>6.8128774010531344E-4</v>
      </c>
      <c r="AB13">
        <v>1.019338134861978E-3</v>
      </c>
      <c r="AC13">
        <v>8.5936211681077049E-4</v>
      </c>
      <c r="AD13">
        <v>1.0561980767686114E-3</v>
      </c>
      <c r="AE13">
        <v>1.1839697703852653E-3</v>
      </c>
      <c r="AF13">
        <v>1.4701634205160317E-3</v>
      </c>
      <c r="AG13" s="30">
        <v>3.6345292252818865E-3</v>
      </c>
      <c r="AH13">
        <v>1.5056471408208174E-3</v>
      </c>
      <c r="AI13">
        <v>9.1393719317684364E-4</v>
      </c>
      <c r="AT13">
        <v>5.6249211754320046E-3</v>
      </c>
      <c r="AU13" s="24">
        <v>4.3208825428859808E-2</v>
      </c>
      <c r="AV13" s="24">
        <v>-5.6503214135497802E-3</v>
      </c>
      <c r="AW13">
        <v>-2.6471800626304855E-2</v>
      </c>
      <c r="AX13" s="24">
        <v>-2.9584033215604197E-2</v>
      </c>
      <c r="AY13" s="24">
        <v>-2.3915584308095476E-2</v>
      </c>
      <c r="AZ13">
        <v>-7.838703253954947E-2</v>
      </c>
      <c r="BA13" s="24">
        <v>-7.6605963128915183E-2</v>
      </c>
      <c r="BB13" s="26">
        <v>-2.7150550098361963E-2</v>
      </c>
      <c r="BC13" s="32" cm="1">
        <f t="array" ref="BC13">MMULT(AT13:BB13,$AB$20:$AB$28)-BE13</f>
        <v>0.14439351570035217</v>
      </c>
      <c r="BD13" s="32">
        <f t="shared" si="8"/>
        <v>-3.432572652512101E-2</v>
      </c>
      <c r="BE13" s="32">
        <v>0.01</v>
      </c>
      <c r="BF13">
        <v>-5.56</v>
      </c>
      <c r="BG13">
        <v>-1.97</v>
      </c>
      <c r="BH13">
        <v>-4.5</v>
      </c>
      <c r="BJ13" t="s">
        <v>34</v>
      </c>
      <c r="BK13">
        <v>9.4859551686770793E-2</v>
      </c>
    </row>
    <row r="14" spans="1:63" ht="15.75" thickBot="1" x14ac:dyDescent="0.3">
      <c r="A14" s="22">
        <v>40360</v>
      </c>
      <c r="B14">
        <v>-8.1581719674927347E-2</v>
      </c>
      <c r="C14" s="23">
        <f t="shared" si="0"/>
        <v>-0.11146202967492735</v>
      </c>
      <c r="D14" s="24">
        <v>2.0477496184814332E-2</v>
      </c>
      <c r="E14" s="23">
        <f t="shared" si="0"/>
        <v>-9.4028138151856684E-3</v>
      </c>
      <c r="F14" s="24">
        <v>1.9095747808117937E-2</v>
      </c>
      <c r="G14" s="23">
        <f t="shared" si="1"/>
        <v>-1.0784562191882063E-2</v>
      </c>
      <c r="H14">
        <v>3.5565687153150942E-2</v>
      </c>
      <c r="I14" s="23">
        <f t="shared" si="2"/>
        <v>5.6853771531509417E-3</v>
      </c>
      <c r="J14" s="24">
        <v>4.6027729345472328E-2</v>
      </c>
      <c r="K14" s="23">
        <f t="shared" si="3"/>
        <v>1.6147419345472327E-2</v>
      </c>
      <c r="L14" s="24">
        <v>0.16719959582109725</v>
      </c>
      <c r="M14" s="25">
        <f t="shared" si="4"/>
        <v>0.13731928582109726</v>
      </c>
      <c r="N14">
        <v>0.12488745697835858</v>
      </c>
      <c r="O14" s="23">
        <f t="shared" si="5"/>
        <v>9.5007146978358575E-2</v>
      </c>
      <c r="P14" s="24">
        <v>6.8433521681074722E-2</v>
      </c>
      <c r="Q14" s="23">
        <f t="shared" si="7"/>
        <v>3.8553211681074721E-2</v>
      </c>
      <c r="R14" s="26">
        <v>4.6434358702016724E-2</v>
      </c>
      <c r="S14" s="23">
        <f t="shared" si="6"/>
        <v>1.6554048702016724E-2</v>
      </c>
      <c r="U14" s="27">
        <v>2.988031E-2</v>
      </c>
      <c r="V14" s="28"/>
      <c r="Z14" t="s">
        <v>16</v>
      </c>
      <c r="AA14">
        <v>1.1824932856450187E-3</v>
      </c>
      <c r="AB14">
        <v>1.0585635544905385E-3</v>
      </c>
      <c r="AC14">
        <v>1.7414518455394624E-3</v>
      </c>
      <c r="AD14">
        <v>1.9910297580556882E-3</v>
      </c>
      <c r="AE14">
        <v>1.4737801215800343E-3</v>
      </c>
      <c r="AF14">
        <v>2.7257543943988946E-3</v>
      </c>
      <c r="AG14">
        <v>1.5056471408208174E-3</v>
      </c>
      <c r="AH14" s="30">
        <v>3.7483168271068568E-3</v>
      </c>
      <c r="AI14">
        <v>1.5951335079254384E-3</v>
      </c>
      <c r="AT14">
        <v>-8.1581719674927347E-2</v>
      </c>
      <c r="AU14" s="24">
        <v>2.0477496184814332E-2</v>
      </c>
      <c r="AV14" s="24">
        <v>1.9095747808117937E-2</v>
      </c>
      <c r="AW14">
        <v>3.5565687153150942E-2</v>
      </c>
      <c r="AX14" s="24">
        <v>4.6027729345472328E-2</v>
      </c>
      <c r="AY14" s="24">
        <v>0.16719959582109725</v>
      </c>
      <c r="AZ14">
        <v>0.12488745697835858</v>
      </c>
      <c r="BA14" s="24">
        <v>6.8433521681074722E-2</v>
      </c>
      <c r="BB14" s="26">
        <v>4.6434358702016724E-2</v>
      </c>
      <c r="BC14" s="32" cm="1">
        <f t="array" ref="BC14">MMULT(AT14:BB14,$AB$20:$AB$28)-BE14</f>
        <v>-0.1701845558944042</v>
      </c>
      <c r="BD14" s="32">
        <f t="shared" si="8"/>
        <v>3.9615541555463943E-2</v>
      </c>
      <c r="BE14" s="32">
        <v>0.01</v>
      </c>
      <c r="BF14">
        <v>6.93</v>
      </c>
      <c r="BG14">
        <v>0.17</v>
      </c>
      <c r="BH14">
        <v>-0.26</v>
      </c>
      <c r="BJ14" s="34" t="s">
        <v>35</v>
      </c>
      <c r="BK14" s="34">
        <v>126</v>
      </c>
    </row>
    <row r="15" spans="1:63" ht="15.75" thickBot="1" x14ac:dyDescent="0.3">
      <c r="A15" s="22">
        <v>40391</v>
      </c>
      <c r="B15">
        <v>1.3150168644426691E-2</v>
      </c>
      <c r="C15" s="23">
        <f t="shared" si="0"/>
        <v>-1.363438135557331E-2</v>
      </c>
      <c r="D15" s="24">
        <v>-9.3080940038114228E-3</v>
      </c>
      <c r="E15" s="23">
        <f t="shared" si="0"/>
        <v>-3.6092644003811424E-2</v>
      </c>
      <c r="F15" s="24">
        <v>-8.9529755547481424E-2</v>
      </c>
      <c r="G15" s="23">
        <f t="shared" si="1"/>
        <v>-0.11631430554748143</v>
      </c>
      <c r="H15">
        <v>-6.1502806062274699E-2</v>
      </c>
      <c r="I15" s="23">
        <f t="shared" si="2"/>
        <v>-8.8287356062274697E-2</v>
      </c>
      <c r="J15" s="24">
        <v>-4.5929347725532657E-2</v>
      </c>
      <c r="K15" s="23">
        <f t="shared" si="3"/>
        <v>-7.2713897725532661E-2</v>
      </c>
      <c r="L15" s="24">
        <v>-6.7807651872292346E-2</v>
      </c>
      <c r="M15" s="25">
        <f t="shared" si="4"/>
        <v>-9.459220187229235E-2</v>
      </c>
      <c r="N15">
        <v>-1.8976672555424893E-3</v>
      </c>
      <c r="O15" s="23">
        <f t="shared" si="5"/>
        <v>-2.8682217255542489E-2</v>
      </c>
      <c r="P15" s="24">
        <v>-5.3978654681740186E-2</v>
      </c>
      <c r="Q15" s="23">
        <f t="shared" si="7"/>
        <v>-8.0763204681740183E-2</v>
      </c>
      <c r="R15" s="26">
        <v>-3.7984566736502468E-2</v>
      </c>
      <c r="S15" s="23">
        <f t="shared" si="6"/>
        <v>-6.4769116736502472E-2</v>
      </c>
      <c r="U15" s="27">
        <v>2.6784550000000001E-2</v>
      </c>
      <c r="V15" s="28"/>
      <c r="Z15" s="34" t="s">
        <v>17</v>
      </c>
      <c r="AA15" s="34">
        <v>1.1805015723072476E-3</v>
      </c>
      <c r="AB15" s="34">
        <v>1.7431621308116143E-3</v>
      </c>
      <c r="AC15" s="34">
        <v>1.8309477788272656E-3</v>
      </c>
      <c r="AD15" s="34">
        <v>2.2144896988310456E-3</v>
      </c>
      <c r="AE15" s="34">
        <v>1.9953434871899907E-3</v>
      </c>
      <c r="AF15" s="34">
        <v>2.849187503080029E-3</v>
      </c>
      <c r="AG15" s="34">
        <v>9.1393719317684364E-4</v>
      </c>
      <c r="AH15" s="34">
        <v>1.5951335079254384E-3</v>
      </c>
      <c r="AI15" s="35">
        <v>3.0354788415029007E-3</v>
      </c>
      <c r="AT15">
        <v>1.3150168644426691E-2</v>
      </c>
      <c r="AU15" s="24">
        <v>-9.3080940038114228E-3</v>
      </c>
      <c r="AV15" s="24">
        <v>-8.9529755547481424E-2</v>
      </c>
      <c r="AW15">
        <v>-6.1502806062274699E-2</v>
      </c>
      <c r="AX15" s="24">
        <v>-4.5929347725532657E-2</v>
      </c>
      <c r="AY15" s="24">
        <v>-6.7807651872292346E-2</v>
      </c>
      <c r="AZ15">
        <v>-1.8976672555424893E-3</v>
      </c>
      <c r="BA15" s="24">
        <v>-5.3978654681740186E-2</v>
      </c>
      <c r="BB15" s="26">
        <v>-3.7984566736502468E-2</v>
      </c>
      <c r="BC15" s="32" cm="1">
        <f t="array" ref="BC15">MMULT(AT15:BB15,$AB$20:$AB$28)-BE15</f>
        <v>1.215644510640154E-2</v>
      </c>
      <c r="BD15" s="32">
        <f t="shared" si="8"/>
        <v>-4.9420930582305664E-2</v>
      </c>
      <c r="BE15" s="32">
        <v>0.01</v>
      </c>
      <c r="BF15">
        <v>-4.7699999999999996</v>
      </c>
      <c r="BG15">
        <v>-3</v>
      </c>
      <c r="BH15">
        <v>-1.95</v>
      </c>
    </row>
    <row r="16" spans="1:63" ht="15.75" thickBot="1" x14ac:dyDescent="0.3">
      <c r="A16" s="22">
        <v>40422</v>
      </c>
      <c r="B16">
        <v>6.9628271827910565E-2</v>
      </c>
      <c r="C16" s="23">
        <f t="shared" si="0"/>
        <v>4.2845091827910561E-2</v>
      </c>
      <c r="D16" s="24">
        <v>8.3565316956213886E-2</v>
      </c>
      <c r="E16" s="23">
        <f t="shared" si="0"/>
        <v>5.6782136956213883E-2</v>
      </c>
      <c r="F16" s="24">
        <v>0.10749114856117396</v>
      </c>
      <c r="G16" s="23">
        <f t="shared" si="1"/>
        <v>8.0707968561173959E-2</v>
      </c>
      <c r="H16">
        <v>7.3763582696149355E-2</v>
      </c>
      <c r="I16" s="23">
        <f t="shared" si="2"/>
        <v>4.6980402696149351E-2</v>
      </c>
      <c r="J16" s="24">
        <v>3.7038536162522825E-2</v>
      </c>
      <c r="K16" s="23">
        <f t="shared" si="3"/>
        <v>1.0255356162522825E-2</v>
      </c>
      <c r="L16" s="24">
        <v>6.3560724168363267E-2</v>
      </c>
      <c r="M16" s="25">
        <f t="shared" si="4"/>
        <v>3.6777544168363263E-2</v>
      </c>
      <c r="N16">
        <v>-1.1356177620709758E-2</v>
      </c>
      <c r="O16" s="23">
        <f t="shared" si="5"/>
        <v>-3.813935762070976E-2</v>
      </c>
      <c r="P16" s="24">
        <v>5.6613586206779309E-2</v>
      </c>
      <c r="Q16" s="23">
        <f t="shared" si="7"/>
        <v>2.9830406206779309E-2</v>
      </c>
      <c r="R16" s="26">
        <v>7.8299155935504808E-2</v>
      </c>
      <c r="S16" s="23">
        <f t="shared" si="6"/>
        <v>5.1515975935504804E-2</v>
      </c>
      <c r="U16" s="27">
        <v>2.678318E-2</v>
      </c>
      <c r="V16" s="28"/>
      <c r="AT16">
        <v>6.9628271827910565E-2</v>
      </c>
      <c r="AU16" s="24">
        <v>8.3565316956213886E-2</v>
      </c>
      <c r="AV16" s="24">
        <v>0.10749114856117396</v>
      </c>
      <c r="AW16">
        <v>7.3763582696149355E-2</v>
      </c>
      <c r="AX16" s="24">
        <v>3.7038536162522825E-2</v>
      </c>
      <c r="AY16" s="24">
        <v>6.3560724168363267E-2</v>
      </c>
      <c r="AZ16">
        <v>-1.1356177620709758E-2</v>
      </c>
      <c r="BA16" s="24">
        <v>5.6613586206779309E-2</v>
      </c>
      <c r="BB16" s="26">
        <v>7.8299155935504808E-2</v>
      </c>
      <c r="BC16" s="32" cm="1">
        <f t="array" ref="BC16">MMULT(AT16:BB16,$AB$20:$AB$28)-BE16</f>
        <v>0.13977643743524637</v>
      </c>
      <c r="BD16" s="32">
        <f t="shared" si="8"/>
        <v>5.2067127210434244E-2</v>
      </c>
      <c r="BE16" s="32">
        <v>0.01</v>
      </c>
      <c r="BF16">
        <v>9.5399999999999991</v>
      </c>
      <c r="BG16">
        <v>3.92</v>
      </c>
      <c r="BH16">
        <v>-3.13</v>
      </c>
      <c r="BJ16" t="s">
        <v>36</v>
      </c>
    </row>
    <row r="17" spans="1:70" x14ac:dyDescent="0.25">
      <c r="A17" s="22">
        <v>40452</v>
      </c>
      <c r="B17">
        <v>1.5057963709677333E-2</v>
      </c>
      <c r="C17" s="23">
        <f t="shared" si="0"/>
        <v>-1.2128616290322669E-2</v>
      </c>
      <c r="D17" s="24">
        <v>3.5558201379606393E-2</v>
      </c>
      <c r="E17" s="23">
        <f t="shared" si="0"/>
        <v>8.3716213796063907E-3</v>
      </c>
      <c r="F17" s="24">
        <v>3.6559410582621764E-2</v>
      </c>
      <c r="G17" s="23">
        <f t="shared" si="1"/>
        <v>9.372830582621762E-3</v>
      </c>
      <c r="H17">
        <v>4.4530257903145937E-2</v>
      </c>
      <c r="I17" s="23">
        <f t="shared" si="2"/>
        <v>1.7343677903145935E-2</v>
      </c>
      <c r="J17" s="24">
        <v>3.3136755807824901E-2</v>
      </c>
      <c r="K17" s="23">
        <f t="shared" si="3"/>
        <v>5.9501758078248992E-3</v>
      </c>
      <c r="L17" s="24">
        <v>2.1514461866938943E-2</v>
      </c>
      <c r="M17" s="25">
        <f t="shared" si="4"/>
        <v>-5.672118133061059E-3</v>
      </c>
      <c r="N17">
        <v>8.9459300400717562E-2</v>
      </c>
      <c r="O17" s="23">
        <f t="shared" si="5"/>
        <v>6.227272040071756E-2</v>
      </c>
      <c r="P17" s="24">
        <v>7.898596820106675E-2</v>
      </c>
      <c r="Q17" s="23">
        <f t="shared" si="7"/>
        <v>5.1799388201066748E-2</v>
      </c>
      <c r="R17" s="26">
        <v>1.530423438058626E-2</v>
      </c>
      <c r="S17" s="23">
        <f t="shared" si="6"/>
        <v>-1.1882345619413742E-2</v>
      </c>
      <c r="U17" s="27">
        <v>2.7186580000000002E-2</v>
      </c>
      <c r="V17" s="28"/>
      <c r="AT17">
        <v>1.5057963709677333E-2</v>
      </c>
      <c r="AU17" s="24">
        <v>3.5558201379606393E-2</v>
      </c>
      <c r="AV17" s="24">
        <v>3.6559410582621764E-2</v>
      </c>
      <c r="AW17">
        <v>4.4530257903145937E-2</v>
      </c>
      <c r="AX17" s="24">
        <v>3.3136755807824901E-2</v>
      </c>
      <c r="AY17" s="24">
        <v>2.1514461866938943E-2</v>
      </c>
      <c r="AZ17">
        <v>8.9459300400717562E-2</v>
      </c>
      <c r="BA17" s="24">
        <v>7.898596820106675E-2</v>
      </c>
      <c r="BB17" s="26">
        <v>1.530423438058626E-2</v>
      </c>
      <c r="BC17" s="32" cm="1">
        <f t="array" ref="BC17">MMULT(AT17:BB17,$AB$20:$AB$28)-BE17</f>
        <v>3.9980332088140422E-3</v>
      </c>
      <c r="BD17" s="32">
        <f t="shared" si="8"/>
        <v>3.1122950470242869E-2</v>
      </c>
      <c r="BE17" s="32">
        <v>0.01</v>
      </c>
      <c r="BF17">
        <v>3.88</v>
      </c>
      <c r="BG17">
        <v>1.1299999999999999</v>
      </c>
      <c r="BH17">
        <v>-2.6</v>
      </c>
      <c r="BJ17" s="8"/>
      <c r="BK17" s="8" t="s">
        <v>37</v>
      </c>
      <c r="BL17" s="8" t="s">
        <v>38</v>
      </c>
      <c r="BM17" s="8" t="s">
        <v>39</v>
      </c>
      <c r="BN17" s="8" t="s">
        <v>40</v>
      </c>
      <c r="BO17" s="8" t="s">
        <v>41</v>
      </c>
    </row>
    <row r="18" spans="1:70" x14ac:dyDescent="0.25">
      <c r="A18" s="22">
        <v>40483</v>
      </c>
      <c r="B18">
        <v>-5.8456954875550769E-2</v>
      </c>
      <c r="C18" s="23">
        <f t="shared" si="0"/>
        <v>-8.843114487555076E-2</v>
      </c>
      <c r="D18" s="24">
        <v>-9.52441525588083E-3</v>
      </c>
      <c r="E18" s="23">
        <f t="shared" si="0"/>
        <v>-3.949860525588083E-2</v>
      </c>
      <c r="F18" s="24">
        <v>-4.8598563333386108E-2</v>
      </c>
      <c r="G18" s="23">
        <f t="shared" si="1"/>
        <v>-7.8572753333386106E-2</v>
      </c>
      <c r="H18">
        <v>-3.5510028951762176E-3</v>
      </c>
      <c r="I18" s="23">
        <f t="shared" si="2"/>
        <v>-3.3525192895176213E-2</v>
      </c>
      <c r="J18" s="24">
        <v>-3.9926623950828001E-2</v>
      </c>
      <c r="K18" s="23">
        <f t="shared" si="3"/>
        <v>-6.9900813950828006E-2</v>
      </c>
      <c r="L18" s="24">
        <v>-0.13706541707678083</v>
      </c>
      <c r="M18" s="25">
        <f t="shared" si="4"/>
        <v>-0.16703960707678084</v>
      </c>
      <c r="N18">
        <v>-9.5923152206544557E-2</v>
      </c>
      <c r="O18" s="23">
        <f t="shared" si="5"/>
        <v>-0.12589734220654455</v>
      </c>
      <c r="P18" s="24">
        <v>-7.7516865981503702E-2</v>
      </c>
      <c r="Q18" s="23">
        <f t="shared" si="7"/>
        <v>-0.1074910559815037</v>
      </c>
      <c r="R18" s="26">
        <v>4.5591296880887373E-3</v>
      </c>
      <c r="S18" s="23">
        <f t="shared" si="6"/>
        <v>-2.541506031191126E-2</v>
      </c>
      <c r="U18" s="27">
        <v>2.9974189999999998E-2</v>
      </c>
      <c r="V18" s="28"/>
      <c r="AT18">
        <v>-5.8456954875550769E-2</v>
      </c>
      <c r="AU18" s="24">
        <v>-9.52441525588083E-3</v>
      </c>
      <c r="AV18" s="24">
        <v>-4.8598563333386108E-2</v>
      </c>
      <c r="AW18">
        <v>-3.5510028951762176E-3</v>
      </c>
      <c r="AX18" s="24">
        <v>-3.9926623950828001E-2</v>
      </c>
      <c r="AY18" s="24">
        <v>-0.13706541707678083</v>
      </c>
      <c r="AZ18">
        <v>-9.5923152206544557E-2</v>
      </c>
      <c r="BA18" s="24">
        <v>-7.7516865981503702E-2</v>
      </c>
      <c r="BB18" s="26">
        <v>4.5591296880887373E-3</v>
      </c>
      <c r="BC18" s="32" cm="1">
        <f t="array" ref="BC18">MMULT(AT18:BB18,$AB$20:$AB$28)-BE18</f>
        <v>2.3675264596546751E-2</v>
      </c>
      <c r="BD18" s="32">
        <f t="shared" si="8"/>
        <v>-6.1778207320840252E-2</v>
      </c>
      <c r="BE18" s="32">
        <v>0.01</v>
      </c>
      <c r="BF18">
        <v>0.6</v>
      </c>
      <c r="BG18">
        <v>3.7</v>
      </c>
      <c r="BH18">
        <v>-0.9</v>
      </c>
      <c r="BJ18" t="s">
        <v>42</v>
      </c>
      <c r="BK18">
        <v>1</v>
      </c>
      <c r="BL18">
        <v>7.5617550691625235E-2</v>
      </c>
      <c r="BM18">
        <v>7.5617550691625235E-2</v>
      </c>
      <c r="BN18">
        <v>8.4035051490090833</v>
      </c>
      <c r="BO18">
        <v>4.4302991385701202E-3</v>
      </c>
    </row>
    <row r="19" spans="1:70" s="34" customFormat="1" ht="15.75" thickBot="1" x14ac:dyDescent="0.3">
      <c r="A19" s="36">
        <v>40513</v>
      </c>
      <c r="B19" s="34">
        <v>2.3534530496004943E-2</v>
      </c>
      <c r="C19" s="37">
        <f t="shared" si="0"/>
        <v>-9.8811195039950547E-3</v>
      </c>
      <c r="D19" s="38">
        <v>6.1466435311332064E-2</v>
      </c>
      <c r="E19" s="37">
        <f t="shared" si="0"/>
        <v>2.8050785311332066E-2</v>
      </c>
      <c r="F19" s="38">
        <v>8.363500438171878E-2</v>
      </c>
      <c r="G19" s="37">
        <f t="shared" si="1"/>
        <v>5.0219354381718782E-2</v>
      </c>
      <c r="H19" s="34">
        <v>7.9447166831194543E-2</v>
      </c>
      <c r="I19" s="37">
        <f t="shared" si="2"/>
        <v>4.6031516831194545E-2</v>
      </c>
      <c r="J19" s="38">
        <v>8.9240927522660746E-2</v>
      </c>
      <c r="K19" s="37">
        <f t="shared" si="3"/>
        <v>5.5825277522660748E-2</v>
      </c>
      <c r="L19" s="38">
        <v>8.7976370994079955E-2</v>
      </c>
      <c r="M19" s="39">
        <f t="shared" si="4"/>
        <v>5.4560720994079957E-2</v>
      </c>
      <c r="N19" s="34">
        <v>6.1498067803857463E-3</v>
      </c>
      <c r="O19" s="37">
        <f t="shared" si="5"/>
        <v>-2.7265843219614252E-2</v>
      </c>
      <c r="P19" s="38">
        <v>5.8961031442509484E-2</v>
      </c>
      <c r="Q19" s="37">
        <f t="shared" si="7"/>
        <v>2.5545381442509486E-2</v>
      </c>
      <c r="R19" s="40">
        <v>0.10999255892897783</v>
      </c>
      <c r="S19" s="37">
        <f t="shared" si="6"/>
        <v>7.6576908928977838E-2</v>
      </c>
      <c r="U19" s="41">
        <v>3.3415649999999998E-2</v>
      </c>
      <c r="V19" s="42"/>
      <c r="Z19" s="10" t="s">
        <v>43</v>
      </c>
      <c r="AA19" s="10" t="s">
        <v>44</v>
      </c>
      <c r="AB19" s="10" t="s">
        <v>45</v>
      </c>
      <c r="AT19" s="34">
        <v>2.3534530496004943E-2</v>
      </c>
      <c r="AU19" s="38">
        <v>6.1466435311332064E-2</v>
      </c>
      <c r="AV19" s="38">
        <v>8.363500438171878E-2</v>
      </c>
      <c r="AW19" s="34">
        <v>7.9447166831194543E-2</v>
      </c>
      <c r="AX19" s="38">
        <v>8.9240927522660746E-2</v>
      </c>
      <c r="AY19" s="38">
        <v>8.7976370994079955E-2</v>
      </c>
      <c r="AZ19" s="34">
        <v>6.1498067803857463E-3</v>
      </c>
      <c r="BA19" s="38">
        <v>5.8961031442509484E-2</v>
      </c>
      <c r="BB19" s="40">
        <v>0.10999255892897783</v>
      </c>
      <c r="BC19" s="43" cm="1">
        <f t="array" ref="BC19">MMULT(AT19:BB19,$AB$20:$AB$28)-BE19</f>
        <v>-5.4957584131000766E-3</v>
      </c>
      <c r="BD19" s="32">
        <f t="shared" si="8"/>
        <v>5.6711536965429347E-2</v>
      </c>
      <c r="BE19" s="43">
        <v>0.01</v>
      </c>
      <c r="BF19" s="34">
        <v>6.82</v>
      </c>
      <c r="BG19" s="34">
        <v>0.69</v>
      </c>
      <c r="BH19" s="34">
        <v>3.82</v>
      </c>
      <c r="BJ19" s="34" t="s">
        <v>46</v>
      </c>
      <c r="BK19" s="34">
        <v>124</v>
      </c>
      <c r="BL19" s="34">
        <v>1.1157934837306773</v>
      </c>
      <c r="BM19" s="34">
        <v>8.9983345462151393E-3</v>
      </c>
    </row>
    <row r="20" spans="1:70" ht="15.75" thickBot="1" x14ac:dyDescent="0.3">
      <c r="A20" s="22">
        <v>40544</v>
      </c>
      <c r="B20">
        <v>3.6248405920315467E-2</v>
      </c>
      <c r="C20" s="23">
        <f t="shared" si="0"/>
        <v>1.8198359203154685E-3</v>
      </c>
      <c r="D20" s="24">
        <v>-2.9545627127552619E-2</v>
      </c>
      <c r="E20" s="23">
        <f t="shared" si="0"/>
        <v>-6.3974197127552618E-2</v>
      </c>
      <c r="F20" s="24">
        <v>5.6725332751276142E-2</v>
      </c>
      <c r="G20" s="23">
        <f t="shared" si="1"/>
        <v>2.2296762751276143E-2</v>
      </c>
      <c r="H20">
        <v>3.1459217936481938E-2</v>
      </c>
      <c r="I20" s="23">
        <f t="shared" si="2"/>
        <v>-2.9693520635180604E-3</v>
      </c>
      <c r="J20" s="24">
        <v>5.7114444421889371E-2</v>
      </c>
      <c r="K20" s="23">
        <f t="shared" si="3"/>
        <v>2.2685874421889372E-2</v>
      </c>
      <c r="L20" s="24">
        <v>0.11661592783142875</v>
      </c>
      <c r="M20" s="25">
        <f t="shared" si="4"/>
        <v>8.2187357831428748E-2</v>
      </c>
      <c r="N20">
        <v>1.6462007920792061E-2</v>
      </c>
      <c r="O20" s="23">
        <f t="shared" si="5"/>
        <v>-1.7966562079207937E-2</v>
      </c>
      <c r="P20" s="24">
        <v>4.4340797380020086E-2</v>
      </c>
      <c r="Q20" s="23">
        <f t="shared" si="7"/>
        <v>9.9122273800200875E-3</v>
      </c>
      <c r="R20" s="26">
        <v>-2.7573865493609302E-2</v>
      </c>
      <c r="S20" s="23">
        <f t="shared" si="6"/>
        <v>-6.2002435493609301E-2</v>
      </c>
      <c r="U20" s="27">
        <v>3.4428569999999999E-2</v>
      </c>
      <c r="V20" s="28"/>
      <c r="Z20" t="s">
        <v>9</v>
      </c>
      <c r="AA20" cm="1">
        <f t="array" ref="AA20:AA28">TRANSPOSE(AT137:BB137)</f>
        <v>6.7612242823855149E-3</v>
      </c>
      <c r="AB20" s="44">
        <f t="array" ref="AB20:AB28">MMULT(MINVERSE(AA7:AI15),AA20:AA28-X8)/SUM(MMULT(MINVERSE(AA7:AI15),AA20:AA28-X8))</f>
        <v>0.70387468241878826</v>
      </c>
      <c r="AT20">
        <v>3.6248405920315467E-2</v>
      </c>
      <c r="AU20" s="24">
        <v>-2.9545627127552619E-2</v>
      </c>
      <c r="AV20" s="24">
        <v>5.6725332751276142E-2</v>
      </c>
      <c r="AW20">
        <v>3.1459217936481938E-2</v>
      </c>
      <c r="AX20" s="24">
        <v>5.7114444421889371E-2</v>
      </c>
      <c r="AY20" s="24">
        <v>0.11661592783142875</v>
      </c>
      <c r="AZ20">
        <v>1.6462007920792061E-2</v>
      </c>
      <c r="BA20" s="24">
        <v>4.4340797380020086E-2</v>
      </c>
      <c r="BB20" s="26">
        <v>-2.7573865493609302E-2</v>
      </c>
      <c r="BC20" s="32" cm="1">
        <f t="array" ref="BC20">MMULT(AT20:BB20,$AB$20:$AB$28)-BE20</f>
        <v>-6.5652142128680924E-2</v>
      </c>
      <c r="BD20" s="32">
        <f t="shared" si="8"/>
        <v>2.3538515726782429E-2</v>
      </c>
      <c r="BE20" s="32">
        <v>0.01</v>
      </c>
      <c r="BF20">
        <v>1.99</v>
      </c>
      <c r="BG20">
        <v>-2.4700000000000002</v>
      </c>
      <c r="BH20">
        <v>0.82</v>
      </c>
      <c r="BJ20" s="34" t="s">
        <v>47</v>
      </c>
      <c r="BK20" s="34">
        <v>125</v>
      </c>
      <c r="BL20" s="34">
        <v>1.1914110344223026</v>
      </c>
      <c r="BM20" s="34"/>
      <c r="BN20" s="34"/>
      <c r="BO20" s="34"/>
    </row>
    <row r="21" spans="1:70" ht="15.75" thickBot="1" x14ac:dyDescent="0.3">
      <c r="A21" s="22">
        <v>40575</v>
      </c>
      <c r="B21">
        <v>1.0342470010566146E-2</v>
      </c>
      <c r="C21" s="23">
        <f t="shared" si="0"/>
        <v>-2.5690029989433857E-2</v>
      </c>
      <c r="D21" s="24">
        <v>6.3932409711867427E-3</v>
      </c>
      <c r="E21" s="23">
        <f t="shared" si="0"/>
        <v>-2.9639259028813258E-2</v>
      </c>
      <c r="F21" s="24">
        <v>0.13783095609183904</v>
      </c>
      <c r="G21" s="23">
        <f t="shared" si="1"/>
        <v>0.10179845609183905</v>
      </c>
      <c r="H21">
        <v>2.6314903951152081E-2</v>
      </c>
      <c r="I21" s="23">
        <f t="shared" si="2"/>
        <v>-9.7175960488479207E-3</v>
      </c>
      <c r="J21" s="24">
        <v>4.1891585131678476E-2</v>
      </c>
      <c r="K21" s="23">
        <f t="shared" si="3"/>
        <v>5.8590851316784737E-3</v>
      </c>
      <c r="L21" s="24">
        <v>4.7007481330194473E-2</v>
      </c>
      <c r="M21" s="25">
        <f t="shared" si="4"/>
        <v>1.0974981330194471E-2</v>
      </c>
      <c r="N21">
        <v>4.6625545608452871E-3</v>
      </c>
      <c r="O21" s="23">
        <f t="shared" si="5"/>
        <v>-3.1369945439154716E-2</v>
      </c>
      <c r="P21" s="24">
        <v>1.7321841224294646E-2</v>
      </c>
      <c r="Q21" s="23">
        <f t="shared" si="7"/>
        <v>-1.8710658775705356E-2</v>
      </c>
      <c r="R21" s="26">
        <v>1.4927073837739314E-2</v>
      </c>
      <c r="S21" s="23">
        <f t="shared" si="6"/>
        <v>-2.1105426162260688E-2</v>
      </c>
      <c r="U21" s="27">
        <v>3.6032500000000002E-2</v>
      </c>
      <c r="V21" s="28"/>
      <c r="Z21" t="s">
        <v>2</v>
      </c>
      <c r="AA21">
        <v>1.0006150922400371E-2</v>
      </c>
      <c r="AB21" s="44">
        <v>1.5769367768642348</v>
      </c>
      <c r="AT21">
        <v>1.0342470010566146E-2</v>
      </c>
      <c r="AU21" s="24">
        <v>6.3932409711867427E-3</v>
      </c>
      <c r="AV21" s="24">
        <v>0.13783095609183904</v>
      </c>
      <c r="AW21">
        <v>2.6314903951152081E-2</v>
      </c>
      <c r="AX21" s="24">
        <v>4.1891585131678476E-2</v>
      </c>
      <c r="AY21" s="24">
        <v>4.7007481330194473E-2</v>
      </c>
      <c r="AZ21">
        <v>4.6625545608452871E-3</v>
      </c>
      <c r="BA21" s="24">
        <v>1.7321841224294646E-2</v>
      </c>
      <c r="BB21" s="26">
        <v>1.4927073837739314E-2</v>
      </c>
      <c r="BC21" s="32" cm="1">
        <f t="array" ref="BC21">MMULT(AT21:BB21,$AB$20:$AB$28)-BE21</f>
        <v>3.4561389578739936E-2</v>
      </c>
      <c r="BD21" s="32">
        <f t="shared" si="8"/>
        <v>2.4076900789944025E-2</v>
      </c>
      <c r="BE21" s="32">
        <v>0.01</v>
      </c>
      <c r="BF21">
        <v>3.49</v>
      </c>
      <c r="BG21">
        <v>1.53</v>
      </c>
      <c r="BH21">
        <v>1.1000000000000001</v>
      </c>
    </row>
    <row r="22" spans="1:70" x14ac:dyDescent="0.25">
      <c r="A22" s="22">
        <v>40603</v>
      </c>
      <c r="B22">
        <v>-5.9057297882549242E-3</v>
      </c>
      <c r="C22" s="23">
        <f t="shared" si="0"/>
        <v>-4.2001819788254922E-2</v>
      </c>
      <c r="D22" s="24">
        <v>-1.8983072485871885E-2</v>
      </c>
      <c r="E22" s="23">
        <f t="shared" si="0"/>
        <v>-5.5079162485871885E-2</v>
      </c>
      <c r="F22" s="24">
        <v>1.0617337307988492E-2</v>
      </c>
      <c r="G22" s="23">
        <f t="shared" si="1"/>
        <v>-2.5478752692011504E-2</v>
      </c>
      <c r="H22">
        <v>5.1918576088328585E-3</v>
      </c>
      <c r="I22" s="23">
        <f t="shared" si="2"/>
        <v>-3.0904232391167137E-2</v>
      </c>
      <c r="J22" s="24">
        <v>-2.7372984545913897E-2</v>
      </c>
      <c r="K22" s="23">
        <f t="shared" si="3"/>
        <v>-6.3469074545913898E-2</v>
      </c>
      <c r="L22" s="24">
        <v>-5.9835018525244948E-2</v>
      </c>
      <c r="M22" s="25">
        <f t="shared" si="4"/>
        <v>-9.5931108525244946E-2</v>
      </c>
      <c r="N22">
        <v>-1.3250426633358568E-2</v>
      </c>
      <c r="O22" s="23">
        <f t="shared" si="5"/>
        <v>-4.9346516633358567E-2</v>
      </c>
      <c r="P22" s="24">
        <v>-4.2158277594582759E-2</v>
      </c>
      <c r="Q22" s="23">
        <f t="shared" si="7"/>
        <v>-7.8254367594582763E-2</v>
      </c>
      <c r="R22" s="26">
        <v>-1.0025822386886788E-2</v>
      </c>
      <c r="S22" s="23">
        <f t="shared" si="6"/>
        <v>-4.6121912386886788E-2</v>
      </c>
      <c r="U22" s="27">
        <v>3.6096089999999997E-2</v>
      </c>
      <c r="V22" s="28"/>
      <c r="Z22" t="s">
        <v>11</v>
      </c>
      <c r="AA22">
        <v>8.4853343403372816E-3</v>
      </c>
      <c r="AB22" s="44">
        <v>0.55939591909542319</v>
      </c>
      <c r="AT22">
        <v>-5.9057297882549242E-3</v>
      </c>
      <c r="AU22" s="24">
        <v>-1.8983072485871885E-2</v>
      </c>
      <c r="AV22" s="24">
        <v>1.0617337307988492E-2</v>
      </c>
      <c r="AW22">
        <v>5.1918576088328585E-3</v>
      </c>
      <c r="AX22" s="24">
        <v>-2.7372984545913897E-2</v>
      </c>
      <c r="AY22" s="24">
        <v>-5.9835018525244948E-2</v>
      </c>
      <c r="AZ22">
        <v>-1.3250426633358568E-2</v>
      </c>
      <c r="BA22" s="24">
        <v>-4.2158277594582759E-2</v>
      </c>
      <c r="BB22" s="26">
        <v>-1.0025822386886788E-2</v>
      </c>
      <c r="BC22" s="32" cm="1">
        <f t="array" ref="BC22">MMULT(AT22:BB22,$AB$20:$AB$28)-BE22</f>
        <v>3.2859831111773347E-2</v>
      </c>
      <c r="BD22" s="32">
        <f t="shared" si="8"/>
        <v>-2.79691263381436E-2</v>
      </c>
      <c r="BE22" s="32">
        <v>0.01</v>
      </c>
      <c r="BF22">
        <v>0.45</v>
      </c>
      <c r="BG22">
        <v>2.6</v>
      </c>
      <c r="BH22">
        <v>-1.58</v>
      </c>
      <c r="BJ22" s="8"/>
      <c r="BK22" s="8" t="s">
        <v>48</v>
      </c>
      <c r="BL22" s="8" t="s">
        <v>34</v>
      </c>
      <c r="BM22" s="8" t="s">
        <v>49</v>
      </c>
      <c r="BN22" s="8" t="s">
        <v>50</v>
      </c>
      <c r="BO22" s="8" t="s">
        <v>51</v>
      </c>
      <c r="BP22" s="8" t="s">
        <v>52</v>
      </c>
      <c r="BQ22" s="8" t="s">
        <v>53</v>
      </c>
      <c r="BR22" s="8" t="s">
        <v>54</v>
      </c>
    </row>
    <row r="23" spans="1:70" x14ac:dyDescent="0.25">
      <c r="A23" s="22">
        <v>40634</v>
      </c>
      <c r="B23">
        <v>7.4470586779212047E-2</v>
      </c>
      <c r="C23" s="23">
        <f t="shared" si="0"/>
        <v>3.7570636779212047E-2</v>
      </c>
      <c r="D23" s="24">
        <v>6.6786887540681031E-2</v>
      </c>
      <c r="E23" s="23">
        <f t="shared" si="0"/>
        <v>2.988693754068103E-2</v>
      </c>
      <c r="F23" s="24">
        <v>1.5124637539039074E-2</v>
      </c>
      <c r="G23" s="23">
        <f t="shared" si="1"/>
        <v>-2.1775312460960927E-2</v>
      </c>
      <c r="H23">
        <v>3.187611378886536E-2</v>
      </c>
      <c r="I23" s="23">
        <f t="shared" si="2"/>
        <v>-5.0238362111346413E-3</v>
      </c>
      <c r="J23" s="24">
        <v>4.1315578204303453E-3</v>
      </c>
      <c r="K23" s="23">
        <f t="shared" si="3"/>
        <v>-3.2768392179569658E-2</v>
      </c>
      <c r="L23" s="24">
        <v>1.7258182026500413E-2</v>
      </c>
      <c r="M23" s="25">
        <f t="shared" si="4"/>
        <v>-1.9641767973499587E-2</v>
      </c>
      <c r="N23">
        <v>1.8471826698122672E-3</v>
      </c>
      <c r="O23" s="23">
        <f t="shared" si="5"/>
        <v>-3.5052767330187737E-2</v>
      </c>
      <c r="P23" s="24">
        <v>-1.896405235796007E-2</v>
      </c>
      <c r="Q23" s="23">
        <f t="shared" si="7"/>
        <v>-5.5864002357960074E-2</v>
      </c>
      <c r="R23" s="26">
        <v>4.5136486838971694E-2</v>
      </c>
      <c r="S23" s="23">
        <f t="shared" si="6"/>
        <v>8.2365368389716934E-3</v>
      </c>
      <c r="U23" s="27">
        <v>3.6899950000000001E-2</v>
      </c>
      <c r="V23" s="28"/>
      <c r="Z23" t="s">
        <v>12</v>
      </c>
      <c r="AA23">
        <v>5.6869776133134479E-3</v>
      </c>
      <c r="AB23" s="44">
        <v>0.49016533785879435</v>
      </c>
      <c r="AT23">
        <v>7.4470586779212047E-2</v>
      </c>
      <c r="AU23" s="24">
        <v>6.6786887540681031E-2</v>
      </c>
      <c r="AV23" s="24">
        <v>1.5124637539039074E-2</v>
      </c>
      <c r="AW23">
        <v>3.187611378886536E-2</v>
      </c>
      <c r="AX23" s="24">
        <v>4.1315578204303453E-3</v>
      </c>
      <c r="AY23" s="24">
        <v>1.7258182026500413E-2</v>
      </c>
      <c r="AZ23">
        <v>1.8471826698122672E-3</v>
      </c>
      <c r="BA23" s="24">
        <v>-1.896405235796007E-2</v>
      </c>
      <c r="BB23" s="26">
        <v>4.5136486838971694E-2</v>
      </c>
      <c r="BC23" s="32" cm="1">
        <f t="array" ref="BC23">MMULT(AT23:BB23,$AB$20:$AB$28)-BE23</f>
        <v>0.15499411344800715</v>
      </c>
      <c r="BD23" s="32">
        <f t="shared" si="8"/>
        <v>2.6407509182839128E-2</v>
      </c>
      <c r="BE23" s="32">
        <v>0</v>
      </c>
      <c r="BF23">
        <v>2.9</v>
      </c>
      <c r="BG23">
        <v>-0.34</v>
      </c>
      <c r="BH23">
        <v>-2.52</v>
      </c>
      <c r="BJ23" t="s">
        <v>55</v>
      </c>
      <c r="BK23">
        <v>-2.0899016494364868E-2</v>
      </c>
      <c r="BL23">
        <v>8.7150752973561337E-3</v>
      </c>
      <c r="BM23">
        <v>-2.3980305139423108</v>
      </c>
      <c r="BN23">
        <v>1.7974241062227895E-2</v>
      </c>
      <c r="BO23">
        <v>-3.8148591745136046E-2</v>
      </c>
      <c r="BP23">
        <v>-3.6494412435936936E-3</v>
      </c>
      <c r="BQ23">
        <v>-3.8148591745136046E-2</v>
      </c>
      <c r="BR23">
        <v>-3.6494412435936936E-3</v>
      </c>
    </row>
    <row r="24" spans="1:70" ht="15.75" thickBot="1" x14ac:dyDescent="0.3">
      <c r="A24" s="22">
        <v>40664</v>
      </c>
      <c r="B24">
        <v>2.5353053654940436E-2</v>
      </c>
      <c r="C24" s="23">
        <f t="shared" si="0"/>
        <v>-9.5393863450595612E-3</v>
      </c>
      <c r="D24" s="24">
        <v>1.2925832354561588E-2</v>
      </c>
      <c r="E24" s="23">
        <f t="shared" si="0"/>
        <v>-2.196660764543841E-2</v>
      </c>
      <c r="F24" s="24">
        <v>-3.2349659322630009E-2</v>
      </c>
      <c r="G24" s="23">
        <f t="shared" si="1"/>
        <v>-6.7242099322630006E-2</v>
      </c>
      <c r="H24">
        <v>-8.595328992186636E-3</v>
      </c>
      <c r="I24" s="23">
        <f t="shared" si="2"/>
        <v>-4.3487768992186634E-2</v>
      </c>
      <c r="J24" s="24">
        <v>-6.0631934951025326E-2</v>
      </c>
      <c r="K24" s="23">
        <f t="shared" si="3"/>
        <v>-9.5524374951025323E-2</v>
      </c>
      <c r="L24" s="24">
        <v>-2.2234424082046095E-2</v>
      </c>
      <c r="M24" s="25">
        <f t="shared" si="4"/>
        <v>-5.7126864082046092E-2</v>
      </c>
      <c r="N24">
        <v>4.1322760223820492E-3</v>
      </c>
      <c r="O24" s="23">
        <f t="shared" si="5"/>
        <v>-3.0760163977617948E-2</v>
      </c>
      <c r="P24" s="24">
        <v>-6.0593322600310362E-2</v>
      </c>
      <c r="Q24" s="23">
        <f t="shared" si="7"/>
        <v>-9.5485762600310359E-2</v>
      </c>
      <c r="R24" s="26">
        <v>-4.1082066473518031E-2</v>
      </c>
      <c r="S24" s="23">
        <f t="shared" si="6"/>
        <v>-7.5974506473518028E-2</v>
      </c>
      <c r="U24" s="27">
        <v>3.4892439999999997E-2</v>
      </c>
      <c r="V24" s="28"/>
      <c r="Z24" t="s">
        <v>13</v>
      </c>
      <c r="AA24">
        <v>-2.2119276257830892E-3</v>
      </c>
      <c r="AB24" s="44">
        <v>-0.69457969135370368</v>
      </c>
      <c r="AT24">
        <v>2.5353053654940436E-2</v>
      </c>
      <c r="AU24" s="24">
        <v>1.2925832354561588E-2</v>
      </c>
      <c r="AV24" s="24">
        <v>-3.2349659322630009E-2</v>
      </c>
      <c r="AW24">
        <v>-8.595328992186636E-3</v>
      </c>
      <c r="AX24" s="24">
        <v>-6.0631934951025326E-2</v>
      </c>
      <c r="AY24" s="24">
        <v>-2.2234424082046095E-2</v>
      </c>
      <c r="AZ24">
        <v>4.1322760223820492E-3</v>
      </c>
      <c r="BA24" s="24">
        <v>-6.0593322600310362E-2</v>
      </c>
      <c r="BB24" s="26">
        <v>-4.1082066473518031E-2</v>
      </c>
      <c r="BC24" s="32" cm="1">
        <f t="array" ref="BC24">MMULT(AT24:BB24,$AB$20:$AB$28)-BE24</f>
        <v>0.12640058598137319</v>
      </c>
      <c r="BD24" s="32">
        <f t="shared" si="8"/>
        <v>-2.0341730487759155E-2</v>
      </c>
      <c r="BE24" s="32">
        <v>0</v>
      </c>
      <c r="BF24">
        <v>-1.27</v>
      </c>
      <c r="BG24">
        <v>-0.7</v>
      </c>
      <c r="BH24">
        <v>-2.08</v>
      </c>
      <c r="BJ24" s="34" t="s">
        <v>27</v>
      </c>
      <c r="BK24" s="34">
        <v>5.9391278696031115E-3</v>
      </c>
      <c r="BL24" s="34">
        <v>2.0487663879999612E-3</v>
      </c>
      <c r="BM24" s="34">
        <v>2.8988799818221267</v>
      </c>
      <c r="BN24" s="34">
        <v>4.4302991385701896E-3</v>
      </c>
      <c r="BO24" s="34">
        <v>1.8840452942664333E-3</v>
      </c>
      <c r="BP24" s="34">
        <v>9.9942104449397898E-3</v>
      </c>
      <c r="BQ24" s="34">
        <v>1.8840452942664333E-3</v>
      </c>
      <c r="BR24" s="34">
        <v>9.9942104449397898E-3</v>
      </c>
    </row>
    <row r="25" spans="1:70" x14ac:dyDescent="0.25">
      <c r="A25" s="22">
        <v>40695</v>
      </c>
      <c r="B25">
        <v>1.9097904847498123E-3</v>
      </c>
      <c r="C25" s="23">
        <f t="shared" si="0"/>
        <v>-3.2395709515250191E-2</v>
      </c>
      <c r="D25" s="24">
        <v>2.4518960764383545E-2</v>
      </c>
      <c r="E25" s="23">
        <f t="shared" si="0"/>
        <v>-9.7865392356164572E-3</v>
      </c>
      <c r="F25" s="24">
        <v>-2.2233157207687492E-2</v>
      </c>
      <c r="G25" s="23">
        <f t="shared" si="1"/>
        <v>-5.6538657207687498E-2</v>
      </c>
      <c r="H25">
        <v>-1.3441538095848493E-2</v>
      </c>
      <c r="I25" s="23">
        <f t="shared" si="2"/>
        <v>-4.7747038095848494E-2</v>
      </c>
      <c r="J25" s="24">
        <v>-4.8476831432687408E-3</v>
      </c>
      <c r="K25" s="23">
        <f t="shared" si="3"/>
        <v>-3.9153183143268745E-2</v>
      </c>
      <c r="L25" s="24">
        <v>-4.1897623957380531E-3</v>
      </c>
      <c r="M25" s="25">
        <f t="shared" si="4"/>
        <v>-3.8495262395738056E-2</v>
      </c>
      <c r="N25">
        <v>-7.7017261310248539E-2</v>
      </c>
      <c r="O25" s="23">
        <f t="shared" si="5"/>
        <v>-0.11132276131024854</v>
      </c>
      <c r="P25" s="24">
        <v>-2.8640218311406743E-2</v>
      </c>
      <c r="Q25" s="23">
        <f t="shared" si="7"/>
        <v>-6.2945718311406745E-2</v>
      </c>
      <c r="R25" s="26">
        <v>1.5548087042129215E-2</v>
      </c>
      <c r="S25" s="23">
        <f t="shared" si="6"/>
        <v>-1.8757412957870787E-2</v>
      </c>
      <c r="U25" s="27">
        <v>3.4305500000000003E-2</v>
      </c>
      <c r="V25" s="28"/>
      <c r="Z25" t="s">
        <v>20</v>
      </c>
      <c r="AA25">
        <v>8.8519737376481251E-4</v>
      </c>
      <c r="AB25" s="44">
        <v>-0.28072749036151751</v>
      </c>
      <c r="AT25">
        <v>1.9097904847498123E-3</v>
      </c>
      <c r="AU25" s="24">
        <v>2.4518960764383545E-2</v>
      </c>
      <c r="AV25" s="24">
        <v>-2.2233157207687492E-2</v>
      </c>
      <c r="AW25">
        <v>-1.3441538095848493E-2</v>
      </c>
      <c r="AX25" s="24">
        <v>-4.8476831432687408E-3</v>
      </c>
      <c r="AY25" s="24">
        <v>-4.1897623957380531E-3</v>
      </c>
      <c r="AZ25">
        <v>-7.7017261310248539E-2</v>
      </c>
      <c r="BA25" s="24">
        <v>-2.8640218311406743E-2</v>
      </c>
      <c r="BB25" s="26">
        <v>1.5548087042129215E-2</v>
      </c>
      <c r="BC25" s="32" cm="1">
        <f t="array" ref="BC25">MMULT(AT25:BB25,$AB$20:$AB$28)-BE25</f>
        <v>4.0258237159532972E-2</v>
      </c>
      <c r="BD25" s="32">
        <f t="shared" si="8"/>
        <v>-1.20436424636595E-2</v>
      </c>
      <c r="BE25" s="32">
        <v>0</v>
      </c>
      <c r="BF25">
        <v>-1.75</v>
      </c>
      <c r="BG25">
        <v>-0.16</v>
      </c>
      <c r="BH25">
        <v>-0.32</v>
      </c>
    </row>
    <row r="26" spans="1:70" x14ac:dyDescent="0.25">
      <c r="A26" s="22">
        <v>40725</v>
      </c>
      <c r="B26">
        <v>-1.6045299097381914E-2</v>
      </c>
      <c r="C26" s="23">
        <f t="shared" si="0"/>
        <v>-5.0038939097381913E-2</v>
      </c>
      <c r="D26" s="24">
        <v>-2.3228790045136203E-2</v>
      </c>
      <c r="E26" s="23">
        <f t="shared" si="0"/>
        <v>-5.7222430045136205E-2</v>
      </c>
      <c r="F26" s="24">
        <v>-0.14702280944634477</v>
      </c>
      <c r="G26" s="23">
        <f t="shared" si="1"/>
        <v>-0.18101644944634476</v>
      </c>
      <c r="H26">
        <v>-8.5613978839923138E-2</v>
      </c>
      <c r="I26" s="23">
        <f t="shared" si="2"/>
        <v>-0.11960761883992313</v>
      </c>
      <c r="J26" s="24">
        <v>-4.6796611943848765E-2</v>
      </c>
      <c r="K26" s="23">
        <f t="shared" si="3"/>
        <v>-8.0790251943848757E-2</v>
      </c>
      <c r="L26" s="24">
        <v>-0.12613179068632235</v>
      </c>
      <c r="M26" s="25">
        <f t="shared" si="4"/>
        <v>-0.16012543068632235</v>
      </c>
      <c r="N26">
        <v>-1.5153639065858319E-2</v>
      </c>
      <c r="O26" s="23">
        <f t="shared" si="5"/>
        <v>-4.9147279065858321E-2</v>
      </c>
      <c r="P26" s="24">
        <v>-9.2697344298245637E-2</v>
      </c>
      <c r="Q26" s="23">
        <f t="shared" si="7"/>
        <v>-0.12669098429824563</v>
      </c>
      <c r="R26" s="26">
        <v>-6.5474399688004892E-2</v>
      </c>
      <c r="S26" s="23">
        <f t="shared" si="6"/>
        <v>-9.9468039688004883E-2</v>
      </c>
      <c r="U26" s="27">
        <v>3.3993639999999999E-2</v>
      </c>
      <c r="V26" s="28"/>
      <c r="Z26" t="s">
        <v>15</v>
      </c>
      <c r="AA26">
        <v>-6.6026063297334276E-4</v>
      </c>
      <c r="AB26" s="44">
        <v>-0.10861819053996109</v>
      </c>
      <c r="AT26">
        <v>-1.6045299097381914E-2</v>
      </c>
      <c r="AU26" s="24">
        <v>-2.3228790045136203E-2</v>
      </c>
      <c r="AV26" s="24">
        <v>-0.14702280944634477</v>
      </c>
      <c r="AW26">
        <v>-8.5613978839923138E-2</v>
      </c>
      <c r="AX26" s="24">
        <v>-4.6796611943848765E-2</v>
      </c>
      <c r="AY26" s="24">
        <v>-0.12613179068632235</v>
      </c>
      <c r="AZ26">
        <v>-1.5153639065858319E-2</v>
      </c>
      <c r="BA26" s="24">
        <v>-9.2697344298245637E-2</v>
      </c>
      <c r="BB26" s="26">
        <v>-6.5474399688004892E-2</v>
      </c>
      <c r="BC26" s="32" cm="1">
        <f t="array" ref="BC26">MMULT(AT26:BB26,$AB$20:$AB$28)-BE26</f>
        <v>-5.1029591470036634E-3</v>
      </c>
      <c r="BD26" s="32">
        <f t="shared" si="8"/>
        <v>-6.8684962567896218E-2</v>
      </c>
      <c r="BE26" s="32">
        <v>0</v>
      </c>
      <c r="BF26">
        <v>-2.36</v>
      </c>
      <c r="BG26">
        <v>-1.35</v>
      </c>
      <c r="BH26">
        <v>-1.21</v>
      </c>
    </row>
    <row r="27" spans="1:70" x14ac:dyDescent="0.25">
      <c r="A27" s="22">
        <v>40756</v>
      </c>
      <c r="B27">
        <v>-6.4817558173986364E-2</v>
      </c>
      <c r="C27" s="23">
        <f t="shared" si="0"/>
        <v>-9.4662158173986363E-2</v>
      </c>
      <c r="D27" s="24">
        <v>-7.8286948183720326E-2</v>
      </c>
      <c r="E27" s="23">
        <f t="shared" si="0"/>
        <v>-0.10813154818372032</v>
      </c>
      <c r="F27" s="24">
        <v>-0.11308460590351109</v>
      </c>
      <c r="G27" s="23">
        <f t="shared" si="1"/>
        <v>-0.1429292059035111</v>
      </c>
      <c r="H27">
        <v>-9.3089977126644727E-2</v>
      </c>
      <c r="I27" s="23">
        <f t="shared" si="2"/>
        <v>-0.12293457712664473</v>
      </c>
      <c r="J27" s="24">
        <v>-0.10741014710675412</v>
      </c>
      <c r="K27" s="23">
        <f t="shared" si="3"/>
        <v>-0.13725474710675412</v>
      </c>
      <c r="L27" s="24">
        <v>-0.18545736245948727</v>
      </c>
      <c r="M27" s="25">
        <f t="shared" si="4"/>
        <v>-0.21530196245948727</v>
      </c>
      <c r="N27">
        <v>-7.8710604584527291E-2</v>
      </c>
      <c r="O27" s="23">
        <f t="shared" si="5"/>
        <v>-0.10855520458452729</v>
      </c>
      <c r="P27" s="24">
        <v>-9.6246359802987499E-2</v>
      </c>
      <c r="Q27" s="23">
        <f t="shared" si="7"/>
        <v>-0.12609095980298751</v>
      </c>
      <c r="R27" s="26">
        <v>-0.13462065840775506</v>
      </c>
      <c r="S27" s="23">
        <f t="shared" si="6"/>
        <v>-0.16446525840775506</v>
      </c>
      <c r="U27" s="27">
        <v>2.9844599999999999E-2</v>
      </c>
      <c r="V27" s="28"/>
      <c r="Z27" t="s">
        <v>16</v>
      </c>
      <c r="AA27">
        <v>-4.6992314739895125E-3</v>
      </c>
      <c r="AB27" s="45">
        <v>-0.58264191815558641</v>
      </c>
      <c r="AT27">
        <v>-6.4817558173986364E-2</v>
      </c>
      <c r="AU27" s="24">
        <v>-7.8286948183720326E-2</v>
      </c>
      <c r="AV27" s="24">
        <v>-0.11308460590351109</v>
      </c>
      <c r="AW27">
        <v>-9.3089977126644727E-2</v>
      </c>
      <c r="AX27" s="24">
        <v>-0.10741014710675412</v>
      </c>
      <c r="AY27" s="24">
        <v>-0.18545736245948727</v>
      </c>
      <c r="AZ27">
        <v>-7.8710604584527291E-2</v>
      </c>
      <c r="BA27" s="24">
        <v>-9.6246359802987499E-2</v>
      </c>
      <c r="BB27" s="26">
        <v>-0.13462065840775506</v>
      </c>
      <c r="BC27" s="32" cm="1">
        <f t="array" ref="BC27">MMULT(AT27:BB27,$AB$20:$AB$28)-BE27</f>
        <v>-7.3091756839706503E-3</v>
      </c>
      <c r="BD27" s="32">
        <f t="shared" si="8"/>
        <v>-0.1157471357499304</v>
      </c>
      <c r="BE27" s="32">
        <v>0.01</v>
      </c>
      <c r="BF27">
        <v>-5.99</v>
      </c>
      <c r="BG27">
        <v>-3.05</v>
      </c>
      <c r="BH27">
        <v>-2.48</v>
      </c>
    </row>
    <row r="28" spans="1:70" ht="15.75" thickBot="1" x14ac:dyDescent="0.3">
      <c r="A28" s="22">
        <v>40787</v>
      </c>
      <c r="B28">
        <v>-2.2896205493139626E-2</v>
      </c>
      <c r="C28" s="23">
        <f t="shared" si="0"/>
        <v>-4.9340155493139623E-2</v>
      </c>
      <c r="D28" s="24">
        <v>-9.3700866024038959E-2</v>
      </c>
      <c r="E28" s="23">
        <f t="shared" si="0"/>
        <v>-0.12014481602403895</v>
      </c>
      <c r="F28" s="24">
        <v>-7.5638405121552205E-2</v>
      </c>
      <c r="G28" s="23">
        <f t="shared" si="1"/>
        <v>-0.1020823551215522</v>
      </c>
      <c r="H28">
        <v>-0.12049209700434707</v>
      </c>
      <c r="I28" s="23">
        <f t="shared" si="2"/>
        <v>-0.14693604700434706</v>
      </c>
      <c r="J28" s="24">
        <v>-3.9714538875105482E-2</v>
      </c>
      <c r="K28" s="23">
        <f t="shared" si="3"/>
        <v>-6.6158488875105476E-2</v>
      </c>
      <c r="L28" s="24">
        <v>-0.14031495288089504</v>
      </c>
      <c r="M28" s="25">
        <f t="shared" si="4"/>
        <v>-0.16675890288089504</v>
      </c>
      <c r="N28">
        <v>-7.4487645241463021E-2</v>
      </c>
      <c r="O28" s="23">
        <f t="shared" si="5"/>
        <v>-0.10093159524146302</v>
      </c>
      <c r="P28" s="24">
        <v>3.9848907118099509E-3</v>
      </c>
      <c r="Q28" s="23">
        <f t="shared" si="7"/>
        <v>-2.2459059288190045E-2</v>
      </c>
      <c r="R28" s="26">
        <v>-0.10409418767265782</v>
      </c>
      <c r="S28" s="23">
        <f t="shared" si="6"/>
        <v>-0.13053813767265782</v>
      </c>
      <c r="U28" s="27">
        <v>2.6443949999999997E-2</v>
      </c>
      <c r="V28" s="28"/>
      <c r="Z28" s="34" t="s">
        <v>17</v>
      </c>
      <c r="AA28">
        <v>2.0985700529459086E-3</v>
      </c>
      <c r="AB28" s="45">
        <v>-0.66380542582647095</v>
      </c>
      <c r="AT28">
        <v>-2.2896205493139626E-2</v>
      </c>
      <c r="AU28" s="24">
        <v>-9.3700866024038959E-2</v>
      </c>
      <c r="AV28" s="24">
        <v>-7.5638405121552205E-2</v>
      </c>
      <c r="AW28">
        <v>-0.12049209700434707</v>
      </c>
      <c r="AX28" s="24">
        <v>-3.9714538875105482E-2</v>
      </c>
      <c r="AY28" s="24">
        <v>-0.14031495288089504</v>
      </c>
      <c r="AZ28">
        <v>-7.4487645241463021E-2</v>
      </c>
      <c r="BA28" s="24">
        <v>3.9848907118099509E-3</v>
      </c>
      <c r="BB28" s="26">
        <v>-0.10409418767265782</v>
      </c>
      <c r="BC28" s="32" cm="1">
        <f t="array" ref="BC28">MMULT(AT28:BB28,$AB$20:$AB$28)-BE28</f>
        <v>-0.1234068534303237</v>
      </c>
      <c r="BD28" s="32">
        <f t="shared" si="8"/>
        <v>-7.4150445289043257E-2</v>
      </c>
      <c r="BE28" s="32">
        <v>0</v>
      </c>
      <c r="BF28">
        <v>-7.59</v>
      </c>
      <c r="BG28">
        <v>-3.53</v>
      </c>
      <c r="BH28">
        <v>-1.41</v>
      </c>
      <c r="BJ28" t="s">
        <v>30</v>
      </c>
    </row>
    <row r="29" spans="1:70" ht="15.75" thickBot="1" x14ac:dyDescent="0.3">
      <c r="A29" s="22">
        <v>40817</v>
      </c>
      <c r="B29">
        <v>3.9133525384413927E-2</v>
      </c>
      <c r="C29" s="23">
        <f t="shared" si="0"/>
        <v>9.2082853844139279E-3</v>
      </c>
      <c r="D29" s="24">
        <v>0.12969246964279568</v>
      </c>
      <c r="E29" s="23">
        <f t="shared" si="0"/>
        <v>9.9767229642795691E-2</v>
      </c>
      <c r="F29" s="24">
        <v>2.6653097344095066E-2</v>
      </c>
      <c r="G29" s="23">
        <f t="shared" si="1"/>
        <v>-3.2721426559049333E-3</v>
      </c>
      <c r="H29">
        <v>6.7367206071220098E-2</v>
      </c>
      <c r="I29" s="23">
        <f t="shared" si="2"/>
        <v>3.7441966071220099E-2</v>
      </c>
      <c r="J29" s="24">
        <v>0.13896153872804484</v>
      </c>
      <c r="K29" s="23">
        <f t="shared" si="3"/>
        <v>0.10903629872804485</v>
      </c>
      <c r="L29" s="24">
        <v>8.7366354411569175E-2</v>
      </c>
      <c r="M29" s="25">
        <f t="shared" si="4"/>
        <v>5.7441114411569176E-2</v>
      </c>
      <c r="N29">
        <v>6.01855108290354E-2</v>
      </c>
      <c r="O29" s="23">
        <f t="shared" si="5"/>
        <v>3.0260270829035402E-2</v>
      </c>
      <c r="P29" s="24">
        <v>-5.6353221465421696E-2</v>
      </c>
      <c r="Q29" s="23">
        <f t="shared" si="7"/>
        <v>-8.6278461465421702E-2</v>
      </c>
      <c r="R29" s="26">
        <v>0.11664244465462491</v>
      </c>
      <c r="S29" s="23">
        <f t="shared" si="6"/>
        <v>8.6717204654624902E-2</v>
      </c>
      <c r="U29" s="27">
        <v>2.9925239999999999E-2</v>
      </c>
      <c r="V29" s="28"/>
      <c r="AT29">
        <v>3.9133525384413927E-2</v>
      </c>
      <c r="AU29" s="24">
        <v>0.12969246964279568</v>
      </c>
      <c r="AV29" s="24">
        <v>2.6653097344095066E-2</v>
      </c>
      <c r="AW29">
        <v>6.7367206071220098E-2</v>
      </c>
      <c r="AX29" s="24">
        <v>0.13896153872804484</v>
      </c>
      <c r="AY29" s="24">
        <v>8.7366354411569175E-2</v>
      </c>
      <c r="AZ29">
        <v>6.01855108290354E-2</v>
      </c>
      <c r="BA29" s="24">
        <v>-5.6353221465421696E-2</v>
      </c>
      <c r="BB29" s="26">
        <v>0.11664244465462491</v>
      </c>
      <c r="BC29" s="32" cm="1">
        <f t="array" ref="BC29">MMULT(AT29:BB29,$AB$20:$AB$28)-BE29</f>
        <v>0.10781524605072432</v>
      </c>
      <c r="BD29" s="32">
        <f t="shared" si="8"/>
        <v>6.7738769511153041E-2</v>
      </c>
      <c r="BE29" s="32">
        <v>0</v>
      </c>
      <c r="BF29">
        <v>11.35</v>
      </c>
      <c r="BG29">
        <v>3.42</v>
      </c>
      <c r="BH29">
        <v>-0.18</v>
      </c>
    </row>
    <row r="30" spans="1:70" x14ac:dyDescent="0.25">
      <c r="A30" s="22">
        <v>40848</v>
      </c>
      <c r="B30">
        <v>-1.992199219921954E-3</v>
      </c>
      <c r="C30" s="23">
        <f t="shared" si="0"/>
        <v>-3.6067669219921959E-2</v>
      </c>
      <c r="D30" s="24">
        <v>-2.9281523514790492E-2</v>
      </c>
      <c r="E30" s="23">
        <f t="shared" si="0"/>
        <v>-6.3356993514790488E-2</v>
      </c>
      <c r="F30" s="24">
        <v>-8.5646788020732889E-2</v>
      </c>
      <c r="G30" s="23">
        <f t="shared" si="1"/>
        <v>-0.11972225802073289</v>
      </c>
      <c r="H30">
        <v>-3.8930241230405893E-2</v>
      </c>
      <c r="I30" s="23">
        <f t="shared" si="2"/>
        <v>-7.300571123040589E-2</v>
      </c>
      <c r="J30" s="24">
        <v>1.6249093134649676E-2</v>
      </c>
      <c r="K30" s="23">
        <f t="shared" si="3"/>
        <v>-1.7826376865350328E-2</v>
      </c>
      <c r="L30" s="24">
        <v>-9.290371611807903E-2</v>
      </c>
      <c r="M30" s="25">
        <f t="shared" si="4"/>
        <v>-0.12697918611807904</v>
      </c>
      <c r="N30">
        <v>-1.8558370108667965E-2</v>
      </c>
      <c r="O30" s="23">
        <f t="shared" si="5"/>
        <v>-5.2633840108667965E-2</v>
      </c>
      <c r="P30" s="24">
        <v>-2.3853495798860997E-2</v>
      </c>
      <c r="Q30" s="23">
        <f t="shared" si="7"/>
        <v>-5.7928965798861004E-2</v>
      </c>
      <c r="R30" s="26">
        <v>-2.2098115910092652E-2</v>
      </c>
      <c r="S30" s="23">
        <f t="shared" si="6"/>
        <v>-5.6173585910092652E-2</v>
      </c>
      <c r="U30" s="27">
        <v>3.4075470000000004E-2</v>
      </c>
      <c r="V30" s="28"/>
      <c r="AB30" s="46">
        <f>SUM(AB20:AB28)</f>
        <v>1.0000000000000013</v>
      </c>
      <c r="AT30">
        <v>-1.992199219921954E-3</v>
      </c>
      <c r="AU30" s="24">
        <v>-2.9281523514790492E-2</v>
      </c>
      <c r="AV30" s="24">
        <v>-8.5646788020732889E-2</v>
      </c>
      <c r="AW30">
        <v>-3.8930241230405893E-2</v>
      </c>
      <c r="AX30" s="24">
        <v>1.6249093134649676E-2</v>
      </c>
      <c r="AY30" s="24">
        <v>-9.290371611807903E-2</v>
      </c>
      <c r="AZ30">
        <v>-1.8558370108667965E-2</v>
      </c>
      <c r="BA30" s="24">
        <v>-2.3853495798860997E-2</v>
      </c>
      <c r="BB30" s="26">
        <v>-2.2098115910092652E-2</v>
      </c>
      <c r="BC30" s="32" cm="1">
        <f t="array" ref="BC30">MMULT(AT30:BB30,$AB$20:$AB$28)-BE30</f>
        <v>-6.9193079108335137E-2</v>
      </c>
      <c r="BD30" s="32">
        <f t="shared" si="8"/>
        <v>-3.3001706309655793E-2</v>
      </c>
      <c r="BE30" s="32">
        <v>0</v>
      </c>
      <c r="BF30">
        <v>-0.28000000000000003</v>
      </c>
      <c r="BG30">
        <v>-0.17</v>
      </c>
      <c r="BH30">
        <v>-0.34</v>
      </c>
      <c r="BJ30" s="33" t="s">
        <v>31</v>
      </c>
      <c r="BK30" s="33"/>
    </row>
    <row r="31" spans="1:70" s="34" customFormat="1" ht="15.75" thickBot="1" x14ac:dyDescent="0.3">
      <c r="A31" s="36">
        <v>40878</v>
      </c>
      <c r="B31" s="34">
        <v>7.5578109404875027E-2</v>
      </c>
      <c r="C31" s="37">
        <f t="shared" si="0"/>
        <v>4.3989099404875026E-2</v>
      </c>
      <c r="D31" s="38">
        <v>-2.24312963360618E-2</v>
      </c>
      <c r="E31" s="37">
        <f t="shared" si="0"/>
        <v>-5.40203063360618E-2</v>
      </c>
      <c r="F31" s="38">
        <v>-3.387677409807599E-2</v>
      </c>
      <c r="G31" s="37">
        <f t="shared" si="1"/>
        <v>-6.5465784098075991E-2</v>
      </c>
      <c r="H31" s="34">
        <v>-2.1283561898058976E-3</v>
      </c>
      <c r="I31" s="37">
        <f t="shared" si="2"/>
        <v>-3.3717366189805899E-2</v>
      </c>
      <c r="J31" s="38">
        <v>3.0148121360951571E-2</v>
      </c>
      <c r="K31" s="37">
        <f t="shared" si="3"/>
        <v>-1.44088863904843E-3</v>
      </c>
      <c r="L31" s="38">
        <v>-1.598606045655783E-2</v>
      </c>
      <c r="M31" s="39">
        <f t="shared" si="4"/>
        <v>-4.757507045655783E-2</v>
      </c>
      <c r="N31" s="34">
        <v>-5.1948331036597045E-2</v>
      </c>
      <c r="O31" s="37">
        <f t="shared" si="5"/>
        <v>-8.3537341036597046E-2</v>
      </c>
      <c r="P31" s="38">
        <v>-1.4314875306899002E-2</v>
      </c>
      <c r="Q31" s="37">
        <f t="shared" si="7"/>
        <v>-4.5903885306899005E-2</v>
      </c>
      <c r="R31" s="40">
        <v>1.2886688684360598E-2</v>
      </c>
      <c r="S31" s="37">
        <f t="shared" si="6"/>
        <v>-1.8702321315639404E-2</v>
      </c>
      <c r="U31" s="41">
        <v>3.1589010000000001E-2</v>
      </c>
      <c r="V31" s="42"/>
      <c r="AT31" s="34">
        <v>7.5578109404875027E-2</v>
      </c>
      <c r="AU31" s="38">
        <v>-2.24312963360618E-2</v>
      </c>
      <c r="AV31" s="38">
        <v>-3.387677409807599E-2</v>
      </c>
      <c r="AW31" s="34">
        <v>-2.1283561898058976E-3</v>
      </c>
      <c r="AX31" s="38">
        <v>3.0148121360951571E-2</v>
      </c>
      <c r="AY31" s="38">
        <v>-1.598606045655783E-2</v>
      </c>
      <c r="AZ31" s="34">
        <v>-5.1948331036597045E-2</v>
      </c>
      <c r="BA31" s="38">
        <v>-1.4314875306899002E-2</v>
      </c>
      <c r="BB31" s="40">
        <v>1.2886688684360598E-2</v>
      </c>
      <c r="BC31" s="43" cm="1">
        <f t="array" ref="BC31">MMULT(AT31:BB31,$AB$20:$AB$28)-BE31</f>
        <v>-1.3192813944274453E-2</v>
      </c>
      <c r="BD31" s="32">
        <f t="shared" si="8"/>
        <v>-2.4525304415344857E-3</v>
      </c>
      <c r="BE31" s="43">
        <v>0</v>
      </c>
      <c r="BF31" s="34">
        <v>0.74</v>
      </c>
      <c r="BG31" s="34">
        <v>-0.7</v>
      </c>
      <c r="BH31" s="34">
        <v>1.77</v>
      </c>
      <c r="BJ31" s="34" t="s">
        <v>32</v>
      </c>
      <c r="BK31" s="34">
        <v>0.32098638077524594</v>
      </c>
    </row>
    <row r="32" spans="1:70" x14ac:dyDescent="0.25">
      <c r="A32" s="22">
        <v>40909</v>
      </c>
      <c r="B32">
        <v>1.2969008541656992E-3</v>
      </c>
      <c r="C32" s="23">
        <f t="shared" si="0"/>
        <v>-3.0499919145834303E-2</v>
      </c>
      <c r="D32" s="24">
        <v>6.5909689472020569E-2</v>
      </c>
      <c r="E32" s="23">
        <f t="shared" si="0"/>
        <v>3.4112869472020566E-2</v>
      </c>
      <c r="F32" s="24">
        <v>9.3578814645947389E-2</v>
      </c>
      <c r="G32" s="23">
        <f t="shared" si="1"/>
        <v>6.1781994645947386E-2</v>
      </c>
      <c r="H32">
        <v>9.7246630668688855E-2</v>
      </c>
      <c r="I32" s="23">
        <f t="shared" si="2"/>
        <v>6.5449810668688851E-2</v>
      </c>
      <c r="J32" s="24">
        <v>2.6613326582448211E-2</v>
      </c>
      <c r="K32" s="23">
        <f t="shared" si="3"/>
        <v>-5.1834934175517926E-3</v>
      </c>
      <c r="L32" s="24">
        <v>0.10092870662416356</v>
      </c>
      <c r="M32" s="25">
        <f t="shared" si="4"/>
        <v>6.9131886624163558E-2</v>
      </c>
      <c r="N32">
        <v>-5.544198489287621E-2</v>
      </c>
      <c r="O32" s="23">
        <f t="shared" si="5"/>
        <v>-8.7238804892876221E-2</v>
      </c>
      <c r="P32" s="24">
        <v>-1.0650015371649944E-2</v>
      </c>
      <c r="Q32" s="23">
        <f t="shared" si="7"/>
        <v>-4.2446835371649949E-2</v>
      </c>
      <c r="R32" s="26">
        <v>4.9326668381570841E-2</v>
      </c>
      <c r="S32" s="23">
        <f t="shared" si="6"/>
        <v>1.7529848381570838E-2</v>
      </c>
      <c r="U32" s="27">
        <v>3.1796820000000003E-2</v>
      </c>
      <c r="V32" s="28"/>
      <c r="AT32">
        <v>1.2969008541656992E-3</v>
      </c>
      <c r="AU32" s="24">
        <v>6.5909689472020569E-2</v>
      </c>
      <c r="AV32" s="24">
        <v>9.3578814645947389E-2</v>
      </c>
      <c r="AW32">
        <v>9.7246630668688855E-2</v>
      </c>
      <c r="AX32" s="24">
        <v>2.6613326582448211E-2</v>
      </c>
      <c r="AY32" s="24">
        <v>0.10092870662416356</v>
      </c>
      <c r="AZ32">
        <v>-5.544198489287621E-2</v>
      </c>
      <c r="BA32" s="24">
        <v>-1.0650015371649944E-2</v>
      </c>
      <c r="BB32" s="26">
        <v>4.9326668381570841E-2</v>
      </c>
      <c r="BC32" s="32" cm="1">
        <f t="array" ref="BC32">MMULT(AT32:BB32,$AB$20:$AB$28)-BE32</f>
        <v>0.13752810823539793</v>
      </c>
      <c r="BD32" s="32">
        <f t="shared" si="8"/>
        <v>4.0978748551608775E-2</v>
      </c>
      <c r="BE32" s="32">
        <v>0</v>
      </c>
      <c r="BF32">
        <v>5.05</v>
      </c>
      <c r="BG32">
        <v>2.15</v>
      </c>
      <c r="BH32">
        <v>-1.1299999999999999</v>
      </c>
      <c r="BJ32" t="s">
        <v>33</v>
      </c>
      <c r="BK32">
        <v>0.10303225664319117</v>
      </c>
    </row>
    <row r="33" spans="1:70" x14ac:dyDescent="0.25">
      <c r="A33" s="22">
        <v>40940</v>
      </c>
      <c r="B33">
        <v>-2.757927646270687E-3</v>
      </c>
      <c r="C33" s="23">
        <f t="shared" si="0"/>
        <v>-3.2915547646270686E-2</v>
      </c>
      <c r="D33" s="24">
        <v>5.6872677442745906E-2</v>
      </c>
      <c r="E33" s="23">
        <f t="shared" si="0"/>
        <v>2.6715057442745906E-2</v>
      </c>
      <c r="F33" s="24">
        <v>0.11937877154308624</v>
      </c>
      <c r="G33" s="23">
        <f t="shared" si="1"/>
        <v>8.9221151543086241E-2</v>
      </c>
      <c r="H33">
        <v>6.8482333679833668E-2</v>
      </c>
      <c r="I33" s="23">
        <f t="shared" si="2"/>
        <v>3.8324713679833672E-2</v>
      </c>
      <c r="J33" s="24">
        <v>4.9102547637273473E-2</v>
      </c>
      <c r="K33" s="23">
        <f t="shared" si="3"/>
        <v>1.8944927637273474E-2</v>
      </c>
      <c r="L33" s="24">
        <v>8.224008813915136E-2</v>
      </c>
      <c r="M33" s="25">
        <f t="shared" si="4"/>
        <v>5.2082468139151364E-2</v>
      </c>
      <c r="N33">
        <v>-9.7372285940797675E-4</v>
      </c>
      <c r="O33" s="23">
        <f t="shared" si="5"/>
        <v>-3.1131342859407975E-2</v>
      </c>
      <c r="P33" s="24">
        <v>-1.8504486943836072E-2</v>
      </c>
      <c r="Q33" s="23">
        <f t="shared" si="7"/>
        <v>-4.8662106943836075E-2</v>
      </c>
      <c r="R33" s="26">
        <v>2.5574430869530741E-2</v>
      </c>
      <c r="S33" s="23">
        <f t="shared" si="6"/>
        <v>-4.5831891304692583E-3</v>
      </c>
      <c r="U33" s="27">
        <v>3.015762E-2</v>
      </c>
      <c r="V33" s="28"/>
      <c r="AT33">
        <v>-2.757927646270687E-3</v>
      </c>
      <c r="AU33" s="24">
        <v>5.6872677442745906E-2</v>
      </c>
      <c r="AV33" s="24">
        <v>0.11937877154308624</v>
      </c>
      <c r="AW33">
        <v>6.8482333679833668E-2</v>
      </c>
      <c r="AX33" s="24">
        <v>4.9102547637273473E-2</v>
      </c>
      <c r="AY33" s="24">
        <v>8.224008813915136E-2</v>
      </c>
      <c r="AZ33">
        <v>-9.7372285940797675E-4</v>
      </c>
      <c r="BA33" s="24">
        <v>-1.8504486943836072E-2</v>
      </c>
      <c r="BB33" s="26">
        <v>2.5574430869530741E-2</v>
      </c>
      <c r="BC33" s="32" cm="1">
        <f t="array" ref="BC33">MMULT(AT33:BB33,$AB$20:$AB$28)-BE33</f>
        <v>0.12480916694131938</v>
      </c>
      <c r="BD33" s="32">
        <f t="shared" si="8"/>
        <v>4.2157190206900737E-2</v>
      </c>
      <c r="BE33" s="32">
        <v>0</v>
      </c>
      <c r="BF33">
        <v>4.42</v>
      </c>
      <c r="BG33">
        <v>-1.75</v>
      </c>
      <c r="BH33">
        <v>0.08</v>
      </c>
      <c r="BJ33" t="s">
        <v>33</v>
      </c>
      <c r="BK33">
        <v>8.0975672790154898E-2</v>
      </c>
    </row>
    <row r="34" spans="1:70" x14ac:dyDescent="0.25">
      <c r="A34" s="22">
        <v>40969</v>
      </c>
      <c r="B34">
        <v>5.9778531680718359E-2</v>
      </c>
      <c r="C34" s="23">
        <f t="shared" si="0"/>
        <v>3.023671168071836E-2</v>
      </c>
      <c r="D34" s="24">
        <v>2.3441470920755721E-2</v>
      </c>
      <c r="E34" s="23">
        <f t="shared" si="0"/>
        <v>-6.1003490792442792E-3</v>
      </c>
      <c r="F34" s="24">
        <v>1.3086986247723734E-2</v>
      </c>
      <c r="G34" s="23">
        <f t="shared" si="1"/>
        <v>-1.6454833752276264E-2</v>
      </c>
      <c r="H34">
        <v>4.1055093780134255E-3</v>
      </c>
      <c r="I34" s="23">
        <f t="shared" si="2"/>
        <v>-2.5436310621986574E-2</v>
      </c>
      <c r="J34" s="24">
        <v>-7.5332286800075032E-2</v>
      </c>
      <c r="K34" s="23">
        <f t="shared" si="3"/>
        <v>-0.10487410680007503</v>
      </c>
      <c r="L34" s="24">
        <v>-3.7606810341453555E-3</v>
      </c>
      <c r="M34" s="25">
        <f t="shared" si="4"/>
        <v>-3.3302501034145358E-2</v>
      </c>
      <c r="N34">
        <v>-3.061320498523119E-2</v>
      </c>
      <c r="O34" s="23">
        <f t="shared" si="5"/>
        <v>-6.015502498523119E-2</v>
      </c>
      <c r="P34" s="24">
        <v>1.9774855748473048E-2</v>
      </c>
      <c r="Q34" s="23">
        <f t="shared" si="7"/>
        <v>-9.7669642515269516E-3</v>
      </c>
      <c r="R34" s="26">
        <v>-1.4845728461419206E-2</v>
      </c>
      <c r="S34" s="23">
        <f t="shared" si="6"/>
        <v>-4.4387548461419207E-2</v>
      </c>
      <c r="U34" s="27">
        <v>2.954182E-2</v>
      </c>
      <c r="V34" s="28"/>
      <c r="AT34">
        <v>5.9778531680718359E-2</v>
      </c>
      <c r="AU34" s="24">
        <v>2.3441470920755721E-2</v>
      </c>
      <c r="AV34" s="24">
        <v>1.3086986247723734E-2</v>
      </c>
      <c r="AW34">
        <v>4.1055093780134255E-3</v>
      </c>
      <c r="AX34" s="24">
        <v>-7.5332286800075032E-2</v>
      </c>
      <c r="AY34" s="24">
        <v>-3.7606810341453555E-3</v>
      </c>
      <c r="AZ34">
        <v>-3.061320498523119E-2</v>
      </c>
      <c r="BA34" s="24">
        <v>1.9774855748473048E-2</v>
      </c>
      <c r="BB34" s="26">
        <v>-1.4845728461419206E-2</v>
      </c>
      <c r="BC34" s="32" cm="1">
        <f t="array" ref="BC34">MMULT(AT34:BB34,$AB$20:$AB$28)-BE34</f>
        <v>0.14341366690650278</v>
      </c>
      <c r="BD34" s="32">
        <f t="shared" si="8"/>
        <v>-4.8494970057627731E-4</v>
      </c>
      <c r="BE34" s="32">
        <v>0</v>
      </c>
      <c r="BF34">
        <v>3.11</v>
      </c>
      <c r="BG34">
        <v>-0.62</v>
      </c>
      <c r="BH34">
        <v>0.92</v>
      </c>
      <c r="BJ34" t="s">
        <v>34</v>
      </c>
      <c r="BK34">
        <v>9.3592124640499208E-2</v>
      </c>
    </row>
    <row r="35" spans="1:70" ht="15.75" thickBot="1" x14ac:dyDescent="0.3">
      <c r="A35" s="22">
        <v>41000</v>
      </c>
      <c r="B35">
        <v>-9.3183450957189887E-3</v>
      </c>
      <c r="C35" s="23">
        <f t="shared" si="0"/>
        <v>-3.925334509571899E-2</v>
      </c>
      <c r="D35" s="24">
        <v>-1.8363070548383518E-2</v>
      </c>
      <c r="E35" s="23">
        <f t="shared" si="0"/>
        <v>-4.8298070548383518E-2</v>
      </c>
      <c r="F35" s="24">
        <v>-0.10594120921448702</v>
      </c>
      <c r="G35" s="23">
        <f t="shared" si="1"/>
        <v>-0.13587620921448701</v>
      </c>
      <c r="H35">
        <v>-5.2679001321864205E-2</v>
      </c>
      <c r="I35" s="23">
        <f t="shared" si="2"/>
        <v>-8.2614001321864208E-2</v>
      </c>
      <c r="J35" s="24">
        <v>-5.2911290586269498E-2</v>
      </c>
      <c r="K35" s="23">
        <f t="shared" si="3"/>
        <v>-8.2846290586269494E-2</v>
      </c>
      <c r="L35" s="24">
        <v>-0.12566691779385089</v>
      </c>
      <c r="M35" s="25">
        <f t="shared" si="4"/>
        <v>-0.15560191779385088</v>
      </c>
      <c r="N35">
        <v>-6.936039629890095E-2</v>
      </c>
      <c r="O35" s="23">
        <f t="shared" si="5"/>
        <v>-9.9295396298900954E-2</v>
      </c>
      <c r="P35" s="24">
        <v>-9.6068348710452181E-2</v>
      </c>
      <c r="Q35" s="23">
        <f t="shared" si="7"/>
        <v>-0.12600334871045218</v>
      </c>
      <c r="R35" s="26">
        <v>-4.7739583196715903E-2</v>
      </c>
      <c r="S35" s="23">
        <f t="shared" si="6"/>
        <v>-7.7674583196715899E-2</v>
      </c>
      <c r="U35" s="27">
        <v>2.9935E-2</v>
      </c>
      <c r="V35" s="28"/>
      <c r="AT35">
        <v>-9.3183450957189887E-3</v>
      </c>
      <c r="AU35" s="24">
        <v>-1.8363070548383518E-2</v>
      </c>
      <c r="AV35" s="24">
        <v>-0.10594120921448702</v>
      </c>
      <c r="AW35">
        <v>-5.2679001321864205E-2</v>
      </c>
      <c r="AX35" s="24">
        <v>-5.2911290586269498E-2</v>
      </c>
      <c r="AY35" s="24">
        <v>-0.12566691779385089</v>
      </c>
      <c r="AZ35">
        <v>-6.936039629890095E-2</v>
      </c>
      <c r="BA35" s="24">
        <v>-9.6068348710452181E-2</v>
      </c>
      <c r="BB35" s="26">
        <v>-4.7739583196715903E-2</v>
      </c>
      <c r="BC35" s="32" cm="1">
        <f t="array" ref="BC35">MMULT(AT35:BB35,$AB$20:$AB$28)-BE35</f>
        <v>4.66254593403349E-2</v>
      </c>
      <c r="BD35" s="32">
        <f t="shared" si="8"/>
        <v>-6.4227573640738125E-2</v>
      </c>
      <c r="BE35" s="32">
        <v>0</v>
      </c>
      <c r="BF35">
        <v>-0.85</v>
      </c>
      <c r="BG35">
        <v>-0.52</v>
      </c>
      <c r="BH35">
        <v>-0.48</v>
      </c>
      <c r="BJ35" s="34" t="s">
        <v>35</v>
      </c>
      <c r="BK35" s="34">
        <v>126</v>
      </c>
    </row>
    <row r="36" spans="1:70" x14ac:dyDescent="0.25">
      <c r="A36" s="22">
        <v>41030</v>
      </c>
      <c r="B36">
        <v>-2.9444385197824476E-2</v>
      </c>
      <c r="C36" s="23">
        <f t="shared" si="0"/>
        <v>-5.6962595197824477E-2</v>
      </c>
      <c r="D36" s="24">
        <v>-3.6107914949184999E-2</v>
      </c>
      <c r="E36" s="23">
        <f t="shared" si="0"/>
        <v>-6.3626124949185001E-2</v>
      </c>
      <c r="F36" s="24">
        <v>-3.4589765861143561E-2</v>
      </c>
      <c r="G36" s="23">
        <f t="shared" si="1"/>
        <v>-6.2107975861143562E-2</v>
      </c>
      <c r="H36">
        <v>-7.8886814946597009E-2</v>
      </c>
      <c r="I36" s="23">
        <f t="shared" si="2"/>
        <v>-0.10640502494659701</v>
      </c>
      <c r="J36" s="24">
        <v>-5.2839810673341168E-2</v>
      </c>
      <c r="K36" s="23">
        <f t="shared" si="3"/>
        <v>-8.0358020673341163E-2</v>
      </c>
      <c r="L36" s="24">
        <v>-0.12206950136898943</v>
      </c>
      <c r="M36" s="25">
        <f t="shared" si="4"/>
        <v>-0.14958771136898943</v>
      </c>
      <c r="N36">
        <v>-1.7006803129415042E-2</v>
      </c>
      <c r="O36" s="23">
        <f t="shared" si="5"/>
        <v>-4.4525013129415043E-2</v>
      </c>
      <c r="P36" s="24">
        <v>-9.2807164677208356E-2</v>
      </c>
      <c r="Q36" s="23">
        <f t="shared" si="7"/>
        <v>-0.12032537467720836</v>
      </c>
      <c r="R36" s="26">
        <v>-6.5847645543818167E-2</v>
      </c>
      <c r="S36" s="23">
        <f t="shared" si="6"/>
        <v>-9.3365855543818169E-2</v>
      </c>
      <c r="U36" s="27">
        <v>2.7518210000000001E-2</v>
      </c>
      <c r="V36" s="28"/>
      <c r="AT36">
        <v>-2.9444385197824476E-2</v>
      </c>
      <c r="AU36" s="24">
        <v>-3.6107914949184999E-2</v>
      </c>
      <c r="AV36" s="24">
        <v>-3.4589765861143561E-2</v>
      </c>
      <c r="AW36">
        <v>-7.8886814946597009E-2</v>
      </c>
      <c r="AX36" s="24">
        <v>-5.2839810673341168E-2</v>
      </c>
      <c r="AY36" s="24">
        <v>-0.12206950136898943</v>
      </c>
      <c r="AZ36">
        <v>-1.7006803129415042E-2</v>
      </c>
      <c r="BA36" s="24">
        <v>-9.2807164677208356E-2</v>
      </c>
      <c r="BB36" s="26">
        <v>-6.5847645543818167E-2</v>
      </c>
      <c r="BC36" s="32" cm="1">
        <f t="array" ref="BC36">MMULT(AT36:BB36,$AB$20:$AB$28)-BE36</f>
        <v>2.4918328710973173E-2</v>
      </c>
      <c r="BD36" s="32">
        <f t="shared" si="8"/>
        <v>-6.8844422927502466E-2</v>
      </c>
      <c r="BE36" s="32">
        <v>0.01</v>
      </c>
      <c r="BF36">
        <v>-6.19</v>
      </c>
      <c r="BG36">
        <v>0</v>
      </c>
      <c r="BH36">
        <v>-0.59</v>
      </c>
    </row>
    <row r="37" spans="1:70" ht="15.75" thickBot="1" x14ac:dyDescent="0.3">
      <c r="A37" s="22">
        <v>41061</v>
      </c>
      <c r="B37">
        <v>7.814611741695876E-2</v>
      </c>
      <c r="C37" s="23">
        <f t="shared" si="0"/>
        <v>5.2451827416958766E-2</v>
      </c>
      <c r="D37" s="24">
        <v>-2.7324428713992638E-3</v>
      </c>
      <c r="E37" s="23">
        <f t="shared" si="0"/>
        <v>-2.8426732871399261E-2</v>
      </c>
      <c r="F37" s="24">
        <v>4.1479862601312381E-2</v>
      </c>
      <c r="G37" s="23">
        <f t="shared" si="1"/>
        <v>1.5785572601312383E-2</v>
      </c>
      <c r="H37">
        <v>5.6573410346171291E-2</v>
      </c>
      <c r="I37" s="23">
        <f t="shared" si="2"/>
        <v>3.0879120346171293E-2</v>
      </c>
      <c r="J37" s="24">
        <v>3.2929869246232167E-2</v>
      </c>
      <c r="K37" s="23">
        <f t="shared" si="3"/>
        <v>7.235579246232169E-3</v>
      </c>
      <c r="L37" s="24">
        <v>0.12802551520716274</v>
      </c>
      <c r="M37" s="25">
        <f t="shared" si="4"/>
        <v>0.10233122520716274</v>
      </c>
      <c r="N37">
        <v>2.1107317836938352E-2</v>
      </c>
      <c r="O37" s="23">
        <f t="shared" si="5"/>
        <v>-4.5869721630616457E-3</v>
      </c>
      <c r="P37" s="24">
        <v>0.13570343823868578</v>
      </c>
      <c r="Q37" s="23">
        <f t="shared" si="7"/>
        <v>0.11000914823868578</v>
      </c>
      <c r="R37" s="26">
        <v>3.4934980685872752E-2</v>
      </c>
      <c r="S37" s="23">
        <f t="shared" si="6"/>
        <v>9.2406906858727537E-3</v>
      </c>
      <c r="U37" s="27">
        <v>2.5694289999999998E-2</v>
      </c>
      <c r="V37" s="28"/>
      <c r="AT37">
        <v>7.814611741695876E-2</v>
      </c>
      <c r="AU37" s="24">
        <v>-2.7324428713992638E-3</v>
      </c>
      <c r="AV37" s="24">
        <v>4.1479862601312381E-2</v>
      </c>
      <c r="AW37">
        <v>5.6573410346171291E-2</v>
      </c>
      <c r="AX37" s="24">
        <v>3.2929869246232167E-2</v>
      </c>
      <c r="AY37" s="24">
        <v>0.12802551520716274</v>
      </c>
      <c r="AZ37">
        <v>2.1107317836938352E-2</v>
      </c>
      <c r="BA37" s="24">
        <v>0.13570343823868578</v>
      </c>
      <c r="BB37" s="26">
        <v>3.4934980685872752E-2</v>
      </c>
      <c r="BC37" s="32" cm="1">
        <f t="array" ref="BC37">MMULT(AT37:BB37,$AB$20:$AB$28)-BE37</f>
        <v>-6.1731705375932824E-2</v>
      </c>
      <c r="BD37" s="32">
        <f t="shared" si="8"/>
        <v>5.8463118745326108E-2</v>
      </c>
      <c r="BE37" s="32">
        <v>0</v>
      </c>
      <c r="BF37">
        <v>3.89</v>
      </c>
      <c r="BG37">
        <v>0.76</v>
      </c>
      <c r="BH37">
        <v>0.44</v>
      </c>
      <c r="BJ37" t="s">
        <v>36</v>
      </c>
    </row>
    <row r="38" spans="1:70" x14ac:dyDescent="0.25">
      <c r="A38" s="22">
        <v>41091</v>
      </c>
      <c r="B38">
        <v>8.4344839534860008E-2</v>
      </c>
      <c r="C38" s="23">
        <f t="shared" si="0"/>
        <v>6.1592909534860012E-2</v>
      </c>
      <c r="D38" s="24">
        <v>3.3802896442430945E-2</v>
      </c>
      <c r="E38" s="23">
        <f t="shared" si="0"/>
        <v>1.1050966442430948E-2</v>
      </c>
      <c r="F38" s="24">
        <v>-8.0796064083051827E-3</v>
      </c>
      <c r="G38" s="23">
        <f t="shared" si="1"/>
        <v>-3.0831536408305181E-2</v>
      </c>
      <c r="H38">
        <v>-4.8762703573277206E-3</v>
      </c>
      <c r="I38" s="23">
        <f t="shared" si="2"/>
        <v>-2.7628200357327718E-2</v>
      </c>
      <c r="J38" s="24">
        <v>6.2096032856972662E-2</v>
      </c>
      <c r="K38" s="23">
        <f t="shared" si="3"/>
        <v>3.9344102856972665E-2</v>
      </c>
      <c r="L38" s="24">
        <v>3.410092826518972E-4</v>
      </c>
      <c r="M38" s="25">
        <f t="shared" si="4"/>
        <v>-2.2410920717348098E-2</v>
      </c>
      <c r="N38">
        <v>4.9614257091344163E-2</v>
      </c>
      <c r="O38" s="23">
        <f t="shared" si="5"/>
        <v>2.6862327091344167E-2</v>
      </c>
      <c r="P38" s="24">
        <v>-2.7311164966561937E-2</v>
      </c>
      <c r="Q38" s="23">
        <f t="shared" si="7"/>
        <v>-5.006309496656193E-2</v>
      </c>
      <c r="R38" s="26">
        <v>3.9974072412049123E-2</v>
      </c>
      <c r="S38" s="23">
        <f t="shared" si="6"/>
        <v>1.7222142412049127E-2</v>
      </c>
      <c r="U38" s="27">
        <v>2.2751929999999997E-2</v>
      </c>
      <c r="V38" s="28"/>
      <c r="AT38">
        <v>8.4344839534860008E-2</v>
      </c>
      <c r="AU38" s="24">
        <v>3.3802896442430945E-2</v>
      </c>
      <c r="AV38" s="24">
        <v>-8.0796064083051827E-3</v>
      </c>
      <c r="AW38">
        <v>-4.8762703573277206E-3</v>
      </c>
      <c r="AX38" s="24">
        <v>6.2096032856972662E-2</v>
      </c>
      <c r="AY38" s="24">
        <v>3.410092826518972E-4</v>
      </c>
      <c r="AZ38">
        <v>4.9614257091344163E-2</v>
      </c>
      <c r="BA38" s="24">
        <v>-2.7311164966561937E-2</v>
      </c>
      <c r="BB38" s="26">
        <v>3.9974072412049123E-2</v>
      </c>
      <c r="BC38" s="32" cm="1">
        <f t="array" ref="BC38">MMULT(AT38:BB38,$AB$20:$AB$28)-BE38</f>
        <v>4.6525588683214533E-2</v>
      </c>
      <c r="BD38" s="32">
        <f t="shared" si="8"/>
        <v>2.554511843201266E-2</v>
      </c>
      <c r="BE38" s="32">
        <v>0</v>
      </c>
      <c r="BF38">
        <v>0.79</v>
      </c>
      <c r="BG38">
        <v>-2.61</v>
      </c>
      <c r="BH38">
        <v>-0.27</v>
      </c>
      <c r="BJ38" s="8"/>
      <c r="BK38" s="8" t="s">
        <v>37</v>
      </c>
      <c r="BL38" s="8" t="s">
        <v>38</v>
      </c>
      <c r="BM38" s="8" t="s">
        <v>39</v>
      </c>
      <c r="BN38" s="8" t="s">
        <v>40</v>
      </c>
      <c r="BO38" s="8" t="s">
        <v>41</v>
      </c>
    </row>
    <row r="39" spans="1:70" x14ac:dyDescent="0.25">
      <c r="A39" s="22">
        <v>41122</v>
      </c>
      <c r="B39">
        <v>-1.9427239489835307E-2</v>
      </c>
      <c r="C39" s="23">
        <f t="shared" si="0"/>
        <v>-4.0621589489835311E-2</v>
      </c>
      <c r="D39" s="24">
        <v>2.0013367919386529E-2</v>
      </c>
      <c r="E39" s="23">
        <f t="shared" si="0"/>
        <v>-1.1809820806134713E-3</v>
      </c>
      <c r="F39" s="24">
        <v>8.0265133464359258E-3</v>
      </c>
      <c r="G39" s="23">
        <f t="shared" si="1"/>
        <v>-1.3167836653564075E-2</v>
      </c>
      <c r="H39">
        <v>4.2200444751256179E-2</v>
      </c>
      <c r="I39" s="23">
        <f t="shared" si="2"/>
        <v>2.1006094751256178E-2</v>
      </c>
      <c r="J39" s="24">
        <v>4.4985419229524162E-2</v>
      </c>
      <c r="K39" s="23">
        <f t="shared" si="3"/>
        <v>2.3791069229524162E-2</v>
      </c>
      <c r="L39" s="24">
        <v>0.11250697480686407</v>
      </c>
      <c r="M39" s="25">
        <f t="shared" si="4"/>
        <v>9.1312624806864071E-2</v>
      </c>
      <c r="N39">
        <v>9.8184100950258757E-3</v>
      </c>
      <c r="O39" s="23">
        <f t="shared" si="5"/>
        <v>-1.1375939904974125E-2</v>
      </c>
      <c r="P39" s="24">
        <v>3.8576581927088988E-2</v>
      </c>
      <c r="Q39" s="23">
        <f t="shared" si="7"/>
        <v>1.7382231927088987E-2</v>
      </c>
      <c r="R39" s="26">
        <v>6.0546701095182415E-3</v>
      </c>
      <c r="S39" s="23">
        <f t="shared" si="6"/>
        <v>-1.5139679890481759E-2</v>
      </c>
      <c r="U39" s="27">
        <v>2.1194350000000001E-2</v>
      </c>
      <c r="V39" s="28"/>
      <c r="AT39">
        <v>-1.9427239489835307E-2</v>
      </c>
      <c r="AU39" s="24">
        <v>2.0013367919386529E-2</v>
      </c>
      <c r="AV39" s="24">
        <v>8.0265133464359258E-3</v>
      </c>
      <c r="AW39">
        <v>4.2200444751256179E-2</v>
      </c>
      <c r="AX39" s="24">
        <v>4.4985419229524162E-2</v>
      </c>
      <c r="AY39" s="24">
        <v>0.11250697480686407</v>
      </c>
      <c r="AZ39">
        <v>9.8184100950258757E-3</v>
      </c>
      <c r="BA39" s="24">
        <v>3.8576581927088988E-2</v>
      </c>
      <c r="BB39" s="26">
        <v>6.0546701095182415E-3</v>
      </c>
      <c r="BC39" s="32" cm="1">
        <f t="array" ref="BC39">MMULT(AT39:BB39,$AB$20:$AB$28)-BE39</f>
        <v>-5.7331005843565132E-2</v>
      </c>
      <c r="BD39" s="32">
        <f t="shared" si="8"/>
        <v>1.9195015855029411E-2</v>
      </c>
      <c r="BE39" s="32">
        <v>0.01</v>
      </c>
      <c r="BF39">
        <v>2.5499999999999998</v>
      </c>
      <c r="BG39">
        <v>0.4</v>
      </c>
      <c r="BH39">
        <v>1.31</v>
      </c>
      <c r="BJ39" t="s">
        <v>42</v>
      </c>
      <c r="BK39">
        <v>3</v>
      </c>
      <c r="BL39">
        <v>0.12275376746612854</v>
      </c>
      <c r="BM39">
        <v>4.0917922488709513E-2</v>
      </c>
      <c r="BN39">
        <v>4.6712699178484911</v>
      </c>
      <c r="BO39">
        <v>3.9944028217279784E-3</v>
      </c>
    </row>
    <row r="40" spans="1:70" x14ac:dyDescent="0.25">
      <c r="A40" s="22">
        <v>41153</v>
      </c>
      <c r="B40">
        <v>2.4278730949870753E-2</v>
      </c>
      <c r="C40" s="23">
        <f t="shared" ref="C40:E71" si="9">B40-$U40</f>
        <v>1.9067209498707521E-3</v>
      </c>
      <c r="D40" s="24">
        <v>-2.9053867039669595E-2</v>
      </c>
      <c r="E40" s="23">
        <f t="shared" si="9"/>
        <v>-5.1425877039669596E-2</v>
      </c>
      <c r="F40" s="24">
        <v>3.2381044842212929E-2</v>
      </c>
      <c r="G40" s="23">
        <f t="shared" si="1"/>
        <v>1.0009034842212928E-2</v>
      </c>
      <c r="H40">
        <v>-2.9750610666808296E-2</v>
      </c>
      <c r="I40" s="23">
        <f t="shared" si="2"/>
        <v>-5.2122620666808298E-2</v>
      </c>
      <c r="J40" s="24">
        <v>-1.7435169177253403E-2</v>
      </c>
      <c r="K40" s="23">
        <f t="shared" si="3"/>
        <v>-3.9807179177253404E-2</v>
      </c>
      <c r="L40" s="24">
        <v>4.0596113097579024E-2</v>
      </c>
      <c r="M40" s="25">
        <f t="shared" si="4"/>
        <v>1.8224103097579023E-2</v>
      </c>
      <c r="N40">
        <v>-0.14599510450774272</v>
      </c>
      <c r="O40" s="23">
        <f t="shared" si="5"/>
        <v>-0.16836711450774272</v>
      </c>
      <c r="P40" s="24">
        <v>-7.3374236751663754E-2</v>
      </c>
      <c r="Q40" s="23">
        <f t="shared" si="7"/>
        <v>-9.5746246751663752E-2</v>
      </c>
      <c r="R40" s="26">
        <v>1.8435940552942166E-2</v>
      </c>
      <c r="S40" s="23">
        <f t="shared" si="6"/>
        <v>-3.9360694470578356E-3</v>
      </c>
      <c r="U40" s="27">
        <v>2.2372010000000001E-2</v>
      </c>
      <c r="V40" s="28"/>
      <c r="AT40">
        <v>2.4278730949870753E-2</v>
      </c>
      <c r="AU40" s="24">
        <v>-2.9053867039669595E-2</v>
      </c>
      <c r="AV40" s="24">
        <v>3.2381044842212929E-2</v>
      </c>
      <c r="AW40">
        <v>-2.9750610666808296E-2</v>
      </c>
      <c r="AX40" s="24">
        <v>-1.7435169177253403E-2</v>
      </c>
      <c r="AY40" s="24">
        <v>4.0596113097579024E-2</v>
      </c>
      <c r="AZ40">
        <v>-0.14599510450774272</v>
      </c>
      <c r="BA40" s="24">
        <v>-7.3374236751663754E-2</v>
      </c>
      <c r="BB40" s="26">
        <v>1.8435940552942166E-2</v>
      </c>
      <c r="BC40" s="32" cm="1">
        <f t="array" ref="BC40">MMULT(AT40:BB40,$AB$20:$AB$28)-BE40</f>
        <v>1.1888601035449491E-2</v>
      </c>
      <c r="BD40" s="32">
        <f t="shared" si="8"/>
        <v>-2.9990795411170321E-2</v>
      </c>
      <c r="BE40" s="32">
        <v>0.01</v>
      </c>
      <c r="BF40">
        <v>2.73</v>
      </c>
      <c r="BG40">
        <v>0.49</v>
      </c>
      <c r="BH40">
        <v>1.53</v>
      </c>
      <c r="BJ40" t="s">
        <v>46</v>
      </c>
      <c r="BK40">
        <v>122</v>
      </c>
      <c r="BL40">
        <v>1.068657266956174</v>
      </c>
      <c r="BM40">
        <v>8.7594857947227382E-3</v>
      </c>
    </row>
    <row r="41" spans="1:70" ht="15.75" thickBot="1" x14ac:dyDescent="0.3">
      <c r="A41" s="22">
        <v>41183</v>
      </c>
      <c r="B41">
        <v>1.4186388179257416E-2</v>
      </c>
      <c r="C41" s="23">
        <f t="shared" si="9"/>
        <v>-7.6705918207425824E-3</v>
      </c>
      <c r="D41" s="24">
        <v>1.0139252506244751E-2</v>
      </c>
      <c r="E41" s="23">
        <f t="shared" si="9"/>
        <v>-1.1717727493755247E-2</v>
      </c>
      <c r="F41" s="24">
        <v>-1.3216536501993543E-2</v>
      </c>
      <c r="G41" s="23">
        <f t="shared" si="1"/>
        <v>-3.5073516501993543E-2</v>
      </c>
      <c r="H41">
        <v>3.0673303352724238E-2</v>
      </c>
      <c r="I41" s="23">
        <f t="shared" si="2"/>
        <v>8.8163233527242396E-3</v>
      </c>
      <c r="J41" s="24">
        <v>4.8428934600327307E-3</v>
      </c>
      <c r="K41" s="23">
        <f t="shared" si="3"/>
        <v>-1.7014086539967267E-2</v>
      </c>
      <c r="L41" s="24">
        <v>6.7803784891454846E-2</v>
      </c>
      <c r="M41" s="25">
        <f t="shared" si="4"/>
        <v>4.5946804891454848E-2</v>
      </c>
      <c r="N41">
        <v>-8.3770111203213676E-2</v>
      </c>
      <c r="O41" s="23">
        <f t="shared" si="5"/>
        <v>-0.10562709120321367</v>
      </c>
      <c r="P41" s="24">
        <v>-5.0975021240439226E-4</v>
      </c>
      <c r="Q41" s="23">
        <f t="shared" si="7"/>
        <v>-2.2366730212404391E-2</v>
      </c>
      <c r="R41" s="26">
        <v>-3.0341923192620142E-2</v>
      </c>
      <c r="S41" s="23">
        <f t="shared" si="6"/>
        <v>-5.219890319262014E-2</v>
      </c>
      <c r="U41" s="27">
        <v>2.1856979999999998E-2</v>
      </c>
      <c r="V41" s="28"/>
      <c r="AT41">
        <v>1.4186388179257416E-2</v>
      </c>
      <c r="AU41" s="24">
        <v>1.0139252506244751E-2</v>
      </c>
      <c r="AV41" s="24">
        <v>-1.3216536501993543E-2</v>
      </c>
      <c r="AW41">
        <v>3.0673303352724238E-2</v>
      </c>
      <c r="AX41" s="24">
        <v>4.8428934600327307E-3</v>
      </c>
      <c r="AY41" s="24">
        <v>6.7803784891454846E-2</v>
      </c>
      <c r="AZ41">
        <v>-8.3770111203213676E-2</v>
      </c>
      <c r="BA41" s="24">
        <v>-5.0975021240439226E-4</v>
      </c>
      <c r="BB41" s="26">
        <v>-3.0341923192620142E-2</v>
      </c>
      <c r="BC41" s="32" cm="1">
        <f t="array" ref="BC41">MMULT(AT41:BB41,$AB$20:$AB$28)-BE41</f>
        <v>3.0755044331409652E-2</v>
      </c>
      <c r="BD41" s="32">
        <f t="shared" si="8"/>
        <v>-1.0021410968946419E-2</v>
      </c>
      <c r="BE41" s="32">
        <v>0.01</v>
      </c>
      <c r="BF41">
        <v>-1.76</v>
      </c>
      <c r="BG41">
        <v>-1.1499999999999999</v>
      </c>
      <c r="BH41">
        <v>3.79</v>
      </c>
      <c r="BJ41" s="34" t="s">
        <v>47</v>
      </c>
      <c r="BK41" s="34">
        <v>125</v>
      </c>
      <c r="BL41" s="34">
        <v>1.1914110344223026</v>
      </c>
      <c r="BM41" s="34"/>
      <c r="BN41" s="34"/>
      <c r="BO41" s="34"/>
    </row>
    <row r="42" spans="1:70" ht="15.75" thickBot="1" x14ac:dyDescent="0.3">
      <c r="A42" s="22">
        <v>41214</v>
      </c>
      <c r="B42">
        <v>2.044676551730509E-2</v>
      </c>
      <c r="C42" s="23">
        <f t="shared" si="9"/>
        <v>-9.5005448269491061E-4</v>
      </c>
      <c r="D42" s="24">
        <v>5.9758478824284242E-2</v>
      </c>
      <c r="E42" s="23">
        <f t="shared" si="9"/>
        <v>3.8361658824284245E-2</v>
      </c>
      <c r="F42" s="24">
        <v>4.9231919347811078E-2</v>
      </c>
      <c r="G42" s="23">
        <f t="shared" si="1"/>
        <v>2.7835099347811077E-2</v>
      </c>
      <c r="H42">
        <v>5.0806597302576771E-2</v>
      </c>
      <c r="I42" s="23">
        <f t="shared" si="2"/>
        <v>2.9409777302576771E-2</v>
      </c>
      <c r="J42" s="24">
        <v>-5.785915384985167E-3</v>
      </c>
      <c r="K42" s="23">
        <f t="shared" si="3"/>
        <v>-2.7182735384985168E-2</v>
      </c>
      <c r="L42" s="24">
        <v>6.4404272529795331E-2</v>
      </c>
      <c r="M42" s="25">
        <f t="shared" si="4"/>
        <v>4.3007452529795334E-2</v>
      </c>
      <c r="N42">
        <v>-5.3742215323473591E-2</v>
      </c>
      <c r="O42" s="23">
        <f t="shared" si="5"/>
        <v>-7.5139035323473588E-2</v>
      </c>
      <c r="P42" s="24">
        <v>-2.4056483698269678E-2</v>
      </c>
      <c r="Q42" s="23">
        <f t="shared" si="7"/>
        <v>-4.5453303698269679E-2</v>
      </c>
      <c r="R42" s="26">
        <v>4.6912916390911066E-2</v>
      </c>
      <c r="S42" s="23">
        <f t="shared" si="6"/>
        <v>2.5516096390911066E-2</v>
      </c>
      <c r="U42" s="27">
        <v>2.139682E-2</v>
      </c>
      <c r="V42" s="28"/>
      <c r="AT42">
        <v>2.044676551730509E-2</v>
      </c>
      <c r="AU42" s="24">
        <v>5.9758478824284242E-2</v>
      </c>
      <c r="AV42" s="24">
        <v>4.9231919347811078E-2</v>
      </c>
      <c r="AW42">
        <v>5.0806597302576771E-2</v>
      </c>
      <c r="AX42" s="24">
        <v>-5.785915384985167E-3</v>
      </c>
      <c r="AY42" s="24">
        <v>6.4404272529795331E-2</v>
      </c>
      <c r="AZ42">
        <v>-5.3742215323473591E-2</v>
      </c>
      <c r="BA42" s="24">
        <v>-2.4056483698269678E-2</v>
      </c>
      <c r="BB42" s="26">
        <v>4.6912916390911066E-2</v>
      </c>
      <c r="BC42" s="32" cm="1">
        <f t="array" ref="BC42">MMULT(AT42:BB42,$AB$20:$AB$28)-BE42</f>
        <v>0.12572245035204047</v>
      </c>
      <c r="BD42" s="32">
        <f t="shared" si="8"/>
        <v>1.3108481722883909E-2</v>
      </c>
      <c r="BE42" s="32">
        <v>0.01</v>
      </c>
      <c r="BF42">
        <v>0.78</v>
      </c>
      <c r="BG42">
        <v>0.59</v>
      </c>
      <c r="BH42">
        <v>-0.97</v>
      </c>
    </row>
    <row r="43" spans="1:70" s="34" customFormat="1" ht="15.75" thickBot="1" x14ac:dyDescent="0.3">
      <c r="A43" s="36">
        <v>41244</v>
      </c>
      <c r="B43" s="34">
        <v>3.6312672363126589E-2</v>
      </c>
      <c r="C43" s="37">
        <f t="shared" si="9"/>
        <v>1.6209232363126588E-2</v>
      </c>
      <c r="D43" s="38">
        <v>9.9919391832025799E-3</v>
      </c>
      <c r="E43" s="37">
        <f t="shared" si="9"/>
        <v>-1.011150081679742E-2</v>
      </c>
      <c r="F43" s="38">
        <v>2.3617318228878498E-2</v>
      </c>
      <c r="G43" s="37">
        <f t="shared" si="1"/>
        <v>3.5138782288784975E-3</v>
      </c>
      <c r="H43" s="34">
        <v>3.4685897385086262E-2</v>
      </c>
      <c r="I43" s="37">
        <f t="shared" si="2"/>
        <v>1.4582457385086262E-2</v>
      </c>
      <c r="J43" s="38">
        <v>4.7970559677720653E-3</v>
      </c>
      <c r="K43" s="37">
        <f t="shared" si="3"/>
        <v>-1.5306384032227935E-2</v>
      </c>
      <c r="L43" s="38">
        <v>1.2860152267677741E-2</v>
      </c>
      <c r="M43" s="39">
        <f t="shared" si="4"/>
        <v>-7.2432877323222594E-3</v>
      </c>
      <c r="N43" s="34">
        <v>1.6789397507054157E-2</v>
      </c>
      <c r="O43" s="37">
        <f t="shared" si="5"/>
        <v>-3.3140424929458435E-3</v>
      </c>
      <c r="P43" s="38">
        <v>-5.7207502284626829E-2</v>
      </c>
      <c r="Q43" s="37">
        <f t="shared" si="7"/>
        <v>-7.731094228462683E-2</v>
      </c>
      <c r="R43" s="40">
        <v>3.7284095324013486E-2</v>
      </c>
      <c r="S43" s="37">
        <f t="shared" si="6"/>
        <v>1.7180655324013486E-2</v>
      </c>
      <c r="U43" s="41">
        <v>2.010344E-2</v>
      </c>
      <c r="V43" s="42"/>
      <c r="AT43" s="34">
        <v>3.6312672363126589E-2</v>
      </c>
      <c r="AU43" s="38">
        <v>9.9919391832025799E-3</v>
      </c>
      <c r="AV43" s="38">
        <v>2.3617318228878498E-2</v>
      </c>
      <c r="AW43" s="34">
        <v>3.4685897385086262E-2</v>
      </c>
      <c r="AX43" s="38">
        <v>4.7970559677720653E-3</v>
      </c>
      <c r="AY43" s="38">
        <v>1.2860152267677741E-2</v>
      </c>
      <c r="AZ43" s="34">
        <v>1.6789397507054157E-2</v>
      </c>
      <c r="BA43" s="38">
        <v>-5.7207502284626829E-2</v>
      </c>
      <c r="BB43" s="40">
        <v>3.7284095324013486E-2</v>
      </c>
      <c r="BC43" s="43" cm="1">
        <f t="array" ref="BC43">MMULT(AT43:BB43,$AB$20:$AB$28)-BE43</f>
        <v>6.1345817333612516E-2</v>
      </c>
      <c r="BD43" s="32">
        <f t="shared" si="8"/>
        <v>3.2367806602427284E-3</v>
      </c>
      <c r="BE43" s="43">
        <v>0.01</v>
      </c>
      <c r="BF43" s="34">
        <v>1.18</v>
      </c>
      <c r="BG43" s="34">
        <v>1.48</v>
      </c>
      <c r="BH43" s="34">
        <v>3.58</v>
      </c>
      <c r="BJ43" s="47"/>
      <c r="BK43" s="47" t="s">
        <v>48</v>
      </c>
      <c r="BL43" s="47" t="s">
        <v>34</v>
      </c>
      <c r="BM43" s="47" t="s">
        <v>49</v>
      </c>
      <c r="BN43" s="47" t="s">
        <v>50</v>
      </c>
      <c r="BO43" s="47" t="s">
        <v>51</v>
      </c>
      <c r="BP43" s="47" t="s">
        <v>52</v>
      </c>
      <c r="BQ43" s="47" t="s">
        <v>53</v>
      </c>
      <c r="BR43" s="47" t="s">
        <v>54</v>
      </c>
    </row>
    <row r="44" spans="1:70" x14ac:dyDescent="0.25">
      <c r="A44" s="22">
        <v>41275</v>
      </c>
      <c r="B44">
        <v>6.9539572990376386E-3</v>
      </c>
      <c r="C44" s="23">
        <f t="shared" si="9"/>
        <v>-1.469796270096236E-2</v>
      </c>
      <c r="D44" s="24">
        <v>3.4745557326116908E-2</v>
      </c>
      <c r="E44" s="23">
        <f t="shared" si="9"/>
        <v>1.309363732611691E-2</v>
      </c>
      <c r="F44" s="24">
        <v>6.9306942026074306E-2</v>
      </c>
      <c r="G44" s="23">
        <f t="shared" si="1"/>
        <v>4.7655022026074308E-2</v>
      </c>
      <c r="H44">
        <v>3.1407516672173293E-2</v>
      </c>
      <c r="I44" s="23">
        <f t="shared" si="2"/>
        <v>9.7555966721732945E-3</v>
      </c>
      <c r="J44" s="24">
        <v>1.5415489434027386E-2</v>
      </c>
      <c r="K44" s="23">
        <f t="shared" si="3"/>
        <v>-6.2364305659726119E-3</v>
      </c>
      <c r="L44" s="24">
        <v>6.6187985803390956E-2</v>
      </c>
      <c r="M44" s="25">
        <f t="shared" si="4"/>
        <v>4.4536065803390958E-2</v>
      </c>
      <c r="N44">
        <v>1.0242077441193482E-2</v>
      </c>
      <c r="O44" s="23">
        <f t="shared" si="5"/>
        <v>-1.1409842558806517E-2</v>
      </c>
      <c r="P44" s="24">
        <v>4.4344393164250581E-3</v>
      </c>
      <c r="Q44" s="23">
        <f t="shared" si="7"/>
        <v>-1.721748068357494E-2</v>
      </c>
      <c r="R44" s="26">
        <v>1.0601626429156839E-3</v>
      </c>
      <c r="S44" s="23">
        <f t="shared" si="6"/>
        <v>-2.0591757357084316E-2</v>
      </c>
      <c r="U44" s="27">
        <v>2.1651919999999998E-2</v>
      </c>
      <c r="V44" s="28"/>
      <c r="AT44">
        <v>6.9539572990376386E-3</v>
      </c>
      <c r="AU44" s="24">
        <v>3.4745557326116908E-2</v>
      </c>
      <c r="AV44" s="24">
        <v>6.9306942026074306E-2</v>
      </c>
      <c r="AW44">
        <v>3.1407516672173293E-2</v>
      </c>
      <c r="AX44" s="24">
        <v>1.5415489434027386E-2</v>
      </c>
      <c r="AY44" s="24">
        <v>6.6187985803390956E-2</v>
      </c>
      <c r="AZ44">
        <v>1.0242077441193482E-2</v>
      </c>
      <c r="BA44" s="24">
        <v>4.4344393164250581E-3</v>
      </c>
      <c r="BB44" s="26">
        <v>1.0601626429156839E-3</v>
      </c>
      <c r="BC44" s="32" cm="1">
        <f t="array" ref="BC44">MMULT(AT44:BB44,$AB$20:$AB$28)-BE44</f>
        <v>8.0163177318155115E-2</v>
      </c>
      <c r="BD44" s="32">
        <f t="shared" si="8"/>
        <v>2.6639347551261634E-2</v>
      </c>
      <c r="BE44" s="32">
        <v>0</v>
      </c>
      <c r="BF44">
        <v>5.57</v>
      </c>
      <c r="BG44">
        <v>0.39</v>
      </c>
      <c r="BH44">
        <v>0.95</v>
      </c>
      <c r="BJ44" t="s">
        <v>55</v>
      </c>
      <c r="BK44">
        <v>-2.3488877662420891E-2</v>
      </c>
      <c r="BL44">
        <v>8.877834277519198E-3</v>
      </c>
      <c r="BM44">
        <v>-2.6457891562473015</v>
      </c>
      <c r="BN44">
        <v>9.2235212523305195E-3</v>
      </c>
      <c r="BO44">
        <v>-4.1063437319422427E-2</v>
      </c>
      <c r="BP44">
        <v>-5.9143180054193577E-3</v>
      </c>
      <c r="BQ44">
        <v>-4.1063437319422427E-2</v>
      </c>
      <c r="BR44">
        <v>-5.9143180054193577E-3</v>
      </c>
    </row>
    <row r="45" spans="1:70" x14ac:dyDescent="0.25">
      <c r="A45" s="22">
        <v>41306</v>
      </c>
      <c r="B45">
        <v>2.1757590461666549E-2</v>
      </c>
      <c r="C45" s="23">
        <f t="shared" si="9"/>
        <v>-6.8824953833345262E-4</v>
      </c>
      <c r="D45" s="24">
        <v>1.9668939023607265E-2</v>
      </c>
      <c r="E45" s="23">
        <f t="shared" si="9"/>
        <v>-2.7769009763927363E-3</v>
      </c>
      <c r="F45" s="24">
        <v>3.0584142434747587E-2</v>
      </c>
      <c r="G45" s="23">
        <f t="shared" si="1"/>
        <v>8.1383024347475852E-3</v>
      </c>
      <c r="H45">
        <v>5.275190713963486E-2</v>
      </c>
      <c r="I45" s="23">
        <f t="shared" si="2"/>
        <v>3.0306067139634858E-2</v>
      </c>
      <c r="J45" s="24">
        <v>-3.3381977639847203E-2</v>
      </c>
      <c r="K45" s="23">
        <f t="shared" si="3"/>
        <v>-5.5827817639847205E-2</v>
      </c>
      <c r="L45" s="24">
        <v>-2.1572566137640716E-2</v>
      </c>
      <c r="M45" s="25">
        <f t="shared" si="4"/>
        <v>-4.4018406137640714E-2</v>
      </c>
      <c r="N45">
        <v>-0.11255900830781626</v>
      </c>
      <c r="O45" s="23">
        <f t="shared" si="5"/>
        <v>-0.13500484830781626</v>
      </c>
      <c r="P45" s="24">
        <v>-1.6206466479823888E-2</v>
      </c>
      <c r="Q45" s="23">
        <f t="shared" si="7"/>
        <v>-3.8652306479823886E-2</v>
      </c>
      <c r="R45" s="26">
        <v>-4.1163041410362151E-2</v>
      </c>
      <c r="S45" s="23">
        <f t="shared" si="6"/>
        <v>-6.3608881410362153E-2</v>
      </c>
      <c r="U45" s="27">
        <v>2.2445840000000002E-2</v>
      </c>
      <c r="V45" s="28"/>
      <c r="AT45">
        <v>2.1757590461666549E-2</v>
      </c>
      <c r="AU45" s="24">
        <v>1.9668939023607265E-2</v>
      </c>
      <c r="AV45" s="24">
        <v>3.0584142434747587E-2</v>
      </c>
      <c r="AW45">
        <v>5.275190713963486E-2</v>
      </c>
      <c r="AX45" s="24">
        <v>-3.3381977639847203E-2</v>
      </c>
      <c r="AY45" s="24">
        <v>-2.1572566137640716E-2</v>
      </c>
      <c r="AZ45">
        <v>-0.11255900830781626</v>
      </c>
      <c r="BA45" s="24">
        <v>-1.6206466479823888E-2</v>
      </c>
      <c r="BB45" s="26">
        <v>-4.1163041410362151E-2</v>
      </c>
      <c r="BC45" s="32" cm="1">
        <f t="array" ref="BC45">MMULT(AT45:BB45,$AB$20:$AB$28)-BE45</f>
        <v>0.16753232007520924</v>
      </c>
      <c r="BD45" s="32">
        <f t="shared" si="8"/>
        <v>-1.1124497879537109E-2</v>
      </c>
      <c r="BE45" s="32">
        <v>0</v>
      </c>
      <c r="BF45">
        <v>1.29</v>
      </c>
      <c r="BG45">
        <v>-0.45</v>
      </c>
      <c r="BH45">
        <v>0.03</v>
      </c>
      <c r="BJ45" t="s">
        <v>27</v>
      </c>
      <c r="BK45">
        <v>5.6472663854799481E-3</v>
      </c>
      <c r="BL45">
        <v>2.2679503844621027E-3</v>
      </c>
      <c r="BM45">
        <v>2.4900308332006693</v>
      </c>
      <c r="BN45">
        <v>1.4118948480313817E-2</v>
      </c>
      <c r="BO45">
        <v>1.1576320799850407E-3</v>
      </c>
      <c r="BP45">
        <v>1.0136900690974854E-2</v>
      </c>
      <c r="BQ45">
        <v>1.1576320799850407E-3</v>
      </c>
      <c r="BR45">
        <v>1.0136900690974854E-2</v>
      </c>
    </row>
    <row r="46" spans="1:70" x14ac:dyDescent="0.25">
      <c r="A46" s="22">
        <v>41334</v>
      </c>
      <c r="B46">
        <v>8.2946768544509317E-2</v>
      </c>
      <c r="C46" s="23">
        <f t="shared" si="9"/>
        <v>6.2236948544509313E-2</v>
      </c>
      <c r="D46" s="24">
        <v>2.4614091955909741E-2</v>
      </c>
      <c r="E46" s="23">
        <f t="shared" si="9"/>
        <v>3.9042719559097411E-3</v>
      </c>
      <c r="F46" s="24">
        <v>8.4625974344257893E-3</v>
      </c>
      <c r="G46" s="23">
        <f t="shared" si="1"/>
        <v>-1.2247222565574211E-2</v>
      </c>
      <c r="H46">
        <v>-1.0359846669669456E-2</v>
      </c>
      <c r="I46" s="23">
        <f t="shared" si="2"/>
        <v>-3.1069666669669455E-2</v>
      </c>
      <c r="J46" s="24">
        <v>-2.3347486346673104E-2</v>
      </c>
      <c r="K46" s="23">
        <f t="shared" si="3"/>
        <v>-4.4057306346673104E-2</v>
      </c>
      <c r="L46" s="24">
        <v>-3.208295218791108E-2</v>
      </c>
      <c r="M46" s="25">
        <f t="shared" si="4"/>
        <v>-5.2792772187911077E-2</v>
      </c>
      <c r="N46">
        <v>6.3334110869593327E-2</v>
      </c>
      <c r="O46" s="23">
        <f t="shared" si="5"/>
        <v>4.2624290869593323E-2</v>
      </c>
      <c r="P46" s="24">
        <v>1.7688897180753081E-2</v>
      </c>
      <c r="Q46" s="23">
        <f t="shared" si="7"/>
        <v>-3.0209228192469191E-3</v>
      </c>
      <c r="R46" s="26">
        <v>-4.5397125642365428E-2</v>
      </c>
      <c r="S46" s="23">
        <f t="shared" si="6"/>
        <v>-6.6106945642365425E-2</v>
      </c>
      <c r="U46" s="27">
        <v>2.070982E-2</v>
      </c>
      <c r="V46" s="28"/>
      <c r="AT46">
        <v>8.2946768544509317E-2</v>
      </c>
      <c r="AU46" s="24">
        <v>2.4614091955909741E-2</v>
      </c>
      <c r="AV46" s="24">
        <v>8.4625974344257893E-3</v>
      </c>
      <c r="AW46">
        <v>-1.0359846669669456E-2</v>
      </c>
      <c r="AX46" s="24">
        <v>-2.3347486346673104E-2</v>
      </c>
      <c r="AY46" s="24">
        <v>-3.208295218791108E-2</v>
      </c>
      <c r="AZ46">
        <v>6.3334110869593327E-2</v>
      </c>
      <c r="BA46" s="24">
        <v>1.7688897180753081E-2</v>
      </c>
      <c r="BB46" s="26">
        <v>-4.5397125642365428E-2</v>
      </c>
      <c r="BC46" s="32" cm="1">
        <f t="array" ref="BC46">MMULT(AT46:BB46,$AB$20:$AB$28)-BE46</f>
        <v>0.13502748725250738</v>
      </c>
      <c r="BD46" s="32">
        <f t="shared" si="8"/>
        <v>9.5398950153969108E-3</v>
      </c>
      <c r="BE46" s="32">
        <v>0</v>
      </c>
      <c r="BF46">
        <v>4.03</v>
      </c>
      <c r="BG46">
        <v>0.81</v>
      </c>
      <c r="BH46">
        <v>-0.3</v>
      </c>
      <c r="BJ46" t="s">
        <v>28</v>
      </c>
      <c r="BK46">
        <v>5.4675906447603402E-3</v>
      </c>
      <c r="BL46">
        <v>4.0173149522541368E-3</v>
      </c>
      <c r="BM46">
        <v>1.3610062217532748</v>
      </c>
      <c r="BN46">
        <v>0.17602044950832865</v>
      </c>
      <c r="BO46">
        <v>-2.4850855465645121E-3</v>
      </c>
      <c r="BP46">
        <v>1.3420266836085193E-2</v>
      </c>
      <c r="BQ46">
        <v>-2.4850855465645121E-3</v>
      </c>
      <c r="BR46">
        <v>1.3420266836085193E-2</v>
      </c>
    </row>
    <row r="47" spans="1:70" ht="15.75" thickBot="1" x14ac:dyDescent="0.3">
      <c r="A47" s="22">
        <v>41365</v>
      </c>
      <c r="B47">
        <v>3.2638997650743982E-2</v>
      </c>
      <c r="C47" s="23">
        <f t="shared" si="9"/>
        <v>1.4610797650743981E-2</v>
      </c>
      <c r="D47" s="24">
        <v>2.3619886238082619E-2</v>
      </c>
      <c r="E47" s="23">
        <f t="shared" si="9"/>
        <v>5.5916862380826181E-3</v>
      </c>
      <c r="F47" s="24">
        <v>1.2369273139697885E-2</v>
      </c>
      <c r="G47" s="23">
        <f t="shared" si="1"/>
        <v>-5.6589268603021159E-3</v>
      </c>
      <c r="H47">
        <v>1.0225532523850805E-2</v>
      </c>
      <c r="I47" s="23">
        <f t="shared" si="2"/>
        <v>-7.8026674761491957E-3</v>
      </c>
      <c r="J47" s="24">
        <v>1.7837463958060355E-2</v>
      </c>
      <c r="K47" s="23">
        <f t="shared" si="3"/>
        <v>-1.9073604193964658E-4</v>
      </c>
      <c r="L47" s="24">
        <v>4.8995868304775786E-2</v>
      </c>
      <c r="M47" s="25">
        <f t="shared" si="4"/>
        <v>3.0967668304775785E-2</v>
      </c>
      <c r="N47">
        <v>2.9532047973534477E-2</v>
      </c>
      <c r="O47" s="23">
        <f t="shared" si="5"/>
        <v>1.1503847973534476E-2</v>
      </c>
      <c r="P47" s="24">
        <v>9.4017532171801504E-2</v>
      </c>
      <c r="Q47" s="23">
        <f t="shared" si="7"/>
        <v>7.598933217180151E-2</v>
      </c>
      <c r="R47" s="26">
        <v>-8.6049814667266064E-3</v>
      </c>
      <c r="S47" s="23">
        <f t="shared" si="6"/>
        <v>-2.6633181466726608E-2</v>
      </c>
      <c r="U47" s="27">
        <v>1.8028200000000001E-2</v>
      </c>
      <c r="V47" s="28"/>
      <c r="AT47">
        <v>3.2638997650743982E-2</v>
      </c>
      <c r="AU47" s="24">
        <v>2.3619886238082619E-2</v>
      </c>
      <c r="AV47" s="24">
        <v>1.2369273139697885E-2</v>
      </c>
      <c r="AW47">
        <v>1.0225532523850805E-2</v>
      </c>
      <c r="AX47" s="24">
        <v>1.7837463958060355E-2</v>
      </c>
      <c r="AY47" s="24">
        <v>4.8995868304775786E-2</v>
      </c>
      <c r="AZ47">
        <v>2.9532047973534477E-2</v>
      </c>
      <c r="BA47" s="24">
        <v>9.4017532171801504E-2</v>
      </c>
      <c r="BB47" s="26">
        <v>-8.6049814667266064E-3</v>
      </c>
      <c r="BC47" s="32" cm="1">
        <f t="array" ref="BC47">MMULT(AT47:BB47,$AB$20:$AB$28)-BE47</f>
        <v>-6.2659129687838372E-3</v>
      </c>
      <c r="BD47" s="32">
        <f t="shared" si="8"/>
        <v>2.8959068943757868E-2</v>
      </c>
      <c r="BE47" s="32">
        <v>0</v>
      </c>
      <c r="BF47">
        <v>1.55</v>
      </c>
      <c r="BG47">
        <v>-2.42</v>
      </c>
      <c r="BH47">
        <v>0.62</v>
      </c>
      <c r="BJ47" s="34" t="s">
        <v>29</v>
      </c>
      <c r="BK47" s="34">
        <v>-6.4254331929559415E-3</v>
      </c>
      <c r="BL47" s="34">
        <v>3.2474009996764186E-3</v>
      </c>
      <c r="BM47" s="34">
        <v>-1.9786386693839757</v>
      </c>
      <c r="BN47" s="34">
        <v>5.010960426008481E-2</v>
      </c>
      <c r="BO47" s="34">
        <v>-1.2853987817312774E-2</v>
      </c>
      <c r="BP47" s="34">
        <v>3.1214314008907312E-6</v>
      </c>
      <c r="BQ47" s="34">
        <v>-1.2853987817312774E-2</v>
      </c>
      <c r="BR47" s="34">
        <v>3.1214314008907312E-6</v>
      </c>
    </row>
    <row r="48" spans="1:70" x14ac:dyDescent="0.25">
      <c r="A48" s="22">
        <v>41395</v>
      </c>
      <c r="B48">
        <v>-5.6875056875056876E-3</v>
      </c>
      <c r="C48" s="23">
        <f t="shared" si="9"/>
        <v>-2.4415685687505687E-2</v>
      </c>
      <c r="D48" s="24">
        <v>2.3514348395870688E-2</v>
      </c>
      <c r="E48" s="23">
        <f t="shared" si="9"/>
        <v>4.7861683958706873E-3</v>
      </c>
      <c r="F48" s="24">
        <v>4.5167107305046236E-2</v>
      </c>
      <c r="G48" s="23">
        <f t="shared" si="1"/>
        <v>2.6438927305046236E-2</v>
      </c>
      <c r="H48">
        <v>6.2397453246078122E-2</v>
      </c>
      <c r="I48" s="23">
        <f t="shared" si="2"/>
        <v>4.3669273246078125E-2</v>
      </c>
      <c r="J48" s="24">
        <v>1.780818849502688E-2</v>
      </c>
      <c r="K48" s="23">
        <f t="shared" si="3"/>
        <v>-9.1999150497312082E-4</v>
      </c>
      <c r="L48" s="24">
        <v>5.7038782548337753E-2</v>
      </c>
      <c r="M48" s="25">
        <f t="shared" si="4"/>
        <v>3.8310602548337749E-2</v>
      </c>
      <c r="N48">
        <v>-3.4615300671359664E-2</v>
      </c>
      <c r="O48" s="23">
        <f t="shared" si="5"/>
        <v>-5.3343480671359661E-2</v>
      </c>
      <c r="P48" s="24">
        <v>-6.7514570096571056E-3</v>
      </c>
      <c r="Q48" s="23">
        <f t="shared" si="7"/>
        <v>-2.5479637009657108E-2</v>
      </c>
      <c r="R48" s="26">
        <v>3.8939710537901941E-2</v>
      </c>
      <c r="S48" s="23">
        <f t="shared" si="6"/>
        <v>2.021153053790194E-2</v>
      </c>
      <c r="U48" s="27">
        <v>1.8728180000000001E-2</v>
      </c>
      <c r="V48" s="28"/>
      <c r="AT48">
        <v>-5.6875056875056876E-3</v>
      </c>
      <c r="AU48" s="24">
        <v>2.3514348395870688E-2</v>
      </c>
      <c r="AV48" s="24">
        <v>4.5167107305046236E-2</v>
      </c>
      <c r="AW48">
        <v>6.2397453246078122E-2</v>
      </c>
      <c r="AX48" s="24">
        <v>1.780818849502688E-2</v>
      </c>
      <c r="AY48" s="24">
        <v>5.7038782548337753E-2</v>
      </c>
      <c r="AZ48">
        <v>-3.4615300671359664E-2</v>
      </c>
      <c r="BA48" s="24">
        <v>-6.7514570096571056E-3</v>
      </c>
      <c r="BB48" s="26">
        <v>3.8939710537901941E-2</v>
      </c>
      <c r="BC48" s="32" cm="1">
        <f t="array" ref="BC48">MMULT(AT48:BB48,$AB$20:$AB$28)-BE48</f>
        <v>4.239229547026338E-2</v>
      </c>
      <c r="BD48" s="32">
        <f t="shared" si="8"/>
        <v>2.1979036351082129E-2</v>
      </c>
      <c r="BE48" s="32">
        <v>0</v>
      </c>
      <c r="BF48">
        <v>2.8</v>
      </c>
      <c r="BG48">
        <v>1.66</v>
      </c>
      <c r="BH48">
        <v>2.6</v>
      </c>
    </row>
    <row r="49" spans="1:60" x14ac:dyDescent="0.25">
      <c r="A49" s="22">
        <v>41426</v>
      </c>
      <c r="B49">
        <v>-3.171951982183998E-2</v>
      </c>
      <c r="C49" s="23">
        <f t="shared" si="9"/>
        <v>-5.3826039821839977E-2</v>
      </c>
      <c r="D49" s="24">
        <v>-5.9309769557613974E-2</v>
      </c>
      <c r="E49" s="23">
        <f t="shared" si="9"/>
        <v>-8.1416289557613972E-2</v>
      </c>
      <c r="F49" s="24">
        <v>-4.2176175103564506E-3</v>
      </c>
      <c r="G49" s="23">
        <f t="shared" si="1"/>
        <v>-2.6324137510356452E-2</v>
      </c>
      <c r="H49">
        <v>-5.8732683380807477E-2</v>
      </c>
      <c r="I49" s="23">
        <f t="shared" si="2"/>
        <v>-8.0839203380807481E-2</v>
      </c>
      <c r="J49" s="24">
        <v>-3.9370470777363331E-2</v>
      </c>
      <c r="K49" s="23">
        <f t="shared" si="3"/>
        <v>-6.1476990777363336E-2</v>
      </c>
      <c r="L49" s="24">
        <v>-6.8418038087677061E-2</v>
      </c>
      <c r="M49" s="25">
        <f t="shared" si="4"/>
        <v>-9.0524558087677065E-2</v>
      </c>
      <c r="N49">
        <v>-7.3083923494541667E-2</v>
      </c>
      <c r="O49" s="23">
        <f t="shared" si="5"/>
        <v>-9.5190443494541671E-2</v>
      </c>
      <c r="P49" s="24">
        <v>-2.4331603552448025E-2</v>
      </c>
      <c r="Q49" s="23">
        <f t="shared" si="7"/>
        <v>-4.643812355244803E-2</v>
      </c>
      <c r="R49" s="26">
        <v>-8.3065953654188951E-2</v>
      </c>
      <c r="S49" s="23">
        <f t="shared" si="6"/>
        <v>-0.10517247365418896</v>
      </c>
      <c r="U49" s="27">
        <v>2.2106520000000001E-2</v>
      </c>
      <c r="V49" s="28"/>
      <c r="AT49">
        <v>-3.171951982183998E-2</v>
      </c>
      <c r="AU49" s="24">
        <v>-5.9309769557613974E-2</v>
      </c>
      <c r="AV49" s="24">
        <v>-4.2176175103564506E-3</v>
      </c>
      <c r="AW49">
        <v>-5.8732683380807477E-2</v>
      </c>
      <c r="AX49" s="24">
        <v>-3.9370470777363331E-2</v>
      </c>
      <c r="AY49" s="24">
        <v>-6.8418038087677061E-2</v>
      </c>
      <c r="AZ49">
        <v>-7.3083923494541667E-2</v>
      </c>
      <c r="BA49" s="24">
        <v>-2.4331603552448025E-2</v>
      </c>
      <c r="BB49" s="26">
        <v>-8.3065953654188951E-2</v>
      </c>
      <c r="BC49" s="32" cm="1">
        <f t="array" ref="BC49">MMULT(AT49:BB49,$AB$20:$AB$28)-BE49</f>
        <v>-2.3195127401082462E-2</v>
      </c>
      <c r="BD49" s="32">
        <f t="shared" si="8"/>
        <v>-4.9138842204092988E-2</v>
      </c>
      <c r="BE49" s="32">
        <v>0</v>
      </c>
      <c r="BF49">
        <v>-1.2</v>
      </c>
      <c r="BG49">
        <v>1.17</v>
      </c>
      <c r="BH49">
        <v>-0.17</v>
      </c>
    </row>
    <row r="50" spans="1:60" x14ac:dyDescent="0.25">
      <c r="A50" s="22">
        <v>41456</v>
      </c>
      <c r="B50">
        <v>1.2437085988390105E-2</v>
      </c>
      <c r="C50" s="23">
        <f t="shared" si="9"/>
        <v>-1.0030504011609894E-2</v>
      </c>
      <c r="D50" s="24">
        <v>5.8164727572754628E-2</v>
      </c>
      <c r="E50" s="23">
        <f t="shared" si="9"/>
        <v>3.5697137572754625E-2</v>
      </c>
      <c r="F50" s="24">
        <v>6.2120156939717813E-2</v>
      </c>
      <c r="G50" s="23">
        <f t="shared" si="1"/>
        <v>3.9652566939717818E-2</v>
      </c>
      <c r="H50">
        <v>7.2613907372193837E-2</v>
      </c>
      <c r="I50" s="23">
        <f t="shared" si="2"/>
        <v>5.0146317372193841E-2</v>
      </c>
      <c r="J50" s="24">
        <v>6.8179449405710094E-2</v>
      </c>
      <c r="K50" s="23">
        <f t="shared" si="3"/>
        <v>4.5711859405710098E-2</v>
      </c>
      <c r="L50" s="24">
        <v>0.10292162080443411</v>
      </c>
      <c r="M50" s="25">
        <f t="shared" si="4"/>
        <v>8.0454030804434112E-2</v>
      </c>
      <c r="N50">
        <v>1.6611192319372227E-2</v>
      </c>
      <c r="O50" s="23">
        <f t="shared" si="5"/>
        <v>-5.8563976806277722E-3</v>
      </c>
      <c r="P50" s="24">
        <v>0.12789848608718979</v>
      </c>
      <c r="Q50" s="23">
        <f t="shared" si="7"/>
        <v>0.10543089608718979</v>
      </c>
      <c r="R50" s="26">
        <v>6.9375568531940435E-2</v>
      </c>
      <c r="S50" s="23">
        <f t="shared" si="6"/>
        <v>4.6907978531940439E-2</v>
      </c>
      <c r="U50" s="27">
        <v>2.2467589999999999E-2</v>
      </c>
      <c r="V50" s="28"/>
      <c r="AT50">
        <v>1.2437085988390105E-2</v>
      </c>
      <c r="AU50" s="24">
        <v>5.8164727572754628E-2</v>
      </c>
      <c r="AV50" s="24">
        <v>6.2120156939717813E-2</v>
      </c>
      <c r="AW50">
        <v>7.2613907372193837E-2</v>
      </c>
      <c r="AX50" s="24">
        <v>6.8179449405710094E-2</v>
      </c>
      <c r="AY50" s="24">
        <v>0.10292162080443411</v>
      </c>
      <c r="AZ50">
        <v>1.6611192319372227E-2</v>
      </c>
      <c r="BA50" s="24">
        <v>0.12789848608718979</v>
      </c>
      <c r="BB50" s="26">
        <v>6.9375568531940435E-2</v>
      </c>
      <c r="BC50" s="32" cm="1">
        <f t="array" ref="BC50">MMULT(AT50:BB50,$AB$20:$AB$28)-BE50</f>
        <v>-2.7805334261984477E-2</v>
      </c>
      <c r="BD50" s="32">
        <f t="shared" si="8"/>
        <v>6.559135500241145E-2</v>
      </c>
      <c r="BE50" s="32">
        <v>0</v>
      </c>
      <c r="BF50">
        <v>5.65</v>
      </c>
      <c r="BG50">
        <v>1.86</v>
      </c>
      <c r="BH50">
        <v>0.56000000000000005</v>
      </c>
    </row>
    <row r="51" spans="1:60" x14ac:dyDescent="0.25">
      <c r="A51" s="22">
        <v>41487</v>
      </c>
      <c r="B51">
        <v>-7.1029578801599658E-2</v>
      </c>
      <c r="C51" s="23">
        <f t="shared" si="9"/>
        <v>-9.4653218801599659E-2</v>
      </c>
      <c r="D51" s="24">
        <v>-2.0917020365553179E-2</v>
      </c>
      <c r="E51" s="23">
        <f t="shared" si="9"/>
        <v>-4.4540660365553181E-2</v>
      </c>
      <c r="F51" s="24">
        <v>9.8682555761158124E-3</v>
      </c>
      <c r="G51" s="23">
        <f t="shared" si="1"/>
        <v>-1.3755384423884185E-2</v>
      </c>
      <c r="H51">
        <v>-1.6264153998672006E-2</v>
      </c>
      <c r="I51" s="23">
        <f t="shared" si="2"/>
        <v>-3.9887793998672004E-2</v>
      </c>
      <c r="J51" s="24">
        <v>4.3040811547298233E-2</v>
      </c>
      <c r="K51" s="23">
        <f t="shared" si="3"/>
        <v>1.9417171547298235E-2</v>
      </c>
      <c r="L51" s="24">
        <v>4.0655523892436374E-3</v>
      </c>
      <c r="M51" s="25">
        <f t="shared" si="4"/>
        <v>-1.955808761075636E-2</v>
      </c>
      <c r="N51">
        <v>3.8806957960807277E-2</v>
      </c>
      <c r="O51" s="23">
        <f t="shared" si="5"/>
        <v>1.5183317960807279E-2</v>
      </c>
      <c r="P51" s="24">
        <v>9.7108385298915918E-3</v>
      </c>
      <c r="Q51" s="23">
        <f t="shared" si="7"/>
        <v>-1.3912801470108406E-2</v>
      </c>
      <c r="R51" s="26">
        <v>3.107571360951598E-3</v>
      </c>
      <c r="S51" s="23">
        <f t="shared" si="6"/>
        <v>-2.0516068639048399E-2</v>
      </c>
      <c r="U51" s="27">
        <v>2.3623639999999998E-2</v>
      </c>
      <c r="V51" s="28"/>
      <c r="AT51">
        <v>-7.1029578801599658E-2</v>
      </c>
      <c r="AU51" s="24">
        <v>-2.0917020365553179E-2</v>
      </c>
      <c r="AV51" s="24">
        <v>9.8682555761158124E-3</v>
      </c>
      <c r="AW51">
        <v>-1.6264153998672006E-2</v>
      </c>
      <c r="AX51" s="24">
        <v>4.3040811547298233E-2</v>
      </c>
      <c r="AY51" s="24">
        <v>4.0655523892436374E-3</v>
      </c>
      <c r="AZ51">
        <v>3.8806957960807277E-2</v>
      </c>
      <c r="BA51" s="24">
        <v>9.7108385298915918E-3</v>
      </c>
      <c r="BB51" s="26">
        <v>3.107571360951598E-3</v>
      </c>
      <c r="BC51" s="32" cm="1">
        <f t="array" ref="BC51">MMULT(AT51:BB51,$AB$20:$AB$28)-BE51</f>
        <v>-0.12840509533191397</v>
      </c>
      <c r="BD51" s="32">
        <f t="shared" si="8"/>
        <v>4.3248244275922721E-5</v>
      </c>
      <c r="BE51" s="32">
        <v>0</v>
      </c>
      <c r="BF51">
        <v>-2.71</v>
      </c>
      <c r="BG51">
        <v>0.31</v>
      </c>
      <c r="BH51">
        <v>-2.78</v>
      </c>
    </row>
    <row r="52" spans="1:60" x14ac:dyDescent="0.25">
      <c r="A52" s="22">
        <v>41518</v>
      </c>
      <c r="B52">
        <v>2.3072155969449438E-2</v>
      </c>
      <c r="C52" s="23">
        <f t="shared" si="9"/>
        <v>-1.7859440305505597E-3</v>
      </c>
      <c r="D52" s="24">
        <v>5.364972409580597E-2</v>
      </c>
      <c r="E52" s="23">
        <f t="shared" si="9"/>
        <v>2.8791624095805973E-2</v>
      </c>
      <c r="F52" s="24">
        <v>3.8286014079072603E-2</v>
      </c>
      <c r="G52" s="23">
        <f t="shared" si="1"/>
        <v>1.3427914079072605E-2</v>
      </c>
      <c r="H52">
        <v>7.0509668886559781E-2</v>
      </c>
      <c r="I52" s="23">
        <f t="shared" si="2"/>
        <v>4.5651568886559787E-2</v>
      </c>
      <c r="J52" s="24">
        <v>1.4787245862884121E-2</v>
      </c>
      <c r="K52" s="23">
        <f t="shared" si="3"/>
        <v>-1.0070854137115877E-2</v>
      </c>
      <c r="L52" s="24">
        <v>6.1590540958979721E-2</v>
      </c>
      <c r="M52" s="25">
        <f t="shared" si="4"/>
        <v>3.673244095897972E-2</v>
      </c>
      <c r="N52">
        <v>0.20706745638619775</v>
      </c>
      <c r="O52" s="23">
        <f t="shared" si="5"/>
        <v>0.18220935638619776</v>
      </c>
      <c r="P52" s="24">
        <v>0.10693300726786527</v>
      </c>
      <c r="Q52" s="23">
        <f t="shared" si="7"/>
        <v>8.2074907267865274E-2</v>
      </c>
      <c r="R52" s="26">
        <v>4.4773159356065288E-2</v>
      </c>
      <c r="S52" s="23">
        <f t="shared" si="6"/>
        <v>1.9915059356065291E-2</v>
      </c>
      <c r="U52" s="27">
        <v>2.4858099999999998E-2</v>
      </c>
      <c r="V52" s="28"/>
      <c r="AT52">
        <v>2.3072155969449438E-2</v>
      </c>
      <c r="AU52" s="24">
        <v>5.364972409580597E-2</v>
      </c>
      <c r="AV52" s="24">
        <v>3.8286014079072603E-2</v>
      </c>
      <c r="AW52">
        <v>7.0509668886559781E-2</v>
      </c>
      <c r="AX52" s="24">
        <v>1.4787245862884121E-2</v>
      </c>
      <c r="AY52" s="24">
        <v>6.1590540958979721E-2</v>
      </c>
      <c r="AZ52">
        <v>0.20706745638619775</v>
      </c>
      <c r="BA52" s="24">
        <v>0.10693300726786527</v>
      </c>
      <c r="BB52" s="26">
        <v>4.4773159356065288E-2</v>
      </c>
      <c r="BC52" s="32" cm="1">
        <f t="array" ref="BC52">MMULT(AT52:BB52,$AB$20:$AB$28)-BE52</f>
        <v>1.4743875483503373E-2</v>
      </c>
      <c r="BD52" s="32">
        <f t="shared" si="8"/>
        <v>6.8963219206986656E-2</v>
      </c>
      <c r="BE52" s="32">
        <v>0</v>
      </c>
      <c r="BF52">
        <v>3.77</v>
      </c>
      <c r="BG52">
        <v>2.92</v>
      </c>
      <c r="BH52">
        <v>-1.19</v>
      </c>
    </row>
    <row r="53" spans="1:60" x14ac:dyDescent="0.25">
      <c r="A53" s="22">
        <v>41548</v>
      </c>
      <c r="B53">
        <v>4.1338212060934978E-2</v>
      </c>
      <c r="C53" s="23">
        <f t="shared" si="9"/>
        <v>1.7394732060934979E-2</v>
      </c>
      <c r="D53" s="24">
        <v>-1.4022872807876797E-2</v>
      </c>
      <c r="E53" s="23">
        <f t="shared" si="9"/>
        <v>-3.7966352807876795E-2</v>
      </c>
      <c r="F53" s="24">
        <v>5.2363201344900656E-4</v>
      </c>
      <c r="G53" s="23">
        <f t="shared" si="1"/>
        <v>-2.3419847986550994E-2</v>
      </c>
      <c r="H53">
        <v>3.8899191704150918E-2</v>
      </c>
      <c r="I53" s="23">
        <f t="shared" si="2"/>
        <v>1.4955711704150918E-2</v>
      </c>
      <c r="J53" s="24">
        <v>3.8252280832462286E-2</v>
      </c>
      <c r="K53" s="23">
        <f t="shared" si="3"/>
        <v>1.4308800832462287E-2</v>
      </c>
      <c r="L53" s="24">
        <v>7.3512362577232065E-2</v>
      </c>
      <c r="M53" s="25">
        <f t="shared" si="4"/>
        <v>4.9568882577232062E-2</v>
      </c>
      <c r="N53">
        <v>9.0659596209750087E-2</v>
      </c>
      <c r="O53" s="23">
        <f t="shared" si="5"/>
        <v>6.6716116209750084E-2</v>
      </c>
      <c r="P53" s="24">
        <v>5.5855716182214042E-2</v>
      </c>
      <c r="Q53" s="23">
        <f t="shared" si="7"/>
        <v>3.1912236182214046E-2</v>
      </c>
      <c r="R53" s="26">
        <v>3.7375714295065164E-2</v>
      </c>
      <c r="S53" s="23">
        <f t="shared" si="6"/>
        <v>1.3432234295065165E-2</v>
      </c>
      <c r="U53" s="27">
        <v>2.394348E-2</v>
      </c>
      <c r="V53" s="28"/>
      <c r="AT53">
        <v>4.1338212060934978E-2</v>
      </c>
      <c r="AU53" s="24">
        <v>-1.4022872807876797E-2</v>
      </c>
      <c r="AV53" s="24">
        <v>5.2363201344900656E-4</v>
      </c>
      <c r="AW53">
        <v>3.8899191704150918E-2</v>
      </c>
      <c r="AX53" s="24">
        <v>3.8252280832462286E-2</v>
      </c>
      <c r="AY53" s="24">
        <v>7.3512362577232065E-2</v>
      </c>
      <c r="AZ53">
        <v>9.0659596209750087E-2</v>
      </c>
      <c r="BA53" s="24">
        <v>5.5855716182214042E-2</v>
      </c>
      <c r="BB53" s="26">
        <v>3.7375714295065164E-2</v>
      </c>
      <c r="BC53" s="32" cm="1">
        <f t="array" ref="BC53">MMULT(AT53:BB53,$AB$20:$AB$28)-BE53</f>
        <v>-8.8063873232338163E-2</v>
      </c>
      <c r="BD53" s="32">
        <f t="shared" si="8"/>
        <v>4.0265981451931304E-2</v>
      </c>
      <c r="BE53" s="32">
        <v>0</v>
      </c>
      <c r="BF53">
        <v>4.18</v>
      </c>
      <c r="BG53">
        <v>-1.51</v>
      </c>
      <c r="BH53">
        <v>1.1399999999999999</v>
      </c>
    </row>
    <row r="54" spans="1:60" x14ac:dyDescent="0.25">
      <c r="A54" s="22">
        <v>41579</v>
      </c>
      <c r="B54">
        <v>-8.0573526290552058E-3</v>
      </c>
      <c r="C54" s="23">
        <f t="shared" si="9"/>
        <v>-3.0707352629055204E-2</v>
      </c>
      <c r="D54" s="24">
        <v>-5.4370741467168401E-3</v>
      </c>
      <c r="E54" s="23">
        <f t="shared" si="9"/>
        <v>-2.808707414671684E-2</v>
      </c>
      <c r="F54" s="24">
        <v>1.6389101292531693E-2</v>
      </c>
      <c r="G54" s="23">
        <f t="shared" si="1"/>
        <v>-6.260898707468307E-3</v>
      </c>
      <c r="H54">
        <v>6.8110351951031758E-3</v>
      </c>
      <c r="I54" s="23">
        <f t="shared" si="2"/>
        <v>-1.5838964804896823E-2</v>
      </c>
      <c r="J54" s="24">
        <v>-2.0059466518681977E-2</v>
      </c>
      <c r="K54" s="23">
        <f t="shared" si="3"/>
        <v>-4.2709466518681974E-2</v>
      </c>
      <c r="L54" s="24">
        <v>1.8264548707473696E-2</v>
      </c>
      <c r="M54" s="25">
        <f t="shared" si="4"/>
        <v>-4.3854512925263038E-3</v>
      </c>
      <c r="N54">
        <v>-4.891671998148394E-2</v>
      </c>
      <c r="O54" s="23">
        <f t="shared" si="5"/>
        <v>-7.1566719981483937E-2</v>
      </c>
      <c r="P54" s="24">
        <v>-9.1150203121369747E-5</v>
      </c>
      <c r="Q54" s="23">
        <f t="shared" si="7"/>
        <v>-2.2741150203121369E-2</v>
      </c>
      <c r="R54" s="26">
        <v>3.0779326489276438E-2</v>
      </c>
      <c r="S54" s="23">
        <f t="shared" si="6"/>
        <v>8.129326489276438E-3</v>
      </c>
      <c r="U54" s="27">
        <v>2.265E-2</v>
      </c>
      <c r="V54" s="28"/>
      <c r="AT54">
        <v>-8.0573526290552058E-3</v>
      </c>
      <c r="AU54" s="24">
        <v>-5.4370741467168401E-3</v>
      </c>
      <c r="AV54" s="24">
        <v>1.6389101292531693E-2</v>
      </c>
      <c r="AW54">
        <v>6.8110351951031758E-3</v>
      </c>
      <c r="AX54" s="24">
        <v>-2.0059466518681977E-2</v>
      </c>
      <c r="AY54" s="24">
        <v>1.8264548707473696E-2</v>
      </c>
      <c r="AZ54">
        <v>-4.891671998148394E-2</v>
      </c>
      <c r="BA54" s="24">
        <v>-9.1150203121369747E-5</v>
      </c>
      <c r="BB54" s="26">
        <v>3.0779326489276438E-2</v>
      </c>
      <c r="BC54" s="32" cm="1">
        <f t="array" ref="BC54">MMULT(AT54:BB54,$AB$20:$AB$28)-BE54</f>
        <v>-7.9983521992574719E-3</v>
      </c>
      <c r="BD54" s="32">
        <f t="shared" si="8"/>
        <v>-1.1464168660749255E-3</v>
      </c>
      <c r="BE54" s="32">
        <v>0</v>
      </c>
      <c r="BF54">
        <v>3.12</v>
      </c>
      <c r="BG54">
        <v>1.22</v>
      </c>
      <c r="BH54">
        <v>0.24</v>
      </c>
    </row>
    <row r="55" spans="1:60" s="34" customFormat="1" ht="15.75" thickBot="1" x14ac:dyDescent="0.3">
      <c r="A55" s="36">
        <v>41609</v>
      </c>
      <c r="B55" s="34">
        <v>-4.7310362316543781E-3</v>
      </c>
      <c r="C55" s="37">
        <f t="shared" si="9"/>
        <v>-2.8038536231654379E-2</v>
      </c>
      <c r="D55" s="38">
        <v>-1.5114681170094431E-2</v>
      </c>
      <c r="E55" s="37">
        <f t="shared" si="9"/>
        <v>-3.8422181170094431E-2</v>
      </c>
      <c r="F55" s="38">
        <v>1.9241223041521227E-3</v>
      </c>
      <c r="G55" s="37">
        <f t="shared" si="1"/>
        <v>-2.1383377695847878E-2</v>
      </c>
      <c r="H55" s="34">
        <v>2.5207139394818865E-2</v>
      </c>
      <c r="I55" s="37">
        <f t="shared" si="2"/>
        <v>1.8996393948188632E-3</v>
      </c>
      <c r="J55" s="38">
        <v>-7.1209900815239211E-3</v>
      </c>
      <c r="K55" s="37">
        <f t="shared" si="3"/>
        <v>-3.0428490081523922E-2</v>
      </c>
      <c r="L55" s="38">
        <v>1.8836559715210924E-2</v>
      </c>
      <c r="M55" s="39">
        <f t="shared" si="4"/>
        <v>-4.4709402847890774E-3</v>
      </c>
      <c r="N55" s="34">
        <v>-6.3586296855249788E-2</v>
      </c>
      <c r="O55" s="37">
        <f t="shared" si="5"/>
        <v>-8.6893796855249783E-2</v>
      </c>
      <c r="P55" s="38">
        <v>-2.6433309590955328E-2</v>
      </c>
      <c r="Q55" s="37">
        <f t="shared" si="7"/>
        <v>-4.974080959095533E-2</v>
      </c>
      <c r="R55" s="40">
        <v>1.5315773042525578E-2</v>
      </c>
      <c r="S55" s="37">
        <f t="shared" si="6"/>
        <v>-7.9917269574744237E-3</v>
      </c>
      <c r="U55" s="41">
        <v>2.3307500000000002E-2</v>
      </c>
      <c r="V55" s="42"/>
      <c r="AT55" s="34">
        <v>-4.7310362316543781E-3</v>
      </c>
      <c r="AU55" s="38">
        <v>-1.5114681170094431E-2</v>
      </c>
      <c r="AV55" s="38">
        <v>1.9241223041521227E-3</v>
      </c>
      <c r="AW55" s="34">
        <v>2.5207139394818865E-2</v>
      </c>
      <c r="AX55" s="38">
        <v>-7.1209900815239211E-3</v>
      </c>
      <c r="AY55" s="38">
        <v>1.8836559715210924E-2</v>
      </c>
      <c r="AZ55" s="34">
        <v>-6.3586296855249788E-2</v>
      </c>
      <c r="BA55" s="38">
        <v>-2.6433309590955328E-2</v>
      </c>
      <c r="BB55" s="40">
        <v>1.5315773042525578E-2</v>
      </c>
      <c r="BC55" s="43" cm="1">
        <f t="array" ref="BC55">MMULT(AT55:BB55,$AB$20:$AB$28)-BE55</f>
        <v>-1.9336966485333749E-3</v>
      </c>
      <c r="BD55" s="32">
        <f t="shared" si="8"/>
        <v>-6.1891910525300395E-3</v>
      </c>
      <c r="BE55" s="43">
        <v>0</v>
      </c>
      <c r="BF55" s="34">
        <v>2.81</v>
      </c>
      <c r="BG55" s="34">
        <v>-0.5</v>
      </c>
      <c r="BH55" s="34">
        <v>-0.31</v>
      </c>
    </row>
    <row r="56" spans="1:60" x14ac:dyDescent="0.25">
      <c r="A56" s="22">
        <v>41640</v>
      </c>
      <c r="B56">
        <v>-3.9103120446528909E-2</v>
      </c>
      <c r="C56" s="23">
        <f t="shared" si="9"/>
        <v>-6.2944480446528908E-2</v>
      </c>
      <c r="D56" s="24">
        <v>-2.2628959091972524E-2</v>
      </c>
      <c r="E56" s="23">
        <f t="shared" si="9"/>
        <v>-4.6470319091972523E-2</v>
      </c>
      <c r="F56" s="24">
        <v>2.9537100928445231E-2</v>
      </c>
      <c r="G56" s="23">
        <f t="shared" si="1"/>
        <v>5.6957409284452316E-3</v>
      </c>
      <c r="H56">
        <v>-1.9696814567080185E-2</v>
      </c>
      <c r="I56" s="23">
        <f t="shared" si="2"/>
        <v>-4.3538174567080187E-2</v>
      </c>
      <c r="J56" s="24">
        <v>-5.1415424618045505E-2</v>
      </c>
      <c r="K56" s="23">
        <f t="shared" si="3"/>
        <v>-7.5256784618045497E-2</v>
      </c>
      <c r="L56" s="24">
        <v>-2.943159866220756E-3</v>
      </c>
      <c r="M56" s="25">
        <f t="shared" si="4"/>
        <v>-2.6784519866220755E-2</v>
      </c>
      <c r="N56">
        <v>1.9365048388414699E-2</v>
      </c>
      <c r="O56" s="23">
        <f t="shared" si="5"/>
        <v>-4.4763116115852999E-3</v>
      </c>
      <c r="P56" s="24">
        <v>-1.7801969187787963E-2</v>
      </c>
      <c r="Q56" s="23">
        <f t="shared" si="7"/>
        <v>-4.1643329187787959E-2</v>
      </c>
      <c r="R56" s="26">
        <v>-7.1528912415668403E-2</v>
      </c>
      <c r="S56" s="23">
        <f t="shared" si="6"/>
        <v>-9.5370272415668395E-2</v>
      </c>
      <c r="U56" s="27">
        <v>2.3841359999999999E-2</v>
      </c>
      <c r="V56" s="28"/>
      <c r="AT56">
        <v>-3.9103120446528909E-2</v>
      </c>
      <c r="AU56" s="24">
        <v>-2.2628959091972524E-2</v>
      </c>
      <c r="AV56" s="24">
        <v>2.9537100928445231E-2</v>
      </c>
      <c r="AW56">
        <v>-1.9696814567080185E-2</v>
      </c>
      <c r="AX56" s="24">
        <v>-5.1415424618045505E-2</v>
      </c>
      <c r="AY56" s="24">
        <v>-2.943159866220756E-3</v>
      </c>
      <c r="AZ56">
        <v>1.9365048388414699E-2</v>
      </c>
      <c r="BA56" s="24">
        <v>-1.7801969187787963E-2</v>
      </c>
      <c r="BB56" s="26">
        <v>-7.1528912415668403E-2</v>
      </c>
      <c r="BC56" s="32" cm="1">
        <f t="array" ref="BC56">MMULT(AT56:BB56,$AB$20:$AB$28)-BE56</f>
        <v>3.5948496422931776E-2</v>
      </c>
      <c r="BD56" s="32">
        <f t="shared" si="8"/>
        <v>-1.9579578986271592E-2</v>
      </c>
      <c r="BE56" s="32">
        <v>0</v>
      </c>
      <c r="BF56">
        <v>-3.32</v>
      </c>
      <c r="BG56">
        <v>0.85</v>
      </c>
      <c r="BH56">
        <v>-2.09</v>
      </c>
    </row>
    <row r="57" spans="1:60" x14ac:dyDescent="0.25">
      <c r="A57" s="22">
        <v>41671</v>
      </c>
      <c r="B57">
        <v>4.1937354988399178E-2</v>
      </c>
      <c r="C57" s="23">
        <f t="shared" si="9"/>
        <v>1.9409854988399179E-2</v>
      </c>
      <c r="D57" s="24">
        <v>4.5453041402136109E-2</v>
      </c>
      <c r="E57" s="23">
        <f t="shared" si="9"/>
        <v>2.292554140213611E-2</v>
      </c>
      <c r="F57" s="24">
        <v>4.9418712643678184E-2</v>
      </c>
      <c r="G57" s="23">
        <f t="shared" si="1"/>
        <v>2.6891212643678185E-2</v>
      </c>
      <c r="H57">
        <v>5.3416242702617252E-2</v>
      </c>
      <c r="I57" s="23">
        <f t="shared" si="2"/>
        <v>3.0888742702617253E-2</v>
      </c>
      <c r="J57" s="24">
        <v>0.10368809933578711</v>
      </c>
      <c r="K57" s="23">
        <f t="shared" si="3"/>
        <v>8.116059933578712E-2</v>
      </c>
      <c r="L57" s="24">
        <v>6.5946631948691284E-2</v>
      </c>
      <c r="M57" s="25">
        <f t="shared" si="4"/>
        <v>4.3419131948691285E-2</v>
      </c>
      <c r="N57">
        <v>-1.169577915492956E-2</v>
      </c>
      <c r="O57" s="23">
        <f t="shared" si="5"/>
        <v>-3.4223279154929558E-2</v>
      </c>
      <c r="P57" s="24">
        <v>0.12274635987961673</v>
      </c>
      <c r="Q57" s="23">
        <f t="shared" si="7"/>
        <v>0.10021885987961673</v>
      </c>
      <c r="R57" s="26">
        <v>3.0714485158994508E-2</v>
      </c>
      <c r="S57" s="23">
        <f t="shared" si="6"/>
        <v>8.1869851589945093E-3</v>
      </c>
      <c r="U57" s="27">
        <v>2.2527499999999999E-2</v>
      </c>
      <c r="V57" s="28"/>
      <c r="AT57">
        <v>4.1937354988399178E-2</v>
      </c>
      <c r="AU57" s="24">
        <v>4.5453041402136109E-2</v>
      </c>
      <c r="AV57" s="24">
        <v>4.9418712643678184E-2</v>
      </c>
      <c r="AW57">
        <v>5.3416242702617252E-2</v>
      </c>
      <c r="AX57" s="24">
        <v>0.10368809933578711</v>
      </c>
      <c r="AY57" s="24">
        <v>6.5946631948691284E-2</v>
      </c>
      <c r="AZ57">
        <v>-1.169577915492956E-2</v>
      </c>
      <c r="BA57" s="24">
        <v>0.12274635987961673</v>
      </c>
      <c r="BB57" s="26">
        <v>3.0714485158994508E-2</v>
      </c>
      <c r="BC57" s="32" cm="1">
        <f t="array" ref="BC57">MMULT(AT57:BB57,$AB$20:$AB$28)-BE57</f>
        <v>-2.614529075397018E-2</v>
      </c>
      <c r="BD57" s="32">
        <f t="shared" si="8"/>
        <v>5.5736127656110086E-2</v>
      </c>
      <c r="BE57" s="32">
        <v>0</v>
      </c>
      <c r="BF57">
        <v>4.6500000000000004</v>
      </c>
      <c r="BG57">
        <v>0.34</v>
      </c>
      <c r="BH57">
        <v>-0.4</v>
      </c>
    </row>
    <row r="58" spans="1:60" x14ac:dyDescent="0.25">
      <c r="A58" s="22">
        <v>41699</v>
      </c>
      <c r="B58">
        <v>-7.7937983633024884E-4</v>
      </c>
      <c r="C58" s="23">
        <f t="shared" si="9"/>
        <v>-2.2297949836330249E-2</v>
      </c>
      <c r="D58" s="24">
        <v>-5.9951323001570791E-3</v>
      </c>
      <c r="E58" s="23">
        <f t="shared" si="9"/>
        <v>-2.7513702300157081E-2</v>
      </c>
      <c r="F58" s="24">
        <v>6.7219886009112374E-3</v>
      </c>
      <c r="G58" s="23">
        <f t="shared" si="1"/>
        <v>-1.4796581399088763E-2</v>
      </c>
      <c r="H58">
        <v>1.0357016710689466E-2</v>
      </c>
      <c r="I58" s="23">
        <f t="shared" si="2"/>
        <v>-1.1161553289310535E-2</v>
      </c>
      <c r="J58" s="24">
        <v>1.541918108812945E-2</v>
      </c>
      <c r="K58" s="23">
        <f t="shared" si="3"/>
        <v>-6.0993889118705503E-3</v>
      </c>
      <c r="L58" s="24">
        <v>-2.1020846809427722E-2</v>
      </c>
      <c r="M58" s="25">
        <f t="shared" si="4"/>
        <v>-4.2539416809427723E-2</v>
      </c>
      <c r="N58">
        <v>0.18168549882198792</v>
      </c>
      <c r="O58" s="23">
        <f t="shared" si="5"/>
        <v>0.16016692882198791</v>
      </c>
      <c r="P58" s="24">
        <v>2.5858104305639822E-2</v>
      </c>
      <c r="Q58" s="23">
        <f t="shared" si="7"/>
        <v>4.3395343056398215E-3</v>
      </c>
      <c r="R58" s="26">
        <v>9.9351725267594337E-3</v>
      </c>
      <c r="S58" s="23">
        <f t="shared" si="6"/>
        <v>-1.1583397473240567E-2</v>
      </c>
      <c r="U58" s="27">
        <v>2.1518570000000001E-2</v>
      </c>
      <c r="V58" s="28"/>
      <c r="AT58">
        <v>-7.7937983633024884E-4</v>
      </c>
      <c r="AU58" s="24">
        <v>-5.9951323001570791E-3</v>
      </c>
      <c r="AV58" s="24">
        <v>6.7219886009112374E-3</v>
      </c>
      <c r="AW58">
        <v>1.0357016710689466E-2</v>
      </c>
      <c r="AX58" s="24">
        <v>1.541918108812945E-2</v>
      </c>
      <c r="AY58" s="24">
        <v>-2.1020846809427722E-2</v>
      </c>
      <c r="AZ58">
        <v>0.18168549882198792</v>
      </c>
      <c r="BA58" s="24">
        <v>2.5858104305639822E-2</v>
      </c>
      <c r="BB58" s="26">
        <v>9.9351725267594337E-3</v>
      </c>
      <c r="BC58" s="32" cm="1">
        <f t="array" ref="BC58">MMULT(AT58:BB58,$AB$20:$AB$28)-BE58</f>
        <v>-4.736973427702499E-2</v>
      </c>
      <c r="BD58" s="32">
        <f t="shared" si="8"/>
        <v>2.4686844789800252E-2</v>
      </c>
      <c r="BE58" s="32">
        <v>0</v>
      </c>
      <c r="BF58">
        <v>0.43</v>
      </c>
      <c r="BG58">
        <v>-1.89</v>
      </c>
      <c r="BH58">
        <v>5.09</v>
      </c>
    </row>
    <row r="59" spans="1:60" x14ac:dyDescent="0.25">
      <c r="A59" s="22">
        <v>41730</v>
      </c>
      <c r="B59">
        <v>2.516654330125824E-2</v>
      </c>
      <c r="C59" s="23">
        <f t="shared" si="9"/>
        <v>4.9094033012582437E-3</v>
      </c>
      <c r="D59" s="24">
        <v>3.6053775843864981E-2</v>
      </c>
      <c r="E59" s="23">
        <f t="shared" si="9"/>
        <v>1.5796635843864985E-2</v>
      </c>
      <c r="F59" s="24">
        <v>-1.938471873302396E-2</v>
      </c>
      <c r="G59" s="23">
        <f t="shared" si="1"/>
        <v>-3.9641858733023956E-2</v>
      </c>
      <c r="H59">
        <v>1.7621488754991463E-2</v>
      </c>
      <c r="I59" s="23">
        <f t="shared" si="2"/>
        <v>-2.6356512450085336E-3</v>
      </c>
      <c r="J59" s="24">
        <v>8.0545736504830795E-2</v>
      </c>
      <c r="K59" s="23">
        <f t="shared" si="3"/>
        <v>6.0288596504830802E-2</v>
      </c>
      <c r="L59" s="24">
        <v>-6.5059440694309875E-3</v>
      </c>
      <c r="M59" s="25">
        <f t="shared" si="4"/>
        <v>-2.6763084069430985E-2</v>
      </c>
      <c r="N59">
        <v>8.9128596579356859E-2</v>
      </c>
      <c r="O59" s="23">
        <f t="shared" si="5"/>
        <v>6.8871456579356866E-2</v>
      </c>
      <c r="P59" s="24">
        <v>-5.5165441363223738E-2</v>
      </c>
      <c r="Q59" s="23">
        <f t="shared" si="7"/>
        <v>-7.5422581363223731E-2</v>
      </c>
      <c r="R59" s="26">
        <v>2.1041009070153344E-2</v>
      </c>
      <c r="S59" s="23">
        <f t="shared" si="6"/>
        <v>7.8386907015334795E-4</v>
      </c>
      <c r="U59" s="27">
        <v>2.0257139999999996E-2</v>
      </c>
      <c r="V59" s="28"/>
      <c r="AT59">
        <v>2.516654330125824E-2</v>
      </c>
      <c r="AU59" s="24">
        <v>3.6053775843864981E-2</v>
      </c>
      <c r="AV59" s="24">
        <v>-1.938471873302396E-2</v>
      </c>
      <c r="AW59">
        <v>1.7621488754991463E-2</v>
      </c>
      <c r="AX59" s="24">
        <v>8.0545736504830795E-2</v>
      </c>
      <c r="AY59" s="24">
        <v>-6.5059440694309875E-3</v>
      </c>
      <c r="AZ59">
        <v>8.9128596579356859E-2</v>
      </c>
      <c r="BA59" s="24">
        <v>-5.5165441363223738E-2</v>
      </c>
      <c r="BB59" s="26">
        <v>2.1041009070153344E-2</v>
      </c>
      <c r="BC59" s="32" cm="1">
        <f t="array" ref="BC59">MMULT(AT59:BB59,$AB$20:$AB$28)-BE59</f>
        <v>2.6736868433843181E-2</v>
      </c>
      <c r="BD59" s="32">
        <f t="shared" si="8"/>
        <v>2.094456065430856E-2</v>
      </c>
      <c r="BE59" s="32">
        <v>0</v>
      </c>
      <c r="BF59">
        <v>-0.19</v>
      </c>
      <c r="BG59">
        <v>-4.24</v>
      </c>
      <c r="BH59">
        <v>1.1399999999999999</v>
      </c>
    </row>
    <row r="60" spans="1:60" x14ac:dyDescent="0.25">
      <c r="A60" s="22">
        <v>41760</v>
      </c>
      <c r="B60">
        <v>1.4168704631031405E-2</v>
      </c>
      <c r="C60" s="23">
        <f t="shared" si="9"/>
        <v>-4.2152953689685961E-3</v>
      </c>
      <c r="D60" s="24">
        <v>2.3721364722665554E-2</v>
      </c>
      <c r="E60" s="23">
        <f t="shared" si="9"/>
        <v>5.3373647226655531E-3</v>
      </c>
      <c r="F60" s="24">
        <v>6.3221941904106169E-2</v>
      </c>
      <c r="G60" s="23">
        <f t="shared" si="1"/>
        <v>4.4837941904106171E-2</v>
      </c>
      <c r="H60">
        <v>1.0947873439110084E-2</v>
      </c>
      <c r="I60" s="23">
        <f t="shared" si="2"/>
        <v>-7.4361265608899173E-3</v>
      </c>
      <c r="J60" s="24">
        <v>-5.7617706601868872E-3</v>
      </c>
      <c r="K60" s="23">
        <f t="shared" si="3"/>
        <v>-2.4145770660186888E-2</v>
      </c>
      <c r="L60" s="24">
        <v>-1.819616788570802E-2</v>
      </c>
      <c r="M60" s="25">
        <f t="shared" si="4"/>
        <v>-3.6580167885708018E-2</v>
      </c>
      <c r="N60">
        <v>5.0617450090041607E-2</v>
      </c>
      <c r="O60" s="23">
        <f t="shared" si="5"/>
        <v>3.223345009004161E-2</v>
      </c>
      <c r="P60" s="24">
        <v>1.6204530303721824E-2</v>
      </c>
      <c r="Q60" s="23">
        <f t="shared" si="7"/>
        <v>-2.1794696962781773E-3</v>
      </c>
      <c r="R60" s="26">
        <v>6.1706144343502446E-3</v>
      </c>
      <c r="S60" s="23">
        <f t="shared" si="6"/>
        <v>-1.2213385565649756E-2</v>
      </c>
      <c r="U60" s="27">
        <v>1.8384000000000001E-2</v>
      </c>
      <c r="V60" s="28"/>
      <c r="AT60">
        <v>1.4168704631031405E-2</v>
      </c>
      <c r="AU60" s="24">
        <v>2.3721364722665554E-2</v>
      </c>
      <c r="AV60" s="24">
        <v>6.3221941904106169E-2</v>
      </c>
      <c r="AW60">
        <v>1.0947873439110084E-2</v>
      </c>
      <c r="AX60" s="24">
        <v>-5.7617706601868872E-3</v>
      </c>
      <c r="AY60" s="24">
        <v>-1.819616788570802E-2</v>
      </c>
      <c r="AZ60">
        <v>5.0617450090041607E-2</v>
      </c>
      <c r="BA60" s="24">
        <v>1.6204530303721824E-2</v>
      </c>
      <c r="BB60" s="26">
        <v>6.1706144343502446E-3</v>
      </c>
      <c r="BC60" s="32" cm="1">
        <f t="array" ref="BC60">MMULT(AT60:BB60,$AB$20:$AB$28)-BE60</f>
        <v>7.8187120914448002E-2</v>
      </c>
      <c r="BD60" s="32">
        <f t="shared" si="8"/>
        <v>1.7899393442125773E-2</v>
      </c>
      <c r="BE60" s="32">
        <v>0</v>
      </c>
      <c r="BF60">
        <v>2.06</v>
      </c>
      <c r="BG60">
        <v>-1.86</v>
      </c>
      <c r="BH60">
        <v>-0.27</v>
      </c>
    </row>
    <row r="61" spans="1:60" x14ac:dyDescent="0.25">
      <c r="A61" s="22">
        <v>41791</v>
      </c>
      <c r="B61">
        <v>-1.2822475694710251E-2</v>
      </c>
      <c r="C61" s="23">
        <f t="shared" si="9"/>
        <v>-2.9941045694710251E-2</v>
      </c>
      <c r="D61" s="24">
        <v>-1.9332729555559116E-2</v>
      </c>
      <c r="E61" s="23">
        <f t="shared" si="9"/>
        <v>-3.6451299555559119E-2</v>
      </c>
      <c r="F61" s="24">
        <v>-5.2068590093515991E-2</v>
      </c>
      <c r="G61" s="23">
        <f t="shared" si="1"/>
        <v>-6.9187160093515998E-2</v>
      </c>
      <c r="H61">
        <v>-2.5105498607651228E-2</v>
      </c>
      <c r="I61" s="23">
        <f t="shared" si="2"/>
        <v>-4.2224068607651224E-2</v>
      </c>
      <c r="J61" s="24">
        <v>2.2857619999548162E-2</v>
      </c>
      <c r="K61" s="23">
        <f t="shared" si="3"/>
        <v>5.7390499995481625E-3</v>
      </c>
      <c r="L61" s="24">
        <v>-3.2743269889516119E-2</v>
      </c>
      <c r="M61" s="25">
        <f t="shared" si="4"/>
        <v>-4.9861839889516119E-2</v>
      </c>
      <c r="N61">
        <v>-6.0286677908937603E-2</v>
      </c>
      <c r="O61" s="23">
        <f t="shared" si="5"/>
        <v>-7.7405247908937602E-2</v>
      </c>
      <c r="P61" s="24">
        <v>-5.7147398575575985E-2</v>
      </c>
      <c r="Q61" s="23">
        <f t="shared" si="7"/>
        <v>-7.4265968575575991E-2</v>
      </c>
      <c r="R61" s="26">
        <v>3.0360254783258137E-4</v>
      </c>
      <c r="S61" s="23">
        <f t="shared" si="6"/>
        <v>-1.6814967452167418E-2</v>
      </c>
      <c r="U61" s="27">
        <v>1.711857E-2</v>
      </c>
      <c r="V61" s="28"/>
      <c r="AT61">
        <v>-1.2822475694710251E-2</v>
      </c>
      <c r="AU61" s="24">
        <v>-1.9332729555559116E-2</v>
      </c>
      <c r="AV61" s="24">
        <v>-5.2068590093515991E-2</v>
      </c>
      <c r="AW61">
        <v>-2.5105498607651228E-2</v>
      </c>
      <c r="AX61" s="24">
        <v>2.2857619999548162E-2</v>
      </c>
      <c r="AY61" s="24">
        <v>-3.2743269889516119E-2</v>
      </c>
      <c r="AZ61">
        <v>-6.0286677908937603E-2</v>
      </c>
      <c r="BA61" s="24">
        <v>-5.7147398575575985E-2</v>
      </c>
      <c r="BB61" s="26">
        <v>3.0360254783258137E-4</v>
      </c>
      <c r="BC61" s="32" cm="1">
        <f t="array" ref="BC61">MMULT(AT61:BB61,$AB$20:$AB$28)-BE61</f>
        <v>-4.7986046148055281E-2</v>
      </c>
      <c r="BD61" s="32">
        <f t="shared" si="8"/>
        <v>-2.6260601975342839E-2</v>
      </c>
      <c r="BE61" s="32">
        <v>0</v>
      </c>
      <c r="BF61">
        <v>2.61</v>
      </c>
      <c r="BG61">
        <v>3.08</v>
      </c>
      <c r="BH61">
        <v>-0.74</v>
      </c>
    </row>
    <row r="62" spans="1:60" x14ac:dyDescent="0.25">
      <c r="A62" s="22">
        <v>41821</v>
      </c>
      <c r="B62">
        <v>-2.6055600790972819E-3</v>
      </c>
      <c r="C62" s="23">
        <f t="shared" si="9"/>
        <v>-1.819556007909728E-2</v>
      </c>
      <c r="D62" s="24">
        <v>-4.5232445804618764E-2</v>
      </c>
      <c r="E62" s="23">
        <f t="shared" si="9"/>
        <v>-6.0822445804618763E-2</v>
      </c>
      <c r="F62" s="24">
        <v>-1.4845480727547606E-3</v>
      </c>
      <c r="G62" s="23">
        <f t="shared" si="1"/>
        <v>-1.7074548072754759E-2</v>
      </c>
      <c r="H62">
        <v>-5.6177611035929345E-2</v>
      </c>
      <c r="I62" s="23">
        <f t="shared" si="2"/>
        <v>-7.1767611035929352E-2</v>
      </c>
      <c r="J62" s="24">
        <v>-9.2713591147709967E-2</v>
      </c>
      <c r="K62" s="23">
        <f t="shared" si="3"/>
        <v>-0.10830359114770996</v>
      </c>
      <c r="L62" s="24">
        <v>-1.779800541238799E-2</v>
      </c>
      <c r="M62" s="25">
        <f t="shared" si="4"/>
        <v>-3.338800541238799E-2</v>
      </c>
      <c r="N62">
        <v>1.9291161956034097E-2</v>
      </c>
      <c r="O62" s="23">
        <f t="shared" si="5"/>
        <v>3.7011619560340971E-3</v>
      </c>
      <c r="P62" s="24">
        <v>-3.3956327011263588E-3</v>
      </c>
      <c r="Q62" s="23">
        <f t="shared" si="7"/>
        <v>-1.8985632701126357E-2</v>
      </c>
      <c r="R62" s="26">
        <v>-1.218897771626643E-2</v>
      </c>
      <c r="S62" s="23">
        <f t="shared" si="6"/>
        <v>-2.7778977716266431E-2</v>
      </c>
      <c r="U62" s="27">
        <v>1.559E-2</v>
      </c>
      <c r="V62" s="28"/>
      <c r="AT62">
        <v>-2.6055600790972819E-3</v>
      </c>
      <c r="AU62" s="24">
        <v>-4.5232445804618764E-2</v>
      </c>
      <c r="AV62" s="24">
        <v>-1.4845480727547606E-3</v>
      </c>
      <c r="AW62">
        <v>-5.6177611035929345E-2</v>
      </c>
      <c r="AX62" s="24">
        <v>-9.2713591147709967E-2</v>
      </c>
      <c r="AY62" s="24">
        <v>-1.779800541238799E-2</v>
      </c>
      <c r="AZ62">
        <v>1.9291161956034097E-2</v>
      </c>
      <c r="BA62" s="24">
        <v>-3.3956327011263588E-3</v>
      </c>
      <c r="BB62" s="26">
        <v>-1.218897771626643E-2</v>
      </c>
      <c r="BC62" s="32" cm="1">
        <f t="array" ref="BC62">MMULT(AT62:BB62,$AB$20:$AB$28)-BE62</f>
        <v>-2.4161919592021401E-2</v>
      </c>
      <c r="BD62" s="32">
        <f t="shared" si="8"/>
        <v>-2.3589467779317422E-2</v>
      </c>
      <c r="BE62" s="32">
        <v>0</v>
      </c>
      <c r="BF62">
        <v>-2.04</v>
      </c>
      <c r="BG62">
        <v>-4.25</v>
      </c>
      <c r="BH62">
        <v>0.01</v>
      </c>
    </row>
    <row r="63" spans="1:60" x14ac:dyDescent="0.25">
      <c r="A63" s="22">
        <v>41852</v>
      </c>
      <c r="B63">
        <v>5.8164034862656325E-2</v>
      </c>
      <c r="C63" s="23">
        <f t="shared" si="9"/>
        <v>4.4100224862656322E-2</v>
      </c>
      <c r="D63" s="24">
        <v>9.4046244922115982E-3</v>
      </c>
      <c r="E63" s="23">
        <f t="shared" si="9"/>
        <v>-4.6591855077884031E-3</v>
      </c>
      <c r="F63" s="24">
        <v>-3.2746595633817786E-2</v>
      </c>
      <c r="G63" s="23">
        <f t="shared" si="1"/>
        <v>-4.6810405633817789E-2</v>
      </c>
      <c r="H63">
        <v>1.7288089882748808E-2</v>
      </c>
      <c r="I63" s="23">
        <f t="shared" si="2"/>
        <v>3.2242798827488064E-3</v>
      </c>
      <c r="J63" s="24">
        <v>3.8577467033850503E-2</v>
      </c>
      <c r="K63" s="23">
        <f t="shared" si="3"/>
        <v>2.45136570338505E-2</v>
      </c>
      <c r="L63" s="24">
        <v>4.5773024455011614E-2</v>
      </c>
      <c r="M63" s="25">
        <f t="shared" si="4"/>
        <v>3.1709214455011611E-2</v>
      </c>
      <c r="N63">
        <v>-1.9419065140845095E-2</v>
      </c>
      <c r="O63" s="23">
        <f t="shared" si="5"/>
        <v>-3.3482875140845095E-2</v>
      </c>
      <c r="P63" s="24">
        <v>-7.4564318948424834E-3</v>
      </c>
      <c r="Q63" s="23">
        <f t="shared" si="7"/>
        <v>-2.1520241894842484E-2</v>
      </c>
      <c r="R63" s="26">
        <v>-9.3159877343590679E-3</v>
      </c>
      <c r="S63" s="23">
        <f t="shared" si="6"/>
        <v>-2.3379797734359067E-2</v>
      </c>
      <c r="U63" s="27">
        <v>1.4063810000000001E-2</v>
      </c>
      <c r="V63" s="28"/>
      <c r="AT63">
        <v>5.8164034862656325E-2</v>
      </c>
      <c r="AU63" s="24">
        <v>9.4046244922115982E-3</v>
      </c>
      <c r="AV63" s="24">
        <v>-3.2746595633817786E-2</v>
      </c>
      <c r="AW63">
        <v>1.7288089882748808E-2</v>
      </c>
      <c r="AX63" s="24">
        <v>3.8577467033850503E-2</v>
      </c>
      <c r="AY63" s="24">
        <v>4.5773024455011614E-2</v>
      </c>
      <c r="AZ63">
        <v>-1.9419065140845095E-2</v>
      </c>
      <c r="BA63" s="24">
        <v>-7.4564318948424834E-3</v>
      </c>
      <c r="BB63" s="26">
        <v>-9.3159877343590679E-3</v>
      </c>
      <c r="BC63" s="32" cm="1">
        <f t="array" ref="BC63">MMULT(AT63:BB63,$AB$20:$AB$28)-BE63</f>
        <v>1.8919225535292062E-2</v>
      </c>
      <c r="BD63" s="32">
        <f t="shared" si="8"/>
        <v>1.1141017813623821E-2</v>
      </c>
      <c r="BE63" s="32">
        <v>0</v>
      </c>
      <c r="BF63">
        <v>4.24</v>
      </c>
      <c r="BG63">
        <v>0.36</v>
      </c>
      <c r="BH63">
        <v>-0.59</v>
      </c>
    </row>
    <row r="64" spans="1:60" x14ac:dyDescent="0.25">
      <c r="A64" s="22">
        <v>41883</v>
      </c>
      <c r="B64">
        <v>7.0624540778839007E-2</v>
      </c>
      <c r="C64" s="23">
        <f t="shared" si="9"/>
        <v>5.7116360778839005E-2</v>
      </c>
      <c r="D64" s="24">
        <v>-2.6948097342468683E-2</v>
      </c>
      <c r="E64" s="23">
        <f t="shared" si="9"/>
        <v>-4.0456277342468684E-2</v>
      </c>
      <c r="F64" s="24">
        <v>1.7585921377529577E-3</v>
      </c>
      <c r="G64" s="23">
        <f t="shared" si="1"/>
        <v>-1.1749587862247043E-2</v>
      </c>
      <c r="H64">
        <v>-2.8055658327686962E-2</v>
      </c>
      <c r="I64" s="23">
        <f t="shared" si="2"/>
        <v>-4.1563838327686967E-2</v>
      </c>
      <c r="J64" s="24">
        <v>1.8226537016250002E-2</v>
      </c>
      <c r="K64" s="23">
        <f t="shared" si="3"/>
        <v>4.7183570162500008E-3</v>
      </c>
      <c r="L64" s="24">
        <v>1.6133357835625129E-2</v>
      </c>
      <c r="M64" s="25">
        <f t="shared" si="4"/>
        <v>2.6251778356251275E-3</v>
      </c>
      <c r="N64">
        <v>3.3269350171124423E-2</v>
      </c>
      <c r="O64" s="23">
        <f t="shared" si="5"/>
        <v>1.9761170171124422E-2</v>
      </c>
      <c r="P64" s="24">
        <v>3.9635099972468849E-2</v>
      </c>
      <c r="Q64" s="23">
        <f t="shared" si="7"/>
        <v>2.6126919972468847E-2</v>
      </c>
      <c r="R64" s="26">
        <v>-1.010451881028452E-2</v>
      </c>
      <c r="S64" s="23">
        <f t="shared" si="6"/>
        <v>-2.3612698810284521E-2</v>
      </c>
      <c r="U64" s="27">
        <v>1.3508180000000002E-2</v>
      </c>
      <c r="V64" s="28"/>
      <c r="AT64">
        <v>7.0624540778839007E-2</v>
      </c>
      <c r="AU64" s="24">
        <v>-2.6948097342468683E-2</v>
      </c>
      <c r="AV64" s="24">
        <v>1.7585921377529577E-3</v>
      </c>
      <c r="AW64">
        <v>-2.8055658327686962E-2</v>
      </c>
      <c r="AX64" s="24">
        <v>1.8226537016250002E-2</v>
      </c>
      <c r="AY64" s="24">
        <v>1.6133357835625129E-2</v>
      </c>
      <c r="AZ64">
        <v>3.3269350171124423E-2</v>
      </c>
      <c r="BA64" s="24">
        <v>3.9635099972468849E-2</v>
      </c>
      <c r="BB64" s="26">
        <v>-1.010451881028452E-2</v>
      </c>
      <c r="BC64" s="32" cm="1">
        <f t="array" ref="BC64">MMULT(AT64:BB64,$AB$20:$AB$28)-BE64</f>
        <v>-4.2740933922143634E-2</v>
      </c>
      <c r="BD64" s="32">
        <f t="shared" si="8"/>
        <v>1.272657815906891E-2</v>
      </c>
      <c r="BE64" s="32">
        <v>0</v>
      </c>
      <c r="BF64">
        <v>-1.97</v>
      </c>
      <c r="BG64">
        <v>-3.83</v>
      </c>
      <c r="BH64">
        <v>-1.23</v>
      </c>
    </row>
    <row r="65" spans="1:60" x14ac:dyDescent="0.25">
      <c r="A65" s="22">
        <v>41913</v>
      </c>
      <c r="B65">
        <v>-0.12683238168441854</v>
      </c>
      <c r="C65" s="23">
        <f t="shared" si="9"/>
        <v>-0.13943021168441855</v>
      </c>
      <c r="D65" s="24">
        <v>1.7428037783040716E-2</v>
      </c>
      <c r="E65" s="23">
        <f t="shared" si="9"/>
        <v>4.8302077830407152E-3</v>
      </c>
      <c r="F65" s="24">
        <v>-4.4406619653600064E-2</v>
      </c>
      <c r="G65" s="23">
        <f t="shared" si="1"/>
        <v>-5.7004449653600062E-2</v>
      </c>
      <c r="H65">
        <v>-2.2790469050850675E-2</v>
      </c>
      <c r="I65" s="23">
        <f t="shared" si="2"/>
        <v>-3.5388299050850676E-2</v>
      </c>
      <c r="J65" s="24">
        <v>-8.4594395365601247E-2</v>
      </c>
      <c r="K65" s="23">
        <f t="shared" si="3"/>
        <v>-9.7192225365601251E-2</v>
      </c>
      <c r="L65" s="24">
        <v>-3.3647594703820387E-2</v>
      </c>
      <c r="M65" s="25">
        <f t="shared" si="4"/>
        <v>-4.6245424703820384E-2</v>
      </c>
      <c r="N65">
        <v>6.783662554300611E-2</v>
      </c>
      <c r="O65" s="23">
        <f t="shared" si="5"/>
        <v>5.5238795543006106E-2</v>
      </c>
      <c r="P65" s="24">
        <v>-5.5598554016471076E-2</v>
      </c>
      <c r="Q65" s="23">
        <f t="shared" si="7"/>
        <v>-6.8196384016471073E-2</v>
      </c>
      <c r="R65" s="26">
        <v>-3.7847931522815202E-2</v>
      </c>
      <c r="S65" s="23">
        <f t="shared" si="6"/>
        <v>-5.04457615228152E-2</v>
      </c>
      <c r="U65" s="27">
        <v>1.2597830000000001E-2</v>
      </c>
      <c r="V65" s="28"/>
      <c r="AT65">
        <v>-0.12683238168441854</v>
      </c>
      <c r="AU65" s="24">
        <v>1.7428037783040716E-2</v>
      </c>
      <c r="AV65" s="24">
        <v>-4.4406619653600064E-2</v>
      </c>
      <c r="AW65">
        <v>-2.2790469050850675E-2</v>
      </c>
      <c r="AX65" s="24">
        <v>-8.4594395365601247E-2</v>
      </c>
      <c r="AY65" s="24">
        <v>-3.3647594703820387E-2</v>
      </c>
      <c r="AZ65">
        <v>6.783662554300611E-2</v>
      </c>
      <c r="BA65" s="24">
        <v>-5.5598554016471076E-2</v>
      </c>
      <c r="BB65" s="26">
        <v>-3.7847931522815202E-2</v>
      </c>
      <c r="BC65" s="32" cm="1">
        <f t="array" ref="BC65">MMULT(AT65:BB65,$AB$20:$AB$28)-BE65</f>
        <v>2.0549604355166989E-2</v>
      </c>
      <c r="BD65" s="32">
        <f t="shared" si="8"/>
        <v>-3.5605920296836707E-2</v>
      </c>
      <c r="BE65" s="32">
        <v>0</v>
      </c>
      <c r="BF65">
        <v>2.52</v>
      </c>
      <c r="BG65">
        <v>4.21</v>
      </c>
      <c r="BH65">
        <v>-1.7</v>
      </c>
    </row>
    <row r="66" spans="1:60" x14ac:dyDescent="0.25">
      <c r="A66" s="22">
        <v>41944</v>
      </c>
      <c r="B66">
        <v>4.6002939535176153E-2</v>
      </c>
      <c r="C66" s="23">
        <f t="shared" si="9"/>
        <v>3.4644939535176153E-2</v>
      </c>
      <c r="D66" s="24">
        <v>7.4262100692802979E-2</v>
      </c>
      <c r="E66" s="23">
        <f t="shared" si="9"/>
        <v>6.2904100692802972E-2</v>
      </c>
      <c r="F66" s="24">
        <v>8.7701409157267818E-2</v>
      </c>
      <c r="G66" s="23">
        <f t="shared" si="1"/>
        <v>7.6343409157267811E-2</v>
      </c>
      <c r="H66">
        <v>3.4893811637565463E-2</v>
      </c>
      <c r="I66" s="23">
        <f t="shared" si="2"/>
        <v>2.3535811637565462E-2</v>
      </c>
      <c r="J66" s="24">
        <v>-4.8841363037592365E-2</v>
      </c>
      <c r="K66" s="23">
        <f t="shared" si="3"/>
        <v>-6.0199363037592366E-2</v>
      </c>
      <c r="L66" s="24">
        <v>2.7239242016171412E-2</v>
      </c>
      <c r="M66" s="25">
        <f t="shared" si="4"/>
        <v>1.5881242016171412E-2</v>
      </c>
      <c r="N66">
        <v>0.11398778193076309</v>
      </c>
      <c r="O66" s="23">
        <f t="shared" si="5"/>
        <v>0.10262978193076308</v>
      </c>
      <c r="P66" s="24">
        <v>2.6275771356661745E-2</v>
      </c>
      <c r="Q66" s="23">
        <f t="shared" si="7"/>
        <v>1.4917771356661745E-2</v>
      </c>
      <c r="R66" s="26">
        <v>2.9046670053273878E-2</v>
      </c>
      <c r="S66" s="23">
        <f t="shared" si="6"/>
        <v>1.7688670053273878E-2</v>
      </c>
      <c r="U66" s="27">
        <v>1.1358E-2</v>
      </c>
      <c r="V66" s="28"/>
      <c r="AT66">
        <v>4.6002939535176153E-2</v>
      </c>
      <c r="AU66" s="24">
        <v>7.4262100692802979E-2</v>
      </c>
      <c r="AV66" s="24">
        <v>8.7701409157267818E-2</v>
      </c>
      <c r="AW66">
        <v>3.4893811637565463E-2</v>
      </c>
      <c r="AX66" s="24">
        <v>-4.8841363037592365E-2</v>
      </c>
      <c r="AY66" s="24">
        <v>2.7239242016171412E-2</v>
      </c>
      <c r="AZ66">
        <v>0.11398778193076309</v>
      </c>
      <c r="BA66" s="24">
        <v>2.6275771356661745E-2</v>
      </c>
      <c r="BB66" s="26">
        <v>2.9046670053273878E-2</v>
      </c>
      <c r="BC66" s="32" cm="1">
        <f t="array" ref="BC66">MMULT(AT66:BB66,$AB$20:$AB$28)-BE66</f>
        <v>0.19495605470592547</v>
      </c>
      <c r="BD66" s="32">
        <f t="shared" si="8"/>
        <v>4.3396484815787797E-2</v>
      </c>
      <c r="BE66" s="32">
        <v>0</v>
      </c>
      <c r="BF66">
        <v>2.5499999999999998</v>
      </c>
      <c r="BG66">
        <v>-2.09</v>
      </c>
      <c r="BH66">
        <v>-3</v>
      </c>
    </row>
    <row r="67" spans="1:60" s="34" customFormat="1" ht="15.75" thickBot="1" x14ac:dyDescent="0.3">
      <c r="A67" s="36">
        <v>41974</v>
      </c>
      <c r="B67" s="34">
        <v>-1.2773887169006043E-2</v>
      </c>
      <c r="C67" s="37">
        <f t="shared" si="9"/>
        <v>-2.1981614169006042E-2</v>
      </c>
      <c r="D67" s="38">
        <v>8.3725379197023449E-3</v>
      </c>
      <c r="E67" s="37">
        <f t="shared" si="9"/>
        <v>-8.3518908029765575E-4</v>
      </c>
      <c r="F67" s="38">
        <v>1.0108410579056282E-2</v>
      </c>
      <c r="G67" s="37">
        <f t="shared" si="1"/>
        <v>9.0068357905628144E-4</v>
      </c>
      <c r="H67" s="34">
        <v>-3.0021140934085061E-2</v>
      </c>
      <c r="I67" s="37">
        <f t="shared" si="2"/>
        <v>-3.922886793408506E-2</v>
      </c>
      <c r="J67" s="38">
        <v>-5.8840195522712593E-2</v>
      </c>
      <c r="K67" s="37">
        <f t="shared" si="3"/>
        <v>-6.8047922522712592E-2</v>
      </c>
      <c r="L67" s="38">
        <v>-2.9686831528619305E-2</v>
      </c>
      <c r="M67" s="39">
        <f t="shared" si="4"/>
        <v>-3.8894558528619304E-2</v>
      </c>
      <c r="N67" s="34">
        <v>-1.0225273118096639E-3</v>
      </c>
      <c r="O67" s="37">
        <f t="shared" si="5"/>
        <v>-1.0230254311809664E-2</v>
      </c>
      <c r="P67" s="38">
        <v>-2.9298058073879286E-2</v>
      </c>
      <c r="Q67" s="37">
        <f t="shared" si="7"/>
        <v>-3.8505785073879285E-2</v>
      </c>
      <c r="R67" s="40">
        <v>-8.6325835727756369E-3</v>
      </c>
      <c r="S67" s="37">
        <f t="shared" si="6"/>
        <v>-1.7840310572775638E-2</v>
      </c>
      <c r="U67" s="41">
        <v>9.2077270000000006E-3</v>
      </c>
      <c r="V67" s="42"/>
      <c r="AT67" s="34">
        <v>-1.2773887169006043E-2</v>
      </c>
      <c r="AU67" s="38">
        <v>8.3725379197023449E-3</v>
      </c>
      <c r="AV67" s="38">
        <v>1.0108410579056282E-2</v>
      </c>
      <c r="AW67" s="34">
        <v>-3.0021140934085061E-2</v>
      </c>
      <c r="AX67" s="38">
        <v>-5.8840195522712593E-2</v>
      </c>
      <c r="AY67" s="38">
        <v>-2.9686831528619305E-2</v>
      </c>
      <c r="AZ67" s="34">
        <v>-1.0225273118096639E-3</v>
      </c>
      <c r="BA67" s="38">
        <v>-2.9298058073879286E-2</v>
      </c>
      <c r="BB67" s="40">
        <v>-8.6325835727756369E-3</v>
      </c>
      <c r="BC67" s="43" cm="1">
        <f t="array" ref="BC67">MMULT(AT67:BB67,$AB$20:$AB$28)-BE67</f>
        <v>6.7265840317000183E-2</v>
      </c>
      <c r="BD67" s="32">
        <f t="shared" si="8"/>
        <v>-1.6866030623792109E-2</v>
      </c>
      <c r="BE67" s="43">
        <v>0</v>
      </c>
      <c r="BF67" s="34">
        <v>-0.06</v>
      </c>
      <c r="BG67" s="34">
        <v>2.5499999999999998</v>
      </c>
      <c r="BH67" s="34">
        <v>2.06</v>
      </c>
    </row>
    <row r="68" spans="1:60" x14ac:dyDescent="0.25">
      <c r="A68" s="22">
        <v>42005</v>
      </c>
      <c r="B68">
        <v>8.7225232905072267E-2</v>
      </c>
      <c r="C68" s="23">
        <f t="shared" si="9"/>
        <v>8.0484280905072272E-2</v>
      </c>
      <c r="D68" s="24">
        <v>0.10896878532327266</v>
      </c>
      <c r="E68" s="23">
        <f t="shared" si="9"/>
        <v>0.10222783332327266</v>
      </c>
      <c r="F68" s="24">
        <v>5.3033785105351824E-2</v>
      </c>
      <c r="G68" s="23">
        <f t="shared" si="1"/>
        <v>4.6292833105351823E-2</v>
      </c>
      <c r="H68">
        <v>7.4486444529323487E-2</v>
      </c>
      <c r="I68" s="23">
        <f t="shared" si="2"/>
        <v>6.7745492529323492E-2</v>
      </c>
      <c r="J68" s="24">
        <v>6.5481537022902367E-2</v>
      </c>
      <c r="K68" s="23">
        <f t="shared" si="3"/>
        <v>5.8740585022902365E-2</v>
      </c>
      <c r="L68" s="24">
        <v>4.3486534469515496E-2</v>
      </c>
      <c r="M68" s="25">
        <f t="shared" si="4"/>
        <v>3.6745582469515495E-2</v>
      </c>
      <c r="N68">
        <v>0.10348149036800909</v>
      </c>
      <c r="O68" s="23">
        <f t="shared" si="5"/>
        <v>9.6740538368009096E-2</v>
      </c>
      <c r="P68" s="24">
        <v>4.7662752844422E-2</v>
      </c>
      <c r="Q68" s="23">
        <f t="shared" si="7"/>
        <v>4.0921800844421999E-2</v>
      </c>
      <c r="R68" s="26">
        <v>4.6839289590275841E-2</v>
      </c>
      <c r="S68" s="23">
        <f t="shared" si="6"/>
        <v>4.009833759027584E-2</v>
      </c>
      <c r="U68" s="27">
        <v>6.7409519999999997E-3</v>
      </c>
      <c r="V68" s="28"/>
      <c r="AT68">
        <v>8.7225232905072267E-2</v>
      </c>
      <c r="AU68" s="24">
        <v>0.10896878532327266</v>
      </c>
      <c r="AV68" s="24">
        <v>5.3033785105351824E-2</v>
      </c>
      <c r="AW68">
        <v>7.4486444529323487E-2</v>
      </c>
      <c r="AX68" s="24">
        <v>6.5481537022902367E-2</v>
      </c>
      <c r="AY68" s="24">
        <v>4.3486534469515496E-2</v>
      </c>
      <c r="AZ68">
        <v>0.10348149036800909</v>
      </c>
      <c r="BA68" s="24">
        <v>4.7662752844422E-2</v>
      </c>
      <c r="BB68" s="26">
        <v>4.6839289590275841E-2</v>
      </c>
      <c r="BC68" s="32" cm="1">
        <f t="array" ref="BC68">MMULT(AT68:BB68,$AB$20:$AB$28)-BE68</f>
        <v>0.17161759841442448</v>
      </c>
      <c r="BD68" s="32">
        <f t="shared" si="8"/>
        <v>7.0073983573127233E-2</v>
      </c>
      <c r="BE68" s="32">
        <v>0</v>
      </c>
      <c r="BF68">
        <v>-3.11</v>
      </c>
      <c r="BG68">
        <v>-0.56000000000000005</v>
      </c>
      <c r="BH68">
        <v>-3.48</v>
      </c>
    </row>
    <row r="69" spans="1:60" x14ac:dyDescent="0.25">
      <c r="A69" s="22">
        <v>42036</v>
      </c>
      <c r="B69">
        <v>6.3271821007532605E-2</v>
      </c>
      <c r="C69" s="23">
        <f t="shared" si="9"/>
        <v>5.7303321007532604E-2</v>
      </c>
      <c r="D69" s="24">
        <v>6.6220870956995997E-2</v>
      </c>
      <c r="E69" s="23">
        <f t="shared" si="9"/>
        <v>6.0252370956995996E-2</v>
      </c>
      <c r="F69" s="24">
        <v>9.8373401276675834E-2</v>
      </c>
      <c r="G69" s="23">
        <f t="shared" si="1"/>
        <v>9.2404901276675833E-2</v>
      </c>
      <c r="H69">
        <v>9.9938720757190513E-2</v>
      </c>
      <c r="I69" s="23">
        <f t="shared" si="2"/>
        <v>9.3970220757190512E-2</v>
      </c>
      <c r="J69" s="24">
        <v>6.4779954376730495E-2</v>
      </c>
      <c r="K69" s="23">
        <f t="shared" si="3"/>
        <v>5.8811454376730493E-2</v>
      </c>
      <c r="L69" s="24">
        <v>9.6599006467599502E-2</v>
      </c>
      <c r="M69" s="25">
        <f t="shared" si="4"/>
        <v>9.06305064675995E-2</v>
      </c>
      <c r="N69">
        <v>4.3436819458821371E-2</v>
      </c>
      <c r="O69" s="23">
        <f t="shared" si="5"/>
        <v>3.746831945882137E-2</v>
      </c>
      <c r="P69" s="24">
        <v>1.7058764841547353E-2</v>
      </c>
      <c r="Q69" s="23">
        <f t="shared" si="7"/>
        <v>1.1090264841547353E-2</v>
      </c>
      <c r="R69" s="26">
        <v>9.0432311454515496E-2</v>
      </c>
      <c r="S69" s="23">
        <f t="shared" si="6"/>
        <v>8.4463811454515494E-2</v>
      </c>
      <c r="U69" s="27">
        <v>5.9684999999999998E-3</v>
      </c>
      <c r="V69" s="28"/>
      <c r="AT69">
        <v>6.3271821007532605E-2</v>
      </c>
      <c r="AU69" s="24">
        <v>6.6220870956995997E-2</v>
      </c>
      <c r="AV69" s="24">
        <v>9.8373401276675834E-2</v>
      </c>
      <c r="AW69">
        <v>9.9938720757190513E-2</v>
      </c>
      <c r="AX69" s="24">
        <v>6.4779954376730495E-2</v>
      </c>
      <c r="AY69" s="24">
        <v>9.6599006467599502E-2</v>
      </c>
      <c r="AZ69">
        <v>4.3436819458821371E-2</v>
      </c>
      <c r="BA69" s="24">
        <v>1.7058764841547353E-2</v>
      </c>
      <c r="BB69" s="26">
        <v>9.0432311454515496E-2</v>
      </c>
      <c r="BC69" s="32" cm="1">
        <f t="array" ref="BC69">MMULT(AT69:BB69,$AB$20:$AB$28)-BE69</f>
        <v>0.10617825918406529</v>
      </c>
      <c r="BD69" s="32">
        <f t="shared" si="8"/>
        <v>7.1123518955289899E-2</v>
      </c>
      <c r="BE69" s="32">
        <v>0</v>
      </c>
      <c r="BF69">
        <v>6.13</v>
      </c>
      <c r="BG69">
        <v>0.49</v>
      </c>
      <c r="BH69">
        <v>-1.81</v>
      </c>
    </row>
    <row r="70" spans="1:60" x14ac:dyDescent="0.25">
      <c r="A70" s="22">
        <v>42064</v>
      </c>
      <c r="B70">
        <v>2.6211137593658351E-2</v>
      </c>
      <c r="C70" s="23">
        <f t="shared" si="9"/>
        <v>2.1118280593658351E-2</v>
      </c>
      <c r="D70" s="24">
        <v>3.1992433784181255E-2</v>
      </c>
      <c r="E70" s="23">
        <f t="shared" si="9"/>
        <v>2.6899576784181256E-2</v>
      </c>
      <c r="F70" s="24">
        <v>1.4659431262699401E-2</v>
      </c>
      <c r="G70" s="23">
        <f t="shared" si="1"/>
        <v>9.5665742626994017E-3</v>
      </c>
      <c r="H70">
        <v>1.1175029802075662E-2</v>
      </c>
      <c r="I70" s="23">
        <f t="shared" si="2"/>
        <v>6.0821728020756631E-3</v>
      </c>
      <c r="J70" s="24">
        <v>-4.3200219632175879E-2</v>
      </c>
      <c r="K70" s="23">
        <f t="shared" si="3"/>
        <v>-4.8293076632175878E-2</v>
      </c>
      <c r="L70" s="24">
        <v>5.719426533760523E-2</v>
      </c>
      <c r="M70" s="25">
        <f t="shared" si="4"/>
        <v>5.210140833760523E-2</v>
      </c>
      <c r="N70">
        <v>-8.1872943762387199E-2</v>
      </c>
      <c r="O70" s="23">
        <f t="shared" si="5"/>
        <v>-8.6965800762387191E-2</v>
      </c>
      <c r="P70" s="24">
        <v>-6.6520572686661811E-2</v>
      </c>
      <c r="Q70" s="23">
        <f t="shared" si="7"/>
        <v>-7.1613429686661817E-2</v>
      </c>
      <c r="R70" s="26">
        <v>3.0199991051852468E-4</v>
      </c>
      <c r="S70" s="23">
        <f t="shared" si="6"/>
        <v>-4.7908570894814742E-3</v>
      </c>
      <c r="U70" s="27">
        <v>5.0928569999999992E-3</v>
      </c>
      <c r="V70" s="28"/>
      <c r="AT70">
        <v>2.6211137593658351E-2</v>
      </c>
      <c r="AU70" s="24">
        <v>3.1992433784181255E-2</v>
      </c>
      <c r="AV70" s="24">
        <v>1.4659431262699401E-2</v>
      </c>
      <c r="AW70">
        <v>1.1175029802075662E-2</v>
      </c>
      <c r="AX70" s="24">
        <v>-4.3200219632175879E-2</v>
      </c>
      <c r="AY70" s="24">
        <v>5.719426533760523E-2</v>
      </c>
      <c r="AZ70">
        <v>-8.1872943762387199E-2</v>
      </c>
      <c r="BA70" s="24">
        <v>-6.6520572686661811E-2</v>
      </c>
      <c r="BB70" s="26">
        <v>3.0199991051852468E-4</v>
      </c>
      <c r="BC70" s="32" cm="1">
        <f t="array" ref="BC70">MMULT(AT70:BB70,$AB$20:$AB$28)-BE70</f>
        <v>0.14397752838901731</v>
      </c>
      <c r="BD70" s="32">
        <f t="shared" si="8"/>
        <v>-5.5621598211651633E-3</v>
      </c>
      <c r="BE70" s="32">
        <v>0</v>
      </c>
      <c r="BF70">
        <v>-1.1200000000000001</v>
      </c>
      <c r="BG70">
        <v>3.03</v>
      </c>
      <c r="BH70">
        <v>-0.46</v>
      </c>
    </row>
    <row r="71" spans="1:60" x14ac:dyDescent="0.25">
      <c r="A71" s="22">
        <v>42095</v>
      </c>
      <c r="B71">
        <v>8.116101961337753E-3</v>
      </c>
      <c r="C71" s="23">
        <f t="shared" si="9"/>
        <v>3.7661019613377533E-3</v>
      </c>
      <c r="D71" s="24">
        <v>1.3385824865673371E-2</v>
      </c>
      <c r="E71" s="23">
        <f t="shared" si="9"/>
        <v>9.0358248656733711E-3</v>
      </c>
      <c r="F71" s="24">
        <v>1.2210315995209449E-2</v>
      </c>
      <c r="G71" s="23">
        <f t="shared" si="1"/>
        <v>7.8603159952094492E-3</v>
      </c>
      <c r="H71">
        <v>1.462384415049244E-2</v>
      </c>
      <c r="I71" s="23">
        <f t="shared" si="2"/>
        <v>1.027384415049244E-2</v>
      </c>
      <c r="J71" s="24">
        <v>5.2089885511561636E-2</v>
      </c>
      <c r="K71" s="23">
        <f t="shared" si="3"/>
        <v>4.7739885511561636E-2</v>
      </c>
      <c r="L71" s="24">
        <v>-7.8886377872603268E-3</v>
      </c>
      <c r="M71" s="25">
        <f t="shared" si="4"/>
        <v>-1.2238637787260327E-2</v>
      </c>
      <c r="N71">
        <v>-1.5048956991880405E-2</v>
      </c>
      <c r="O71" s="23">
        <f t="shared" si="5"/>
        <v>-1.9398956991880406E-2</v>
      </c>
      <c r="P71" s="24">
        <v>1.7777865958567046E-2</v>
      </c>
      <c r="Q71" s="23">
        <f t="shared" si="7"/>
        <v>1.3427865958567046E-2</v>
      </c>
      <c r="R71" s="26">
        <v>-7.4582639129607848E-3</v>
      </c>
      <c r="S71" s="23">
        <f t="shared" si="6"/>
        <v>-1.1808263912960784E-2</v>
      </c>
      <c r="U71" s="27">
        <v>4.3499999999999997E-3</v>
      </c>
      <c r="V71" s="28"/>
      <c r="AT71">
        <v>8.116101961337753E-3</v>
      </c>
      <c r="AU71" s="24">
        <v>1.3385824865673371E-2</v>
      </c>
      <c r="AV71" s="24">
        <v>1.2210315995209449E-2</v>
      </c>
      <c r="AW71">
        <v>1.462384415049244E-2</v>
      </c>
      <c r="AX71" s="24">
        <v>5.2089885511561636E-2</v>
      </c>
      <c r="AY71" s="24">
        <v>-7.8886377872603268E-3</v>
      </c>
      <c r="AZ71">
        <v>-1.5048956991880405E-2</v>
      </c>
      <c r="BA71" s="24">
        <v>1.7777865958567046E-2</v>
      </c>
      <c r="BB71" s="26">
        <v>-7.4582639129607848E-3</v>
      </c>
      <c r="BC71" s="32" cm="1">
        <f t="array" ref="BC71">MMULT(AT71:BB71,$AB$20:$AB$28)-BE71</f>
        <v>3.081098152212287E-3</v>
      </c>
      <c r="BD71" s="32">
        <f t="shared" si="8"/>
        <v>9.756442194526687E-3</v>
      </c>
      <c r="BE71" s="32">
        <v>0</v>
      </c>
      <c r="BF71">
        <v>0.59</v>
      </c>
      <c r="BG71">
        <v>-2.98</v>
      </c>
      <c r="BH71">
        <v>1.85</v>
      </c>
    </row>
    <row r="72" spans="1:60" x14ac:dyDescent="0.25">
      <c r="A72" s="22">
        <v>42125</v>
      </c>
      <c r="B72">
        <v>-5.8678275036912753E-3</v>
      </c>
      <c r="C72" s="23">
        <f t="shared" ref="C72:E103" si="10">B72-$U72</f>
        <v>-1.4756327503691276E-2</v>
      </c>
      <c r="D72" s="24">
        <v>1.8401596171322195E-2</v>
      </c>
      <c r="E72" s="23">
        <f t="shared" si="10"/>
        <v>9.5130961713221947E-3</v>
      </c>
      <c r="F72" s="24">
        <v>2.5356319657625592E-2</v>
      </c>
      <c r="G72" s="23">
        <f t="shared" ref="G72:G134" si="11">F72-$U72</f>
        <v>1.6467819657625591E-2</v>
      </c>
      <c r="H72">
        <v>5.3393050920295471E-3</v>
      </c>
      <c r="I72" s="23">
        <f t="shared" ref="I72:I134" si="12">H72-$U72</f>
        <v>-3.5491949079704535E-3</v>
      </c>
      <c r="J72" s="24">
        <v>-4.9785685833320596E-2</v>
      </c>
      <c r="K72" s="23">
        <f t="shared" ref="K72:K134" si="13">J72-$U72</f>
        <v>-5.8674185833320597E-2</v>
      </c>
      <c r="L72" s="24">
        <v>-2.4848087686371458E-2</v>
      </c>
      <c r="M72" s="25">
        <f t="shared" ref="M72:M134" si="14">L72-$U72</f>
        <v>-3.3736587686371458E-2</v>
      </c>
      <c r="N72">
        <v>-2.5741151125544409E-2</v>
      </c>
      <c r="O72" s="23">
        <f t="shared" ref="O72:O134" si="15">N72-$U72</f>
        <v>-3.4629651125544406E-2</v>
      </c>
      <c r="P72" s="24">
        <v>-1.8666934065816811E-3</v>
      </c>
      <c r="Q72" s="23">
        <f t="shared" si="7"/>
        <v>-1.0755193406581681E-2</v>
      </c>
      <c r="R72" s="26">
        <v>-5.8582308142938783E-4</v>
      </c>
      <c r="S72" s="23">
        <f t="shared" ref="S72:S134" si="16">R72-$U72</f>
        <v>-9.474323081429389E-3</v>
      </c>
      <c r="U72" s="27">
        <v>8.8885000000000006E-3</v>
      </c>
      <c r="V72" s="28"/>
      <c r="AT72">
        <v>-5.8678275036912753E-3</v>
      </c>
      <c r="AU72" s="24">
        <v>1.8401596171322195E-2</v>
      </c>
      <c r="AV72" s="24">
        <v>2.5356319657625592E-2</v>
      </c>
      <c r="AW72">
        <v>5.3393050920295471E-3</v>
      </c>
      <c r="AX72" s="24">
        <v>-4.9785685833320596E-2</v>
      </c>
      <c r="AY72" s="24">
        <v>-2.4848087686371458E-2</v>
      </c>
      <c r="AZ72">
        <v>-2.5741151125544409E-2</v>
      </c>
      <c r="BA72" s="24">
        <v>-1.8666934065816811E-3</v>
      </c>
      <c r="BB72" s="26">
        <v>-5.8582308142938783E-4</v>
      </c>
      <c r="BC72" s="32" cm="1">
        <f t="array" ref="BC72">MMULT(AT72:BB72,$AB$20:$AB$28)-BE72</f>
        <v>8.7517413780170722E-2</v>
      </c>
      <c r="BD72" s="32">
        <f t="shared" si="8"/>
        <v>-6.6220053017734979E-3</v>
      </c>
      <c r="BE72" s="32">
        <v>0</v>
      </c>
      <c r="BF72">
        <v>1.36</v>
      </c>
      <c r="BG72">
        <v>0.87</v>
      </c>
      <c r="BH72">
        <v>-1.37</v>
      </c>
    </row>
    <row r="73" spans="1:60" x14ac:dyDescent="0.25">
      <c r="A73" s="22">
        <v>42156</v>
      </c>
      <c r="B73">
        <v>-1.9295033481428289E-2</v>
      </c>
      <c r="C73" s="23">
        <f t="shared" si="10"/>
        <v>-3.1250273481428288E-2</v>
      </c>
      <c r="D73" s="24">
        <v>-4.7397947214902175E-2</v>
      </c>
      <c r="E73" s="23">
        <f t="shared" si="10"/>
        <v>-5.9353187214902174E-2</v>
      </c>
      <c r="F73" s="24">
        <v>-4.5065846214052442E-2</v>
      </c>
      <c r="G73" s="23">
        <f t="shared" si="11"/>
        <v>-5.7021086214052441E-2</v>
      </c>
      <c r="H73">
        <v>-6.1837650429325916E-2</v>
      </c>
      <c r="I73" s="23">
        <f t="shared" si="12"/>
        <v>-7.3792890429325922E-2</v>
      </c>
      <c r="J73" s="24">
        <v>-5.6072896558309361E-2</v>
      </c>
      <c r="K73" s="23">
        <f t="shared" si="13"/>
        <v>-6.802813655830936E-2</v>
      </c>
      <c r="L73" s="24">
        <v>-2.560863683656878E-2</v>
      </c>
      <c r="M73" s="25">
        <f t="shared" si="14"/>
        <v>-3.7563876836568783E-2</v>
      </c>
      <c r="N73">
        <v>-3.8399467562276975E-2</v>
      </c>
      <c r="O73" s="23">
        <f t="shared" si="15"/>
        <v>-5.0354707562276974E-2</v>
      </c>
      <c r="P73" s="24">
        <v>-8.8381892650422469E-2</v>
      </c>
      <c r="Q73" s="23">
        <f t="shared" ref="Q73:Q134" si="17">P73-$U73</f>
        <v>-0.10033713265042248</v>
      </c>
      <c r="R73" s="26">
        <v>-4.3122689151411306E-2</v>
      </c>
      <c r="S73" s="23">
        <f t="shared" si="16"/>
        <v>-5.5077929151411305E-2</v>
      </c>
      <c r="U73" s="27">
        <v>1.1955240000000001E-2</v>
      </c>
      <c r="V73" s="28"/>
      <c r="AT73">
        <v>-1.9295033481428289E-2</v>
      </c>
      <c r="AU73" s="24">
        <v>-4.7397947214902175E-2</v>
      </c>
      <c r="AV73" s="24">
        <v>-4.5065846214052442E-2</v>
      </c>
      <c r="AW73">
        <v>-6.1837650429325916E-2</v>
      </c>
      <c r="AX73" s="24">
        <v>-5.6072896558309361E-2</v>
      </c>
      <c r="AY73" s="24">
        <v>-2.560863683656878E-2</v>
      </c>
      <c r="AZ73">
        <v>-3.8399467562276975E-2</v>
      </c>
      <c r="BA73" s="24">
        <v>-8.8381892650422469E-2</v>
      </c>
      <c r="BB73" s="26">
        <v>-4.3122689151411306E-2</v>
      </c>
      <c r="BC73" s="32" cm="1">
        <f t="array" ref="BC73">MMULT(AT73:BB73,$AB$20:$AB$28)-BE73</f>
        <v>-1.3418080234057623E-2</v>
      </c>
      <c r="BD73" s="32">
        <f t="shared" ref="BD73:BD134" si="18">AVERAGE(AT73:BB73)-BE73</f>
        <v>-4.7242451122077526E-2</v>
      </c>
      <c r="BE73" s="32">
        <v>0</v>
      </c>
      <c r="BF73">
        <v>-1.53</v>
      </c>
      <c r="BG73">
        <v>2.83</v>
      </c>
      <c r="BH73">
        <v>-0.79</v>
      </c>
    </row>
    <row r="74" spans="1:60" x14ac:dyDescent="0.25">
      <c r="A74" s="22">
        <v>42186</v>
      </c>
      <c r="B74">
        <v>0.11103712987623368</v>
      </c>
      <c r="C74" s="23">
        <f t="shared" si="10"/>
        <v>9.990103987623368E-2</v>
      </c>
      <c r="D74" s="24">
        <v>4.2963261386024972E-2</v>
      </c>
      <c r="E74" s="23">
        <f t="shared" si="10"/>
        <v>3.182717138602497E-2</v>
      </c>
      <c r="F74" s="24">
        <v>5.9118565804954816E-2</v>
      </c>
      <c r="G74" s="23">
        <f t="shared" si="11"/>
        <v>4.7982475804954815E-2</v>
      </c>
      <c r="H74">
        <v>5.889387381287501E-2</v>
      </c>
      <c r="I74" s="23">
        <f t="shared" si="12"/>
        <v>4.7757783812875008E-2</v>
      </c>
      <c r="J74" s="24">
        <v>2.5639119235141998E-2</v>
      </c>
      <c r="K74" s="23">
        <f t="shared" si="13"/>
        <v>1.4503029235141997E-2</v>
      </c>
      <c r="L74" s="24">
        <v>6.330905385169909E-2</v>
      </c>
      <c r="M74" s="25">
        <f t="shared" si="14"/>
        <v>5.2172963851699089E-2</v>
      </c>
      <c r="N74">
        <v>8.1469565306613201E-2</v>
      </c>
      <c r="O74" s="23">
        <f t="shared" si="15"/>
        <v>7.03334753066132E-2</v>
      </c>
      <c r="P74" s="24">
        <v>7.0192445736721246E-2</v>
      </c>
      <c r="Q74" s="23">
        <f t="shared" si="17"/>
        <v>5.9056355736721244E-2</v>
      </c>
      <c r="R74" s="26">
        <v>1.2145629752669676E-2</v>
      </c>
      <c r="S74" s="23">
        <f t="shared" si="16"/>
        <v>1.0095397526696751E-3</v>
      </c>
      <c r="U74" s="27">
        <v>1.1136090000000001E-2</v>
      </c>
      <c r="V74" s="28"/>
      <c r="AT74">
        <v>0.11103712987623368</v>
      </c>
      <c r="AU74" s="24">
        <v>4.2963261386024972E-2</v>
      </c>
      <c r="AV74" s="24">
        <v>5.9118565804954816E-2</v>
      </c>
      <c r="AW74">
        <v>5.889387381287501E-2</v>
      </c>
      <c r="AX74" s="24">
        <v>2.5639119235141998E-2</v>
      </c>
      <c r="AY74" s="24">
        <v>6.330905385169909E-2</v>
      </c>
      <c r="AZ74">
        <v>8.1469565306613201E-2</v>
      </c>
      <c r="BA74" s="24">
        <v>7.0192445736721246E-2</v>
      </c>
      <c r="BB74" s="26">
        <v>1.2145629752669676E-2</v>
      </c>
      <c r="BC74" s="32" cm="1">
        <f t="array" ref="BC74">MMULT(AT74:BB74,$AB$20:$AB$28)-BE74</f>
        <v>0.11445551521981498</v>
      </c>
      <c r="BD74" s="32">
        <f t="shared" si="18"/>
        <v>5.8307627195881527E-2</v>
      </c>
      <c r="BE74" s="32">
        <v>0</v>
      </c>
      <c r="BF74">
        <v>1.54</v>
      </c>
      <c r="BG74">
        <v>-4.1500000000000004</v>
      </c>
      <c r="BH74">
        <v>-4.12</v>
      </c>
    </row>
    <row r="75" spans="1:60" x14ac:dyDescent="0.25">
      <c r="A75" s="22">
        <v>42217</v>
      </c>
      <c r="B75">
        <v>-8.1403273757065103E-2</v>
      </c>
      <c r="C75" s="23">
        <f t="shared" si="10"/>
        <v>-9.1453803757065105E-2</v>
      </c>
      <c r="D75" s="24">
        <v>-0.1087991535620759</v>
      </c>
      <c r="E75" s="23">
        <f t="shared" si="10"/>
        <v>-0.1188496835620759</v>
      </c>
      <c r="F75" s="24">
        <v>-8.4904247687425799E-2</v>
      </c>
      <c r="G75" s="23">
        <f t="shared" si="11"/>
        <v>-9.4954777687425801E-2</v>
      </c>
      <c r="H75">
        <v>-4.6068531437256574E-2</v>
      </c>
      <c r="I75" s="23">
        <f t="shared" si="12"/>
        <v>-5.6119061437256576E-2</v>
      </c>
      <c r="J75" s="24">
        <v>-9.3145822953883989E-2</v>
      </c>
      <c r="K75" s="23">
        <f t="shared" si="13"/>
        <v>-0.10319635295388399</v>
      </c>
      <c r="L75" s="24">
        <v>-6.6090633163081863E-2</v>
      </c>
      <c r="M75" s="25">
        <f t="shared" si="14"/>
        <v>-7.6141163163081865E-2</v>
      </c>
      <c r="N75">
        <v>-5.655119359084175E-2</v>
      </c>
      <c r="O75" s="23">
        <f t="shared" si="15"/>
        <v>-6.6601723590841752E-2</v>
      </c>
      <c r="P75" s="24">
        <v>-8.3731600508637594E-2</v>
      </c>
      <c r="Q75" s="23">
        <f t="shared" si="17"/>
        <v>-9.3782130508637596E-2</v>
      </c>
      <c r="R75" s="26">
        <v>-0.11508132801815696</v>
      </c>
      <c r="S75" s="23">
        <f t="shared" si="16"/>
        <v>-0.12513185801815696</v>
      </c>
      <c r="U75" s="27">
        <v>1.005053E-2</v>
      </c>
      <c r="V75" s="28"/>
      <c r="AT75">
        <v>-8.1403273757065103E-2</v>
      </c>
      <c r="AU75" s="24">
        <v>-0.1087991535620759</v>
      </c>
      <c r="AV75" s="24">
        <v>-8.4904247687425799E-2</v>
      </c>
      <c r="AW75">
        <v>-4.6068531437256574E-2</v>
      </c>
      <c r="AX75" s="24">
        <v>-9.3145822953883989E-2</v>
      </c>
      <c r="AY75" s="24">
        <v>-6.6090633163081863E-2</v>
      </c>
      <c r="AZ75">
        <v>-5.655119359084175E-2</v>
      </c>
      <c r="BA75" s="24">
        <v>-8.3731600508637594E-2</v>
      </c>
      <c r="BB75" s="26">
        <v>-0.11508132801815696</v>
      </c>
      <c r="BC75" s="32" cm="1">
        <f t="array" ref="BC75">MMULT(AT75:BB75,$AB$20:$AB$28)-BE75</f>
        <v>-8.4373083810613453E-2</v>
      </c>
      <c r="BD75" s="32">
        <f t="shared" si="18"/>
        <v>-8.1752864964269506E-2</v>
      </c>
      <c r="BE75" s="32">
        <v>0</v>
      </c>
      <c r="BF75">
        <v>-6.04</v>
      </c>
      <c r="BG75">
        <v>0.49</v>
      </c>
      <c r="BH75">
        <v>2.66</v>
      </c>
    </row>
    <row r="76" spans="1:60" x14ac:dyDescent="0.25">
      <c r="A76" s="22">
        <v>42248</v>
      </c>
      <c r="B76">
        <v>-3.5741011979763031E-2</v>
      </c>
      <c r="C76" s="23">
        <f t="shared" si="10"/>
        <v>-4.5787371979763028E-2</v>
      </c>
      <c r="D76" s="24">
        <v>-4.6068799667940046E-3</v>
      </c>
      <c r="E76" s="23">
        <f t="shared" si="10"/>
        <v>-1.4653239966794004E-2</v>
      </c>
      <c r="F76" s="24">
        <v>-5.8778685228143522E-3</v>
      </c>
      <c r="G76" s="23">
        <f t="shared" si="11"/>
        <v>-1.5924228522814353E-2</v>
      </c>
      <c r="H76">
        <v>-5.7350035395953729E-2</v>
      </c>
      <c r="I76" s="23">
        <f t="shared" si="12"/>
        <v>-6.7396395395953726E-2</v>
      </c>
      <c r="J76" s="24">
        <v>-2.5760615482121201E-2</v>
      </c>
      <c r="K76" s="23">
        <f t="shared" si="13"/>
        <v>-3.5806975482121202E-2</v>
      </c>
      <c r="L76" s="24">
        <v>-5.7480709534215829E-2</v>
      </c>
      <c r="M76" s="25">
        <f t="shared" si="14"/>
        <v>-6.7527069534215833E-2</v>
      </c>
      <c r="N76">
        <v>-4.044539745775752E-2</v>
      </c>
      <c r="O76" s="23">
        <f t="shared" si="15"/>
        <v>-5.0491757457757525E-2</v>
      </c>
      <c r="P76" s="24">
        <v>-0.10132104539372976</v>
      </c>
      <c r="Q76" s="23">
        <f t="shared" si="17"/>
        <v>-0.11136740539372976</v>
      </c>
      <c r="R76" s="26">
        <v>-9.8158621596738133E-2</v>
      </c>
      <c r="S76" s="23">
        <f t="shared" si="16"/>
        <v>-0.10820498159673814</v>
      </c>
      <c r="U76" s="27">
        <v>1.0046360000000001E-2</v>
      </c>
      <c r="V76" s="28"/>
      <c r="AT76">
        <v>-3.5741011979763031E-2</v>
      </c>
      <c r="AU76" s="24">
        <v>-4.6068799667940046E-3</v>
      </c>
      <c r="AV76" s="24">
        <v>-5.8778685228143522E-3</v>
      </c>
      <c r="AW76">
        <v>-5.7350035395953729E-2</v>
      </c>
      <c r="AX76" s="24">
        <v>-2.5760615482121201E-2</v>
      </c>
      <c r="AY76" s="24">
        <v>-5.7480709534215829E-2</v>
      </c>
      <c r="AZ76">
        <v>-4.044539745775752E-2</v>
      </c>
      <c r="BA76" s="24">
        <v>-0.10132104539372976</v>
      </c>
      <c r="BB76" s="26">
        <v>-9.8158621596738133E-2</v>
      </c>
      <c r="BC76" s="32" cm="1">
        <f t="array" ref="BC76">MMULT(AT76:BB76,$AB$20:$AB$28)-BE76</f>
        <v>9.8793428371686615E-2</v>
      </c>
      <c r="BD76" s="32">
        <f t="shared" si="18"/>
        <v>-4.7415798369987501E-2</v>
      </c>
      <c r="BE76" s="32">
        <v>0</v>
      </c>
      <c r="BF76">
        <v>-3.08</v>
      </c>
      <c r="BG76">
        <v>-2.64</v>
      </c>
      <c r="BH76">
        <v>0.53</v>
      </c>
    </row>
    <row r="77" spans="1:60" x14ac:dyDescent="0.25">
      <c r="A77" s="22">
        <v>42278</v>
      </c>
      <c r="B77">
        <v>8.0658534482186892E-2</v>
      </c>
      <c r="C77" s="23">
        <f t="shared" si="10"/>
        <v>7.200626148218689E-2</v>
      </c>
      <c r="D77" s="24">
        <v>0.11906351605349161</v>
      </c>
      <c r="E77" s="23">
        <f t="shared" si="10"/>
        <v>0.11041124305349161</v>
      </c>
      <c r="F77" s="24">
        <v>5.2295969779635638E-2</v>
      </c>
      <c r="G77" s="23">
        <f t="shared" si="11"/>
        <v>4.3643696779635636E-2</v>
      </c>
      <c r="H77">
        <v>7.6086278240190292E-2</v>
      </c>
      <c r="I77" s="23">
        <f t="shared" si="12"/>
        <v>6.743400524019029E-2</v>
      </c>
      <c r="J77" s="24">
        <v>9.7503284546836766E-2</v>
      </c>
      <c r="K77" s="23">
        <f t="shared" si="13"/>
        <v>8.8851011546836764E-2</v>
      </c>
      <c r="L77" s="24">
        <v>7.5540683608999126E-2</v>
      </c>
      <c r="M77" s="25">
        <f t="shared" si="14"/>
        <v>6.6888410608999124E-2</v>
      </c>
      <c r="N77">
        <v>0.18594789663897721</v>
      </c>
      <c r="O77" s="23">
        <f t="shared" si="15"/>
        <v>0.17729562363897722</v>
      </c>
      <c r="P77" s="24">
        <v>7.7507627980933802E-2</v>
      </c>
      <c r="Q77" s="23">
        <f t="shared" si="17"/>
        <v>6.88553549809338E-2</v>
      </c>
      <c r="R77" s="26">
        <v>0.11527411145303146</v>
      </c>
      <c r="S77" s="23">
        <f t="shared" si="16"/>
        <v>0.10662183845303146</v>
      </c>
      <c r="U77" s="27">
        <v>8.6522730000000003E-3</v>
      </c>
      <c r="V77" s="28"/>
      <c r="AT77">
        <v>8.0658534482186892E-2</v>
      </c>
      <c r="AU77" s="24">
        <v>0.11906351605349161</v>
      </c>
      <c r="AV77" s="24">
        <v>5.2295969779635638E-2</v>
      </c>
      <c r="AW77">
        <v>7.6086278240190292E-2</v>
      </c>
      <c r="AX77" s="24">
        <v>9.7503284546836766E-2</v>
      </c>
      <c r="AY77" s="24">
        <v>7.5540683608999126E-2</v>
      </c>
      <c r="AZ77">
        <v>0.18594789663897721</v>
      </c>
      <c r="BA77" s="24">
        <v>7.7507627980933802E-2</v>
      </c>
      <c r="BB77" s="26">
        <v>0.11527411145303146</v>
      </c>
      <c r="BC77" s="32" cm="1">
        <f t="array" ref="BC77">MMULT(AT77:BB77,$AB$20:$AB$28)-BE77</f>
        <v>8.0271900388169309E-2</v>
      </c>
      <c r="BD77" s="32">
        <f t="shared" si="18"/>
        <v>9.7764211420475852E-2</v>
      </c>
      <c r="BE77" s="32">
        <v>0</v>
      </c>
      <c r="BF77">
        <v>7.75</v>
      </c>
      <c r="BG77">
        <v>-1.97</v>
      </c>
      <c r="BH77">
        <v>-7.0000000000000007E-2</v>
      </c>
    </row>
    <row r="78" spans="1:60" x14ac:dyDescent="0.25">
      <c r="A78" s="22">
        <v>42309</v>
      </c>
      <c r="B78">
        <v>-4.1229077026006831E-2</v>
      </c>
      <c r="C78" s="23">
        <f t="shared" si="10"/>
        <v>-5.0060505026006834E-2</v>
      </c>
      <c r="D78" s="24">
        <v>4.2168017056008859E-3</v>
      </c>
      <c r="E78" s="23">
        <f t="shared" si="10"/>
        <v>-4.6146262943991146E-3</v>
      </c>
      <c r="F78" s="24">
        <v>6.4442323424934111E-2</v>
      </c>
      <c r="G78" s="23">
        <f t="shared" si="11"/>
        <v>5.5610895424934109E-2</v>
      </c>
      <c r="H78">
        <v>4.0240433536529979E-2</v>
      </c>
      <c r="I78" s="23">
        <f t="shared" si="12"/>
        <v>3.1409005536529977E-2</v>
      </c>
      <c r="J78" s="24">
        <v>5.9806478874018354E-2</v>
      </c>
      <c r="K78" s="23">
        <f t="shared" si="13"/>
        <v>5.0975050874018352E-2</v>
      </c>
      <c r="L78" s="24">
        <v>1.9070252925893341E-2</v>
      </c>
      <c r="M78" s="25">
        <f t="shared" si="14"/>
        <v>1.023882492589334E-2</v>
      </c>
      <c r="N78">
        <v>2.0230034539290554E-2</v>
      </c>
      <c r="O78" s="23">
        <f t="shared" si="15"/>
        <v>1.1398606539290554E-2</v>
      </c>
      <c r="P78" s="24">
        <v>-2.7022778498480768E-2</v>
      </c>
      <c r="Q78" s="23">
        <f t="shared" si="17"/>
        <v>-3.585420649848077E-2</v>
      </c>
      <c r="R78" s="26">
        <v>-7.3361143439997041E-3</v>
      </c>
      <c r="S78" s="23">
        <f t="shared" si="16"/>
        <v>-1.6167542343999704E-2</v>
      </c>
      <c r="U78" s="27">
        <v>8.8314280000000005E-3</v>
      </c>
      <c r="V78" s="28"/>
      <c r="AT78">
        <v>-4.1229077026006831E-2</v>
      </c>
      <c r="AU78" s="24">
        <v>4.2168017056008859E-3</v>
      </c>
      <c r="AV78" s="24">
        <v>6.4442323424934111E-2</v>
      </c>
      <c r="AW78">
        <v>4.0240433536529979E-2</v>
      </c>
      <c r="AX78" s="24">
        <v>5.9806478874018354E-2</v>
      </c>
      <c r="AY78" s="24">
        <v>1.9070252925893341E-2</v>
      </c>
      <c r="AZ78">
        <v>2.0230034539290554E-2</v>
      </c>
      <c r="BA78" s="24">
        <v>-2.7022778498480768E-2</v>
      </c>
      <c r="BB78" s="26">
        <v>-7.3361143439997041E-3</v>
      </c>
      <c r="BC78" s="32" cm="1">
        <f t="array" ref="BC78">MMULT(AT78:BB78,$AB$20:$AB$28)-BE78</f>
        <v>4.9258610095058945E-3</v>
      </c>
      <c r="BD78" s="32">
        <f t="shared" si="18"/>
        <v>1.471315057086444E-2</v>
      </c>
      <c r="BE78" s="32">
        <v>0</v>
      </c>
      <c r="BF78">
        <v>0.56000000000000005</v>
      </c>
      <c r="BG78">
        <v>3.64</v>
      </c>
      <c r="BH78">
        <v>-0.51</v>
      </c>
    </row>
    <row r="79" spans="1:60" s="34" customFormat="1" ht="15.75" thickBot="1" x14ac:dyDescent="0.3">
      <c r="A79" s="36">
        <v>42339</v>
      </c>
      <c r="B79" s="34">
        <v>-5.3590863113148382E-2</v>
      </c>
      <c r="C79" s="37">
        <f t="shared" si="10"/>
        <v>-6.2902863113148383E-2</v>
      </c>
      <c r="D79" s="38">
        <v>-5.808927140734816E-2</v>
      </c>
      <c r="E79" s="37">
        <f t="shared" si="10"/>
        <v>-6.7401271407348168E-2</v>
      </c>
      <c r="F79" s="38">
        <v>-1.430646215219346E-2</v>
      </c>
      <c r="G79" s="37">
        <f t="shared" si="11"/>
        <v>-2.3618462152193459E-2</v>
      </c>
      <c r="H79" s="34">
        <v>-5.0708340704857927E-2</v>
      </c>
      <c r="I79" s="37">
        <f t="shared" si="12"/>
        <v>-6.0020340704857927E-2</v>
      </c>
      <c r="J79" s="38">
        <v>-0.11767713476306738</v>
      </c>
      <c r="K79" s="37">
        <f t="shared" si="13"/>
        <v>-0.12698913476306739</v>
      </c>
      <c r="L79" s="38">
        <v>-4.1783526644028499E-2</v>
      </c>
      <c r="M79" s="39">
        <f t="shared" si="14"/>
        <v>-5.1095526644028499E-2</v>
      </c>
      <c r="N79" s="34">
        <v>-5.3260964071812272E-2</v>
      </c>
      <c r="O79" s="37">
        <f t="shared" si="15"/>
        <v>-6.2572964071812273E-2</v>
      </c>
      <c r="P79" s="38">
        <v>-2.9486440616848464E-2</v>
      </c>
      <c r="Q79" s="37">
        <f t="shared" si="17"/>
        <v>-3.8798440616848465E-2</v>
      </c>
      <c r="R79" s="40">
        <v>-8.0654722697931794E-2</v>
      </c>
      <c r="S79" s="37">
        <f t="shared" si="16"/>
        <v>-8.9966722697931795E-2</v>
      </c>
      <c r="U79" s="41">
        <v>9.3120000000000008E-3</v>
      </c>
      <c r="V79" s="42"/>
      <c r="AT79" s="34">
        <v>-5.3590863113148382E-2</v>
      </c>
      <c r="AU79" s="38">
        <v>-5.808927140734816E-2</v>
      </c>
      <c r="AV79" s="38">
        <v>-1.430646215219346E-2</v>
      </c>
      <c r="AW79" s="34">
        <v>-5.0708340704857927E-2</v>
      </c>
      <c r="AX79" s="38">
        <v>-0.11767713476306738</v>
      </c>
      <c r="AY79" s="38">
        <v>-4.1783526644028499E-2</v>
      </c>
      <c r="AZ79" s="34">
        <v>-5.3260964071812272E-2</v>
      </c>
      <c r="BA79" s="38">
        <v>-2.9486440616848464E-2</v>
      </c>
      <c r="BB79" s="40">
        <v>-8.0654722697931794E-2</v>
      </c>
      <c r="BC79" s="43" cm="1">
        <f t="array" ref="BC79">MMULT(AT79:BB79,$AB$20:$AB$28)-BE79</f>
        <v>-2.2126867500538144E-3</v>
      </c>
      <c r="BD79" s="32">
        <f t="shared" si="18"/>
        <v>-6.5506414019026252E-2</v>
      </c>
      <c r="BE79" s="43">
        <v>0.01</v>
      </c>
      <c r="BF79" s="34">
        <v>-2.17</v>
      </c>
      <c r="BG79" s="34">
        <v>-2.83</v>
      </c>
      <c r="BH79" s="34">
        <v>-2.59</v>
      </c>
    </row>
    <row r="80" spans="1:60" x14ac:dyDescent="0.25">
      <c r="A80" s="22">
        <v>42370</v>
      </c>
      <c r="B80">
        <v>-3.5202359450994695E-2</v>
      </c>
      <c r="C80" s="23">
        <f t="shared" si="10"/>
        <v>-4.3630859450994694E-2</v>
      </c>
      <c r="D80" s="24">
        <v>-1.4537651307935325E-2</v>
      </c>
      <c r="E80" s="23">
        <f t="shared" si="10"/>
        <v>-2.2966151307935327E-2</v>
      </c>
      <c r="F80" s="24">
        <v>-2.2111448104661442E-2</v>
      </c>
      <c r="G80" s="23">
        <f t="shared" si="11"/>
        <v>-3.0539948104661443E-2</v>
      </c>
      <c r="H80">
        <v>-4.2924190495677597E-2</v>
      </c>
      <c r="I80" s="23">
        <f t="shared" si="12"/>
        <v>-5.1352690495677596E-2</v>
      </c>
      <c r="J80" s="24">
        <v>-1.4931864308495121E-2</v>
      </c>
      <c r="K80" s="23">
        <f t="shared" si="13"/>
        <v>-2.336036430849512E-2</v>
      </c>
      <c r="L80" s="24">
        <v>-9.8880236045274225E-2</v>
      </c>
      <c r="M80" s="25">
        <f t="shared" si="14"/>
        <v>-0.10730873604527423</v>
      </c>
      <c r="N80">
        <v>5.4573158506756543E-2</v>
      </c>
      <c r="O80" s="23">
        <f t="shared" si="15"/>
        <v>4.6144658506756545E-2</v>
      </c>
      <c r="P80" s="24">
        <v>-7.6699298870675059E-2</v>
      </c>
      <c r="Q80" s="23">
        <f t="shared" si="17"/>
        <v>-8.5127798870675064E-2</v>
      </c>
      <c r="R80" s="26">
        <v>-0.11387426114991944</v>
      </c>
      <c r="S80" s="23">
        <f t="shared" si="16"/>
        <v>-0.12230276114991945</v>
      </c>
      <c r="U80" s="27">
        <v>8.4285000000000002E-3</v>
      </c>
      <c r="V80" s="28"/>
      <c r="AT80">
        <v>-3.5202359450994695E-2</v>
      </c>
      <c r="AU80" s="24">
        <v>-1.4537651307935325E-2</v>
      </c>
      <c r="AV80" s="24">
        <v>-2.2111448104661442E-2</v>
      </c>
      <c r="AW80">
        <v>-4.2924190495677597E-2</v>
      </c>
      <c r="AX80" s="24">
        <v>-1.4931864308495121E-2</v>
      </c>
      <c r="AY80" s="24">
        <v>-9.8880236045274225E-2</v>
      </c>
      <c r="AZ80">
        <v>5.4573158506756543E-2</v>
      </c>
      <c r="BA80" s="24">
        <v>-7.6699298870675059E-2</v>
      </c>
      <c r="BB80" s="26">
        <v>-0.11387426114991944</v>
      </c>
      <c r="BC80" s="32" cm="1">
        <f t="array" ref="BC80">MMULT(AT80:BB80,$AB$20:$AB$28)-BE80</f>
        <v>6.13687007661761E-2</v>
      </c>
      <c r="BD80" s="32">
        <f t="shared" si="18"/>
        <v>-5.0509794580764045E-2</v>
      </c>
      <c r="BE80" s="32">
        <v>0.01</v>
      </c>
      <c r="BF80">
        <v>-5.77</v>
      </c>
      <c r="BG80">
        <v>-3.35</v>
      </c>
      <c r="BH80">
        <v>2.08</v>
      </c>
    </row>
    <row r="81" spans="1:60" x14ac:dyDescent="0.25">
      <c r="A81" s="22">
        <v>42401</v>
      </c>
      <c r="B81">
        <v>-2.9321236512020822E-2</v>
      </c>
      <c r="C81" s="23">
        <f t="shared" si="10"/>
        <v>-3.5244093512020819E-2</v>
      </c>
      <c r="D81" s="24">
        <v>5.4592016684302056E-3</v>
      </c>
      <c r="E81" s="23">
        <f t="shared" si="10"/>
        <v>-4.6365533156979451E-4</v>
      </c>
      <c r="F81" s="24">
        <v>-5.9307634040985172E-2</v>
      </c>
      <c r="G81" s="23">
        <f t="shared" si="11"/>
        <v>-6.5230491040985175E-2</v>
      </c>
      <c r="H81">
        <v>-8.0706044268066511E-3</v>
      </c>
      <c r="I81" s="23">
        <f t="shared" si="12"/>
        <v>-1.3993461426806651E-2</v>
      </c>
      <c r="J81" s="24">
        <v>1.2696501438223304E-2</v>
      </c>
      <c r="K81" s="23">
        <f t="shared" si="13"/>
        <v>6.7736444382233037E-3</v>
      </c>
      <c r="L81" s="24">
        <v>-2.6073887196553982E-2</v>
      </c>
      <c r="M81" s="25">
        <f t="shared" si="14"/>
        <v>-3.1996744196553982E-2</v>
      </c>
      <c r="N81">
        <v>-1.9340937896070963E-2</v>
      </c>
      <c r="O81" s="23">
        <f t="shared" si="15"/>
        <v>-2.5263794896070963E-2</v>
      </c>
      <c r="P81" s="24">
        <v>-8.0964350196481044E-2</v>
      </c>
      <c r="Q81" s="23">
        <f t="shared" si="17"/>
        <v>-8.6887207196481048E-2</v>
      </c>
      <c r="R81" s="26">
        <v>2.4393399147807728E-2</v>
      </c>
      <c r="S81" s="23">
        <f t="shared" si="16"/>
        <v>1.8470542147807727E-2</v>
      </c>
      <c r="U81" s="27">
        <v>5.9228570000000001E-3</v>
      </c>
      <c r="V81" s="28"/>
      <c r="AT81">
        <v>-2.9321236512020822E-2</v>
      </c>
      <c r="AU81" s="24">
        <v>5.4592016684302056E-3</v>
      </c>
      <c r="AV81" s="24">
        <v>-5.9307634040985172E-2</v>
      </c>
      <c r="AW81">
        <v>-8.0706044268066511E-3</v>
      </c>
      <c r="AX81" s="24">
        <v>1.2696501438223304E-2</v>
      </c>
      <c r="AY81" s="24">
        <v>-2.6073887196553982E-2</v>
      </c>
      <c r="AZ81">
        <v>-1.9340937896070963E-2</v>
      </c>
      <c r="BA81" s="24">
        <v>-8.0964350196481044E-2</v>
      </c>
      <c r="BB81" s="26">
        <v>2.4393399147807728E-2</v>
      </c>
      <c r="BC81" s="32" cm="1">
        <f t="array" ref="BC81">MMULT(AT81:BB81,$AB$20:$AB$28)-BE81</f>
        <v>-3.757958301800627E-2</v>
      </c>
      <c r="BD81" s="32">
        <f t="shared" si="18"/>
        <v>-4.0058838668273047E-2</v>
      </c>
      <c r="BE81" s="32">
        <v>0.02</v>
      </c>
      <c r="BF81">
        <v>-7.0000000000000007E-2</v>
      </c>
      <c r="BG81">
        <v>0.79</v>
      </c>
      <c r="BH81">
        <v>-0.5</v>
      </c>
    </row>
    <row r="82" spans="1:60" x14ac:dyDescent="0.25">
      <c r="A82" s="22">
        <v>42430</v>
      </c>
      <c r="B82">
        <v>-2.9686879266134662E-2</v>
      </c>
      <c r="C82" s="23">
        <f t="shared" si="10"/>
        <v>-3.4780212266134661E-2</v>
      </c>
      <c r="D82" s="24">
        <v>7.0868983889253506E-3</v>
      </c>
      <c r="E82" s="23">
        <f t="shared" si="10"/>
        <v>1.9935653889253504E-3</v>
      </c>
      <c r="F82" s="24">
        <v>3.5375408052230675E-2</v>
      </c>
      <c r="G82" s="23">
        <f t="shared" si="11"/>
        <v>3.0282075052230677E-2</v>
      </c>
      <c r="H82">
        <v>3.7724538798822656E-2</v>
      </c>
      <c r="I82" s="23">
        <f t="shared" si="12"/>
        <v>3.2631205798822657E-2</v>
      </c>
      <c r="J82" s="24">
        <v>-2.4704732211271757E-2</v>
      </c>
      <c r="K82" s="23">
        <f t="shared" si="13"/>
        <v>-2.9798065211271756E-2</v>
      </c>
      <c r="L82" s="24">
        <v>2.4167768959435575E-2</v>
      </c>
      <c r="M82" s="25">
        <f t="shared" si="14"/>
        <v>1.9074435959435573E-2</v>
      </c>
      <c r="N82">
        <v>-3.8553002300514436E-2</v>
      </c>
      <c r="O82" s="23">
        <f t="shared" si="15"/>
        <v>-4.3646335300514434E-2</v>
      </c>
      <c r="P82" s="24">
        <v>-1.1267334360554743E-2</v>
      </c>
      <c r="Q82" s="23">
        <f t="shared" si="17"/>
        <v>-1.6360667360554741E-2</v>
      </c>
      <c r="R82" s="26">
        <v>8.7365230706088537E-2</v>
      </c>
      <c r="S82" s="23">
        <f t="shared" si="16"/>
        <v>8.2271897706088531E-2</v>
      </c>
      <c r="U82" s="27">
        <v>5.0933330000000002E-3</v>
      </c>
      <c r="V82" s="28"/>
      <c r="AT82">
        <v>-2.9686879266134662E-2</v>
      </c>
      <c r="AU82" s="24">
        <v>7.0868983889253506E-3</v>
      </c>
      <c r="AV82" s="24">
        <v>3.5375408052230675E-2</v>
      </c>
      <c r="AW82">
        <v>3.7724538798822656E-2</v>
      </c>
      <c r="AX82" s="24">
        <v>-2.4704732211271757E-2</v>
      </c>
      <c r="AY82" s="24">
        <v>2.4167768959435575E-2</v>
      </c>
      <c r="AZ82">
        <v>-3.8553002300514436E-2</v>
      </c>
      <c r="BA82" s="24">
        <v>-1.1267334360554743E-2</v>
      </c>
      <c r="BB82" s="26">
        <v>8.7365230706088537E-2</v>
      </c>
      <c r="BC82" s="32" cm="1">
        <f t="array" ref="BC82">MMULT(AT82:BB82,$AB$20:$AB$28)-BE82</f>
        <v>-2.8306419175936324E-2</v>
      </c>
      <c r="BD82" s="32">
        <f t="shared" si="18"/>
        <v>-1.0276900359219202E-2</v>
      </c>
      <c r="BE82" s="32">
        <v>0.02</v>
      </c>
      <c r="BF82">
        <v>6.96</v>
      </c>
      <c r="BG82">
        <v>0.87</v>
      </c>
      <c r="BH82">
        <v>1.1599999999999999</v>
      </c>
    </row>
    <row r="83" spans="1:60" x14ac:dyDescent="0.25">
      <c r="A83" s="22">
        <v>42461</v>
      </c>
      <c r="B83">
        <v>2.4081587077083515E-2</v>
      </c>
      <c r="C83" s="23">
        <f t="shared" si="10"/>
        <v>1.8939206077083513E-2</v>
      </c>
      <c r="D83" s="24">
        <v>-1.523006638229136E-2</v>
      </c>
      <c r="E83" s="23">
        <f t="shared" si="10"/>
        <v>-2.037244738229136E-2</v>
      </c>
      <c r="F83" s="24">
        <v>-1.9915712919464899E-2</v>
      </c>
      <c r="G83" s="23">
        <f t="shared" si="11"/>
        <v>-2.50580939194649E-2</v>
      </c>
      <c r="H83">
        <v>2.6351316267718633E-3</v>
      </c>
      <c r="I83" s="23">
        <f t="shared" si="12"/>
        <v>-2.5072493732281372E-3</v>
      </c>
      <c r="J83" s="24">
        <v>9.3072713480710931E-2</v>
      </c>
      <c r="K83" s="23">
        <f t="shared" si="13"/>
        <v>8.7930332480710929E-2</v>
      </c>
      <c r="L83" s="24">
        <v>3.0566393111798772E-2</v>
      </c>
      <c r="M83" s="25">
        <f t="shared" si="14"/>
        <v>2.5424012111798771E-2</v>
      </c>
      <c r="N83">
        <v>-5.9348577112822758E-2</v>
      </c>
      <c r="O83" s="23">
        <f t="shared" si="15"/>
        <v>-6.4490958112822752E-2</v>
      </c>
      <c r="P83" s="24">
        <v>9.3698256550112047E-2</v>
      </c>
      <c r="Q83" s="23">
        <f t="shared" si="17"/>
        <v>8.8555875550112045E-2</v>
      </c>
      <c r="R83" s="26">
        <v>5.1166099283572991E-2</v>
      </c>
      <c r="S83" s="23">
        <f t="shared" si="16"/>
        <v>4.602371828357299E-2</v>
      </c>
      <c r="U83" s="27">
        <v>5.1423810000000006E-3</v>
      </c>
      <c r="V83" s="28"/>
      <c r="AT83">
        <v>2.4081587077083515E-2</v>
      </c>
      <c r="AU83" s="24">
        <v>-1.523006638229136E-2</v>
      </c>
      <c r="AV83" s="24">
        <v>-1.9915712919464899E-2</v>
      </c>
      <c r="AW83">
        <v>2.6351316267718633E-3</v>
      </c>
      <c r="AX83" s="24">
        <v>9.3072713480710931E-2</v>
      </c>
      <c r="AY83" s="24">
        <v>3.0566393111798772E-2</v>
      </c>
      <c r="AZ83">
        <v>-5.9348577112822758E-2</v>
      </c>
      <c r="BA83" s="24">
        <v>9.3698256550112047E-2</v>
      </c>
      <c r="BB83" s="26">
        <v>5.1166099283572991E-2</v>
      </c>
      <c r="BC83" s="32" cm="1">
        <f t="array" ref="BC83">MMULT(AT83:BB83,$AB$20:$AB$28)-BE83</f>
        <v>-0.18225332530563171</v>
      </c>
      <c r="BD83" s="32">
        <f t="shared" si="18"/>
        <v>1.230286941283012E-2</v>
      </c>
      <c r="BE83" s="32">
        <v>0.01</v>
      </c>
      <c r="BF83">
        <v>0.92</v>
      </c>
      <c r="BG83">
        <v>0.69</v>
      </c>
      <c r="BH83">
        <v>3.26</v>
      </c>
    </row>
    <row r="84" spans="1:60" x14ac:dyDescent="0.25">
      <c r="A84" s="22">
        <v>42491</v>
      </c>
      <c r="B84">
        <v>2.8174747401322954E-2</v>
      </c>
      <c r="C84" s="23">
        <f t="shared" si="10"/>
        <v>2.3080461401322954E-2</v>
      </c>
      <c r="D84" s="24">
        <v>2.4308225427777646E-2</v>
      </c>
      <c r="E84" s="23">
        <f t="shared" si="10"/>
        <v>1.9213939427777646E-2</v>
      </c>
      <c r="F84" s="24">
        <v>4.2903405678991278E-2</v>
      </c>
      <c r="G84" s="23">
        <f t="shared" si="11"/>
        <v>3.7809119678991282E-2</v>
      </c>
      <c r="H84">
        <v>5.3405662942295987E-3</v>
      </c>
      <c r="I84" s="23">
        <f t="shared" si="12"/>
        <v>2.4628029422959878E-4</v>
      </c>
      <c r="J84" s="24">
        <v>-8.4639692669930492E-3</v>
      </c>
      <c r="K84" s="23">
        <f t="shared" si="13"/>
        <v>-1.3558255266993049E-2</v>
      </c>
      <c r="L84" s="24">
        <v>1.8759301323725237E-2</v>
      </c>
      <c r="M84" s="25">
        <f t="shared" si="14"/>
        <v>1.3665015323725237E-2</v>
      </c>
      <c r="N84">
        <v>7.835543614953705E-2</v>
      </c>
      <c r="O84" s="23">
        <f t="shared" si="15"/>
        <v>7.3261150149537047E-2</v>
      </c>
      <c r="P84" s="24">
        <v>-4.2194318283017285E-2</v>
      </c>
      <c r="Q84" s="23">
        <f t="shared" si="17"/>
        <v>-4.7288604283017288E-2</v>
      </c>
      <c r="R84" s="26">
        <v>-2.438957021323622E-2</v>
      </c>
      <c r="S84" s="23">
        <f t="shared" si="16"/>
        <v>-2.948385621323622E-2</v>
      </c>
      <c r="U84" s="27">
        <v>5.094286E-3</v>
      </c>
      <c r="V84" s="28"/>
      <c r="AT84">
        <v>2.8174747401322954E-2</v>
      </c>
      <c r="AU84" s="24">
        <v>2.4308225427777646E-2</v>
      </c>
      <c r="AV84" s="24">
        <v>4.2903405678991278E-2</v>
      </c>
      <c r="AW84">
        <v>5.3405662942295987E-3</v>
      </c>
      <c r="AX84" s="24">
        <v>-8.4639692669930492E-3</v>
      </c>
      <c r="AY84" s="24">
        <v>1.8759301323725237E-2</v>
      </c>
      <c r="AZ84">
        <v>7.835543614953705E-2</v>
      </c>
      <c r="BA84" s="24">
        <v>-4.2194318283017285E-2</v>
      </c>
      <c r="BB84" s="26">
        <v>-2.438957021323622E-2</v>
      </c>
      <c r="BC84" s="32" cm="1">
        <f t="array" ref="BC84">MMULT(AT84:BB84,$AB$20:$AB$28)-BE84</f>
        <v>0.10765770803762077</v>
      </c>
      <c r="BD84" s="32">
        <f t="shared" si="18"/>
        <v>3.6437582791485762E-3</v>
      </c>
      <c r="BE84" s="32">
        <v>0.01</v>
      </c>
      <c r="BF84">
        <v>1.78</v>
      </c>
      <c r="BG84">
        <v>-0.27</v>
      </c>
      <c r="BH84">
        <v>-1.81</v>
      </c>
    </row>
    <row r="85" spans="1:60" x14ac:dyDescent="0.25">
      <c r="A85" s="22">
        <v>42522</v>
      </c>
      <c r="B85">
        <v>3.4642195608217013E-3</v>
      </c>
      <c r="C85" s="23">
        <f t="shared" si="10"/>
        <v>-4.3532543917829862E-4</v>
      </c>
      <c r="D85" s="24">
        <v>-2.9876889200280275E-2</v>
      </c>
      <c r="E85" s="23">
        <f t="shared" si="10"/>
        <v>-3.3776434200280273E-2</v>
      </c>
      <c r="F85" s="24">
        <v>-5.0947489640848539E-2</v>
      </c>
      <c r="G85" s="23">
        <f t="shared" si="11"/>
        <v>-5.4847034640848537E-2</v>
      </c>
      <c r="H85">
        <v>-6.8730159752226294E-2</v>
      </c>
      <c r="I85" s="23">
        <f t="shared" si="12"/>
        <v>-7.2629704752226298E-2</v>
      </c>
      <c r="J85" s="24">
        <v>-9.5735639654051501E-3</v>
      </c>
      <c r="K85" s="23">
        <f t="shared" si="13"/>
        <v>-1.3473108965405149E-2</v>
      </c>
      <c r="L85" s="24">
        <v>-0.13676495085790441</v>
      </c>
      <c r="M85" s="25">
        <f t="shared" si="14"/>
        <v>-0.14066449585790441</v>
      </c>
      <c r="N85">
        <v>-6.1477093520984884E-2</v>
      </c>
      <c r="O85" s="23">
        <f t="shared" si="15"/>
        <v>-6.5376638520984881E-2</v>
      </c>
      <c r="P85" s="24">
        <v>-1.9525438857482893E-2</v>
      </c>
      <c r="Q85" s="23">
        <f t="shared" si="17"/>
        <v>-2.3424983857482894E-2</v>
      </c>
      <c r="R85" s="26">
        <v>-5.4033011522890008E-2</v>
      </c>
      <c r="S85" s="23">
        <f t="shared" si="16"/>
        <v>-5.7932556522890005E-2</v>
      </c>
      <c r="U85" s="27">
        <v>3.8995449999999999E-3</v>
      </c>
      <c r="V85" s="28"/>
      <c r="AT85">
        <v>3.4642195608217013E-3</v>
      </c>
      <c r="AU85" s="24">
        <v>-2.9876889200280275E-2</v>
      </c>
      <c r="AV85" s="24">
        <v>-5.0947489640848539E-2</v>
      </c>
      <c r="AW85">
        <v>-6.8730159752226294E-2</v>
      </c>
      <c r="AX85" s="24">
        <v>-9.5735639654051501E-3</v>
      </c>
      <c r="AY85" s="24">
        <v>-0.13676495085790441</v>
      </c>
      <c r="AZ85">
        <v>-6.1477093520984884E-2</v>
      </c>
      <c r="BA85" s="24">
        <v>-1.9525438857482893E-2</v>
      </c>
      <c r="BB85" s="26">
        <v>-5.4033011522890008E-2</v>
      </c>
      <c r="BC85" s="32" cm="1">
        <f t="array" ref="BC85">MMULT(AT85:BB85,$AB$20:$AB$28)-BE85</f>
        <v>-2.789998812700421E-2</v>
      </c>
      <c r="BD85" s="32">
        <f t="shared" si="18"/>
        <v>-6.7496041973022308E-2</v>
      </c>
      <c r="BE85" s="32">
        <v>0.02</v>
      </c>
      <c r="BF85">
        <v>-0.05</v>
      </c>
      <c r="BG85">
        <v>0.65</v>
      </c>
      <c r="BH85">
        <v>-1.47</v>
      </c>
    </row>
    <row r="86" spans="1:60" x14ac:dyDescent="0.25">
      <c r="A86" s="22">
        <v>42552</v>
      </c>
      <c r="B86">
        <v>1.393585841506045E-2</v>
      </c>
      <c r="C86" s="23">
        <f t="shared" si="10"/>
        <v>1.2222048415060451E-2</v>
      </c>
      <c r="D86" s="24">
        <v>7.7090533917977849E-2</v>
      </c>
      <c r="E86" s="23">
        <f t="shared" si="10"/>
        <v>7.5376723917977853E-2</v>
      </c>
      <c r="F86" s="24">
        <v>6.4895668566228221E-2</v>
      </c>
      <c r="G86" s="23">
        <f t="shared" si="11"/>
        <v>6.3181858566228224E-2</v>
      </c>
      <c r="H86">
        <v>5.6088336364076445E-2</v>
      </c>
      <c r="I86" s="23">
        <f t="shared" si="12"/>
        <v>5.4374526364076442E-2</v>
      </c>
      <c r="J86" s="24">
        <v>-1.2051081442596557E-2</v>
      </c>
      <c r="K86" s="23">
        <f t="shared" si="13"/>
        <v>-1.3764891442596556E-2</v>
      </c>
      <c r="L86" s="24">
        <v>5.450820888875698E-2</v>
      </c>
      <c r="M86" s="25">
        <f t="shared" si="14"/>
        <v>5.2794398888756977E-2</v>
      </c>
      <c r="N86">
        <v>-6.5645297938435473E-2</v>
      </c>
      <c r="O86" s="23">
        <f t="shared" si="15"/>
        <v>-6.735910793843547E-2</v>
      </c>
      <c r="P86" s="24">
        <v>3.4992223950233367E-2</v>
      </c>
      <c r="Q86" s="23">
        <f t="shared" si="17"/>
        <v>3.3278413950233364E-2</v>
      </c>
      <c r="R86" s="26">
        <v>0.11833894500561173</v>
      </c>
      <c r="S86" s="23">
        <f t="shared" si="16"/>
        <v>0.11662513500561174</v>
      </c>
      <c r="U86" s="27">
        <v>1.7138100000000001E-3</v>
      </c>
      <c r="V86" s="28"/>
      <c r="AT86">
        <v>1.393585841506045E-2</v>
      </c>
      <c r="AU86" s="24">
        <v>7.7090533917977849E-2</v>
      </c>
      <c r="AV86" s="24">
        <v>6.4895668566228221E-2</v>
      </c>
      <c r="AW86">
        <v>5.6088336364076445E-2</v>
      </c>
      <c r="AX86" s="24">
        <v>-1.2051081442596557E-2</v>
      </c>
      <c r="AY86" s="24">
        <v>5.450820888875698E-2</v>
      </c>
      <c r="AZ86">
        <v>-6.5645297938435473E-2</v>
      </c>
      <c r="BA86" s="24">
        <v>3.4992223950233367E-2</v>
      </c>
      <c r="BB86" s="26">
        <v>0.11833894500561173</v>
      </c>
      <c r="BC86" s="32" cm="1">
        <f t="array" ref="BC86">MMULT(AT86:BB86,$AB$20:$AB$28)-BE86</f>
        <v>7.6427713465010483E-2</v>
      </c>
      <c r="BD86" s="32">
        <f t="shared" si="18"/>
        <v>1.8017043969657007E-2</v>
      </c>
      <c r="BE86" s="32">
        <v>0.02</v>
      </c>
      <c r="BF86">
        <v>3.95</v>
      </c>
      <c r="BG86">
        <v>2.64</v>
      </c>
      <c r="BH86">
        <v>-1.1100000000000001</v>
      </c>
    </row>
    <row r="87" spans="1:60" x14ac:dyDescent="0.25">
      <c r="A87" s="22">
        <v>42583</v>
      </c>
      <c r="B87">
        <v>-4.9904804258098699E-2</v>
      </c>
      <c r="C87" s="23">
        <f t="shared" si="10"/>
        <v>-5.1439152258098697E-2</v>
      </c>
      <c r="D87" s="24">
        <v>-1.1422742032816992E-2</v>
      </c>
      <c r="E87" s="23">
        <f t="shared" si="10"/>
        <v>-1.2957090032816991E-2</v>
      </c>
      <c r="F87" s="24">
        <v>1.1303056199894208E-2</v>
      </c>
      <c r="G87" s="23">
        <f t="shared" si="11"/>
        <v>9.768708199894208E-3</v>
      </c>
      <c r="H87">
        <v>2.7523716618327733E-2</v>
      </c>
      <c r="I87" s="23">
        <f t="shared" si="12"/>
        <v>2.5989368618327732E-2</v>
      </c>
      <c r="J87" s="24">
        <v>5.1091440906362168E-3</v>
      </c>
      <c r="K87" s="23">
        <f t="shared" si="13"/>
        <v>3.5747960906362167E-3</v>
      </c>
      <c r="L87" s="24">
        <v>3.2686731045356042E-2</v>
      </c>
      <c r="M87" s="25">
        <f t="shared" si="14"/>
        <v>3.1152383045356041E-2</v>
      </c>
      <c r="N87">
        <v>1.5112360399557062E-4</v>
      </c>
      <c r="O87" s="23">
        <f t="shared" si="15"/>
        <v>-1.3832243960044295E-3</v>
      </c>
      <c r="P87" s="24">
        <v>-1.4989646515548667E-2</v>
      </c>
      <c r="Q87" s="23">
        <f t="shared" si="17"/>
        <v>-1.6523994515548666E-2</v>
      </c>
      <c r="R87" s="26">
        <v>7.319390363025589E-3</v>
      </c>
      <c r="S87" s="23">
        <f t="shared" si="16"/>
        <v>5.7850423630255894E-3</v>
      </c>
      <c r="U87" s="27">
        <v>1.534348E-3</v>
      </c>
      <c r="V87" s="28"/>
      <c r="AT87">
        <v>-4.9904804258098699E-2</v>
      </c>
      <c r="AU87" s="24">
        <v>-1.1422742032816992E-2</v>
      </c>
      <c r="AV87" s="24">
        <v>1.1303056199894208E-2</v>
      </c>
      <c r="AW87">
        <v>2.7523716618327733E-2</v>
      </c>
      <c r="AX87" s="24">
        <v>5.1091440906362168E-3</v>
      </c>
      <c r="AY87" s="24">
        <v>3.2686731045356042E-2</v>
      </c>
      <c r="AZ87">
        <v>1.5112360399557062E-4</v>
      </c>
      <c r="BA87" s="24">
        <v>-1.4989646515548667E-2</v>
      </c>
      <c r="BB87" s="26">
        <v>7.319390363025589E-3</v>
      </c>
      <c r="BC87" s="32" cm="1">
        <f t="array" ref="BC87">MMULT(AT87:BB87,$AB$20:$AB$28)-BE87</f>
        <v>-6.2191855996522868E-2</v>
      </c>
      <c r="BD87" s="32">
        <f t="shared" si="18"/>
        <v>-1.9136003431692111E-2</v>
      </c>
      <c r="BE87" s="32">
        <v>0.02</v>
      </c>
      <c r="BF87">
        <v>0.5</v>
      </c>
      <c r="BG87">
        <v>1.1599999999999999</v>
      </c>
      <c r="BH87">
        <v>3.34</v>
      </c>
    </row>
    <row r="88" spans="1:60" x14ac:dyDescent="0.25">
      <c r="A88" s="22">
        <v>42614</v>
      </c>
      <c r="B88">
        <v>-5.068308808471928E-3</v>
      </c>
      <c r="C88" s="23">
        <f t="shared" si="10"/>
        <v>-6.9051268084719276E-3</v>
      </c>
      <c r="D88" s="24">
        <v>-2.5095804930987944E-3</v>
      </c>
      <c r="E88" s="23">
        <f t="shared" si="10"/>
        <v>-4.346398493098794E-3</v>
      </c>
      <c r="F88" s="24">
        <v>8.9735722261904301E-3</v>
      </c>
      <c r="G88" s="23">
        <f t="shared" si="11"/>
        <v>7.1367542261904296E-3</v>
      </c>
      <c r="H88">
        <v>8.1047500716811792E-3</v>
      </c>
      <c r="I88" s="23">
        <f t="shared" si="12"/>
        <v>6.2679320716811787E-3</v>
      </c>
      <c r="J88" s="24">
        <v>-1.1157565668246652E-2</v>
      </c>
      <c r="K88" s="23">
        <f t="shared" si="13"/>
        <v>-1.2994383668246652E-2</v>
      </c>
      <c r="L88" s="24">
        <v>7.2246455834238375E-4</v>
      </c>
      <c r="M88" s="25">
        <f t="shared" si="14"/>
        <v>-1.1143534416576163E-3</v>
      </c>
      <c r="N88">
        <v>1.7512579139027866E-2</v>
      </c>
      <c r="O88" s="23">
        <f t="shared" si="15"/>
        <v>1.5675761139027865E-2</v>
      </c>
      <c r="P88" s="24">
        <v>-8.1483824158651522E-3</v>
      </c>
      <c r="Q88" s="23">
        <f t="shared" si="17"/>
        <v>-9.9852004158651527E-3</v>
      </c>
      <c r="R88" s="26">
        <v>2.0257704569606804E-2</v>
      </c>
      <c r="S88" s="23">
        <f t="shared" si="16"/>
        <v>1.8420886569606804E-2</v>
      </c>
      <c r="U88" s="27">
        <v>1.836818E-3</v>
      </c>
      <c r="V88" s="28"/>
      <c r="AT88">
        <v>-5.068308808471928E-3</v>
      </c>
      <c r="AU88" s="24">
        <v>-2.5095804930987944E-3</v>
      </c>
      <c r="AV88" s="24">
        <v>8.9735722261904301E-3</v>
      </c>
      <c r="AW88">
        <v>8.1047500716811792E-3</v>
      </c>
      <c r="AX88" s="24">
        <v>-1.1157565668246652E-2</v>
      </c>
      <c r="AY88" s="24">
        <v>7.2246455834238375E-4</v>
      </c>
      <c r="AZ88">
        <v>1.7512579139027866E-2</v>
      </c>
      <c r="BA88" s="24">
        <v>-8.1483824158651522E-3</v>
      </c>
      <c r="BB88" s="26">
        <v>2.0257704569606804E-2</v>
      </c>
      <c r="BC88" s="32" cm="1">
        <f t="array" ref="BC88">MMULT(AT88:BB88,$AB$20:$AB$28)-BE88</f>
        <v>-2.158722363629445E-2</v>
      </c>
      <c r="BD88" s="32">
        <f t="shared" si="18"/>
        <v>-1.6812529646759319E-2</v>
      </c>
      <c r="BE88" s="32">
        <v>0.02</v>
      </c>
      <c r="BF88">
        <v>0.25</v>
      </c>
      <c r="BG88">
        <v>2.02</v>
      </c>
      <c r="BH88">
        <v>-1.49</v>
      </c>
    </row>
    <row r="89" spans="1:60" x14ac:dyDescent="0.25">
      <c r="A89" s="22">
        <v>42644</v>
      </c>
      <c r="B89">
        <v>1.0732216496738502E-3</v>
      </c>
      <c r="C89" s="23">
        <f t="shared" si="10"/>
        <v>-2.2357783503261499E-3</v>
      </c>
      <c r="D89" s="24">
        <v>2.0059157515384445E-2</v>
      </c>
      <c r="E89" s="23">
        <f t="shared" si="10"/>
        <v>1.6750157515384445E-2</v>
      </c>
      <c r="F89" s="24">
        <v>-7.0691460192432415E-2</v>
      </c>
      <c r="G89" s="23">
        <f t="shared" si="11"/>
        <v>-7.4000460192432421E-2</v>
      </c>
      <c r="H89">
        <v>-4.6328776300904161E-3</v>
      </c>
      <c r="I89" s="23">
        <f t="shared" si="12"/>
        <v>-7.9418776300904173E-3</v>
      </c>
      <c r="J89" s="24">
        <v>4.076439669463975E-2</v>
      </c>
      <c r="K89" s="23">
        <f t="shared" si="13"/>
        <v>3.745539669463975E-2</v>
      </c>
      <c r="L89" s="24">
        <v>5.3846049064879484E-2</v>
      </c>
      <c r="M89" s="25">
        <f t="shared" si="14"/>
        <v>5.0537049064879484E-2</v>
      </c>
      <c r="N89">
        <v>2.9922779922779891E-2</v>
      </c>
      <c r="O89" s="23">
        <f t="shared" si="15"/>
        <v>2.6613779922779891E-2</v>
      </c>
      <c r="P89" s="24">
        <v>-4.4752883803807479E-2</v>
      </c>
      <c r="Q89" s="23">
        <f t="shared" si="17"/>
        <v>-4.8061883803807479E-2</v>
      </c>
      <c r="R89" s="26">
        <v>2.2693835036781542E-2</v>
      </c>
      <c r="S89" s="23">
        <f t="shared" si="16"/>
        <v>1.9384835036781543E-2</v>
      </c>
      <c r="U89" s="27">
        <v>3.3090000000000003E-3</v>
      </c>
      <c r="V89" s="28"/>
      <c r="AT89">
        <v>1.0732216496738502E-3</v>
      </c>
      <c r="AU89" s="24">
        <v>2.0059157515384445E-2</v>
      </c>
      <c r="AV89" s="24">
        <v>-7.0691460192432415E-2</v>
      </c>
      <c r="AW89">
        <v>-4.6328776300904161E-3</v>
      </c>
      <c r="AX89" s="24">
        <v>4.076439669463975E-2</v>
      </c>
      <c r="AY89" s="24">
        <v>5.3846049064879484E-2</v>
      </c>
      <c r="AZ89">
        <v>2.9922779922779891E-2</v>
      </c>
      <c r="BA89" s="24">
        <v>-4.4752883803807479E-2</v>
      </c>
      <c r="BB89" s="26">
        <v>2.2693835036781542E-2</v>
      </c>
      <c r="BC89" s="32" cm="1">
        <f t="array" ref="BC89">MMULT(AT89:BB89,$AB$20:$AB$28)-BE89</f>
        <v>-6.5097684901772881E-2</v>
      </c>
      <c r="BD89" s="32">
        <f t="shared" si="18"/>
        <v>-1.4635309082465707E-2</v>
      </c>
      <c r="BE89" s="32">
        <v>0.02</v>
      </c>
      <c r="BF89">
        <v>-2.02</v>
      </c>
      <c r="BG89">
        <v>-4.3899999999999997</v>
      </c>
      <c r="BH89">
        <v>4.16</v>
      </c>
    </row>
    <row r="90" spans="1:60" x14ac:dyDescent="0.25">
      <c r="A90" s="22">
        <v>42675</v>
      </c>
      <c r="B90">
        <v>3.9233395748430495E-2</v>
      </c>
      <c r="C90" s="23">
        <f t="shared" si="10"/>
        <v>3.2560213748430496E-2</v>
      </c>
      <c r="D90" s="24">
        <v>-4.6185857604727845E-4</v>
      </c>
      <c r="E90" s="23">
        <f t="shared" si="10"/>
        <v>-7.1350405760472781E-3</v>
      </c>
      <c r="F90" s="24">
        <v>4.62421543908595E-3</v>
      </c>
      <c r="G90" s="23">
        <f t="shared" si="11"/>
        <v>-2.0489665609140497E-3</v>
      </c>
      <c r="H90">
        <v>2.2040334256178431E-2</v>
      </c>
      <c r="I90" s="23">
        <f t="shared" si="12"/>
        <v>1.5367152256178431E-2</v>
      </c>
      <c r="J90" s="24">
        <v>2.8215101562017685E-2</v>
      </c>
      <c r="K90" s="23">
        <f t="shared" si="13"/>
        <v>2.1541919562017686E-2</v>
      </c>
      <c r="L90" s="24">
        <v>3.7652198640229555E-2</v>
      </c>
      <c r="M90" s="25">
        <f t="shared" si="14"/>
        <v>3.0979016640229555E-2</v>
      </c>
      <c r="N90">
        <v>-4.1309206257659839E-2</v>
      </c>
      <c r="O90" s="23">
        <f t="shared" si="15"/>
        <v>-4.7982388257659839E-2</v>
      </c>
      <c r="P90" s="24">
        <v>-8.7887058453926151E-2</v>
      </c>
      <c r="Q90" s="23">
        <f t="shared" si="17"/>
        <v>-9.456024045392615E-2</v>
      </c>
      <c r="R90" s="26">
        <v>6.7958445791108615E-2</v>
      </c>
      <c r="S90" s="23">
        <f t="shared" si="16"/>
        <v>6.1285263791108616E-2</v>
      </c>
      <c r="U90" s="27">
        <v>6.6731819999999997E-3</v>
      </c>
      <c r="V90" s="28"/>
      <c r="AT90">
        <v>3.9233395748430495E-2</v>
      </c>
      <c r="AU90" s="24">
        <v>-4.6185857604727845E-4</v>
      </c>
      <c r="AV90" s="24">
        <v>4.62421543908595E-3</v>
      </c>
      <c r="AW90">
        <v>2.2040334256178431E-2</v>
      </c>
      <c r="AX90" s="24">
        <v>2.8215101562017685E-2</v>
      </c>
      <c r="AY90" s="24">
        <v>3.7652198640229555E-2</v>
      </c>
      <c r="AZ90">
        <v>-4.1309206257659839E-2</v>
      </c>
      <c r="BA90" s="24">
        <v>-8.7887058453926151E-2</v>
      </c>
      <c r="BB90" s="26">
        <v>6.7958445791108615E-2</v>
      </c>
      <c r="BC90" s="32" cm="1">
        <f t="array" ref="BC90">MMULT(AT90:BB90,$AB$20:$AB$28)-BE90</f>
        <v>1.0692034074001351E-2</v>
      </c>
      <c r="BD90" s="32">
        <f t="shared" si="18"/>
        <v>-2.2149368722869491E-3</v>
      </c>
      <c r="BE90" s="32">
        <v>0.01</v>
      </c>
      <c r="BF90">
        <v>4.8600000000000003</v>
      </c>
      <c r="BG90">
        <v>5.47</v>
      </c>
      <c r="BH90">
        <v>8.2899999999999991</v>
      </c>
    </row>
    <row r="91" spans="1:60" s="34" customFormat="1" ht="15.75" thickBot="1" x14ac:dyDescent="0.3">
      <c r="A91" s="36">
        <v>42705</v>
      </c>
      <c r="B91" s="34">
        <v>3.0418009157198545E-2</v>
      </c>
      <c r="C91" s="37">
        <f t="shared" si="10"/>
        <v>2.2920390157198545E-2</v>
      </c>
      <c r="D91" s="38">
        <v>5.5720165393190045E-2</v>
      </c>
      <c r="E91" s="37">
        <f t="shared" si="10"/>
        <v>4.8222546393190048E-2</v>
      </c>
      <c r="F91" s="38">
        <v>7.0827459524114594E-2</v>
      </c>
      <c r="G91" s="37">
        <f t="shared" si="11"/>
        <v>6.3329840524114597E-2</v>
      </c>
      <c r="H91" s="34">
        <v>4.8877015314839595E-2</v>
      </c>
      <c r="I91" s="37">
        <f t="shared" si="12"/>
        <v>4.1379396314839598E-2</v>
      </c>
      <c r="J91" s="38">
        <v>8.1289780232976991E-2</v>
      </c>
      <c r="K91" s="37">
        <f t="shared" si="13"/>
        <v>7.3792161232976994E-2</v>
      </c>
      <c r="L91" s="38">
        <v>8.7357839534623005E-2</v>
      </c>
      <c r="M91" s="39">
        <f t="shared" si="14"/>
        <v>7.9860220534623008E-2</v>
      </c>
      <c r="N91" s="34">
        <v>4.8413295232365851E-2</v>
      </c>
      <c r="O91" s="37">
        <f t="shared" si="15"/>
        <v>4.0915676232365854E-2</v>
      </c>
      <c r="P91" s="38">
        <v>1.3583622155727299E-2</v>
      </c>
      <c r="Q91" s="37">
        <f t="shared" si="17"/>
        <v>6.0860031557272995E-3</v>
      </c>
      <c r="R91" s="40">
        <v>5.3161433373864565E-2</v>
      </c>
      <c r="S91" s="37">
        <f t="shared" si="16"/>
        <v>4.5663814373864568E-2</v>
      </c>
      <c r="U91" s="41">
        <v>7.4976189999999996E-3</v>
      </c>
      <c r="V91" s="42"/>
      <c r="AT91" s="34">
        <v>3.0418009157198545E-2</v>
      </c>
      <c r="AU91" s="38">
        <v>5.5720165393190045E-2</v>
      </c>
      <c r="AV91" s="38">
        <v>7.0827459524114594E-2</v>
      </c>
      <c r="AW91" s="34">
        <v>4.8877015314839595E-2</v>
      </c>
      <c r="AX91" s="38">
        <v>8.1289780232976991E-2</v>
      </c>
      <c r="AY91" s="38">
        <v>8.7357839534623005E-2</v>
      </c>
      <c r="AZ91" s="34">
        <v>4.8413295232365851E-2</v>
      </c>
      <c r="BA91" s="38">
        <v>1.3583622155727299E-2</v>
      </c>
      <c r="BB91" s="40">
        <v>5.3161433373864565E-2</v>
      </c>
      <c r="BC91" s="43" cm="1">
        <f t="array" ref="BC91">MMULT(AT91:BB91,$AB$20:$AB$28)-BE91</f>
        <v>1.3408277466623535E-2</v>
      </c>
      <c r="BD91" s="32">
        <f t="shared" si="18"/>
        <v>2.4405402213211171E-2</v>
      </c>
      <c r="BE91" s="43">
        <v>0.03</v>
      </c>
      <c r="BF91" s="34">
        <v>1.81</v>
      </c>
      <c r="BG91" s="34">
        <v>0.1</v>
      </c>
      <c r="BH91" s="34">
        <v>3.58</v>
      </c>
    </row>
    <row r="92" spans="1:60" x14ac:dyDescent="0.25">
      <c r="A92" s="22">
        <v>42736</v>
      </c>
      <c r="B92">
        <v>-1.8720042788669202E-2</v>
      </c>
      <c r="C92" s="23">
        <f t="shared" si="10"/>
        <v>-2.7350951788669201E-2</v>
      </c>
      <c r="D92" s="24">
        <v>3.041228042468801E-3</v>
      </c>
      <c r="E92" s="23">
        <f t="shared" si="10"/>
        <v>-5.5896809575311981E-3</v>
      </c>
      <c r="F92" s="24">
        <v>-7.7292855148202817E-3</v>
      </c>
      <c r="G92" s="23">
        <f t="shared" si="11"/>
        <v>-1.6360194514820282E-2</v>
      </c>
      <c r="H92">
        <v>5.5976116856808027E-3</v>
      </c>
      <c r="I92" s="23">
        <f t="shared" si="12"/>
        <v>-3.0332973143191964E-3</v>
      </c>
      <c r="J92" s="24">
        <v>-4.215950865735963E-2</v>
      </c>
      <c r="K92" s="23">
        <f t="shared" si="13"/>
        <v>-5.0790417657359629E-2</v>
      </c>
      <c r="L92" s="24">
        <v>-2.0082023553131986E-2</v>
      </c>
      <c r="M92" s="25">
        <f t="shared" si="14"/>
        <v>-2.8712932553131985E-2</v>
      </c>
      <c r="N92">
        <v>-5.623377182286466E-3</v>
      </c>
      <c r="O92" s="23">
        <f t="shared" si="15"/>
        <v>-1.4254286182286465E-2</v>
      </c>
      <c r="P92" s="24">
        <v>-5.2416956928043393E-2</v>
      </c>
      <c r="Q92" s="23">
        <f t="shared" si="17"/>
        <v>-6.1047865928043392E-2</v>
      </c>
      <c r="R92" s="26">
        <v>-2.0572638108336098E-2</v>
      </c>
      <c r="S92" s="23">
        <f t="shared" si="16"/>
        <v>-2.9203547108336097E-2</v>
      </c>
      <c r="U92" s="27">
        <v>8.6309089999999991E-3</v>
      </c>
      <c r="V92" s="28"/>
      <c r="AT92">
        <v>-1.8720042788669202E-2</v>
      </c>
      <c r="AU92" s="24">
        <v>3.041228042468801E-3</v>
      </c>
      <c r="AV92" s="24">
        <v>-7.7292855148202817E-3</v>
      </c>
      <c r="AW92">
        <v>5.5976116856808027E-3</v>
      </c>
      <c r="AX92" s="24">
        <v>-4.215950865735963E-2</v>
      </c>
      <c r="AY92" s="24">
        <v>-2.0082023553131986E-2</v>
      </c>
      <c r="AZ92">
        <v>-5.623377182286466E-3</v>
      </c>
      <c r="BA92" s="24">
        <v>-5.2416956928043393E-2</v>
      </c>
      <c r="BB92" s="26">
        <v>-2.0572638108336098E-2</v>
      </c>
      <c r="BC92" s="32" cm="1">
        <f t="array" ref="BC92">MMULT(AT92:BB92,$AB$20:$AB$28)-BE92</f>
        <v>2.9767345389739262E-2</v>
      </c>
      <c r="BD92" s="32">
        <f t="shared" si="18"/>
        <v>-5.762944366716638E-2</v>
      </c>
      <c r="BE92" s="32">
        <v>0.04</v>
      </c>
      <c r="BF92">
        <v>1.94</v>
      </c>
      <c r="BG92">
        <v>-1.04</v>
      </c>
      <c r="BH92">
        <v>-2.78</v>
      </c>
    </row>
    <row r="93" spans="1:60" x14ac:dyDescent="0.25">
      <c r="A93" s="22">
        <v>42767</v>
      </c>
      <c r="B93">
        <v>6.3534656855551652E-2</v>
      </c>
      <c r="C93" s="23">
        <f t="shared" si="10"/>
        <v>5.3227656855551655E-2</v>
      </c>
      <c r="D93" s="24">
        <v>2.8619627072134033E-2</v>
      </c>
      <c r="E93" s="23">
        <f t="shared" si="10"/>
        <v>1.8312627072134033E-2</v>
      </c>
      <c r="F93" s="24">
        <v>9.0106841687354874E-2</v>
      </c>
      <c r="G93" s="23">
        <f t="shared" si="11"/>
        <v>7.9799841687354878E-2</v>
      </c>
      <c r="H93">
        <v>3.2008576460678409E-2</v>
      </c>
      <c r="I93" s="23">
        <f t="shared" si="12"/>
        <v>2.1701576460678409E-2</v>
      </c>
      <c r="J93" s="24">
        <v>7.8731027445706637E-3</v>
      </c>
      <c r="K93" s="23">
        <f t="shared" si="13"/>
        <v>-2.4338972554293365E-3</v>
      </c>
      <c r="L93" s="24">
        <v>-2.9273197021241731E-2</v>
      </c>
      <c r="M93" s="25">
        <f t="shared" si="14"/>
        <v>-3.9580197021241728E-2</v>
      </c>
      <c r="N93">
        <v>2.5102067313934667E-3</v>
      </c>
      <c r="O93" s="23">
        <f t="shared" si="15"/>
        <v>-7.7967932686065335E-3</v>
      </c>
      <c r="P93" s="24">
        <v>2.9496144880760192E-2</v>
      </c>
      <c r="Q93" s="23">
        <f t="shared" si="17"/>
        <v>1.9189144880760192E-2</v>
      </c>
      <c r="R93" s="26">
        <v>5.1526673446745608E-2</v>
      </c>
      <c r="S93" s="23">
        <f t="shared" si="16"/>
        <v>4.1219673446745611E-2</v>
      </c>
      <c r="U93" s="27">
        <v>1.0307E-2</v>
      </c>
      <c r="V93" s="28"/>
      <c r="AT93">
        <v>6.3534656855551652E-2</v>
      </c>
      <c r="AU93" s="24">
        <v>2.8619627072134033E-2</v>
      </c>
      <c r="AV93" s="24">
        <v>9.0106841687354874E-2</v>
      </c>
      <c r="AW93">
        <v>3.2008576460678409E-2</v>
      </c>
      <c r="AX93" s="24">
        <v>7.8731027445706637E-3</v>
      </c>
      <c r="AY93" s="24">
        <v>-2.9273197021241731E-2</v>
      </c>
      <c r="AZ93">
        <v>2.5102067313934667E-3</v>
      </c>
      <c r="BA93" s="24">
        <v>2.9496144880760192E-2</v>
      </c>
      <c r="BB93" s="26">
        <v>5.1526673446745608E-2</v>
      </c>
      <c r="BC93" s="32" cm="1">
        <f t="array" ref="BC93">MMULT(AT93:BB93,$AB$20:$AB$28)-BE93</f>
        <v>6.7033937011693384E-2</v>
      </c>
      <c r="BD93" s="32">
        <f t="shared" si="18"/>
        <v>-9.288596349116985E-3</v>
      </c>
      <c r="BE93" s="32">
        <v>0.04</v>
      </c>
      <c r="BF93">
        <v>3.57</v>
      </c>
      <c r="BG93">
        <v>-2.02</v>
      </c>
      <c r="BH93">
        <v>-1.79</v>
      </c>
    </row>
    <row r="94" spans="1:60" x14ac:dyDescent="0.25">
      <c r="A94" s="22">
        <v>42795</v>
      </c>
      <c r="B94">
        <v>4.6210453694273741E-2</v>
      </c>
      <c r="C94" s="23">
        <f t="shared" si="10"/>
        <v>3.5994363694273737E-2</v>
      </c>
      <c r="D94" s="24">
        <v>5.2231070992796995E-2</v>
      </c>
      <c r="E94" s="23">
        <f t="shared" si="10"/>
        <v>4.2014980992796991E-2</v>
      </c>
      <c r="F94" s="24">
        <v>4.4413505688838145E-2</v>
      </c>
      <c r="G94" s="23">
        <f t="shared" si="11"/>
        <v>3.4197415688838148E-2</v>
      </c>
      <c r="H94">
        <v>4.7870731331442241E-2</v>
      </c>
      <c r="I94" s="23">
        <f t="shared" si="12"/>
        <v>3.7654641331442237E-2</v>
      </c>
      <c r="J94" s="24">
        <v>4.4407629829042285E-3</v>
      </c>
      <c r="K94" s="23">
        <f t="shared" si="13"/>
        <v>-5.7753270170957721E-3</v>
      </c>
      <c r="L94" s="24">
        <v>8.5771060396218499E-2</v>
      </c>
      <c r="M94" s="25">
        <f t="shared" si="14"/>
        <v>7.5554970396218502E-2</v>
      </c>
      <c r="N94">
        <v>3.3414398986919211E-2</v>
      </c>
      <c r="O94" s="23">
        <f t="shared" si="15"/>
        <v>2.319830898691921E-2</v>
      </c>
      <c r="P94" s="24">
        <v>6.0219454846294575E-2</v>
      </c>
      <c r="Q94" s="23">
        <f t="shared" si="17"/>
        <v>5.0003364846294571E-2</v>
      </c>
      <c r="R94" s="26">
        <v>1.2056733691261921E-2</v>
      </c>
      <c r="S94" s="23">
        <f t="shared" si="16"/>
        <v>1.8406436912619204E-3</v>
      </c>
      <c r="U94" s="27">
        <v>1.0216090000000001E-2</v>
      </c>
      <c r="V94" s="28"/>
      <c r="AT94">
        <v>4.6210453694273741E-2</v>
      </c>
      <c r="AU94" s="24">
        <v>5.2231070992796995E-2</v>
      </c>
      <c r="AV94" s="24">
        <v>4.4413505688838145E-2</v>
      </c>
      <c r="AW94">
        <v>4.7870731331442241E-2</v>
      </c>
      <c r="AX94" s="24">
        <v>4.4407629829042285E-3</v>
      </c>
      <c r="AY94" s="24">
        <v>8.5771060396218499E-2</v>
      </c>
      <c r="AZ94">
        <v>3.3414398986919211E-2</v>
      </c>
      <c r="BA94" s="24">
        <v>6.0219454846294575E-2</v>
      </c>
      <c r="BB94" s="26">
        <v>1.2056733691261921E-2</v>
      </c>
      <c r="BC94" s="32" cm="1">
        <f t="array" ref="BC94">MMULT(AT94:BB94,$AB$20:$AB$28)-BE94</f>
        <v>5.9318898401124864E-2</v>
      </c>
      <c r="BD94" s="32">
        <f t="shared" si="18"/>
        <v>1.2958685845661067E-2</v>
      </c>
      <c r="BE94" s="32">
        <v>0.03</v>
      </c>
      <c r="BF94">
        <v>0.17</v>
      </c>
      <c r="BG94">
        <v>1.2</v>
      </c>
      <c r="BH94">
        <v>-3.17</v>
      </c>
    </row>
    <row r="95" spans="1:60" x14ac:dyDescent="0.25">
      <c r="A95" s="22">
        <v>42826</v>
      </c>
      <c r="B95">
        <v>3.7066345115180734E-2</v>
      </c>
      <c r="C95" s="23">
        <f t="shared" si="10"/>
        <v>2.8161639115180735E-2</v>
      </c>
      <c r="D95" s="24">
        <v>4.8029925187032398E-2</v>
      </c>
      <c r="E95" s="23">
        <f t="shared" si="10"/>
        <v>3.9125219187032399E-2</v>
      </c>
      <c r="F95" s="24">
        <v>3.0209666740233967E-2</v>
      </c>
      <c r="G95" s="23">
        <f t="shared" si="11"/>
        <v>2.1304960740233969E-2</v>
      </c>
      <c r="H95">
        <v>3.6968647188269324E-2</v>
      </c>
      <c r="I95" s="23">
        <f t="shared" si="12"/>
        <v>2.8063941188269326E-2</v>
      </c>
      <c r="J95" s="24">
        <v>-4.1806020066890671E-3</v>
      </c>
      <c r="K95" s="23">
        <f t="shared" si="13"/>
        <v>-1.3085308006689066E-2</v>
      </c>
      <c r="L95" s="24">
        <v>3.8566056989473893E-2</v>
      </c>
      <c r="M95" s="25">
        <f t="shared" si="14"/>
        <v>2.9661350989473895E-2</v>
      </c>
      <c r="N95">
        <v>-1.3855430075334614E-2</v>
      </c>
      <c r="O95" s="23">
        <f t="shared" si="15"/>
        <v>-2.2760136075334614E-2</v>
      </c>
      <c r="P95" s="24">
        <v>-1.4353772228838985E-2</v>
      </c>
      <c r="Q95" s="23">
        <f t="shared" si="17"/>
        <v>-2.3258478228838985E-2</v>
      </c>
      <c r="R95" s="26">
        <v>1.0859708851195822E-4</v>
      </c>
      <c r="S95" s="23">
        <f t="shared" si="16"/>
        <v>-8.7961089114880417E-3</v>
      </c>
      <c r="U95" s="27">
        <v>8.9047060000000001E-3</v>
      </c>
      <c r="V95" s="28"/>
      <c r="AT95">
        <v>3.7066345115180734E-2</v>
      </c>
      <c r="AU95" s="24">
        <v>4.8029925187032398E-2</v>
      </c>
      <c r="AV95" s="24">
        <v>3.0209666740233967E-2</v>
      </c>
      <c r="AW95">
        <v>3.6968647188269324E-2</v>
      </c>
      <c r="AX95" s="24">
        <v>-4.1806020066890671E-3</v>
      </c>
      <c r="AY95" s="24">
        <v>3.8566056989473893E-2</v>
      </c>
      <c r="AZ95">
        <v>-1.3855430075334614E-2</v>
      </c>
      <c r="BA95" s="24">
        <v>-1.4353772228838985E-2</v>
      </c>
      <c r="BB95" s="26">
        <v>1.0859708851195822E-4</v>
      </c>
      <c r="BC95" s="32" cm="1">
        <f t="array" ref="BC95">MMULT(AT95:BB95,$AB$20:$AB$28)-BE95</f>
        <v>8.8723313695998715E-2</v>
      </c>
      <c r="BD95" s="32">
        <f t="shared" si="18"/>
        <v>-3.2382285111351154E-2</v>
      </c>
      <c r="BE95" s="32">
        <v>0.05</v>
      </c>
      <c r="BF95">
        <v>1.0900000000000001</v>
      </c>
      <c r="BG95">
        <v>0.71</v>
      </c>
      <c r="BH95">
        <v>-1.87</v>
      </c>
    </row>
    <row r="96" spans="1:60" x14ac:dyDescent="0.25">
      <c r="A96" s="22">
        <v>42856</v>
      </c>
      <c r="B96">
        <v>2.3908435777871991E-2</v>
      </c>
      <c r="C96" s="23">
        <f t="shared" si="10"/>
        <v>1.5851768777871991E-2</v>
      </c>
      <c r="D96" s="24">
        <v>1.2944367772331364E-2</v>
      </c>
      <c r="E96" s="23">
        <f t="shared" si="10"/>
        <v>4.8877007723313638E-3</v>
      </c>
      <c r="F96" s="24">
        <v>3.9315492257727173E-2</v>
      </c>
      <c r="G96" s="23">
        <f t="shared" si="11"/>
        <v>3.1258825257727177E-2</v>
      </c>
      <c r="H96">
        <v>1.2895600787918559E-2</v>
      </c>
      <c r="I96" s="23">
        <f t="shared" si="12"/>
        <v>4.8389337879185586E-3</v>
      </c>
      <c r="J96" s="24">
        <v>3.6345651748847891E-3</v>
      </c>
      <c r="K96" s="23">
        <f t="shared" si="13"/>
        <v>-4.4221018251152109E-3</v>
      </c>
      <c r="L96" s="24">
        <v>-7.6361150864002149E-3</v>
      </c>
      <c r="M96" s="25">
        <f t="shared" si="14"/>
        <v>-1.5692782086400216E-2</v>
      </c>
      <c r="N96">
        <v>8.6418707108362344E-2</v>
      </c>
      <c r="O96" s="23">
        <f t="shared" si="15"/>
        <v>7.8362040108362341E-2</v>
      </c>
      <c r="P96" s="24">
        <v>0.1219192066501385</v>
      </c>
      <c r="Q96" s="23">
        <f t="shared" si="17"/>
        <v>0.1138625396501385</v>
      </c>
      <c r="R96" s="26">
        <v>-3.7624805225124444E-2</v>
      </c>
      <c r="S96" s="23">
        <f t="shared" si="16"/>
        <v>-4.5681472225124448E-2</v>
      </c>
      <c r="U96" s="27">
        <v>8.056667E-3</v>
      </c>
      <c r="V96" s="28"/>
      <c r="AT96">
        <v>2.3908435777871991E-2</v>
      </c>
      <c r="AU96" s="24">
        <v>1.2944367772331364E-2</v>
      </c>
      <c r="AV96" s="24">
        <v>3.9315492257727173E-2</v>
      </c>
      <c r="AW96">
        <v>1.2895600787918559E-2</v>
      </c>
      <c r="AX96" s="24">
        <v>3.6345651748847891E-3</v>
      </c>
      <c r="AY96" s="24">
        <v>-7.6361150864002149E-3</v>
      </c>
      <c r="AZ96">
        <v>8.6418707108362344E-2</v>
      </c>
      <c r="BA96" s="24">
        <v>0.1219192066501385</v>
      </c>
      <c r="BB96" s="26">
        <v>-3.7624805225124444E-2</v>
      </c>
      <c r="BC96" s="32" cm="1">
        <f t="array" ref="BC96">MMULT(AT96:BB96,$AB$20:$AB$28)-BE96</f>
        <v>-5.0272267219487313E-2</v>
      </c>
      <c r="BD96" s="32">
        <f t="shared" si="18"/>
        <v>-3.1580504975809991E-2</v>
      </c>
      <c r="BE96" s="32">
        <v>0.06</v>
      </c>
      <c r="BF96">
        <v>1.06</v>
      </c>
      <c r="BG96">
        <v>-2.54</v>
      </c>
      <c r="BH96">
        <v>-3.78</v>
      </c>
    </row>
    <row r="97" spans="1:60" x14ac:dyDescent="0.25">
      <c r="A97" s="22">
        <v>42887</v>
      </c>
      <c r="B97">
        <v>-3.4723618684867362E-2</v>
      </c>
      <c r="C97" s="23">
        <f t="shared" si="10"/>
        <v>-4.1364527684867362E-2</v>
      </c>
      <c r="D97" s="24">
        <v>-2.4872758593688728E-2</v>
      </c>
      <c r="E97" s="23">
        <f t="shared" si="10"/>
        <v>-3.1513667593688732E-2</v>
      </c>
      <c r="F97" s="24">
        <v>-5.3947314177350734E-2</v>
      </c>
      <c r="G97" s="23">
        <f t="shared" si="11"/>
        <v>-6.0588223177350735E-2</v>
      </c>
      <c r="H97">
        <v>-2.2361665715915517E-2</v>
      </c>
      <c r="I97" s="23">
        <f t="shared" si="12"/>
        <v>-2.9002574715915518E-2</v>
      </c>
      <c r="J97" s="24">
        <v>-8.3636071923813032E-2</v>
      </c>
      <c r="K97" s="23">
        <f t="shared" si="13"/>
        <v>-9.0276980923813033E-2</v>
      </c>
      <c r="L97" s="24">
        <v>2.4602072773060299E-2</v>
      </c>
      <c r="M97" s="25">
        <f t="shared" si="14"/>
        <v>1.7961163773060299E-2</v>
      </c>
      <c r="N97">
        <v>-9.7585068496711697E-2</v>
      </c>
      <c r="O97" s="23">
        <f t="shared" si="15"/>
        <v>-0.1042259774967117</v>
      </c>
      <c r="P97" s="24">
        <v>-1.9906779818387826E-2</v>
      </c>
      <c r="Q97" s="23">
        <f t="shared" si="17"/>
        <v>-2.6547688818387826E-2</v>
      </c>
      <c r="R97" s="26">
        <v>4.3721827628810149E-3</v>
      </c>
      <c r="S97" s="23">
        <f t="shared" si="16"/>
        <v>-2.2687262371189855E-3</v>
      </c>
      <c r="U97" s="27">
        <v>6.6409090000000004E-3</v>
      </c>
      <c r="V97" s="28"/>
      <c r="AT97">
        <v>-3.4723618684867362E-2</v>
      </c>
      <c r="AU97" s="24">
        <v>-2.4872758593688728E-2</v>
      </c>
      <c r="AV97" s="24">
        <v>-5.3947314177350734E-2</v>
      </c>
      <c r="AW97">
        <v>-2.2361665715915517E-2</v>
      </c>
      <c r="AX97" s="24">
        <v>-8.3636071923813032E-2</v>
      </c>
      <c r="AY97" s="24">
        <v>2.4602072773060299E-2</v>
      </c>
      <c r="AZ97">
        <v>-9.7585068496711697E-2</v>
      </c>
      <c r="BA97" s="24">
        <v>-1.9906779818387826E-2</v>
      </c>
      <c r="BB97" s="26">
        <v>4.3721827628810149E-3</v>
      </c>
      <c r="BC97" s="32" cm="1">
        <f t="array" ref="BC97">MMULT(AT97:BB97,$AB$20:$AB$28)-BE97</f>
        <v>-9.4321466493974049E-2</v>
      </c>
      <c r="BD97" s="32">
        <f t="shared" si="18"/>
        <v>-9.4228780208310395E-2</v>
      </c>
      <c r="BE97" s="32">
        <v>0.06</v>
      </c>
      <c r="BF97">
        <v>0.78</v>
      </c>
      <c r="BG97">
        <v>2.17</v>
      </c>
      <c r="BH97">
        <v>1.35</v>
      </c>
    </row>
    <row r="98" spans="1:60" x14ac:dyDescent="0.25">
      <c r="A98" s="22">
        <v>42917</v>
      </c>
      <c r="B98">
        <v>-3.9943139693763029E-2</v>
      </c>
      <c r="C98" s="23">
        <f t="shared" si="10"/>
        <v>-4.8302087693763027E-2</v>
      </c>
      <c r="D98" s="24">
        <v>-2.1965977026262025E-2</v>
      </c>
      <c r="E98" s="23">
        <f t="shared" si="10"/>
        <v>-3.0324925026262023E-2</v>
      </c>
      <c r="F98" s="24">
        <v>2.9230796046783185E-2</v>
      </c>
      <c r="G98" s="23">
        <f t="shared" si="11"/>
        <v>2.0871848046783187E-2</v>
      </c>
      <c r="H98">
        <v>-2.4559988966571409E-3</v>
      </c>
      <c r="I98" s="23">
        <f t="shared" si="12"/>
        <v>-1.081494689665714E-2</v>
      </c>
      <c r="J98" s="24">
        <v>-8.2665299333425212E-3</v>
      </c>
      <c r="K98" s="23">
        <f t="shared" si="13"/>
        <v>-1.6625477933342521E-2</v>
      </c>
      <c r="L98" s="24">
        <v>2.1217373037130453E-2</v>
      </c>
      <c r="M98" s="25">
        <f t="shared" si="14"/>
        <v>1.2858425037130453E-2</v>
      </c>
      <c r="N98">
        <v>3.384704018435835E-2</v>
      </c>
      <c r="O98" s="23">
        <f t="shared" si="15"/>
        <v>2.5488092184358352E-2</v>
      </c>
      <c r="P98" s="24">
        <v>-1.9401655961651432E-2</v>
      </c>
      <c r="Q98" s="23">
        <f t="shared" si="17"/>
        <v>-2.7760603961651434E-2</v>
      </c>
      <c r="R98" s="26">
        <v>1.3317830502381615E-2</v>
      </c>
      <c r="S98" s="23">
        <f t="shared" si="16"/>
        <v>4.958882502381615E-3</v>
      </c>
      <c r="U98" s="27">
        <v>8.3589479999999997E-3</v>
      </c>
      <c r="V98" s="28"/>
      <c r="AT98">
        <v>-3.9943139693763029E-2</v>
      </c>
      <c r="AU98" s="24">
        <v>-2.1965977026262025E-2</v>
      </c>
      <c r="AV98" s="24">
        <v>2.9230796046783185E-2</v>
      </c>
      <c r="AW98">
        <v>-2.4559988966571409E-3</v>
      </c>
      <c r="AX98" s="24">
        <v>-8.2665299333425212E-3</v>
      </c>
      <c r="AY98" s="24">
        <v>2.1217373037130453E-2</v>
      </c>
      <c r="AZ98">
        <v>3.384704018435835E-2</v>
      </c>
      <c r="BA98" s="24">
        <v>-1.9401655961651432E-2</v>
      </c>
      <c r="BB98" s="26">
        <v>1.3317830502381615E-2</v>
      </c>
      <c r="BC98" s="32" cm="1">
        <f t="array" ref="BC98">MMULT(AT98:BB98,$AB$20:$AB$28)-BE98</f>
        <v>-0.1190333497255996</v>
      </c>
      <c r="BD98" s="32">
        <f t="shared" si="18"/>
        <v>-6.9380029082335842E-2</v>
      </c>
      <c r="BE98" s="32">
        <v>7.0000000000000007E-2</v>
      </c>
      <c r="BF98">
        <v>1.87</v>
      </c>
      <c r="BG98">
        <v>-1.41</v>
      </c>
      <c r="BH98">
        <v>-0.28999999999999998</v>
      </c>
    </row>
    <row r="99" spans="1:60" x14ac:dyDescent="0.25">
      <c r="A99" s="22">
        <v>42948</v>
      </c>
      <c r="B99">
        <v>1.476820177677925E-2</v>
      </c>
      <c r="C99" s="23">
        <f t="shared" si="10"/>
        <v>7.6224877767792501E-3</v>
      </c>
      <c r="D99" s="24">
        <v>2.0529893758518106E-2</v>
      </c>
      <c r="E99" s="23">
        <f t="shared" si="10"/>
        <v>1.3384179758518105E-2</v>
      </c>
      <c r="F99" s="24">
        <v>-8.1882536241702272E-3</v>
      </c>
      <c r="G99" s="23">
        <f t="shared" si="11"/>
        <v>-1.5333967624170226E-2</v>
      </c>
      <c r="H99">
        <v>3.1054744622584594E-3</v>
      </c>
      <c r="I99" s="23">
        <f t="shared" si="12"/>
        <v>-4.0402395377415407E-3</v>
      </c>
      <c r="J99" s="24">
        <v>-1.3871374527113953E-4</v>
      </c>
      <c r="K99" s="23">
        <f t="shared" si="13"/>
        <v>-7.2844277452711395E-3</v>
      </c>
      <c r="L99" s="24">
        <v>-1.4368732321933687E-2</v>
      </c>
      <c r="M99" s="25">
        <f t="shared" si="14"/>
        <v>-2.1514446321933688E-2</v>
      </c>
      <c r="N99">
        <v>2.7472833658400708E-2</v>
      </c>
      <c r="O99" s="23">
        <f t="shared" si="15"/>
        <v>2.0327119658400707E-2</v>
      </c>
      <c r="P99" s="24">
        <v>3.1649116027436953E-2</v>
      </c>
      <c r="Q99" s="23">
        <f t="shared" si="17"/>
        <v>2.4503402027436953E-2</v>
      </c>
      <c r="R99" s="26">
        <v>-1.0919995787209899E-3</v>
      </c>
      <c r="S99" s="23">
        <f t="shared" si="16"/>
        <v>-8.2377135787209902E-3</v>
      </c>
      <c r="U99" s="27">
        <v>7.1457140000000001E-3</v>
      </c>
      <c r="V99" s="28"/>
      <c r="AT99">
        <v>1.476820177677925E-2</v>
      </c>
      <c r="AU99" s="24">
        <v>2.0529893758518106E-2</v>
      </c>
      <c r="AV99" s="24">
        <v>-8.1882536241702272E-3</v>
      </c>
      <c r="AW99">
        <v>3.1054744622584594E-3</v>
      </c>
      <c r="AX99" s="24">
        <v>-1.3871374527113953E-4</v>
      </c>
      <c r="AY99" s="24">
        <v>-1.4368732321933687E-2</v>
      </c>
      <c r="AZ99">
        <v>2.7472833658400708E-2</v>
      </c>
      <c r="BA99" s="24">
        <v>3.1649116027436953E-2</v>
      </c>
      <c r="BB99" s="26">
        <v>-1.0919995787209899E-3</v>
      </c>
      <c r="BC99" s="32" cm="1">
        <f t="array" ref="BC99">MMULT(AT99:BB99,$AB$20:$AB$28)-BE99</f>
        <v>-6.6858201885414942E-2</v>
      </c>
      <c r="BD99" s="32">
        <f t="shared" si="18"/>
        <v>-8.1806908842966944E-2</v>
      </c>
      <c r="BE99" s="32">
        <v>0.09</v>
      </c>
      <c r="BF99">
        <v>0.16</v>
      </c>
      <c r="BG99">
        <v>-1.67</v>
      </c>
      <c r="BH99">
        <v>-2.2400000000000002</v>
      </c>
    </row>
    <row r="100" spans="1:60" x14ac:dyDescent="0.25">
      <c r="A100" s="22">
        <v>42979</v>
      </c>
      <c r="B100">
        <v>1.5238802027647463E-2</v>
      </c>
      <c r="C100" s="23">
        <f t="shared" si="10"/>
        <v>8.2388020276474641E-3</v>
      </c>
      <c r="D100" s="24">
        <v>4.0358491856297696E-2</v>
      </c>
      <c r="E100" s="23">
        <f t="shared" si="10"/>
        <v>3.3358491856297696E-2</v>
      </c>
      <c r="F100" s="24">
        <v>2.4554124085410096E-2</v>
      </c>
      <c r="G100" s="23">
        <f t="shared" si="11"/>
        <v>1.7554124085410096E-2</v>
      </c>
      <c r="H100">
        <v>6.5039572940908202E-2</v>
      </c>
      <c r="I100" s="23">
        <f t="shared" si="12"/>
        <v>5.8039572940908203E-2</v>
      </c>
      <c r="J100" s="24">
        <v>4.989342783992743E-2</v>
      </c>
      <c r="K100" s="23">
        <f t="shared" si="13"/>
        <v>4.2893427839927431E-2</v>
      </c>
      <c r="L100" s="24">
        <v>4.348415911842058E-2</v>
      </c>
      <c r="M100" s="25">
        <f t="shared" si="14"/>
        <v>3.6484159118420581E-2</v>
      </c>
      <c r="N100">
        <v>-1.9958780778826374E-2</v>
      </c>
      <c r="O100" s="23">
        <f t="shared" si="15"/>
        <v>-2.6958780778826373E-2</v>
      </c>
      <c r="P100" s="24">
        <v>4.747813383776904E-2</v>
      </c>
      <c r="Q100" s="23">
        <f t="shared" si="17"/>
        <v>4.0478133837769041E-2</v>
      </c>
      <c r="R100" s="26">
        <v>5.2734093204443791E-2</v>
      </c>
      <c r="S100" s="23">
        <f t="shared" si="16"/>
        <v>4.5734093204443792E-2</v>
      </c>
      <c r="U100" s="27">
        <v>6.9999999999999993E-3</v>
      </c>
      <c r="V100" s="28"/>
      <c r="AT100">
        <v>1.5238802027647463E-2</v>
      </c>
      <c r="AU100" s="24">
        <v>4.0358491856297696E-2</v>
      </c>
      <c r="AV100" s="24">
        <v>2.4554124085410096E-2</v>
      </c>
      <c r="AW100">
        <v>6.5039572940908202E-2</v>
      </c>
      <c r="AX100" s="24">
        <v>4.989342783992743E-2</v>
      </c>
      <c r="AY100" s="24">
        <v>4.348415911842058E-2</v>
      </c>
      <c r="AZ100">
        <v>-1.9958780778826374E-2</v>
      </c>
      <c r="BA100" s="24">
        <v>4.747813383776904E-2</v>
      </c>
      <c r="BB100" s="26">
        <v>5.2734093204443791E-2</v>
      </c>
      <c r="BC100" s="32" cm="1">
        <f t="array" ref="BC100">MMULT(AT100:BB100,$AB$20:$AB$28)-BE100</f>
        <v>-7.7377584020946605E-2</v>
      </c>
      <c r="BD100" s="32">
        <f t="shared" si="18"/>
        <v>-5.457533065200023E-2</v>
      </c>
      <c r="BE100" s="32">
        <v>0.09</v>
      </c>
      <c r="BF100">
        <v>2.5099999999999998</v>
      </c>
      <c r="BG100">
        <v>4.55</v>
      </c>
      <c r="BH100">
        <v>3.03</v>
      </c>
    </row>
    <row r="101" spans="1:60" x14ac:dyDescent="0.25">
      <c r="A101" s="22">
        <v>43009</v>
      </c>
      <c r="B101">
        <v>-2.206597491094929E-2</v>
      </c>
      <c r="C101" s="23">
        <f t="shared" si="10"/>
        <v>-3.0165974910949293E-2</v>
      </c>
      <c r="D101" s="24">
        <v>5.8052043459768728E-2</v>
      </c>
      <c r="E101" s="23">
        <f t="shared" si="10"/>
        <v>4.9952043459768725E-2</v>
      </c>
      <c r="F101" s="24">
        <v>7.5746843881506149E-3</v>
      </c>
      <c r="G101" s="23">
        <f t="shared" si="11"/>
        <v>-5.2531561184938642E-4</v>
      </c>
      <c r="H101">
        <v>2.5673442570728854E-2</v>
      </c>
      <c r="I101" s="23">
        <f t="shared" si="12"/>
        <v>1.7573442570728855E-2</v>
      </c>
      <c r="J101" s="24">
        <v>4.6969787975253655E-2</v>
      </c>
      <c r="K101" s="23">
        <f t="shared" si="13"/>
        <v>3.8869787975253652E-2</v>
      </c>
      <c r="L101" s="24">
        <v>-3.6101805090254647E-3</v>
      </c>
      <c r="M101" s="25">
        <f t="shared" si="14"/>
        <v>-1.1710180509025466E-2</v>
      </c>
      <c r="N101">
        <v>1.6809629219701288E-2</v>
      </c>
      <c r="O101" s="23">
        <f t="shared" si="15"/>
        <v>8.7096292197012867E-3</v>
      </c>
      <c r="P101" s="24">
        <v>3.2059075954799142E-2</v>
      </c>
      <c r="Q101" s="23">
        <f t="shared" si="17"/>
        <v>2.3959075954799139E-2</v>
      </c>
      <c r="R101" s="26">
        <v>6.8072679735805941E-2</v>
      </c>
      <c r="S101" s="23">
        <f t="shared" si="16"/>
        <v>5.9972679735805938E-2</v>
      </c>
      <c r="U101" s="27">
        <v>8.1000000000000013E-3</v>
      </c>
      <c r="V101" s="28"/>
      <c r="AT101">
        <v>-2.206597491094929E-2</v>
      </c>
      <c r="AU101" s="24">
        <v>5.8052043459768728E-2</v>
      </c>
      <c r="AV101" s="24">
        <v>7.5746843881506149E-3</v>
      </c>
      <c r="AW101">
        <v>2.5673442570728854E-2</v>
      </c>
      <c r="AX101" s="24">
        <v>4.6969787975253655E-2</v>
      </c>
      <c r="AY101" s="24">
        <v>-3.6101805090254647E-3</v>
      </c>
      <c r="AZ101">
        <v>1.6809629219701288E-2</v>
      </c>
      <c r="BA101" s="24">
        <v>3.2059075954799142E-2</v>
      </c>
      <c r="BB101" s="26">
        <v>6.8072679735805941E-2</v>
      </c>
      <c r="BC101" s="32" cm="1">
        <f t="array" ref="BC101">MMULT(AT101:BB101,$AB$20:$AB$28)-BE101</f>
        <v>-9.4468390690045118E-2</v>
      </c>
      <c r="BD101" s="32">
        <f t="shared" si="18"/>
        <v>-6.4496090235085166E-2</v>
      </c>
      <c r="BE101" s="32">
        <v>0.09</v>
      </c>
      <c r="BF101">
        <v>2.25</v>
      </c>
      <c r="BG101">
        <v>-1.94</v>
      </c>
      <c r="BH101">
        <v>-0.05</v>
      </c>
    </row>
    <row r="102" spans="1:60" x14ac:dyDescent="0.25">
      <c r="A102" s="22">
        <v>43040</v>
      </c>
      <c r="B102">
        <v>-3.9052849622774236E-2</v>
      </c>
      <c r="C102" s="23">
        <f t="shared" si="10"/>
        <v>-4.6252849622774234E-2</v>
      </c>
      <c r="D102" s="24">
        <v>-1.6824779640701042E-2</v>
      </c>
      <c r="E102" s="23">
        <f t="shared" si="10"/>
        <v>-2.4024779640701044E-2</v>
      </c>
      <c r="F102" s="24">
        <v>-3.9474337132176601E-2</v>
      </c>
      <c r="G102" s="23">
        <f t="shared" si="11"/>
        <v>-4.6674337132176599E-2</v>
      </c>
      <c r="H102">
        <v>-6.9734939291294495E-3</v>
      </c>
      <c r="I102" s="23">
        <f t="shared" si="12"/>
        <v>-1.4173493929129449E-2</v>
      </c>
      <c r="J102" s="24">
        <v>-7.6530319545636619E-3</v>
      </c>
      <c r="K102" s="23">
        <f t="shared" si="13"/>
        <v>-1.4853031954563662E-2</v>
      </c>
      <c r="L102" s="24">
        <v>-2.7560872794427642E-2</v>
      </c>
      <c r="M102" s="25">
        <f t="shared" si="14"/>
        <v>-3.476087279442764E-2</v>
      </c>
      <c r="N102">
        <v>2.8083543098169923E-2</v>
      </c>
      <c r="O102" s="23">
        <f t="shared" si="15"/>
        <v>2.0883543098169921E-2</v>
      </c>
      <c r="P102" s="24">
        <v>1.0446804455917209E-2</v>
      </c>
      <c r="Q102" s="23">
        <f t="shared" si="17"/>
        <v>3.2468044559172092E-3</v>
      </c>
      <c r="R102" s="26">
        <v>-2.2791094791805501E-2</v>
      </c>
      <c r="S102" s="23">
        <f t="shared" si="16"/>
        <v>-2.9991094791805499E-2</v>
      </c>
      <c r="U102" s="27">
        <v>7.1999999999999998E-3</v>
      </c>
      <c r="V102" s="28"/>
      <c r="AT102">
        <v>-3.9052849622774236E-2</v>
      </c>
      <c r="AU102" s="24">
        <v>-1.6824779640701042E-2</v>
      </c>
      <c r="AV102" s="24">
        <v>-3.9474337132176601E-2</v>
      </c>
      <c r="AW102">
        <v>-6.9734939291294495E-3</v>
      </c>
      <c r="AX102" s="24">
        <v>-7.6530319545636619E-3</v>
      </c>
      <c r="AY102" s="24">
        <v>-2.7560872794427642E-2</v>
      </c>
      <c r="AZ102">
        <v>2.8083543098169923E-2</v>
      </c>
      <c r="BA102" s="24">
        <v>1.0446804455917209E-2</v>
      </c>
      <c r="BB102" s="26">
        <v>-2.2791094791805501E-2</v>
      </c>
      <c r="BC102" s="32" cm="1">
        <f t="array" ref="BC102">MMULT(AT102:BB102,$AB$20:$AB$28)-BE102</f>
        <v>-0.1404754162264682</v>
      </c>
      <c r="BD102" s="32">
        <f t="shared" si="18"/>
        <v>-9.3533345812387897E-2</v>
      </c>
      <c r="BE102" s="32">
        <v>0.08</v>
      </c>
      <c r="BF102">
        <v>3.12</v>
      </c>
      <c r="BG102">
        <v>-0.65</v>
      </c>
      <c r="BH102">
        <v>-0.04</v>
      </c>
    </row>
    <row r="103" spans="1:60" s="34" customFormat="1" ht="15.75" thickBot="1" x14ac:dyDescent="0.3">
      <c r="A103" s="36">
        <v>43070</v>
      </c>
      <c r="B103" s="34">
        <v>-2.2735962240767849E-2</v>
      </c>
      <c r="C103" s="37">
        <f t="shared" si="10"/>
        <v>-2.943596224076785E-2</v>
      </c>
      <c r="D103" s="38">
        <v>1.7841213202496756E-3</v>
      </c>
      <c r="E103" s="37">
        <f t="shared" si="10"/>
        <v>-4.9158786797503249E-3</v>
      </c>
      <c r="F103" s="38">
        <v>-7.8611343108808338E-3</v>
      </c>
      <c r="G103" s="37">
        <f t="shared" si="11"/>
        <v>-1.4561134310880835E-2</v>
      </c>
      <c r="H103" s="34">
        <v>-1.0653426444932026E-2</v>
      </c>
      <c r="I103" s="37">
        <f t="shared" si="12"/>
        <v>-1.7353426444932027E-2</v>
      </c>
      <c r="J103" s="38">
        <v>-1.8777171399500518E-2</v>
      </c>
      <c r="K103" s="37">
        <f t="shared" si="13"/>
        <v>-2.5477171399500519E-2</v>
      </c>
      <c r="L103" s="38">
        <v>-7.1216249690363893E-3</v>
      </c>
      <c r="M103" s="39">
        <f t="shared" si="14"/>
        <v>-1.382162496903639E-2</v>
      </c>
      <c r="N103" s="34">
        <v>-3.1763257851481503E-4</v>
      </c>
      <c r="O103" s="37">
        <f t="shared" si="15"/>
        <v>-7.0176325785148153E-3</v>
      </c>
      <c r="P103" s="38">
        <v>-3.1547904807626322E-2</v>
      </c>
      <c r="Q103" s="37">
        <f t="shared" si="17"/>
        <v>-3.8247904807626319E-2</v>
      </c>
      <c r="R103" s="40">
        <v>1.7782379232847673E-2</v>
      </c>
      <c r="S103" s="37">
        <f t="shared" si="16"/>
        <v>1.1082379232847672E-2</v>
      </c>
      <c r="U103" s="41">
        <v>6.7000000000000002E-3</v>
      </c>
      <c r="V103" s="42"/>
      <c r="AT103" s="34">
        <v>-2.2735962240767849E-2</v>
      </c>
      <c r="AU103" s="38">
        <v>1.7841213202496756E-3</v>
      </c>
      <c r="AV103" s="38">
        <v>-7.8611343108808338E-3</v>
      </c>
      <c r="AW103" s="34">
        <v>-1.0653426444932026E-2</v>
      </c>
      <c r="AX103" s="38">
        <v>-1.8777171399500518E-2</v>
      </c>
      <c r="AY103" s="38">
        <v>-7.1216249690363893E-3</v>
      </c>
      <c r="AZ103" s="34">
        <v>-3.1763257851481503E-4</v>
      </c>
      <c r="BA103" s="38">
        <v>-3.1547904807626322E-2</v>
      </c>
      <c r="BB103" s="40">
        <v>1.7782379232847673E-2</v>
      </c>
      <c r="BC103" s="43" cm="1">
        <f t="array" ref="BC103">MMULT(AT103:BB103,$AB$20:$AB$28)-BE103</f>
        <v>-9.1156178055132417E-2</v>
      </c>
      <c r="BD103" s="32">
        <f t="shared" si="18"/>
        <v>-9.882759513312904E-2</v>
      </c>
      <c r="BE103" s="43">
        <v>0.09</v>
      </c>
      <c r="BF103" s="34">
        <v>1.06</v>
      </c>
      <c r="BG103" s="34">
        <v>-1.28</v>
      </c>
      <c r="BH103" s="34">
        <v>0.14000000000000001</v>
      </c>
    </row>
    <row r="104" spans="1:60" x14ac:dyDescent="0.25">
      <c r="A104" s="22">
        <v>43101</v>
      </c>
      <c r="B104">
        <v>8.9444110921490134E-3</v>
      </c>
      <c r="C104" s="23">
        <f t="shared" ref="C104:E134" si="19">B104-$U104</f>
        <v>3.4441109214901344E-4</v>
      </c>
      <c r="D104" s="24">
        <v>1.8232413178984986E-2</v>
      </c>
      <c r="E104" s="23">
        <f t="shared" si="19"/>
        <v>9.6324131789849859E-3</v>
      </c>
      <c r="F104" s="24">
        <v>4.5075849619884104E-2</v>
      </c>
      <c r="G104" s="23">
        <f t="shared" si="11"/>
        <v>3.6475849619884107E-2</v>
      </c>
      <c r="H104">
        <v>4.9607555483109356E-2</v>
      </c>
      <c r="I104" s="23">
        <f t="shared" si="12"/>
        <v>4.1007555483109359E-2</v>
      </c>
      <c r="J104" s="24">
        <v>1.2926564856711948E-2</v>
      </c>
      <c r="K104" s="23">
        <f t="shared" si="13"/>
        <v>4.3265648567119477E-3</v>
      </c>
      <c r="L104" s="24">
        <v>6.0479427846732728E-2</v>
      </c>
      <c r="M104" s="25">
        <f t="shared" si="14"/>
        <v>5.1879427846732731E-2</v>
      </c>
      <c r="N104">
        <v>4.7792414112663179E-3</v>
      </c>
      <c r="O104" s="23">
        <f t="shared" si="15"/>
        <v>-3.8207585887336821E-3</v>
      </c>
      <c r="P104" s="24">
        <v>-1.1312938177182895E-2</v>
      </c>
      <c r="Q104" s="23">
        <f t="shared" si="17"/>
        <v>-1.9912938177182895E-2</v>
      </c>
      <c r="R104" s="26">
        <v>4.9437789664857082E-2</v>
      </c>
      <c r="S104" s="23">
        <f t="shared" si="16"/>
        <v>4.0837789664857085E-2</v>
      </c>
      <c r="U104" s="27">
        <v>8.6E-3</v>
      </c>
      <c r="V104" s="28"/>
      <c r="AT104">
        <v>8.9444110921490134E-3</v>
      </c>
      <c r="AU104" s="24">
        <v>1.8232413178984986E-2</v>
      </c>
      <c r="AV104" s="24">
        <v>4.5075849619884104E-2</v>
      </c>
      <c r="AW104">
        <v>4.9607555483109356E-2</v>
      </c>
      <c r="AX104" s="24">
        <v>1.2926564856711948E-2</v>
      </c>
      <c r="AY104" s="24">
        <v>6.0479427846732728E-2</v>
      </c>
      <c r="AZ104">
        <v>4.7792414112663179E-3</v>
      </c>
      <c r="BA104" s="24">
        <v>-1.1312938177182895E-2</v>
      </c>
      <c r="BB104" s="26">
        <v>4.9437789664857082E-2</v>
      </c>
      <c r="BC104" s="32" cm="1">
        <f t="array" ref="BC104">MMULT(AT104:BB104,$AB$20:$AB$28)-BE104</f>
        <v>-7.8123303090783941E-2</v>
      </c>
      <c r="BD104" s="32">
        <f t="shared" si="18"/>
        <v>-8.3536631669276371E-2</v>
      </c>
      <c r="BE104" s="32">
        <v>0.11</v>
      </c>
      <c r="BF104">
        <v>5.58</v>
      </c>
      <c r="BG104">
        <v>-3.03</v>
      </c>
      <c r="BH104">
        <v>-1.37</v>
      </c>
    </row>
    <row r="105" spans="1:60" x14ac:dyDescent="0.25">
      <c r="A105" s="22">
        <v>43132</v>
      </c>
      <c r="B105">
        <v>-6.880829015544046E-2</v>
      </c>
      <c r="C105" s="23">
        <f t="shared" si="19"/>
        <v>-7.8608290155440463E-2</v>
      </c>
      <c r="D105" s="24">
        <v>-2.1422272750460936E-2</v>
      </c>
      <c r="E105" s="23">
        <f t="shared" si="19"/>
        <v>-3.1222272750460935E-2</v>
      </c>
      <c r="F105" s="24">
        <v>2.3633555330421382E-2</v>
      </c>
      <c r="G105" s="23">
        <f t="shared" si="11"/>
        <v>1.3833555330421382E-2</v>
      </c>
      <c r="H105">
        <v>-1.5275869209193774E-2</v>
      </c>
      <c r="I105" s="23">
        <f t="shared" si="12"/>
        <v>-2.5075869209193774E-2</v>
      </c>
      <c r="J105" s="24">
        <v>-3.6411861192866481E-3</v>
      </c>
      <c r="K105" s="23">
        <f t="shared" si="13"/>
        <v>-1.3441186119286647E-2</v>
      </c>
      <c r="L105" s="24">
        <v>-3.4053481806775421E-2</v>
      </c>
      <c r="M105" s="25">
        <f t="shared" si="14"/>
        <v>-4.3853481806775424E-2</v>
      </c>
      <c r="N105">
        <v>-4.1583219141983846E-2</v>
      </c>
      <c r="O105" s="23">
        <f t="shared" si="15"/>
        <v>-5.1383219141983849E-2</v>
      </c>
      <c r="P105" s="24">
        <v>-4.7578118005193029E-2</v>
      </c>
      <c r="Q105" s="23">
        <f t="shared" si="17"/>
        <v>-5.7378118005193032E-2</v>
      </c>
      <c r="R105" s="26">
        <v>-3.1713233312370831E-2</v>
      </c>
      <c r="S105" s="23">
        <f t="shared" si="16"/>
        <v>-4.1513233312370834E-2</v>
      </c>
      <c r="U105" s="27">
        <v>9.7999999999999997E-3</v>
      </c>
      <c r="V105" s="28"/>
      <c r="AT105">
        <v>-6.880829015544046E-2</v>
      </c>
      <c r="AU105" s="24">
        <v>-2.1422272750460936E-2</v>
      </c>
      <c r="AV105" s="24">
        <v>2.3633555330421382E-2</v>
      </c>
      <c r="AW105">
        <v>-1.5275869209193774E-2</v>
      </c>
      <c r="AX105" s="24">
        <v>-3.6411861192866481E-3</v>
      </c>
      <c r="AY105" s="24">
        <v>-3.4053481806775421E-2</v>
      </c>
      <c r="AZ105">
        <v>-4.1583219141983846E-2</v>
      </c>
      <c r="BA105" s="24">
        <v>-4.7578118005193029E-2</v>
      </c>
      <c r="BB105" s="26">
        <v>-3.1713233312370831E-2</v>
      </c>
      <c r="BC105" s="32" cm="1">
        <f t="array" ref="BC105">MMULT(AT105:BB105,$AB$20:$AB$28)-BE105</f>
        <v>-0.1211032115949733</v>
      </c>
      <c r="BD105" s="32">
        <f t="shared" si="18"/>
        <v>-0.13671579057447594</v>
      </c>
      <c r="BE105" s="32">
        <v>0.11</v>
      </c>
      <c r="BF105">
        <v>-3.65</v>
      </c>
      <c r="BG105">
        <v>0.26</v>
      </c>
      <c r="BH105">
        <v>-1.19</v>
      </c>
    </row>
    <row r="106" spans="1:60" x14ac:dyDescent="0.25">
      <c r="A106" s="22">
        <v>43160</v>
      </c>
      <c r="B106">
        <v>9.6781373175477397E-3</v>
      </c>
      <c r="C106" s="23">
        <f t="shared" si="19"/>
        <v>1.2781373175477402E-3</v>
      </c>
      <c r="D106" s="24">
        <v>2.3242911135521443E-2</v>
      </c>
      <c r="E106" s="23">
        <f t="shared" si="19"/>
        <v>1.4842911135521443E-2</v>
      </c>
      <c r="F106" s="24">
        <v>-2.7509167018204304E-2</v>
      </c>
      <c r="G106" s="23">
        <f t="shared" si="11"/>
        <v>-3.5909167018204305E-2</v>
      </c>
      <c r="H106">
        <v>-2.1582252468386531E-2</v>
      </c>
      <c r="I106" s="23">
        <f t="shared" si="12"/>
        <v>-2.9982252468386532E-2</v>
      </c>
      <c r="J106" s="24">
        <v>-1.709321875583783E-2</v>
      </c>
      <c r="K106" s="23">
        <f t="shared" si="13"/>
        <v>-2.5493218755837828E-2</v>
      </c>
      <c r="L106" s="24">
        <v>-6.3769763146678496E-2</v>
      </c>
      <c r="M106" s="25">
        <f t="shared" si="14"/>
        <v>-7.2169763146678501E-2</v>
      </c>
      <c r="N106">
        <v>-1.1011822930987064E-2</v>
      </c>
      <c r="O106" s="23">
        <f t="shared" si="15"/>
        <v>-1.9411822930987064E-2</v>
      </c>
      <c r="P106" s="24">
        <v>4.679626983530117E-2</v>
      </c>
      <c r="Q106" s="23">
        <f t="shared" si="17"/>
        <v>3.8396269835301172E-2</v>
      </c>
      <c r="R106" s="26">
        <v>-4.881288394487799E-2</v>
      </c>
      <c r="S106" s="23">
        <f t="shared" si="16"/>
        <v>-5.7212883944877987E-2</v>
      </c>
      <c r="U106" s="27">
        <v>8.3999999999999995E-3</v>
      </c>
      <c r="V106" s="28"/>
      <c r="AT106">
        <v>9.6781373175477397E-3</v>
      </c>
      <c r="AU106" s="24">
        <v>2.3242911135521443E-2</v>
      </c>
      <c r="AV106" s="24">
        <v>-2.7509167018204304E-2</v>
      </c>
      <c r="AW106">
        <v>-2.1582252468386531E-2</v>
      </c>
      <c r="AX106" s="24">
        <v>-1.709321875583783E-2</v>
      </c>
      <c r="AY106" s="24">
        <v>-6.3769763146678496E-2</v>
      </c>
      <c r="AZ106">
        <v>-1.1011822930987064E-2</v>
      </c>
      <c r="BA106" s="24">
        <v>4.679626983530117E-2</v>
      </c>
      <c r="BB106" s="26">
        <v>-4.881288394487799E-2</v>
      </c>
      <c r="BC106" s="32" cm="1">
        <f t="array" ref="BC106">MMULT(AT106:BB106,$AB$20:$AB$28)-BE106</f>
        <v>-6.6395189387254583E-2</v>
      </c>
      <c r="BD106" s="32">
        <f t="shared" si="18"/>
        <v>-0.13222908777517797</v>
      </c>
      <c r="BE106" s="32">
        <v>0.12</v>
      </c>
      <c r="BF106">
        <v>-2.35</v>
      </c>
      <c r="BG106">
        <v>3.95</v>
      </c>
      <c r="BH106">
        <v>-0.12</v>
      </c>
    </row>
    <row r="107" spans="1:60" x14ac:dyDescent="0.25">
      <c r="A107" s="22">
        <v>43191</v>
      </c>
      <c r="B107">
        <v>1.6980608827356778E-2</v>
      </c>
      <c r="C107" s="23">
        <f t="shared" si="19"/>
        <v>9.1806088273567767E-3</v>
      </c>
      <c r="D107" s="24">
        <v>7.255537724210967E-2</v>
      </c>
      <c r="E107" s="23">
        <f t="shared" si="19"/>
        <v>6.4755377242109669E-2</v>
      </c>
      <c r="F107" s="24">
        <v>3.9023332248888425E-2</v>
      </c>
      <c r="G107" s="23">
        <f t="shared" si="11"/>
        <v>3.1223332248888423E-2</v>
      </c>
      <c r="H107">
        <v>3.8113613051335891E-2</v>
      </c>
      <c r="I107" s="23">
        <f t="shared" si="12"/>
        <v>3.031361305133589E-2</v>
      </c>
      <c r="J107" s="24">
        <v>0.13679559061104243</v>
      </c>
      <c r="K107" s="23">
        <f t="shared" si="13"/>
        <v>0.12899559061104243</v>
      </c>
      <c r="L107" s="24">
        <v>4.7453879338377129E-2</v>
      </c>
      <c r="M107" s="25">
        <f t="shared" si="14"/>
        <v>3.9653879338377128E-2</v>
      </c>
      <c r="N107">
        <v>9.6373316281849961E-2</v>
      </c>
      <c r="O107" s="23">
        <f t="shared" si="15"/>
        <v>8.8573316281849959E-2</v>
      </c>
      <c r="P107" s="24">
        <v>3.7537942058659728E-2</v>
      </c>
      <c r="Q107" s="23">
        <f t="shared" si="17"/>
        <v>2.9737942058659726E-2</v>
      </c>
      <c r="R107" s="26">
        <v>6.9594324027394253E-2</v>
      </c>
      <c r="S107" s="23">
        <f t="shared" si="16"/>
        <v>6.1794324027394251E-2</v>
      </c>
      <c r="U107" s="27">
        <v>7.8000000000000005E-3</v>
      </c>
      <c r="V107" s="28"/>
      <c r="AT107">
        <v>1.6980608827356778E-2</v>
      </c>
      <c r="AU107" s="24">
        <v>7.255537724210967E-2</v>
      </c>
      <c r="AV107" s="24">
        <v>3.9023332248888425E-2</v>
      </c>
      <c r="AW107">
        <v>3.8113613051335891E-2</v>
      </c>
      <c r="AX107" s="24">
        <v>0.13679559061104243</v>
      </c>
      <c r="AY107" s="24">
        <v>4.7453879338377129E-2</v>
      </c>
      <c r="AZ107">
        <v>9.6373316281849961E-2</v>
      </c>
      <c r="BA107" s="24">
        <v>3.7537942058659728E-2</v>
      </c>
      <c r="BB107" s="26">
        <v>6.9594324027394253E-2</v>
      </c>
      <c r="BC107" s="32" cm="1">
        <f t="array" ref="BC107">MMULT(AT107:BB107,$AB$20:$AB$28)-BE107</f>
        <v>-0.15999428304556196</v>
      </c>
      <c r="BD107" s="32">
        <f t="shared" si="18"/>
        <v>-7.8396890701442873E-2</v>
      </c>
      <c r="BE107" s="32">
        <v>0.14000000000000001</v>
      </c>
      <c r="BF107">
        <v>0.28999999999999998</v>
      </c>
      <c r="BG107">
        <v>1.1200000000000001</v>
      </c>
      <c r="BH107">
        <v>0.54</v>
      </c>
    </row>
    <row r="108" spans="1:60" x14ac:dyDescent="0.25">
      <c r="A108" s="22">
        <v>43221</v>
      </c>
      <c r="B108">
        <v>1.6634153504079853E-2</v>
      </c>
      <c r="C108" s="23">
        <f t="shared" si="19"/>
        <v>8.8341535040798516E-3</v>
      </c>
      <c r="D108" s="24">
        <v>2.7665530052419958E-2</v>
      </c>
      <c r="E108" s="23">
        <f t="shared" si="19"/>
        <v>1.9865530052419957E-2</v>
      </c>
      <c r="F108" s="24">
        <v>3.2355184456665693E-2</v>
      </c>
      <c r="G108" s="23">
        <f t="shared" si="11"/>
        <v>2.4555184456665692E-2</v>
      </c>
      <c r="H108">
        <v>-2.1643697684594434E-3</v>
      </c>
      <c r="I108" s="23">
        <f t="shared" si="12"/>
        <v>-9.9643697684594443E-3</v>
      </c>
      <c r="J108" s="24">
        <v>-3.0721003134796809E-3</v>
      </c>
      <c r="K108" s="23">
        <f t="shared" si="13"/>
        <v>-1.0872100313479682E-2</v>
      </c>
      <c r="L108" s="24">
        <v>-0.10278778095119835</v>
      </c>
      <c r="M108" s="25">
        <f t="shared" si="14"/>
        <v>-0.11058778095119835</v>
      </c>
      <c r="N108">
        <v>-2.5598437975453969E-2</v>
      </c>
      <c r="O108" s="23">
        <f t="shared" si="15"/>
        <v>-3.3398437975453971E-2</v>
      </c>
      <c r="P108" s="24">
        <v>-3.7841674312323673E-2</v>
      </c>
      <c r="Q108" s="23">
        <f t="shared" si="17"/>
        <v>-4.5641674312323674E-2</v>
      </c>
      <c r="R108" s="26">
        <v>-1.8757619683021261E-2</v>
      </c>
      <c r="S108" s="23">
        <f t="shared" si="16"/>
        <v>-2.6557619683021262E-2</v>
      </c>
      <c r="U108" s="27">
        <v>7.8000000000000005E-3</v>
      </c>
      <c r="V108" s="28"/>
      <c r="AT108">
        <v>1.6634153504079853E-2</v>
      </c>
      <c r="AU108" s="24">
        <v>2.7665530052419958E-2</v>
      </c>
      <c r="AV108" s="24">
        <v>3.2355184456665693E-2</v>
      </c>
      <c r="AW108">
        <v>-2.1643697684594434E-3</v>
      </c>
      <c r="AX108" s="24">
        <v>-3.0721003134796809E-3</v>
      </c>
      <c r="AY108" s="24">
        <v>-0.10278778095119835</v>
      </c>
      <c r="AZ108">
        <v>-2.5598437975453969E-2</v>
      </c>
      <c r="BA108" s="24">
        <v>-3.7841674312323673E-2</v>
      </c>
      <c r="BB108" s="26">
        <v>-1.8757619683021261E-2</v>
      </c>
      <c r="BC108" s="32" cm="1">
        <f t="array" ref="BC108">MMULT(AT108:BB108,$AB$20:$AB$28)-BE108</f>
        <v>6.4279613000053915E-4</v>
      </c>
      <c r="BD108" s="32">
        <f t="shared" si="18"/>
        <v>-0.15261856833230789</v>
      </c>
      <c r="BE108" s="32">
        <v>0.14000000000000001</v>
      </c>
      <c r="BF108">
        <v>2.65</v>
      </c>
      <c r="BG108">
        <v>5.23</v>
      </c>
      <c r="BH108">
        <v>-3.16</v>
      </c>
    </row>
    <row r="109" spans="1:60" x14ac:dyDescent="0.25">
      <c r="A109" s="22">
        <v>43252</v>
      </c>
      <c r="B109">
        <v>3.3968830382811233E-2</v>
      </c>
      <c r="C109" s="23">
        <f t="shared" si="19"/>
        <v>2.6468830382811233E-2</v>
      </c>
      <c r="D109" s="24">
        <v>-4.0549508235690208E-2</v>
      </c>
      <c r="E109" s="23">
        <f t="shared" si="19"/>
        <v>-4.8049508235690208E-2</v>
      </c>
      <c r="F109" s="24">
        <v>-7.5980868686083003E-3</v>
      </c>
      <c r="G109" s="23">
        <f t="shared" si="11"/>
        <v>-1.50980868686083E-2</v>
      </c>
      <c r="H109">
        <v>-1.0736868908347588E-2</v>
      </c>
      <c r="I109" s="23">
        <f t="shared" si="12"/>
        <v>-1.8236868908347588E-2</v>
      </c>
      <c r="J109" s="24">
        <v>3.3855313083034802E-3</v>
      </c>
      <c r="K109" s="23">
        <f t="shared" si="13"/>
        <v>-4.1144686916965191E-3</v>
      </c>
      <c r="L109" s="24">
        <v>-1.2260244743549815E-2</v>
      </c>
      <c r="M109" s="25">
        <f t="shared" si="14"/>
        <v>-1.9760244743549815E-2</v>
      </c>
      <c r="N109">
        <v>-2.5880577205834497E-2</v>
      </c>
      <c r="O109" s="23">
        <f t="shared" si="15"/>
        <v>-3.3380577205834497E-2</v>
      </c>
      <c r="P109" s="24">
        <v>-1.6426476673683445E-2</v>
      </c>
      <c r="Q109" s="23">
        <f t="shared" si="17"/>
        <v>-2.3926476673683444E-2</v>
      </c>
      <c r="R109" s="26">
        <v>-3.9518866724713095E-2</v>
      </c>
      <c r="S109" s="23">
        <f t="shared" si="16"/>
        <v>-4.7018866724713095E-2</v>
      </c>
      <c r="U109" s="27">
        <v>7.4999999999999997E-3</v>
      </c>
      <c r="V109" s="28"/>
      <c r="AT109">
        <v>3.3968830382811233E-2</v>
      </c>
      <c r="AU109" s="24">
        <v>-4.0549508235690208E-2</v>
      </c>
      <c r="AV109" s="24">
        <v>-7.5980868686083003E-3</v>
      </c>
      <c r="AW109">
        <v>-1.0736868908347588E-2</v>
      </c>
      <c r="AX109" s="24">
        <v>3.3855313083034802E-3</v>
      </c>
      <c r="AY109" s="24">
        <v>-1.2260244743549815E-2</v>
      </c>
      <c r="AZ109">
        <v>-2.5880577205834497E-2</v>
      </c>
      <c r="BA109" s="24">
        <v>-1.6426476673683445E-2</v>
      </c>
      <c r="BB109" s="26">
        <v>-3.9518866724713095E-2</v>
      </c>
      <c r="BC109" s="32" cm="1">
        <f t="array" ref="BC109">MMULT(AT109:BB109,$AB$20:$AB$28)-BE109</f>
        <v>-0.14984243094083477</v>
      </c>
      <c r="BD109" s="32">
        <f t="shared" si="18"/>
        <v>-0.15284625196325693</v>
      </c>
      <c r="BE109" s="32">
        <v>0.14000000000000001</v>
      </c>
      <c r="BF109">
        <v>0.48</v>
      </c>
      <c r="BG109">
        <v>1.18</v>
      </c>
      <c r="BH109">
        <v>-2.38</v>
      </c>
    </row>
    <row r="110" spans="1:60" x14ac:dyDescent="0.25">
      <c r="A110" s="22">
        <v>43282</v>
      </c>
      <c r="B110">
        <v>5.5781344579178868E-2</v>
      </c>
      <c r="C110" s="23">
        <f t="shared" si="19"/>
        <v>4.9081344579178871E-2</v>
      </c>
      <c r="D110" s="24">
        <v>2.6568527255021398E-2</v>
      </c>
      <c r="E110" s="23">
        <f t="shared" si="19"/>
        <v>1.9868527255021397E-2</v>
      </c>
      <c r="F110" s="24">
        <v>-2.2232148454642258E-2</v>
      </c>
      <c r="G110" s="23">
        <f t="shared" si="11"/>
        <v>-2.8932148454642259E-2</v>
      </c>
      <c r="H110">
        <v>1.8584720395050325E-2</v>
      </c>
      <c r="I110" s="23">
        <f t="shared" si="12"/>
        <v>1.1884720395050324E-2</v>
      </c>
      <c r="J110" s="24">
        <v>6.3220131830479781E-2</v>
      </c>
      <c r="K110" s="23">
        <f t="shared" si="13"/>
        <v>5.6520131830479783E-2</v>
      </c>
      <c r="L110" s="24">
        <v>2.705511443250826E-2</v>
      </c>
      <c r="M110" s="25">
        <f t="shared" si="14"/>
        <v>2.0355114432508259E-2</v>
      </c>
      <c r="N110">
        <v>1.878072237657627E-2</v>
      </c>
      <c r="O110" s="23">
        <f t="shared" si="15"/>
        <v>1.2080722376576269E-2</v>
      </c>
      <c r="P110" s="24">
        <v>5.9852198726860373E-2</v>
      </c>
      <c r="Q110" s="23">
        <f t="shared" si="17"/>
        <v>5.3152198726860375E-2</v>
      </c>
      <c r="R110" s="26">
        <v>3.6724300374322082E-2</v>
      </c>
      <c r="S110" s="23">
        <f t="shared" si="16"/>
        <v>3.0024300374322081E-2</v>
      </c>
      <c r="U110" s="27">
        <v>6.7000000000000002E-3</v>
      </c>
      <c r="V110" s="28"/>
      <c r="AT110">
        <v>5.5781344579178868E-2</v>
      </c>
      <c r="AU110" s="24">
        <v>2.6568527255021398E-2</v>
      </c>
      <c r="AV110" s="24">
        <v>-2.2232148454642258E-2</v>
      </c>
      <c r="AW110">
        <v>1.8584720395050325E-2</v>
      </c>
      <c r="AX110" s="24">
        <v>6.3220131830479781E-2</v>
      </c>
      <c r="AY110" s="24">
        <v>2.705511443250826E-2</v>
      </c>
      <c r="AZ110">
        <v>1.878072237657627E-2</v>
      </c>
      <c r="BA110" s="24">
        <v>5.9852198726860373E-2</v>
      </c>
      <c r="BB110" s="26">
        <v>3.6724300374322082E-2</v>
      </c>
      <c r="BC110" s="32" cm="1">
        <f t="array" ref="BC110">MMULT(AT110:BB110,$AB$20:$AB$28)-BE110</f>
        <v>-0.19496367526269115</v>
      </c>
      <c r="BD110" s="32">
        <f t="shared" si="18"/>
        <v>-0.12840723205384943</v>
      </c>
      <c r="BE110" s="32">
        <v>0.16</v>
      </c>
      <c r="BF110">
        <v>3.19</v>
      </c>
      <c r="BG110">
        <v>-2.17</v>
      </c>
      <c r="BH110">
        <v>0.43</v>
      </c>
    </row>
    <row r="111" spans="1:60" x14ac:dyDescent="0.25">
      <c r="A111" s="22">
        <v>43313</v>
      </c>
      <c r="B111">
        <v>6.7476043169547176E-3</v>
      </c>
      <c r="C111" s="23">
        <f t="shared" si="19"/>
        <v>-2.5239568304528167E-4</v>
      </c>
      <c r="D111" s="24">
        <v>-2.798932718350394E-3</v>
      </c>
      <c r="E111" s="23">
        <f t="shared" si="19"/>
        <v>-9.7989327183503928E-3</v>
      </c>
      <c r="F111" s="24">
        <v>1.8754357983825714E-3</v>
      </c>
      <c r="G111" s="23">
        <f t="shared" si="11"/>
        <v>-5.1245642016174275E-3</v>
      </c>
      <c r="H111">
        <v>8.2500760429584739E-3</v>
      </c>
      <c r="I111" s="23">
        <f t="shared" si="12"/>
        <v>1.2500760429584746E-3</v>
      </c>
      <c r="J111" s="24">
        <v>-3.4367907566245082E-2</v>
      </c>
      <c r="K111" s="23">
        <f t="shared" si="13"/>
        <v>-4.1367907566245081E-2</v>
      </c>
      <c r="L111" s="24">
        <v>-2.7445228918676283E-2</v>
      </c>
      <c r="M111" s="25">
        <f t="shared" si="14"/>
        <v>-3.4445228918676282E-2</v>
      </c>
      <c r="N111">
        <v>-4.5260259604038407E-2</v>
      </c>
      <c r="O111" s="23">
        <f t="shared" si="15"/>
        <v>-5.2260259604038406E-2</v>
      </c>
      <c r="P111" s="24">
        <v>6.0925094925784826E-3</v>
      </c>
      <c r="Q111" s="23">
        <f t="shared" si="17"/>
        <v>-9.0749050742151664E-4</v>
      </c>
      <c r="R111" s="26">
        <v>-2.8285666565143565E-2</v>
      </c>
      <c r="S111" s="23">
        <f t="shared" si="16"/>
        <v>-3.5285666565143564E-2</v>
      </c>
      <c r="U111" s="27">
        <v>6.9999999999999993E-3</v>
      </c>
      <c r="V111" s="28"/>
      <c r="Z111" t="s">
        <v>56</v>
      </c>
      <c r="AA111" s="27">
        <f>MAX(U8:U134)</f>
        <v>3.6899950000000001E-2</v>
      </c>
      <c r="AT111">
        <v>6.7476043169547176E-3</v>
      </c>
      <c r="AU111" s="24">
        <v>-2.798932718350394E-3</v>
      </c>
      <c r="AV111" s="24">
        <v>1.8754357983825714E-3</v>
      </c>
      <c r="AW111">
        <v>8.2500760429584739E-3</v>
      </c>
      <c r="AX111" s="24">
        <v>-3.4367907566245082E-2</v>
      </c>
      <c r="AY111" s="24">
        <v>-2.7445228918676283E-2</v>
      </c>
      <c r="AZ111">
        <v>-4.5260259604038407E-2</v>
      </c>
      <c r="BA111" s="24">
        <v>6.0925094925784826E-3</v>
      </c>
      <c r="BB111" s="26">
        <v>-2.8285666565143565E-2</v>
      </c>
      <c r="BC111" s="32" cm="1">
        <f t="array" ref="BC111">MMULT(AT111:BB111,$AB$20:$AB$28)-BE111</f>
        <v>-0.10285286376069736</v>
      </c>
      <c r="BD111" s="32">
        <f t="shared" si="18"/>
        <v>-0.17279915219128661</v>
      </c>
      <c r="BE111" s="32">
        <v>0.16</v>
      </c>
      <c r="BF111">
        <v>3.44</v>
      </c>
      <c r="BG111">
        <v>1.1499999999999999</v>
      </c>
      <c r="BH111">
        <v>-4.08</v>
      </c>
    </row>
    <row r="112" spans="1:60" x14ac:dyDescent="0.25">
      <c r="A112" s="22">
        <v>43344</v>
      </c>
      <c r="B112">
        <v>1.8417462482946692E-2</v>
      </c>
      <c r="C112" s="23">
        <f t="shared" si="19"/>
        <v>1.0717462482946692E-2</v>
      </c>
      <c r="D112" s="24">
        <v>-1.0050656654105414E-3</v>
      </c>
      <c r="E112" s="23">
        <f t="shared" si="19"/>
        <v>-8.7050656654105423E-3</v>
      </c>
      <c r="F112" s="24">
        <v>-4.1950321987120558E-2</v>
      </c>
      <c r="G112" s="23">
        <f t="shared" si="11"/>
        <v>-4.9650321987120556E-2</v>
      </c>
      <c r="H112">
        <v>3.7640746688450315E-3</v>
      </c>
      <c r="I112" s="23">
        <f t="shared" si="12"/>
        <v>-3.9359253311549687E-3</v>
      </c>
      <c r="J112" s="24">
        <v>3.5804767864228745E-2</v>
      </c>
      <c r="K112" s="23">
        <f t="shared" si="13"/>
        <v>2.8104767864228747E-2</v>
      </c>
      <c r="L112" s="24">
        <v>2.6805232456191697E-2</v>
      </c>
      <c r="M112" s="25">
        <f t="shared" si="14"/>
        <v>1.9105232456191695E-2</v>
      </c>
      <c r="N112">
        <v>-1.5312148095251143E-2</v>
      </c>
      <c r="O112" s="23">
        <f t="shared" si="15"/>
        <v>-2.3012148095251143E-2</v>
      </c>
      <c r="P112" s="24">
        <v>2.0088175252603292E-2</v>
      </c>
      <c r="Q112" s="23">
        <f t="shared" si="17"/>
        <v>1.2388175252603292E-2</v>
      </c>
      <c r="R112" s="26">
        <v>3.2834870177141498E-2</v>
      </c>
      <c r="S112" s="23">
        <f t="shared" si="16"/>
        <v>2.51348701771415E-2</v>
      </c>
      <c r="U112" s="27">
        <v>7.7000000000000002E-3</v>
      </c>
      <c r="V112" s="28"/>
      <c r="Z112" t="s">
        <v>57</v>
      </c>
      <c r="AA112" s="27">
        <f>MIN(U8:U134)</f>
        <v>-6.0000000000000001E-3</v>
      </c>
      <c r="AT112">
        <v>1.8417462482946692E-2</v>
      </c>
      <c r="AU112" s="24">
        <v>-1.0050656654105414E-3</v>
      </c>
      <c r="AV112" s="24">
        <v>-4.1950321987120558E-2</v>
      </c>
      <c r="AW112">
        <v>3.7640746688450315E-3</v>
      </c>
      <c r="AX112" s="24">
        <v>3.5804767864228745E-2</v>
      </c>
      <c r="AY112" s="24">
        <v>2.6805232456191697E-2</v>
      </c>
      <c r="AZ112">
        <v>-1.5312148095251143E-2</v>
      </c>
      <c r="BA112" s="24">
        <v>2.0088175252603292E-2</v>
      </c>
      <c r="BB112" s="26">
        <v>3.2834870177141498E-2</v>
      </c>
      <c r="BC112" s="32" cm="1">
        <f t="array" ref="BC112">MMULT(AT112:BB112,$AB$20:$AB$28)-BE112</f>
        <v>-0.22447438981740081</v>
      </c>
      <c r="BD112" s="32">
        <f t="shared" si="18"/>
        <v>-0.14117255031620279</v>
      </c>
      <c r="BE112" s="32">
        <v>0.15</v>
      </c>
      <c r="BF112">
        <v>0.06</v>
      </c>
      <c r="BG112">
        <v>-2.37</v>
      </c>
      <c r="BH112">
        <v>-1.3</v>
      </c>
    </row>
    <row r="113" spans="1:60" x14ac:dyDescent="0.25">
      <c r="A113" s="22">
        <v>43374</v>
      </c>
      <c r="B113">
        <v>-1.9245776928418206E-2</v>
      </c>
      <c r="C113" s="23">
        <f t="shared" si="19"/>
        <v>-2.7445776928418205E-2</v>
      </c>
      <c r="D113" s="24">
        <v>-9.0385404819747328E-2</v>
      </c>
      <c r="E113" s="23">
        <f t="shared" si="19"/>
        <v>-9.8585404819747327E-2</v>
      </c>
      <c r="F113" s="24">
        <v>-7.7688062056930032E-2</v>
      </c>
      <c r="G113" s="23">
        <f t="shared" si="11"/>
        <v>-8.5888062056930031E-2</v>
      </c>
      <c r="H113">
        <v>-7.6095048296334733E-2</v>
      </c>
      <c r="I113" s="23">
        <f t="shared" si="12"/>
        <v>-8.4295048296334732E-2</v>
      </c>
      <c r="J113" s="24">
        <v>-7.4988703561816111E-2</v>
      </c>
      <c r="K113" s="23">
        <f t="shared" si="13"/>
        <v>-8.318870356181611E-2</v>
      </c>
      <c r="L113" s="24">
        <v>-8.2096179243134948E-2</v>
      </c>
      <c r="M113" s="25">
        <f t="shared" si="14"/>
        <v>-9.0296179243134947E-2</v>
      </c>
      <c r="N113">
        <v>6.0527453523562917E-3</v>
      </c>
      <c r="O113" s="23">
        <f t="shared" si="15"/>
        <v>-2.1472546476437072E-3</v>
      </c>
      <c r="P113" s="24">
        <v>-3.0842190232745918E-2</v>
      </c>
      <c r="Q113" s="23">
        <f t="shared" si="17"/>
        <v>-3.9042190232745917E-2</v>
      </c>
      <c r="R113" s="26">
        <v>-0.11103605918660026</v>
      </c>
      <c r="S113" s="23">
        <f t="shared" si="16"/>
        <v>-0.11923605918660025</v>
      </c>
      <c r="U113" s="27">
        <v>8.199999999999999E-3</v>
      </c>
      <c r="V113" s="28"/>
      <c r="AT113">
        <v>-1.9245776928418206E-2</v>
      </c>
      <c r="AU113" s="24">
        <v>-9.0385404819747328E-2</v>
      </c>
      <c r="AV113" s="24">
        <v>-7.7688062056930032E-2</v>
      </c>
      <c r="AW113">
        <v>-7.6095048296334733E-2</v>
      </c>
      <c r="AX113" s="24">
        <v>-7.4988703561816111E-2</v>
      </c>
      <c r="AY113" s="24">
        <v>-8.2096179243134948E-2</v>
      </c>
      <c r="AZ113">
        <v>6.0527453523562917E-3</v>
      </c>
      <c r="BA113" s="24">
        <v>-3.0842190232745918E-2</v>
      </c>
      <c r="BB113" s="26">
        <v>-0.11103605918660026</v>
      </c>
      <c r="BC113" s="32" cm="1">
        <f t="array" ref="BC113">MMULT(AT113:BB113,$AB$20:$AB$28)-BE113</f>
        <v>-0.26068508588806338</v>
      </c>
      <c r="BD113" s="32">
        <f t="shared" si="18"/>
        <v>-0.25181385321926347</v>
      </c>
      <c r="BE113" s="32">
        <v>0.19</v>
      </c>
      <c r="BF113">
        <v>-7.68</v>
      </c>
      <c r="BG113">
        <v>-4.76</v>
      </c>
      <c r="BH113">
        <v>3.44</v>
      </c>
    </row>
    <row r="114" spans="1:60" x14ac:dyDescent="0.25">
      <c r="A114" s="22">
        <v>43405</v>
      </c>
      <c r="B114">
        <v>-3.8194292158766976E-2</v>
      </c>
      <c r="C114" s="23">
        <f t="shared" si="19"/>
        <v>-4.5794292158766979E-2</v>
      </c>
      <c r="D114" s="24">
        <v>-1.865853838983178E-2</v>
      </c>
      <c r="E114" s="23">
        <f t="shared" si="19"/>
        <v>-2.6258538389831779E-2</v>
      </c>
      <c r="F114" s="24">
        <v>-2.7730247969798096E-2</v>
      </c>
      <c r="G114" s="23">
        <f t="shared" si="11"/>
        <v>-3.5330247969798098E-2</v>
      </c>
      <c r="H114">
        <v>-2.5689147798930959E-2</v>
      </c>
      <c r="I114" s="23">
        <f t="shared" si="12"/>
        <v>-3.3289147798930961E-2</v>
      </c>
      <c r="J114" s="24">
        <v>-6.1857531220796874E-2</v>
      </c>
      <c r="K114" s="23">
        <f t="shared" si="13"/>
        <v>-6.945753122079687E-2</v>
      </c>
      <c r="L114" s="24">
        <v>-2.7336434108527086E-2</v>
      </c>
      <c r="M114" s="25">
        <f t="shared" si="14"/>
        <v>-3.4936434108527085E-2</v>
      </c>
      <c r="N114">
        <v>9.6940543687705272E-2</v>
      </c>
      <c r="O114" s="23">
        <f t="shared" si="15"/>
        <v>8.9340543687705276E-2</v>
      </c>
      <c r="P114" s="24">
        <v>2.1585979524553281E-2</v>
      </c>
      <c r="Q114" s="23">
        <f t="shared" si="17"/>
        <v>1.3985979524553282E-2</v>
      </c>
      <c r="R114" s="26">
        <v>-4.8651565373476265E-2</v>
      </c>
      <c r="S114" s="23">
        <f t="shared" si="16"/>
        <v>-5.6251565373476267E-2</v>
      </c>
      <c r="U114" s="27">
        <v>7.6E-3</v>
      </c>
      <c r="V114" s="28"/>
      <c r="AT114">
        <v>-3.8194292158766976E-2</v>
      </c>
      <c r="AU114" s="24">
        <v>-1.865853838983178E-2</v>
      </c>
      <c r="AV114" s="24">
        <v>-2.7730247969798096E-2</v>
      </c>
      <c r="AW114">
        <v>-2.5689147798930959E-2</v>
      </c>
      <c r="AX114" s="24">
        <v>-6.1857531220796874E-2</v>
      </c>
      <c r="AY114" s="24">
        <v>-2.7336434108527086E-2</v>
      </c>
      <c r="AZ114">
        <v>9.6940543687705272E-2</v>
      </c>
      <c r="BA114" s="24">
        <v>2.1585979524553281E-2</v>
      </c>
      <c r="BB114" s="26">
        <v>-4.8651565373476265E-2</v>
      </c>
      <c r="BC114" s="32" cm="1">
        <f t="array" ref="BC114">MMULT(AT114:BB114,$AB$20:$AB$28)-BE114</f>
        <v>-0.20458360441784187</v>
      </c>
      <c r="BD114" s="32">
        <f t="shared" si="18"/>
        <v>-0.19439902597865216</v>
      </c>
      <c r="BE114" s="32">
        <v>0.18</v>
      </c>
      <c r="BF114">
        <v>1.69</v>
      </c>
      <c r="BG114">
        <v>-0.79</v>
      </c>
      <c r="BH114">
        <v>0.25</v>
      </c>
    </row>
    <row r="115" spans="1:60" s="34" customFormat="1" ht="15.75" thickBot="1" x14ac:dyDescent="0.3">
      <c r="A115" s="36">
        <v>43435</v>
      </c>
      <c r="B115" s="34">
        <v>-4.7749643343387008E-2</v>
      </c>
      <c r="C115" s="37">
        <f t="shared" si="19"/>
        <v>-5.4749643343387007E-2</v>
      </c>
      <c r="D115" s="38">
        <v>-1.6691293989928004E-2</v>
      </c>
      <c r="E115" s="37">
        <f t="shared" si="19"/>
        <v>-2.3691293989928003E-2</v>
      </c>
      <c r="F115" s="38">
        <v>-4.1855224686667823E-2</v>
      </c>
      <c r="G115" s="37">
        <f t="shared" si="11"/>
        <v>-4.8855224686667822E-2</v>
      </c>
      <c r="H115" s="34">
        <v>-7.9844256442656913E-2</v>
      </c>
      <c r="I115" s="37">
        <f t="shared" si="12"/>
        <v>-8.684425644265692E-2</v>
      </c>
      <c r="J115" s="38">
        <v>-6.5415482833953986E-2</v>
      </c>
      <c r="K115" s="37">
        <f t="shared" si="13"/>
        <v>-7.2415482833953992E-2</v>
      </c>
      <c r="L115" s="38">
        <v>-0.1026383239183382</v>
      </c>
      <c r="M115" s="39">
        <f t="shared" si="14"/>
        <v>-0.10963832391833819</v>
      </c>
      <c r="N115" s="34">
        <v>-6.615695690635652E-2</v>
      </c>
      <c r="O115" s="37">
        <f t="shared" si="15"/>
        <v>-7.3156956906356513E-2</v>
      </c>
      <c r="P115" s="38">
        <v>-3.3529231919013504E-2</v>
      </c>
      <c r="Q115" s="37">
        <f t="shared" si="17"/>
        <v>-4.0529231919013503E-2</v>
      </c>
      <c r="R115" s="40">
        <v>-3.9940503061661511E-2</v>
      </c>
      <c r="S115" s="37">
        <f t="shared" si="16"/>
        <v>-4.6940503061661511E-2</v>
      </c>
      <c r="U115" s="41">
        <v>6.9999999999999993E-3</v>
      </c>
      <c r="V115" s="42"/>
      <c r="AT115" s="34">
        <v>-4.7749643343387008E-2</v>
      </c>
      <c r="AU115" s="38">
        <v>-1.6691293989928004E-2</v>
      </c>
      <c r="AV115" s="38">
        <v>-4.1855224686667823E-2</v>
      </c>
      <c r="AW115" s="34">
        <v>-7.9844256442656913E-2</v>
      </c>
      <c r="AX115" s="38">
        <v>-6.5415482833953986E-2</v>
      </c>
      <c r="AY115" s="38">
        <v>-0.1026383239183382</v>
      </c>
      <c r="AZ115" s="34">
        <v>-6.615695690635652E-2</v>
      </c>
      <c r="BA115" s="38">
        <v>-3.3529231919013504E-2</v>
      </c>
      <c r="BB115" s="40">
        <v>-3.9940503061661511E-2</v>
      </c>
      <c r="BC115" s="43" cm="1">
        <f t="array" ref="BC115">MMULT(AT115:BB115,$AB$20:$AB$28)-BE115</f>
        <v>-0.18499763664993579</v>
      </c>
      <c r="BD115" s="32">
        <f t="shared" si="18"/>
        <v>-0.24486899078910707</v>
      </c>
      <c r="BE115" s="43">
        <v>0.19</v>
      </c>
      <c r="BF115" s="34">
        <v>-9.5500000000000007</v>
      </c>
      <c r="BG115" s="34">
        <v>-2.63</v>
      </c>
      <c r="BH115" s="34">
        <v>-1.47</v>
      </c>
    </row>
    <row r="116" spans="1:60" x14ac:dyDescent="0.25">
      <c r="A116" s="22">
        <v>43466</v>
      </c>
      <c r="B116">
        <v>9.8714589646940153E-3</v>
      </c>
      <c r="C116" s="23">
        <f t="shared" si="19"/>
        <v>3.3714589646940147E-3</v>
      </c>
      <c r="D116" s="24">
        <v>7.538526412635134E-2</v>
      </c>
      <c r="E116" s="23">
        <f t="shared" si="19"/>
        <v>6.8885264126351334E-2</v>
      </c>
      <c r="F116" s="24">
        <v>6.9942370674156235E-2</v>
      </c>
      <c r="G116" s="23">
        <f t="shared" si="11"/>
        <v>6.3442370674156229E-2</v>
      </c>
      <c r="H116">
        <v>8.1033857146844607E-2</v>
      </c>
      <c r="I116" s="23">
        <f t="shared" si="12"/>
        <v>7.4533857146844601E-2</v>
      </c>
      <c r="J116" s="24">
        <v>4.9246645026888192E-2</v>
      </c>
      <c r="K116" s="23">
        <f t="shared" si="13"/>
        <v>4.2746645026888193E-2</v>
      </c>
      <c r="L116" s="24">
        <v>5.829022906837944E-2</v>
      </c>
      <c r="M116" s="25">
        <f t="shared" si="14"/>
        <v>5.1790229068379441E-2</v>
      </c>
      <c r="N116">
        <v>-4.1261249069625833E-2</v>
      </c>
      <c r="O116" s="23">
        <f t="shared" si="15"/>
        <v>-4.7761249069625832E-2</v>
      </c>
      <c r="P116" s="24">
        <v>6.3620386643233828E-2</v>
      </c>
      <c r="Q116" s="23">
        <f t="shared" si="17"/>
        <v>5.7120386643233829E-2</v>
      </c>
      <c r="R116" s="26">
        <v>3.6321218222701818E-2</v>
      </c>
      <c r="S116" s="23">
        <f t="shared" si="16"/>
        <v>2.9821218222701819E-2</v>
      </c>
      <c r="U116" s="27">
        <v>6.5000000000000006E-3</v>
      </c>
      <c r="V116" s="28"/>
      <c r="AT116">
        <v>9.8714589646940153E-3</v>
      </c>
      <c r="AU116" s="24">
        <v>7.538526412635134E-2</v>
      </c>
      <c r="AV116" s="24">
        <v>6.9942370674156235E-2</v>
      </c>
      <c r="AW116">
        <v>8.1033857146844607E-2</v>
      </c>
      <c r="AX116" s="24">
        <v>4.9246645026888192E-2</v>
      </c>
      <c r="AY116" s="24">
        <v>5.829022906837944E-2</v>
      </c>
      <c r="AZ116">
        <v>-4.1261249069625833E-2</v>
      </c>
      <c r="BA116" s="24">
        <v>6.3620386643233828E-2</v>
      </c>
      <c r="BB116" s="26">
        <v>3.6321218222701818E-2</v>
      </c>
      <c r="BC116" s="32" cm="1">
        <f t="array" ref="BC116">MMULT(AT116:BB116,$AB$20:$AB$28)-BE116</f>
        <v>-0.11259426267343631</v>
      </c>
      <c r="BD116" s="32">
        <f t="shared" si="18"/>
        <v>-0.16528331324404183</v>
      </c>
      <c r="BE116" s="32">
        <v>0.21</v>
      </c>
      <c r="BF116">
        <v>8.41</v>
      </c>
      <c r="BG116">
        <v>3.01</v>
      </c>
      <c r="BH116">
        <v>-0.62</v>
      </c>
    </row>
    <row r="117" spans="1:60" x14ac:dyDescent="0.25">
      <c r="A117" s="22">
        <v>43497</v>
      </c>
      <c r="B117">
        <v>5.419246453775673E-5</v>
      </c>
      <c r="C117" s="23">
        <f t="shared" si="19"/>
        <v>-5.4458075354622435E-3</v>
      </c>
      <c r="D117" s="24">
        <v>5.3096871936547482E-2</v>
      </c>
      <c r="E117" s="23">
        <f t="shared" si="19"/>
        <v>4.7596871936547484E-2</v>
      </c>
      <c r="F117" s="24">
        <v>5.903938381049266E-2</v>
      </c>
      <c r="G117" s="23">
        <f t="shared" si="11"/>
        <v>5.3539383810492662E-2</v>
      </c>
      <c r="H117">
        <v>8.0340406194649217E-2</v>
      </c>
      <c r="I117" s="23">
        <f t="shared" si="12"/>
        <v>7.4840406194649212E-2</v>
      </c>
      <c r="J117" s="24">
        <v>3.5657393512640079E-2</v>
      </c>
      <c r="K117" s="23">
        <f t="shared" si="13"/>
        <v>3.0157393512640077E-2</v>
      </c>
      <c r="L117" s="24">
        <v>5.8624486397937492E-2</v>
      </c>
      <c r="M117" s="25">
        <f t="shared" si="14"/>
        <v>5.3124486397937494E-2</v>
      </c>
      <c r="N117">
        <v>-9.5277079863365609E-3</v>
      </c>
      <c r="O117" s="23">
        <f t="shared" si="15"/>
        <v>-1.5027707986336562E-2</v>
      </c>
      <c r="P117" s="24">
        <v>-6.0608063450099239E-2</v>
      </c>
      <c r="Q117" s="23">
        <f t="shared" si="17"/>
        <v>-6.6108063450099244E-2</v>
      </c>
      <c r="R117" s="26">
        <v>2.8032762090910181E-2</v>
      </c>
      <c r="S117" s="23">
        <f t="shared" si="16"/>
        <v>2.253276209091018E-2</v>
      </c>
      <c r="U117" s="27">
        <v>5.5000000000000005E-3</v>
      </c>
      <c r="V117" s="28"/>
      <c r="AT117">
        <v>5.419246453775673E-5</v>
      </c>
      <c r="AU117" s="24">
        <v>5.3096871936547482E-2</v>
      </c>
      <c r="AV117" s="24">
        <v>5.903938381049266E-2</v>
      </c>
      <c r="AW117">
        <v>8.0340406194649217E-2</v>
      </c>
      <c r="AX117" s="24">
        <v>3.5657393512640079E-2</v>
      </c>
      <c r="AY117" s="24">
        <v>5.8624486397937492E-2</v>
      </c>
      <c r="AZ117">
        <v>-9.5277079863365609E-3</v>
      </c>
      <c r="BA117" s="24">
        <v>-6.0608063450099239E-2</v>
      </c>
      <c r="BB117" s="26">
        <v>2.8032762090910181E-2</v>
      </c>
      <c r="BC117" s="32" cm="1">
        <f t="array" ref="BC117">MMULT(AT117:BB117,$AB$20:$AB$28)-BE117</f>
        <v>-4.7309997639262247E-2</v>
      </c>
      <c r="BD117" s="32">
        <f t="shared" si="18"/>
        <v>-0.15281003055874676</v>
      </c>
      <c r="BE117" s="32">
        <v>0.18</v>
      </c>
      <c r="BF117">
        <v>3.4</v>
      </c>
      <c r="BG117">
        <v>2.06</v>
      </c>
      <c r="BH117">
        <v>-2.84</v>
      </c>
    </row>
    <row r="118" spans="1:60" x14ac:dyDescent="0.25">
      <c r="A118" s="22">
        <v>43525</v>
      </c>
      <c r="B118">
        <v>2.2705412179096378E-2</v>
      </c>
      <c r="C118" s="23">
        <f t="shared" si="19"/>
        <v>1.8305412179096377E-2</v>
      </c>
      <c r="D118" s="24">
        <v>5.6512761492113019E-2</v>
      </c>
      <c r="E118" s="23">
        <f t="shared" si="19"/>
        <v>5.2112761492113018E-2</v>
      </c>
      <c r="F118" s="24">
        <v>-2.3585714775807062E-3</v>
      </c>
      <c r="G118" s="23">
        <f t="shared" si="11"/>
        <v>-6.7585714775807064E-3</v>
      </c>
      <c r="H118">
        <v>1.6084394074824523E-2</v>
      </c>
      <c r="I118" s="23">
        <f t="shared" si="12"/>
        <v>1.1684394074824522E-2</v>
      </c>
      <c r="J118" s="24">
        <v>-2.8310614251162822E-3</v>
      </c>
      <c r="K118" s="23">
        <f t="shared" si="13"/>
        <v>-7.2310614251162829E-3</v>
      </c>
      <c r="L118" s="24">
        <v>-1.3191273465246039E-2</v>
      </c>
      <c r="M118" s="25">
        <f t="shared" si="14"/>
        <v>-1.7591273465246041E-2</v>
      </c>
      <c r="N118">
        <v>7.8736230066551699E-2</v>
      </c>
      <c r="O118" s="23">
        <f t="shared" si="15"/>
        <v>7.4336230066551698E-2</v>
      </c>
      <c r="P118" s="24">
        <v>-1.2629283050728119E-2</v>
      </c>
      <c r="Q118" s="23">
        <f t="shared" si="17"/>
        <v>-1.7029283050728119E-2</v>
      </c>
      <c r="R118" s="26">
        <v>-2.0687508841420253E-2</v>
      </c>
      <c r="S118" s="23">
        <f t="shared" si="16"/>
        <v>-2.5087508841420254E-2</v>
      </c>
      <c r="U118" s="27">
        <v>4.4000000000000003E-3</v>
      </c>
      <c r="V118" s="28"/>
      <c r="AT118">
        <v>2.2705412179096378E-2</v>
      </c>
      <c r="AU118" s="24">
        <v>5.6512761492113019E-2</v>
      </c>
      <c r="AV118" s="24">
        <v>-2.3585714775807062E-3</v>
      </c>
      <c r="AW118">
        <v>1.6084394074824523E-2</v>
      </c>
      <c r="AX118" s="24">
        <v>-2.8310614251162822E-3</v>
      </c>
      <c r="AY118" s="24">
        <v>-1.3191273465246039E-2</v>
      </c>
      <c r="AZ118">
        <v>7.8736230066551699E-2</v>
      </c>
      <c r="BA118" s="24">
        <v>-1.2629283050728119E-2</v>
      </c>
      <c r="BB118" s="26">
        <v>-2.0687508841420253E-2</v>
      </c>
      <c r="BC118" s="32" cm="1">
        <f t="array" ref="BC118">MMULT(AT118:BB118,$AB$20:$AB$28)-BE118</f>
        <v>-6.0128351714655415E-2</v>
      </c>
      <c r="BD118" s="32">
        <f t="shared" si="18"/>
        <v>-0.17640654449416732</v>
      </c>
      <c r="BE118" s="32">
        <v>0.19</v>
      </c>
      <c r="BF118">
        <v>1.1000000000000001</v>
      </c>
      <c r="BG118">
        <v>-3.13</v>
      </c>
      <c r="BH118">
        <v>-4.07</v>
      </c>
    </row>
    <row r="119" spans="1:60" x14ac:dyDescent="0.25">
      <c r="A119" s="22">
        <v>43556</v>
      </c>
      <c r="B119">
        <v>1.5101137883986142E-2</v>
      </c>
      <c r="C119" s="23">
        <f t="shared" si="19"/>
        <v>1.1401137883986142E-2</v>
      </c>
      <c r="D119" s="24">
        <v>4.7774057639011304E-2</v>
      </c>
      <c r="E119" s="23">
        <f t="shared" si="19"/>
        <v>4.4074057639011302E-2</v>
      </c>
      <c r="F119" s="24">
        <v>4.2752383490513336E-2</v>
      </c>
      <c r="G119" s="23">
        <f t="shared" si="11"/>
        <v>3.9052383490513334E-2</v>
      </c>
      <c r="H119">
        <v>5.4324611664643856E-2</v>
      </c>
      <c r="I119" s="23">
        <f t="shared" si="12"/>
        <v>5.0624611664643854E-2</v>
      </c>
      <c r="J119" s="24">
        <v>3.4873973062091372E-3</v>
      </c>
      <c r="K119" s="23">
        <f t="shared" si="13"/>
        <v>-2.1260269379086297E-4</v>
      </c>
      <c r="L119" s="24">
        <v>7.1902313624678735E-2</v>
      </c>
      <c r="M119" s="25">
        <f t="shared" si="14"/>
        <v>6.820231362467874E-2</v>
      </c>
      <c r="N119">
        <v>-3.6778693722257491E-2</v>
      </c>
      <c r="O119" s="23">
        <f t="shared" si="15"/>
        <v>-4.0478693722257493E-2</v>
      </c>
      <c r="P119" s="24">
        <v>2.9714611465421936E-2</v>
      </c>
      <c r="Q119" s="23">
        <f t="shared" si="17"/>
        <v>2.6014611465421937E-2</v>
      </c>
      <c r="R119" s="26">
        <v>6.5210985213989742E-2</v>
      </c>
      <c r="S119" s="23">
        <f t="shared" si="16"/>
        <v>6.151098521398974E-2</v>
      </c>
      <c r="U119" s="27">
        <v>3.7000000000000002E-3</v>
      </c>
      <c r="V119" s="28"/>
      <c r="AT119">
        <v>1.5101137883986142E-2</v>
      </c>
      <c r="AU119" s="24">
        <v>4.7774057639011304E-2</v>
      </c>
      <c r="AV119" s="24">
        <v>4.2752383490513336E-2</v>
      </c>
      <c r="AW119">
        <v>5.4324611664643856E-2</v>
      </c>
      <c r="AX119" s="24">
        <v>3.4873973062091372E-3</v>
      </c>
      <c r="AY119" s="24">
        <v>7.1902313624678735E-2</v>
      </c>
      <c r="AZ119">
        <v>-3.6778693722257491E-2</v>
      </c>
      <c r="BA119" s="24">
        <v>2.9714611465421936E-2</v>
      </c>
      <c r="BB119" s="26">
        <v>6.5210985213989742E-2</v>
      </c>
      <c r="BC119" s="32" cm="1">
        <f t="array" ref="BC119">MMULT(AT119:BB119,$AB$20:$AB$28)-BE119</f>
        <v>-0.15270325267699444</v>
      </c>
      <c r="BD119" s="32">
        <f t="shared" si="18"/>
        <v>-0.17739013282597815</v>
      </c>
      <c r="BE119" s="32">
        <v>0.21</v>
      </c>
      <c r="BF119">
        <v>3.96</v>
      </c>
      <c r="BG119">
        <v>-1.68</v>
      </c>
      <c r="BH119">
        <v>1.93</v>
      </c>
    </row>
    <row r="120" spans="1:60" x14ac:dyDescent="0.25">
      <c r="A120" s="22">
        <v>43586</v>
      </c>
      <c r="B120">
        <v>-4.4759953543605013E-2</v>
      </c>
      <c r="C120" s="23">
        <f t="shared" si="19"/>
        <v>-4.7759953543605016E-2</v>
      </c>
      <c r="D120" s="24">
        <v>-4.3293193813336059E-2</v>
      </c>
      <c r="E120" s="23">
        <f t="shared" si="19"/>
        <v>-4.6293193813336062E-2</v>
      </c>
      <c r="F120" s="24">
        <v>-5.7974837996933204E-2</v>
      </c>
      <c r="G120" s="23">
        <f t="shared" si="11"/>
        <v>-6.0974837996933207E-2</v>
      </c>
      <c r="H120">
        <v>-6.4295339145643851E-2</v>
      </c>
      <c r="I120" s="23">
        <f t="shared" si="12"/>
        <v>-6.7295339145643854E-2</v>
      </c>
      <c r="J120" s="24">
        <v>-6.5350813682791761E-2</v>
      </c>
      <c r="K120" s="23">
        <f t="shared" si="13"/>
        <v>-6.8350813682791764E-2</v>
      </c>
      <c r="L120" s="24">
        <v>-9.6349857303882791E-2</v>
      </c>
      <c r="M120" s="25">
        <f t="shared" si="14"/>
        <v>-9.9349857303882794E-2</v>
      </c>
      <c r="N120">
        <v>5.6917928461706953E-3</v>
      </c>
      <c r="O120" s="23">
        <f t="shared" si="15"/>
        <v>2.6917928461706953E-3</v>
      </c>
      <c r="P120" s="24">
        <v>-2.6210165738209713E-2</v>
      </c>
      <c r="Q120" s="23">
        <f t="shared" si="17"/>
        <v>-2.9210165738209712E-2</v>
      </c>
      <c r="R120" s="26">
        <v>-0.14598464918228413</v>
      </c>
      <c r="S120" s="23">
        <f t="shared" si="16"/>
        <v>-0.14898464918228413</v>
      </c>
      <c r="U120" s="27">
        <v>3.0000000000000001E-3</v>
      </c>
      <c r="V120" s="28"/>
      <c r="AT120">
        <v>-4.4759953543605013E-2</v>
      </c>
      <c r="AU120" s="24">
        <v>-4.3293193813336059E-2</v>
      </c>
      <c r="AV120" s="24">
        <v>-5.7974837996933204E-2</v>
      </c>
      <c r="AW120">
        <v>-6.4295339145643851E-2</v>
      </c>
      <c r="AX120" s="24">
        <v>-6.5350813682791761E-2</v>
      </c>
      <c r="AY120" s="24">
        <v>-9.6349857303882791E-2</v>
      </c>
      <c r="AZ120">
        <v>5.6917928461706953E-3</v>
      </c>
      <c r="BA120" s="24">
        <v>-2.6210165738209713E-2</v>
      </c>
      <c r="BB120" s="26">
        <v>-0.14598464918228413</v>
      </c>
      <c r="BC120" s="32" cm="1">
        <f t="array" ref="BC120">MMULT(AT120:BB120,$AB$20:$AB$28)-BE120</f>
        <v>-0.18972454916782117</v>
      </c>
      <c r="BD120" s="32">
        <f t="shared" si="18"/>
        <v>-0.26983633528450174</v>
      </c>
      <c r="BE120" s="32">
        <v>0.21</v>
      </c>
      <c r="BF120">
        <v>-6.94</v>
      </c>
      <c r="BG120">
        <v>-1.2</v>
      </c>
      <c r="BH120">
        <v>-2.39</v>
      </c>
    </row>
    <row r="121" spans="1:60" x14ac:dyDescent="0.25">
      <c r="A121" s="22">
        <v>43617</v>
      </c>
      <c r="B121">
        <v>6.0067485416865928E-2</v>
      </c>
      <c r="C121" s="23">
        <f t="shared" si="19"/>
        <v>5.9267485416865925E-2</v>
      </c>
      <c r="D121" s="24">
        <v>6.6983520206604752E-2</v>
      </c>
      <c r="E121" s="23">
        <f t="shared" si="19"/>
        <v>6.6183520206604757E-2</v>
      </c>
      <c r="F121" s="24">
        <v>5.9556107892387834E-2</v>
      </c>
      <c r="G121" s="23">
        <f t="shared" si="11"/>
        <v>5.8756107892387832E-2</v>
      </c>
      <c r="H121">
        <v>6.2557221332112639E-2</v>
      </c>
      <c r="I121" s="23">
        <f t="shared" si="12"/>
        <v>6.1757221332112637E-2</v>
      </c>
      <c r="J121" s="24">
        <v>6.6607079013228446E-2</v>
      </c>
      <c r="K121" s="23">
        <f t="shared" si="13"/>
        <v>6.5807079013228451E-2</v>
      </c>
      <c r="L121" s="24">
        <v>1.2977879218142455E-2</v>
      </c>
      <c r="M121" s="25">
        <f t="shared" si="14"/>
        <v>1.2177879218142455E-2</v>
      </c>
      <c r="N121">
        <v>-1.261472581722967E-2</v>
      </c>
      <c r="O121" s="23">
        <f t="shared" si="15"/>
        <v>-1.341472581722967E-2</v>
      </c>
      <c r="P121" s="24">
        <v>-8.7409170856502551E-3</v>
      </c>
      <c r="Q121" s="23">
        <f t="shared" si="17"/>
        <v>-9.5409170856502554E-3</v>
      </c>
      <c r="R121" s="26">
        <v>0.11752899480443589</v>
      </c>
      <c r="S121" s="23">
        <f t="shared" si="16"/>
        <v>0.1167289948044359</v>
      </c>
      <c r="U121" s="27">
        <v>8.0000000000000004E-4</v>
      </c>
      <c r="V121" s="28"/>
      <c r="AT121">
        <v>6.0067485416865928E-2</v>
      </c>
      <c r="AU121" s="24">
        <v>6.6983520206604752E-2</v>
      </c>
      <c r="AV121" s="24">
        <v>5.9556107892387834E-2</v>
      </c>
      <c r="AW121">
        <v>6.2557221332112639E-2</v>
      </c>
      <c r="AX121" s="24">
        <v>6.6607079013228446E-2</v>
      </c>
      <c r="AY121" s="24">
        <v>1.2977879218142455E-2</v>
      </c>
      <c r="AZ121">
        <v>-1.261472581722967E-2</v>
      </c>
      <c r="BA121" s="24">
        <v>-8.7409170856502551E-3</v>
      </c>
      <c r="BB121" s="26">
        <v>0.11752899480443589</v>
      </c>
      <c r="BC121" s="32" cm="1">
        <f t="array" ref="BC121">MMULT(AT121:BB121,$AB$20:$AB$28)-BE121</f>
        <v>-8.9572958978486036E-2</v>
      </c>
      <c r="BD121" s="32">
        <f t="shared" si="18"/>
        <v>-0.13278637277990021</v>
      </c>
      <c r="BE121" s="32">
        <v>0.18</v>
      </c>
      <c r="BF121">
        <v>6.93</v>
      </c>
      <c r="BG121">
        <v>0.34</v>
      </c>
      <c r="BH121">
        <v>-1.08</v>
      </c>
    </row>
    <row r="122" spans="1:60" x14ac:dyDescent="0.25">
      <c r="A122" s="22">
        <v>43647</v>
      </c>
      <c r="B122">
        <v>1.5966906363566052E-2</v>
      </c>
      <c r="C122" s="23">
        <f t="shared" si="19"/>
        <v>1.6666906363566051E-2</v>
      </c>
      <c r="D122" s="24">
        <v>-5.3770688234853047E-3</v>
      </c>
      <c r="E122" s="23">
        <f t="shared" si="19"/>
        <v>-4.6770688234853046E-3</v>
      </c>
      <c r="F122" s="24">
        <v>3.631873260260849E-2</v>
      </c>
      <c r="G122" s="23">
        <f t="shared" si="11"/>
        <v>3.701873260260849E-2</v>
      </c>
      <c r="H122">
        <v>9.2222356853400925E-3</v>
      </c>
      <c r="I122" s="23">
        <f t="shared" si="12"/>
        <v>9.9222356853400917E-3</v>
      </c>
      <c r="J122" s="24">
        <v>-3.1497558631940085E-2</v>
      </c>
      <c r="K122" s="23">
        <f t="shared" si="13"/>
        <v>-3.0797558631940086E-2</v>
      </c>
      <c r="L122" s="24">
        <v>-7.8598844596987404E-4</v>
      </c>
      <c r="M122" s="25">
        <f t="shared" si="14"/>
        <v>-8.5988445969873936E-5</v>
      </c>
      <c r="N122">
        <v>-3.1794701803817549E-2</v>
      </c>
      <c r="O122" s="23">
        <f t="shared" si="15"/>
        <v>-3.109470180381755E-2</v>
      </c>
      <c r="P122" s="24">
        <v>3.4841831705349831E-2</v>
      </c>
      <c r="Q122" s="23">
        <f t="shared" si="17"/>
        <v>3.554183170534983E-2</v>
      </c>
      <c r="R122" s="26">
        <v>-1.6425494185716122E-2</v>
      </c>
      <c r="S122" s="23">
        <f t="shared" si="16"/>
        <v>-1.5725494185716123E-2</v>
      </c>
      <c r="U122" s="27">
        <v>-7.000000000000001E-4</v>
      </c>
      <c r="V122" s="28"/>
      <c r="AT122">
        <v>1.5966906363566052E-2</v>
      </c>
      <c r="AU122" s="24">
        <v>-5.3770688234853047E-3</v>
      </c>
      <c r="AV122" s="24">
        <v>3.631873260260849E-2</v>
      </c>
      <c r="AW122">
        <v>9.2222356853400925E-3</v>
      </c>
      <c r="AX122" s="24">
        <v>-3.1497558631940085E-2</v>
      </c>
      <c r="AY122" s="24">
        <v>-7.8598844596987404E-4</v>
      </c>
      <c r="AZ122">
        <v>-3.1794701803817549E-2</v>
      </c>
      <c r="BA122" s="24">
        <v>3.4841831705349831E-2</v>
      </c>
      <c r="BB122" s="26">
        <v>-1.6425494185716122E-2</v>
      </c>
      <c r="BC122" s="32" cm="1">
        <f t="array" ref="BC122">MMULT(AT122:BB122,$AB$20:$AB$28)-BE122</f>
        <v>-0.14624890875743618</v>
      </c>
      <c r="BD122" s="32">
        <f t="shared" si="18"/>
        <v>-0.18883678950378494</v>
      </c>
      <c r="BE122" s="32">
        <v>0.19</v>
      </c>
      <c r="BF122">
        <v>1.19</v>
      </c>
      <c r="BG122">
        <v>-2.0699999999999998</v>
      </c>
      <c r="BH122">
        <v>0.14000000000000001</v>
      </c>
    </row>
    <row r="123" spans="1:60" x14ac:dyDescent="0.25">
      <c r="A123" s="22">
        <v>43678</v>
      </c>
      <c r="B123">
        <v>3.6188591651128241E-2</v>
      </c>
      <c r="C123" s="23">
        <f t="shared" si="19"/>
        <v>3.9588591651128241E-2</v>
      </c>
      <c r="D123" s="24">
        <v>-9.4750474354727086E-3</v>
      </c>
      <c r="E123" s="23">
        <f t="shared" si="19"/>
        <v>-6.0750474354727083E-3</v>
      </c>
      <c r="F123" s="24">
        <v>-4.2840974303385827E-2</v>
      </c>
      <c r="G123" s="23">
        <f t="shared" si="11"/>
        <v>-3.9440974303385827E-2</v>
      </c>
      <c r="H123">
        <v>-6.0919754898052588E-4</v>
      </c>
      <c r="I123" s="23">
        <f t="shared" si="12"/>
        <v>2.7908024510194746E-3</v>
      </c>
      <c r="J123" s="24">
        <v>-3.9559298569450813E-2</v>
      </c>
      <c r="K123" s="23">
        <f t="shared" si="13"/>
        <v>-3.6159298569450812E-2</v>
      </c>
      <c r="L123" s="24">
        <v>-3.2014893087037977E-2</v>
      </c>
      <c r="M123" s="25">
        <f t="shared" si="14"/>
        <v>-2.8614893087037976E-2</v>
      </c>
      <c r="N123">
        <v>2.7874465049928621E-2</v>
      </c>
      <c r="O123" s="23">
        <f t="shared" si="15"/>
        <v>3.1274465049928618E-2</v>
      </c>
      <c r="P123" s="24">
        <v>-5.5595005109198917E-3</v>
      </c>
      <c r="Q123" s="23">
        <f t="shared" si="17"/>
        <v>-2.1595005109198914E-3</v>
      </c>
      <c r="R123" s="26">
        <v>-1.1007997411242578E-2</v>
      </c>
      <c r="S123" s="23">
        <f t="shared" si="16"/>
        <v>-7.6079974112425782E-3</v>
      </c>
      <c r="U123" s="27">
        <v>-3.4000000000000002E-3</v>
      </c>
      <c r="V123" s="28"/>
      <c r="AT123">
        <v>3.6188591651128241E-2</v>
      </c>
      <c r="AU123" s="24">
        <v>-9.4750474354727086E-3</v>
      </c>
      <c r="AV123" s="24">
        <v>-4.2840974303385827E-2</v>
      </c>
      <c r="AW123">
        <v>-6.0919754898052588E-4</v>
      </c>
      <c r="AX123" s="24">
        <v>-3.9559298569450813E-2</v>
      </c>
      <c r="AY123" s="24">
        <v>-3.2014893087037977E-2</v>
      </c>
      <c r="AZ123">
        <v>2.7874465049928621E-2</v>
      </c>
      <c r="BA123" s="24">
        <v>-5.5595005109198917E-3</v>
      </c>
      <c r="BB123" s="26">
        <v>-1.1007997411242578E-2</v>
      </c>
      <c r="BC123" s="32" cm="1">
        <f t="array" ref="BC123">MMULT(AT123:BB123,$AB$20:$AB$28)-BE123</f>
        <v>-0.12974975254991578</v>
      </c>
      <c r="BD123" s="32">
        <f t="shared" si="18"/>
        <v>-0.16855598357393706</v>
      </c>
      <c r="BE123" s="32">
        <v>0.16</v>
      </c>
      <c r="BF123">
        <v>-2.58</v>
      </c>
      <c r="BG123">
        <v>-2.41</v>
      </c>
      <c r="BH123">
        <v>-4.99</v>
      </c>
    </row>
    <row r="124" spans="1:60" x14ac:dyDescent="0.25">
      <c r="A124" s="22">
        <v>43709</v>
      </c>
      <c r="B124">
        <v>2.939160239931447E-2</v>
      </c>
      <c r="C124" s="23">
        <f t="shared" si="19"/>
        <v>3.219160239931447E-2</v>
      </c>
      <c r="D124" s="24">
        <v>8.2278250082095643E-3</v>
      </c>
      <c r="E124" s="23">
        <f t="shared" si="19"/>
        <v>1.1027825008209565E-2</v>
      </c>
      <c r="F124" s="24">
        <v>1.3739809641181652E-3</v>
      </c>
      <c r="G124" s="23">
        <f t="shared" si="11"/>
        <v>4.1739809641181654E-3</v>
      </c>
      <c r="H124">
        <v>1.4914415636999693E-2</v>
      </c>
      <c r="I124" s="23">
        <f t="shared" si="12"/>
        <v>1.7714415636999693E-2</v>
      </c>
      <c r="J124" s="24">
        <v>4.9380788218760151E-2</v>
      </c>
      <c r="K124" s="23">
        <f t="shared" si="13"/>
        <v>5.2180788218760155E-2</v>
      </c>
      <c r="L124" s="24">
        <v>7.7470034536466351E-2</v>
      </c>
      <c r="M124" s="25">
        <f t="shared" si="14"/>
        <v>8.0270034536466348E-2</v>
      </c>
      <c r="N124">
        <v>4.7186832098148612E-2</v>
      </c>
      <c r="O124" s="23">
        <f t="shared" si="15"/>
        <v>4.9986832098148609E-2</v>
      </c>
      <c r="P124" s="24">
        <v>1.5308788184889892E-2</v>
      </c>
      <c r="Q124" s="23">
        <f t="shared" si="17"/>
        <v>1.8108788184889892E-2</v>
      </c>
      <c r="R124" s="26">
        <v>2.6421113519640566E-2</v>
      </c>
      <c r="S124" s="23">
        <f t="shared" si="16"/>
        <v>2.9221113519640567E-2</v>
      </c>
      <c r="U124" s="27">
        <v>-2.8000000000000004E-3</v>
      </c>
      <c r="V124" s="28"/>
      <c r="AT124">
        <v>2.939160239931447E-2</v>
      </c>
      <c r="AU124" s="24">
        <v>8.2278250082095643E-3</v>
      </c>
      <c r="AV124" s="24">
        <v>1.3739809641181652E-3</v>
      </c>
      <c r="AW124">
        <v>1.4914415636999693E-2</v>
      </c>
      <c r="AX124" s="24">
        <v>4.9380788218760151E-2</v>
      </c>
      <c r="AY124" s="24">
        <v>7.7470034536466351E-2</v>
      </c>
      <c r="AZ124">
        <v>4.7186832098148612E-2</v>
      </c>
      <c r="BA124" s="24">
        <v>1.5308788184889892E-2</v>
      </c>
      <c r="BB124" s="26">
        <v>2.6421113519640566E-2</v>
      </c>
      <c r="BC124" s="32" cm="1">
        <f t="array" ref="BC124">MMULT(AT124:BB124,$AB$20:$AB$28)-BE124</f>
        <v>-0.22588833597907687</v>
      </c>
      <c r="BD124" s="32">
        <f t="shared" si="18"/>
        <v>-0.15003606882593917</v>
      </c>
      <c r="BE124" s="32">
        <v>0.18</v>
      </c>
      <c r="BF124">
        <v>1.43</v>
      </c>
      <c r="BG124">
        <v>-0.9</v>
      </c>
      <c r="BH124">
        <v>6.71</v>
      </c>
    </row>
    <row r="125" spans="1:60" x14ac:dyDescent="0.25">
      <c r="A125" s="22">
        <v>43739</v>
      </c>
      <c r="B125">
        <v>-1.3913498471893057E-3</v>
      </c>
      <c r="C125" s="23">
        <f t="shared" si="19"/>
        <v>2.0865015281069433E-4</v>
      </c>
      <c r="D125" s="24">
        <v>1.1716276124129168E-2</v>
      </c>
      <c r="E125" s="23">
        <f t="shared" si="19"/>
        <v>1.3316276124129169E-2</v>
      </c>
      <c r="F125" s="24">
        <v>3.6971743143679243E-2</v>
      </c>
      <c r="G125" s="23">
        <f t="shared" si="11"/>
        <v>3.8571743143679241E-2</v>
      </c>
      <c r="H125">
        <v>1.8421664087399869E-2</v>
      </c>
      <c r="I125" s="23">
        <f t="shared" si="12"/>
        <v>2.002166408739987E-2</v>
      </c>
      <c r="J125" s="24">
        <v>-3.0711293239623683E-2</v>
      </c>
      <c r="K125" s="23">
        <f t="shared" si="13"/>
        <v>-2.9111293239623682E-2</v>
      </c>
      <c r="L125" s="24">
        <v>2.9815850669348287E-2</v>
      </c>
      <c r="M125" s="25">
        <f t="shared" si="14"/>
        <v>3.1415850669348287E-2</v>
      </c>
      <c r="N125">
        <v>1.1742253558459478E-2</v>
      </c>
      <c r="O125" s="23">
        <f t="shared" si="15"/>
        <v>1.3342253558459478E-2</v>
      </c>
      <c r="P125" s="24">
        <v>-3.3123488344168756E-2</v>
      </c>
      <c r="Q125" s="23">
        <f t="shared" si="17"/>
        <v>-3.1523488344168758E-2</v>
      </c>
      <c r="R125" s="26">
        <v>1.241511216863146E-2</v>
      </c>
      <c r="S125" s="23">
        <f t="shared" si="16"/>
        <v>1.4015112168631461E-2</v>
      </c>
      <c r="U125" s="27">
        <v>-1.6000000000000001E-3</v>
      </c>
      <c r="V125" s="28"/>
      <c r="AT125">
        <v>-1.3913498471893057E-3</v>
      </c>
      <c r="AU125" s="24">
        <v>1.1716276124129168E-2</v>
      </c>
      <c r="AV125" s="24">
        <v>3.6971743143679243E-2</v>
      </c>
      <c r="AW125">
        <v>1.8421664087399869E-2</v>
      </c>
      <c r="AX125" s="24">
        <v>-3.0711293239623683E-2</v>
      </c>
      <c r="AY125" s="24">
        <v>2.9815850669348287E-2</v>
      </c>
      <c r="AZ125">
        <v>1.1742253558459478E-2</v>
      </c>
      <c r="BA125" s="24">
        <v>-3.3123488344168756E-2</v>
      </c>
      <c r="BB125" s="26">
        <v>1.241511216863146E-2</v>
      </c>
      <c r="BC125" s="32" cm="1">
        <f t="array" ref="BC125">MMULT(AT125:BB125,$AB$20:$AB$28)-BE125</f>
        <v>-8.0048202507309624E-2</v>
      </c>
      <c r="BD125" s="32">
        <f t="shared" si="18"/>
        <v>-0.1437936924088149</v>
      </c>
      <c r="BE125" s="32">
        <v>0.15</v>
      </c>
      <c r="BF125">
        <v>2.06</v>
      </c>
      <c r="BG125">
        <v>0.25</v>
      </c>
      <c r="BH125">
        <v>-2.0699999999999998</v>
      </c>
    </row>
    <row r="126" spans="1:60" x14ac:dyDescent="0.25">
      <c r="A126" s="22">
        <v>43770</v>
      </c>
      <c r="B126">
        <v>3.5826565365470305E-2</v>
      </c>
      <c r="C126" s="23">
        <f t="shared" si="19"/>
        <v>3.6026565365470303E-2</v>
      </c>
      <c r="D126" s="24">
        <v>3.2845964676950612E-2</v>
      </c>
      <c r="E126" s="23">
        <f t="shared" si="19"/>
        <v>3.3045964676950611E-2</v>
      </c>
      <c r="F126" s="24">
        <v>5.8893344025661633E-2</v>
      </c>
      <c r="G126" s="23">
        <f t="shared" si="11"/>
        <v>5.9093344025661632E-2</v>
      </c>
      <c r="H126">
        <v>2.4601490295002488E-2</v>
      </c>
      <c r="I126" s="23">
        <f t="shared" si="12"/>
        <v>2.4801490295002487E-2</v>
      </c>
      <c r="J126" s="24">
        <v>8.5499356392966484E-3</v>
      </c>
      <c r="K126" s="23">
        <f t="shared" si="13"/>
        <v>8.749935639296649E-3</v>
      </c>
      <c r="L126" s="24">
        <v>3.8375627082646815E-2</v>
      </c>
      <c r="M126" s="25">
        <f t="shared" si="14"/>
        <v>3.8575627082646814E-2</v>
      </c>
      <c r="N126">
        <v>6.4474718365208322E-2</v>
      </c>
      <c r="O126" s="23">
        <f t="shared" si="15"/>
        <v>6.4674718365208328E-2</v>
      </c>
      <c r="P126" s="24">
        <v>-1.7315402902458914E-2</v>
      </c>
      <c r="Q126" s="23">
        <f t="shared" si="17"/>
        <v>-1.7115402902458915E-2</v>
      </c>
      <c r="R126" s="26">
        <v>6.0988226297974762E-2</v>
      </c>
      <c r="S126" s="23">
        <f t="shared" si="16"/>
        <v>6.1188226297974761E-2</v>
      </c>
      <c r="U126" s="27">
        <v>-2.0000000000000001E-4</v>
      </c>
      <c r="V126" s="28"/>
      <c r="AT126">
        <v>3.5826565365470305E-2</v>
      </c>
      <c r="AU126" s="24">
        <v>3.2845964676950612E-2</v>
      </c>
      <c r="AV126" s="24">
        <v>5.8893344025661633E-2</v>
      </c>
      <c r="AW126">
        <v>2.4601490295002488E-2</v>
      </c>
      <c r="AX126" s="24">
        <v>8.5499356392966484E-3</v>
      </c>
      <c r="AY126" s="24">
        <v>3.8375627082646815E-2</v>
      </c>
      <c r="AZ126">
        <v>6.4474718365208322E-2</v>
      </c>
      <c r="BA126" s="24">
        <v>-1.7315402902458914E-2</v>
      </c>
      <c r="BB126" s="26">
        <v>6.0988226297974762E-2</v>
      </c>
      <c r="BC126" s="32" cm="1">
        <f t="array" ref="BC126">MMULT(AT126:BB126,$AB$20:$AB$28)-BE126</f>
        <v>-5.2093552249641933E-2</v>
      </c>
      <c r="BD126" s="32">
        <f t="shared" si="18"/>
        <v>-8.5862170128249704E-2</v>
      </c>
      <c r="BE126" s="32">
        <v>0.12</v>
      </c>
      <c r="BF126">
        <v>3.87</v>
      </c>
      <c r="BG126">
        <v>0.87</v>
      </c>
      <c r="BH126">
        <v>-1.86</v>
      </c>
    </row>
    <row r="127" spans="1:60" s="34" customFormat="1" ht="15.75" thickBot="1" x14ac:dyDescent="0.3">
      <c r="A127" s="36">
        <v>43800</v>
      </c>
      <c r="B127" s="34">
        <v>1.6238898629034576E-2</v>
      </c>
      <c r="C127" s="37">
        <f t="shared" si="19"/>
        <v>1.5838898629034575E-2</v>
      </c>
      <c r="D127" s="38">
        <v>2.5310683590480591E-3</v>
      </c>
      <c r="E127" s="37">
        <f t="shared" si="19"/>
        <v>2.1310683590480589E-3</v>
      </c>
      <c r="F127" s="38">
        <v>2.7960376844082157E-2</v>
      </c>
      <c r="G127" s="37">
        <f t="shared" si="11"/>
        <v>2.7560376844082156E-2</v>
      </c>
      <c r="H127" s="34">
        <v>1.4368661193691541E-3</v>
      </c>
      <c r="I127" s="37">
        <f t="shared" si="12"/>
        <v>1.0368661193691541E-3</v>
      </c>
      <c r="J127" s="38">
        <v>4.0595763614861391E-2</v>
      </c>
      <c r="K127" s="37">
        <f t="shared" si="13"/>
        <v>4.0195763614861393E-2</v>
      </c>
      <c r="L127" s="38">
        <v>2.4908605752841675E-2</v>
      </c>
      <c r="M127" s="39">
        <f t="shared" si="14"/>
        <v>2.4508605752841674E-2</v>
      </c>
      <c r="N127" s="34">
        <v>-0.10688882872683421</v>
      </c>
      <c r="O127" s="37">
        <f t="shared" si="15"/>
        <v>-0.10728882872683421</v>
      </c>
      <c r="P127" s="38">
        <v>3.531323343563831E-2</v>
      </c>
      <c r="Q127" s="37">
        <f t="shared" si="17"/>
        <v>3.4913233435638312E-2</v>
      </c>
      <c r="R127" s="40">
        <v>1.7742354306548466E-2</v>
      </c>
      <c r="S127" s="37">
        <f t="shared" si="16"/>
        <v>1.7342354306548464E-2</v>
      </c>
      <c r="U127" s="41">
        <v>4.0000000000000002E-4</v>
      </c>
      <c r="V127" s="42"/>
      <c r="AT127" s="34">
        <v>1.6238898629034576E-2</v>
      </c>
      <c r="AU127" s="38">
        <v>2.5310683590480591E-3</v>
      </c>
      <c r="AV127" s="38">
        <v>2.7960376844082157E-2</v>
      </c>
      <c r="AW127" s="34">
        <v>1.4368661193691541E-3</v>
      </c>
      <c r="AX127" s="38">
        <v>4.0595763614861391E-2</v>
      </c>
      <c r="AY127" s="38">
        <v>2.4908605752841675E-2</v>
      </c>
      <c r="AZ127" s="34">
        <v>-0.10688882872683421</v>
      </c>
      <c r="BA127" s="38">
        <v>3.531323343563831E-2</v>
      </c>
      <c r="BB127" s="40">
        <v>1.7742354306548466E-2</v>
      </c>
      <c r="BC127" s="43" cm="1">
        <f t="array" ref="BC127">MMULT(AT127:BB127,$AB$20:$AB$28)-BE127</f>
        <v>-0.16416518623358126</v>
      </c>
      <c r="BD127" s="32">
        <f t="shared" si="18"/>
        <v>-0.13335129574060117</v>
      </c>
      <c r="BE127" s="43">
        <v>0.14000000000000001</v>
      </c>
      <c r="BF127" s="34">
        <v>2.77</v>
      </c>
      <c r="BG127" s="34">
        <v>0.68</v>
      </c>
      <c r="BH127" s="34">
        <v>1.83</v>
      </c>
    </row>
    <row r="128" spans="1:60" x14ac:dyDescent="0.25">
      <c r="A128" s="22">
        <v>43831</v>
      </c>
      <c r="B128">
        <v>-1.186153062956051E-2</v>
      </c>
      <c r="C128" s="23">
        <f t="shared" si="19"/>
        <v>-1.186153062956051E-2</v>
      </c>
      <c r="D128" s="24">
        <v>-4.4379064458460793E-2</v>
      </c>
      <c r="E128" s="23">
        <f t="shared" si="19"/>
        <v>-4.4379064458460793E-2</v>
      </c>
      <c r="F128" s="24">
        <v>4.2671067366063589E-2</v>
      </c>
      <c r="G128" s="23">
        <f t="shared" si="11"/>
        <v>4.2671067366063589E-2</v>
      </c>
      <c r="H128">
        <v>5.810538680986705E-3</v>
      </c>
      <c r="I128" s="23">
        <f t="shared" si="12"/>
        <v>5.810538680986705E-3</v>
      </c>
      <c r="J128" s="24">
        <v>-0.10589625295375268</v>
      </c>
      <c r="K128" s="23">
        <f t="shared" si="13"/>
        <v>-0.10589625295375268</v>
      </c>
      <c r="L128" s="24">
        <v>-3.7894253928202733E-2</v>
      </c>
      <c r="M128" s="25">
        <f t="shared" si="14"/>
        <v>-3.7894253928202733E-2</v>
      </c>
      <c r="N128">
        <v>-1.4412477954144671E-2</v>
      </c>
      <c r="O128" s="23">
        <f t="shared" si="15"/>
        <v>-1.4412477954144671E-2</v>
      </c>
      <c r="P128" s="24">
        <v>9.6676315697694581E-2</v>
      </c>
      <c r="Q128" s="23">
        <f t="shared" si="17"/>
        <v>9.6676315697694581E-2</v>
      </c>
      <c r="R128" s="26">
        <v>-2.3978255549364981E-2</v>
      </c>
      <c r="S128" s="23">
        <f t="shared" si="16"/>
        <v>-2.3978255549364981E-2</v>
      </c>
      <c r="U128" s="27">
        <v>0</v>
      </c>
      <c r="V128" s="28"/>
      <c r="AT128">
        <v>-1.186153062956051E-2</v>
      </c>
      <c r="AU128" s="24">
        <v>-4.4379064458460793E-2</v>
      </c>
      <c r="AV128" s="24">
        <v>4.2671067366063589E-2</v>
      </c>
      <c r="AW128">
        <v>5.810538680986705E-3</v>
      </c>
      <c r="AX128" s="24">
        <v>-0.10589625295375268</v>
      </c>
      <c r="AY128" s="24">
        <v>-3.7894253928202733E-2</v>
      </c>
      <c r="AZ128">
        <v>-1.4412477954144671E-2</v>
      </c>
      <c r="BA128" s="24">
        <v>9.6676315697694581E-2</v>
      </c>
      <c r="BB128" s="26">
        <v>-2.3978255549364981E-2</v>
      </c>
      <c r="BC128" s="32" cm="1">
        <f t="array" ref="BC128">MMULT(AT128:BB128,$AB$20:$AB$28)-BE128</f>
        <v>-0.13626783947823229</v>
      </c>
      <c r="BD128" s="32">
        <f t="shared" si="18"/>
        <v>-0.14036265708097129</v>
      </c>
      <c r="BE128" s="32">
        <v>0.13</v>
      </c>
      <c r="BF128">
        <v>-0.11</v>
      </c>
      <c r="BG128">
        <v>-3.11</v>
      </c>
      <c r="BH128">
        <v>-6.27</v>
      </c>
    </row>
    <row r="129" spans="1:60" x14ac:dyDescent="0.25">
      <c r="A129" s="22">
        <v>43862</v>
      </c>
      <c r="B129">
        <v>-4.4712724608312937E-2</v>
      </c>
      <c r="C129" s="23">
        <f t="shared" si="19"/>
        <v>-4.2912724608312934E-2</v>
      </c>
      <c r="D129" s="24">
        <v>-7.1350032383907566E-2</v>
      </c>
      <c r="E129" s="23">
        <f t="shared" si="19"/>
        <v>-6.955003238390757E-2</v>
      </c>
      <c r="F129" s="24">
        <v>-6.4361822395568313E-2</v>
      </c>
      <c r="G129" s="23">
        <f t="shared" si="11"/>
        <v>-6.2561822395568317E-2</v>
      </c>
      <c r="H129">
        <v>-0.10074036997643329</v>
      </c>
      <c r="I129" s="23">
        <f t="shared" si="12"/>
        <v>-9.8940369976433296E-2</v>
      </c>
      <c r="J129" s="24">
        <v>-0.12601467423451088</v>
      </c>
      <c r="K129" s="23">
        <f t="shared" si="13"/>
        <v>-0.12421467423451088</v>
      </c>
      <c r="L129" s="24">
        <v>-9.7394082445223337E-2</v>
      </c>
      <c r="M129" s="25">
        <f t="shared" si="14"/>
        <v>-9.5594082445223341E-2</v>
      </c>
      <c r="N129">
        <v>-2.8323780232070449E-2</v>
      </c>
      <c r="O129" s="23">
        <f t="shared" si="15"/>
        <v>-2.652378023207045E-2</v>
      </c>
      <c r="P129" s="24">
        <v>1.777707107648285E-2</v>
      </c>
      <c r="Q129" s="23">
        <f t="shared" si="17"/>
        <v>1.9577071076482849E-2</v>
      </c>
      <c r="R129" s="26">
        <v>-5.9020294061159655E-2</v>
      </c>
      <c r="S129" s="23">
        <f t="shared" si="16"/>
        <v>-5.7220294061159652E-2</v>
      </c>
      <c r="U129" s="27">
        <v>-1.8E-3</v>
      </c>
      <c r="V129" s="28"/>
      <c r="AT129">
        <v>-4.4712724608312937E-2</v>
      </c>
      <c r="AU129" s="24">
        <v>-7.1350032383907566E-2</v>
      </c>
      <c r="AV129" s="24">
        <v>-6.4361822395568313E-2</v>
      </c>
      <c r="AW129">
        <v>-0.10074036997643329</v>
      </c>
      <c r="AX129" s="24">
        <v>-0.12601467423451088</v>
      </c>
      <c r="AY129" s="24">
        <v>-9.7394082445223337E-2</v>
      </c>
      <c r="AZ129">
        <v>-2.8323780232070449E-2</v>
      </c>
      <c r="BA129" s="24">
        <v>1.777707107648285E-2</v>
      </c>
      <c r="BB129" s="26">
        <v>-5.9020294061159655E-2</v>
      </c>
      <c r="BC129" s="32" cm="1">
        <f t="array" ref="BC129">MMULT(AT129:BB129,$AB$20:$AB$28)-BE129</f>
        <v>-0.20260459093424188</v>
      </c>
      <c r="BD129" s="32">
        <f t="shared" si="18"/>
        <v>-0.18379341214007816</v>
      </c>
      <c r="BE129" s="32">
        <v>0.12</v>
      </c>
      <c r="BF129">
        <v>-8.1300000000000008</v>
      </c>
      <c r="BG129">
        <v>0.96</v>
      </c>
      <c r="BH129">
        <v>-4.01</v>
      </c>
    </row>
    <row r="130" spans="1:60" x14ac:dyDescent="0.25">
      <c r="A130" s="22">
        <v>43891</v>
      </c>
      <c r="B130">
        <v>-8.0014621109526479E-2</v>
      </c>
      <c r="C130" s="23">
        <f t="shared" si="19"/>
        <v>-7.9414621109526476E-2</v>
      </c>
      <c r="D130" s="24">
        <v>-8.3365231777337984E-2</v>
      </c>
      <c r="E130" s="23">
        <f t="shared" si="19"/>
        <v>-8.276523177733798E-2</v>
      </c>
      <c r="F130" s="24">
        <v>-0.14552292344754156</v>
      </c>
      <c r="G130" s="23">
        <f t="shared" si="11"/>
        <v>-0.14492292344754157</v>
      </c>
      <c r="H130">
        <v>-0.26473957874328008</v>
      </c>
      <c r="I130" s="23">
        <f t="shared" si="12"/>
        <v>-0.26413957874328009</v>
      </c>
      <c r="J130" s="24">
        <v>-0.11626299570889613</v>
      </c>
      <c r="K130" s="23">
        <f t="shared" si="13"/>
        <v>-0.11566299570889613</v>
      </c>
      <c r="L130" s="24">
        <v>-0.30647419303713874</v>
      </c>
      <c r="M130" s="25">
        <f t="shared" si="14"/>
        <v>-0.30587419303713875</v>
      </c>
      <c r="N130">
        <v>-7.426910681399633E-2</v>
      </c>
      <c r="O130" s="23">
        <f t="shared" si="15"/>
        <v>-7.3669106813996327E-2</v>
      </c>
      <c r="P130" s="24">
        <v>-0.35383077115360578</v>
      </c>
      <c r="Q130" s="23">
        <f t="shared" si="17"/>
        <v>-0.35323077115360579</v>
      </c>
      <c r="R130" s="26">
        <v>-0.13194164904383127</v>
      </c>
      <c r="S130" s="23">
        <f t="shared" si="16"/>
        <v>-0.13134164904383128</v>
      </c>
      <c r="U130" s="27">
        <v>-5.9999999999999995E-4</v>
      </c>
      <c r="V130" s="28"/>
      <c r="AT130">
        <v>-8.0014621109526479E-2</v>
      </c>
      <c r="AU130" s="24">
        <v>-8.3365231777337984E-2</v>
      </c>
      <c r="AV130" s="24">
        <v>-0.14552292344754156</v>
      </c>
      <c r="AW130">
        <v>-0.26473957874328008</v>
      </c>
      <c r="AX130" s="24">
        <v>-0.11626299570889613</v>
      </c>
      <c r="AY130" s="24">
        <v>-0.30647419303713874</v>
      </c>
      <c r="AZ130">
        <v>-7.426910681399633E-2</v>
      </c>
      <c r="BA130" s="24">
        <v>-0.35383077115360578</v>
      </c>
      <c r="BB130" s="26">
        <v>-0.13194164904383127</v>
      </c>
      <c r="BC130" s="32" cm="1">
        <f t="array" ref="BC130">MMULT(AT130:BB130,$AB$20:$AB$28)-BE130</f>
        <v>-5.0356216016928995E-2</v>
      </c>
      <c r="BD130" s="32">
        <f t="shared" si="18"/>
        <v>-0.29293567453723934</v>
      </c>
      <c r="BE130" s="32">
        <v>0.12</v>
      </c>
      <c r="BF130">
        <v>-13.39</v>
      </c>
      <c r="BG130">
        <v>-5.16</v>
      </c>
      <c r="BH130">
        <v>-14.12</v>
      </c>
    </row>
    <row r="131" spans="1:60" x14ac:dyDescent="0.25">
      <c r="A131" s="22">
        <v>43922</v>
      </c>
      <c r="B131">
        <v>0.13445016902344187</v>
      </c>
      <c r="C131" s="23">
        <f t="shared" si="19"/>
        <v>0.13385016902344188</v>
      </c>
      <c r="D131" s="24">
        <v>7.4476857143868203E-2</v>
      </c>
      <c r="E131" s="23">
        <f t="shared" si="19"/>
        <v>7.3876857143868199E-2</v>
      </c>
      <c r="F131" s="24">
        <v>7.8409884311836625E-2</v>
      </c>
      <c r="G131" s="23">
        <f t="shared" si="11"/>
        <v>7.7809884311836622E-2</v>
      </c>
      <c r="H131">
        <v>3.382602496893071E-2</v>
      </c>
      <c r="I131" s="23">
        <f t="shared" si="12"/>
        <v>3.3226024968930706E-2</v>
      </c>
      <c r="J131" s="24">
        <v>-5.5383562536661685E-2</v>
      </c>
      <c r="K131" s="23">
        <f t="shared" si="13"/>
        <v>-5.5983562536661688E-2</v>
      </c>
      <c r="L131" s="24">
        <v>2.3975928853002287E-2</v>
      </c>
      <c r="M131" s="25">
        <f t="shared" si="14"/>
        <v>2.3375928853002288E-2</v>
      </c>
      <c r="N131">
        <v>1.9800441391315177E-2</v>
      </c>
      <c r="O131" s="23">
        <f t="shared" si="15"/>
        <v>1.9200441391315177E-2</v>
      </c>
      <c r="P131" s="24">
        <v>4.3399419729206933E-2</v>
      </c>
      <c r="Q131" s="23">
        <f t="shared" si="17"/>
        <v>4.2799419729206929E-2</v>
      </c>
      <c r="R131" s="26">
        <v>4.264282308682063E-2</v>
      </c>
      <c r="S131" s="23">
        <f t="shared" si="16"/>
        <v>4.2042823086820627E-2</v>
      </c>
      <c r="U131" s="27">
        <v>5.9999999999999995E-4</v>
      </c>
      <c r="V131" s="28"/>
      <c r="AT131">
        <v>0.13445016902344187</v>
      </c>
      <c r="AU131" s="24">
        <v>7.4476857143868203E-2</v>
      </c>
      <c r="AV131" s="24">
        <v>7.8409884311836625E-2</v>
      </c>
      <c r="AW131">
        <v>3.382602496893071E-2</v>
      </c>
      <c r="AX131" s="24">
        <v>-5.5383562536661685E-2</v>
      </c>
      <c r="AY131" s="24">
        <v>2.3975928853002287E-2</v>
      </c>
      <c r="AZ131">
        <v>1.9800441391315177E-2</v>
      </c>
      <c r="BA131" s="24">
        <v>4.3399419729206933E-2</v>
      </c>
      <c r="BB131" s="26">
        <v>4.264282308682063E-2</v>
      </c>
      <c r="BC131" s="32" cm="1">
        <f t="array" ref="BC131">MMULT(AT131:BB131,$AB$20:$AB$28)-BE131</f>
        <v>0.24851792816158055</v>
      </c>
      <c r="BD131" s="32">
        <f t="shared" si="18"/>
        <v>4.3955331774640088E-2</v>
      </c>
      <c r="BE131" s="32">
        <v>0</v>
      </c>
      <c r="BF131">
        <v>13.65</v>
      </c>
      <c r="BG131">
        <v>2.78</v>
      </c>
      <c r="BH131">
        <v>-1.27</v>
      </c>
    </row>
    <row r="132" spans="1:60" x14ac:dyDescent="0.25">
      <c r="A132" s="22">
        <v>43952</v>
      </c>
      <c r="B132">
        <v>2.2196576927272539E-2</v>
      </c>
      <c r="C132" s="23">
        <f t="shared" si="19"/>
        <v>2.2496576927272541E-2</v>
      </c>
      <c r="D132" s="24">
        <v>3.9428093381113E-2</v>
      </c>
      <c r="E132" s="23">
        <f t="shared" si="19"/>
        <v>3.9728093381113001E-2</v>
      </c>
      <c r="F132" s="24">
        <v>6.0727251866481924E-2</v>
      </c>
      <c r="G132" s="23">
        <f t="shared" si="11"/>
        <v>6.1027251866481926E-2</v>
      </c>
      <c r="H132">
        <v>4.6973681801817206E-2</v>
      </c>
      <c r="I132" s="23">
        <f t="shared" si="12"/>
        <v>4.7273681801817208E-2</v>
      </c>
      <c r="J132" s="24">
        <v>1.392027323064174E-2</v>
      </c>
      <c r="K132" s="23">
        <f t="shared" si="13"/>
        <v>1.422027323064174E-2</v>
      </c>
      <c r="L132" s="24">
        <v>4.1286962990515028E-2</v>
      </c>
      <c r="M132" s="25">
        <f t="shared" si="14"/>
        <v>4.1586962990515029E-2</v>
      </c>
      <c r="N132">
        <v>1.1521580102414136E-2</v>
      </c>
      <c r="O132" s="23">
        <f t="shared" si="15"/>
        <v>1.1821580102414136E-2</v>
      </c>
      <c r="P132" s="24">
        <v>5.5822036843934594E-2</v>
      </c>
      <c r="Q132" s="23">
        <f t="shared" si="17"/>
        <v>5.6122036843934596E-2</v>
      </c>
      <c r="R132" s="26">
        <v>2.1385885566093204E-2</v>
      </c>
      <c r="S132" s="23">
        <f t="shared" si="16"/>
        <v>2.1685885566093206E-2</v>
      </c>
      <c r="U132" s="27">
        <v>-2.9999999999999997E-4</v>
      </c>
      <c r="V132" s="28"/>
      <c r="AT132">
        <v>2.2196576927272539E-2</v>
      </c>
      <c r="AU132" s="24">
        <v>3.9428093381113E-2</v>
      </c>
      <c r="AV132" s="24">
        <v>6.0727251866481924E-2</v>
      </c>
      <c r="AW132">
        <v>4.6973681801817206E-2</v>
      </c>
      <c r="AX132" s="24">
        <v>1.392027323064174E-2</v>
      </c>
      <c r="AY132" s="24">
        <v>4.1286962990515028E-2</v>
      </c>
      <c r="AZ132">
        <v>1.1521580102414136E-2</v>
      </c>
      <c r="BA132" s="24">
        <v>5.5822036843934594E-2</v>
      </c>
      <c r="BB132" s="26">
        <v>2.1385885566093204E-2</v>
      </c>
      <c r="BC132" s="32" cm="1">
        <f t="array" ref="BC132">MMULT(AT132:BB132,$AB$20:$AB$28)-BE132</f>
        <v>5.5563763243693214E-2</v>
      </c>
      <c r="BD132" s="32">
        <f t="shared" si="18"/>
        <v>2.4806926967809263E-2</v>
      </c>
      <c r="BE132" s="32">
        <v>0.01</v>
      </c>
      <c r="BF132">
        <v>5.58</v>
      </c>
      <c r="BG132">
        <v>2.4700000000000002</v>
      </c>
      <c r="BH132">
        <v>-4.95</v>
      </c>
    </row>
    <row r="133" spans="1:60" x14ac:dyDescent="0.25">
      <c r="A133" s="22">
        <v>43983</v>
      </c>
      <c r="B133">
        <v>2.0108179760387757E-3</v>
      </c>
      <c r="C133" s="23">
        <f t="shared" si="19"/>
        <v>7.0108179760387758E-3</v>
      </c>
      <c r="D133" s="24">
        <v>4.2317966202663669E-2</v>
      </c>
      <c r="E133" s="23">
        <f t="shared" si="19"/>
        <v>4.7317966202663667E-2</v>
      </c>
      <c r="F133" s="24">
        <v>6.3663264596580491E-2</v>
      </c>
      <c r="G133" s="23">
        <f t="shared" si="11"/>
        <v>6.8663264596580495E-2</v>
      </c>
      <c r="H133">
        <v>5.9827366138818193E-2</v>
      </c>
      <c r="I133" s="23">
        <f t="shared" si="12"/>
        <v>6.482736613881819E-2</v>
      </c>
      <c r="J133" s="24">
        <v>8.421231711466564E-3</v>
      </c>
      <c r="K133" s="23">
        <f t="shared" si="13"/>
        <v>1.3421231711466565E-2</v>
      </c>
      <c r="L133" s="24">
        <v>8.7158421146633455E-2</v>
      </c>
      <c r="M133" s="25">
        <f t="shared" si="14"/>
        <v>9.215842114663346E-2</v>
      </c>
      <c r="N133">
        <v>-5.7253058518651754E-4</v>
      </c>
      <c r="O133" s="23">
        <f t="shared" si="15"/>
        <v>4.4274694148134829E-3</v>
      </c>
      <c r="P133" s="24">
        <v>3.0791853217452439E-2</v>
      </c>
      <c r="Q133" s="23">
        <f t="shared" si="17"/>
        <v>3.5791853217452436E-2</v>
      </c>
      <c r="R133" s="26">
        <v>5.0897873071167485E-2</v>
      </c>
      <c r="S133" s="23">
        <f t="shared" si="16"/>
        <v>5.5897873071167482E-2</v>
      </c>
      <c r="U133" s="27">
        <v>-5.0000000000000001E-3</v>
      </c>
      <c r="AT133">
        <v>2.0108179760387757E-3</v>
      </c>
      <c r="AU133" s="24">
        <v>4.2317966202663669E-2</v>
      </c>
      <c r="AV133" s="24">
        <v>6.3663264596580491E-2</v>
      </c>
      <c r="AW133">
        <v>5.9827366138818193E-2</v>
      </c>
      <c r="AX133" s="24">
        <v>8.421231711466564E-3</v>
      </c>
      <c r="AY133" s="24">
        <v>8.7158421146633455E-2</v>
      </c>
      <c r="AZ133">
        <v>-5.7253058518651754E-4</v>
      </c>
      <c r="BA133" s="24">
        <v>3.0791853217452439E-2</v>
      </c>
      <c r="BB133" s="26">
        <v>5.0897873071167485E-2</v>
      </c>
      <c r="BC133" s="32" cm="1">
        <f t="array" ref="BC133">MMULT(AT133:BB133,$AB$20:$AB$28)-BE133</f>
        <v>4.1104689790626113E-2</v>
      </c>
      <c r="BD133" s="32">
        <f t="shared" si="18"/>
        <v>2.8279584830626057E-2</v>
      </c>
      <c r="BE133" s="32">
        <v>0.01</v>
      </c>
      <c r="BF133">
        <v>2.4500000000000002</v>
      </c>
      <c r="BG133">
        <v>2.56</v>
      </c>
      <c r="BH133">
        <v>-2.0299999999999998</v>
      </c>
    </row>
    <row r="134" spans="1:60" x14ac:dyDescent="0.25">
      <c r="A134" s="22">
        <v>44013</v>
      </c>
      <c r="B134">
        <v>1.0381456879396834E-2</v>
      </c>
      <c r="C134" s="23">
        <f t="shared" si="19"/>
        <v>1.6381456879396836E-2</v>
      </c>
      <c r="D134" s="24">
        <v>-4.3761514187911632E-2</v>
      </c>
      <c r="E134" s="23">
        <f t="shared" si="19"/>
        <v>-3.7761514187911634E-2</v>
      </c>
      <c r="F134" s="24">
        <v>1.7563611799144382E-2</v>
      </c>
      <c r="G134" s="23">
        <f t="shared" si="11"/>
        <v>2.3563611799144381E-2</v>
      </c>
      <c r="H134">
        <v>-3.477744415481572E-2</v>
      </c>
      <c r="I134" s="23">
        <f t="shared" si="12"/>
        <v>-2.8777444154815722E-2</v>
      </c>
      <c r="J134" s="24">
        <v>-6.6706031210459663E-2</v>
      </c>
      <c r="K134" s="23">
        <f t="shared" si="13"/>
        <v>-6.0706031210459664E-2</v>
      </c>
      <c r="L134" s="24">
        <v>-5.2571053063906685E-2</v>
      </c>
      <c r="M134" s="25">
        <f t="shared" si="14"/>
        <v>-4.6571053063906687E-2</v>
      </c>
      <c r="N134">
        <v>-5.3878855488889571E-2</v>
      </c>
      <c r="O134" s="23">
        <f t="shared" si="15"/>
        <v>-4.7878855488889573E-2</v>
      </c>
      <c r="P134" s="24">
        <v>2.2419997019183624E-2</v>
      </c>
      <c r="Q134" s="23">
        <f t="shared" si="17"/>
        <v>2.8419997019183622E-2</v>
      </c>
      <c r="R134" s="26">
        <v>4.8531960712222329E-2</v>
      </c>
      <c r="S134" s="23">
        <f t="shared" si="16"/>
        <v>5.4531960712222327E-2</v>
      </c>
      <c r="U134" s="27">
        <v>-6.0000000000000001E-3</v>
      </c>
      <c r="AT134">
        <v>1.0381456879396834E-2</v>
      </c>
      <c r="AU134" s="24">
        <v>-4.3761514187911632E-2</v>
      </c>
      <c r="AV134" s="24">
        <v>1.7563611799144382E-2</v>
      </c>
      <c r="AW134">
        <v>-3.477744415481572E-2</v>
      </c>
      <c r="AX134" s="24">
        <v>-6.6706031210459663E-2</v>
      </c>
      <c r="AY134" s="24">
        <v>-5.2571053063906685E-2</v>
      </c>
      <c r="AZ134">
        <v>-5.3878855488889571E-2</v>
      </c>
      <c r="BA134" s="24">
        <v>2.2419997019183624E-2</v>
      </c>
      <c r="BB134" s="26">
        <v>4.8531960712222329E-2</v>
      </c>
      <c r="BC134" s="32" cm="1">
        <f t="array" ref="BC134">MMULT(AT134:BB134,$AB$20:$AB$28)-BE134</f>
        <v>-4.7259172130765525E-2</v>
      </c>
      <c r="BD134" s="32">
        <f t="shared" si="18"/>
        <v>-1.697754129955957E-2</v>
      </c>
    </row>
    <row r="135" spans="1:60" x14ac:dyDescent="0.25">
      <c r="A135" s="22">
        <v>44044</v>
      </c>
      <c r="C135" s="23"/>
      <c r="D135" s="24"/>
      <c r="E135" s="23"/>
      <c r="F135" s="24"/>
      <c r="G135" s="23"/>
      <c r="I135" s="23"/>
      <c r="J135" s="24"/>
      <c r="K135" s="23"/>
      <c r="L135" s="24"/>
      <c r="M135" s="25"/>
      <c r="O135" s="23"/>
      <c r="P135" s="24"/>
      <c r="Q135" s="23"/>
      <c r="R135" s="26"/>
      <c r="S135" s="23"/>
    </row>
    <row r="136" spans="1:60" x14ac:dyDescent="0.25">
      <c r="A136" s="22">
        <v>44075</v>
      </c>
      <c r="C136" s="23"/>
      <c r="D136" s="24"/>
      <c r="E136" s="23"/>
      <c r="F136" s="24"/>
      <c r="G136" s="23"/>
      <c r="I136" s="23"/>
      <c r="J136" s="24"/>
      <c r="K136" s="23"/>
      <c r="L136" s="24"/>
      <c r="M136" s="25"/>
      <c r="O136" s="23"/>
      <c r="P136" s="24"/>
      <c r="Q136" s="23"/>
      <c r="R136" s="26"/>
      <c r="S136" s="23"/>
    </row>
    <row r="137" spans="1:60" x14ac:dyDescent="0.25">
      <c r="A137" s="22">
        <v>44105</v>
      </c>
      <c r="C137" s="23"/>
      <c r="D137" s="24"/>
      <c r="E137" s="23"/>
      <c r="F137" s="24"/>
      <c r="G137" s="23"/>
      <c r="I137" s="23"/>
      <c r="J137" s="24"/>
      <c r="K137" s="23"/>
      <c r="L137" s="24"/>
      <c r="M137" s="25"/>
      <c r="O137" s="23"/>
      <c r="P137" s="24"/>
      <c r="Q137" s="23"/>
      <c r="R137" s="26"/>
      <c r="S137" s="23"/>
      <c r="AR137" t="s">
        <v>58</v>
      </c>
      <c r="AT137">
        <f>AVERAGE(AT8:AT134)</f>
        <v>6.7612242823855149E-3</v>
      </c>
      <c r="AU137">
        <f t="shared" ref="AU137:BB137" si="20">AVERAGE(AU8:AU134)</f>
        <v>1.0006150922400371E-2</v>
      </c>
      <c r="AV137">
        <f t="shared" si="20"/>
        <v>8.4853343403372816E-3</v>
      </c>
      <c r="AW137">
        <f t="shared" si="20"/>
        <v>5.6869776133134479E-3</v>
      </c>
      <c r="AX137">
        <f t="shared" si="20"/>
        <v>-2.2119276257830892E-3</v>
      </c>
      <c r="AY137">
        <f t="shared" si="20"/>
        <v>8.8519737376481251E-4</v>
      </c>
      <c r="AZ137">
        <f t="shared" si="20"/>
        <v>-6.6026063297334276E-4</v>
      </c>
      <c r="BA137">
        <f t="shared" si="20"/>
        <v>-4.6992314739895125E-3</v>
      </c>
      <c r="BB137">
        <f t="shared" si="20"/>
        <v>2.0985700529459086E-3</v>
      </c>
      <c r="BC137" s="32">
        <f>AVERAGE(BC8:BC133)</f>
        <v>-1.2333978424241989E-2</v>
      </c>
      <c r="BD137" s="32">
        <f>AVERAGE(BD8:BD133)</f>
        <v>-4.0644174340431209E-2</v>
      </c>
    </row>
    <row r="138" spans="1:60" x14ac:dyDescent="0.25">
      <c r="A138" s="22">
        <v>44136</v>
      </c>
      <c r="C138" s="23"/>
      <c r="D138" s="24"/>
      <c r="E138" s="23"/>
      <c r="F138" s="24"/>
      <c r="G138" s="23"/>
      <c r="I138" s="23"/>
      <c r="J138" s="24"/>
      <c r="K138" s="23"/>
      <c r="L138" s="24"/>
      <c r="M138" s="25"/>
      <c r="O138" s="23"/>
      <c r="P138" s="24"/>
      <c r="Q138" s="23"/>
      <c r="R138" s="26"/>
      <c r="S138" s="23"/>
      <c r="AR138" t="s">
        <v>59</v>
      </c>
      <c r="AT138">
        <f>VAR(AT8:AT134)</f>
        <v>1.8029334348988089E-3</v>
      </c>
      <c r="AU138">
        <f t="shared" ref="AU138:BD138" si="21">VAR(AU8:AU134)</f>
        <v>1.8542551084195689E-3</v>
      </c>
      <c r="AV138">
        <f t="shared" si="21"/>
        <v>2.7315736690239037E-3</v>
      </c>
      <c r="AW138">
        <f t="shared" si="21"/>
        <v>2.6448638523722434E-3</v>
      </c>
      <c r="AX138">
        <f t="shared" si="21"/>
        <v>2.8199830675902857E-3</v>
      </c>
      <c r="AY138">
        <f t="shared" si="21"/>
        <v>5.0288753193732869E-3</v>
      </c>
      <c r="AZ138">
        <f t="shared" si="21"/>
        <v>3.663374695323806E-3</v>
      </c>
      <c r="BA138">
        <f t="shared" si="21"/>
        <v>3.7780653733537361E-3</v>
      </c>
      <c r="BB138">
        <f t="shared" si="21"/>
        <v>3.0595699434195901E-3</v>
      </c>
      <c r="BC138">
        <f t="shared" si="21"/>
        <v>1.0288032795174771E-2</v>
      </c>
      <c r="BD138">
        <f t="shared" si="21"/>
        <v>6.3747274817012017E-3</v>
      </c>
    </row>
    <row r="139" spans="1:60" s="34" customFormat="1" ht="15.75" thickBot="1" x14ac:dyDescent="0.3">
      <c r="A139" s="36">
        <v>44166</v>
      </c>
      <c r="C139" s="37"/>
      <c r="D139" s="38"/>
      <c r="E139" s="37"/>
      <c r="F139" s="38"/>
      <c r="G139" s="37"/>
      <c r="I139" s="37"/>
      <c r="J139" s="38"/>
      <c r="K139" s="37"/>
      <c r="L139" s="38"/>
      <c r="M139" s="39"/>
      <c r="O139" s="37"/>
      <c r="P139" s="38"/>
      <c r="Q139" s="37"/>
      <c r="R139" s="40"/>
      <c r="S139" s="37"/>
      <c r="AR139" s="34" t="s">
        <v>60</v>
      </c>
      <c r="AT139" s="48">
        <f>SQRT(AT138)</f>
        <v>4.2460963659563929E-2</v>
      </c>
      <c r="AU139" s="48">
        <f t="shared" ref="AU139:BD139" si="22">SQRT(AU138)</f>
        <v>4.3061062555626389E-2</v>
      </c>
      <c r="AV139" s="48">
        <f t="shared" si="22"/>
        <v>5.226445894701201E-2</v>
      </c>
      <c r="AW139" s="48">
        <f t="shared" si="22"/>
        <v>5.1428239833502407E-2</v>
      </c>
      <c r="AX139" s="48">
        <f t="shared" si="22"/>
        <v>5.3103512761306905E-2</v>
      </c>
      <c r="AY139" s="48">
        <f t="shared" si="22"/>
        <v>7.0914563520995372E-2</v>
      </c>
      <c r="AZ139" s="48">
        <f t="shared" si="22"/>
        <v>6.0525818419281258E-2</v>
      </c>
      <c r="BA139" s="48">
        <f t="shared" si="22"/>
        <v>6.1465969229759457E-2</v>
      </c>
      <c r="BB139" s="48">
        <f t="shared" si="22"/>
        <v>5.5313379425050407E-2</v>
      </c>
      <c r="BC139" s="48">
        <f t="shared" si="22"/>
        <v>0.10142994032914922</v>
      </c>
      <c r="BD139" s="48">
        <f t="shared" si="22"/>
        <v>7.9841890519333283E-2</v>
      </c>
    </row>
    <row r="140" spans="1:60" x14ac:dyDescent="0.25">
      <c r="C140" s="23"/>
      <c r="E140" s="23"/>
      <c r="G140" s="23"/>
      <c r="I140" s="23"/>
      <c r="K140" s="23"/>
      <c r="M140" s="23"/>
      <c r="O140" s="23"/>
      <c r="Q140" s="23"/>
      <c r="S140" s="23"/>
      <c r="BB140" t="s">
        <v>61</v>
      </c>
      <c r="BC140">
        <f>SLOPE(BC8:BC133,BF8:BF133)</f>
        <v>5.8670153620315338E-3</v>
      </c>
      <c r="BD140">
        <f>SLOPE(BD8:BD133,BF8:BF133)</f>
        <v>9.5889918277548437E-3</v>
      </c>
    </row>
    <row r="141" spans="1:60" x14ac:dyDescent="0.25">
      <c r="A141" t="s">
        <v>62</v>
      </c>
      <c r="B141">
        <f>AVERAGE(B8:B139)</f>
        <v>6.7612242823855149E-3</v>
      </c>
      <c r="C141" s="23">
        <f t="shared" ref="C141:S141" si="23">AVERAGE(C8:C139)</f>
        <v>-8.1396571270633006E-3</v>
      </c>
      <c r="D141">
        <f t="shared" si="23"/>
        <v>1.0006150922400371E-2</v>
      </c>
      <c r="E141" s="23">
        <f t="shared" si="23"/>
        <v>-4.8947304870484484E-3</v>
      </c>
      <c r="F141">
        <f>AVERAGE(F8:F139)</f>
        <v>8.4853343403372816E-3</v>
      </c>
      <c r="G141" s="23">
        <f t="shared" si="23"/>
        <v>-6.4155470691115313E-3</v>
      </c>
      <c r="H141">
        <f t="shared" si="23"/>
        <v>5.6869776133134479E-3</v>
      </c>
      <c r="I141" s="23">
        <f t="shared" si="23"/>
        <v>-9.2139037961353719E-3</v>
      </c>
      <c r="J141">
        <f t="shared" si="23"/>
        <v>-2.2119276257830892E-3</v>
      </c>
      <c r="K141" s="23">
        <f t="shared" si="23"/>
        <v>-1.7112809035231904E-2</v>
      </c>
      <c r="L141">
        <f t="shared" si="23"/>
        <v>8.8519737376481251E-4</v>
      </c>
      <c r="M141" s="23">
        <f t="shared" si="23"/>
        <v>-1.401568403568402E-2</v>
      </c>
      <c r="N141">
        <f t="shared" si="23"/>
        <v>-6.6026063297334276E-4</v>
      </c>
      <c r="O141" s="23">
        <f t="shared" si="23"/>
        <v>-1.5561142042422151E-2</v>
      </c>
      <c r="P141">
        <f t="shared" si="23"/>
        <v>-4.6992314739895125E-3</v>
      </c>
      <c r="Q141" s="23">
        <f t="shared" si="23"/>
        <v>-1.9600112883438332E-2</v>
      </c>
      <c r="R141">
        <f t="shared" si="23"/>
        <v>2.0985700529459086E-3</v>
      </c>
      <c r="S141" s="23">
        <f t="shared" si="23"/>
        <v>-1.2802311356502914E-2</v>
      </c>
      <c r="BB141" t="s">
        <v>63</v>
      </c>
      <c r="BC141">
        <f t="shared" ref="BC141:BD141" si="24">BC137/BC139</f>
        <v>-0.12160096303140007</v>
      </c>
      <c r="BD141">
        <f t="shared" si="24"/>
        <v>-0.50905826598118242</v>
      </c>
    </row>
    <row r="142" spans="1:60" x14ac:dyDescent="0.25">
      <c r="A142" t="s">
        <v>64</v>
      </c>
      <c r="B142">
        <f>VAR(B8:B139)</f>
        <v>1.8029334348988089E-3</v>
      </c>
      <c r="C142" s="23">
        <f t="shared" ref="C142:S142" si="25">VAR(C8:C139)</f>
        <v>1.9374419571304593E-3</v>
      </c>
      <c r="D142">
        <f t="shared" si="25"/>
        <v>1.8542551084195689E-3</v>
      </c>
      <c r="E142" s="23">
        <f t="shared" si="25"/>
        <v>1.9913698939794749E-3</v>
      </c>
      <c r="F142">
        <f t="shared" si="25"/>
        <v>2.7315736690239037E-3</v>
      </c>
      <c r="G142" s="23">
        <f t="shared" si="25"/>
        <v>2.9186083068466597E-3</v>
      </c>
      <c r="H142">
        <f t="shared" si="25"/>
        <v>2.6448638523722434E-3</v>
      </c>
      <c r="I142" s="23">
        <f t="shared" si="25"/>
        <v>2.7628981591209792E-3</v>
      </c>
      <c r="J142">
        <f t="shared" si="25"/>
        <v>2.8199830675902857E-3</v>
      </c>
      <c r="K142" s="23">
        <f t="shared" si="25"/>
        <v>2.86859788384359E-3</v>
      </c>
      <c r="L142">
        <f t="shared" si="25"/>
        <v>5.0288753193732869E-3</v>
      </c>
      <c r="M142" s="23">
        <f t="shared" si="25"/>
        <v>5.1785145539453552E-3</v>
      </c>
      <c r="N142">
        <f t="shared" si="25"/>
        <v>3.663374695323806E-3</v>
      </c>
      <c r="O142" s="23">
        <f t="shared" si="25"/>
        <v>3.8837396709644123E-3</v>
      </c>
      <c r="P142">
        <f t="shared" si="25"/>
        <v>3.7780653733537361E-3</v>
      </c>
      <c r="Q142" s="23">
        <f t="shared" si="25"/>
        <v>3.9983634207149052E-3</v>
      </c>
      <c r="R142">
        <f t="shared" si="25"/>
        <v>3.0595699434195901E-3</v>
      </c>
      <c r="S142" s="23">
        <f t="shared" si="25"/>
        <v>3.276098677558124E-3</v>
      </c>
      <c r="BB142" t="s">
        <v>65</v>
      </c>
      <c r="BC142">
        <f>BC137/BC140</f>
        <v>-2.1022577346671856</v>
      </c>
      <c r="BD142">
        <f>BD137/BD140</f>
        <v>-4.2386285305602973</v>
      </c>
    </row>
    <row r="143" spans="1:60" x14ac:dyDescent="0.25">
      <c r="A143" t="s">
        <v>66</v>
      </c>
      <c r="B143">
        <f>SQRT(B142)</f>
        <v>4.2460963659563929E-2</v>
      </c>
      <c r="C143" s="23">
        <f t="shared" ref="C143:S143" si="26">SQRT(C142)</f>
        <v>4.4016382826516529E-2</v>
      </c>
      <c r="D143">
        <f t="shared" si="26"/>
        <v>4.3061062555626389E-2</v>
      </c>
      <c r="E143" s="23">
        <f t="shared" si="26"/>
        <v>4.4624767719053451E-2</v>
      </c>
      <c r="F143">
        <f t="shared" si="26"/>
        <v>5.226445894701201E-2</v>
      </c>
      <c r="G143" s="23">
        <f t="shared" si="26"/>
        <v>5.4024145591084177E-2</v>
      </c>
      <c r="H143">
        <f t="shared" si="26"/>
        <v>5.1428239833502407E-2</v>
      </c>
      <c r="I143" s="23">
        <f t="shared" si="26"/>
        <v>5.2563277667217245E-2</v>
      </c>
      <c r="J143">
        <f t="shared" si="26"/>
        <v>5.3103512761306905E-2</v>
      </c>
      <c r="K143" s="23">
        <f t="shared" si="26"/>
        <v>5.3559293160417923E-2</v>
      </c>
      <c r="L143">
        <f t="shared" si="26"/>
        <v>7.0914563520995372E-2</v>
      </c>
      <c r="M143" s="23">
        <f t="shared" si="26"/>
        <v>7.1961896542165671E-2</v>
      </c>
      <c r="N143">
        <f t="shared" si="26"/>
        <v>6.0525818419281258E-2</v>
      </c>
      <c r="O143" s="23">
        <f t="shared" si="26"/>
        <v>6.2319657179451912E-2</v>
      </c>
      <c r="P143">
        <f t="shared" si="26"/>
        <v>6.1465969229759457E-2</v>
      </c>
      <c r="Q143" s="23">
        <f t="shared" si="26"/>
        <v>6.323261358440678E-2</v>
      </c>
      <c r="R143">
        <f t="shared" si="26"/>
        <v>5.5313379425050407E-2</v>
      </c>
      <c r="S143" s="23">
        <f t="shared" si="26"/>
        <v>5.7237214096758096E-2</v>
      </c>
      <c r="BB143" t="s">
        <v>67</v>
      </c>
      <c r="BC143">
        <f>INTERCEPT(BC8:BC133,BF8:BF133)</f>
        <v>-1.8433811856195411E-2</v>
      </c>
      <c r="BD143">
        <f>INTERCEPT(BD8:BD133,BF8:BF133)</f>
        <v>-5.0613681716906486E-2</v>
      </c>
      <c r="BE143">
        <f>BC143*12</f>
        <v>-0.22120574227434492</v>
      </c>
    </row>
    <row r="144" spans="1:60" x14ac:dyDescent="0.25">
      <c r="A144" t="s">
        <v>68</v>
      </c>
      <c r="B144" s="55">
        <f>B141-C141/B143</f>
        <v>0.19845864293552812</v>
      </c>
      <c r="C144" s="55"/>
      <c r="D144" s="55">
        <f>D141-E141/D143</f>
        <v>0.1236756750017336</v>
      </c>
      <c r="E144" s="55"/>
      <c r="F144" s="55">
        <f t="shared" ref="F144" si="27">F141-G141/F143</f>
        <v>0.13123695558290852</v>
      </c>
      <c r="G144" s="55"/>
      <c r="H144" s="55">
        <f t="shared" ref="H144" si="28">H141-I141/H143</f>
        <v>0.18484737326296324</v>
      </c>
      <c r="I144" s="55"/>
      <c r="J144" s="55">
        <f t="shared" ref="J144" si="29">J141-K141/J143</f>
        <v>0.3200418771677277</v>
      </c>
      <c r="K144" s="55"/>
      <c r="L144" s="55">
        <f t="shared" ref="L144" si="30">L141-M141/L143</f>
        <v>0.19852702635483802</v>
      </c>
      <c r="M144" s="55"/>
      <c r="N144" s="55">
        <f t="shared" ref="N144" si="31">N141-O141/N143</f>
        <v>0.25643898145616711</v>
      </c>
      <c r="O144" s="55"/>
      <c r="P144" s="55">
        <f t="shared" ref="P144" si="32">P141-Q141/P143</f>
        <v>0.3141782405491591</v>
      </c>
      <c r="Q144" s="55"/>
      <c r="R144" s="55">
        <f t="shared" ref="R144" si="33">R141-S141/R143</f>
        <v>0.2335491067870111</v>
      </c>
      <c r="S144" s="55"/>
      <c r="BA144" t="s">
        <v>69</v>
      </c>
      <c r="BC144">
        <f>BK44</f>
        <v>-2.3488877662420891E-2</v>
      </c>
      <c r="BE144">
        <f>BC144*12</f>
        <v>-0.2818665319490507</v>
      </c>
    </row>
  </sheetData>
  <mergeCells count="23">
    <mergeCell ref="B6:C6"/>
    <mergeCell ref="D6:E6"/>
    <mergeCell ref="F6:G6"/>
    <mergeCell ref="H6:I6"/>
    <mergeCell ref="J6:K6"/>
    <mergeCell ref="B2:C2"/>
    <mergeCell ref="D4:E4"/>
    <mergeCell ref="D5:E5"/>
    <mergeCell ref="J5:K5"/>
    <mergeCell ref="L5:M5"/>
    <mergeCell ref="B144:C144"/>
    <mergeCell ref="D144:E144"/>
    <mergeCell ref="F144:G144"/>
    <mergeCell ref="H144:I144"/>
    <mergeCell ref="J144:K144"/>
    <mergeCell ref="N144:O144"/>
    <mergeCell ref="P144:Q144"/>
    <mergeCell ref="R144:S144"/>
    <mergeCell ref="L6:M6"/>
    <mergeCell ref="N6:O6"/>
    <mergeCell ref="P6:Q6"/>
    <mergeCell ref="R6:S6"/>
    <mergeCell ref="L144:M14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C37F-45C5-46B1-BE07-CAF4ABDDB55B}">
  <sheetPr codeName="Feuil2"/>
  <dimension ref="A2:T107"/>
  <sheetViews>
    <sheetView tabSelected="1" zoomScale="70" zoomScaleNormal="70" workbookViewId="0">
      <selection activeCell="F25" sqref="F25"/>
    </sheetView>
  </sheetViews>
  <sheetFormatPr defaultColWidth="11.42578125" defaultRowHeight="15" x14ac:dyDescent="0.25"/>
  <cols>
    <col min="3" max="3" width="11.42578125" style="49"/>
    <col min="4" max="4" width="16.5703125" style="49" customWidth="1"/>
    <col min="5" max="5" width="11.42578125" style="49"/>
    <col min="6" max="6" width="20.5703125" style="49" customWidth="1"/>
    <col min="7" max="9" width="11.42578125" style="49"/>
    <col min="10" max="10" width="15.28515625" style="49" customWidth="1"/>
    <col min="11" max="11" width="20" style="49" customWidth="1"/>
  </cols>
  <sheetData>
    <row r="2" spans="1:13" x14ac:dyDescent="0.25">
      <c r="A2" t="s">
        <v>70</v>
      </c>
      <c r="F2" s="49" t="s">
        <v>71</v>
      </c>
    </row>
    <row r="3" spans="1:13" ht="15.75" thickBot="1" x14ac:dyDescent="0.3">
      <c r="A3" t="s">
        <v>72</v>
      </c>
    </row>
    <row r="4" spans="1:13" ht="15.75" thickBot="1" x14ac:dyDescent="0.3">
      <c r="A4" t="s">
        <v>73</v>
      </c>
      <c r="B4" t="s">
        <v>74</v>
      </c>
      <c r="C4" s="67" t="s">
        <v>9</v>
      </c>
      <c r="D4" s="68" t="s">
        <v>2</v>
      </c>
      <c r="E4" s="68" t="s">
        <v>11</v>
      </c>
      <c r="F4" s="68" t="s">
        <v>12</v>
      </c>
      <c r="G4" s="68" t="s">
        <v>13</v>
      </c>
      <c r="H4" s="68" t="s">
        <v>20</v>
      </c>
      <c r="I4" s="68" t="s">
        <v>15</v>
      </c>
      <c r="J4" s="68" t="s">
        <v>16</v>
      </c>
      <c r="K4" s="69" t="s">
        <v>17</v>
      </c>
      <c r="L4" s="7"/>
      <c r="M4" s="7" t="s">
        <v>47</v>
      </c>
    </row>
    <row r="5" spans="1:13" x14ac:dyDescent="0.25">
      <c r="A5" s="49">
        <f>B5*12</f>
        <v>6.0000000000000006E-4</v>
      </c>
      <c r="B5" s="50">
        <v>5.0000000000000002E-5</v>
      </c>
      <c r="C5" s="51">
        <v>0.73283016845228821</v>
      </c>
      <c r="D5" s="52">
        <v>1.69461277597839</v>
      </c>
      <c r="E5" s="52">
        <v>0.59054230815979514</v>
      </c>
      <c r="F5" s="52">
        <v>0.53280511822523202</v>
      </c>
      <c r="G5" s="52">
        <v>-0.77078910955682711</v>
      </c>
      <c r="H5" s="52">
        <v>-0.28288569607826897</v>
      </c>
      <c r="I5" s="52">
        <v>-0.13129866061202669</v>
      </c>
      <c r="J5" s="52">
        <v>-0.64220832234410552</v>
      </c>
      <c r="K5" s="53">
        <v>-0.72360858222447733</v>
      </c>
      <c r="M5" s="46">
        <f>SUM(B5:K5)</f>
        <v>1.0000499999999994</v>
      </c>
    </row>
    <row r="6" spans="1:13" x14ac:dyDescent="0.25">
      <c r="C6" s="51"/>
      <c r="K6" s="53"/>
    </row>
    <row r="7" spans="1:13" x14ac:dyDescent="0.25">
      <c r="A7" s="49">
        <f>B7*12</f>
        <v>6.0000000000000001E-3</v>
      </c>
      <c r="B7" s="50">
        <f>0.05%</f>
        <v>5.0000000000000001E-4</v>
      </c>
      <c r="C7" s="70">
        <v>0.76070695762682694</v>
      </c>
      <c r="D7" s="70">
        <v>1.807904917385144</v>
      </c>
      <c r="E7" s="70">
        <v>0.62052838128221222</v>
      </c>
      <c r="F7" s="70">
        <v>0.57385641214406236</v>
      </c>
      <c r="G7" s="70">
        <v>-0.8441594505659481</v>
      </c>
      <c r="H7" s="70">
        <v>-0.28496350080555133</v>
      </c>
      <c r="I7" s="70">
        <v>-0.15313420092542065</v>
      </c>
      <c r="J7" s="49">
        <v>-0.69955566196491437</v>
      </c>
      <c r="K7" s="49">
        <v>-0.78118385417641112</v>
      </c>
      <c r="M7" s="46">
        <f>SUM(C7:K7)</f>
        <v>0.99999999999999956</v>
      </c>
    </row>
    <row r="8" spans="1:13" x14ac:dyDescent="0.25">
      <c r="A8" s="49">
        <f t="shared" ref="A8:A71" si="0">B8*12</f>
        <v>5.8799999999999998E-3</v>
      </c>
      <c r="B8" s="50">
        <v>4.8999999999999998E-4</v>
      </c>
      <c r="C8" s="51">
        <v>0.76003939743294913</v>
      </c>
      <c r="D8" s="52">
        <v>1.8051919319186758</v>
      </c>
      <c r="E8" s="52">
        <v>0.61981031046487767</v>
      </c>
      <c r="F8" s="52">
        <v>0.57287336457872773</v>
      </c>
      <c r="G8" s="52">
        <v>-0.84240246489725212</v>
      </c>
      <c r="H8" s="52">
        <v>-0.28491374400903136</v>
      </c>
      <c r="I8" s="52">
        <v>-0.15261130937454065</v>
      </c>
      <c r="J8" s="52">
        <v>-0.69818237607764988</v>
      </c>
      <c r="K8" s="53">
        <v>-0.77980511003675601</v>
      </c>
      <c r="M8" s="46">
        <f t="shared" ref="M8:M71" si="1">SUM(C8:K8)</f>
        <v>1.0000000000000002</v>
      </c>
    </row>
    <row r="9" spans="1:13" x14ac:dyDescent="0.25">
      <c r="A9" s="49">
        <f t="shared" si="0"/>
        <v>5.7600000000000004E-3</v>
      </c>
      <c r="B9" s="50">
        <v>4.8000000000000001E-4</v>
      </c>
      <c r="C9" s="51">
        <v>0.75937418795648137</v>
      </c>
      <c r="D9" s="52">
        <v>1.8024884998411426</v>
      </c>
      <c r="E9" s="52">
        <v>0.61909476823086385</v>
      </c>
      <c r="F9" s="52">
        <v>0.57189377867430014</v>
      </c>
      <c r="G9" s="52">
        <v>-0.84065166620141418</v>
      </c>
      <c r="H9" s="52">
        <v>-0.28486416242392915</v>
      </c>
      <c r="I9" s="52">
        <v>-0.15209025911120802</v>
      </c>
      <c r="J9" s="52">
        <v>-0.69681392601953451</v>
      </c>
      <c r="K9" s="53">
        <v>-0.77843122094670225</v>
      </c>
      <c r="M9" s="46">
        <f t="shared" si="1"/>
        <v>0.99999999999999944</v>
      </c>
    </row>
    <row r="10" spans="1:13" x14ac:dyDescent="0.25">
      <c r="A10" s="49">
        <f t="shared" si="0"/>
        <v>5.64E-3</v>
      </c>
      <c r="B10" s="50">
        <v>4.6999999999999999E-4</v>
      </c>
      <c r="C10" s="51">
        <v>0.75871131680267689</v>
      </c>
      <c r="D10" s="49">
        <v>1.7997945707799032</v>
      </c>
      <c r="E10" s="49">
        <v>0.61838174124758116</v>
      </c>
      <c r="F10" s="49">
        <v>0.57091763617830515</v>
      </c>
      <c r="G10" s="49">
        <v>-0.83890702185606747</v>
      </c>
      <c r="H10" s="49">
        <v>-0.28481475512639853</v>
      </c>
      <c r="I10" s="49">
        <v>-0.15157104042677225</v>
      </c>
      <c r="J10" s="49">
        <v>-0.69545028629244543</v>
      </c>
      <c r="K10" s="53">
        <v>-0.77706216130678274</v>
      </c>
      <c r="M10" s="46">
        <f t="shared" si="1"/>
        <v>0.99999999999999978</v>
      </c>
    </row>
    <row r="11" spans="1:13" x14ac:dyDescent="0.25">
      <c r="A11" s="49">
        <f t="shared" si="0"/>
        <v>5.5200000000000006E-3</v>
      </c>
      <c r="B11" s="50">
        <v>4.6000000000000001E-4</v>
      </c>
      <c r="C11" s="51">
        <v>0.75805077166377088</v>
      </c>
      <c r="D11" s="49">
        <v>1.7971100947158241</v>
      </c>
      <c r="E11" s="49">
        <v>0.61767121627600452</v>
      </c>
      <c r="F11" s="49">
        <v>0.56994491896635935</v>
      </c>
      <c r="G11" s="49">
        <v>-0.83716849946778338</v>
      </c>
      <c r="H11" s="49">
        <v>-0.28476552119907567</v>
      </c>
      <c r="I11" s="49">
        <v>-0.15105364368071655</v>
      </c>
      <c r="J11" s="49">
        <v>-0.69409143157720121</v>
      </c>
      <c r="K11" s="53">
        <v>-0.77569790569718178</v>
      </c>
      <c r="M11" s="46">
        <f t="shared" si="1"/>
        <v>1.0000000000000004</v>
      </c>
    </row>
    <row r="12" spans="1:13" x14ac:dyDescent="0.25">
      <c r="A12" s="49">
        <f t="shared" si="0"/>
        <v>5.4000000000000003E-3</v>
      </c>
      <c r="B12" s="50">
        <v>4.4999999999999999E-4</v>
      </c>
      <c r="C12" s="51">
        <v>0.75739254031822945</v>
      </c>
      <c r="D12" s="49">
        <v>1.794435021980205</v>
      </c>
      <c r="E12" s="49">
        <v>0.61696318016986273</v>
      </c>
      <c r="F12" s="49">
        <v>0.56897560904105937</v>
      </c>
      <c r="G12" s="49">
        <v>-0.83543606687008132</v>
      </c>
      <c r="H12" s="49">
        <v>-0.28471645973102605</v>
      </c>
      <c r="I12" s="49">
        <v>-0.15053805930006528</v>
      </c>
      <c r="J12" s="49">
        <v>-0.6927373367320071</v>
      </c>
      <c r="K12" s="53">
        <v>-0.7743384288761771</v>
      </c>
      <c r="M12" s="46">
        <f t="shared" si="1"/>
        <v>0.99999999999999922</v>
      </c>
    </row>
    <row r="13" spans="1:13" x14ac:dyDescent="0.25">
      <c r="A13" s="49">
        <f t="shared" si="0"/>
        <v>5.28E-3</v>
      </c>
      <c r="B13" s="50">
        <v>4.4000000000000002E-4</v>
      </c>
      <c r="C13" s="51">
        <v>0.75673661062998698</v>
      </c>
      <c r="D13" s="49">
        <v>1.7917693032516953</v>
      </c>
      <c r="E13" s="49">
        <v>0.61625761987482142</v>
      </c>
      <c r="F13" s="49">
        <v>0.56800968853086098</v>
      </c>
      <c r="G13" s="49">
        <v>-0.83370969212143031</v>
      </c>
      <c r="H13" s="49">
        <v>-0.28466756981768415</v>
      </c>
      <c r="I13" s="49">
        <v>-0.15002427777878949</v>
      </c>
      <c r="J13" s="49">
        <v>-0.69138797679089192</v>
      </c>
      <c r="K13" s="53">
        <v>-0.77298370577856867</v>
      </c>
      <c r="M13" s="46">
        <f t="shared" si="1"/>
        <v>0.99999999999999978</v>
      </c>
    </row>
    <row r="14" spans="1:13" x14ac:dyDescent="0.25">
      <c r="A14" s="49">
        <f t="shared" si="0"/>
        <v>5.1599999999999997E-3</v>
      </c>
      <c r="B14" s="50">
        <v>4.2999999999999999E-4</v>
      </c>
      <c r="C14" s="51">
        <v>0.75608297054770091</v>
      </c>
      <c r="D14" s="49">
        <v>1.7891128895532644</v>
      </c>
      <c r="E14" s="49">
        <v>0.61555452242767739</v>
      </c>
      <c r="F14" s="49">
        <v>0.56704713968898901</v>
      </c>
      <c r="G14" s="49">
        <v>-0.83198934350329101</v>
      </c>
      <c r="H14" s="49">
        <v>-0.28461885056079972</v>
      </c>
      <c r="I14" s="49">
        <v>-0.14951228967722394</v>
      </c>
      <c r="J14" s="49">
        <v>-0.69004332696217763</v>
      </c>
      <c r="K14" s="53">
        <v>-0.7716337115141394</v>
      </c>
      <c r="M14" s="46">
        <f t="shared" si="1"/>
        <v>1.0000000000000002</v>
      </c>
    </row>
    <row r="15" spans="1:13" x14ac:dyDescent="0.25">
      <c r="A15" s="49">
        <f t="shared" si="0"/>
        <v>5.0400000000000002E-3</v>
      </c>
      <c r="B15" s="50">
        <v>4.2000000000000002E-4</v>
      </c>
      <c r="C15" s="51">
        <v>0.75543160810401655</v>
      </c>
      <c r="D15" s="49">
        <v>1.7864657322492128</v>
      </c>
      <c r="E15" s="49">
        <v>0.61485387495557375</v>
      </c>
      <c r="F15" s="49">
        <v>0.56608794489234515</v>
      </c>
      <c r="G15" s="49">
        <v>-0.83027498951817436</v>
      </c>
      <c r="H15" s="49">
        <v>-0.28457030106838166</v>
      </c>
      <c r="I15" s="49">
        <v>-0.14900208562148998</v>
      </c>
      <c r="J15" s="49">
        <v>-0.68870336262696275</v>
      </c>
      <c r="K15" s="53">
        <v>-0.77028842136613918</v>
      </c>
      <c r="M15" s="46">
        <f t="shared" si="1"/>
        <v>1.0000000000000007</v>
      </c>
    </row>
    <row r="16" spans="1:13" x14ac:dyDescent="0.25">
      <c r="A16" s="49">
        <f t="shared" si="0"/>
        <v>4.9199999999999999E-3</v>
      </c>
      <c r="B16" s="50">
        <v>4.0999999999999999E-4</v>
      </c>
      <c r="C16" s="51">
        <v>0.75478251141483743</v>
      </c>
      <c r="D16" s="49">
        <v>1.783827783042196</v>
      </c>
      <c r="E16" s="49">
        <v>0.61415566467520799</v>
      </c>
      <c r="F16" s="49">
        <v>0.56513208664043513</v>
      </c>
      <c r="G16" s="49">
        <v>-0.82856659888771877</v>
      </c>
      <c r="H16" s="49">
        <v>-0.28452192045464603</v>
      </c>
      <c r="I16" s="49">
        <v>-0.14849365630292238</v>
      </c>
      <c r="J16" s="49">
        <v>-0.68736805933761902</v>
      </c>
      <c r="K16" s="53">
        <v>-0.76894781078977048</v>
      </c>
      <c r="M16" s="46">
        <f t="shared" si="1"/>
        <v>0.99999999999999933</v>
      </c>
    </row>
    <row r="17" spans="1:13" x14ac:dyDescent="0.25">
      <c r="A17" s="49">
        <f t="shared" si="0"/>
        <v>4.8000000000000004E-3</v>
      </c>
      <c r="B17" s="50">
        <v>4.0000000000000002E-4</v>
      </c>
      <c r="C17" s="51">
        <v>0.75413566867860016</v>
      </c>
      <c r="D17" s="49">
        <v>1.7811989939702937</v>
      </c>
      <c r="E17" s="49">
        <v>0.61345987889205811</v>
      </c>
      <c r="F17" s="49">
        <v>0.56417954755430533</v>
      </c>
      <c r="G17" s="49">
        <v>-0.82686414055078938</v>
      </c>
      <c r="H17" s="49">
        <v>-0.28447370783996001</v>
      </c>
      <c r="I17" s="49">
        <v>-0.14798699247750441</v>
      </c>
      <c r="J17" s="49">
        <v>-0.68603739281630582</v>
      </c>
      <c r="K17" s="53">
        <v>-0.76761185541069776</v>
      </c>
      <c r="M17" s="46">
        <f t="shared" si="1"/>
        <v>0.99999999999999922</v>
      </c>
    </row>
    <row r="18" spans="1:13" x14ac:dyDescent="0.25">
      <c r="A18" s="49">
        <f t="shared" si="0"/>
        <v>4.6800000000000001E-3</v>
      </c>
      <c r="B18" s="50">
        <v>3.8999999999999999E-4</v>
      </c>
      <c r="C18" s="51">
        <v>0.753491068175558</v>
      </c>
      <c r="D18" s="49">
        <v>1.7785793174040905</v>
      </c>
      <c r="E18" s="49">
        <v>0.61276650499960772</v>
      </c>
      <c r="F18" s="49">
        <v>0.5632303103754851</v>
      </c>
      <c r="G18" s="49">
        <v>-0.82516758366158871</v>
      </c>
      <c r="H18" s="49">
        <v>-0.28442566235078848</v>
      </c>
      <c r="I18" s="49">
        <v>-0.14748208496530538</v>
      </c>
      <c r="J18" s="49">
        <v>-0.68471133895349345</v>
      </c>
      <c r="K18" s="53">
        <v>-0.76628053102356553</v>
      </c>
      <c r="M18" s="46">
        <f t="shared" si="1"/>
        <v>0.99999999999999922</v>
      </c>
    </row>
    <row r="19" spans="1:13" x14ac:dyDescent="0.25">
      <c r="A19" s="49">
        <f t="shared" si="0"/>
        <v>4.5599999999999998E-3</v>
      </c>
      <c r="B19" s="50">
        <v>3.8000000000000002E-4</v>
      </c>
      <c r="C19" s="51">
        <v>0.75284869826707668</v>
      </c>
      <c r="D19" s="49">
        <v>1.7759687060438136</v>
      </c>
      <c r="E19" s="49">
        <v>0.61207553047859076</v>
      </c>
      <c r="F19" s="49">
        <v>0.56228435796494813</v>
      </c>
      <c r="G19" s="49">
        <v>-0.82347689758780229</v>
      </c>
      <c r="H19" s="49">
        <v>-0.28437778311964185</v>
      </c>
      <c r="I19" s="49">
        <v>-0.14697892464992851</v>
      </c>
      <c r="J19" s="49">
        <v>-0.68338987380651317</v>
      </c>
      <c r="K19" s="53">
        <v>-0.76495381359054293</v>
      </c>
      <c r="M19" s="46">
        <f t="shared" si="1"/>
        <v>1.0000000000000004</v>
      </c>
    </row>
    <row r="20" spans="1:13" x14ac:dyDescent="0.25">
      <c r="A20" s="49">
        <f t="shared" si="0"/>
        <v>4.4399999999999995E-3</v>
      </c>
      <c r="B20" s="50">
        <v>3.6999999999999999E-4</v>
      </c>
      <c r="C20" s="51">
        <v>0.75220854739493193</v>
      </c>
      <c r="D20" s="49">
        <v>1.7733671129164765</v>
      </c>
      <c r="E20" s="49">
        <v>0.61138694289623552</v>
      </c>
      <c r="F20" s="49">
        <v>0.56134167330208173</v>
      </c>
      <c r="G20" s="49">
        <v>-0.82179205190875093</v>
      </c>
      <c r="H20" s="49">
        <v>-0.28433006928502519</v>
      </c>
      <c r="I20" s="49">
        <v>-0.14647750247796121</v>
      </c>
      <c r="J20" s="49">
        <v>-0.68207297359811436</v>
      </c>
      <c r="K20" s="53">
        <v>-0.76363167923987441</v>
      </c>
      <c r="M20" s="46">
        <f t="shared" si="1"/>
        <v>1.0000000000000004</v>
      </c>
    </row>
    <row r="21" spans="1:13" x14ac:dyDescent="0.25">
      <c r="A21" s="49">
        <f t="shared" si="0"/>
        <v>4.3200000000000001E-3</v>
      </c>
      <c r="B21" s="50">
        <v>3.6000000000000002E-4</v>
      </c>
      <c r="C21" s="51">
        <v>0.75157060408061638</v>
      </c>
      <c r="D21" s="49">
        <v>1.7707744913730703</v>
      </c>
      <c r="E21" s="49">
        <v>0.61070072990551971</v>
      </c>
      <c r="F21" s="49">
        <v>0.56040223948366141</v>
      </c>
      <c r="G21" s="49">
        <v>-0.82011301641356682</v>
      </c>
      <c r="H21" s="49">
        <v>-0.28428251999138432</v>
      </c>
      <c r="I21" s="49">
        <v>-0.14597780945843233</v>
      </c>
      <c r="J21" s="49">
        <v>-0.68076061471503713</v>
      </c>
      <c r="K21" s="53">
        <v>-0.76231410426444723</v>
      </c>
      <c r="M21" s="46">
        <f t="shared" si="1"/>
        <v>1.0000000000000002</v>
      </c>
    </row>
    <row r="22" spans="1:13" x14ac:dyDescent="0.25">
      <c r="A22" s="49">
        <f t="shared" si="0"/>
        <v>4.1999999999999997E-3</v>
      </c>
      <c r="B22" s="50">
        <v>3.5E-4</v>
      </c>
      <c r="C22" s="51">
        <v>0.75093485692465312</v>
      </c>
      <c r="D22" s="49">
        <v>1.7681907950857625</v>
      </c>
      <c r="E22" s="49">
        <v>0.61001687924442916</v>
      </c>
      <c r="F22" s="49">
        <v>0.55946603972284614</v>
      </c>
      <c r="G22" s="49">
        <v>-0.81843976109938588</v>
      </c>
      <c r="H22" s="49">
        <v>-0.28423513438905601</v>
      </c>
      <c r="I22" s="49">
        <v>-0.14547983666227415</v>
      </c>
      <c r="J22" s="49">
        <v>-0.67945277370660118</v>
      </c>
      <c r="K22" s="53">
        <v>-0.76100106512037369</v>
      </c>
      <c r="M22" s="46">
        <f t="shared" si="1"/>
        <v>1.0000000000000004</v>
      </c>
    </row>
    <row r="23" spans="1:13" x14ac:dyDescent="0.25">
      <c r="A23" s="49">
        <f t="shared" si="0"/>
        <v>4.0800000000000003E-3</v>
      </c>
      <c r="B23" s="50">
        <v>3.4000000000000002E-4</v>
      </c>
      <c r="C23" s="51">
        <v>0.75030129460591777</v>
      </c>
      <c r="D23" s="49">
        <v>1.7656159780451508</v>
      </c>
      <c r="E23" s="49">
        <v>0.60933537873523325</v>
      </c>
      <c r="F23" s="49">
        <v>0.55853305734817449</v>
      </c>
      <c r="G23" s="49">
        <v>-0.81677225616956495</v>
      </c>
      <c r="H23" s="49">
        <v>-0.28418791163421647</v>
      </c>
      <c r="I23" s="49">
        <v>-0.14498357522179156</v>
      </c>
      <c r="J23" s="49">
        <v>-0.67814942728331118</v>
      </c>
      <c r="K23" s="53">
        <v>-0.75969253842559248</v>
      </c>
      <c r="M23" s="46">
        <f t="shared" si="1"/>
        <v>0.99999999999999989</v>
      </c>
    </row>
    <row r="24" spans="1:13" x14ac:dyDescent="0.25">
      <c r="A24" s="49">
        <f t="shared" si="0"/>
        <v>3.96E-3</v>
      </c>
      <c r="B24" s="50">
        <v>3.3E-4</v>
      </c>
      <c r="C24" s="51">
        <v>0.74966990588096627</v>
      </c>
      <c r="D24" s="49">
        <v>1.7630499945575258</v>
      </c>
      <c r="E24" s="49">
        <v>0.60865621628375699</v>
      </c>
      <c r="F24" s="49">
        <v>0.55760327580257607</v>
      </c>
      <c r="G24" s="49">
        <v>-0.81511047203190901</v>
      </c>
      <c r="H24" s="49">
        <v>-0.2841408508888329</v>
      </c>
      <c r="I24" s="49">
        <v>-0.14448901633013483</v>
      </c>
      <c r="J24" s="49">
        <v>-0.6768505523154712</v>
      </c>
      <c r="K24" s="53">
        <v>-0.75838850095847676</v>
      </c>
      <c r="M24" s="46">
        <f t="shared" si="1"/>
        <v>1.0000000000000007</v>
      </c>
    </row>
    <row r="25" spans="1:13" x14ac:dyDescent="0.25">
      <c r="A25" s="49">
        <f t="shared" si="0"/>
        <v>3.8400000000000005E-3</v>
      </c>
      <c r="B25" s="50">
        <v>3.2000000000000003E-4</v>
      </c>
      <c r="C25" s="51">
        <v>0.74904067958336773</v>
      </c>
      <c r="D25" s="49">
        <v>1.7604927992421675</v>
      </c>
      <c r="E25" s="49">
        <v>0.60797937987866713</v>
      </c>
      <c r="F25" s="49">
        <v>0.55667667864239179</v>
      </c>
      <c r="G25" s="49">
        <v>-0.81345437929692221</v>
      </c>
      <c r="H25" s="49">
        <v>-0.28409395132061188</v>
      </c>
      <c r="I25" s="49">
        <v>-0.14399615124077894</v>
      </c>
      <c r="J25" s="49">
        <v>-0.67555612583181834</v>
      </c>
      <c r="K25" s="53">
        <v>-0.75708892965646235</v>
      </c>
      <c r="M25" s="46">
        <f t="shared" si="1"/>
        <v>1.0000000000000004</v>
      </c>
    </row>
    <row r="26" spans="1:13" x14ac:dyDescent="0.25">
      <c r="A26" s="49">
        <f t="shared" si="0"/>
        <v>3.7200000000000002E-3</v>
      </c>
      <c r="B26" s="50">
        <v>3.1E-4</v>
      </c>
      <c r="C26" s="51">
        <v>0.74841360462304896</v>
      </c>
      <c r="D26" s="49">
        <v>1.7579443470286695</v>
      </c>
      <c r="E26" s="49">
        <v>0.60730485759076602</v>
      </c>
      <c r="F26" s="49">
        <v>0.55575324953640581</v>
      </c>
      <c r="G26" s="49">
        <v>-0.81180394877607542</v>
      </c>
      <c r="H26" s="49">
        <v>-0.28404721210295109</v>
      </c>
      <c r="I26" s="49">
        <v>-0.14350497126700829</v>
      </c>
      <c r="J26" s="49">
        <v>-0.67426612501816841</v>
      </c>
      <c r="K26" s="53">
        <v>-0.75579380161468712</v>
      </c>
      <c r="M26" s="46">
        <f t="shared" si="1"/>
        <v>1.0000000000000004</v>
      </c>
    </row>
    <row r="27" spans="1:13" x14ac:dyDescent="0.25">
      <c r="A27" s="49">
        <f t="shared" si="0"/>
        <v>3.5999999999999999E-3</v>
      </c>
      <c r="B27" s="50">
        <v>2.9999999999999997E-4</v>
      </c>
      <c r="C27" s="51">
        <v>0.74778866998564031</v>
      </c>
      <c r="D27" s="49">
        <v>1.7554045931542919</v>
      </c>
      <c r="E27" s="49">
        <v>0.60663263757228658</v>
      </c>
      <c r="F27" s="49">
        <v>0.55483297226488593</v>
      </c>
      <c r="G27" s="49">
        <v>-0.81015915148008988</v>
      </c>
      <c r="H27" s="49">
        <v>-0.28400063241489132</v>
      </c>
      <c r="I27" s="49">
        <v>-0.14301546778140525</v>
      </c>
      <c r="J27" s="49">
        <v>-0.67298052721607338</v>
      </c>
      <c r="K27" s="53">
        <v>-0.75450309408464544</v>
      </c>
      <c r="M27" s="46">
        <f t="shared" si="1"/>
        <v>0.99999999999999878</v>
      </c>
    </row>
    <row r="28" spans="1:13" x14ac:dyDescent="0.25">
      <c r="A28" s="49">
        <f t="shared" si="0"/>
        <v>3.48E-3</v>
      </c>
      <c r="B28" s="50">
        <v>2.9E-4</v>
      </c>
      <c r="C28" s="51">
        <v>0.74716586473183644</v>
      </c>
      <c r="D28" s="49">
        <v>1.7528734931613519</v>
      </c>
      <c r="E28" s="49">
        <v>0.60596270805620522</v>
      </c>
      <c r="F28" s="49">
        <v>0.55391583071863171</v>
      </c>
      <c r="G28" s="49">
        <v>-0.80851995861724579</v>
      </c>
      <c r="H28" s="49">
        <v>-0.28395421144106892</v>
      </c>
      <c r="I28" s="49">
        <v>-0.14252763221534712</v>
      </c>
      <c r="J28" s="49">
        <v>-0.67169930992150184</v>
      </c>
      <c r="K28" s="53">
        <v>-0.75321678447286144</v>
      </c>
      <c r="M28" s="46">
        <f t="shared" si="1"/>
        <v>0.99999999999999978</v>
      </c>
    </row>
    <row r="29" spans="1:13" x14ac:dyDescent="0.25">
      <c r="A29" s="49">
        <f t="shared" si="0"/>
        <v>3.3599999999999997E-3</v>
      </c>
      <c r="B29" s="50">
        <v>2.7999999999999998E-4</v>
      </c>
      <c r="C29" s="51">
        <v>0.74654517799674736</v>
      </c>
      <c r="D29" s="49">
        <v>1.7503510028946025</v>
      </c>
      <c r="E29" s="49">
        <v>0.60529505735554656</v>
      </c>
      <c r="F29" s="49">
        <v>0.55300180889803718</v>
      </c>
      <c r="G29" s="49">
        <v>-0.80688634159169148</v>
      </c>
      <c r="H29" s="49">
        <v>-0.28390794837166533</v>
      </c>
      <c r="I29" s="49">
        <v>-0.14204145605850335</v>
      </c>
      <c r="J29" s="49">
        <v>-0.67042245078351392</v>
      </c>
      <c r="K29" s="53">
        <v>-0.75193485033955942</v>
      </c>
      <c r="M29" s="46">
        <f t="shared" si="1"/>
        <v>1</v>
      </c>
    </row>
    <row r="30" spans="1:13" x14ac:dyDescent="0.25">
      <c r="A30" s="49">
        <f t="shared" si="0"/>
        <v>3.2399999999999998E-3</v>
      </c>
      <c r="B30" s="50">
        <v>2.7E-4</v>
      </c>
      <c r="C30" s="51">
        <v>0.74592659898927849</v>
      </c>
      <c r="D30" s="49">
        <v>1.7478370784986947</v>
      </c>
      <c r="E30" s="49">
        <v>0.60462967386271227</v>
      </c>
      <c r="F30" s="49">
        <v>0.55209089091215779</v>
      </c>
      <c r="G30" s="49">
        <v>-0.80525827200179212</v>
      </c>
      <c r="H30" s="49">
        <v>-0.28386184240236356</v>
      </c>
      <c r="I30" s="49">
        <v>-0.14155693085834317</v>
      </c>
      <c r="J30" s="49">
        <v>-0.66914992760297309</v>
      </c>
      <c r="K30" s="53">
        <v>-0.75065726939737121</v>
      </c>
      <c r="M30" s="46">
        <f t="shared" si="1"/>
        <v>0.99999999999999978</v>
      </c>
    </row>
    <row r="31" spans="1:13" x14ac:dyDescent="0.25">
      <c r="A31" s="49">
        <f t="shared" si="0"/>
        <v>3.1199999999999995E-3</v>
      </c>
      <c r="B31" s="50">
        <v>2.5999999999999998E-4</v>
      </c>
      <c r="C31" s="51">
        <v>0.74531011699149419</v>
      </c>
      <c r="D31" s="49">
        <v>1.745331676415611</v>
      </c>
      <c r="E31" s="49">
        <v>0.60396654604880029</v>
      </c>
      <c r="F31" s="49">
        <v>0.55118306097779224</v>
      </c>
      <c r="G31" s="49">
        <v>-0.80363572163847252</v>
      </c>
      <c r="H31" s="49">
        <v>-0.28381589273429825</v>
      </c>
      <c r="I31" s="49">
        <v>-0.14107404821964381</v>
      </c>
      <c r="J31" s="49">
        <v>-0.66788171833125132</v>
      </c>
      <c r="K31" s="53">
        <v>-0.74938401951003231</v>
      </c>
      <c r="M31" s="46">
        <f t="shared" si="1"/>
        <v>0.99999999999999956</v>
      </c>
    </row>
    <row r="32" spans="1:13" x14ac:dyDescent="0.25">
      <c r="A32" s="49">
        <f t="shared" si="0"/>
        <v>3.0000000000000001E-3</v>
      </c>
      <c r="B32" s="50">
        <v>2.5000000000000001E-4</v>
      </c>
      <c r="C32" s="51">
        <v>0.74469572135801354</v>
      </c>
      <c r="D32" s="49">
        <v>1.7428347533821777</v>
      </c>
      <c r="E32" s="49">
        <v>0.60330566246295037</v>
      </c>
      <c r="F32" s="49">
        <v>0.55027830341857031</v>
      </c>
      <c r="G32" s="49">
        <v>-0.80201866248360332</v>
      </c>
      <c r="H32" s="49">
        <v>-0.28377009857401442</v>
      </c>
      <c r="I32" s="49">
        <v>-0.14059279980400785</v>
      </c>
      <c r="J32" s="49">
        <v>-0.66661780106896551</v>
      </c>
      <c r="K32" s="53">
        <v>-0.74811507869112059</v>
      </c>
      <c r="M32" s="46">
        <f t="shared" si="1"/>
        <v>1.0000000000000004</v>
      </c>
    </row>
    <row r="33" spans="1:13" x14ac:dyDescent="0.25">
      <c r="A33" s="49">
        <f t="shared" si="0"/>
        <v>2.8800000000000002E-3</v>
      </c>
      <c r="B33" s="50">
        <v>2.4000000000000001E-4</v>
      </c>
      <c r="C33" s="51">
        <v>0.74408340151537866</v>
      </c>
      <c r="D33" s="49">
        <v>1.7403462664275409</v>
      </c>
      <c r="E33" s="49">
        <v>0.60264701173166935</v>
      </c>
      <c r="F33" s="49">
        <v>0.54937660266404853</v>
      </c>
      <c r="G33" s="49">
        <v>-0.8004070667083687</v>
      </c>
      <c r="H33" s="49">
        <v>-0.28372445913341521</v>
      </c>
      <c r="I33" s="49">
        <v>-0.14011317732938064</v>
      </c>
      <c r="J33" s="49">
        <v>-0.66535815406470322</v>
      </c>
      <c r="K33" s="53">
        <v>-0.74685042510276967</v>
      </c>
      <c r="M33" s="46">
        <f t="shared" si="1"/>
        <v>1.0000000000000004</v>
      </c>
    </row>
    <row r="34" spans="1:13" x14ac:dyDescent="0.25">
      <c r="A34" s="49">
        <f t="shared" si="0"/>
        <v>2.7600000000000003E-3</v>
      </c>
      <c r="B34" s="50">
        <v>2.3000000000000001E-4</v>
      </c>
      <c r="C34" s="51">
        <v>0.7434731469614615</v>
      </c>
      <c r="D34" s="49">
        <v>1.7378661728707292</v>
      </c>
      <c r="E34" s="49">
        <v>0.60199058255819271</v>
      </c>
      <c r="F34" s="49">
        <v>0.5484779432488156</v>
      </c>
      <c r="G34" s="49">
        <v>-0.79880090667168413</v>
      </c>
      <c r="H34" s="49">
        <v>-0.28367897362972105</v>
      </c>
      <c r="I34" s="49">
        <v>-0.13963517256957697</v>
      </c>
      <c r="J34" s="49">
        <v>-0.66410275571378574</v>
      </c>
      <c r="K34" s="53">
        <v>-0.74559003705443105</v>
      </c>
      <c r="M34" s="46">
        <f t="shared" si="1"/>
        <v>0.99999999999999978</v>
      </c>
    </row>
    <row r="35" spans="1:13" x14ac:dyDescent="0.25">
      <c r="A35" s="49">
        <f t="shared" si="0"/>
        <v>2.64E-3</v>
      </c>
      <c r="B35" s="50">
        <v>2.2000000000000001E-4</v>
      </c>
      <c r="C35" s="51">
        <v>0.7428649472648633</v>
      </c>
      <c r="D35" s="49">
        <v>1.7353944303181978</v>
      </c>
      <c r="E35" s="49">
        <v>0.60133636372183186</v>
      </c>
      <c r="F35" s="49">
        <v>0.54758230981161859</v>
      </c>
      <c r="G35" s="49">
        <v>-0.7972001549186144</v>
      </c>
      <c r="H35" s="49">
        <v>-0.28363364128542529</v>
      </c>
      <c r="I35" s="49">
        <v>-0.13915877735381063</v>
      </c>
      <c r="J35" s="49">
        <v>-0.66285158455703053</v>
      </c>
      <c r="K35" s="53">
        <v>-0.74433389300163055</v>
      </c>
      <c r="M35" s="46">
        <f t="shared" si="1"/>
        <v>1</v>
      </c>
    </row>
    <row r="36" spans="1:13" ht="15.75" thickBot="1" x14ac:dyDescent="0.3">
      <c r="A36" s="49">
        <f t="shared" si="0"/>
        <v>2.5200000000000001E-3</v>
      </c>
      <c r="B36" s="50">
        <v>2.1000000000000001E-4</v>
      </c>
      <c r="C36" s="71">
        <v>0.74225879206431011</v>
      </c>
      <c r="D36" s="72">
        <v>1.7329309966614206</v>
      </c>
      <c r="E36" s="72">
        <v>0.60068434407733451</v>
      </c>
      <c r="F36" s="72">
        <v>0.5466896870944713</v>
      </c>
      <c r="G36" s="72">
        <v>-0.79560478417880154</v>
      </c>
      <c r="H36" s="72">
        <v>-0.28358846132824661</v>
      </c>
      <c r="I36" s="72">
        <v>-0.13868398356622741</v>
      </c>
      <c r="J36" s="72">
        <v>-0.6616046192795243</v>
      </c>
      <c r="K36" s="73">
        <v>-0.74308197154473721</v>
      </c>
      <c r="M36" s="46">
        <f t="shared" si="1"/>
        <v>0.99999999999999956</v>
      </c>
    </row>
    <row r="37" spans="1:13" x14ac:dyDescent="0.25">
      <c r="A37" s="49">
        <f t="shared" si="0"/>
        <v>2.4000000000000002E-3</v>
      </c>
      <c r="B37" s="50">
        <v>2.0000000000000001E-4</v>
      </c>
      <c r="C37" s="51">
        <v>0.74165467106807803</v>
      </c>
      <c r="D37" s="49">
        <v>1.7304758300745</v>
      </c>
      <c r="E37" s="49">
        <v>0.60003451255425688</v>
      </c>
      <c r="F37" s="49">
        <v>0.54580005994180381</v>
      </c>
      <c r="G37" s="49">
        <v>-0.79401476736492727</v>
      </c>
      <c r="H37" s="49">
        <v>-0.28354343299108931</v>
      </c>
      <c r="I37" s="49">
        <v>-0.13821078314544674</v>
      </c>
      <c r="J37" s="49">
        <v>-0.66036183870942045</v>
      </c>
      <c r="K37" s="53">
        <v>-0.74183425142775505</v>
      </c>
      <c r="M37" s="46">
        <f t="shared" si="1"/>
        <v>0.99999999999999989</v>
      </c>
    </row>
    <row r="38" spans="1:13" x14ac:dyDescent="0.25">
      <c r="A38" s="49">
        <f t="shared" si="0"/>
        <v>2.2799999999999999E-3</v>
      </c>
      <c r="B38" s="50">
        <v>1.9000000000000001E-4</v>
      </c>
      <c r="C38" s="51">
        <v>0.74105257405339797</v>
      </c>
      <c r="D38" s="49">
        <v>1.7280288890117901</v>
      </c>
      <c r="E38" s="49">
        <v>0.59938685815632964</v>
      </c>
      <c r="F38" s="49">
        <v>0.54491341329958987</v>
      </c>
      <c r="G38" s="49">
        <v>-0.79243007757116901</v>
      </c>
      <c r="H38" s="49">
        <v>-0.28349855551199538</v>
      </c>
      <c r="I38" s="49">
        <v>-0.13773916808410314</v>
      </c>
      <c r="J38" s="49">
        <v>-0.65912322181673089</v>
      </c>
      <c r="K38" s="53">
        <v>-0.74059071153710943</v>
      </c>
      <c r="M38" s="46">
        <f t="shared" si="1"/>
        <v>0.99999999999999944</v>
      </c>
    </row>
    <row r="39" spans="1:13" x14ac:dyDescent="0.25">
      <c r="A39" s="49">
        <f t="shared" si="0"/>
        <v>2.16E-3</v>
      </c>
      <c r="B39" s="50">
        <v>1.8000000000000001E-4</v>
      </c>
      <c r="C39" s="51">
        <v>0.7404524908658876</v>
      </c>
      <c r="D39" s="49">
        <v>1.7255901322055607</v>
      </c>
      <c r="E39" s="49">
        <v>0.59874136996084348</v>
      </c>
      <c r="F39" s="49">
        <v>0.54402973221451378</v>
      </c>
      <c r="G39" s="49">
        <v>-0.7908506880716899</v>
      </c>
      <c r="H39" s="49">
        <v>-0.28345382813410513</v>
      </c>
      <c r="I39" s="49">
        <v>-0.137269130428395</v>
      </c>
      <c r="J39" s="49">
        <v>-0.65788874771214811</v>
      </c>
      <c r="K39" s="53">
        <v>-0.73935133090046734</v>
      </c>
      <c r="M39" s="46">
        <f t="shared" si="1"/>
        <v>1.0000000000000007</v>
      </c>
    </row>
    <row r="40" spans="1:13" x14ac:dyDescent="0.25">
      <c r="A40" s="49">
        <f t="shared" si="0"/>
        <v>2.0400000000000001E-3</v>
      </c>
      <c r="B40" s="50">
        <v>1.7000000000000001E-4</v>
      </c>
      <c r="C40" s="51">
        <v>0.73985441141897845</v>
      </c>
      <c r="D40" s="49">
        <v>1.7231595186636823</v>
      </c>
      <c r="E40" s="49">
        <v>0.59809803711803466</v>
      </c>
      <c r="F40" s="49">
        <v>0.54314900183311343</v>
      </c>
      <c r="G40" s="49">
        <v>-0.78927657231913495</v>
      </c>
      <c r="H40" s="49">
        <v>-0.28340925010561357</v>
      </c>
      <c r="I40" s="49">
        <v>-0.13680066227763935</v>
      </c>
      <c r="J40" s="49">
        <v>-0.65665839564586825</v>
      </c>
      <c r="K40" s="53">
        <v>-0.73811608868555267</v>
      </c>
      <c r="M40" s="46">
        <f t="shared" si="1"/>
        <v>0.99999999999999978</v>
      </c>
    </row>
    <row r="41" spans="1:13" x14ac:dyDescent="0.25">
      <c r="A41" s="49">
        <f t="shared" si="0"/>
        <v>1.9200000000000003E-3</v>
      </c>
      <c r="B41" s="50">
        <v>1.6000000000000001E-4</v>
      </c>
      <c r="C41" s="51">
        <v>0.73925832569334693</v>
      </c>
      <c r="D41" s="49">
        <v>1.7207370076673136</v>
      </c>
      <c r="E41" s="49">
        <v>0.59745684885047257</v>
      </c>
      <c r="F41" s="49">
        <v>0.5422712074009608</v>
      </c>
      <c r="G41" s="49">
        <v>-0.78770770394313949</v>
      </c>
      <c r="H41" s="49">
        <v>-0.28336482067972696</v>
      </c>
      <c r="I41" s="49">
        <v>-0.13633375578382587</v>
      </c>
      <c r="J41" s="49">
        <v>-0.65543214500642555</v>
      </c>
      <c r="K41" s="53">
        <v>-0.73688496419897664</v>
      </c>
      <c r="M41" s="46">
        <f t="shared" si="1"/>
        <v>0.99999999999999922</v>
      </c>
    </row>
    <row r="42" spans="1:13" x14ac:dyDescent="0.25">
      <c r="A42" s="49">
        <f t="shared" si="0"/>
        <v>1.8E-3</v>
      </c>
      <c r="B42" s="50">
        <v>1.4999999999999999E-4</v>
      </c>
      <c r="C42" s="51">
        <v>0.73866422373636176</v>
      </c>
      <c r="D42" s="49">
        <v>1.7183225587686464</v>
      </c>
      <c r="E42" s="49">
        <v>0.59681779445246441</v>
      </c>
      <c r="F42" s="49">
        <v>0.54139633426183209</v>
      </c>
      <c r="G42" s="49">
        <v>-0.78614405674886245</v>
      </c>
      <c r="H42" s="49">
        <v>-0.28332053911462363</v>
      </c>
      <c r="I42" s="49">
        <v>-0.13586840315118212</v>
      </c>
      <c r="J42" s="49">
        <v>-0.65420997531954661</v>
      </c>
      <c r="K42" s="53">
        <v>-0.73565793688509029</v>
      </c>
      <c r="M42" s="46">
        <f t="shared" si="1"/>
        <v>0.999999999999999</v>
      </c>
    </row>
    <row r="43" spans="1:13" x14ac:dyDescent="0.25">
      <c r="A43" s="49">
        <f t="shared" si="0"/>
        <v>1.6799999999999999E-3</v>
      </c>
      <c r="B43" s="50">
        <v>1.3999999999999999E-4</v>
      </c>
      <c r="C43" s="51">
        <v>0.73807209566152143</v>
      </c>
      <c r="D43" s="49">
        <v>1.7159161317886376</v>
      </c>
      <c r="E43" s="49">
        <v>0.59618086328945219</v>
      </c>
      <c r="F43" s="49">
        <v>0.54052436785688995</v>
      </c>
      <c r="G43" s="49">
        <v>-0.78458560471552219</v>
      </c>
      <c r="H43" s="49">
        <v>-0.28327640467340914</v>
      </c>
      <c r="I43" s="49">
        <v>-0.13540459663573673</v>
      </c>
      <c r="J43" s="49">
        <v>-0.65299186624700445</v>
      </c>
      <c r="K43" s="53">
        <v>-0.73443498632482918</v>
      </c>
      <c r="M43" s="46">
        <f t="shared" si="1"/>
        <v>0.99999999999999956</v>
      </c>
    </row>
    <row r="44" spans="1:13" x14ac:dyDescent="0.25">
      <c r="A44" s="49">
        <f t="shared" si="0"/>
        <v>1.5599999999999998E-3</v>
      </c>
      <c r="B44" s="50">
        <v>1.2999999999999999E-4</v>
      </c>
      <c r="C44" s="51">
        <v>0.73748193164791653</v>
      </c>
      <c r="D44" s="49">
        <v>1.7135176868147948</v>
      </c>
      <c r="E44" s="49">
        <v>0.59554604479743078</v>
      </c>
      <c r="F44" s="49">
        <v>0.53965529372388521</v>
      </c>
      <c r="G44" s="49">
        <v>-0.78303232199496131</v>
      </c>
      <c r="H44" s="49">
        <v>-0.28323241662408044</v>
      </c>
      <c r="I44" s="49">
        <v>-0.13494232854489202</v>
      </c>
      <c r="J44" s="49">
        <v>-0.65177779758549925</v>
      </c>
      <c r="K44" s="53">
        <v>-0.73321609223459472</v>
      </c>
      <c r="M44" s="46">
        <f t="shared" si="1"/>
        <v>0.99999999999999933</v>
      </c>
    </row>
    <row r="45" spans="1:13" x14ac:dyDescent="0.25">
      <c r="A45" s="49">
        <f t="shared" si="0"/>
        <v>1.4400000000000001E-3</v>
      </c>
      <c r="B45" s="50">
        <v>1.2E-4</v>
      </c>
      <c r="C45" s="51">
        <v>0.73689372193967628</v>
      </c>
      <c r="D45" s="49">
        <v>1.7111271841989588</v>
      </c>
      <c r="E45" s="49">
        <v>0.59491332848235645</v>
      </c>
      <c r="F45" s="49">
        <v>0.53878909749634585</v>
      </c>
      <c r="G45" s="49">
        <v>-0.78148418291020882</v>
      </c>
      <c r="H45" s="49">
        <v>-0.2831885742394803</v>
      </c>
      <c r="I45" s="49">
        <v>-0.13448159123699738</v>
      </c>
      <c r="J45" s="49">
        <v>-0.65056774926553151</v>
      </c>
      <c r="K45" s="53">
        <v>-0.73200123446511867</v>
      </c>
      <c r="M45" s="46">
        <f t="shared" si="1"/>
        <v>1.0000000000000009</v>
      </c>
    </row>
    <row r="46" spans="1:13" x14ac:dyDescent="0.25">
      <c r="A46" s="49">
        <f t="shared" si="0"/>
        <v>1.32E-3</v>
      </c>
      <c r="B46" s="50">
        <v>1.1E-4</v>
      </c>
      <c r="C46" s="51">
        <v>0.73630745684543475</v>
      </c>
      <c r="D46" s="49">
        <v>1.7087445845551203</v>
      </c>
      <c r="E46" s="49">
        <v>0.59428270391957161</v>
      </c>
      <c r="F46" s="49">
        <v>0.53792576490279076</v>
      </c>
      <c r="G46" s="49">
        <v>-0.77994116195406893</v>
      </c>
      <c r="H46" s="49">
        <v>-0.28314487679725936</v>
      </c>
      <c r="I46" s="49">
        <v>-0.13402237712092807</v>
      </c>
      <c r="J46" s="49">
        <v>-0.64936170135030102</v>
      </c>
      <c r="K46" s="53">
        <v>-0.73079039300036031</v>
      </c>
      <c r="M46" s="46">
        <f t="shared" si="1"/>
        <v>1</v>
      </c>
    </row>
    <row r="47" spans="1:13" x14ac:dyDescent="0.25">
      <c r="A47" s="49">
        <f t="shared" si="0"/>
        <v>1.2000000000000001E-3</v>
      </c>
      <c r="B47" s="50">
        <v>1E-4</v>
      </c>
      <c r="C47" s="51">
        <v>0.73572312673780282</v>
      </c>
      <c r="D47" s="49">
        <v>1.7063698487572672</v>
      </c>
      <c r="E47" s="49">
        <v>0.59365416075323507</v>
      </c>
      <c r="F47" s="49">
        <v>0.53706528176594803</v>
      </c>
      <c r="G47" s="49">
        <v>-0.77840323378772303</v>
      </c>
      <c r="H47" s="49">
        <v>-0.28310132357983753</v>
      </c>
      <c r="I47" s="49">
        <v>-0.13356467865567001</v>
      </c>
      <c r="J47" s="49">
        <v>-0.64815963403461463</v>
      </c>
      <c r="K47" s="53">
        <v>-0.72958354795640878</v>
      </c>
      <c r="M47" s="46">
        <f t="shared" si="1"/>
        <v>0.99999999999999933</v>
      </c>
    </row>
    <row r="48" spans="1:13" x14ac:dyDescent="0.25">
      <c r="A48" s="49">
        <f t="shared" si="0"/>
        <v>1.08E-3</v>
      </c>
      <c r="B48" s="50">
        <v>9.0000000000000006E-5</v>
      </c>
      <c r="C48" s="51">
        <v>0.73514072205283809</v>
      </c>
      <c r="D48" s="49">
        <v>1.7040029379372321</v>
      </c>
      <c r="E48" s="49">
        <v>0.59302768869575151</v>
      </c>
      <c r="F48" s="49">
        <v>0.53620763400197846</v>
      </c>
      <c r="G48" s="49">
        <v>-0.77687037323934127</v>
      </c>
      <c r="H48" s="49">
        <v>-0.28305791387436458</v>
      </c>
      <c r="I48" s="49">
        <v>-0.1331084883499053</v>
      </c>
      <c r="J48" s="49">
        <v>-0.64696152764379833</v>
      </c>
      <c r="K48" s="53">
        <v>-0.72838067958039154</v>
      </c>
      <c r="M48" s="46">
        <f t="shared" si="1"/>
        <v>0.99999999999999889</v>
      </c>
    </row>
    <row r="49" spans="1:13" x14ac:dyDescent="0.25">
      <c r="A49" s="49">
        <f t="shared" si="0"/>
        <v>9.6000000000000013E-4</v>
      </c>
      <c r="B49" s="50">
        <v>8.0000000000000007E-5</v>
      </c>
      <c r="C49" s="51">
        <v>0.73456023328951781</v>
      </c>
      <c r="D49" s="49">
        <v>1.7016438134825715</v>
      </c>
      <c r="E49" s="49">
        <v>0.59240327752721</v>
      </c>
      <c r="F49" s="49">
        <v>0.53535280761969917</v>
      </c>
      <c r="G49" s="49">
        <v>-0.77534255530270257</v>
      </c>
      <c r="H49" s="49">
        <v>-0.28301464697267736</v>
      </c>
      <c r="I49" s="49">
        <v>-0.13265379876160344</v>
      </c>
      <c r="J49" s="49">
        <v>-0.6457673626326218</v>
      </c>
      <c r="K49" s="53">
        <v>-0.7271817682493934</v>
      </c>
      <c r="M49" s="46">
        <f t="shared" si="1"/>
        <v>0.99999999999999989</v>
      </c>
    </row>
    <row r="50" spans="1:13" x14ac:dyDescent="0.25">
      <c r="A50" s="49">
        <f t="shared" si="0"/>
        <v>8.3999999999999993E-4</v>
      </c>
      <c r="B50" s="50">
        <v>6.9999999999999994E-5</v>
      </c>
      <c r="C50" s="51">
        <v>0.73398165100923229</v>
      </c>
      <c r="D50" s="49">
        <v>1.6992924370344731</v>
      </c>
      <c r="E50" s="49">
        <v>0.59178091709483194</v>
      </c>
      <c r="F50" s="49">
        <v>0.53450078871983486</v>
      </c>
      <c r="G50" s="49">
        <v>-0.77381975513584578</v>
      </c>
      <c r="H50" s="49">
        <v>-0.28297152217126764</v>
      </c>
      <c r="I50" s="49">
        <v>-0.13220060249761839</v>
      </c>
      <c r="J50" s="49">
        <v>-0.64457711958424213</v>
      </c>
      <c r="K50" s="53">
        <v>-0.72598679446939807</v>
      </c>
      <c r="M50" s="46">
        <f t="shared" si="1"/>
        <v>1</v>
      </c>
    </row>
    <row r="51" spans="1:13" x14ac:dyDescent="0.25">
      <c r="A51" s="49">
        <f t="shared" si="0"/>
        <v>7.2000000000000005E-4</v>
      </c>
      <c r="B51" s="50">
        <v>6.0000000000000002E-5</v>
      </c>
      <c r="C51" s="51">
        <v>0.73340496583526338</v>
      </c>
      <c r="D51" s="49">
        <v>1.6969487704856701</v>
      </c>
      <c r="E51" s="49">
        <v>0.59116059731241466</v>
      </c>
      <c r="F51" s="49">
        <v>0.53365156349425369</v>
      </c>
      <c r="G51" s="49">
        <v>-0.77230194805971319</v>
      </c>
      <c r="H51" s="49">
        <v>-0.28292853877123775</v>
      </c>
      <c r="I51" s="49">
        <v>-0.1317488922132854</v>
      </c>
      <c r="J51" s="49">
        <v>-0.64339077920914378</v>
      </c>
      <c r="K51" s="53">
        <v>-0.72479573887422166</v>
      </c>
      <c r="M51" s="46">
        <f t="shared" si="1"/>
        <v>0.99999999999999978</v>
      </c>
    </row>
    <row r="52" spans="1:13" x14ac:dyDescent="0.25">
      <c r="A52" s="49">
        <f t="shared" si="0"/>
        <v>6.0000000000000006E-4</v>
      </c>
      <c r="B52" s="50">
        <v>5.0000000000000002E-5</v>
      </c>
      <c r="C52" s="51">
        <v>0.73283016845228821</v>
      </c>
      <c r="D52" s="49">
        <v>1.69461277597839</v>
      </c>
      <c r="E52" s="49">
        <v>0.59054230815979514</v>
      </c>
      <c r="F52" s="49">
        <v>0.53280511822523202</v>
      </c>
      <c r="G52" s="49">
        <v>-0.77078910955682711</v>
      </c>
      <c r="H52" s="49">
        <v>-0.28288569607826897</v>
      </c>
      <c r="I52" s="49">
        <v>-0.13129866061202669</v>
      </c>
      <c r="J52" s="49">
        <v>-0.64220832234410552</v>
      </c>
      <c r="K52" s="53">
        <v>-0.72360858222447733</v>
      </c>
      <c r="M52" s="46">
        <f t="shared" si="1"/>
        <v>0.99999999999999956</v>
      </c>
    </row>
    <row r="53" spans="1:13" x14ac:dyDescent="0.25">
      <c r="A53" s="49">
        <f t="shared" si="0"/>
        <v>4.8000000000000007E-4</v>
      </c>
      <c r="B53" s="50">
        <v>4.0000000000000003E-5</v>
      </c>
      <c r="C53" s="51">
        <v>0.73225724960586658</v>
      </c>
      <c r="D53" s="49">
        <v>1.6922844159023072</v>
      </c>
      <c r="E53" s="49">
        <v>0.5899260396823014</v>
      </c>
      <c r="F53" s="49">
        <v>0.5319614392847043</v>
      </c>
      <c r="G53" s="49">
        <v>-0.7692812152699593</v>
      </c>
      <c r="H53" s="49">
        <v>-0.2828429934025774</v>
      </c>
      <c r="I53" s="49">
        <v>-0.13084990044495667</v>
      </c>
      <c r="J53" s="49">
        <v>-0.64102972995115848</v>
      </c>
      <c r="K53" s="53">
        <v>-0.72242530540652716</v>
      </c>
      <c r="M53" s="46">
        <f t="shared" si="1"/>
        <v>0.99999999999999967</v>
      </c>
    </row>
    <row r="54" spans="1:13" x14ac:dyDescent="0.25">
      <c r="A54" s="49">
        <f t="shared" si="0"/>
        <v>3.6000000000000002E-4</v>
      </c>
      <c r="B54" s="50">
        <v>3.0000000000000001E-5</v>
      </c>
      <c r="C54" s="51">
        <v>0.7316862001019534</v>
      </c>
      <c r="D54" s="49">
        <v>1.6899636528925301</v>
      </c>
      <c r="E54" s="49">
        <v>0.58931178199022416</v>
      </c>
      <c r="F54" s="49">
        <v>0.53112051313354069</v>
      </c>
      <c r="G54" s="49">
        <v>-0.76777824100083247</v>
      </c>
      <c r="H54" s="49">
        <v>-0.2828004300588825</v>
      </c>
      <c r="I54" s="49">
        <v>-0.13040260451049404</v>
      </c>
      <c r="J54" s="49">
        <v>-0.63985498311657252</v>
      </c>
      <c r="K54" s="53">
        <v>-0.72124588943146717</v>
      </c>
      <c r="M54" s="46">
        <f t="shared" si="1"/>
        <v>0.999999999999999</v>
      </c>
    </row>
    <row r="55" spans="1:13" x14ac:dyDescent="0.25">
      <c r="A55" s="49">
        <f t="shared" si="0"/>
        <v>2.4000000000000003E-4</v>
      </c>
      <c r="B55" s="50">
        <v>2.0000000000000002E-5</v>
      </c>
      <c r="C55" s="51">
        <v>0.73111701080640135</v>
      </c>
      <c r="D55" s="49">
        <v>1.6876504498276046</v>
      </c>
      <c r="E55" s="49">
        <v>0.58869952525828739</v>
      </c>
      <c r="F55" s="49">
        <v>0.53028232632081773</v>
      </c>
      <c r="G55" s="49">
        <v>-0.76628016270882038</v>
      </c>
      <c r="H55" s="49">
        <v>-0.28275800536636803</v>
      </c>
      <c r="I55" s="49">
        <v>-0.12995676565397601</v>
      </c>
      <c r="J55" s="49">
        <v>-0.63868406304984016</v>
      </c>
      <c r="K55" s="53">
        <v>-0.72007031543410571</v>
      </c>
      <c r="M55" s="46">
        <f t="shared" si="1"/>
        <v>1.0000000000000004</v>
      </c>
    </row>
    <row r="56" spans="1:13" x14ac:dyDescent="0.25">
      <c r="A56" s="49">
        <f t="shared" si="0"/>
        <v>1.2000000000000002E-4</v>
      </c>
      <c r="B56" s="50">
        <v>1.0000000000000001E-5</v>
      </c>
      <c r="C56" s="51">
        <v>0.7305496726444779</v>
      </c>
      <c r="D56" s="49">
        <v>1.685344769827527</v>
      </c>
      <c r="E56" s="49">
        <v>0.58808925972511994</v>
      </c>
      <c r="F56" s="49">
        <v>0.52944686548310527</v>
      </c>
      <c r="G56" s="49">
        <v>-0.76478695650967021</v>
      </c>
      <c r="H56" s="49">
        <v>-0.28271571864864631</v>
      </c>
      <c r="I56" s="49">
        <v>-0.12951237676727712</v>
      </c>
      <c r="J56" s="49">
        <v>-0.63751695108267714</v>
      </c>
      <c r="K56" s="53">
        <v>-0.71889856467195912</v>
      </c>
      <c r="M56" s="46">
        <f t="shared" si="1"/>
        <v>1.0000000000000004</v>
      </c>
    </row>
    <row r="57" spans="1:13" x14ac:dyDescent="0.25">
      <c r="A57" s="49">
        <f t="shared" si="0"/>
        <v>0</v>
      </c>
      <c r="B57" s="46">
        <v>0</v>
      </c>
      <c r="C57" s="51">
        <v>0.72998417660037773</v>
      </c>
      <c r="D57" s="52">
        <v>1.6830465762517897</v>
      </c>
      <c r="E57" s="52">
        <v>0.58748097569274293</v>
      </c>
      <c r="F57" s="52">
        <v>0.52861411734375108</v>
      </c>
      <c r="G57" s="52">
        <v>-0.76329859867422756</v>
      </c>
      <c r="H57" s="52">
        <v>-0.28267356923372139</v>
      </c>
      <c r="I57" s="52">
        <v>-0.12906943078843097</v>
      </c>
      <c r="J57" s="52">
        <v>-0.63635362866802747</v>
      </c>
      <c r="K57" s="53">
        <v>-0.71773061852425402</v>
      </c>
      <c r="M57" s="46">
        <f t="shared" si="1"/>
        <v>0.99999999999999956</v>
      </c>
    </row>
    <row r="58" spans="1:13" x14ac:dyDescent="0.25">
      <c r="A58" s="49">
        <f t="shared" si="0"/>
        <v>-1.2000000000000002E-4</v>
      </c>
      <c r="B58" s="50">
        <v>-1.0000000000000001E-5</v>
      </c>
      <c r="C58" s="51">
        <v>0.72942051371675298</v>
      </c>
      <c r="D58" s="49">
        <v>1.6807558326974443</v>
      </c>
      <c r="E58" s="49">
        <v>0.58687466352605322</v>
      </c>
      <c r="F58" s="49">
        <v>0.52778406871218253</v>
      </c>
      <c r="G58" s="49">
        <v>-0.76181506562718848</v>
      </c>
      <c r="H58" s="49">
        <v>-0.28263155645395521</v>
      </c>
      <c r="I58" s="49">
        <v>-0.1286279207012575</v>
      </c>
      <c r="J58" s="49">
        <v>-0.63519407737908529</v>
      </c>
      <c r="K58" s="53">
        <v>-0.71656645849094647</v>
      </c>
      <c r="M58" s="46">
        <f t="shared" si="1"/>
        <v>0.99999999999999989</v>
      </c>
    </row>
    <row r="59" spans="1:13" x14ac:dyDescent="0.25">
      <c r="A59" s="49">
        <f t="shared" si="0"/>
        <v>-2.4000000000000003E-4</v>
      </c>
      <c r="B59" s="50">
        <v>-2.0000000000000002E-5</v>
      </c>
      <c r="C59" s="51">
        <v>0.72885867509422919</v>
      </c>
      <c r="D59" s="49">
        <v>1.6784725029971637</v>
      </c>
      <c r="E59" s="49">
        <v>0.58627031365230975</v>
      </c>
      <c r="F59" s="49">
        <v>0.5269567064832068</v>
      </c>
      <c r="G59" s="49">
        <v>-0.76033633394584121</v>
      </c>
      <c r="H59" s="49">
        <v>-0.28258967964602894</v>
      </c>
      <c r="I59" s="49">
        <v>-0.12818783953499002</v>
      </c>
      <c r="J59" s="49">
        <v>-0.63403827890831443</v>
      </c>
      <c r="K59" s="53">
        <v>-0.71540606619173464</v>
      </c>
      <c r="M59" s="46">
        <f t="shared" si="1"/>
        <v>0.99999999999999989</v>
      </c>
    </row>
    <row r="60" spans="1:13" x14ac:dyDescent="0.25">
      <c r="A60" s="49">
        <f t="shared" si="0"/>
        <v>-3.6000000000000002E-4</v>
      </c>
      <c r="B60" s="50">
        <v>-3.0000000000000001E-5</v>
      </c>
      <c r="C60" s="51">
        <v>0.72829865189095067</v>
      </c>
      <c r="D60" s="49">
        <v>1.6761965512173633</v>
      </c>
      <c r="E60" s="49">
        <v>0.58566791656064321</v>
      </c>
      <c r="F60" s="49">
        <v>0.52613201763632211</v>
      </c>
      <c r="G60" s="49">
        <v>-0.75886238035885056</v>
      </c>
      <c r="H60" s="49">
        <v>-0.282547938150914</v>
      </c>
      <c r="I60" s="49">
        <v>-0.1277491803639115</v>
      </c>
      <c r="J60" s="49">
        <v>-0.63288621506649656</v>
      </c>
      <c r="K60" s="53">
        <v>-0.71424942336510644</v>
      </c>
      <c r="M60" s="46">
        <f t="shared" si="1"/>
        <v>1.0000000000000002</v>
      </c>
    </row>
    <row r="61" spans="1:13" x14ac:dyDescent="0.25">
      <c r="A61" s="49">
        <f t="shared" si="0"/>
        <v>-4.8000000000000007E-4</v>
      </c>
      <c r="B61" s="50">
        <v>-4.0000000000000003E-5</v>
      </c>
      <c r="C61" s="51">
        <v>0.72774043532210253</v>
      </c>
      <c r="D61" s="49">
        <v>1.6739279416562853</v>
      </c>
      <c r="E61" s="49">
        <v>0.58506746280153799</v>
      </c>
      <c r="F61" s="49">
        <v>0.5253099892350368</v>
      </c>
      <c r="G61" s="49">
        <v>-0.75739318174501891</v>
      </c>
      <c r="H61" s="49">
        <v>-0.28250633131383018</v>
      </c>
      <c r="I61" s="49">
        <v>-0.12731193630698789</v>
      </c>
      <c r="J61" s="49">
        <v>-0.63173786778176255</v>
      </c>
      <c r="K61" s="53">
        <v>-0.71309651186736245</v>
      </c>
      <c r="M61" s="46">
        <f t="shared" si="1"/>
        <v>1.0000000000000009</v>
      </c>
    </row>
    <row r="62" spans="1:13" x14ac:dyDescent="0.25">
      <c r="A62" s="49">
        <f t="shared" si="0"/>
        <v>-6.0000000000000006E-4</v>
      </c>
      <c r="B62" s="50">
        <v>-5.0000000000000002E-5</v>
      </c>
      <c r="C62" s="51">
        <v>0.72718401665946375</v>
      </c>
      <c r="D62" s="49">
        <v>1.6716666388421642</v>
      </c>
      <c r="E62" s="49">
        <v>0.58446894298635765</v>
      </c>
      <c r="F62" s="49">
        <v>0.52449060842618866</v>
      </c>
      <c r="G62" s="49">
        <v>-0.75592871513209403</v>
      </c>
      <c r="H62" s="49">
        <v>-0.28246485848421776</v>
      </c>
      <c r="I62" s="49">
        <v>-0.12687610052751164</v>
      </c>
      <c r="J62" s="49">
        <v>-0.63059321909866206</v>
      </c>
      <c r="K62" s="53">
        <v>-0.71194731367168895</v>
      </c>
      <c r="M62" s="46">
        <f t="shared" si="1"/>
        <v>1</v>
      </c>
    </row>
    <row r="63" spans="1:13" x14ac:dyDescent="0.25">
      <c r="A63" s="49">
        <f t="shared" si="0"/>
        <v>-7.2000000000000005E-4</v>
      </c>
      <c r="B63" s="50">
        <v>-6.0000000000000002E-5</v>
      </c>
      <c r="C63" s="51">
        <v>0.72662938723094361</v>
      </c>
      <c r="D63" s="49">
        <v>1.6694126075313536</v>
      </c>
      <c r="E63" s="49">
        <v>0.58387234778684161</v>
      </c>
      <c r="F63" s="49">
        <v>0.52367386243928016</v>
      </c>
      <c r="G63" s="49">
        <v>-0.75446895769555999</v>
      </c>
      <c r="H63" s="49">
        <v>-0.28242351901569956</v>
      </c>
      <c r="I63" s="49">
        <v>-0.12644166623274314</v>
      </c>
      <c r="J63" s="49">
        <v>-0.62945225117721659</v>
      </c>
      <c r="K63" s="53">
        <v>-0.7108018108671994</v>
      </c>
      <c r="M63" s="46">
        <f t="shared" si="1"/>
        <v>1.0000000000000007</v>
      </c>
    </row>
    <row r="64" spans="1:13" x14ac:dyDescent="0.25">
      <c r="A64" s="49">
        <f t="shared" si="0"/>
        <v>-8.3999999999999993E-4</v>
      </c>
      <c r="B64" s="50">
        <v>-6.9999999999999994E-5</v>
      </c>
      <c r="C64" s="51">
        <v>0.7260765384201342</v>
      </c>
      <c r="D64" s="49">
        <v>1.6671658127065048</v>
      </c>
      <c r="E64" s="49">
        <v>0.58327766793462599</v>
      </c>
      <c r="F64" s="49">
        <v>0.52285973858580692</v>
      </c>
      <c r="G64" s="49">
        <v>-0.75301388675745473</v>
      </c>
      <c r="H64" s="49">
        <v>-0.28238231226604887</v>
      </c>
      <c r="I64" s="49">
        <v>-0.12600862667355822</v>
      </c>
      <c r="J64" s="49">
        <v>-0.62831494629199702</v>
      </c>
      <c r="K64" s="53">
        <v>-0.70965998565801325</v>
      </c>
      <c r="M64" s="46">
        <f t="shared" si="1"/>
        <v>0.99999999999999978</v>
      </c>
    </row>
    <row r="65" spans="1:13" x14ac:dyDescent="0.25">
      <c r="A65" s="49">
        <f t="shared" si="0"/>
        <v>-9.6000000000000013E-4</v>
      </c>
      <c r="B65" s="50">
        <v>-8.0000000000000007E-5</v>
      </c>
      <c r="C65" s="51">
        <v>0.72552546166586618</v>
      </c>
      <c r="D65" s="49">
        <v>1.6649262195747561</v>
      </c>
      <c r="E65" s="49">
        <v>0.58268489422076364</v>
      </c>
      <c r="F65" s="49">
        <v>0.52204822425861419</v>
      </c>
      <c r="G65" s="49">
        <v>-0.75156347978519944</v>
      </c>
      <c r="H65" s="49">
        <v>-0.28234123759715712</v>
      </c>
      <c r="I65" s="49">
        <v>-0.12557697514409941</v>
      </c>
      <c r="J65" s="49">
        <v>-0.62718128683120788</v>
      </c>
      <c r="K65" s="53">
        <v>-0.70852182036233635</v>
      </c>
      <c r="M65" s="46">
        <f t="shared" si="1"/>
        <v>0.99999999999999967</v>
      </c>
    </row>
    <row r="66" spans="1:13" x14ac:dyDescent="0.25">
      <c r="A66" s="49">
        <f t="shared" si="0"/>
        <v>-1.08E-3</v>
      </c>
      <c r="B66" s="50">
        <v>-9.0000000000000006E-5</v>
      </c>
      <c r="C66" s="51">
        <v>0.7249761484617635</v>
      </c>
      <c r="D66" s="49">
        <v>1.6626937935659309</v>
      </c>
      <c r="E66" s="49">
        <v>0.58209401749524836</v>
      </c>
      <c r="F66" s="49">
        <v>0.52123930693122988</v>
      </c>
      <c r="G66" s="49">
        <v>-0.75011771439043029</v>
      </c>
      <c r="H66" s="49">
        <v>-0.28230029437499854</v>
      </c>
      <c r="I66" s="49">
        <v>-0.12514670498142877</v>
      </c>
      <c r="J66" s="49">
        <v>-0.6260512552957741</v>
      </c>
      <c r="K66" s="53">
        <v>-0.70738729741154083</v>
      </c>
      <c r="M66" s="46">
        <f t="shared" si="1"/>
        <v>1</v>
      </c>
    </row>
    <row r="67" spans="1:13" x14ac:dyDescent="0.25">
      <c r="A67" s="49">
        <f t="shared" si="0"/>
        <v>-1.2000000000000001E-3</v>
      </c>
      <c r="B67" s="50">
        <v>-1E-4</v>
      </c>
      <c r="C67" s="51">
        <v>0.72442859035580831</v>
      </c>
      <c r="D67" s="49">
        <v>1.6604685003307602</v>
      </c>
      <c r="E67" s="49">
        <v>0.58150502866654363</v>
      </c>
      <c r="F67" s="49">
        <v>0.52043297415723411</v>
      </c>
      <c r="G67" s="49">
        <v>-0.74867656832784957</v>
      </c>
      <c r="H67" s="49">
        <v>-0.28225948196959955</v>
      </c>
      <c r="I67" s="49">
        <v>-0.12471780956518604</v>
      </c>
      <c r="J67" s="49">
        <v>-0.62492483429844325</v>
      </c>
      <c r="K67" s="53">
        <v>-0.70625639934926787</v>
      </c>
      <c r="M67" s="46">
        <f t="shared" si="1"/>
        <v>1.0000000000000002</v>
      </c>
    </row>
    <row r="68" spans="1:13" x14ac:dyDescent="0.25">
      <c r="A68" s="49">
        <f t="shared" si="0"/>
        <v>-1.32E-3</v>
      </c>
      <c r="B68" s="50">
        <v>-1.1E-4</v>
      </c>
      <c r="C68" s="51">
        <v>0.72388277894990261</v>
      </c>
      <c r="D68" s="49">
        <v>1.6582503057391236</v>
      </c>
      <c r="E68" s="49">
        <v>0.58091791870111564</v>
      </c>
      <c r="F68" s="49">
        <v>0.51962921356960712</v>
      </c>
      <c r="G68" s="49">
        <v>-0.74724001949408092</v>
      </c>
      <c r="H68" s="49">
        <v>-0.28221879975500502</v>
      </c>
      <c r="I68" s="49">
        <v>-0.12429028231724802</v>
      </c>
      <c r="J68" s="49">
        <v>-0.6238020065628902</v>
      </c>
      <c r="K68" s="53">
        <v>-0.70512910883052526</v>
      </c>
      <c r="M68" s="46">
        <f t="shared" si="1"/>
        <v>0.99999999999999878</v>
      </c>
    </row>
    <row r="69" spans="1:13" x14ac:dyDescent="0.25">
      <c r="A69" s="49">
        <f t="shared" si="0"/>
        <v>-1.4400000000000001E-3</v>
      </c>
      <c r="B69" s="50">
        <v>-1.2E-4</v>
      </c>
      <c r="C69" s="51">
        <v>0.72333870589945004</v>
      </c>
      <c r="D69" s="49">
        <v>1.6560391758783048</v>
      </c>
      <c r="E69" s="49">
        <v>0.58033267862297455</v>
      </c>
      <c r="F69" s="49">
        <v>0.5188280128801156</v>
      </c>
      <c r="G69" s="49">
        <v>-0.74580804592654781</v>
      </c>
      <c r="H69" s="49">
        <v>-0.28217824710924899</v>
      </c>
      <c r="I69" s="49">
        <v>-0.12386411670139361</v>
      </c>
      <c r="J69" s="49">
        <v>-0.6226827549228422</v>
      </c>
      <c r="K69" s="53">
        <v>-0.70400540862081207</v>
      </c>
      <c r="M69" s="46">
        <f t="shared" si="1"/>
        <v>1.0000000000000002</v>
      </c>
    </row>
    <row r="70" spans="1:13" x14ac:dyDescent="0.25">
      <c r="A70" s="49">
        <f t="shared" si="0"/>
        <v>-1.5599999999999998E-3</v>
      </c>
      <c r="B70" s="50">
        <v>-1.2999999999999999E-4</v>
      </c>
      <c r="C70" s="51">
        <v>0.72279636291291482</v>
      </c>
      <c r="D70" s="49">
        <v>1.6538350770512567</v>
      </c>
      <c r="E70" s="49">
        <v>0.57974929951321252</v>
      </c>
      <c r="F70" s="49">
        <v>0.51802935987866405</v>
      </c>
      <c r="G70" s="49">
        <v>-0.7443806258023421</v>
      </c>
      <c r="H70" s="49">
        <v>-0.28213782341431831</v>
      </c>
      <c r="I70" s="49">
        <v>-0.12343930622296946</v>
      </c>
      <c r="J70" s="49">
        <v>-0.62156706232119252</v>
      </c>
      <c r="K70" s="53">
        <v>-0.70288528159522556</v>
      </c>
      <c r="M70" s="46">
        <f t="shared" si="1"/>
        <v>1.0000000000000004</v>
      </c>
    </row>
    <row r="71" spans="1:13" x14ac:dyDescent="0.25">
      <c r="A71" s="49">
        <f t="shared" si="0"/>
        <v>-1.6799999999999999E-3</v>
      </c>
      <c r="B71" s="50">
        <v>-1.3999999999999999E-4</v>
      </c>
      <c r="C71" s="51">
        <v>0.72225574175141438</v>
      </c>
      <c r="D71" s="49">
        <v>1.6516379757748973</v>
      </c>
      <c r="E71" s="49">
        <v>0.57916777250955398</v>
      </c>
      <c r="F71" s="49">
        <v>0.51723324243269375</v>
      </c>
      <c r="G71" s="49">
        <v>-0.74295773743712623</v>
      </c>
      <c r="H71" s="49">
        <v>-0.28209752805612626</v>
      </c>
      <c r="I71" s="49">
        <v>-0.12301584442856021</v>
      </c>
      <c r="J71" s="49">
        <v>-0.62045491180914314</v>
      </c>
      <c r="K71" s="53">
        <v>-0.70176871073760383</v>
      </c>
      <c r="M71" s="46">
        <f t="shared" si="1"/>
        <v>1.0000000000000002</v>
      </c>
    </row>
    <row r="72" spans="1:13" x14ac:dyDescent="0.25">
      <c r="A72" s="49">
        <f t="shared" ref="A72:A107" si="2">B72*12</f>
        <v>-1.8E-3</v>
      </c>
      <c r="B72" s="50">
        <v>-1.4999999999999999E-4</v>
      </c>
      <c r="C72" s="51">
        <v>0.72171683422829569</v>
      </c>
      <c r="D72" s="49">
        <v>1.6494478387784131</v>
      </c>
      <c r="E72" s="49">
        <v>0.57858808880590817</v>
      </c>
      <c r="F72" s="49">
        <v>0.51643964848655743</v>
      </c>
      <c r="G72" s="49">
        <v>-0.74153935928403081</v>
      </c>
      <c r="H72" s="49">
        <v>-0.28205736042447799</v>
      </c>
      <c r="I72" s="49">
        <v>-0.12259372490566332</v>
      </c>
      <c r="J72" s="49">
        <v>-0.61934628654534341</v>
      </c>
      <c r="K72" s="53">
        <v>-0.70065567913965898</v>
      </c>
      <c r="M72" s="46">
        <f t="shared" ref="M72:M107" si="3">SUM(C72:K72)</f>
        <v>1.0000000000000002</v>
      </c>
    </row>
    <row r="73" spans="1:13" x14ac:dyDescent="0.25">
      <c r="A73" s="49">
        <f t="shared" si="2"/>
        <v>-1.9200000000000003E-3</v>
      </c>
      <c r="B73" s="50">
        <v>-1.6000000000000001E-4</v>
      </c>
      <c r="C73" s="51">
        <v>0.72117963220872172</v>
      </c>
      <c r="D73" s="49">
        <v>1.647264633001573</v>
      </c>
      <c r="E73" s="49">
        <v>0.57801023965191844</v>
      </c>
      <c r="F73" s="49">
        <v>0.51564856606091447</v>
      </c>
      <c r="G73" s="49">
        <v>-0.74012546993256434</v>
      </c>
      <c r="H73" s="49">
        <v>-0.28201731991304108</v>
      </c>
      <c r="I73" s="49">
        <v>-0.12217294128236271</v>
      </c>
      <c r="J73" s="49">
        <v>-0.61824116979503829</v>
      </c>
      <c r="K73" s="53">
        <v>-0.69954617000012109</v>
      </c>
      <c r="M73" s="46">
        <f t="shared" si="3"/>
        <v>1.0000000000000002</v>
      </c>
    </row>
    <row r="74" spans="1:13" x14ac:dyDescent="0.25">
      <c r="A74" s="49">
        <f t="shared" si="2"/>
        <v>-2.0400000000000001E-3</v>
      </c>
      <c r="B74" s="50">
        <v>-1.7000000000000001E-4</v>
      </c>
      <c r="C74" s="51">
        <v>0.72064412760926255</v>
      </c>
      <c r="D74" s="49">
        <v>1.6450883255930699</v>
      </c>
      <c r="E74" s="49">
        <v>0.57743421635252656</v>
      </c>
      <c r="F74" s="49">
        <v>0.51485998325212623</v>
      </c>
      <c r="G74" s="49">
        <v>-0.73871604810753899</v>
      </c>
      <c r="H74" s="49">
        <v>-0.28197740591931381</v>
      </c>
      <c r="I74" s="49">
        <v>-0.1217534872270095</v>
      </c>
      <c r="J74" s="49">
        <v>-0.61713954492922685</v>
      </c>
      <c r="K74" s="53">
        <v>-0.69844016662389674</v>
      </c>
      <c r="M74" s="46">
        <f t="shared" si="3"/>
        <v>0.99999999999999989</v>
      </c>
    </row>
    <row r="75" spans="1:13" x14ac:dyDescent="0.25">
      <c r="A75" s="49">
        <f t="shared" si="2"/>
        <v>-2.16E-3</v>
      </c>
      <c r="B75" s="50">
        <v>-1.8000000000000001E-4</v>
      </c>
      <c r="C75" s="51">
        <v>0.72011031239749446</v>
      </c>
      <c r="D75" s="49">
        <v>1.6429188839088775</v>
      </c>
      <c r="E75" s="49">
        <v>0.57686001026753897</v>
      </c>
      <c r="F75" s="49">
        <v>0.51407388823166256</v>
      </c>
      <c r="G75" s="49">
        <v>-0.73731107266800611</v>
      </c>
      <c r="H75" s="49">
        <v>-0.28193761784459803</v>
      </c>
      <c r="I75" s="49">
        <v>-0.12133535644790595</v>
      </c>
      <c r="J75" s="49">
        <v>-0.61604139542383218</v>
      </c>
      <c r="K75" s="53">
        <v>-0.69733765242123191</v>
      </c>
      <c r="M75" s="46">
        <f t="shared" si="3"/>
        <v>0.99999999999999922</v>
      </c>
    </row>
    <row r="76" spans="1:13" x14ac:dyDescent="0.25">
      <c r="A76" s="49">
        <f t="shared" si="2"/>
        <v>-2.2799999999999999E-3</v>
      </c>
      <c r="B76" s="50">
        <v>-1.9000000000000001E-4</v>
      </c>
      <c r="C76" s="51">
        <v>0.71957817859159245</v>
      </c>
      <c r="D76" s="49">
        <v>1.6407562755106104</v>
      </c>
      <c r="E76" s="49">
        <v>0.57628761281118968</v>
      </c>
      <c r="F76" s="49">
        <v>0.51329026924550714</v>
      </c>
      <c r="G76" s="49">
        <v>-0.73591052260619405</v>
      </c>
      <c r="H76" s="49">
        <v>-0.28189795509396626</v>
      </c>
      <c r="I76" s="49">
        <v>-0.12091854269298778</v>
      </c>
      <c r="J76" s="49">
        <v>-0.61494670485887115</v>
      </c>
      <c r="K76" s="53">
        <v>-0.69623861090688055</v>
      </c>
      <c r="M76" s="46">
        <f t="shared" si="3"/>
        <v>0.99999999999999978</v>
      </c>
    </row>
    <row r="77" spans="1:13" x14ac:dyDescent="0.25">
      <c r="A77" s="49">
        <f t="shared" si="2"/>
        <v>-2.4000000000000002E-3</v>
      </c>
      <c r="B77" s="50">
        <v>-2.0000000000000001E-4</v>
      </c>
      <c r="C77" s="51">
        <v>0.71904771825993363</v>
      </c>
      <c r="D77" s="49">
        <v>1.6386004681639088</v>
      </c>
      <c r="E77" s="49">
        <v>0.57571701545171383</v>
      </c>
      <c r="F77" s="49">
        <v>0.51250911461357052</v>
      </c>
      <c r="G77" s="49">
        <v>-0.73451437704646261</v>
      </c>
      <c r="H77" s="49">
        <v>-0.28185841707623166</v>
      </c>
      <c r="I77" s="49">
        <v>-0.12050303974951536</v>
      </c>
      <c r="J77" s="49">
        <v>-0.61385545691763477</v>
      </c>
      <c r="K77" s="53">
        <v>-0.69514302569928277</v>
      </c>
      <c r="M77" s="46">
        <f t="shared" si="3"/>
        <v>0.99999999999999933</v>
      </c>
    </row>
    <row r="78" spans="1:13" x14ac:dyDescent="0.25">
      <c r="A78" s="49">
        <f t="shared" si="2"/>
        <v>-2.5200000000000001E-3</v>
      </c>
      <c r="B78" s="50">
        <v>-2.1000000000000001E-4</v>
      </c>
      <c r="C78" s="51">
        <v>0.71851892352070657</v>
      </c>
      <c r="D78" s="49">
        <v>1.6364514298368402</v>
      </c>
      <c r="E78" s="49">
        <v>0.57514820971092573</v>
      </c>
      <c r="F78" s="49">
        <v>0.5117304127291159</v>
      </c>
      <c r="G78" s="49">
        <v>-0.73312261524426847</v>
      </c>
      <c r="H78" s="49">
        <v>-0.28181900320392211</v>
      </c>
      <c r="I78" s="49">
        <v>-0.12008884144376292</v>
      </c>
      <c r="J78" s="49">
        <v>-0.61276763538588308</v>
      </c>
      <c r="K78" s="53">
        <v>-0.69405088051975172</v>
      </c>
      <c r="M78" s="46">
        <f t="shared" si="3"/>
        <v>0.99999999999999922</v>
      </c>
    </row>
    <row r="79" spans="1:13" x14ac:dyDescent="0.25">
      <c r="A79" s="49">
        <f t="shared" si="2"/>
        <v>-2.64E-3</v>
      </c>
      <c r="B79" s="50">
        <v>-2.2000000000000001E-4</v>
      </c>
      <c r="C79" s="51">
        <v>0.71799178654151585</v>
      </c>
      <c r="D79" s="49">
        <v>1.6343091286983091</v>
      </c>
      <c r="E79" s="49">
        <v>0.57458118716379603</v>
      </c>
      <c r="F79" s="49">
        <v>0.5109541520581774</v>
      </c>
      <c r="G79" s="49">
        <v>-0.73173521658513363</v>
      </c>
      <c r="H79" s="49">
        <v>-0.28177971289324727</v>
      </c>
      <c r="I79" s="49">
        <v>-0.119675941640714</v>
      </c>
      <c r="J79" s="49">
        <v>-0.61168322415103571</v>
      </c>
      <c r="K79" s="53">
        <v>-0.69296215919166793</v>
      </c>
      <c r="M79" s="46">
        <f t="shared" si="3"/>
        <v>1</v>
      </c>
    </row>
    <row r="80" spans="1:13" x14ac:dyDescent="0.25">
      <c r="A80" s="49">
        <f t="shared" si="2"/>
        <v>-2.7600000000000003E-3</v>
      </c>
      <c r="B80" s="50">
        <v>-2.3000000000000001E-4</v>
      </c>
      <c r="C80" s="51">
        <v>0.71746629953899987</v>
      </c>
      <c r="D80" s="49">
        <v>1.6321735331164884</v>
      </c>
      <c r="E80" s="49">
        <v>0.57401593943803819</v>
      </c>
      <c r="F80" s="49">
        <v>0.51018032113899381</v>
      </c>
      <c r="G80" s="49">
        <v>-0.73035216058363039</v>
      </c>
      <c r="H80" s="49">
        <v>-0.28174054556407202</v>
      </c>
      <c r="I80" s="49">
        <v>-0.11926433424375849</v>
      </c>
      <c r="J80" s="49">
        <v>-0.61060220720138092</v>
      </c>
      <c r="K80" s="53">
        <v>-0.69187684563967811</v>
      </c>
      <c r="M80" s="46">
        <f t="shared" si="3"/>
        <v>1.0000000000000004</v>
      </c>
    </row>
    <row r="81" spans="1:13" x14ac:dyDescent="0.25">
      <c r="A81" s="49">
        <f t="shared" si="2"/>
        <v>-2.8800000000000002E-3</v>
      </c>
      <c r="B81" s="50">
        <v>-2.4000000000000001E-4</v>
      </c>
      <c r="C81" s="51">
        <v>0.71694245477844365</v>
      </c>
      <c r="D81" s="49">
        <v>1.6300446116572598</v>
      </c>
      <c r="E81" s="49">
        <v>0.57345245821369584</v>
      </c>
      <c r="F81" s="49">
        <v>0.50940890858144339</v>
      </c>
      <c r="G81" s="49">
        <v>-0.72897342688237177</v>
      </c>
      <c r="H81" s="49">
        <v>-0.28170150063988669</v>
      </c>
      <c r="I81" s="49">
        <v>-0.11885401319439179</v>
      </c>
      <c r="J81" s="49">
        <v>-0.60952456862528526</v>
      </c>
      <c r="K81" s="53">
        <v>-0.69079492388890695</v>
      </c>
      <c r="M81" s="46">
        <f t="shared" si="3"/>
        <v>1.0000000000000004</v>
      </c>
    </row>
    <row r="82" spans="1:13" x14ac:dyDescent="0.25">
      <c r="A82" s="49">
        <f t="shared" si="2"/>
        <v>-3.0000000000000001E-3</v>
      </c>
      <c r="B82" s="50">
        <v>-2.5000000000000001E-4</v>
      </c>
      <c r="C82" s="51">
        <v>0.71642024457340603</v>
      </c>
      <c r="D82" s="49">
        <v>1.6279223330826778</v>
      </c>
      <c r="E82" s="49">
        <v>0.57289073522273359</v>
      </c>
      <c r="F82" s="49">
        <v>0.50863990306648932</v>
      </c>
      <c r="G82" s="49">
        <v>-0.72759899525101679</v>
      </c>
      <c r="H82" s="49">
        <v>-0.2816625775477809</v>
      </c>
      <c r="I82" s="49">
        <v>-0.1184449724719186</v>
      </c>
      <c r="J82" s="49">
        <v>-0.60845029261041572</v>
      </c>
      <c r="K82" s="53">
        <v>-0.68971637806417441</v>
      </c>
      <c r="M82" s="46">
        <f t="shared" si="3"/>
        <v>1</v>
      </c>
    </row>
    <row r="83" spans="1:13" x14ac:dyDescent="0.25">
      <c r="A83" s="49">
        <f t="shared" si="2"/>
        <v>-3.1199999999999995E-3</v>
      </c>
      <c r="B83" s="50">
        <v>-2.5999999999999998E-4</v>
      </c>
      <c r="C83" s="51">
        <v>0.71589966128533189</v>
      </c>
      <c r="D83" s="49">
        <v>1.6258066663494282</v>
      </c>
      <c r="E83" s="49">
        <v>0.57233076224863144</v>
      </c>
      <c r="F83" s="49">
        <v>0.50787329334561648</v>
      </c>
      <c r="G83" s="49">
        <v>-0.72622884558527023</v>
      </c>
      <c r="H83" s="49">
        <v>-0.28162377571841135</v>
      </c>
      <c r="I83" s="49">
        <v>-0.11803720609315722</v>
      </c>
      <c r="J83" s="49">
        <v>-0.60737936344295917</v>
      </c>
      <c r="K83" s="53">
        <v>-0.68864119238921051</v>
      </c>
      <c r="M83" s="46">
        <f t="shared" si="3"/>
        <v>0.99999999999999944</v>
      </c>
    </row>
    <row r="84" spans="1:13" x14ac:dyDescent="0.25">
      <c r="A84" s="49">
        <f t="shared" si="2"/>
        <v>-3.2399999999999998E-3</v>
      </c>
      <c r="B84" s="50">
        <v>-2.7E-4</v>
      </c>
      <c r="C84" s="51">
        <v>0.71538069732319665</v>
      </c>
      <c r="D84" s="49">
        <v>1.6236975806073362</v>
      </c>
      <c r="E84" s="49">
        <v>0.57177253112599113</v>
      </c>
      <c r="F84" s="49">
        <v>0.50710906824029556</v>
      </c>
      <c r="G84" s="49">
        <v>-0.72486295790591948</v>
      </c>
      <c r="H84" s="49">
        <v>-0.28158509458598086</v>
      </c>
      <c r="I84" s="49">
        <v>-0.11763070811214965</v>
      </c>
      <c r="J84" s="49">
        <v>-0.60631176550686838</v>
      </c>
      <c r="K84" s="53">
        <v>-0.68756935118590157</v>
      </c>
      <c r="M84" s="46">
        <f t="shared" si="3"/>
        <v>0.99999999999999956</v>
      </c>
    </row>
    <row r="85" spans="1:13" x14ac:dyDescent="0.25">
      <c r="A85" s="49">
        <f t="shared" si="2"/>
        <v>-3.3599999999999997E-3</v>
      </c>
      <c r="B85" s="50">
        <v>-2.7999999999999998E-4</v>
      </c>
      <c r="C85" s="51">
        <v>0.71486334514311756</v>
      </c>
      <c r="D85" s="49">
        <v>1.6215950451978398</v>
      </c>
      <c r="E85" s="49">
        <v>0.57121603374012853</v>
      </c>
      <c r="F85" s="49">
        <v>0.50634721664142701</v>
      </c>
      <c r="G85" s="49">
        <v>-0.72350131235784321</v>
      </c>
      <c r="H85" s="49">
        <v>-0.28154653358820164</v>
      </c>
      <c r="I85" s="49">
        <v>-0.11722547261986993</v>
      </c>
      <c r="J85" s="49">
        <v>-0.60524748328308842</v>
      </c>
      <c r="K85" s="53">
        <v>-0.68650083887350977</v>
      </c>
      <c r="M85" s="46">
        <f t="shared" si="3"/>
        <v>0.99999999999999967</v>
      </c>
    </row>
    <row r="86" spans="1:13" x14ac:dyDescent="0.25">
      <c r="A86" s="49">
        <f t="shared" si="2"/>
        <v>-3.48E-3</v>
      </c>
      <c r="B86" s="50">
        <v>-2.9E-4</v>
      </c>
      <c r="C86" s="51">
        <v>0.71434759724800689</v>
      </c>
      <c r="D86" s="49">
        <v>1.6194990296525309</v>
      </c>
      <c r="E86" s="49">
        <v>0.57066126202668987</v>
      </c>
      <c r="F86" s="49">
        <v>0.50558772750881353</v>
      </c>
      <c r="G86" s="49">
        <v>-0.7221438892090688</v>
      </c>
      <c r="H86" s="49">
        <v>-0.2815080921662777</v>
      </c>
      <c r="I86" s="49">
        <v>-0.11682149374394084</v>
      </c>
      <c r="J86" s="49">
        <v>-0.60418650134881835</v>
      </c>
      <c r="K86" s="53">
        <v>-0.68543563996793522</v>
      </c>
      <c r="M86" s="46">
        <f t="shared" si="3"/>
        <v>1.0000000000000009</v>
      </c>
    </row>
    <row r="87" spans="1:13" x14ac:dyDescent="0.25">
      <c r="A87" s="49">
        <f t="shared" si="2"/>
        <v>-3.5999999999999999E-3</v>
      </c>
      <c r="B87" s="50">
        <v>-2.9999999999999997E-4</v>
      </c>
      <c r="C87" s="51">
        <v>0.7138334461871958</v>
      </c>
      <c r="D87" s="49">
        <v>1.6174095036916629</v>
      </c>
      <c r="E87" s="49">
        <v>0.57010820797125616</v>
      </c>
      <c r="F87" s="49">
        <v>0.50483058987061957</v>
      </c>
      <c r="G87" s="49">
        <v>-0.72079066884980414</v>
      </c>
      <c r="H87" s="49">
        <v>-0.2814697697648707</v>
      </c>
      <c r="I87" s="49">
        <v>-0.11641876564834749</v>
      </c>
      <c r="J87" s="49">
        <v>-0.60312880437675576</v>
      </c>
      <c r="K87" s="53">
        <v>-0.68437373908095611</v>
      </c>
      <c r="M87" s="46">
        <f t="shared" si="3"/>
        <v>1.0000000000000002</v>
      </c>
    </row>
    <row r="88" spans="1:13" x14ac:dyDescent="0.25">
      <c r="A88" s="49">
        <f t="shared" si="2"/>
        <v>-3.7200000000000002E-3</v>
      </c>
      <c r="B88" s="50">
        <v>-3.1E-4</v>
      </c>
      <c r="C88" s="51">
        <v>0.713320884556083</v>
      </c>
      <c r="D88" s="49">
        <v>1.6153264372227023</v>
      </c>
      <c r="E88" s="49">
        <v>0.56955686360895985</v>
      </c>
      <c r="F88" s="49">
        <v>0.50407579282284642</v>
      </c>
      <c r="G88" s="49">
        <v>-0.719441631791501</v>
      </c>
      <c r="H88" s="49">
        <v>-0.28143156583207618</v>
      </c>
      <c r="I88" s="49">
        <v>-0.11601728253315831</v>
      </c>
      <c r="J88" s="49">
        <v>-0.60207437713436429</v>
      </c>
      <c r="K88" s="53">
        <v>-0.6833151209194922</v>
      </c>
      <c r="M88" s="46">
        <f t="shared" si="3"/>
        <v>0.999999999999999</v>
      </c>
    </row>
    <row r="89" spans="1:13" x14ac:dyDescent="0.25">
      <c r="A89" s="49">
        <f t="shared" si="2"/>
        <v>-3.8400000000000005E-3</v>
      </c>
      <c r="B89" s="50">
        <v>-3.2000000000000003E-4</v>
      </c>
      <c r="C89" s="51">
        <v>0.71280990499577601</v>
      </c>
      <c r="D89" s="49">
        <v>1.6132498003388875</v>
      </c>
      <c r="E89" s="49">
        <v>0.56900722102410262</v>
      </c>
      <c r="F89" s="49">
        <v>0.50332332552880665</v>
      </c>
      <c r="G89" s="49">
        <v>-0.71809675866591771</v>
      </c>
      <c r="H89" s="49">
        <v>-0.28139347981939711</v>
      </c>
      <c r="I89" s="49">
        <v>-0.11561703863424534</v>
      </c>
      <c r="J89" s="49">
        <v>-0.60102320448314084</v>
      </c>
      <c r="K89" s="53">
        <v>-0.68225977028487172</v>
      </c>
      <c r="M89" s="46">
        <f t="shared" si="3"/>
        <v>0.99999999999999989</v>
      </c>
    </row>
    <row r="90" spans="1:13" x14ac:dyDescent="0.25">
      <c r="A90" s="49">
        <f t="shared" si="2"/>
        <v>-3.96E-3</v>
      </c>
      <c r="B90" s="50">
        <v>-3.3E-4</v>
      </c>
      <c r="C90" s="51">
        <v>0.71230050019274171</v>
      </c>
      <c r="D90" s="49">
        <v>1.6111795633177843</v>
      </c>
      <c r="E90" s="49">
        <v>0.56845927234977522</v>
      </c>
      <c r="F90" s="49">
        <v>0.50257317721860972</v>
      </c>
      <c r="G90" s="49">
        <v>-0.71675603022419265</v>
      </c>
      <c r="H90" s="49">
        <v>-0.28135551118171698</v>
      </c>
      <c r="I90" s="49">
        <v>-0.11521802822300897</v>
      </c>
      <c r="J90" s="49">
        <v>-0.59997527137789153</v>
      </c>
      <c r="K90" s="53">
        <v>-0.68120767207210164</v>
      </c>
      <c r="M90" s="46">
        <f t="shared" si="3"/>
        <v>0.99999999999999911</v>
      </c>
    </row>
    <row r="91" spans="1:13" x14ac:dyDescent="0.25">
      <c r="A91" s="49">
        <f t="shared" si="2"/>
        <v>-4.0800000000000003E-3</v>
      </c>
      <c r="B91" s="50">
        <v>-3.4000000000000002E-4</v>
      </c>
      <c r="C91" s="51">
        <v>0.71179266287845666</v>
      </c>
      <c r="D91" s="49">
        <v>1.6091156966198865</v>
      </c>
      <c r="E91" s="49">
        <v>0.5679130097674846</v>
      </c>
      <c r="F91" s="49">
        <v>0.50182533718864197</v>
      </c>
      <c r="G91" s="49">
        <v>-0.71541942733592612</v>
      </c>
      <c r="H91" s="49">
        <v>-0.28131765937727499</v>
      </c>
      <c r="I91" s="49">
        <v>-0.11482024560610497</v>
      </c>
      <c r="J91" s="49">
        <v>-0.59893056286601432</v>
      </c>
      <c r="K91" s="53">
        <v>-0.68015881126914979</v>
      </c>
      <c r="M91" s="46">
        <f t="shared" si="3"/>
        <v>0.99999999999999944</v>
      </c>
    </row>
    <row r="92" spans="1:13" x14ac:dyDescent="0.25">
      <c r="A92" s="49">
        <f t="shared" si="2"/>
        <v>-4.1999999999999997E-3</v>
      </c>
      <c r="B92" s="50">
        <v>-3.5E-4</v>
      </c>
      <c r="C92" s="51">
        <v>0.71128638582905779</v>
      </c>
      <c r="D92" s="49">
        <v>1.6070581708871925</v>
      </c>
      <c r="E92" s="49">
        <v>0.56736842550677846</v>
      </c>
      <c r="F92" s="49">
        <v>0.50107979480106257</v>
      </c>
      <c r="G92" s="49">
        <v>-0.71408693098826848</v>
      </c>
      <c r="H92" s="49">
        <v>-0.28127992386763778</v>
      </c>
      <c r="I92" s="49">
        <v>-0.11442368512517274</v>
      </c>
      <c r="J92" s="49">
        <v>-0.59788906408678533</v>
      </c>
      <c r="K92" s="53">
        <v>-0.67911317295622697</v>
      </c>
      <c r="M92" s="46">
        <f t="shared" si="3"/>
        <v>0.99999999999999956</v>
      </c>
    </row>
    <row r="93" spans="1:13" x14ac:dyDescent="0.25">
      <c r="A93" s="49">
        <f t="shared" si="2"/>
        <v>-4.3200000000000001E-3</v>
      </c>
      <c r="B93" s="50">
        <v>-3.6000000000000002E-4</v>
      </c>
      <c r="C93" s="51">
        <v>0.71078166186500435</v>
      </c>
      <c r="D93" s="49">
        <v>1.6050069569418222</v>
      </c>
      <c r="E93" s="49">
        <v>0.56682551184487884</v>
      </c>
      <c r="F93" s="49">
        <v>0.50033653948329593</v>
      </c>
      <c r="G93" s="49">
        <v>-0.71275852228501935</v>
      </c>
      <c r="H93" s="49">
        <v>-0.28124230411767603</v>
      </c>
      <c r="I93" s="49">
        <v>-0.11402834115656754</v>
      </c>
      <c r="J93" s="49">
        <v>-0.5968507602706562</v>
      </c>
      <c r="K93" s="53">
        <v>-0.67807074230508191</v>
      </c>
      <c r="M93" s="46">
        <f t="shared" si="3"/>
        <v>1.0000000000000009</v>
      </c>
    </row>
    <row r="94" spans="1:13" x14ac:dyDescent="0.25">
      <c r="A94" s="49">
        <f t="shared" si="2"/>
        <v>-4.4399999999999995E-3</v>
      </c>
      <c r="B94" s="50">
        <v>-3.6999999999999999E-4</v>
      </c>
      <c r="C94" s="51">
        <v>0.71027848385073611</v>
      </c>
      <c r="D94" s="49">
        <v>1.6029620257846404</v>
      </c>
      <c r="E94" s="49">
        <v>0.56628426110631802</v>
      </c>
      <c r="F94" s="49">
        <v>0.49959556072753253</v>
      </c>
      <c r="G94" s="49">
        <v>-0.71143418244573631</v>
      </c>
      <c r="H94" s="49">
        <v>-0.28120479959553873</v>
      </c>
      <c r="I94" s="49">
        <v>-0.11363420811109493</v>
      </c>
      <c r="J94" s="49">
        <v>-0.59581563673855631</v>
      </c>
      <c r="K94" s="53">
        <v>-0.67703150457830041</v>
      </c>
      <c r="M94" s="46">
        <f t="shared" si="3"/>
        <v>1.0000000000000002</v>
      </c>
    </row>
    <row r="95" spans="1:13" x14ac:dyDescent="0.25">
      <c r="A95" s="49">
        <f t="shared" si="2"/>
        <v>-4.5599999999999998E-3</v>
      </c>
      <c r="B95" s="50">
        <v>-3.8000000000000002E-4</v>
      </c>
      <c r="C95" s="51">
        <v>0.7097768446943401</v>
      </c>
      <c r="D95" s="49">
        <v>1.6009233485938847</v>
      </c>
      <c r="E95" s="49">
        <v>0.56574466566257486</v>
      </c>
      <c r="F95" s="49">
        <v>0.49885684809023856</v>
      </c>
      <c r="G95" s="49">
        <v>-0.71011389280484927</v>
      </c>
      <c r="H95" s="49">
        <v>-0.28116740977262844</v>
      </c>
      <c r="I95" s="49">
        <v>-0.11324128043374689</v>
      </c>
      <c r="J95" s="49">
        <v>-0.59478367890120121</v>
      </c>
      <c r="K95" s="53">
        <v>-0.67599544512861198</v>
      </c>
      <c r="M95" s="46">
        <f t="shared" si="3"/>
        <v>1</v>
      </c>
    </row>
    <row r="96" spans="1:13" x14ac:dyDescent="0.25">
      <c r="A96" s="49">
        <f t="shared" si="2"/>
        <v>-4.6800000000000001E-3</v>
      </c>
      <c r="B96" s="50">
        <v>-3.8999999999999999E-4</v>
      </c>
      <c r="C96" s="51">
        <v>0.70927673734721119</v>
      </c>
      <c r="D96" s="49">
        <v>1.5988908967238111</v>
      </c>
      <c r="E96" s="49">
        <v>0.5652067179317164</v>
      </c>
      <c r="F96" s="49">
        <v>0.49812039119165524</v>
      </c>
      <c r="G96" s="49">
        <v>-0.70879763481077962</v>
      </c>
      <c r="H96" s="49">
        <v>-0.28113013412357446</v>
      </c>
      <c r="I96" s="49">
        <v>-0.11284955260344066</v>
      </c>
      <c r="J96" s="49">
        <v>-0.5937548722584034</v>
      </c>
      <c r="K96" s="53">
        <v>-0.67496254939819567</v>
      </c>
      <c r="M96" s="46">
        <f t="shared" si="3"/>
        <v>1.0000000000000004</v>
      </c>
    </row>
    <row r="97" spans="1:20" x14ac:dyDescent="0.25">
      <c r="A97" s="49">
        <f t="shared" si="2"/>
        <v>-4.8000000000000004E-3</v>
      </c>
      <c r="B97" s="50">
        <v>-4.0000000000000002E-4</v>
      </c>
      <c r="C97" s="51">
        <v>0.7087781548037313</v>
      </c>
      <c r="D97" s="49">
        <v>1.5968646417033612</v>
      </c>
      <c r="E97" s="49">
        <v>0.56467041037804699</v>
      </c>
      <c r="F97" s="49">
        <v>0.49738617971532428</v>
      </c>
      <c r="G97" s="49">
        <v>-0.7074853900250796</v>
      </c>
      <c r="H97" s="49">
        <v>-0.28109297212621231</v>
      </c>
      <c r="I97" s="49">
        <v>-0.11245901913276145</v>
      </c>
      <c r="J97" s="49">
        <v>-0.59272920239840088</v>
      </c>
      <c r="K97" s="53">
        <v>-0.67393280291800983</v>
      </c>
      <c r="M97" s="46">
        <f t="shared" si="3"/>
        <v>0.99999999999999978</v>
      </c>
    </row>
    <row r="98" spans="1:20" x14ac:dyDescent="0.25">
      <c r="A98" s="49">
        <f t="shared" si="2"/>
        <v>-4.9199999999999999E-3</v>
      </c>
      <c r="B98" s="50">
        <v>-4.0999999999999999E-4</v>
      </c>
      <c r="C98" s="51">
        <v>0.7082810901009301</v>
      </c>
      <c r="D98" s="49">
        <v>1.5948445552348185</v>
      </c>
      <c r="E98" s="49">
        <v>0.56413573551174767</v>
      </c>
      <c r="F98" s="49">
        <v>0.49665420340759492</v>
      </c>
      <c r="G98" s="49">
        <v>-0.70617714012155963</v>
      </c>
      <c r="H98" s="49">
        <v>-0.28105592326155282</v>
      </c>
      <c r="I98" s="49">
        <v>-0.11206967456770445</v>
      </c>
      <c r="J98" s="49">
        <v>-0.59170665499717312</v>
      </c>
      <c r="K98" s="53">
        <v>-0.6729061913071015</v>
      </c>
      <c r="M98" s="46">
        <f t="shared" si="3"/>
        <v>0.99999999999999956</v>
      </c>
    </row>
    <row r="99" spans="1:20" x14ac:dyDescent="0.25">
      <c r="A99" s="49">
        <f t="shared" si="2"/>
        <v>-5.0400000000000002E-3</v>
      </c>
      <c r="B99" s="50">
        <v>-4.2000000000000002E-4</v>
      </c>
      <c r="C99" s="51">
        <v>0.70778553631817698</v>
      </c>
      <c r="D99" s="49">
        <v>1.592830609192506</v>
      </c>
      <c r="E99" s="49">
        <v>0.56360268588853968</v>
      </c>
      <c r="F99" s="49">
        <v>0.49592445207715813</v>
      </c>
      <c r="G99" s="49">
        <v>-0.70487286688544981</v>
      </c>
      <c r="H99" s="49">
        <v>-0.28101898701376743</v>
      </c>
      <c r="I99" s="49">
        <v>-0.11168151348742228</v>
      </c>
      <c r="J99" s="49">
        <v>-0.5906872158177886</v>
      </c>
      <c r="K99" s="53">
        <v>-0.67188270027195296</v>
      </c>
      <c r="M99" s="46">
        <f t="shared" si="3"/>
        <v>0.99999999999999911</v>
      </c>
    </row>
    <row r="100" spans="1:20" x14ac:dyDescent="0.25">
      <c r="A100" s="49">
        <f t="shared" si="2"/>
        <v>-5.1599999999999997E-3</v>
      </c>
      <c r="B100" s="50">
        <v>-4.2999999999999999E-4</v>
      </c>
      <c r="C100" s="51">
        <v>0.70729148657684116</v>
      </c>
      <c r="D100" s="49">
        <v>1.5908227756214681</v>
      </c>
      <c r="E100" s="49">
        <v>0.56307125410932546</v>
      </c>
      <c r="F100" s="49">
        <v>0.49519691559456286</v>
      </c>
      <c r="G100" s="49">
        <v>-0.70357255221253956</v>
      </c>
      <c r="H100" s="49">
        <v>-0.28098216287015348</v>
      </c>
      <c r="I100" s="49">
        <v>-0.11129453050397259</v>
      </c>
      <c r="J100" s="49">
        <v>-0.58967087070972868</v>
      </c>
      <c r="K100" s="53">
        <v>-0.67086231560580301</v>
      </c>
      <c r="M100" s="46">
        <f t="shared" si="3"/>
        <v>0.99999999999999989</v>
      </c>
    </row>
    <row r="101" spans="1:20" x14ac:dyDescent="0.25">
      <c r="A101" s="49">
        <f t="shared" si="2"/>
        <v>-5.28E-3</v>
      </c>
      <c r="B101" s="50">
        <v>-4.4000000000000002E-4</v>
      </c>
      <c r="C101" s="51">
        <v>0.70679893403998717</v>
      </c>
      <c r="D101" s="49">
        <v>1.5888210267361822</v>
      </c>
      <c r="E101" s="49">
        <v>0.56254143281985536</v>
      </c>
      <c r="F101" s="49">
        <v>0.49447158389175278</v>
      </c>
      <c r="G101" s="49">
        <v>-0.70227617810834864</v>
      </c>
      <c r="H101" s="49">
        <v>-0.28094545032111823</v>
      </c>
      <c r="I101" s="49">
        <v>-0.1109087202620688</v>
      </c>
      <c r="J101" s="49">
        <v>-0.58865760560824276</v>
      </c>
      <c r="K101" s="53">
        <v>-0.66984502318799943</v>
      </c>
      <c r="M101" s="46">
        <f t="shared" si="3"/>
        <v>0.99999999999999967</v>
      </c>
    </row>
    <row r="102" spans="1:20" x14ac:dyDescent="0.25">
      <c r="A102" s="49">
        <f t="shared" si="2"/>
        <v>-5.4000000000000003E-3</v>
      </c>
      <c r="B102" s="50">
        <v>-4.4999999999999999E-4</v>
      </c>
      <c r="C102" s="51">
        <v>0.70630787191205657</v>
      </c>
      <c r="D102" s="49">
        <v>1.5868253349192845</v>
      </c>
      <c r="E102" s="49">
        <v>0.56201321471038901</v>
      </c>
      <c r="F102" s="49">
        <v>0.4937484469616033</v>
      </c>
      <c r="G102" s="49">
        <v>-0.70098372668729891</v>
      </c>
      <c r="H102" s="49">
        <v>-0.28090884886015305</v>
      </c>
      <c r="I102" s="49">
        <v>-0.11052407743883411</v>
      </c>
      <c r="J102" s="49">
        <v>-0.58764740653369951</v>
      </c>
      <c r="K102" s="53">
        <v>-0.66883080898334757</v>
      </c>
      <c r="M102" s="46">
        <f t="shared" si="3"/>
        <v>0.99999999999999967</v>
      </c>
    </row>
    <row r="103" spans="1:20" x14ac:dyDescent="0.25">
      <c r="A103" s="49">
        <f t="shared" si="2"/>
        <v>-5.5200000000000006E-3</v>
      </c>
      <c r="B103" s="50">
        <v>-4.6000000000000001E-4</v>
      </c>
      <c r="C103" s="51">
        <v>0.70581829343855096</v>
      </c>
      <c r="D103" s="49">
        <v>1.5848356727202837</v>
      </c>
      <c r="E103" s="49">
        <v>0.56148659251535105</v>
      </c>
      <c r="F103" s="49">
        <v>0.49302749485745861</v>
      </c>
      <c r="G103" s="49">
        <v>-0.69969518017188381</v>
      </c>
      <c r="H103" s="49">
        <v>-0.28087235798380938</v>
      </c>
      <c r="I103" s="49">
        <v>-0.11014059674355529</v>
      </c>
      <c r="J103" s="49">
        <v>-0.58664025959093768</v>
      </c>
      <c r="K103" s="53">
        <v>-0.66781965904145835</v>
      </c>
      <c r="M103" s="46">
        <f t="shared" si="3"/>
        <v>0.99999999999999967</v>
      </c>
    </row>
    <row r="104" spans="1:20" x14ac:dyDescent="0.25">
      <c r="A104" s="49">
        <f t="shared" si="2"/>
        <v>-5.64E-3</v>
      </c>
      <c r="B104" s="50">
        <v>-4.6999999999999999E-4</v>
      </c>
      <c r="C104" s="51">
        <v>0.70533019190572743</v>
      </c>
      <c r="D104" s="49">
        <v>1.5828520128543189</v>
      </c>
      <c r="E104" s="49">
        <v>0.56096155901300715</v>
      </c>
      <c r="F104" s="49">
        <v>0.49230871769267437</v>
      </c>
      <c r="G104" s="49">
        <v>-0.69841052089186006</v>
      </c>
      <c r="H104" s="49">
        <v>-0.28083597719167636</v>
      </c>
      <c r="I104" s="49">
        <v>-0.10975827291744067</v>
      </c>
      <c r="J104" s="49">
        <v>-0.58563615096863508</v>
      </c>
      <c r="K104" s="53">
        <v>-0.66681155949611581</v>
      </c>
      <c r="M104" s="46">
        <f t="shared" si="3"/>
        <v>1.0000000000000004</v>
      </c>
      <c r="T104">
        <v>5.0000000000000001E-4</v>
      </c>
    </row>
    <row r="105" spans="1:20" x14ac:dyDescent="0.25">
      <c r="A105" s="49">
        <f t="shared" si="2"/>
        <v>-5.7600000000000004E-3</v>
      </c>
      <c r="B105" s="50">
        <v>-4.8000000000000001E-4</v>
      </c>
      <c r="C105" s="51">
        <v>0.70484356064028819</v>
      </c>
      <c r="D105" s="49">
        <v>1.580874328200901</v>
      </c>
      <c r="E105" s="49">
        <v>0.56043810702512742</v>
      </c>
      <c r="F105" s="49">
        <v>0.49159210564016897</v>
      </c>
      <c r="G105" s="49">
        <v>-0.69712973128343692</v>
      </c>
      <c r="H105" s="49">
        <v>-0.28079970598635756</v>
      </c>
      <c r="I105" s="49">
        <v>-0.1093771007333804</v>
      </c>
      <c r="J105" s="49">
        <v>-0.58463506693867373</v>
      </c>
      <c r="K105" s="53">
        <v>-0.66580649656463764</v>
      </c>
      <c r="M105" s="46">
        <f t="shared" si="3"/>
        <v>0.99999999999999922</v>
      </c>
    </row>
    <row r="106" spans="1:20" x14ac:dyDescent="0.25">
      <c r="A106" s="49">
        <f t="shared" si="2"/>
        <v>-5.8799999999999998E-3</v>
      </c>
      <c r="B106" s="50">
        <v>-4.8999999999999998E-4</v>
      </c>
      <c r="C106" s="51">
        <v>0.70435839300908076</v>
      </c>
      <c r="D106" s="49">
        <v>1.5789025918026853</v>
      </c>
      <c r="E106" s="49">
        <v>0.55991622941666475</v>
      </c>
      <c r="F106" s="49">
        <v>0.49087764893197561</v>
      </c>
      <c r="G106" s="49">
        <v>-0.69585279388847854</v>
      </c>
      <c r="H106" s="49">
        <v>-0.28076354387344987</v>
      </c>
      <c r="I106" s="49">
        <v>-0.10899707499570739</v>
      </c>
      <c r="J106" s="49">
        <v>-0.58363699385551782</v>
      </c>
      <c r="K106" s="53">
        <v>-0.66480445654725262</v>
      </c>
      <c r="M106" s="46">
        <f t="shared" si="3"/>
        <v>1.0000000000000004</v>
      </c>
    </row>
    <row r="107" spans="1:20" ht="15.75" thickBot="1" x14ac:dyDescent="0.3">
      <c r="A107" s="49">
        <f t="shared" si="2"/>
        <v>-6.0000000000000001E-3</v>
      </c>
      <c r="B107" s="54">
        <v>-5.0000000000000001E-4</v>
      </c>
      <c r="C107" s="71">
        <v>0.70387468241878826</v>
      </c>
      <c r="D107" s="72">
        <v>1.5769367768642348</v>
      </c>
      <c r="E107" s="72">
        <v>0.55939591909542319</v>
      </c>
      <c r="F107" s="72">
        <v>0.49016533785879435</v>
      </c>
      <c r="G107" s="72">
        <v>-0.69457969135370368</v>
      </c>
      <c r="H107" s="72">
        <v>-0.28072749036151751</v>
      </c>
      <c r="I107" s="72">
        <v>-0.10861819053996109</v>
      </c>
      <c r="J107" s="72">
        <v>-0.58264191815558641</v>
      </c>
      <c r="K107" s="73">
        <v>-0.66380542582647095</v>
      </c>
      <c r="M107" s="46">
        <f t="shared" si="3"/>
        <v>1.0000000000000013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COmposition générale</vt:lpstr>
      <vt:lpstr>Evolution Portfolio</vt:lpstr>
      <vt:lpstr>Rf_bench</vt:lpstr>
      <vt:lpstr>Rf_month</vt:lpstr>
      <vt:lpstr>Rf_Year</vt:lpstr>
      <vt:lpstr>weights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Morabito</dc:creator>
  <cp:lastModifiedBy>h2so4</cp:lastModifiedBy>
  <dcterms:created xsi:type="dcterms:W3CDTF">2015-06-05T18:19:34Z</dcterms:created>
  <dcterms:modified xsi:type="dcterms:W3CDTF">2020-08-19T21:29:16Z</dcterms:modified>
</cp:coreProperties>
</file>