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DCD91B0-E296-434C-A679-CB337A2F9451}" xr6:coauthVersionLast="45" xr6:coauthVersionMax="45" xr10:uidLastSave="{00000000-0000-0000-0000-000000000000}"/>
  <bookViews>
    <workbookView showHorizontalScroll="0" showVerticalScroll="0" showSheetTabs="0" xWindow="-120" yWindow="-120" windowWidth="29040" windowHeight="16440" xr2:uid="{00000000-000D-0000-FFFF-FFFF00000000}"/>
  </bookViews>
  <sheets>
    <sheet name="abonnements" sheetId="2" r:id="rId1"/>
    <sheet name="Feuil1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40" i="2" l="1" a="1"/>
  <c r="L40" i="2" s="1"/>
  <c r="K40" i="2" a="1"/>
  <c r="K40" i="2" s="1"/>
  <c r="J40" i="2" a="1"/>
  <c r="J40" i="2" s="1"/>
  <c r="L39" i="2"/>
  <c r="L39" i="2" a="1"/>
  <c r="K39" i="2" a="1"/>
  <c r="K39" i="2" s="1"/>
  <c r="J39" i="2" a="1"/>
  <c r="J39" i="2" s="1"/>
  <c r="L38" i="2" a="1"/>
  <c r="L38" i="2" s="1"/>
  <c r="K38" i="2"/>
  <c r="K38" i="2" a="1"/>
  <c r="J38" i="2" a="1"/>
  <c r="J38" i="2" s="1"/>
  <c r="L37" i="2" a="1"/>
  <c r="L37" i="2" s="1"/>
  <c r="K37" i="2" a="1"/>
  <c r="K37" i="2" s="1"/>
  <c r="J37" i="2"/>
  <c r="J37" i="2" a="1"/>
  <c r="L36" i="2" a="1"/>
  <c r="L36" i="2" s="1"/>
  <c r="K36" i="2" a="1"/>
  <c r="K36" i="2" s="1"/>
  <c r="J36" i="2" a="1"/>
  <c r="J36" i="2" s="1"/>
  <c r="L35" i="2"/>
  <c r="L35" i="2" a="1"/>
  <c r="K35" i="2" a="1"/>
  <c r="K35" i="2" s="1"/>
  <c r="J35" i="2" a="1"/>
  <c r="J35" i="2" s="1"/>
  <c r="L34" i="2" a="1"/>
  <c r="L34" i="2" s="1"/>
  <c r="K34" i="2"/>
  <c r="K34" i="2" a="1"/>
  <c r="J34" i="2" a="1"/>
  <c r="J34" i="2" s="1"/>
  <c r="L33" i="2" a="1"/>
  <c r="L33" i="2" s="1"/>
  <c r="K33" i="2" a="1"/>
  <c r="K33" i="2" s="1"/>
  <c r="J33" i="2"/>
  <c r="J33" i="2" a="1"/>
  <c r="L32" i="2" a="1"/>
  <c r="L32" i="2" s="1"/>
  <c r="K32" i="2" a="1"/>
  <c r="K32" i="2" s="1"/>
  <c r="J32" i="2" a="1"/>
  <c r="J32" i="2" s="1"/>
  <c r="L31" i="2"/>
  <c r="L31" i="2" a="1"/>
  <c r="K31" i="2" a="1"/>
  <c r="K31" i="2" s="1"/>
  <c r="J31" i="2" a="1"/>
  <c r="J31" i="2" s="1"/>
  <c r="L30" i="2" a="1"/>
  <c r="L30" i="2" s="1"/>
  <c r="K30" i="2" a="1"/>
  <c r="K30" i="2" s="1"/>
  <c r="J30" i="2" a="1"/>
  <c r="J30" i="2" s="1"/>
  <c r="L29" i="2" a="1"/>
  <c r="L29" i="2" s="1"/>
  <c r="K29" i="2" a="1"/>
  <c r="K29" i="2" s="1"/>
  <c r="J29" i="2" a="1"/>
  <c r="J29" i="2" s="1"/>
  <c r="L28" i="2" a="1"/>
  <c r="L28" i="2" s="1"/>
  <c r="K28" i="2" a="1"/>
  <c r="K28" i="2" s="1"/>
  <c r="J28" i="2" a="1"/>
  <c r="J28" i="2" s="1"/>
  <c r="L27" i="2" a="1"/>
  <c r="L27" i="2" s="1"/>
  <c r="K27" i="2" a="1"/>
  <c r="K27" i="2" s="1"/>
  <c r="J27" i="2" a="1"/>
  <c r="J27" i="2" s="1"/>
  <c r="L26" i="2" a="1"/>
  <c r="L26" i="2" s="1"/>
  <c r="K26" i="2" a="1"/>
  <c r="K26" i="2" s="1"/>
  <c r="J26" i="2" a="1"/>
  <c r="J26" i="2" s="1"/>
  <c r="L25" i="2" a="1"/>
  <c r="L25" i="2" s="1"/>
  <c r="K25" i="2" a="1"/>
  <c r="K25" i="2" s="1"/>
  <c r="J25" i="2" a="1"/>
  <c r="J25" i="2" s="1"/>
  <c r="L24" i="2" a="1"/>
  <c r="L24" i="2" s="1"/>
  <c r="K24" i="2" a="1"/>
  <c r="K24" i="2" s="1"/>
  <c r="J24" i="2" a="1"/>
  <c r="J24" i="2" s="1"/>
  <c r="I24" i="2" a="1"/>
  <c r="I24" i="2" s="1"/>
  <c r="I25" i="2" a="1"/>
  <c r="I25" i="2" s="1"/>
  <c r="I26" i="2" a="1"/>
  <c r="I26" i="2" s="1"/>
  <c r="I27" i="2" a="1"/>
  <c r="I27" i="2" s="1"/>
  <c r="I28" i="2" a="1"/>
  <c r="I28" i="2" s="1"/>
  <c r="I29" i="2" a="1"/>
  <c r="I29" i="2" s="1"/>
  <c r="I30" i="2" a="1"/>
  <c r="I30" i="2" s="1"/>
  <c r="I31" i="2" a="1"/>
  <c r="I31" i="2" s="1"/>
  <c r="I32" i="2" a="1"/>
  <c r="I32" i="2" s="1"/>
  <c r="I33" i="2" a="1"/>
  <c r="I33" i="2" s="1"/>
  <c r="I34" i="2" a="1"/>
  <c r="I34" i="2" s="1"/>
  <c r="I35" i="2" a="1"/>
  <c r="I35" i="2" s="1"/>
  <c r="I36" i="2" a="1"/>
  <c r="I36" i="2" s="1"/>
  <c r="I37" i="2" a="1"/>
  <c r="I37" i="2" s="1"/>
  <c r="I38" i="2" a="1"/>
  <c r="I38" i="2" s="1"/>
  <c r="I39" i="2" a="1"/>
  <c r="I39" i="2" s="1"/>
  <c r="I40" i="2" a="1"/>
  <c r="I40" i="2" s="1"/>
  <c r="L3" i="2" a="1"/>
  <c r="L3" i="2" s="1"/>
  <c r="L4" i="2" a="1"/>
  <c r="L4" i="2" s="1"/>
  <c r="L5" i="2" a="1"/>
  <c r="L5" i="2"/>
  <c r="L6" i="2" a="1"/>
  <c r="L6" i="2" s="1"/>
  <c r="L7" i="2" a="1"/>
  <c r="L7" i="2" s="1"/>
  <c r="L8" i="2" a="1"/>
  <c r="L8" i="2" s="1"/>
  <c r="L9" i="2" a="1"/>
  <c r="L9" i="2"/>
  <c r="L10" i="2" a="1"/>
  <c r="L10" i="2" s="1"/>
  <c r="L11" i="2" a="1"/>
  <c r="L11" i="2" s="1"/>
  <c r="L12" i="2" a="1"/>
  <c r="L12" i="2" s="1"/>
  <c r="L13" i="2" a="1"/>
  <c r="L13" i="2"/>
  <c r="L14" i="2" a="1"/>
  <c r="L14" i="2" s="1"/>
  <c r="L15" i="2" a="1"/>
  <c r="L15" i="2" s="1"/>
  <c r="L16" i="2" a="1"/>
  <c r="L16" i="2" s="1"/>
  <c r="L17" i="2" a="1"/>
  <c r="L17" i="2" s="1"/>
  <c r="L18" i="2" a="1"/>
  <c r="L18" i="2" s="1"/>
  <c r="L19" i="2" a="1"/>
  <c r="L19" i="2" s="1"/>
  <c r="K3" i="2" a="1"/>
  <c r="K3" i="2"/>
  <c r="K4" i="2" a="1"/>
  <c r="K4" i="2" s="1"/>
  <c r="K5" i="2" a="1"/>
  <c r="K5" i="2" s="1"/>
  <c r="K6" i="2" a="1"/>
  <c r="K6" i="2" s="1"/>
  <c r="K7" i="2" a="1"/>
  <c r="K7" i="2"/>
  <c r="K8" i="2" a="1"/>
  <c r="K8" i="2" s="1"/>
  <c r="K9" i="2" a="1"/>
  <c r="K9" i="2" s="1"/>
  <c r="K10" i="2" a="1"/>
  <c r="K10" i="2" s="1"/>
  <c r="K11" i="2" a="1"/>
  <c r="K11" i="2" s="1"/>
  <c r="K12" i="2" a="1"/>
  <c r="K12" i="2" s="1"/>
  <c r="K13" i="2" a="1"/>
  <c r="K13" i="2" s="1"/>
  <c r="K14" i="2" a="1"/>
  <c r="K14" i="2" s="1"/>
  <c r="K15" i="2" a="1"/>
  <c r="K15" i="2"/>
  <c r="K16" i="2" a="1"/>
  <c r="K16" i="2" s="1"/>
  <c r="K17" i="2" a="1"/>
  <c r="K17" i="2" s="1"/>
  <c r="K18" i="2" a="1"/>
  <c r="K18" i="2" s="1"/>
  <c r="K19" i="2" a="1"/>
  <c r="K19" i="2"/>
  <c r="J3" i="2" a="1"/>
  <c r="J3" i="2"/>
  <c r="J4" i="2" a="1"/>
  <c r="J4" i="2" s="1"/>
  <c r="J5" i="2" a="1"/>
  <c r="J5" i="2"/>
  <c r="J6" i="2" a="1"/>
  <c r="J6" i="2" s="1"/>
  <c r="J7" i="2" a="1"/>
  <c r="J7" i="2"/>
  <c r="J8" i="2" a="1"/>
  <c r="J8" i="2" s="1"/>
  <c r="J9" i="2" a="1"/>
  <c r="J9" i="2" s="1"/>
  <c r="J10" i="2" a="1"/>
  <c r="J10" i="2" s="1"/>
  <c r="J11" i="2" a="1"/>
  <c r="J11" i="2"/>
  <c r="J12" i="2" a="1"/>
  <c r="J12" i="2" s="1"/>
  <c r="J13" i="2" a="1"/>
  <c r="J13" i="2"/>
  <c r="J14" i="2" a="1"/>
  <c r="J14" i="2" s="1"/>
  <c r="J15" i="2" a="1"/>
  <c r="J15" i="2"/>
  <c r="J16" i="2" a="1"/>
  <c r="J16" i="2" s="1"/>
  <c r="J17" i="2" a="1"/>
  <c r="J17" i="2"/>
  <c r="J18" i="2" a="1"/>
  <c r="J18" i="2" s="1"/>
  <c r="J19" i="2" a="1"/>
  <c r="J19" i="2" s="1"/>
  <c r="I3" i="2" a="1"/>
  <c r="I3" i="2" s="1"/>
  <c r="I4" i="2" a="1"/>
  <c r="I4" i="2" s="1"/>
  <c r="I5" i="2" a="1"/>
  <c r="I5" i="2" s="1"/>
  <c r="I6" i="2" a="1"/>
  <c r="I6" i="2" s="1"/>
  <c r="I7" i="2" a="1"/>
  <c r="I7" i="2"/>
  <c r="I8" i="2" a="1"/>
  <c r="I8" i="2" s="1"/>
  <c r="I9" i="2" a="1"/>
  <c r="I9" i="2" s="1"/>
  <c r="I10" i="2" a="1"/>
  <c r="I10" i="2" s="1"/>
  <c r="I11" i="2" a="1"/>
  <c r="I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8" i="2" a="1"/>
  <c r="I18" i="2" s="1"/>
  <c r="I19" i="2" a="1"/>
  <c r="I19" i="2" s="1"/>
  <c r="C8" i="2" l="1"/>
  <c r="C4" i="2"/>
  <c r="C3" i="2"/>
  <c r="C6" i="2"/>
  <c r="C7" i="2"/>
  <c r="C5" i="2"/>
  <c r="H25" i="2" l="1"/>
  <c r="H26" i="2"/>
  <c r="H34" i="2"/>
  <c r="H37" i="2"/>
  <c r="H32" i="2"/>
  <c r="H35" i="2"/>
  <c r="H30" i="2"/>
  <c r="H33" i="2"/>
  <c r="H31" i="2"/>
  <c r="H29" i="2"/>
  <c r="H40" i="2"/>
  <c r="H39" i="2"/>
  <c r="H24" i="2"/>
  <c r="H27" i="2"/>
  <c r="H36" i="2"/>
  <c r="H38" i="2"/>
  <c r="H28" i="2"/>
  <c r="H4" i="2" l="1"/>
  <c r="H19" i="2"/>
  <c r="H17" i="2"/>
  <c r="H16" i="2"/>
  <c r="H14" i="2"/>
  <c r="H18" i="2"/>
  <c r="H15" i="2"/>
  <c r="H13" i="2"/>
  <c r="H6" i="2"/>
  <c r="H11" i="2"/>
  <c r="H7" i="2"/>
  <c r="H5" i="2"/>
  <c r="H9" i="2"/>
  <c r="H10" i="2"/>
  <c r="H12" i="2"/>
  <c r="H3" i="2"/>
  <c r="H8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<sst xmlns="http://schemas.openxmlformats.org/spreadsheetml/2006/main" count="28" uniqueCount="18">
  <si>
    <t>abonnement</t>
  </si>
  <si>
    <t>date de debut</t>
  </si>
  <si>
    <t>écheance</t>
  </si>
  <si>
    <t>en cours</t>
  </si>
  <si>
    <t>mois</t>
  </si>
  <si>
    <t>1mois</t>
  </si>
  <si>
    <t>3mois</t>
  </si>
  <si>
    <t>6mois</t>
  </si>
  <si>
    <t>12mois</t>
  </si>
  <si>
    <t xml:space="preserve">Remarques : </t>
  </si>
  <si>
    <t xml:space="preserve">L'abonnement 3 correspond à la durée = 3mois </t>
  </si>
  <si>
    <t xml:space="preserve">De cette maniére je serai capable de voir combien d'abonnements  tourne en continue par mois </t>
  </si>
  <si>
    <t xml:space="preserve">Si une nouvelle commande arrive en juillet pour 3mois , j'aurai donc </t>
  </si>
  <si>
    <t xml:space="preserve">en cours </t>
  </si>
  <si>
    <t xml:space="preserve">La premiere partie tout en haut  me servira à voir les nouveaux abonnements </t>
  </si>
  <si>
    <t xml:space="preserve">La seconde à connaitre le nombre d'abonnements récurrents ( Paiements ) </t>
  </si>
  <si>
    <t xml:space="preserve">Si l'abonnement démarre le 01.06.2020 , j'aimerais qu'on puisse l'étaler visuellement sur les 3mois suivants </t>
  </si>
  <si>
    <t>nouveaux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</si>
</sst>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499984740745262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NumberFormat="1"/>
    <xf numFmtId="14" fontId="0" fillId="0" borderId="1" xfId="0" applyNumberFormat="1" applyFont="1" applyBorder="1"/>
    <xf numFmtId="0" fontId="1" fillId="2" borderId="2" xfId="0" applyFont="1" applyFill="1" applyBorder="1"/>
    <xf numFmtId="0" fontId="1" fillId="2" borderId="0" xfId="0" applyFont="1" applyFill="1" applyBorder="1"/>
    <xf numFmtId="0" fontId="1" fillId="2" borderId="3" xfId="0" applyFont="1" applyFill="1" applyBorder="1"/>
    <xf numFmtId="0" fontId="0" fillId="3" borderId="0" xfId="0" applyFill="1"/>
    <xf numFmtId="0" fontId="0" fillId="5" borderId="0" xfId="0" applyFill="1"/>
    <xf numFmtId="0" fontId="0" fillId="4" borderId="0" xfId="0" applyFill="1"/>
    <xf numFmtId="0" fontId="0" fillId="3" borderId="0" xfId="0" applyNumberFormat="1" applyFill="1"/>
    <xf numFmtId="0" fontId="2" fillId="0" borderId="0" xfId="0" applyFont="1"/>
    <xf numFmtId="0" fontId="3" fillId="6" borderId="0" xfId="0" applyFont="1" applyFill="1"/>
  </cellXfs>
  <cellStyles count="1">
    <cellStyle name="Normal" xfId="0" builtinId="0"/>
  </cellStyles>
  <dxfs count="1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500" b="1" i="0" u="none" strike="noStrike" kern="1200" cap="all" spc="100" normalizeH="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 nouveAux abonnements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abonnements!$H$2</c:f>
              <c:strCache>
                <c:ptCount val="1"/>
                <c:pt idx="0">
                  <c:v>nouveaux</c:v>
                </c:pt>
              </c:strCache>
            </c:strRef>
          </c:tx>
          <c:spPr>
            <a:ln w="25400" cap="rnd">
              <a:solidFill>
                <a:schemeClr val="lt1"/>
              </a:solidFill>
              <a:round/>
            </a:ln>
            <a:effectLst>
              <a:outerShdw dist="25400" dir="2700000" algn="tl" rotWithShape="0">
                <a:schemeClr val="accent1"/>
              </a:outerShdw>
            </a:effectLst>
          </c:spPr>
          <c:marker>
            <c:symbol val="none"/>
          </c:marker>
          <c:dLbls>
            <c:spPr>
              <a:solidFill>
                <a:schemeClr val="accent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accent1">
                          <a:lumMod val="60000"/>
                          <a:lumOff val="4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abonnements!$G$2:$G$19</c:f>
              <c:strCache>
                <c:ptCount val="18"/>
                <c:pt idx="0">
                  <c:v>mois</c:v>
                </c:pt>
                <c:pt idx="1">
                  <c:v>01/06/2020</c:v>
                </c:pt>
                <c:pt idx="2">
                  <c:v>01/07/2020</c:v>
                </c:pt>
                <c:pt idx="3">
                  <c:v>01/08/2020</c:v>
                </c:pt>
                <c:pt idx="4">
                  <c:v>01/09/2020</c:v>
                </c:pt>
                <c:pt idx="5">
                  <c:v>01/10/2020</c:v>
                </c:pt>
                <c:pt idx="6">
                  <c:v>01/11/2020</c:v>
                </c:pt>
                <c:pt idx="7">
                  <c:v>01/12/2020</c:v>
                </c:pt>
                <c:pt idx="8">
                  <c:v>01/01/2021</c:v>
                </c:pt>
                <c:pt idx="9">
                  <c:v>01/02/2021</c:v>
                </c:pt>
                <c:pt idx="10">
                  <c:v>01/03/2021</c:v>
                </c:pt>
                <c:pt idx="11">
                  <c:v>01/04/2021</c:v>
                </c:pt>
                <c:pt idx="12">
                  <c:v>01/05/2021</c:v>
                </c:pt>
                <c:pt idx="13">
                  <c:v>01/06/2021</c:v>
                </c:pt>
                <c:pt idx="14">
                  <c:v>01/07/2021</c:v>
                </c:pt>
                <c:pt idx="15">
                  <c:v>01/08/2021</c:v>
                </c:pt>
                <c:pt idx="16">
                  <c:v>01/09/2021</c:v>
                </c:pt>
                <c:pt idx="17">
                  <c:v>01/10/2021</c:v>
                </c:pt>
              </c:strCache>
            </c:strRef>
          </c:cat>
          <c:val>
            <c:numRef>
              <c:f>abonnements!$H$2:$H$19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BA0-46D7-8306-F6ED696F4A3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gradFill>
                <a:gsLst>
                  <a:gs pos="0">
                    <a:schemeClr val="lt1"/>
                  </a:gs>
                  <a:gs pos="100000">
                    <a:schemeClr val="lt1">
                      <a:alpha val="0"/>
                    </a:schemeClr>
                  </a:gs>
                </a:gsLst>
                <a:lin ang="5400000" scaled="0"/>
              </a:gradFill>
              <a:round/>
            </a:ln>
            <a:effectLst/>
          </c:spPr>
        </c:dropLines>
        <c:smooth val="0"/>
        <c:axId val="434821216"/>
        <c:axId val="434821776"/>
      </c:lineChart>
      <c:catAx>
        <c:axId val="434821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3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34821776"/>
        <c:crosses val="autoZero"/>
        <c:auto val="1"/>
        <c:lblAlgn val="ctr"/>
        <c:lblOffset val="100"/>
        <c:noMultiLvlLbl val="0"/>
      </c:catAx>
      <c:valAx>
        <c:axId val="434821776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34821216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/>
    </a:solidFill>
    <a:ln w="9525" cap="flat" cmpd="sng" algn="ctr">
      <a:solidFill>
        <a:schemeClr val="lt1">
          <a:lumMod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abonnements!$H$23</c:f>
              <c:strCache>
                <c:ptCount val="1"/>
                <c:pt idx="0">
                  <c:v>en cours</c:v>
                </c:pt>
              </c:strCache>
            </c:strRef>
          </c:tx>
          <c:spPr>
            <a:ln w="25400" cap="rnd">
              <a:solidFill>
                <a:schemeClr val="lt1"/>
              </a:solidFill>
              <a:round/>
            </a:ln>
            <a:effectLst>
              <a:outerShdw dist="25400" dir="2700000" algn="tl" rotWithShape="0">
                <a:schemeClr val="accent1"/>
              </a:outerShdw>
            </a:effectLst>
          </c:spPr>
          <c:marker>
            <c:symbol val="none"/>
          </c:marker>
          <c:dLbls>
            <c:spPr>
              <a:solidFill>
                <a:schemeClr val="accent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accent1">
                          <a:lumMod val="60000"/>
                          <a:lumOff val="4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abonnements!$G$24:$G$40</c:f>
              <c:numCache>
                <c:formatCode>m/d/yyyy</c:formatCode>
                <c:ptCount val="17"/>
                <c:pt idx="0">
                  <c:v>43983</c:v>
                </c:pt>
                <c:pt idx="1">
                  <c:v>44013</c:v>
                </c:pt>
                <c:pt idx="2">
                  <c:v>44044</c:v>
                </c:pt>
                <c:pt idx="3">
                  <c:v>44075</c:v>
                </c:pt>
                <c:pt idx="4">
                  <c:v>44105</c:v>
                </c:pt>
                <c:pt idx="5">
                  <c:v>44136</c:v>
                </c:pt>
                <c:pt idx="6">
                  <c:v>44166</c:v>
                </c:pt>
                <c:pt idx="7">
                  <c:v>44197</c:v>
                </c:pt>
                <c:pt idx="8">
                  <c:v>44228</c:v>
                </c:pt>
                <c:pt idx="9">
                  <c:v>44256</c:v>
                </c:pt>
                <c:pt idx="10">
                  <c:v>44287</c:v>
                </c:pt>
                <c:pt idx="11">
                  <c:v>44317</c:v>
                </c:pt>
                <c:pt idx="12">
                  <c:v>44348</c:v>
                </c:pt>
                <c:pt idx="13">
                  <c:v>44378</c:v>
                </c:pt>
                <c:pt idx="14">
                  <c:v>44409</c:v>
                </c:pt>
                <c:pt idx="15">
                  <c:v>44440</c:v>
                </c:pt>
                <c:pt idx="16">
                  <c:v>44470</c:v>
                </c:pt>
              </c:numCache>
            </c:numRef>
          </c:cat>
          <c:val>
            <c:numRef>
              <c:f>abonnements!$H$24:$H$40</c:f>
              <c:numCache>
                <c:formatCode>General</c:formatCode>
                <c:ptCount val="17"/>
                <c:pt idx="0">
                  <c:v>1</c:v>
                </c:pt>
                <c:pt idx="1">
                  <c:v>1</c:v>
                </c:pt>
                <c:pt idx="2">
                  <c:v>3</c:v>
                </c:pt>
                <c:pt idx="3">
                  <c:v>4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3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0FC-4117-AFB8-2B6BBAD386D9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gradFill>
                <a:gsLst>
                  <a:gs pos="0">
                    <a:schemeClr val="lt1"/>
                  </a:gs>
                  <a:gs pos="100000">
                    <a:schemeClr val="lt1">
                      <a:alpha val="0"/>
                    </a:schemeClr>
                  </a:gs>
                </a:gsLst>
                <a:lin ang="5400000" scaled="0"/>
              </a:gradFill>
              <a:round/>
            </a:ln>
            <a:effectLst/>
          </c:spPr>
        </c:dropLines>
        <c:smooth val="0"/>
        <c:axId val="2136498288"/>
        <c:axId val="1513139248"/>
      </c:lineChart>
      <c:dateAx>
        <c:axId val="213649828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3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3139248"/>
        <c:crosses val="autoZero"/>
        <c:auto val="1"/>
        <c:lblOffset val="100"/>
        <c:baseTimeUnit val="months"/>
      </c:dateAx>
      <c:valAx>
        <c:axId val="151313924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2136498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lt1">
          <a:lumMod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8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spc="3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lt1">
            <a:lumMod val="85000"/>
          </a:schemeClr>
        </a:solidFill>
        <a:round/>
      </a:ln>
    </cs:spPr>
    <cs:defRPr sz="1000" kern="1200"/>
  </cs:chartArea>
  <cs:dataLabel>
    <cs:lnRef idx="0"/>
    <cs:fillRef idx="0">
      <cs:styleClr val="0"/>
    </cs:fillRef>
    <cs:effectRef idx="0"/>
    <cs:fontRef idx="minor">
      <a:schemeClr val="lt1"/>
    </cs:fontRef>
    <cs:spPr>
      <a:solidFill>
        <a:schemeClr val="phClr"/>
      </a:solidFill>
    </cs:spPr>
    <cs:defRPr sz="900" b="1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25400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lt1"/>
            </a:gs>
            <a:gs pos="100000">
              <a:schemeClr val="lt1">
                <a:alpha val="0"/>
              </a:schemeClr>
            </a:gs>
          </a:gsLst>
          <a:lin ang="5400000" scaled="0"/>
        </a:gradFill>
        <a:round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/>
    <cs:effectRef idx="0"/>
    <cs:fontRef idx="minor">
      <a:schemeClr val="dk1"/>
    </cs:fontRef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5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alpha val="1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8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spc="3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lt1">
            <a:lumMod val="85000"/>
          </a:schemeClr>
        </a:solidFill>
        <a:round/>
      </a:ln>
    </cs:spPr>
    <cs:defRPr sz="1000" kern="1200"/>
  </cs:chartArea>
  <cs:dataLabel>
    <cs:lnRef idx="0"/>
    <cs:fillRef idx="0">
      <cs:styleClr val="0"/>
    </cs:fillRef>
    <cs:effectRef idx="0"/>
    <cs:fontRef idx="minor">
      <a:schemeClr val="lt1"/>
    </cs:fontRef>
    <cs:spPr>
      <a:solidFill>
        <a:schemeClr val="phClr"/>
      </a:solidFill>
    </cs:spPr>
    <cs:defRPr sz="900" b="1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25400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lt1"/>
            </a:gs>
            <a:gs pos="100000">
              <a:schemeClr val="lt1">
                <a:alpha val="0"/>
              </a:schemeClr>
            </a:gs>
          </a:gsLst>
          <a:lin ang="5400000" scaled="0"/>
        </a:gradFill>
        <a:round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/>
    <cs:effectRef idx="0"/>
    <cs:fontRef idx="minor">
      <a:schemeClr val="dk1"/>
    </cs:fontRef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5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alpha val="1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33618</xdr:colOff>
      <xdr:row>0</xdr:row>
      <xdr:rowOff>188538</xdr:rowOff>
    </xdr:from>
    <xdr:to>
      <xdr:col>22</xdr:col>
      <xdr:colOff>43141</xdr:colOff>
      <xdr:row>18</xdr:row>
      <xdr:rowOff>179294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590550</xdr:colOff>
      <xdr:row>22</xdr:row>
      <xdr:rowOff>9525</xdr:rowOff>
    </xdr:from>
    <xdr:to>
      <xdr:col>22</xdr:col>
      <xdr:colOff>0</xdr:colOff>
      <xdr:row>39</xdr:row>
      <xdr:rowOff>161925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BF4EB49E-9798-48C3-8E48-20FCC7EE977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2" displayName="Table2" ref="G2:L19" totalsRowShown="0">
  <autoFilter ref="G2:L19" xr:uid="{00000000-0009-0000-0100-000002000000}"/>
  <tableColumns count="6">
    <tableColumn id="1" xr3:uid="{00000000-0010-0000-0000-000001000000}" name="mois" dataDxfId="14"/>
    <tableColumn id="2" xr3:uid="{00000000-0010-0000-0000-000002000000}" name="nouveaux" dataDxfId="13">
      <calculatedColumnFormula>SUM(Table2[[#This Row],[1mois]:[12mois]])</calculatedColumnFormula>
    </tableColumn>
    <tableColumn id="3" xr3:uid="{00000000-0010-0000-0000-000003000000}" name="1mois" dataDxfId="4">
      <calculatedColumnFormula array="1">SUMPRODUCT((Table3[date de debut]=G3)*(Table3[abonnement]=1))</calculatedColumnFormula>
    </tableColumn>
    <tableColumn id="4" xr3:uid="{00000000-0010-0000-0000-000004000000}" name="3mois" dataDxfId="3">
      <calculatedColumnFormula array="1">SUMPRODUCT((Table3[date de debut]=G4)*(Table3[abonnement]=3))</calculatedColumnFormula>
    </tableColumn>
    <tableColumn id="5" xr3:uid="{00000000-0010-0000-0000-000005000000}" name="6mois" dataDxfId="2">
      <calculatedColumnFormula array="1">SUMPRODUCT((Table3[date de debut]=G4)*(Table3[abonnement]=6))</calculatedColumnFormula>
    </tableColumn>
    <tableColumn id="6" xr3:uid="{00000000-0010-0000-0000-000006000000}" name="12mois" dataDxfId="1">
      <calculatedColumnFormula array="1">SUMPRODUCT((Table3[date de debut]=G4)*(Table3[abonnement]=12))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3" displayName="Table3" ref="A2:C8" totalsRowShown="0" headerRowDxfId="12" tableBorderDxfId="11">
  <autoFilter ref="A2:C8" xr:uid="{00000000-0009-0000-0100-000003000000}"/>
  <sortState xmlns:xlrd2="http://schemas.microsoft.com/office/spreadsheetml/2017/richdata2" ref="A3:C19">
    <sortCondition ref="B2:B19"/>
  </sortState>
  <tableColumns count="3">
    <tableColumn id="1" xr3:uid="{00000000-0010-0000-0100-000001000000}" name="abonnement"/>
    <tableColumn id="2" xr3:uid="{00000000-0010-0000-0100-000002000000}" name="date de debut" dataDxfId="10"/>
    <tableColumn id="3" xr3:uid="{00000000-0010-0000-0100-000003000000}" name="écheanc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22" displayName="Table22" ref="G23:L40" totalsRowShown="0">
  <autoFilter ref="G23:L40" xr:uid="{00000000-0009-0000-0100-000001000000}"/>
  <tableColumns count="6">
    <tableColumn id="1" xr3:uid="{00000000-0010-0000-0200-000001000000}" name="mois" dataDxfId="9"/>
    <tableColumn id="2" xr3:uid="{00000000-0010-0000-0200-000002000000}" name="en cours" dataDxfId="8">
      <calculatedColumnFormula>SUM(Table22[[#This Row],[1mois]:[12mois]])</calculatedColumnFormula>
    </tableColumn>
    <tableColumn id="3" xr3:uid="{00000000-0010-0000-0200-000003000000}" name="1mois" dataDxfId="0">
      <calculatedColumnFormula array="1">SUMPRODUCT((Table3[date de debut]&lt;EOMONTH(G24,0))*(Table3[écheance]&gt;G24)*(Table3[abonnement]=1))</calculatedColumnFormula>
    </tableColumn>
    <tableColumn id="4" xr3:uid="{00000000-0010-0000-0200-000004000000}" name="3mois" dataDxfId="7">
      <calculatedColumnFormula array="1">SUMPRODUCT((#REF!&lt;EOMONTH(G24,0))*(#REF!&gt;G24)*(#REF!=3))</calculatedColumnFormula>
    </tableColumn>
    <tableColumn id="5" xr3:uid="{00000000-0010-0000-0200-000005000000}" name="6mois" dataDxfId="6">
      <calculatedColumnFormula array="1">SUMPRODUCT((#REF!&lt;EOMONTH(G24,0))*(#REF!&gt;G24)*(#REF!=6))</calculatedColumnFormula>
    </tableColumn>
    <tableColumn id="6" xr3:uid="{00000000-0010-0000-0200-000006000000}" name="12mois" dataDxfId="5">
      <calculatedColumnFormula>SUMPRODUCT((#REF!&lt;EOMONTH(G24,0))*(#REF!&gt;G24)*(#REF!=12))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M58"/>
  <sheetViews>
    <sheetView tabSelected="1" zoomScaleNormal="100" workbookViewId="0">
      <selection activeCell="C37" sqref="C37"/>
    </sheetView>
  </sheetViews>
  <sheetFormatPr defaultColWidth="9.140625" defaultRowHeight="15" x14ac:dyDescent="0.25"/>
  <cols>
    <col min="1" max="1" width="14.5703125" customWidth="1"/>
    <col min="2" max="2" width="15.7109375" bestFit="1" customWidth="1"/>
    <col min="3" max="3" width="11.7109375" bestFit="1" customWidth="1"/>
    <col min="4" max="6" width="3.28515625" customWidth="1"/>
    <col min="7" max="8" width="10.7109375" bestFit="1" customWidth="1"/>
    <col min="12" max="12" width="9.85546875" bestFit="1" customWidth="1"/>
  </cols>
  <sheetData>
    <row r="2" spans="1:12" x14ac:dyDescent="0.25">
      <c r="A2" s="4" t="s">
        <v>0</v>
      </c>
      <c r="B2" s="5" t="s">
        <v>1</v>
      </c>
      <c r="C2" s="6" t="s">
        <v>2</v>
      </c>
      <c r="G2" t="s">
        <v>4</v>
      </c>
      <c r="H2" t="s">
        <v>17</v>
      </c>
      <c r="I2" t="s">
        <v>5</v>
      </c>
      <c r="J2" t="s">
        <v>6</v>
      </c>
      <c r="K2" t="s">
        <v>7</v>
      </c>
      <c r="L2" t="s">
        <v>8</v>
      </c>
    </row>
    <row r="3" spans="1:12" x14ac:dyDescent="0.25">
      <c r="A3">
        <v>3</v>
      </c>
      <c r="B3" s="1">
        <v>43983</v>
      </c>
      <c r="C3" s="3">
        <f t="shared" ref="C3:C8" si="0">EOMONTH(B3,A3-1)</f>
        <v>44074</v>
      </c>
      <c r="G3" s="1">
        <v>43983</v>
      </c>
      <c r="H3">
        <f>SUM(Table2[[#This Row],[1mois]:[12mois]])</f>
        <v>0</v>
      </c>
      <c r="I3" cm="1">
        <f t="array" ref="I3">SUMPRODUCT((Table3[date de debut]=G3)*(Table3[abonnement]=1))</f>
        <v>0</v>
      </c>
      <c r="J3" cm="1">
        <f t="array" ref="J3">SUMPRODUCT((Table3[date de debut]=G4)*(Table3[abonnement]=3))</f>
        <v>0</v>
      </c>
      <c r="K3" cm="1">
        <f t="array" ref="K3">SUMPRODUCT((Table3[date de debut]=G4)*(Table3[abonnement]=6))</f>
        <v>0</v>
      </c>
      <c r="L3" cm="1">
        <f t="array" ref="L3">SUMPRODUCT((Table3[date de debut]=G4)*(Table3[abonnement]=12))</f>
        <v>0</v>
      </c>
    </row>
    <row r="4" spans="1:12" x14ac:dyDescent="0.25">
      <c r="A4">
        <v>12</v>
      </c>
      <c r="B4" s="1">
        <v>44044</v>
      </c>
      <c r="C4" s="3">
        <f t="shared" si="0"/>
        <v>44408</v>
      </c>
      <c r="G4" s="1">
        <v>44013</v>
      </c>
      <c r="H4">
        <f>SUM(Table2[[#This Row],[1mois]:[12mois]])</f>
        <v>2</v>
      </c>
      <c r="I4" cm="1">
        <f t="array" ref="I4">SUMPRODUCT((Table3[date de debut]=G4)*(Table3[abonnement]=1))</f>
        <v>0</v>
      </c>
      <c r="J4" cm="1">
        <f t="array" ref="J4">SUMPRODUCT((Table3[date de debut]=G5)*(Table3[abonnement]=3))</f>
        <v>0</v>
      </c>
      <c r="K4" cm="1">
        <f t="array" ref="K4">SUMPRODUCT((Table3[date de debut]=G5)*(Table3[abonnement]=6))</f>
        <v>0</v>
      </c>
      <c r="L4" cm="1">
        <f t="array" ref="L4">SUMPRODUCT((Table3[date de debut]=G5)*(Table3[abonnement]=12))</f>
        <v>2</v>
      </c>
    </row>
    <row r="5" spans="1:12" x14ac:dyDescent="0.25">
      <c r="A5">
        <v>12</v>
      </c>
      <c r="B5" s="1">
        <v>44044</v>
      </c>
      <c r="C5" s="3">
        <f t="shared" si="0"/>
        <v>44408</v>
      </c>
      <c r="G5" s="1">
        <v>44044</v>
      </c>
      <c r="H5">
        <f>SUM(Table2[[#This Row],[1mois]:[12mois]])</f>
        <v>1</v>
      </c>
      <c r="I5" cm="1">
        <f t="array" ref="I5">SUMPRODUCT((Table3[date de debut]=G5)*(Table3[abonnement]=1))</f>
        <v>0</v>
      </c>
      <c r="J5" cm="1">
        <f t="array" ref="J5">SUMPRODUCT((Table3[date de debut]=G6)*(Table3[abonnement]=3))</f>
        <v>0</v>
      </c>
      <c r="K5" cm="1">
        <f t="array" ref="K5">SUMPRODUCT((Table3[date de debut]=G6)*(Table3[abonnement]=6))</f>
        <v>1</v>
      </c>
      <c r="L5" cm="1">
        <f t="array" ref="L5">SUMPRODUCT((Table3[date de debut]=G6)*(Table3[abonnement]=12))</f>
        <v>0</v>
      </c>
    </row>
    <row r="6" spans="1:12" x14ac:dyDescent="0.25">
      <c r="A6">
        <v>1</v>
      </c>
      <c r="B6" s="1">
        <v>44075</v>
      </c>
      <c r="C6" s="3">
        <f t="shared" si="0"/>
        <v>44104</v>
      </c>
      <c r="G6" s="1">
        <v>44075</v>
      </c>
      <c r="H6">
        <f>SUM(Table2[[#This Row],[1mois]:[12mois]])</f>
        <v>1</v>
      </c>
      <c r="I6" cm="1">
        <f t="array" ref="I6">SUMPRODUCT((Table3[date de debut]=G6)*(Table3[abonnement]=1))</f>
        <v>1</v>
      </c>
      <c r="J6" cm="1">
        <f t="array" ref="J6">SUMPRODUCT((Table3[date de debut]=G7)*(Table3[abonnement]=3))</f>
        <v>0</v>
      </c>
      <c r="K6" cm="1">
        <f t="array" ref="K6">SUMPRODUCT((Table3[date de debut]=G7)*(Table3[abonnement]=6))</f>
        <v>0</v>
      </c>
      <c r="L6" cm="1">
        <f t="array" ref="L6">SUMPRODUCT((Table3[date de debut]=G7)*(Table3[abonnement]=12))</f>
        <v>0</v>
      </c>
    </row>
    <row r="7" spans="1:12" x14ac:dyDescent="0.25">
      <c r="A7">
        <v>6</v>
      </c>
      <c r="B7" s="1">
        <v>44075</v>
      </c>
      <c r="C7" s="3">
        <f t="shared" si="0"/>
        <v>44255</v>
      </c>
      <c r="G7" s="1">
        <v>44105</v>
      </c>
      <c r="H7">
        <f>SUM(Table2[[#This Row],[1mois]:[12mois]])</f>
        <v>1</v>
      </c>
      <c r="I7" cm="1">
        <f t="array" ref="I7">SUMPRODUCT((Table3[date de debut]=G7)*(Table3[abonnement]=1))</f>
        <v>0</v>
      </c>
      <c r="J7" cm="1">
        <f t="array" ref="J7">SUMPRODUCT((Table3[date de debut]=G8)*(Table3[abonnement]=3))</f>
        <v>1</v>
      </c>
      <c r="K7" cm="1">
        <f t="array" ref="K7">SUMPRODUCT((Table3[date de debut]=G8)*(Table3[abonnement]=6))</f>
        <v>0</v>
      </c>
      <c r="L7" cm="1">
        <f t="array" ref="L7">SUMPRODUCT((Table3[date de debut]=G8)*(Table3[abonnement]=12))</f>
        <v>0</v>
      </c>
    </row>
    <row r="8" spans="1:12" x14ac:dyDescent="0.25">
      <c r="A8">
        <v>3</v>
      </c>
      <c r="B8" s="1">
        <v>44136</v>
      </c>
      <c r="C8" s="3">
        <f t="shared" si="0"/>
        <v>44227</v>
      </c>
      <c r="G8" s="1">
        <v>44136</v>
      </c>
      <c r="H8">
        <f>SUM(Table2[[#This Row],[1mois]:[12mois]])</f>
        <v>0</v>
      </c>
      <c r="I8" cm="1">
        <f t="array" ref="I8">SUMPRODUCT((Table3[date de debut]=G8)*(Table3[abonnement]=1))</f>
        <v>0</v>
      </c>
      <c r="J8" cm="1">
        <f t="array" ref="J8">SUMPRODUCT((Table3[date de debut]=G9)*(Table3[abonnement]=3))</f>
        <v>0</v>
      </c>
      <c r="K8" cm="1">
        <f t="array" ref="K8">SUMPRODUCT((Table3[date de debut]=G9)*(Table3[abonnement]=6))</f>
        <v>0</v>
      </c>
      <c r="L8" cm="1">
        <f t="array" ref="L8">SUMPRODUCT((Table3[date de debut]=G9)*(Table3[abonnement]=12))</f>
        <v>0</v>
      </c>
    </row>
    <row r="9" spans="1:12" x14ac:dyDescent="0.25">
      <c r="G9" s="1">
        <v>44166</v>
      </c>
      <c r="H9">
        <f>SUM(Table2[[#This Row],[1mois]:[12mois]])</f>
        <v>0</v>
      </c>
      <c r="I9" cm="1">
        <f t="array" ref="I9">SUMPRODUCT((Table3[date de debut]=G9)*(Table3[abonnement]=1))</f>
        <v>0</v>
      </c>
      <c r="J9" cm="1">
        <f t="array" ref="J9">SUMPRODUCT((Table3[date de debut]=G10)*(Table3[abonnement]=3))</f>
        <v>0</v>
      </c>
      <c r="K9" cm="1">
        <f t="array" ref="K9">SUMPRODUCT((Table3[date de debut]=G10)*(Table3[abonnement]=6))</f>
        <v>0</v>
      </c>
      <c r="L9" cm="1">
        <f t="array" ref="L9">SUMPRODUCT((Table3[date de debut]=G10)*(Table3[abonnement]=12))</f>
        <v>0</v>
      </c>
    </row>
    <row r="10" spans="1:12" x14ac:dyDescent="0.25">
      <c r="G10" s="1">
        <v>44197</v>
      </c>
      <c r="H10">
        <f>SUM(Table2[[#This Row],[1mois]:[12mois]])</f>
        <v>0</v>
      </c>
      <c r="I10" cm="1">
        <f t="array" ref="I10">SUMPRODUCT((Table3[date de debut]=G10)*(Table3[abonnement]=1))</f>
        <v>0</v>
      </c>
      <c r="J10" cm="1">
        <f t="array" ref="J10">SUMPRODUCT((Table3[date de debut]=G11)*(Table3[abonnement]=3))</f>
        <v>0</v>
      </c>
      <c r="K10" cm="1">
        <f t="array" ref="K10">SUMPRODUCT((Table3[date de debut]=G11)*(Table3[abonnement]=6))</f>
        <v>0</v>
      </c>
      <c r="L10" cm="1">
        <f t="array" ref="L10">SUMPRODUCT((Table3[date de debut]=G11)*(Table3[abonnement]=12))</f>
        <v>0</v>
      </c>
    </row>
    <row r="11" spans="1:12" x14ac:dyDescent="0.25">
      <c r="G11" s="1">
        <v>44228</v>
      </c>
      <c r="H11">
        <f>SUM(Table2[[#This Row],[1mois]:[12mois]])</f>
        <v>0</v>
      </c>
      <c r="I11" cm="1">
        <f t="array" ref="I11">SUMPRODUCT((Table3[date de debut]=G11)*(Table3[abonnement]=1))</f>
        <v>0</v>
      </c>
      <c r="J11" cm="1">
        <f t="array" ref="J11">SUMPRODUCT((Table3[date de debut]=G12)*(Table3[abonnement]=3))</f>
        <v>0</v>
      </c>
      <c r="K11" cm="1">
        <f t="array" ref="K11">SUMPRODUCT((Table3[date de debut]=G12)*(Table3[abonnement]=6))</f>
        <v>0</v>
      </c>
      <c r="L11" cm="1">
        <f t="array" ref="L11">SUMPRODUCT((Table3[date de debut]=G12)*(Table3[abonnement]=12))</f>
        <v>0</v>
      </c>
    </row>
    <row r="12" spans="1:12" x14ac:dyDescent="0.25">
      <c r="G12" s="1">
        <v>44256</v>
      </c>
      <c r="H12">
        <f>SUM(Table2[[#This Row],[1mois]:[12mois]])</f>
        <v>0</v>
      </c>
      <c r="I12" cm="1">
        <f t="array" ref="I12">SUMPRODUCT((Table3[date de debut]=G12)*(Table3[abonnement]=1))</f>
        <v>0</v>
      </c>
      <c r="J12" cm="1">
        <f t="array" ref="J12">SUMPRODUCT((Table3[date de debut]=G13)*(Table3[abonnement]=3))</f>
        <v>0</v>
      </c>
      <c r="K12" cm="1">
        <f t="array" ref="K12">SUMPRODUCT((Table3[date de debut]=G13)*(Table3[abonnement]=6))</f>
        <v>0</v>
      </c>
      <c r="L12" cm="1">
        <f t="array" ref="L12">SUMPRODUCT((Table3[date de debut]=G13)*(Table3[abonnement]=12))</f>
        <v>0</v>
      </c>
    </row>
    <row r="13" spans="1:12" x14ac:dyDescent="0.25">
      <c r="G13" s="1">
        <v>44287</v>
      </c>
      <c r="H13" s="2">
        <f>SUM(Table2[[#This Row],[1mois]:[12mois]])</f>
        <v>0</v>
      </c>
      <c r="I13" s="2" cm="1">
        <f t="array" ref="I13">SUMPRODUCT((Table3[date de debut]=G13)*(Table3[abonnement]=1))</f>
        <v>0</v>
      </c>
      <c r="J13" s="2" cm="1">
        <f t="array" ref="J13">SUMPRODUCT((Table3[date de debut]=G14)*(Table3[abonnement]=3))</f>
        <v>0</v>
      </c>
      <c r="K13" s="2" cm="1">
        <f t="array" ref="K13">SUMPRODUCT((Table3[date de debut]=G14)*(Table3[abonnement]=6))</f>
        <v>0</v>
      </c>
      <c r="L13" s="2" cm="1">
        <f t="array" ref="L13">SUMPRODUCT((Table3[date de debut]=G14)*(Table3[abonnement]=12))</f>
        <v>0</v>
      </c>
    </row>
    <row r="14" spans="1:12" x14ac:dyDescent="0.25">
      <c r="G14" s="1">
        <v>44317</v>
      </c>
      <c r="H14" s="2">
        <f>SUM(Table2[[#This Row],[1mois]:[12mois]])</f>
        <v>0</v>
      </c>
      <c r="I14" s="2" cm="1">
        <f t="array" ref="I14">SUMPRODUCT((Table3[date de debut]=G14)*(Table3[abonnement]=1))</f>
        <v>0</v>
      </c>
      <c r="J14" s="2" cm="1">
        <f t="array" ref="J14">SUMPRODUCT((Table3[date de debut]=G15)*(Table3[abonnement]=3))</f>
        <v>0</v>
      </c>
      <c r="K14" s="2" cm="1">
        <f t="array" ref="K14">SUMPRODUCT((Table3[date de debut]=G15)*(Table3[abonnement]=6))</f>
        <v>0</v>
      </c>
      <c r="L14" s="2" cm="1">
        <f t="array" ref="L14">SUMPRODUCT((Table3[date de debut]=G15)*(Table3[abonnement]=12))</f>
        <v>0</v>
      </c>
    </row>
    <row r="15" spans="1:12" x14ac:dyDescent="0.25">
      <c r="G15" s="1">
        <v>44348</v>
      </c>
      <c r="H15" s="2">
        <f>SUM(Table2[[#This Row],[1mois]:[12mois]])</f>
        <v>0</v>
      </c>
      <c r="I15" s="2" cm="1">
        <f t="array" ref="I15">SUMPRODUCT((Table3[date de debut]=G15)*(Table3[abonnement]=1))</f>
        <v>0</v>
      </c>
      <c r="J15" s="2" cm="1">
        <f t="array" ref="J15">SUMPRODUCT((Table3[date de debut]=G16)*(Table3[abonnement]=3))</f>
        <v>0</v>
      </c>
      <c r="K15" s="2" cm="1">
        <f t="array" ref="K15">SUMPRODUCT((Table3[date de debut]=G16)*(Table3[abonnement]=6))</f>
        <v>0</v>
      </c>
      <c r="L15" s="2" cm="1">
        <f t="array" ref="L15">SUMPRODUCT((Table3[date de debut]=G16)*(Table3[abonnement]=12))</f>
        <v>0</v>
      </c>
    </row>
    <row r="16" spans="1:12" x14ac:dyDescent="0.25">
      <c r="G16" s="1">
        <v>44378</v>
      </c>
      <c r="H16" s="2">
        <f>SUM(Table2[[#This Row],[1mois]:[12mois]])</f>
        <v>0</v>
      </c>
      <c r="I16" s="2" cm="1">
        <f t="array" ref="I16">SUMPRODUCT((Table3[date de debut]=G16)*(Table3[abonnement]=1))</f>
        <v>0</v>
      </c>
      <c r="J16" s="2" cm="1">
        <f t="array" ref="J16">SUMPRODUCT((Table3[date de debut]=G17)*(Table3[abonnement]=3))</f>
        <v>0</v>
      </c>
      <c r="K16" s="2" cm="1">
        <f t="array" ref="K16">SUMPRODUCT((Table3[date de debut]=G17)*(Table3[abonnement]=6))</f>
        <v>0</v>
      </c>
      <c r="L16" s="2" cm="1">
        <f t="array" ref="L16">SUMPRODUCT((Table3[date de debut]=G17)*(Table3[abonnement]=12))</f>
        <v>0</v>
      </c>
    </row>
    <row r="17" spans="7:12" x14ac:dyDescent="0.25">
      <c r="G17" s="1">
        <v>44409</v>
      </c>
      <c r="H17" s="2">
        <f>SUM(Table2[[#This Row],[1mois]:[12mois]])</f>
        <v>0</v>
      </c>
      <c r="I17" s="2" cm="1">
        <f t="array" ref="I17">SUMPRODUCT((Table3[date de debut]=G17)*(Table3[abonnement]=1))</f>
        <v>0</v>
      </c>
      <c r="J17" s="2" cm="1">
        <f t="array" ref="J17">SUMPRODUCT((Table3[date de debut]=G18)*(Table3[abonnement]=3))</f>
        <v>0</v>
      </c>
      <c r="K17" s="2" cm="1">
        <f t="array" ref="K17">SUMPRODUCT((Table3[date de debut]=G18)*(Table3[abonnement]=6))</f>
        <v>0</v>
      </c>
      <c r="L17" s="2" cm="1">
        <f t="array" ref="L17">SUMPRODUCT((Table3[date de debut]=G18)*(Table3[abonnement]=12))</f>
        <v>0</v>
      </c>
    </row>
    <row r="18" spans="7:12" x14ac:dyDescent="0.25">
      <c r="G18" s="1">
        <v>44440</v>
      </c>
      <c r="H18" s="2">
        <f>SUM(Table2[[#This Row],[1mois]:[12mois]])</f>
        <v>0</v>
      </c>
      <c r="I18" s="2" cm="1">
        <f t="array" ref="I18">SUMPRODUCT((Table3[date de debut]=G18)*(Table3[abonnement]=1))</f>
        <v>0</v>
      </c>
      <c r="J18" s="2" cm="1">
        <f t="array" ref="J18">SUMPRODUCT((Table3[date de debut]=G19)*(Table3[abonnement]=3))</f>
        <v>0</v>
      </c>
      <c r="K18" s="2" cm="1">
        <f t="array" ref="K18">SUMPRODUCT((Table3[date de debut]=G19)*(Table3[abonnement]=6))</f>
        <v>0</v>
      </c>
      <c r="L18" s="2" cm="1">
        <f t="array" ref="L18">SUMPRODUCT((Table3[date de debut]=G19)*(Table3[abonnement]=12))</f>
        <v>0</v>
      </c>
    </row>
    <row r="19" spans="7:12" x14ac:dyDescent="0.25">
      <c r="G19" s="1">
        <v>44470</v>
      </c>
      <c r="H19" s="2">
        <f>SUM(Table2[[#This Row],[1mois]:[12mois]])</f>
        <v>0</v>
      </c>
      <c r="I19" s="2" cm="1">
        <f t="array" ref="I19">SUMPRODUCT((Table3[date de debut]=G19)*(Table3[abonnement]=1))</f>
        <v>0</v>
      </c>
      <c r="J19" s="2" cm="1">
        <f t="array" ref="J19">SUMPRODUCT((Table3[date de debut]=G20)*(Table3[abonnement]=3))</f>
        <v>0</v>
      </c>
      <c r="K19" s="2" cm="1">
        <f t="array" ref="K19">SUMPRODUCT((Table3[date de debut]=G20)*(Table3[abonnement]=6))</f>
        <v>0</v>
      </c>
      <c r="L19" s="2" cm="1">
        <f t="array" ref="L19">SUMPRODUCT((Table3[date de debut]=G20)*(Table3[abonnement]=12))</f>
        <v>0</v>
      </c>
    </row>
    <row r="23" spans="7:12" x14ac:dyDescent="0.25">
      <c r="G23" t="s">
        <v>4</v>
      </c>
      <c r="H23" t="s">
        <v>3</v>
      </c>
      <c r="I23" t="s">
        <v>5</v>
      </c>
      <c r="J23" t="s">
        <v>6</v>
      </c>
      <c r="K23" t="s">
        <v>7</v>
      </c>
      <c r="L23" t="s">
        <v>8</v>
      </c>
    </row>
    <row r="24" spans="7:12" x14ac:dyDescent="0.25">
      <c r="G24" s="1">
        <v>43983</v>
      </c>
      <c r="H24">
        <f>SUM(Table22[[#This Row],[1mois]:[12mois]])</f>
        <v>1</v>
      </c>
      <c r="I24" cm="1">
        <f t="array" ref="I24">SUMPRODUCT((Table3[date de debut]&lt;EOMONTH(G24,0))*(Table3[écheance]&gt;G24)*(Table3[abonnement]=1))</f>
        <v>0</v>
      </c>
      <c r="J24" s="8" cm="1">
        <f t="array" ref="J24">SUMPRODUCT((Table3[date de debut]&lt;EOMONTH(G24,0))*(Table3[écheance]&gt;G24)*(Table3[abonnement]=3))</f>
        <v>1</v>
      </c>
      <c r="K24" cm="1">
        <f t="array" ref="K24">SUMPRODUCT((Table3[date de debut]&lt;EOMONTH(G24,0))*(Table3[écheance]&gt;G24)*(Table3[abonnement]=6))</f>
        <v>0</v>
      </c>
      <c r="L24" cm="1">
        <f t="array" ref="L24">SUMPRODUCT((Table3[date de debut]&lt;EOMONTH(G24,0))*(Table3[écheance]&gt;G24)*(Table3[abonnement]=12))</f>
        <v>0</v>
      </c>
    </row>
    <row r="25" spans="7:12" x14ac:dyDescent="0.25">
      <c r="G25" s="1">
        <v>44013</v>
      </c>
      <c r="H25">
        <f>SUM(Table22[[#This Row],[1mois]:[12mois]])</f>
        <v>1</v>
      </c>
      <c r="I25" cm="1">
        <f t="array" ref="I25">SUMPRODUCT((Table3[date de debut]&lt;EOMONTH(G25,0))*(Table3[écheance]&gt;G25)*(Table3[abonnement]=1))</f>
        <v>0</v>
      </c>
      <c r="J25" s="8" cm="1">
        <f t="array" ref="J25">SUMPRODUCT((Table3[date de debut]&lt;EOMONTH(G25,0))*(Table3[écheance]&gt;G25)*(Table3[abonnement]=3))</f>
        <v>1</v>
      </c>
      <c r="K25" cm="1">
        <f t="array" ref="K25">SUMPRODUCT((Table3[date de debut]&lt;EOMONTH(G25,0))*(Table3[écheance]&gt;G25)*(Table3[abonnement]=6))</f>
        <v>0</v>
      </c>
      <c r="L25" cm="1">
        <f t="array" ref="L25">SUMPRODUCT((Table3[date de debut]&lt;EOMONTH(G25,0))*(Table3[écheance]&gt;G25)*(Table3[abonnement]=12))</f>
        <v>0</v>
      </c>
    </row>
    <row r="26" spans="7:12" x14ac:dyDescent="0.25">
      <c r="G26" s="1">
        <v>44044</v>
      </c>
      <c r="H26">
        <f>SUM(Table22[[#This Row],[1mois]:[12mois]])</f>
        <v>3</v>
      </c>
      <c r="I26" cm="1">
        <f t="array" ref="I26">SUMPRODUCT((Table3[date de debut]&lt;EOMONTH(G26,0))*(Table3[écheance]&gt;G26)*(Table3[abonnement]=1))</f>
        <v>0</v>
      </c>
      <c r="J26" s="8" cm="1">
        <f t="array" ref="J26">SUMPRODUCT((Table3[date de debut]&lt;EOMONTH(G26,0))*(Table3[écheance]&gt;G26)*(Table3[abonnement]=3))</f>
        <v>1</v>
      </c>
      <c r="K26" cm="1">
        <f t="array" ref="K26">SUMPRODUCT((Table3[date de debut]&lt;EOMONTH(G26,0))*(Table3[écheance]&gt;G26)*(Table3[abonnement]=6))</f>
        <v>0</v>
      </c>
      <c r="L26" s="7" cm="1">
        <f t="array" ref="L26">SUMPRODUCT((Table3[date de debut]&lt;EOMONTH(G26,0))*(Table3[écheance]&gt;G26)*(Table3[abonnement]=12))</f>
        <v>2</v>
      </c>
    </row>
    <row r="27" spans="7:12" x14ac:dyDescent="0.25">
      <c r="G27" s="1">
        <v>44075</v>
      </c>
      <c r="H27">
        <f>SUM(Table22[[#This Row],[1mois]:[12mois]])</f>
        <v>4</v>
      </c>
      <c r="I27" cm="1">
        <f t="array" ref="I27">SUMPRODUCT((Table3[date de debut]&lt;EOMONTH(G27,0))*(Table3[écheance]&gt;G27)*(Table3[abonnement]=1))</f>
        <v>1</v>
      </c>
      <c r="J27" cm="1">
        <f t="array" ref="J27">SUMPRODUCT((Table3[date de debut]&lt;EOMONTH(G27,0))*(Table3[écheance]&gt;G27)*(Table3[abonnement]=3))</f>
        <v>0</v>
      </c>
      <c r="K27" s="9" cm="1">
        <f t="array" ref="K27">SUMPRODUCT((Table3[date de debut]&lt;EOMONTH(G27,0))*(Table3[écheance]&gt;G27)*(Table3[abonnement]=6))</f>
        <v>1</v>
      </c>
      <c r="L27" s="7" cm="1">
        <f t="array" ref="L27">SUMPRODUCT((Table3[date de debut]&lt;EOMONTH(G27,0))*(Table3[écheance]&gt;G27)*(Table3[abonnement]=12))</f>
        <v>2</v>
      </c>
    </row>
    <row r="28" spans="7:12" x14ac:dyDescent="0.25">
      <c r="G28" s="1">
        <v>44105</v>
      </c>
      <c r="H28">
        <f>SUM(Table22[[#This Row],[1mois]:[12mois]])</f>
        <v>3</v>
      </c>
      <c r="I28" cm="1">
        <f t="array" ref="I28">SUMPRODUCT((Table3[date de debut]&lt;EOMONTH(G28,0))*(Table3[écheance]&gt;G28)*(Table3[abonnement]=1))</f>
        <v>0</v>
      </c>
      <c r="J28" cm="1">
        <f t="array" ref="J28">SUMPRODUCT((Table3[date de debut]&lt;EOMONTH(G28,0))*(Table3[écheance]&gt;G28)*(Table3[abonnement]=3))</f>
        <v>0</v>
      </c>
      <c r="K28" s="9" cm="1">
        <f t="array" ref="K28">SUMPRODUCT((Table3[date de debut]&lt;EOMONTH(G28,0))*(Table3[écheance]&gt;G28)*(Table3[abonnement]=6))</f>
        <v>1</v>
      </c>
      <c r="L28" s="7" cm="1">
        <f t="array" ref="L28">SUMPRODUCT((Table3[date de debut]&lt;EOMONTH(G28,0))*(Table3[écheance]&gt;G28)*(Table3[abonnement]=12))</f>
        <v>2</v>
      </c>
    </row>
    <row r="29" spans="7:12" x14ac:dyDescent="0.25">
      <c r="G29" s="1">
        <v>44136</v>
      </c>
      <c r="H29">
        <f>SUM(Table22[[#This Row],[1mois]:[12mois]])</f>
        <v>4</v>
      </c>
      <c r="I29" cm="1">
        <f t="array" ref="I29">SUMPRODUCT((Table3[date de debut]&lt;EOMONTH(G29,0))*(Table3[écheance]&gt;G29)*(Table3[abonnement]=1))</f>
        <v>0</v>
      </c>
      <c r="J29" cm="1">
        <f t="array" ref="J29">SUMPRODUCT((Table3[date de debut]&lt;EOMONTH(G29,0))*(Table3[écheance]&gt;G29)*(Table3[abonnement]=3))</f>
        <v>1</v>
      </c>
      <c r="K29" s="9" cm="1">
        <f t="array" ref="K29">SUMPRODUCT((Table3[date de debut]&lt;EOMONTH(G29,0))*(Table3[écheance]&gt;G29)*(Table3[abonnement]=6))</f>
        <v>1</v>
      </c>
      <c r="L29" s="7" cm="1">
        <f t="array" ref="L29">SUMPRODUCT((Table3[date de debut]&lt;EOMONTH(G29,0))*(Table3[écheance]&gt;G29)*(Table3[abonnement]=12))</f>
        <v>2</v>
      </c>
    </row>
    <row r="30" spans="7:12" x14ac:dyDescent="0.25">
      <c r="G30" s="1">
        <v>44166</v>
      </c>
      <c r="H30">
        <f>SUM(Table22[[#This Row],[1mois]:[12mois]])</f>
        <v>4</v>
      </c>
      <c r="I30" cm="1">
        <f t="array" ref="I30">SUMPRODUCT((Table3[date de debut]&lt;EOMONTH(G30,0))*(Table3[écheance]&gt;G30)*(Table3[abonnement]=1))</f>
        <v>0</v>
      </c>
      <c r="J30" cm="1">
        <f t="array" ref="J30">SUMPRODUCT((Table3[date de debut]&lt;EOMONTH(G30,0))*(Table3[écheance]&gt;G30)*(Table3[abonnement]=3))</f>
        <v>1</v>
      </c>
      <c r="K30" s="9" cm="1">
        <f t="array" ref="K30">SUMPRODUCT((Table3[date de debut]&lt;EOMONTH(G30,0))*(Table3[écheance]&gt;G30)*(Table3[abonnement]=6))</f>
        <v>1</v>
      </c>
      <c r="L30" s="7" cm="1">
        <f t="array" ref="L30">SUMPRODUCT((Table3[date de debut]&lt;EOMONTH(G30,0))*(Table3[écheance]&gt;G30)*(Table3[abonnement]=12))</f>
        <v>2</v>
      </c>
    </row>
    <row r="31" spans="7:12" x14ac:dyDescent="0.25">
      <c r="G31" s="1">
        <v>44197</v>
      </c>
      <c r="H31">
        <f>SUM(Table22[[#This Row],[1mois]:[12mois]])</f>
        <v>4</v>
      </c>
      <c r="I31" cm="1">
        <f t="array" ref="I31">SUMPRODUCT((Table3[date de debut]&lt;EOMONTH(G31,0))*(Table3[écheance]&gt;G31)*(Table3[abonnement]=1))</f>
        <v>0</v>
      </c>
      <c r="J31" cm="1">
        <f t="array" ref="J31">SUMPRODUCT((Table3[date de debut]&lt;EOMONTH(G31,0))*(Table3[écheance]&gt;G31)*(Table3[abonnement]=3))</f>
        <v>1</v>
      </c>
      <c r="K31" s="9" cm="1">
        <f t="array" ref="K31">SUMPRODUCT((Table3[date de debut]&lt;EOMONTH(G31,0))*(Table3[écheance]&gt;G31)*(Table3[abonnement]=6))</f>
        <v>1</v>
      </c>
      <c r="L31" s="7" cm="1">
        <f t="array" ref="L31">SUMPRODUCT((Table3[date de debut]&lt;EOMONTH(G31,0))*(Table3[écheance]&gt;G31)*(Table3[abonnement]=12))</f>
        <v>2</v>
      </c>
    </row>
    <row r="32" spans="7:12" x14ac:dyDescent="0.25">
      <c r="G32" s="1">
        <v>44228</v>
      </c>
      <c r="H32">
        <f>SUM(Table22[[#This Row],[1mois]:[12mois]])</f>
        <v>3</v>
      </c>
      <c r="I32" cm="1">
        <f t="array" ref="I32">SUMPRODUCT((Table3[date de debut]&lt;EOMONTH(G32,0))*(Table3[écheance]&gt;G32)*(Table3[abonnement]=1))</f>
        <v>0</v>
      </c>
      <c r="J32" cm="1">
        <f t="array" ref="J32">SUMPRODUCT((Table3[date de debut]&lt;EOMONTH(G32,0))*(Table3[écheance]&gt;G32)*(Table3[abonnement]=3))</f>
        <v>0</v>
      </c>
      <c r="K32" s="9" cm="1">
        <f t="array" ref="K32">SUMPRODUCT((Table3[date de debut]&lt;EOMONTH(G32,0))*(Table3[écheance]&gt;G32)*(Table3[abonnement]=6))</f>
        <v>1</v>
      </c>
      <c r="L32" s="7" cm="1">
        <f t="array" ref="L32">SUMPRODUCT((Table3[date de debut]&lt;EOMONTH(G32,0))*(Table3[écheance]&gt;G32)*(Table3[abonnement]=12))</f>
        <v>2</v>
      </c>
    </row>
    <row r="33" spans="7:13" x14ac:dyDescent="0.25">
      <c r="G33" s="1">
        <v>44256</v>
      </c>
      <c r="H33">
        <f>SUM(Table22[[#This Row],[1mois]:[12mois]])</f>
        <v>2</v>
      </c>
      <c r="I33" cm="1">
        <f t="array" ref="I33">SUMPRODUCT((Table3[date de debut]&lt;EOMONTH(G33,0))*(Table3[écheance]&gt;G33)*(Table3[abonnement]=1))</f>
        <v>0</v>
      </c>
      <c r="J33" cm="1">
        <f t="array" ref="J33">SUMPRODUCT((Table3[date de debut]&lt;EOMONTH(G33,0))*(Table3[écheance]&gt;G33)*(Table3[abonnement]=3))</f>
        <v>0</v>
      </c>
      <c r="K33" cm="1">
        <f t="array" ref="K33">SUMPRODUCT((Table3[date de debut]&lt;EOMONTH(G33,0))*(Table3[écheance]&gt;G33)*(Table3[abonnement]=6))</f>
        <v>0</v>
      </c>
      <c r="L33" s="7" cm="1">
        <f t="array" ref="L33">SUMPRODUCT((Table3[date de debut]&lt;EOMONTH(G33,0))*(Table3[écheance]&gt;G33)*(Table3[abonnement]=12))</f>
        <v>2</v>
      </c>
    </row>
    <row r="34" spans="7:13" x14ac:dyDescent="0.25">
      <c r="G34" s="1">
        <v>44287</v>
      </c>
      <c r="H34" s="2">
        <f>SUM(Table22[[#This Row],[1mois]:[12mois]])</f>
        <v>2</v>
      </c>
      <c r="I34" s="2" cm="1">
        <f t="array" ref="I34">SUMPRODUCT((Table3[date de debut]&lt;EOMONTH(G34,0))*(Table3[écheance]&gt;G34)*(Table3[abonnement]=1))</f>
        <v>0</v>
      </c>
      <c r="J34" s="2">
        <f t="array" ref="J34">SUMPRODUCT((Table3[date de debut]&lt;EOMONTH(G34,0))*(Table3[écheance]&gt;G34)*(Table3[abonnement]=3))</f>
        <v>0</v>
      </c>
      <c r="K34" s="2">
        <f t="array" ref="K34">SUMPRODUCT((Table3[date de debut]&lt;EOMONTH(G34,0))*(Table3[écheance]&gt;G34)*(Table3[abonnement]=6))</f>
        <v>0</v>
      </c>
      <c r="L34" s="10" cm="1">
        <f t="array" ref="L34">SUMPRODUCT((Table3[date de debut]&lt;EOMONTH(G34,0))*(Table3[écheance]&gt;G34)*(Table3[abonnement]=12))</f>
        <v>2</v>
      </c>
    </row>
    <row r="35" spans="7:13" x14ac:dyDescent="0.25">
      <c r="G35" s="1">
        <v>44317</v>
      </c>
      <c r="H35" s="2">
        <f>SUM(Table22[[#This Row],[1mois]:[12mois]])</f>
        <v>2</v>
      </c>
      <c r="I35" s="2" cm="1">
        <f t="array" ref="I35">SUMPRODUCT((Table3[date de debut]&lt;EOMONTH(G35,0))*(Table3[écheance]&gt;G35)*(Table3[abonnement]=1))</f>
        <v>0</v>
      </c>
      <c r="J35" s="2">
        <f t="array" ref="J35">SUMPRODUCT((Table3[date de debut]&lt;EOMONTH(G35,0))*(Table3[écheance]&gt;G35)*(Table3[abonnement]=3))</f>
        <v>0</v>
      </c>
      <c r="K35" s="2">
        <f t="array" ref="K35">SUMPRODUCT((Table3[date de debut]&lt;EOMONTH(G35,0))*(Table3[écheance]&gt;G35)*(Table3[abonnement]=6))</f>
        <v>0</v>
      </c>
      <c r="L35" s="10" cm="1">
        <f t="array" ref="L35">SUMPRODUCT((Table3[date de debut]&lt;EOMONTH(G35,0))*(Table3[écheance]&gt;G35)*(Table3[abonnement]=12))</f>
        <v>2</v>
      </c>
    </row>
    <row r="36" spans="7:13" x14ac:dyDescent="0.25">
      <c r="G36" s="1">
        <v>44348</v>
      </c>
      <c r="H36" s="2">
        <f>SUM(Table22[[#This Row],[1mois]:[12mois]])</f>
        <v>2</v>
      </c>
      <c r="I36" s="2" cm="1">
        <f t="array" ref="I36">SUMPRODUCT((Table3[date de debut]&lt;EOMONTH(G36,0))*(Table3[écheance]&gt;G36)*(Table3[abonnement]=1))</f>
        <v>0</v>
      </c>
      <c r="J36" s="2">
        <f t="array" ref="J36">SUMPRODUCT((Table3[date de debut]&lt;EOMONTH(G36,0))*(Table3[écheance]&gt;G36)*(Table3[abonnement]=3))</f>
        <v>0</v>
      </c>
      <c r="K36" s="2">
        <f t="array" ref="K36">SUMPRODUCT((Table3[date de debut]&lt;EOMONTH(G36,0))*(Table3[écheance]&gt;G36)*(Table3[abonnement]=6))</f>
        <v>0</v>
      </c>
      <c r="L36" s="10" cm="1">
        <f t="array" ref="L36">SUMPRODUCT((Table3[date de debut]&lt;EOMONTH(G36,0))*(Table3[écheance]&gt;G36)*(Table3[abonnement]=12))</f>
        <v>2</v>
      </c>
    </row>
    <row r="37" spans="7:13" x14ac:dyDescent="0.25">
      <c r="G37" s="1">
        <v>44378</v>
      </c>
      <c r="H37" s="2">
        <f>SUM(Table22[[#This Row],[1mois]:[12mois]])</f>
        <v>2</v>
      </c>
      <c r="I37" s="2" cm="1">
        <f t="array" ref="I37">SUMPRODUCT((Table3[date de debut]&lt;EOMONTH(G37,0))*(Table3[écheance]&gt;G37)*(Table3[abonnement]=1))</f>
        <v>0</v>
      </c>
      <c r="J37" s="2">
        <f t="array" ref="J37">SUMPRODUCT((Table3[date de debut]&lt;EOMONTH(G37,0))*(Table3[écheance]&gt;G37)*(Table3[abonnement]=3))</f>
        <v>0</v>
      </c>
      <c r="K37" s="2">
        <f t="array" ref="K37">SUMPRODUCT((Table3[date de debut]&lt;EOMONTH(G37,0))*(Table3[écheance]&gt;G37)*(Table3[abonnement]=6))</f>
        <v>0</v>
      </c>
      <c r="L37" s="10" cm="1">
        <f t="array" ref="L37">SUMPRODUCT((Table3[date de debut]&lt;EOMONTH(G37,0))*(Table3[écheance]&gt;G37)*(Table3[abonnement]=12))</f>
        <v>2</v>
      </c>
    </row>
    <row r="38" spans="7:13" x14ac:dyDescent="0.25">
      <c r="G38" s="1">
        <v>44409</v>
      </c>
      <c r="H38" s="2">
        <f>SUM(Table22[[#This Row],[1mois]:[12mois]])</f>
        <v>0</v>
      </c>
      <c r="I38" s="2" cm="1">
        <f t="array" ref="I38">SUMPRODUCT((Table3[date de debut]&lt;EOMONTH(G38,0))*(Table3[écheance]&gt;G38)*(Table3[abonnement]=1))</f>
        <v>0</v>
      </c>
      <c r="J38" s="2">
        <f t="array" ref="J38">SUMPRODUCT((Table3[date de debut]&lt;EOMONTH(G38,0))*(Table3[écheance]&gt;G38)*(Table3[abonnement]=3))</f>
        <v>0</v>
      </c>
      <c r="K38" s="2">
        <f t="array" ref="K38">SUMPRODUCT((Table3[date de debut]&lt;EOMONTH(G38,0))*(Table3[écheance]&gt;G38)*(Table3[abonnement]=6))</f>
        <v>0</v>
      </c>
      <c r="L38" s="2" cm="1">
        <f t="array" ref="L38">SUMPRODUCT((Table3[date de debut]&lt;EOMONTH(G38,0))*(Table3[écheance]&gt;G38)*(Table3[abonnement]=12))</f>
        <v>0</v>
      </c>
    </row>
    <row r="39" spans="7:13" x14ac:dyDescent="0.25">
      <c r="G39" s="1">
        <v>44440</v>
      </c>
      <c r="H39" s="2">
        <f>SUM(Table22[[#This Row],[1mois]:[12mois]])</f>
        <v>0</v>
      </c>
      <c r="I39" s="2" cm="1">
        <f t="array" ref="I39">SUMPRODUCT((Table3[date de debut]&lt;EOMONTH(G39,0))*(Table3[écheance]&gt;G39)*(Table3[abonnement]=1))</f>
        <v>0</v>
      </c>
      <c r="J39" s="2">
        <f t="array" ref="J39">SUMPRODUCT((Table3[date de debut]&lt;EOMONTH(G39,0))*(Table3[écheance]&gt;G39)*(Table3[abonnement]=3))</f>
        <v>0</v>
      </c>
      <c r="K39" s="2">
        <f t="array" ref="K39">SUMPRODUCT((Table3[date de debut]&lt;EOMONTH(G39,0))*(Table3[écheance]&gt;G39)*(Table3[abonnement]=6))</f>
        <v>0</v>
      </c>
      <c r="L39" s="2" cm="1">
        <f t="array" ref="L39">SUMPRODUCT((Table3[date de debut]&lt;EOMONTH(G39,0))*(Table3[écheance]&gt;G39)*(Table3[abonnement]=12))</f>
        <v>0</v>
      </c>
    </row>
    <row r="40" spans="7:13" x14ac:dyDescent="0.25">
      <c r="G40" s="1">
        <v>44470</v>
      </c>
      <c r="H40" s="2">
        <f>SUM(Table22[[#This Row],[1mois]:[12mois]])</f>
        <v>0</v>
      </c>
      <c r="I40" s="2" cm="1">
        <f t="array" ref="I40">SUMPRODUCT((Table3[date de debut]&lt;EOMONTH(G40,0))*(Table3[écheance]&gt;G40)*(Table3[abonnement]=1))</f>
        <v>0</v>
      </c>
      <c r="J40" s="2">
        <f t="array" ref="J40">SUMPRODUCT((Table3[date de debut]&lt;EOMONTH(G40,0))*(Table3[écheance]&gt;G40)*(Table3[abonnement]=3))</f>
        <v>0</v>
      </c>
      <c r="K40" s="2">
        <f t="array" ref="K40">SUMPRODUCT((Table3[date de debut]&lt;EOMONTH(G40,0))*(Table3[écheance]&gt;G40)*(Table3[abonnement]=6))</f>
        <v>0</v>
      </c>
      <c r="L40" s="2" cm="1">
        <f t="array" ref="L40">SUMPRODUCT((Table3[date de debut]&lt;EOMONTH(G40,0))*(Table3[écheance]&gt;G40)*(Table3[abonnement]=12))</f>
        <v>0</v>
      </c>
    </row>
    <row r="44" spans="7:13" x14ac:dyDescent="0.25">
      <c r="G44" s="11" t="s">
        <v>9</v>
      </c>
    </row>
    <row r="45" spans="7:13" x14ac:dyDescent="0.25">
      <c r="G45" t="s">
        <v>10</v>
      </c>
    </row>
    <row r="46" spans="7:13" x14ac:dyDescent="0.25">
      <c r="G46" t="s">
        <v>16</v>
      </c>
    </row>
    <row r="48" spans="7:13" x14ac:dyDescent="0.25">
      <c r="G48" s="12" t="s">
        <v>12</v>
      </c>
      <c r="H48" s="12"/>
      <c r="I48" s="12"/>
      <c r="J48" s="12"/>
      <c r="K48" s="12"/>
      <c r="L48" s="12"/>
      <c r="M48" s="12"/>
    </row>
    <row r="49" spans="7:12" x14ac:dyDescent="0.25">
      <c r="G49" s="1"/>
    </row>
    <row r="50" spans="7:12" x14ac:dyDescent="0.25">
      <c r="G50" s="1" t="s">
        <v>4</v>
      </c>
      <c r="H50" t="s">
        <v>13</v>
      </c>
      <c r="I50" t="s">
        <v>5</v>
      </c>
      <c r="J50" t="s">
        <v>6</v>
      </c>
      <c r="K50" t="s">
        <v>7</v>
      </c>
      <c r="L50" t="s">
        <v>8</v>
      </c>
    </row>
    <row r="51" spans="7:12" x14ac:dyDescent="0.25">
      <c r="G51" s="1">
        <v>43983</v>
      </c>
      <c r="J51">
        <v>1</v>
      </c>
    </row>
    <row r="52" spans="7:12" x14ac:dyDescent="0.25">
      <c r="G52" s="1">
        <v>44013</v>
      </c>
      <c r="J52" s="12">
        <v>2</v>
      </c>
    </row>
    <row r="53" spans="7:12" x14ac:dyDescent="0.25">
      <c r="G53" s="1">
        <v>44044</v>
      </c>
      <c r="J53" s="12">
        <v>2</v>
      </c>
    </row>
    <row r="54" spans="7:12" x14ac:dyDescent="0.25">
      <c r="G54" s="1">
        <v>44075</v>
      </c>
      <c r="J54" s="12">
        <v>1</v>
      </c>
    </row>
    <row r="56" spans="7:12" x14ac:dyDescent="0.25">
      <c r="G56" t="s">
        <v>11</v>
      </c>
    </row>
    <row r="57" spans="7:12" x14ac:dyDescent="0.25">
      <c r="G57" t="s">
        <v>14</v>
      </c>
    </row>
    <row r="58" spans="7:12" x14ac:dyDescent="0.25">
      <c r="G58" t="s">
        <v>15</v>
      </c>
    </row>
  </sheetData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abonnements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2020-08-04T16:09:37Z</dcterms:created>
  <dcterms:modified xsi:type="dcterms:W3CDTF">2020-08-13T16:45:03Z</dcterms:modified>
</cp:coreProperties>
</file>