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ALARIE" sheetId="1" r:id="rId1"/>
  </sheets>
  <calcPr calcId="152511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K10" i="1" l="1"/>
  <c r="K11" i="1"/>
  <c r="K18" i="1"/>
  <c r="K26" i="1"/>
  <c r="K30" i="1"/>
  <c r="K34" i="1"/>
  <c r="K12" i="1"/>
  <c r="K14" i="1"/>
  <c r="K15" i="1"/>
  <c r="K16" i="1"/>
  <c r="K19" i="1"/>
  <c r="K20" i="1"/>
  <c r="K27" i="1"/>
  <c r="K28" i="1"/>
  <c r="K35" i="1"/>
  <c r="F5" i="1"/>
  <c r="J5" i="1" s="1"/>
  <c r="J36" i="1" s="1"/>
  <c r="K5" i="1" l="1"/>
  <c r="K32" i="1"/>
  <c r="K24" i="1"/>
  <c r="K8" i="1"/>
  <c r="K31" i="1"/>
  <c r="K23" i="1"/>
  <c r="K7" i="1"/>
  <c r="K22" i="1"/>
  <c r="K6" i="1"/>
  <c r="K33" i="1"/>
  <c r="K9" i="1"/>
  <c r="K25" i="1"/>
  <c r="K17" i="1"/>
  <c r="K29" i="1"/>
  <c r="K21" i="1"/>
  <c r="K13" i="1"/>
  <c r="C48" i="1"/>
  <c r="B39" i="1" l="1"/>
  <c r="B38" i="1"/>
  <c r="A36" i="1"/>
  <c r="B6" i="1"/>
  <c r="C6" i="1" s="1"/>
  <c r="C5" i="1"/>
  <c r="A5" i="1"/>
  <c r="D42" i="1" l="1"/>
  <c r="K36" i="1"/>
  <c r="A6" i="1"/>
  <c r="B7" i="1"/>
  <c r="B45" i="1" l="1"/>
  <c r="D45" i="1"/>
  <c r="C45" i="1"/>
  <c r="N38" i="1"/>
  <c r="D39" i="1" s="1"/>
  <c r="K40" i="1" s="1"/>
  <c r="B8" i="1"/>
  <c r="A7" i="1"/>
  <c r="C7" i="1"/>
  <c r="B9" i="1" l="1"/>
  <c r="A8" i="1"/>
  <c r="C8" i="1"/>
  <c r="B10" i="1" l="1"/>
  <c r="C9" i="1"/>
  <c r="A9" i="1"/>
  <c r="C10" i="1" l="1"/>
  <c r="B11" i="1"/>
  <c r="A10" i="1"/>
  <c r="B12" i="1" l="1"/>
  <c r="A11" i="1"/>
  <c r="C11" i="1"/>
  <c r="B13" i="1" l="1"/>
  <c r="A12" i="1"/>
  <c r="C12" i="1"/>
  <c r="B14" i="1" l="1"/>
  <c r="C13" i="1"/>
  <c r="A13" i="1"/>
  <c r="C14" i="1" l="1"/>
  <c r="A14" i="1"/>
  <c r="B15" i="1"/>
  <c r="B16" i="1" l="1"/>
  <c r="A15" i="1"/>
  <c r="C15" i="1"/>
  <c r="B17" i="1" l="1"/>
  <c r="A16" i="1"/>
  <c r="C16" i="1"/>
  <c r="B18" i="1" l="1"/>
  <c r="C17" i="1"/>
  <c r="A17" i="1"/>
  <c r="C18" i="1" l="1"/>
  <c r="B19" i="1"/>
  <c r="A18" i="1"/>
  <c r="B20" i="1" l="1"/>
  <c r="A19" i="1"/>
  <c r="C19" i="1"/>
  <c r="B21" i="1" l="1"/>
  <c r="A20" i="1"/>
  <c r="C20" i="1"/>
  <c r="B22" i="1" l="1"/>
  <c r="C21" i="1"/>
  <c r="A21" i="1"/>
  <c r="C22" i="1" l="1"/>
  <c r="A22" i="1"/>
  <c r="B23" i="1"/>
  <c r="B24" i="1" l="1"/>
  <c r="A23" i="1"/>
  <c r="C23" i="1"/>
  <c r="B25" i="1" l="1"/>
  <c r="A24" i="1"/>
  <c r="C24" i="1"/>
  <c r="B26" i="1" l="1"/>
  <c r="C25" i="1"/>
  <c r="A25" i="1"/>
  <c r="C26" i="1" l="1"/>
  <c r="A26" i="1"/>
  <c r="B27" i="1"/>
  <c r="B28" i="1" l="1"/>
  <c r="A27" i="1"/>
  <c r="C27" i="1"/>
  <c r="B29" i="1" l="1"/>
  <c r="A28" i="1"/>
  <c r="C28" i="1"/>
  <c r="B30" i="1" l="1"/>
  <c r="C29" i="1"/>
  <c r="A29" i="1"/>
  <c r="C30" i="1" l="1"/>
  <c r="B31" i="1"/>
  <c r="A30" i="1"/>
  <c r="B32" i="1" l="1"/>
  <c r="A31" i="1"/>
  <c r="C31" i="1"/>
  <c r="B33" i="1" l="1"/>
  <c r="A32" i="1"/>
  <c r="C32" i="1"/>
  <c r="B34" i="1" l="1"/>
  <c r="C33" i="1"/>
  <c r="A33" i="1"/>
  <c r="C34" i="1" l="1"/>
  <c r="B35" i="1"/>
  <c r="A34" i="1"/>
  <c r="C35" i="1" l="1"/>
  <c r="A35" i="1"/>
</calcChain>
</file>

<file path=xl/sharedStrings.xml><?xml version="1.0" encoding="utf-8"?>
<sst xmlns="http://schemas.openxmlformats.org/spreadsheetml/2006/main" count="28" uniqueCount="24">
  <si>
    <t>Matin</t>
  </si>
  <si>
    <t>Soir</t>
  </si>
  <si>
    <t>REPOS</t>
  </si>
  <si>
    <t>ABSENCE INJUSTIFEE</t>
  </si>
  <si>
    <t>CFA</t>
  </si>
  <si>
    <t>AM</t>
  </si>
  <si>
    <t>CP</t>
  </si>
  <si>
    <t>TOTAL</t>
  </si>
  <si>
    <t>Arrivée</t>
  </si>
  <si>
    <t>Départ</t>
  </si>
  <si>
    <t>Tps repas</t>
  </si>
  <si>
    <t>Nb repas</t>
  </si>
  <si>
    <t>Mr XXX</t>
  </si>
  <si>
    <t>Nb heures</t>
  </si>
  <si>
    <t>Contrat</t>
  </si>
  <si>
    <t>Lissé</t>
  </si>
  <si>
    <t>Compteur</t>
  </si>
  <si>
    <t>Heures payées</t>
  </si>
  <si>
    <t>Observations</t>
  </si>
  <si>
    <t>AVRIL</t>
  </si>
  <si>
    <t>Nombre d'heures sup</t>
  </si>
  <si>
    <t>Heures à 10%</t>
  </si>
  <si>
    <t>Heures à 20%</t>
  </si>
  <si>
    <t>Heures à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</si>
</sst>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[$-40C]General"/>
    <numFmt numFmtId="166" formatCode="[$-40C]dd/mm/yy"/>
    <numFmt numFmtId="167" formatCode="#,##0.00&quot; &quot;[$€-40C];[Red]&quot;-&quot;#,##0.00&quot; &quot;[$€-40C]"/>
    <numFmt numFmtId="168" formatCode="[$-F400]h:mm:ss\ AM/PM"/>
  </numFmts>
  <fonts count="15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sz val="12"/>
      <color theme="1"/>
      <name val="Calibri"/>
      <family val="2"/>
      <charset val="134"/>
      <scheme val="minor"/>
    </font>
    <font>
      <b/>
      <i/>
      <u/>
      <sz val="11"/>
      <color rgb="FF000000"/>
      <name val="Arial1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rgb="FF000000"/>
      <name val="Arial1"/>
    </font>
    <font>
      <b/>
      <sz val="11"/>
      <color indexed="8"/>
      <name val="Calibri1"/>
    </font>
    <font>
      <b/>
      <sz val="14"/>
      <color indexed="8"/>
      <name val="Calibri1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5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/>
    <xf numFmtId="0" fontId="4" fillId="0" borderId="0" applyNumberFormat="0" applyBorder="0" applyProtection="0"/>
    <xf numFmtId="167" fontId="4" fillId="0" borderId="0" applyBorder="0" applyProtection="0"/>
    <xf numFmtId="164" fontId="12" fillId="0" borderId="0" applyFont="0" applyFill="0" applyBorder="0" applyAlignment="0" applyProtection="0"/>
  </cellStyleXfs>
  <cellXfs count="55">
    <xf numFmtId="0" fontId="0" fillId="0" borderId="0" xfId="0"/>
    <xf numFmtId="0" fontId="5" fillId="0" borderId="0" xfId="0" applyFont="1" applyAlignment="1" applyProtection="1">
      <alignment horizontal="center"/>
      <protection locked="0"/>
    </xf>
    <xf numFmtId="165" fontId="5" fillId="0" borderId="0" xfId="1" applyFont="1" applyFill="1" applyAlignment="1" applyProtection="1">
      <alignment horizontal="center"/>
      <protection locked="0"/>
    </xf>
    <xf numFmtId="165" fontId="5" fillId="0" borderId="0" xfId="1" applyFont="1" applyFill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165" fontId="7" fillId="0" borderId="0" xfId="1" applyFont="1" applyFill="1" applyAlignment="1" applyProtection="1">
      <alignment horizontal="left"/>
    </xf>
    <xf numFmtId="164" fontId="5" fillId="0" borderId="0" xfId="7" applyFont="1" applyFill="1" applyAlignment="1" applyProtection="1">
      <alignment horizontal="left"/>
    </xf>
    <xf numFmtId="165" fontId="5" fillId="0" borderId="0" xfId="1" applyFont="1" applyFill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165" fontId="7" fillId="0" borderId="0" xfId="1" applyFont="1" applyFill="1" applyAlignment="1" applyProtection="1">
      <alignment horizontal="center"/>
    </xf>
    <xf numFmtId="166" fontId="7" fillId="0" borderId="2" xfId="1" applyNumberFormat="1" applyFont="1" applyFill="1" applyBorder="1" applyAlignment="1" applyProtection="1">
      <alignment horizontal="center" vertical="center"/>
    </xf>
    <xf numFmtId="165" fontId="7" fillId="0" borderId="2" xfId="1" applyFont="1" applyFill="1" applyBorder="1" applyAlignment="1" applyProtection="1">
      <alignment horizontal="left" vertical="center"/>
    </xf>
    <xf numFmtId="165" fontId="7" fillId="0" borderId="2" xfId="1" applyFont="1" applyFill="1" applyBorder="1" applyAlignment="1" applyProtection="1">
      <alignment horizontal="center" vertical="center" wrapText="1"/>
    </xf>
    <xf numFmtId="165" fontId="7" fillId="0" borderId="2" xfId="1" applyFont="1" applyFill="1" applyBorder="1" applyAlignment="1" applyProtection="1">
      <alignment horizontal="center" vertical="center" wrapText="1"/>
      <protection locked="0"/>
    </xf>
    <xf numFmtId="166" fontId="9" fillId="8" borderId="2" xfId="1" applyNumberFormat="1" applyFont="1" applyFill="1" applyBorder="1" applyAlignment="1" applyProtection="1">
      <alignment horizontal="center" vertical="center"/>
    </xf>
    <xf numFmtId="165" fontId="9" fillId="8" borderId="2" xfId="1" applyFont="1" applyFill="1" applyBorder="1" applyAlignment="1" applyProtection="1">
      <alignment horizontal="left" vertical="center" wrapText="1"/>
    </xf>
    <xf numFmtId="165" fontId="9" fillId="8" borderId="2" xfId="1" applyFont="1" applyFill="1" applyBorder="1" applyAlignment="1" applyProtection="1">
      <alignment vertical="center" wrapText="1"/>
    </xf>
    <xf numFmtId="165" fontId="11" fillId="8" borderId="2" xfId="1" applyFont="1" applyFill="1" applyBorder="1" applyAlignment="1" applyProtection="1">
      <alignment horizontal="center" vertical="center" wrapText="1"/>
    </xf>
    <xf numFmtId="165" fontId="10" fillId="0" borderId="0" xfId="1" applyFont="1" applyFill="1" applyAlignment="1" applyProtection="1">
      <alignment horizontal="center"/>
    </xf>
    <xf numFmtId="165" fontId="5" fillId="0" borderId="3" xfId="1" applyFont="1" applyFill="1" applyBorder="1" applyAlignment="1" applyProtection="1">
      <alignment horizontal="left"/>
    </xf>
    <xf numFmtId="165" fontId="10" fillId="0" borderId="0" xfId="1" applyFont="1" applyFill="1" applyAlignment="1" applyProtection="1">
      <alignment horizontal="center" vertical="center"/>
    </xf>
    <xf numFmtId="165" fontId="5" fillId="0" borderId="0" xfId="1" applyFont="1" applyFill="1" applyAlignment="1" applyProtection="1">
      <alignment horizontal="left"/>
    </xf>
    <xf numFmtId="165" fontId="5" fillId="0" borderId="0" xfId="1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165" fontId="6" fillId="0" borderId="0" xfId="1" applyFont="1" applyFill="1" applyBorder="1" applyAlignment="1" applyProtection="1">
      <alignment horizontal="center" vertical="center"/>
    </xf>
    <xf numFmtId="165" fontId="6" fillId="0" borderId="2" xfId="1" applyFont="1" applyFill="1" applyBorder="1" applyAlignment="1" applyProtection="1">
      <alignment horizontal="center" vertical="center"/>
    </xf>
    <xf numFmtId="165" fontId="7" fillId="0" borderId="0" xfId="1" applyFont="1" applyFill="1" applyAlignment="1" applyProtection="1">
      <alignment horizontal="center" vertical="center"/>
    </xf>
    <xf numFmtId="165" fontId="7" fillId="0" borderId="0" xfId="1" applyFont="1" applyFill="1" applyAlignment="1" applyProtection="1">
      <alignment horizontal="right"/>
    </xf>
    <xf numFmtId="165" fontId="9" fillId="8" borderId="2" xfId="1" applyFont="1" applyFill="1" applyBorder="1" applyAlignment="1" applyProtection="1">
      <alignment horizontal="center" vertical="center" wrapText="1"/>
    </xf>
    <xf numFmtId="165" fontId="8" fillId="0" borderId="0" xfId="1" applyFont="1" applyFill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2" borderId="0" xfId="0" applyFont="1" applyFill="1" applyAlignment="1" applyProtection="1">
      <alignment horizontal="center"/>
    </xf>
    <xf numFmtId="165" fontId="8" fillId="3" borderId="0" xfId="1" applyFont="1" applyFill="1" applyAlignment="1" applyProtection="1">
      <alignment horizontal="center"/>
    </xf>
    <xf numFmtId="165" fontId="8" fillId="4" borderId="0" xfId="1" applyFont="1" applyFill="1" applyAlignment="1" applyProtection="1">
      <alignment horizontal="center"/>
    </xf>
    <xf numFmtId="165" fontId="8" fillId="5" borderId="0" xfId="1" applyFont="1" applyFill="1" applyAlignment="1" applyProtection="1">
      <alignment horizontal="center"/>
    </xf>
    <xf numFmtId="165" fontId="8" fillId="6" borderId="0" xfId="1" applyFont="1" applyFill="1" applyAlignment="1" applyProtection="1">
      <alignment horizontal="center"/>
    </xf>
    <xf numFmtId="164" fontId="7" fillId="0" borderId="1" xfId="7" applyFont="1" applyFill="1" applyBorder="1" applyAlignment="1" applyProtection="1">
      <alignment horizontal="center"/>
    </xf>
    <xf numFmtId="164" fontId="5" fillId="0" borderId="0" xfId="7" applyFont="1" applyFill="1" applyAlignment="1" applyProtection="1">
      <alignment horizontal="center"/>
    </xf>
    <xf numFmtId="164" fontId="9" fillId="7" borderId="1" xfId="7" applyFont="1" applyFill="1" applyBorder="1" applyAlignment="1" applyProtection="1">
      <alignment horizontal="center"/>
    </xf>
    <xf numFmtId="165" fontId="5" fillId="0" borderId="3" xfId="1" applyFont="1" applyFill="1" applyBorder="1" applyAlignment="1" applyProtection="1">
      <alignment horizontal="center"/>
    </xf>
    <xf numFmtId="165" fontId="13" fillId="9" borderId="2" xfId="1" applyFont="1" applyFill="1" applyBorder="1" applyAlignment="1" applyProtection="1"/>
    <xf numFmtId="2" fontId="13" fillId="10" borderId="2" xfId="1" applyNumberFormat="1" applyFont="1" applyFill="1" applyBorder="1" applyAlignment="1" applyProtection="1">
      <alignment horizontal="center"/>
    </xf>
    <xf numFmtId="165" fontId="13" fillId="0" borderId="0" xfId="1" applyFont="1" applyFill="1" applyAlignment="1" applyProtection="1">
      <alignment horizontal="center"/>
    </xf>
    <xf numFmtId="165" fontId="14" fillId="0" borderId="0" xfId="1" applyFont="1" applyFill="1" applyAlignment="1" applyProtection="1">
      <alignment horizontal="center"/>
    </xf>
    <xf numFmtId="165" fontId="13" fillId="9" borderId="2" xfId="1" applyFont="1" applyFill="1" applyBorder="1" applyAlignment="1" applyProtection="1">
      <alignment horizontal="center"/>
    </xf>
    <xf numFmtId="168" fontId="7" fillId="0" borderId="2" xfId="1" applyNumberFormat="1" applyFont="1" applyFill="1" applyBorder="1" applyAlignment="1" applyProtection="1">
      <alignment vertical="center"/>
      <protection locked="0"/>
    </xf>
    <xf numFmtId="168" fontId="7" fillId="0" borderId="2" xfId="1" applyNumberFormat="1" applyFont="1" applyFill="1" applyBorder="1" applyAlignment="1" applyProtection="1">
      <alignment vertical="center" wrapText="1"/>
      <protection locked="0"/>
    </xf>
    <xf numFmtId="168" fontId="7" fillId="0" borderId="2" xfId="1" applyNumberFormat="1" applyFont="1" applyFill="1" applyBorder="1" applyAlignment="1" applyProtection="1">
      <alignment horizontal="center" vertical="center"/>
      <protection locked="0"/>
    </xf>
    <xf numFmtId="168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8" fontId="7" fillId="2" borderId="2" xfId="1" applyNumberFormat="1" applyFont="1" applyFill="1" applyBorder="1" applyAlignment="1" applyProtection="1">
      <alignment vertical="center" wrapText="1"/>
    </xf>
    <xf numFmtId="46" fontId="9" fillId="8" borderId="2" xfId="1" applyNumberFormat="1" applyFont="1" applyFill="1" applyBorder="1" applyAlignment="1" applyProtection="1">
      <alignment vertical="center" wrapText="1"/>
    </xf>
    <xf numFmtId="2" fontId="7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6" fillId="0" borderId="2" xfId="1" applyFont="1" applyFill="1" applyBorder="1" applyAlignment="1" applyProtection="1">
      <alignment horizontal="center" vertical="center"/>
    </xf>
    <xf numFmtId="2" fontId="9" fillId="0" borderId="2" xfId="1" applyNumberFormat="1" applyFont="1" applyFill="1" applyBorder="1" applyAlignment="1" applyProtection="1">
      <alignment vertical="center" wrapText="1"/>
    </xf>
    <xf numFmtId="2" fontId="9" fillId="8" borderId="2" xfId="1" applyNumberFormat="1" applyFont="1" applyFill="1" applyBorder="1" applyAlignment="1" applyProtection="1">
      <alignment vertical="center" wrapText="1"/>
    </xf>
  </cellXfs>
  <cellStyles count="8">
    <cellStyle name="Comma" xfId="7" builtinId="3"/>
    <cellStyle name="Excel Built-in Normal" xfId="1"/>
    <cellStyle name="Heading" xfId="2"/>
    <cellStyle name="Heading1" xfId="3"/>
    <cellStyle name="Normal" xfId="0" builtinId="0"/>
    <cellStyle name="Normal 2" xfId="4"/>
    <cellStyle name="Result" xfId="5"/>
    <cellStyle name="Resul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8" tint="0.59999389629810485"/>
  </sheetPr>
  <dimension ref="A1:AMM48"/>
  <sheetViews>
    <sheetView tabSelected="1" topLeftCell="B1" zoomScale="80" zoomScaleNormal="80" workbookViewId="0">
      <selection activeCell="D6" sqref="D6"/>
    </sheetView>
  </sheetViews>
  <sheetFormatPr defaultColWidth="11" defaultRowHeight="15"/>
  <cols>
    <col min="1" max="1" width="8.5" style="1" hidden="1" customWidth="1"/>
    <col min="2" max="2" width="25.125" style="2" bestFit="1" customWidth="1"/>
    <col min="3" max="3" width="13.125" style="3" bestFit="1" customWidth="1"/>
    <col min="4" max="4" width="13.125" style="2" bestFit="1" customWidth="1"/>
    <col min="5" max="7" width="12.5" style="2" bestFit="1" customWidth="1"/>
    <col min="8" max="8" width="8.625" style="2" bestFit="1" customWidth="1"/>
    <col min="9" max="9" width="10.375" style="2" bestFit="1" customWidth="1"/>
    <col min="10" max="10" width="11.125" style="2" bestFit="1" customWidth="1"/>
    <col min="11" max="11" width="9.75" style="2" bestFit="1" customWidth="1"/>
    <col min="12" max="12" width="14" style="2" bestFit="1" customWidth="1"/>
    <col min="13" max="13" width="16.875" style="2" bestFit="1" customWidth="1"/>
    <col min="14" max="14" width="8.875" style="1" bestFit="1" customWidth="1"/>
    <col min="15" max="15" width="3.375" style="1" customWidth="1"/>
    <col min="16" max="16" width="2.875" style="1" bestFit="1" customWidth="1"/>
    <col min="17" max="1026" width="9.875" style="1" customWidth="1"/>
    <col min="1027" max="1028" width="11" style="1" customWidth="1"/>
    <col min="1029" max="16384" width="11" style="1"/>
  </cols>
  <sheetData>
    <row r="1" spans="1:13" ht="21.75" thickBot="1">
      <c r="A1" s="8"/>
      <c r="B1" s="18" t="s">
        <v>12</v>
      </c>
      <c r="C1" s="19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1">
      <c r="A2" s="8"/>
      <c r="B2" s="20" t="s">
        <v>19</v>
      </c>
      <c r="C2" s="21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8.75">
      <c r="A3" s="8"/>
      <c r="B3" s="22"/>
      <c r="C3" s="21"/>
      <c r="D3" s="52" t="s">
        <v>0</v>
      </c>
      <c r="E3" s="52"/>
      <c r="F3" s="52"/>
      <c r="G3" s="52" t="s">
        <v>1</v>
      </c>
      <c r="H3" s="52"/>
      <c r="I3" s="52"/>
      <c r="J3" s="24"/>
      <c r="K3" s="24"/>
      <c r="L3" s="7"/>
      <c r="M3" s="7"/>
    </row>
    <row r="4" spans="1:13" ht="18.75">
      <c r="A4" s="8"/>
      <c r="B4" s="22"/>
      <c r="C4" s="21"/>
      <c r="D4" s="25" t="s">
        <v>8</v>
      </c>
      <c r="E4" s="25" t="s">
        <v>9</v>
      </c>
      <c r="F4" s="25" t="s">
        <v>10</v>
      </c>
      <c r="G4" s="25" t="s">
        <v>8</v>
      </c>
      <c r="H4" s="25" t="s">
        <v>9</v>
      </c>
      <c r="I4" s="25" t="s">
        <v>10</v>
      </c>
      <c r="J4" s="25" t="s">
        <v>13</v>
      </c>
      <c r="K4" s="25" t="s">
        <v>11</v>
      </c>
      <c r="L4" s="25" t="s">
        <v>18</v>
      </c>
      <c r="M4" s="8"/>
    </row>
    <row r="5" spans="1:13" ht="15.75">
      <c r="A5" s="8">
        <f>IF(B5="","",WEEKNUM(B5,2))</f>
        <v>13</v>
      </c>
      <c r="B5" s="10">
        <v>43191</v>
      </c>
      <c r="C5" s="11" t="str">
        <f t="shared" ref="C5:C34" si="0">TEXT(B5,"jjjj")</f>
        <v>dimanche</v>
      </c>
      <c r="D5" s="45">
        <v>0.41666666666666669</v>
      </c>
      <c r="E5" s="46">
        <v>0.97916666666666663</v>
      </c>
      <c r="F5" s="49">
        <f>IF(D5&lt;11.5/24,IF(E5&gt;11.51/24,0.5/24,0))+IF(AND(D5&lt;&gt;"",E5=""),0.5/24,0)</f>
        <v>2.0833333333333332E-2</v>
      </c>
      <c r="G5" s="46"/>
      <c r="H5" s="46"/>
      <c r="I5" s="49">
        <f>IF(G5&lt;&gt;"",IF(G5&lt;18.51/24,IF(H5&gt;18.51/24,0.5/24,0)),IF(D5&lt;18.51/24,IF(E5&gt;18.51/24,0.5/24,0)))</f>
        <v>2.0833333333333332E-2</v>
      </c>
      <c r="J5" s="53">
        <f>(E5+H5-G5-D5-F5-I5)*24</f>
        <v>12.499999999999998</v>
      </c>
      <c r="K5" s="12">
        <f>(F5&gt;0)+(I5&gt;0)</f>
        <v>2</v>
      </c>
      <c r="L5" s="13"/>
      <c r="M5" s="31" t="s">
        <v>2</v>
      </c>
    </row>
    <row r="6" spans="1:13" ht="15.75">
      <c r="A6" s="8">
        <f t="shared" ref="A6:A36" si="1">IF(B6="","",WEEKNUM(B6,2))</f>
        <v>14</v>
      </c>
      <c r="B6" s="10">
        <f>B5+1</f>
        <v>43192</v>
      </c>
      <c r="C6" s="11" t="str">
        <f t="shared" si="0"/>
        <v>lundi</v>
      </c>
      <c r="D6" s="45"/>
      <c r="E6" s="46"/>
      <c r="F6" s="49">
        <f t="shared" ref="F6:F35" si="2">IF(D6&lt;11.5/24,IF(E6&gt;11.51/24,0.5/24,0))+IF(AND(D6&lt;&gt;"",E6=""),0.5/24,0)</f>
        <v>0</v>
      </c>
      <c r="G6" s="46"/>
      <c r="H6" s="46"/>
      <c r="I6" s="49">
        <f t="shared" ref="I6:I35" si="3">IF(G6&lt;&gt;"",IF(G6&lt;18.51/24,IF(H6&gt;18.51/24,0.5/24,0)),IF(D6&lt;18.51/24,IF(E6&gt;18.51/24,0.5/24,0)))</f>
        <v>0</v>
      </c>
      <c r="J6" s="53">
        <f t="shared" ref="J6:J35" si="4">(E6+H6-G6-D6-F6-I6)*24</f>
        <v>0</v>
      </c>
      <c r="K6" s="12">
        <f t="shared" ref="K6:K35" si="5">(F6&gt;0)+(I6&gt;0)</f>
        <v>0</v>
      </c>
      <c r="L6" s="13"/>
      <c r="M6" s="7"/>
    </row>
    <row r="7" spans="1:13" ht="15.75">
      <c r="A7" s="8">
        <f t="shared" si="1"/>
        <v>14</v>
      </c>
      <c r="B7" s="10">
        <f t="shared" ref="B7:B35" si="6">B6+1</f>
        <v>43193</v>
      </c>
      <c r="C7" s="11" t="str">
        <f t="shared" si="0"/>
        <v>mardi</v>
      </c>
      <c r="D7" s="45"/>
      <c r="E7" s="46"/>
      <c r="F7" s="49">
        <f t="shared" si="2"/>
        <v>0</v>
      </c>
      <c r="G7" s="46"/>
      <c r="H7" s="46"/>
      <c r="I7" s="49">
        <f t="shared" si="3"/>
        <v>0</v>
      </c>
      <c r="J7" s="53">
        <f t="shared" si="4"/>
        <v>0</v>
      </c>
      <c r="K7" s="12">
        <f t="shared" si="5"/>
        <v>0</v>
      </c>
      <c r="L7" s="51"/>
      <c r="M7" s="32" t="s">
        <v>3</v>
      </c>
    </row>
    <row r="8" spans="1:13" ht="15.75">
      <c r="A8" s="8">
        <f t="shared" si="1"/>
        <v>14</v>
      </c>
      <c r="B8" s="10">
        <f t="shared" si="6"/>
        <v>43194</v>
      </c>
      <c r="C8" s="11" t="str">
        <f t="shared" si="0"/>
        <v>mercredi</v>
      </c>
      <c r="D8" s="45"/>
      <c r="E8" s="46"/>
      <c r="F8" s="49">
        <f t="shared" si="2"/>
        <v>0</v>
      </c>
      <c r="G8" s="46"/>
      <c r="H8" s="46"/>
      <c r="I8" s="49">
        <f t="shared" si="3"/>
        <v>0</v>
      </c>
      <c r="J8" s="53">
        <f t="shared" si="4"/>
        <v>0</v>
      </c>
      <c r="K8" s="12">
        <f t="shared" si="5"/>
        <v>0</v>
      </c>
      <c r="L8" s="13"/>
      <c r="M8" s="7"/>
    </row>
    <row r="9" spans="1:13" ht="15.75">
      <c r="A9" s="8">
        <f t="shared" si="1"/>
        <v>14</v>
      </c>
      <c r="B9" s="10">
        <f t="shared" si="6"/>
        <v>43195</v>
      </c>
      <c r="C9" s="11" t="str">
        <f t="shared" si="0"/>
        <v>jeudi</v>
      </c>
      <c r="D9" s="45"/>
      <c r="E9" s="46"/>
      <c r="F9" s="49">
        <f t="shared" si="2"/>
        <v>0</v>
      </c>
      <c r="G9" s="46"/>
      <c r="H9" s="46"/>
      <c r="I9" s="49">
        <f t="shared" si="3"/>
        <v>0</v>
      </c>
      <c r="J9" s="53">
        <f t="shared" si="4"/>
        <v>0</v>
      </c>
      <c r="K9" s="12">
        <f t="shared" si="5"/>
        <v>0</v>
      </c>
      <c r="L9" s="13"/>
      <c r="M9" s="33" t="s">
        <v>4</v>
      </c>
    </row>
    <row r="10" spans="1:13" ht="15.75">
      <c r="A10" s="8">
        <f t="shared" si="1"/>
        <v>14</v>
      </c>
      <c r="B10" s="10">
        <f t="shared" si="6"/>
        <v>43196</v>
      </c>
      <c r="C10" s="11" t="str">
        <f t="shared" si="0"/>
        <v>vendredi</v>
      </c>
      <c r="D10" s="45"/>
      <c r="E10" s="46"/>
      <c r="F10" s="49">
        <f t="shared" si="2"/>
        <v>0</v>
      </c>
      <c r="G10" s="46"/>
      <c r="H10" s="46"/>
      <c r="I10" s="49">
        <f t="shared" si="3"/>
        <v>0</v>
      </c>
      <c r="J10" s="53">
        <f t="shared" si="4"/>
        <v>0</v>
      </c>
      <c r="K10" s="12">
        <f t="shared" si="5"/>
        <v>0</v>
      </c>
      <c r="L10" s="13"/>
      <c r="M10" s="7"/>
    </row>
    <row r="11" spans="1:13" ht="15.75">
      <c r="A11" s="8">
        <f t="shared" si="1"/>
        <v>14</v>
      </c>
      <c r="B11" s="10">
        <f t="shared" si="6"/>
        <v>43197</v>
      </c>
      <c r="C11" s="11" t="str">
        <f t="shared" si="0"/>
        <v>samedi</v>
      </c>
      <c r="D11" s="45"/>
      <c r="E11" s="46"/>
      <c r="F11" s="49">
        <f t="shared" si="2"/>
        <v>0</v>
      </c>
      <c r="G11" s="46"/>
      <c r="H11" s="46"/>
      <c r="I11" s="49">
        <f t="shared" si="3"/>
        <v>0</v>
      </c>
      <c r="J11" s="53">
        <f t="shared" si="4"/>
        <v>0</v>
      </c>
      <c r="K11" s="12">
        <f t="shared" si="5"/>
        <v>0</v>
      </c>
      <c r="L11" s="13"/>
      <c r="M11" s="34" t="s">
        <v>5</v>
      </c>
    </row>
    <row r="12" spans="1:13" ht="15.75">
      <c r="A12" s="8">
        <f t="shared" si="1"/>
        <v>14</v>
      </c>
      <c r="B12" s="10">
        <f t="shared" si="6"/>
        <v>43198</v>
      </c>
      <c r="C12" s="11" t="str">
        <f t="shared" si="0"/>
        <v>dimanche</v>
      </c>
      <c r="D12" s="45"/>
      <c r="E12" s="46"/>
      <c r="F12" s="49">
        <f t="shared" si="2"/>
        <v>0</v>
      </c>
      <c r="G12" s="46"/>
      <c r="H12" s="46"/>
      <c r="I12" s="49">
        <f t="shared" si="3"/>
        <v>0</v>
      </c>
      <c r="J12" s="53">
        <f t="shared" si="4"/>
        <v>0</v>
      </c>
      <c r="K12" s="12">
        <f t="shared" si="5"/>
        <v>0</v>
      </c>
      <c r="L12" s="13"/>
      <c r="M12" s="7"/>
    </row>
    <row r="13" spans="1:13" ht="15.75">
      <c r="A13" s="8">
        <f t="shared" si="1"/>
        <v>15</v>
      </c>
      <c r="B13" s="10">
        <f t="shared" si="6"/>
        <v>43199</v>
      </c>
      <c r="C13" s="11" t="str">
        <f t="shared" si="0"/>
        <v>lundi</v>
      </c>
      <c r="D13" s="45"/>
      <c r="E13" s="46"/>
      <c r="F13" s="49">
        <f t="shared" si="2"/>
        <v>0</v>
      </c>
      <c r="G13" s="46"/>
      <c r="H13" s="46"/>
      <c r="I13" s="49">
        <f t="shared" si="3"/>
        <v>0</v>
      </c>
      <c r="J13" s="53">
        <f t="shared" si="4"/>
        <v>0</v>
      </c>
      <c r="K13" s="12">
        <f t="shared" si="5"/>
        <v>0</v>
      </c>
      <c r="L13" s="13"/>
      <c r="M13" s="35" t="s">
        <v>6</v>
      </c>
    </row>
    <row r="14" spans="1:13" ht="15.75">
      <c r="A14" s="8">
        <f t="shared" si="1"/>
        <v>15</v>
      </c>
      <c r="B14" s="10">
        <f t="shared" si="6"/>
        <v>43200</v>
      </c>
      <c r="C14" s="11" t="str">
        <f t="shared" si="0"/>
        <v>mardi</v>
      </c>
      <c r="D14" s="45"/>
      <c r="E14" s="46"/>
      <c r="F14" s="49">
        <f t="shared" si="2"/>
        <v>0</v>
      </c>
      <c r="G14" s="46"/>
      <c r="H14" s="46"/>
      <c r="I14" s="49">
        <f t="shared" si="3"/>
        <v>0</v>
      </c>
      <c r="J14" s="53">
        <f t="shared" si="4"/>
        <v>0</v>
      </c>
      <c r="K14" s="12">
        <f t="shared" si="5"/>
        <v>0</v>
      </c>
      <c r="L14" s="13"/>
    </row>
    <row r="15" spans="1:13" ht="15.75">
      <c r="A15" s="8">
        <f t="shared" si="1"/>
        <v>15</v>
      </c>
      <c r="B15" s="10">
        <f t="shared" si="6"/>
        <v>43201</v>
      </c>
      <c r="C15" s="11" t="str">
        <f t="shared" si="0"/>
        <v>mercredi</v>
      </c>
      <c r="D15" s="45"/>
      <c r="E15" s="46"/>
      <c r="F15" s="49">
        <f t="shared" si="2"/>
        <v>0</v>
      </c>
      <c r="G15" s="46"/>
      <c r="H15" s="46"/>
      <c r="I15" s="49">
        <f t="shared" si="3"/>
        <v>0</v>
      </c>
      <c r="J15" s="53">
        <f t="shared" si="4"/>
        <v>0</v>
      </c>
      <c r="K15" s="12">
        <f t="shared" si="5"/>
        <v>0</v>
      </c>
      <c r="L15" s="13"/>
    </row>
    <row r="16" spans="1:13" ht="15.75">
      <c r="A16" s="8">
        <f t="shared" si="1"/>
        <v>15</v>
      </c>
      <c r="B16" s="10">
        <f t="shared" si="6"/>
        <v>43202</v>
      </c>
      <c r="C16" s="11" t="str">
        <f t="shared" si="0"/>
        <v>jeudi</v>
      </c>
      <c r="D16" s="45"/>
      <c r="E16" s="46"/>
      <c r="F16" s="49">
        <f t="shared" si="2"/>
        <v>0</v>
      </c>
      <c r="G16" s="46"/>
      <c r="H16" s="46"/>
      <c r="I16" s="49">
        <f t="shared" si="3"/>
        <v>0</v>
      </c>
      <c r="J16" s="53">
        <f t="shared" si="4"/>
        <v>0</v>
      </c>
      <c r="K16" s="12">
        <f t="shared" si="5"/>
        <v>0</v>
      </c>
      <c r="L16" s="13"/>
    </row>
    <row r="17" spans="1:12" ht="15.75">
      <c r="A17" s="8">
        <f t="shared" si="1"/>
        <v>15</v>
      </c>
      <c r="B17" s="10">
        <f t="shared" si="6"/>
        <v>43203</v>
      </c>
      <c r="C17" s="11" t="str">
        <f t="shared" si="0"/>
        <v>vendredi</v>
      </c>
      <c r="D17" s="45"/>
      <c r="E17" s="46"/>
      <c r="F17" s="49">
        <f t="shared" si="2"/>
        <v>0</v>
      </c>
      <c r="G17" s="46"/>
      <c r="H17" s="46"/>
      <c r="I17" s="49">
        <f t="shared" si="3"/>
        <v>0</v>
      </c>
      <c r="J17" s="53">
        <f t="shared" si="4"/>
        <v>0</v>
      </c>
      <c r="K17" s="12">
        <f t="shared" si="5"/>
        <v>0</v>
      </c>
      <c r="L17" s="13"/>
    </row>
    <row r="18" spans="1:12" ht="15.75">
      <c r="A18" s="8">
        <f t="shared" si="1"/>
        <v>15</v>
      </c>
      <c r="B18" s="10">
        <f t="shared" si="6"/>
        <v>43204</v>
      </c>
      <c r="C18" s="11" t="str">
        <f t="shared" si="0"/>
        <v>samedi</v>
      </c>
      <c r="D18" s="45"/>
      <c r="E18" s="46"/>
      <c r="F18" s="49">
        <f t="shared" si="2"/>
        <v>0</v>
      </c>
      <c r="G18" s="46"/>
      <c r="H18" s="46"/>
      <c r="I18" s="49">
        <f t="shared" si="3"/>
        <v>0</v>
      </c>
      <c r="J18" s="53">
        <f t="shared" si="4"/>
        <v>0</v>
      </c>
      <c r="K18" s="12">
        <f t="shared" si="5"/>
        <v>0</v>
      </c>
      <c r="L18" s="13"/>
    </row>
    <row r="19" spans="1:12" ht="15.75">
      <c r="A19" s="8">
        <f t="shared" si="1"/>
        <v>15</v>
      </c>
      <c r="B19" s="10">
        <f t="shared" si="6"/>
        <v>43205</v>
      </c>
      <c r="C19" s="11" t="str">
        <f t="shared" si="0"/>
        <v>dimanche</v>
      </c>
      <c r="D19" s="45"/>
      <c r="E19" s="46"/>
      <c r="F19" s="49">
        <f t="shared" si="2"/>
        <v>0</v>
      </c>
      <c r="G19" s="46"/>
      <c r="H19" s="46"/>
      <c r="I19" s="49">
        <f t="shared" si="3"/>
        <v>0</v>
      </c>
      <c r="J19" s="53">
        <f t="shared" si="4"/>
        <v>0</v>
      </c>
      <c r="K19" s="12">
        <f t="shared" si="5"/>
        <v>0</v>
      </c>
      <c r="L19" s="13"/>
    </row>
    <row r="20" spans="1:12" ht="15.75">
      <c r="A20" s="8">
        <f t="shared" si="1"/>
        <v>16</v>
      </c>
      <c r="B20" s="10">
        <f t="shared" si="6"/>
        <v>43206</v>
      </c>
      <c r="C20" s="11" t="str">
        <f t="shared" si="0"/>
        <v>lundi</v>
      </c>
      <c r="D20" s="45"/>
      <c r="E20" s="46"/>
      <c r="F20" s="49">
        <f t="shared" si="2"/>
        <v>0</v>
      </c>
      <c r="G20" s="46"/>
      <c r="H20" s="46"/>
      <c r="I20" s="49">
        <f t="shared" si="3"/>
        <v>0</v>
      </c>
      <c r="J20" s="53">
        <f t="shared" si="4"/>
        <v>0</v>
      </c>
      <c r="K20" s="12">
        <f t="shared" si="5"/>
        <v>0</v>
      </c>
      <c r="L20" s="13"/>
    </row>
    <row r="21" spans="1:12" ht="15.75">
      <c r="A21" s="8">
        <f t="shared" si="1"/>
        <v>16</v>
      </c>
      <c r="B21" s="10">
        <f t="shared" si="6"/>
        <v>43207</v>
      </c>
      <c r="C21" s="11" t="str">
        <f t="shared" si="0"/>
        <v>mardi</v>
      </c>
      <c r="D21" s="45"/>
      <c r="E21" s="46"/>
      <c r="F21" s="49">
        <f t="shared" si="2"/>
        <v>0</v>
      </c>
      <c r="G21" s="46"/>
      <c r="H21" s="46"/>
      <c r="I21" s="49">
        <f t="shared" si="3"/>
        <v>0</v>
      </c>
      <c r="J21" s="53">
        <f t="shared" si="4"/>
        <v>0</v>
      </c>
      <c r="K21" s="12">
        <f t="shared" si="5"/>
        <v>0</v>
      </c>
      <c r="L21" s="13"/>
    </row>
    <row r="22" spans="1:12" ht="15.75">
      <c r="A22" s="8">
        <f t="shared" si="1"/>
        <v>16</v>
      </c>
      <c r="B22" s="10">
        <f t="shared" si="6"/>
        <v>43208</v>
      </c>
      <c r="C22" s="11" t="str">
        <f t="shared" si="0"/>
        <v>mercredi</v>
      </c>
      <c r="D22" s="45"/>
      <c r="E22" s="46"/>
      <c r="F22" s="49">
        <f t="shared" si="2"/>
        <v>0</v>
      </c>
      <c r="G22" s="46"/>
      <c r="H22" s="46"/>
      <c r="I22" s="49">
        <f t="shared" si="3"/>
        <v>0</v>
      </c>
      <c r="J22" s="53">
        <f t="shared" si="4"/>
        <v>0</v>
      </c>
      <c r="K22" s="12">
        <f t="shared" si="5"/>
        <v>0</v>
      </c>
      <c r="L22" s="13"/>
    </row>
    <row r="23" spans="1:12" ht="15.75">
      <c r="A23" s="8">
        <f t="shared" si="1"/>
        <v>16</v>
      </c>
      <c r="B23" s="10">
        <f t="shared" si="6"/>
        <v>43209</v>
      </c>
      <c r="C23" s="11" t="str">
        <f t="shared" si="0"/>
        <v>jeudi</v>
      </c>
      <c r="D23" s="45"/>
      <c r="E23" s="46"/>
      <c r="F23" s="49">
        <f t="shared" si="2"/>
        <v>0</v>
      </c>
      <c r="G23" s="46"/>
      <c r="H23" s="46"/>
      <c r="I23" s="49">
        <f t="shared" si="3"/>
        <v>0</v>
      </c>
      <c r="J23" s="53">
        <f t="shared" si="4"/>
        <v>0</v>
      </c>
      <c r="K23" s="12">
        <f t="shared" si="5"/>
        <v>0</v>
      </c>
      <c r="L23" s="13"/>
    </row>
    <row r="24" spans="1:12" ht="15.75">
      <c r="A24" s="8">
        <f t="shared" si="1"/>
        <v>16</v>
      </c>
      <c r="B24" s="10">
        <f t="shared" si="6"/>
        <v>43210</v>
      </c>
      <c r="C24" s="11" t="str">
        <f t="shared" si="0"/>
        <v>vendredi</v>
      </c>
      <c r="D24" s="45"/>
      <c r="E24" s="46"/>
      <c r="F24" s="49">
        <f t="shared" si="2"/>
        <v>0</v>
      </c>
      <c r="G24" s="46"/>
      <c r="H24" s="46"/>
      <c r="I24" s="49">
        <f t="shared" si="3"/>
        <v>0</v>
      </c>
      <c r="J24" s="53">
        <f t="shared" si="4"/>
        <v>0</v>
      </c>
      <c r="K24" s="12">
        <f t="shared" si="5"/>
        <v>0</v>
      </c>
      <c r="L24" s="13"/>
    </row>
    <row r="25" spans="1:12" ht="15.75">
      <c r="A25" s="8">
        <f t="shared" si="1"/>
        <v>16</v>
      </c>
      <c r="B25" s="10">
        <f t="shared" si="6"/>
        <v>43211</v>
      </c>
      <c r="C25" s="11" t="str">
        <f t="shared" si="0"/>
        <v>samedi</v>
      </c>
      <c r="D25" s="45"/>
      <c r="E25" s="46"/>
      <c r="F25" s="49">
        <f t="shared" si="2"/>
        <v>0</v>
      </c>
      <c r="G25" s="46"/>
      <c r="H25" s="46"/>
      <c r="I25" s="49">
        <f t="shared" si="3"/>
        <v>0</v>
      </c>
      <c r="J25" s="53">
        <f t="shared" si="4"/>
        <v>0</v>
      </c>
      <c r="K25" s="12">
        <f t="shared" si="5"/>
        <v>0</v>
      </c>
      <c r="L25" s="13"/>
    </row>
    <row r="26" spans="1:12" ht="15.75">
      <c r="A26" s="8">
        <f t="shared" si="1"/>
        <v>16</v>
      </c>
      <c r="B26" s="10">
        <f t="shared" si="6"/>
        <v>43212</v>
      </c>
      <c r="C26" s="11" t="str">
        <f t="shared" si="0"/>
        <v>dimanche</v>
      </c>
      <c r="D26" s="45"/>
      <c r="E26" s="46"/>
      <c r="F26" s="49">
        <f t="shared" si="2"/>
        <v>0</v>
      </c>
      <c r="G26" s="46"/>
      <c r="H26" s="46"/>
      <c r="I26" s="49">
        <f t="shared" si="3"/>
        <v>0</v>
      </c>
      <c r="J26" s="53">
        <f t="shared" si="4"/>
        <v>0</v>
      </c>
      <c r="K26" s="12">
        <f t="shared" si="5"/>
        <v>0</v>
      </c>
      <c r="L26" s="13"/>
    </row>
    <row r="27" spans="1:12" ht="15.75">
      <c r="A27" s="8">
        <f t="shared" si="1"/>
        <v>17</v>
      </c>
      <c r="B27" s="10">
        <f t="shared" si="6"/>
        <v>43213</v>
      </c>
      <c r="C27" s="11" t="str">
        <f t="shared" si="0"/>
        <v>lundi</v>
      </c>
      <c r="D27" s="45"/>
      <c r="E27" s="46"/>
      <c r="F27" s="49">
        <f t="shared" si="2"/>
        <v>0</v>
      </c>
      <c r="G27" s="46"/>
      <c r="H27" s="46"/>
      <c r="I27" s="49">
        <f t="shared" si="3"/>
        <v>0</v>
      </c>
      <c r="J27" s="53">
        <f t="shared" si="4"/>
        <v>0</v>
      </c>
      <c r="K27" s="12">
        <f t="shared" si="5"/>
        <v>0</v>
      </c>
      <c r="L27" s="13"/>
    </row>
    <row r="28" spans="1:12" ht="15.75">
      <c r="A28" s="8">
        <f t="shared" si="1"/>
        <v>17</v>
      </c>
      <c r="B28" s="10">
        <f t="shared" si="6"/>
        <v>43214</v>
      </c>
      <c r="C28" s="11" t="str">
        <f t="shared" si="0"/>
        <v>mardi</v>
      </c>
      <c r="D28" s="47"/>
      <c r="E28" s="48"/>
      <c r="F28" s="49">
        <f t="shared" si="2"/>
        <v>0</v>
      </c>
      <c r="G28" s="48"/>
      <c r="H28" s="48"/>
      <c r="I28" s="49">
        <f t="shared" si="3"/>
        <v>0</v>
      </c>
      <c r="J28" s="53">
        <f t="shared" si="4"/>
        <v>0</v>
      </c>
      <c r="K28" s="12">
        <f t="shared" si="5"/>
        <v>0</v>
      </c>
      <c r="L28" s="13"/>
    </row>
    <row r="29" spans="1:12" ht="15.75">
      <c r="A29" s="8">
        <f t="shared" si="1"/>
        <v>17</v>
      </c>
      <c r="B29" s="10">
        <f t="shared" si="6"/>
        <v>43215</v>
      </c>
      <c r="C29" s="11" t="str">
        <f t="shared" si="0"/>
        <v>mercredi</v>
      </c>
      <c r="D29" s="47"/>
      <c r="E29" s="48"/>
      <c r="F29" s="49">
        <f t="shared" si="2"/>
        <v>0</v>
      </c>
      <c r="G29" s="48"/>
      <c r="H29" s="48"/>
      <c r="I29" s="49">
        <f t="shared" si="3"/>
        <v>0</v>
      </c>
      <c r="J29" s="53">
        <f t="shared" si="4"/>
        <v>0</v>
      </c>
      <c r="K29" s="12">
        <f t="shared" si="5"/>
        <v>0</v>
      </c>
      <c r="L29" s="13"/>
    </row>
    <row r="30" spans="1:12" ht="15.75">
      <c r="A30" s="8">
        <f t="shared" si="1"/>
        <v>17</v>
      </c>
      <c r="B30" s="10">
        <f t="shared" si="6"/>
        <v>43216</v>
      </c>
      <c r="C30" s="11" t="str">
        <f t="shared" si="0"/>
        <v>jeudi</v>
      </c>
      <c r="D30" s="47"/>
      <c r="E30" s="48"/>
      <c r="F30" s="49">
        <f t="shared" si="2"/>
        <v>0</v>
      </c>
      <c r="G30" s="48"/>
      <c r="H30" s="48"/>
      <c r="I30" s="49">
        <f t="shared" si="3"/>
        <v>0</v>
      </c>
      <c r="J30" s="53">
        <f t="shared" si="4"/>
        <v>0</v>
      </c>
      <c r="K30" s="12">
        <f t="shared" si="5"/>
        <v>0</v>
      </c>
      <c r="L30" s="13"/>
    </row>
    <row r="31" spans="1:12" ht="15.75">
      <c r="A31" s="8">
        <f t="shared" si="1"/>
        <v>17</v>
      </c>
      <c r="B31" s="10">
        <f t="shared" si="6"/>
        <v>43217</v>
      </c>
      <c r="C31" s="11" t="str">
        <f t="shared" si="0"/>
        <v>vendredi</v>
      </c>
      <c r="D31" s="47"/>
      <c r="E31" s="48"/>
      <c r="F31" s="49">
        <f t="shared" si="2"/>
        <v>0</v>
      </c>
      <c r="G31" s="48"/>
      <c r="H31" s="48"/>
      <c r="I31" s="49">
        <f t="shared" si="3"/>
        <v>0</v>
      </c>
      <c r="J31" s="53">
        <f t="shared" si="4"/>
        <v>0</v>
      </c>
      <c r="K31" s="12">
        <f t="shared" si="5"/>
        <v>0</v>
      </c>
      <c r="L31" s="13"/>
    </row>
    <row r="32" spans="1:12" ht="15.75">
      <c r="A32" s="8">
        <f t="shared" si="1"/>
        <v>17</v>
      </c>
      <c r="B32" s="10">
        <f t="shared" si="6"/>
        <v>43218</v>
      </c>
      <c r="C32" s="11" t="str">
        <f t="shared" si="0"/>
        <v>samedi</v>
      </c>
      <c r="D32" s="47"/>
      <c r="E32" s="48"/>
      <c r="F32" s="49">
        <f t="shared" si="2"/>
        <v>0</v>
      </c>
      <c r="G32" s="48"/>
      <c r="H32" s="48"/>
      <c r="I32" s="49">
        <f t="shared" si="3"/>
        <v>0</v>
      </c>
      <c r="J32" s="53">
        <f t="shared" si="4"/>
        <v>0</v>
      </c>
      <c r="K32" s="12">
        <f t="shared" si="5"/>
        <v>0</v>
      </c>
      <c r="L32" s="13"/>
    </row>
    <row r="33" spans="1:1027" ht="15.75">
      <c r="A33" s="8">
        <f t="shared" si="1"/>
        <v>17</v>
      </c>
      <c r="B33" s="10">
        <f t="shared" si="6"/>
        <v>43219</v>
      </c>
      <c r="C33" s="11" t="str">
        <f t="shared" si="0"/>
        <v>dimanche</v>
      </c>
      <c r="D33" s="47"/>
      <c r="E33" s="48"/>
      <c r="F33" s="49">
        <f t="shared" si="2"/>
        <v>0</v>
      </c>
      <c r="G33" s="48"/>
      <c r="H33" s="48"/>
      <c r="I33" s="49">
        <f t="shared" si="3"/>
        <v>0</v>
      </c>
      <c r="J33" s="53">
        <f t="shared" si="4"/>
        <v>0</v>
      </c>
      <c r="K33" s="12">
        <f t="shared" si="5"/>
        <v>0</v>
      </c>
      <c r="L33" s="13"/>
    </row>
    <row r="34" spans="1:1027" ht="15.75">
      <c r="A34" s="8">
        <f t="shared" si="1"/>
        <v>18</v>
      </c>
      <c r="B34" s="10">
        <f t="shared" si="6"/>
        <v>43220</v>
      </c>
      <c r="C34" s="11" t="str">
        <f t="shared" si="0"/>
        <v>lundi</v>
      </c>
      <c r="D34" s="47"/>
      <c r="E34" s="48"/>
      <c r="F34" s="49">
        <f t="shared" si="2"/>
        <v>0</v>
      </c>
      <c r="G34" s="48"/>
      <c r="H34" s="48"/>
      <c r="I34" s="49">
        <f t="shared" si="3"/>
        <v>0</v>
      </c>
      <c r="J34" s="53">
        <f t="shared" si="4"/>
        <v>0</v>
      </c>
      <c r="K34" s="12">
        <f t="shared" si="5"/>
        <v>0</v>
      </c>
      <c r="L34" s="13"/>
    </row>
    <row r="35" spans="1:1027" ht="15.75">
      <c r="A35" s="8">
        <f t="shared" si="1"/>
        <v>18</v>
      </c>
      <c r="B35" s="10">
        <f t="shared" si="6"/>
        <v>43221</v>
      </c>
      <c r="C35" s="11" t="str">
        <f>IF(B35="","",TEXT(B35,"jjjj"))</f>
        <v>mardi</v>
      </c>
      <c r="D35" s="47"/>
      <c r="E35" s="48"/>
      <c r="F35" s="49">
        <f t="shared" si="2"/>
        <v>0</v>
      </c>
      <c r="G35" s="48"/>
      <c r="H35" s="48"/>
      <c r="I35" s="49">
        <f t="shared" si="3"/>
        <v>0</v>
      </c>
      <c r="J35" s="53">
        <f t="shared" si="4"/>
        <v>0</v>
      </c>
      <c r="K35" s="12">
        <f t="shared" si="5"/>
        <v>0</v>
      </c>
      <c r="L35" s="13"/>
    </row>
    <row r="36" spans="1:1027" s="4" customFormat="1" ht="15.75">
      <c r="A36" s="23" t="e">
        <f t="shared" si="1"/>
        <v>#VALUE!</v>
      </c>
      <c r="B36" s="14" t="s">
        <v>7</v>
      </c>
      <c r="C36" s="15"/>
      <c r="D36" s="28"/>
      <c r="E36" s="28"/>
      <c r="F36" s="50"/>
      <c r="G36" s="28"/>
      <c r="H36" s="28"/>
      <c r="I36" s="16"/>
      <c r="J36" s="54">
        <f>SUM(J5:J35)</f>
        <v>12.499999999999998</v>
      </c>
      <c r="K36" s="17">
        <f>SUM(K5:K35)</f>
        <v>2</v>
      </c>
      <c r="L36" s="17"/>
      <c r="M36" s="29"/>
      <c r="N36" s="30"/>
    </row>
    <row r="37" spans="1:1027" ht="15.75">
      <c r="A37" s="8"/>
      <c r="B37" s="26"/>
      <c r="C37" s="5"/>
      <c r="D37" s="9"/>
      <c r="E37" s="9"/>
      <c r="F37" s="9"/>
      <c r="G37" s="9"/>
      <c r="H37" s="9"/>
      <c r="I37" s="9"/>
      <c r="J37" s="9"/>
      <c r="K37" s="5" t="s">
        <v>14</v>
      </c>
      <c r="L37" s="6">
        <v>151.66999999999999</v>
      </c>
      <c r="M37" s="7"/>
      <c r="N37" s="8"/>
    </row>
    <row r="38" spans="1:1027" ht="16.5" thickBot="1">
      <c r="A38" s="8"/>
      <c r="B38" s="5" t="str">
        <f>"COMPTEUR TEMPS "&amp;TEXT(B5-1,"mmmm")</f>
        <v>COMPTEUR TEMPS mars</v>
      </c>
      <c r="C38" s="5"/>
      <c r="D38" s="36"/>
      <c r="E38" s="9"/>
      <c r="F38" s="9"/>
      <c r="G38" s="9"/>
      <c r="H38" s="9"/>
      <c r="I38" s="9"/>
      <c r="J38" s="9"/>
      <c r="K38" s="5" t="s">
        <v>15</v>
      </c>
      <c r="L38" s="6">
        <v>195</v>
      </c>
      <c r="M38" s="7" t="s">
        <v>16</v>
      </c>
      <c r="N38" s="37">
        <f>0-(L38-J36)</f>
        <v>-182.5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</row>
    <row r="39" spans="1:1027" ht="16.5" thickBot="1">
      <c r="A39" s="8"/>
      <c r="B39" s="5" t="str">
        <f>"COMPTEUR TEMPS "&amp;TEXT(B5,"mmmm")</f>
        <v>COMPTEUR TEMPS avril</v>
      </c>
      <c r="C39" s="5"/>
      <c r="D39" s="36">
        <f>N38-N39</f>
        <v>-182.5</v>
      </c>
      <c r="E39" s="9"/>
      <c r="F39" s="9"/>
      <c r="G39" s="9"/>
      <c r="H39" s="9"/>
      <c r="I39" s="9"/>
      <c r="J39" s="9"/>
      <c r="K39" s="9"/>
      <c r="L39" s="7"/>
      <c r="M39" s="7" t="s">
        <v>17</v>
      </c>
      <c r="N39" s="39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</row>
    <row r="40" spans="1:1027" ht="15.75">
      <c r="A40" s="8"/>
      <c r="B40" s="27" t="s">
        <v>7</v>
      </c>
      <c r="C40" s="5"/>
      <c r="D40" s="9"/>
      <c r="E40" s="9"/>
      <c r="F40" s="9"/>
      <c r="G40" s="9"/>
      <c r="H40" s="9"/>
      <c r="I40" s="9"/>
      <c r="J40" s="9"/>
      <c r="K40" s="38">
        <f>D38+D39</f>
        <v>-182.5</v>
      </c>
      <c r="L40" s="7"/>
      <c r="M40" s="7"/>
      <c r="N40" s="8"/>
    </row>
    <row r="42" spans="1:1027">
      <c r="B42" s="40" t="s">
        <v>20</v>
      </c>
      <c r="C42" s="40"/>
      <c r="D42" s="41">
        <f>IF(J36-151.67&lt;0,0,J36-151.67)</f>
        <v>0</v>
      </c>
    </row>
    <row r="43" spans="1:1027" ht="18">
      <c r="B43" s="42"/>
      <c r="C43" s="43"/>
      <c r="D43" s="42"/>
    </row>
    <row r="44" spans="1:1027">
      <c r="B44" s="44" t="s">
        <v>21</v>
      </c>
      <c r="C44" s="44" t="s">
        <v>22</v>
      </c>
      <c r="D44" s="44" t="s">
        <v>23</v>
      </c>
    </row>
    <row r="45" spans="1:1027">
      <c r="B45" s="41">
        <f>IF(D42&lt;=0,0,IF(D42&gt;=B48,B48,D42))</f>
        <v>0</v>
      </c>
      <c r="C45" s="41">
        <f>IF(D42&lt;=B48,0,IF(D42&gt;=C48,C48-B48,D42-B48))</f>
        <v>0</v>
      </c>
      <c r="D45" s="41">
        <f>IF(D42&lt;=C48,0,IF(D42&gt;C48,D42-C48,0))</f>
        <v>0</v>
      </c>
    </row>
    <row r="48" spans="1:1027" hidden="1">
      <c r="B48" s="2">
        <v>17.329999999999998</v>
      </c>
      <c r="C48" s="3">
        <f>B48*2</f>
        <v>34.659999999999997</v>
      </c>
    </row>
  </sheetData>
  <mergeCells count="2">
    <mergeCell ref="D3:F3"/>
    <mergeCell ref="G3:I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h2so4</cp:lastModifiedBy>
  <dcterms:created xsi:type="dcterms:W3CDTF">2018-03-03T12:44:36Z</dcterms:created>
  <dcterms:modified xsi:type="dcterms:W3CDTF">2018-04-17T12:24:00Z</dcterms:modified>
</cp:coreProperties>
</file>