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8800" windowHeight="11835" firstSheet="6" activeTab="6"/>
  </bookViews>
  <sheets>
    <sheet name="base" sheetId="1" r:id="rId1"/>
    <sheet name="tarif" sheetId="2" r:id="rId2"/>
    <sheet name="Prévision" sheetId="8" r:id="rId3"/>
    <sheet name="distance" sheetId="10" r:id="rId4"/>
    <sheet name="Modèle" sheetId="12" r:id="rId5"/>
    <sheet name="Instructions" sheetId="47" r:id="rId6"/>
    <sheet name="P&gt;Blé tendre" sheetId="421" r:id="rId7"/>
    <sheet name="P&gt;Blé dur" sheetId="441" r:id="rId8"/>
    <sheet name="P&gt;Colza" sheetId="444" r:id="rId9"/>
    <sheet name="P&gt;Orge Mouture" sheetId="484" r:id="rId10"/>
    <sheet name="P&gt;Pois" sheetId="501" r:id="rId11"/>
    <sheet name="P&gt;Triticale" sheetId="504" r:id="rId12"/>
    <sheet name="P&gt;Avoine" sheetId="512" r:id="rId13"/>
    <sheet name="P&gt;Millet" sheetId="515" r:id="rId14"/>
    <sheet name="P&gt;Mais" sheetId="517" r:id="rId15"/>
    <sheet name="P&gt;Blé CRC" sheetId="519" r:id="rId16"/>
  </sheets>
  <definedNames>
    <definedName name="bdd">base!$A$6:$AA$30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in" localSheetId="2" hidden="1">2</definedName>
    <definedName name="solver_neg" localSheetId="2" hidden="1">2</definedName>
    <definedName name="solver_num" localSheetId="2" hidden="1">0</definedName>
    <definedName name="solver_nwt" localSheetId="2" hidden="1">1</definedName>
    <definedName name="solver_opt" localSheetId="2" hidden="1">Prévision!$D$15</definedName>
    <definedName name="solver_pre" localSheetId="2" hidden="1">0.000001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</definedNames>
  <calcPr calcId="152511"/>
  <fileRecoveryPr repairLoad="1"/>
</workbook>
</file>

<file path=xl/calcChain.xml><?xml version="1.0" encoding="utf-8"?>
<calcChain xmlns="http://schemas.openxmlformats.org/spreadsheetml/2006/main">
  <c r="L6" i="512" l="1"/>
  <c r="J6" i="512"/>
  <c r="K6" i="512" s="1"/>
  <c r="L9" i="501"/>
  <c r="J9" i="501"/>
  <c r="K9" i="501" s="1"/>
  <c r="L34" i="484"/>
  <c r="J34" i="484"/>
  <c r="K34" i="484" s="1"/>
  <c r="L9" i="484"/>
  <c r="J9" i="484"/>
  <c r="K9" i="484" s="1"/>
  <c r="L6" i="484"/>
  <c r="J6" i="484"/>
  <c r="K6" i="484" s="1"/>
  <c r="L25" i="484"/>
  <c r="J25" i="484"/>
  <c r="K25" i="484" s="1"/>
  <c r="L11" i="484"/>
  <c r="J11" i="484"/>
  <c r="K11" i="484" s="1"/>
  <c r="L31" i="444"/>
  <c r="J31" i="444"/>
  <c r="K31" i="444" s="1"/>
  <c r="L12" i="444"/>
  <c r="J12" i="444"/>
  <c r="K12" i="444" s="1"/>
  <c r="L19" i="444"/>
  <c r="J19" i="444"/>
  <c r="K19" i="444" s="1"/>
  <c r="L15" i="441"/>
  <c r="J15" i="441"/>
  <c r="K15" i="441" s="1"/>
  <c r="L21" i="421"/>
  <c r="J21" i="421"/>
  <c r="K21" i="421" s="1"/>
  <c r="L7" i="421"/>
  <c r="J7" i="421"/>
  <c r="K7" i="421" s="1"/>
  <c r="L40" i="421"/>
  <c r="J40" i="421"/>
  <c r="K40" i="421" s="1"/>
  <c r="L35" i="421"/>
  <c r="J35" i="421"/>
  <c r="K35" i="421" s="1"/>
  <c r="L30" i="421"/>
  <c r="J30" i="421"/>
  <c r="K30" i="421" s="1"/>
  <c r="L28" i="421"/>
  <c r="J28" i="421"/>
  <c r="K28" i="421" s="1"/>
  <c r="L25" i="421"/>
  <c r="J25" i="421"/>
  <c r="K25" i="421" s="1"/>
  <c r="L23" i="421"/>
  <c r="J23" i="421"/>
  <c r="K23" i="421" s="1"/>
  <c r="L11" i="421"/>
  <c r="J11" i="421"/>
  <c r="K11" i="421" s="1"/>
  <c r="L9" i="421"/>
  <c r="J9" i="421"/>
  <c r="K9" i="421" s="1"/>
  <c r="L6" i="421"/>
  <c r="J6" i="421"/>
  <c r="K6" i="421" s="1"/>
  <c r="I4" i="519"/>
  <c r="J49" i="519"/>
  <c r="H49" i="519"/>
  <c r="G49" i="519"/>
  <c r="D49" i="519" s="1"/>
  <c r="L49" i="519" s="1"/>
  <c r="F49" i="519"/>
  <c r="E49" i="519"/>
  <c r="C49" i="519" s="1"/>
  <c r="K49" i="519" s="1"/>
  <c r="J48" i="519"/>
  <c r="H48" i="519"/>
  <c r="G48" i="519"/>
  <c r="D48" i="519" s="1"/>
  <c r="L48" i="519" s="1"/>
  <c r="F48" i="519"/>
  <c r="E48" i="519"/>
  <c r="C48" i="519" s="1"/>
  <c r="K48" i="519" s="1"/>
  <c r="J47" i="519"/>
  <c r="H47" i="519"/>
  <c r="G47" i="519"/>
  <c r="D47" i="519" s="1"/>
  <c r="L47" i="519" s="1"/>
  <c r="F47" i="519"/>
  <c r="E47" i="519"/>
  <c r="C47" i="519" s="1"/>
  <c r="K47" i="519" s="1"/>
  <c r="J46" i="519"/>
  <c r="H46" i="519"/>
  <c r="G46" i="519"/>
  <c r="D46" i="519" s="1"/>
  <c r="L46" i="519" s="1"/>
  <c r="F46" i="519"/>
  <c r="E46" i="519"/>
  <c r="C46" i="519" s="1"/>
  <c r="K46" i="519" s="1"/>
  <c r="J45" i="519"/>
  <c r="H45" i="519"/>
  <c r="G45" i="519"/>
  <c r="D45" i="519" s="1"/>
  <c r="L45" i="519" s="1"/>
  <c r="F45" i="519"/>
  <c r="E45" i="519"/>
  <c r="C45" i="519" s="1"/>
  <c r="K45" i="519" s="1"/>
  <c r="J44" i="519"/>
  <c r="H44" i="519"/>
  <c r="G44" i="519"/>
  <c r="D44" i="519" s="1"/>
  <c r="L44" i="519" s="1"/>
  <c r="F44" i="519"/>
  <c r="E44" i="519"/>
  <c r="C44" i="519" s="1"/>
  <c r="K44" i="519" s="1"/>
  <c r="J43" i="519"/>
  <c r="H43" i="519"/>
  <c r="G43" i="519"/>
  <c r="D43" i="519" s="1"/>
  <c r="L43" i="519" s="1"/>
  <c r="F43" i="519"/>
  <c r="E43" i="519"/>
  <c r="C43" i="519" s="1"/>
  <c r="K43" i="519" s="1"/>
  <c r="J42" i="519"/>
  <c r="H42" i="519"/>
  <c r="G42" i="519"/>
  <c r="D42" i="519" s="1"/>
  <c r="L42" i="519" s="1"/>
  <c r="F42" i="519"/>
  <c r="E42" i="519"/>
  <c r="C42" i="519" s="1"/>
  <c r="K42" i="519" s="1"/>
  <c r="J41" i="519"/>
  <c r="H41" i="519"/>
  <c r="G41" i="519"/>
  <c r="D41" i="519" s="1"/>
  <c r="L41" i="519" s="1"/>
  <c r="F41" i="519"/>
  <c r="E41" i="519"/>
  <c r="C41" i="519" s="1"/>
  <c r="K41" i="519" s="1"/>
  <c r="L40" i="519"/>
  <c r="K40" i="519"/>
  <c r="J40" i="519"/>
  <c r="L39" i="519"/>
  <c r="K39" i="519"/>
  <c r="J39" i="519"/>
  <c r="L38" i="519"/>
  <c r="K38" i="519"/>
  <c r="J38" i="519"/>
  <c r="L37" i="519"/>
  <c r="K37" i="519"/>
  <c r="J37" i="519"/>
  <c r="L36" i="519"/>
  <c r="K36" i="519"/>
  <c r="J36" i="519"/>
  <c r="L35" i="519"/>
  <c r="K35" i="519"/>
  <c r="J35" i="519"/>
  <c r="L34" i="519"/>
  <c r="K34" i="519"/>
  <c r="J34" i="519"/>
  <c r="L33" i="519"/>
  <c r="K33" i="519"/>
  <c r="J33" i="519"/>
  <c r="L32" i="519"/>
  <c r="K32" i="519"/>
  <c r="J32" i="519"/>
  <c r="L31" i="519"/>
  <c r="K31" i="519"/>
  <c r="J31" i="519"/>
  <c r="L30" i="519"/>
  <c r="K30" i="519"/>
  <c r="J30" i="519"/>
  <c r="L29" i="519"/>
  <c r="K29" i="519"/>
  <c r="J29" i="519"/>
  <c r="L28" i="519"/>
  <c r="K28" i="519"/>
  <c r="J28" i="519"/>
  <c r="L27" i="519"/>
  <c r="K27" i="519"/>
  <c r="J27" i="519"/>
  <c r="L26" i="519"/>
  <c r="K26" i="519"/>
  <c r="J26" i="519"/>
  <c r="L25" i="519"/>
  <c r="K25" i="519"/>
  <c r="J25" i="519"/>
  <c r="L24" i="519"/>
  <c r="K24" i="519"/>
  <c r="J24" i="519"/>
  <c r="L23" i="519"/>
  <c r="K23" i="519"/>
  <c r="J23" i="519"/>
  <c r="L22" i="519"/>
  <c r="K22" i="519"/>
  <c r="J22" i="519"/>
  <c r="L21" i="519"/>
  <c r="K21" i="519"/>
  <c r="J21" i="519"/>
  <c r="L20" i="519"/>
  <c r="K20" i="519"/>
  <c r="J20" i="519"/>
  <c r="L19" i="519"/>
  <c r="K19" i="519"/>
  <c r="J19" i="519"/>
  <c r="L18" i="519"/>
  <c r="K18" i="519"/>
  <c r="J18" i="519"/>
  <c r="L17" i="519"/>
  <c r="K17" i="519"/>
  <c r="J17" i="519"/>
  <c r="L16" i="519"/>
  <c r="K16" i="519"/>
  <c r="J16" i="519"/>
  <c r="L15" i="519"/>
  <c r="K15" i="519"/>
  <c r="J15" i="519"/>
  <c r="L14" i="519"/>
  <c r="K14" i="519"/>
  <c r="J14" i="519"/>
  <c r="L13" i="519"/>
  <c r="K13" i="519"/>
  <c r="J13" i="519"/>
  <c r="L12" i="519"/>
  <c r="K12" i="519"/>
  <c r="J12" i="519"/>
  <c r="L11" i="519"/>
  <c r="K11" i="519"/>
  <c r="J11" i="519"/>
  <c r="L10" i="519"/>
  <c r="J10" i="519"/>
  <c r="K10" i="519" s="1"/>
  <c r="L9" i="519"/>
  <c r="J9" i="519"/>
  <c r="K9" i="519" s="1"/>
  <c r="L8" i="519"/>
  <c r="J8" i="519"/>
  <c r="K8" i="519" s="1"/>
  <c r="L7" i="519"/>
  <c r="J7" i="519"/>
  <c r="K7" i="519" s="1"/>
  <c r="L6" i="519"/>
  <c r="J6" i="519"/>
  <c r="K6" i="519" s="1"/>
  <c r="O4" i="519"/>
  <c r="N4" i="519"/>
  <c r="I4" i="517"/>
  <c r="J49" i="517"/>
  <c r="H49" i="517"/>
  <c r="G49" i="517"/>
  <c r="D49" i="517" s="1"/>
  <c r="L49" i="517" s="1"/>
  <c r="F49" i="517"/>
  <c r="E49" i="517"/>
  <c r="C49" i="517" s="1"/>
  <c r="K49" i="517" s="1"/>
  <c r="J48" i="517"/>
  <c r="H48" i="517"/>
  <c r="G48" i="517"/>
  <c r="D48" i="517" s="1"/>
  <c r="L48" i="517" s="1"/>
  <c r="F48" i="517"/>
  <c r="E48" i="517"/>
  <c r="C48" i="517" s="1"/>
  <c r="K48" i="517" s="1"/>
  <c r="J47" i="517"/>
  <c r="H47" i="517"/>
  <c r="G47" i="517"/>
  <c r="D47" i="517" s="1"/>
  <c r="L47" i="517" s="1"/>
  <c r="F47" i="517"/>
  <c r="E47" i="517"/>
  <c r="C47" i="517" s="1"/>
  <c r="K47" i="517" s="1"/>
  <c r="J46" i="517"/>
  <c r="H46" i="517"/>
  <c r="G46" i="517"/>
  <c r="D46" i="517" s="1"/>
  <c r="L46" i="517" s="1"/>
  <c r="F46" i="517"/>
  <c r="E46" i="517"/>
  <c r="C46" i="517" s="1"/>
  <c r="K46" i="517" s="1"/>
  <c r="J45" i="517"/>
  <c r="H45" i="517"/>
  <c r="G45" i="517"/>
  <c r="D45" i="517" s="1"/>
  <c r="L45" i="517" s="1"/>
  <c r="F45" i="517"/>
  <c r="E45" i="517"/>
  <c r="C45" i="517" s="1"/>
  <c r="K45" i="517" s="1"/>
  <c r="J44" i="517"/>
  <c r="H44" i="517"/>
  <c r="G44" i="517"/>
  <c r="D44" i="517" s="1"/>
  <c r="L44" i="517" s="1"/>
  <c r="F44" i="517"/>
  <c r="E44" i="517"/>
  <c r="C44" i="517" s="1"/>
  <c r="K44" i="517" s="1"/>
  <c r="J43" i="517"/>
  <c r="H43" i="517"/>
  <c r="G43" i="517"/>
  <c r="D43" i="517" s="1"/>
  <c r="L43" i="517" s="1"/>
  <c r="F43" i="517"/>
  <c r="E43" i="517"/>
  <c r="C43" i="517" s="1"/>
  <c r="K43" i="517" s="1"/>
  <c r="J42" i="517"/>
  <c r="H42" i="517"/>
  <c r="G42" i="517"/>
  <c r="D42" i="517" s="1"/>
  <c r="L42" i="517" s="1"/>
  <c r="F42" i="517"/>
  <c r="E42" i="517"/>
  <c r="C42" i="517" s="1"/>
  <c r="K42" i="517" s="1"/>
  <c r="J41" i="517"/>
  <c r="H41" i="517"/>
  <c r="G41" i="517"/>
  <c r="D41" i="517" s="1"/>
  <c r="L41" i="517" s="1"/>
  <c r="F41" i="517"/>
  <c r="E41" i="517"/>
  <c r="C41" i="517" s="1"/>
  <c r="K41" i="517" s="1"/>
  <c r="L40" i="517"/>
  <c r="K40" i="517"/>
  <c r="J40" i="517"/>
  <c r="L39" i="517"/>
  <c r="K39" i="517"/>
  <c r="J39" i="517"/>
  <c r="L38" i="517"/>
  <c r="K38" i="517"/>
  <c r="J38" i="517"/>
  <c r="L37" i="517"/>
  <c r="K37" i="517"/>
  <c r="J37" i="517"/>
  <c r="L36" i="517"/>
  <c r="K36" i="517"/>
  <c r="J36" i="517"/>
  <c r="L35" i="517"/>
  <c r="K35" i="517"/>
  <c r="J35" i="517"/>
  <c r="L34" i="517"/>
  <c r="K34" i="517"/>
  <c r="J34" i="517"/>
  <c r="L33" i="517"/>
  <c r="K33" i="517"/>
  <c r="J33" i="517"/>
  <c r="L32" i="517"/>
  <c r="K32" i="517"/>
  <c r="J32" i="517"/>
  <c r="L31" i="517"/>
  <c r="K31" i="517"/>
  <c r="J31" i="517"/>
  <c r="L30" i="517"/>
  <c r="K30" i="517"/>
  <c r="J30" i="517"/>
  <c r="L29" i="517"/>
  <c r="K29" i="517"/>
  <c r="J29" i="517"/>
  <c r="L28" i="517"/>
  <c r="K28" i="517"/>
  <c r="J28" i="517"/>
  <c r="L27" i="517"/>
  <c r="K27" i="517"/>
  <c r="J27" i="517"/>
  <c r="L26" i="517"/>
  <c r="K26" i="517"/>
  <c r="J26" i="517"/>
  <c r="L25" i="517"/>
  <c r="K25" i="517"/>
  <c r="J25" i="517"/>
  <c r="L24" i="517"/>
  <c r="K24" i="517"/>
  <c r="J24" i="517"/>
  <c r="L23" i="517"/>
  <c r="K23" i="517"/>
  <c r="J23" i="517"/>
  <c r="L22" i="517"/>
  <c r="K22" i="517"/>
  <c r="J22" i="517"/>
  <c r="L21" i="517"/>
  <c r="K21" i="517"/>
  <c r="J21" i="517"/>
  <c r="L20" i="517"/>
  <c r="K20" i="517"/>
  <c r="J20" i="517"/>
  <c r="L19" i="517"/>
  <c r="K19" i="517"/>
  <c r="J19" i="517"/>
  <c r="L18" i="517"/>
  <c r="K18" i="517"/>
  <c r="J18" i="517"/>
  <c r="L17" i="517"/>
  <c r="K17" i="517"/>
  <c r="J17" i="517"/>
  <c r="L16" i="517"/>
  <c r="K16" i="517"/>
  <c r="J16" i="517"/>
  <c r="L15" i="517"/>
  <c r="K15" i="517"/>
  <c r="J15" i="517"/>
  <c r="L14" i="517"/>
  <c r="K14" i="517"/>
  <c r="J14" i="517"/>
  <c r="L13" i="517"/>
  <c r="K13" i="517"/>
  <c r="J13" i="517"/>
  <c r="L12" i="517"/>
  <c r="K12" i="517"/>
  <c r="J12" i="517"/>
  <c r="L11" i="517"/>
  <c r="K11" i="517"/>
  <c r="J11" i="517"/>
  <c r="L10" i="517"/>
  <c r="K10" i="517"/>
  <c r="J10" i="517"/>
  <c r="L9" i="517"/>
  <c r="K9" i="517"/>
  <c r="J9" i="517"/>
  <c r="L8" i="517"/>
  <c r="K8" i="517"/>
  <c r="J8" i="517"/>
  <c r="L7" i="517"/>
  <c r="K7" i="517"/>
  <c r="J7" i="517"/>
  <c r="L6" i="517"/>
  <c r="K6" i="517"/>
  <c r="K4" i="517" s="1"/>
  <c r="J6" i="517"/>
  <c r="O4" i="517"/>
  <c r="N4" i="517"/>
  <c r="I4" i="515"/>
  <c r="J49" i="515"/>
  <c r="H49" i="515"/>
  <c r="G49" i="515"/>
  <c r="D49" i="515" s="1"/>
  <c r="L49" i="515" s="1"/>
  <c r="F49" i="515"/>
  <c r="E49" i="515"/>
  <c r="C49" i="515" s="1"/>
  <c r="K49" i="515" s="1"/>
  <c r="J48" i="515"/>
  <c r="H48" i="515"/>
  <c r="G48" i="515"/>
  <c r="D48" i="515" s="1"/>
  <c r="L48" i="515" s="1"/>
  <c r="F48" i="515"/>
  <c r="E48" i="515"/>
  <c r="C48" i="515" s="1"/>
  <c r="K48" i="515" s="1"/>
  <c r="J47" i="515"/>
  <c r="H47" i="515"/>
  <c r="G47" i="515"/>
  <c r="D47" i="515" s="1"/>
  <c r="L47" i="515" s="1"/>
  <c r="F47" i="515"/>
  <c r="E47" i="515"/>
  <c r="C47" i="515" s="1"/>
  <c r="K47" i="515" s="1"/>
  <c r="J46" i="515"/>
  <c r="H46" i="515"/>
  <c r="G46" i="515"/>
  <c r="D46" i="515" s="1"/>
  <c r="L46" i="515" s="1"/>
  <c r="F46" i="515"/>
  <c r="E46" i="515"/>
  <c r="C46" i="515" s="1"/>
  <c r="K46" i="515" s="1"/>
  <c r="J45" i="515"/>
  <c r="H45" i="515"/>
  <c r="G45" i="515"/>
  <c r="D45" i="515" s="1"/>
  <c r="L45" i="515" s="1"/>
  <c r="F45" i="515"/>
  <c r="E45" i="515"/>
  <c r="C45" i="515" s="1"/>
  <c r="K45" i="515" s="1"/>
  <c r="J44" i="515"/>
  <c r="H44" i="515"/>
  <c r="G44" i="515"/>
  <c r="D44" i="515" s="1"/>
  <c r="L44" i="515" s="1"/>
  <c r="F44" i="515"/>
  <c r="E44" i="515"/>
  <c r="C44" i="515" s="1"/>
  <c r="K44" i="515" s="1"/>
  <c r="J43" i="515"/>
  <c r="H43" i="515"/>
  <c r="G43" i="515"/>
  <c r="D43" i="515" s="1"/>
  <c r="L43" i="515" s="1"/>
  <c r="F43" i="515"/>
  <c r="E43" i="515"/>
  <c r="C43" i="515" s="1"/>
  <c r="K43" i="515" s="1"/>
  <c r="J42" i="515"/>
  <c r="H42" i="515"/>
  <c r="G42" i="515"/>
  <c r="D42" i="515" s="1"/>
  <c r="L42" i="515" s="1"/>
  <c r="F42" i="515"/>
  <c r="E42" i="515"/>
  <c r="C42" i="515" s="1"/>
  <c r="K42" i="515" s="1"/>
  <c r="J41" i="515"/>
  <c r="H41" i="515"/>
  <c r="G41" i="515"/>
  <c r="D41" i="515" s="1"/>
  <c r="L41" i="515" s="1"/>
  <c r="F41" i="515"/>
  <c r="E41" i="515"/>
  <c r="C41" i="515" s="1"/>
  <c r="K41" i="515" s="1"/>
  <c r="L40" i="515"/>
  <c r="K40" i="515"/>
  <c r="J40" i="515"/>
  <c r="L39" i="515"/>
  <c r="K39" i="515"/>
  <c r="J39" i="515"/>
  <c r="L38" i="515"/>
  <c r="K38" i="515"/>
  <c r="J38" i="515"/>
  <c r="L37" i="515"/>
  <c r="K37" i="515"/>
  <c r="J37" i="515"/>
  <c r="L36" i="515"/>
  <c r="K36" i="515"/>
  <c r="J36" i="515"/>
  <c r="L35" i="515"/>
  <c r="K35" i="515"/>
  <c r="J35" i="515"/>
  <c r="L34" i="515"/>
  <c r="K34" i="515"/>
  <c r="J34" i="515"/>
  <c r="L33" i="515"/>
  <c r="K33" i="515"/>
  <c r="J33" i="515"/>
  <c r="L32" i="515"/>
  <c r="K32" i="515"/>
  <c r="J32" i="515"/>
  <c r="L31" i="515"/>
  <c r="K31" i="515"/>
  <c r="J31" i="515"/>
  <c r="L30" i="515"/>
  <c r="K30" i="515"/>
  <c r="J30" i="515"/>
  <c r="L29" i="515"/>
  <c r="K29" i="515"/>
  <c r="J29" i="515"/>
  <c r="L28" i="515"/>
  <c r="K28" i="515"/>
  <c r="J28" i="515"/>
  <c r="L27" i="515"/>
  <c r="K27" i="515"/>
  <c r="J27" i="515"/>
  <c r="L26" i="515"/>
  <c r="K26" i="515"/>
  <c r="J26" i="515"/>
  <c r="L25" i="515"/>
  <c r="K25" i="515"/>
  <c r="J25" i="515"/>
  <c r="L24" i="515"/>
  <c r="K24" i="515"/>
  <c r="J24" i="515"/>
  <c r="L23" i="515"/>
  <c r="K23" i="515"/>
  <c r="J23" i="515"/>
  <c r="L22" i="515"/>
  <c r="K22" i="515"/>
  <c r="J22" i="515"/>
  <c r="L21" i="515"/>
  <c r="K21" i="515"/>
  <c r="J21" i="515"/>
  <c r="L20" i="515"/>
  <c r="K20" i="515"/>
  <c r="J20" i="515"/>
  <c r="L19" i="515"/>
  <c r="K19" i="515"/>
  <c r="J19" i="515"/>
  <c r="L18" i="515"/>
  <c r="K18" i="515"/>
  <c r="J18" i="515"/>
  <c r="L17" i="515"/>
  <c r="K17" i="515"/>
  <c r="J17" i="515"/>
  <c r="L16" i="515"/>
  <c r="K16" i="515"/>
  <c r="J16" i="515"/>
  <c r="L15" i="515"/>
  <c r="K15" i="515"/>
  <c r="J15" i="515"/>
  <c r="L14" i="515"/>
  <c r="K14" i="515"/>
  <c r="J14" i="515"/>
  <c r="L13" i="515"/>
  <c r="K13" i="515"/>
  <c r="J13" i="515"/>
  <c r="L12" i="515"/>
  <c r="K12" i="515"/>
  <c r="J12" i="515"/>
  <c r="L11" i="515"/>
  <c r="K11" i="515"/>
  <c r="J11" i="515"/>
  <c r="L10" i="515"/>
  <c r="K10" i="515"/>
  <c r="J10" i="515"/>
  <c r="L9" i="515"/>
  <c r="K9" i="515"/>
  <c r="J9" i="515"/>
  <c r="L8" i="515"/>
  <c r="K8" i="515"/>
  <c r="J8" i="515"/>
  <c r="L7" i="515"/>
  <c r="K7" i="515"/>
  <c r="J7" i="515"/>
  <c r="L6" i="515"/>
  <c r="L4" i="515" s="1"/>
  <c r="K6" i="515"/>
  <c r="K4" i="515" s="1"/>
  <c r="J6" i="515"/>
  <c r="O4" i="515"/>
  <c r="N4" i="515"/>
  <c r="I4" i="512"/>
  <c r="L11" i="512"/>
  <c r="J11" i="512"/>
  <c r="K11" i="512" s="1"/>
  <c r="J46" i="512"/>
  <c r="H46" i="512"/>
  <c r="G46" i="512"/>
  <c r="D46" i="512" s="1"/>
  <c r="L46" i="512" s="1"/>
  <c r="F46" i="512"/>
  <c r="E46" i="512"/>
  <c r="C46" i="512" s="1"/>
  <c r="K46" i="512" s="1"/>
  <c r="J45" i="512"/>
  <c r="H45" i="512"/>
  <c r="G45" i="512"/>
  <c r="D45" i="512" s="1"/>
  <c r="L45" i="512" s="1"/>
  <c r="F45" i="512"/>
  <c r="E45" i="512"/>
  <c r="C45" i="512" s="1"/>
  <c r="K45" i="512" s="1"/>
  <c r="J44" i="512"/>
  <c r="H44" i="512"/>
  <c r="G44" i="512"/>
  <c r="D44" i="512" s="1"/>
  <c r="L44" i="512" s="1"/>
  <c r="F44" i="512"/>
  <c r="E44" i="512"/>
  <c r="C44" i="512" s="1"/>
  <c r="K44" i="512" s="1"/>
  <c r="J43" i="512"/>
  <c r="H43" i="512"/>
  <c r="G43" i="512"/>
  <c r="D43" i="512" s="1"/>
  <c r="L43" i="512" s="1"/>
  <c r="F43" i="512"/>
  <c r="E43" i="512"/>
  <c r="C43" i="512" s="1"/>
  <c r="K43" i="512" s="1"/>
  <c r="J42" i="512"/>
  <c r="H42" i="512"/>
  <c r="G42" i="512"/>
  <c r="D42" i="512" s="1"/>
  <c r="L42" i="512" s="1"/>
  <c r="F42" i="512"/>
  <c r="E42" i="512"/>
  <c r="C42" i="512" s="1"/>
  <c r="K42" i="512" s="1"/>
  <c r="J41" i="512"/>
  <c r="H41" i="512"/>
  <c r="G41" i="512"/>
  <c r="D41" i="512" s="1"/>
  <c r="L41" i="512" s="1"/>
  <c r="F41" i="512"/>
  <c r="E41" i="512"/>
  <c r="C41" i="512" s="1"/>
  <c r="K41" i="512" s="1"/>
  <c r="J40" i="512"/>
  <c r="H40" i="512"/>
  <c r="G40" i="512"/>
  <c r="D40" i="512" s="1"/>
  <c r="L40" i="512" s="1"/>
  <c r="F40" i="512"/>
  <c r="E40" i="512"/>
  <c r="C40" i="512" s="1"/>
  <c r="K40" i="512" s="1"/>
  <c r="J39" i="512"/>
  <c r="H39" i="512"/>
  <c r="G39" i="512"/>
  <c r="D39" i="512" s="1"/>
  <c r="L39" i="512" s="1"/>
  <c r="F39" i="512"/>
  <c r="E39" i="512"/>
  <c r="C39" i="512" s="1"/>
  <c r="K39" i="512" s="1"/>
  <c r="J38" i="512"/>
  <c r="H38" i="512"/>
  <c r="G38" i="512"/>
  <c r="D38" i="512" s="1"/>
  <c r="L38" i="512" s="1"/>
  <c r="F38" i="512"/>
  <c r="E38" i="512"/>
  <c r="C38" i="512" s="1"/>
  <c r="K38" i="512" s="1"/>
  <c r="L37" i="512"/>
  <c r="K37" i="512"/>
  <c r="J37" i="512"/>
  <c r="L36" i="512"/>
  <c r="K36" i="512"/>
  <c r="J36" i="512"/>
  <c r="L35" i="512"/>
  <c r="K35" i="512"/>
  <c r="J35" i="512"/>
  <c r="L34" i="512"/>
  <c r="K34" i="512"/>
  <c r="J34" i="512"/>
  <c r="L33" i="512"/>
  <c r="K33" i="512"/>
  <c r="J33" i="512"/>
  <c r="L32" i="512"/>
  <c r="K32" i="512"/>
  <c r="J32" i="512"/>
  <c r="L31" i="512"/>
  <c r="K31" i="512"/>
  <c r="J31" i="512"/>
  <c r="L30" i="512"/>
  <c r="K30" i="512"/>
  <c r="J30" i="512"/>
  <c r="L29" i="512"/>
  <c r="K29" i="512"/>
  <c r="J29" i="512"/>
  <c r="L28" i="512"/>
  <c r="K28" i="512"/>
  <c r="J28" i="512"/>
  <c r="L27" i="512"/>
  <c r="K27" i="512"/>
  <c r="J27" i="512"/>
  <c r="L26" i="512"/>
  <c r="K26" i="512"/>
  <c r="J26" i="512"/>
  <c r="L25" i="512"/>
  <c r="K25" i="512"/>
  <c r="J25" i="512"/>
  <c r="L24" i="512"/>
  <c r="K24" i="512"/>
  <c r="J24" i="512"/>
  <c r="L23" i="512"/>
  <c r="K23" i="512"/>
  <c r="J23" i="512"/>
  <c r="L22" i="512"/>
  <c r="K22" i="512"/>
  <c r="J22" i="512"/>
  <c r="L21" i="512"/>
  <c r="K21" i="512"/>
  <c r="J21" i="512"/>
  <c r="L20" i="512"/>
  <c r="K20" i="512"/>
  <c r="J20" i="512"/>
  <c r="L19" i="512"/>
  <c r="K19" i="512"/>
  <c r="J19" i="512"/>
  <c r="L18" i="512"/>
  <c r="K18" i="512"/>
  <c r="J18" i="512"/>
  <c r="L17" i="512"/>
  <c r="K17" i="512"/>
  <c r="J17" i="512"/>
  <c r="L16" i="512"/>
  <c r="K16" i="512"/>
  <c r="J16" i="512"/>
  <c r="L15" i="512"/>
  <c r="K15" i="512"/>
  <c r="J15" i="512"/>
  <c r="L14" i="512"/>
  <c r="K14" i="512"/>
  <c r="J14" i="512"/>
  <c r="L13" i="512"/>
  <c r="K13" i="512"/>
  <c r="J13" i="512"/>
  <c r="L12" i="512"/>
  <c r="K12" i="512"/>
  <c r="J12" i="512"/>
  <c r="L10" i="512"/>
  <c r="J10" i="512"/>
  <c r="K10" i="512" s="1"/>
  <c r="L9" i="512"/>
  <c r="J9" i="512"/>
  <c r="K9" i="512" s="1"/>
  <c r="L8" i="512"/>
  <c r="J8" i="512"/>
  <c r="K8" i="512" s="1"/>
  <c r="L7" i="512"/>
  <c r="J7" i="512"/>
  <c r="K7" i="512" s="1"/>
  <c r="O4" i="512"/>
  <c r="N4" i="512"/>
  <c r="I4" i="504"/>
  <c r="J49" i="504"/>
  <c r="H49" i="504"/>
  <c r="G49" i="504"/>
  <c r="D49" i="504" s="1"/>
  <c r="L49" i="504" s="1"/>
  <c r="F49" i="504"/>
  <c r="E49" i="504"/>
  <c r="C49" i="504" s="1"/>
  <c r="K49" i="504" s="1"/>
  <c r="J48" i="504"/>
  <c r="H48" i="504"/>
  <c r="G48" i="504"/>
  <c r="D48" i="504" s="1"/>
  <c r="L48" i="504" s="1"/>
  <c r="F48" i="504"/>
  <c r="E48" i="504"/>
  <c r="C48" i="504" s="1"/>
  <c r="K48" i="504" s="1"/>
  <c r="J47" i="504"/>
  <c r="H47" i="504"/>
  <c r="G47" i="504"/>
  <c r="D47" i="504" s="1"/>
  <c r="L47" i="504" s="1"/>
  <c r="F47" i="504"/>
  <c r="E47" i="504"/>
  <c r="C47" i="504" s="1"/>
  <c r="K47" i="504" s="1"/>
  <c r="J46" i="504"/>
  <c r="H46" i="504"/>
  <c r="G46" i="504"/>
  <c r="D46" i="504" s="1"/>
  <c r="L46" i="504" s="1"/>
  <c r="F46" i="504"/>
  <c r="E46" i="504"/>
  <c r="C46" i="504" s="1"/>
  <c r="K46" i="504" s="1"/>
  <c r="J45" i="504"/>
  <c r="H45" i="504"/>
  <c r="G45" i="504"/>
  <c r="D45" i="504" s="1"/>
  <c r="L45" i="504" s="1"/>
  <c r="F45" i="504"/>
  <c r="E45" i="504"/>
  <c r="C45" i="504" s="1"/>
  <c r="K45" i="504" s="1"/>
  <c r="J44" i="504"/>
  <c r="H44" i="504"/>
  <c r="G44" i="504"/>
  <c r="D44" i="504" s="1"/>
  <c r="L44" i="504" s="1"/>
  <c r="F44" i="504"/>
  <c r="E44" i="504"/>
  <c r="C44" i="504" s="1"/>
  <c r="K44" i="504" s="1"/>
  <c r="J43" i="504"/>
  <c r="H43" i="504"/>
  <c r="G43" i="504"/>
  <c r="D43" i="504" s="1"/>
  <c r="L43" i="504" s="1"/>
  <c r="F43" i="504"/>
  <c r="E43" i="504"/>
  <c r="C43" i="504" s="1"/>
  <c r="K43" i="504" s="1"/>
  <c r="J42" i="504"/>
  <c r="H42" i="504"/>
  <c r="G42" i="504"/>
  <c r="D42" i="504" s="1"/>
  <c r="L42" i="504" s="1"/>
  <c r="F42" i="504"/>
  <c r="E42" i="504"/>
  <c r="C42" i="504" s="1"/>
  <c r="K42" i="504" s="1"/>
  <c r="J41" i="504"/>
  <c r="H41" i="504"/>
  <c r="G41" i="504"/>
  <c r="D41" i="504" s="1"/>
  <c r="L41" i="504" s="1"/>
  <c r="F41" i="504"/>
  <c r="E41" i="504"/>
  <c r="C41" i="504" s="1"/>
  <c r="K41" i="504" s="1"/>
  <c r="L40" i="504"/>
  <c r="K40" i="504"/>
  <c r="J40" i="504"/>
  <c r="L39" i="504"/>
  <c r="K39" i="504"/>
  <c r="J39" i="504"/>
  <c r="L38" i="504"/>
  <c r="K38" i="504"/>
  <c r="J38" i="504"/>
  <c r="L37" i="504"/>
  <c r="K37" i="504"/>
  <c r="J37" i="504"/>
  <c r="L36" i="504"/>
  <c r="K36" i="504"/>
  <c r="J36" i="504"/>
  <c r="L35" i="504"/>
  <c r="K35" i="504"/>
  <c r="J35" i="504"/>
  <c r="L34" i="504"/>
  <c r="K34" i="504"/>
  <c r="J34" i="504"/>
  <c r="L33" i="504"/>
  <c r="K33" i="504"/>
  <c r="J33" i="504"/>
  <c r="L32" i="504"/>
  <c r="K32" i="504"/>
  <c r="J32" i="504"/>
  <c r="L31" i="504"/>
  <c r="K31" i="504"/>
  <c r="J31" i="504"/>
  <c r="L30" i="504"/>
  <c r="K30" i="504"/>
  <c r="J30" i="504"/>
  <c r="L29" i="504"/>
  <c r="K29" i="504"/>
  <c r="J29" i="504"/>
  <c r="L28" i="504"/>
  <c r="K28" i="504"/>
  <c r="J28" i="504"/>
  <c r="L27" i="504"/>
  <c r="K27" i="504"/>
  <c r="J27" i="504"/>
  <c r="L26" i="504"/>
  <c r="K26" i="504"/>
  <c r="J26" i="504"/>
  <c r="L25" i="504"/>
  <c r="K25" i="504"/>
  <c r="J25" i="504"/>
  <c r="L24" i="504"/>
  <c r="K24" i="504"/>
  <c r="J24" i="504"/>
  <c r="L23" i="504"/>
  <c r="K23" i="504"/>
  <c r="J23" i="504"/>
  <c r="L22" i="504"/>
  <c r="K22" i="504"/>
  <c r="J22" i="504"/>
  <c r="L21" i="504"/>
  <c r="K21" i="504"/>
  <c r="J21" i="504"/>
  <c r="L20" i="504"/>
  <c r="K20" i="504"/>
  <c r="J20" i="504"/>
  <c r="L19" i="504"/>
  <c r="K19" i="504"/>
  <c r="J19" i="504"/>
  <c r="L18" i="504"/>
  <c r="K18" i="504"/>
  <c r="J18" i="504"/>
  <c r="L17" i="504"/>
  <c r="K17" i="504"/>
  <c r="J17" i="504"/>
  <c r="L16" i="504"/>
  <c r="K16" i="504"/>
  <c r="J16" i="504"/>
  <c r="L15" i="504"/>
  <c r="K15" i="504"/>
  <c r="J15" i="504"/>
  <c r="L14" i="504"/>
  <c r="K14" i="504"/>
  <c r="J14" i="504"/>
  <c r="L13" i="504"/>
  <c r="K13" i="504"/>
  <c r="J13" i="504"/>
  <c r="L12" i="504"/>
  <c r="K12" i="504"/>
  <c r="J12" i="504"/>
  <c r="L11" i="504"/>
  <c r="K11" i="504"/>
  <c r="J11" i="504"/>
  <c r="L10" i="504"/>
  <c r="K10" i="504"/>
  <c r="J10" i="504"/>
  <c r="L9" i="504"/>
  <c r="K9" i="504"/>
  <c r="J9" i="504"/>
  <c r="L8" i="504"/>
  <c r="K8" i="504"/>
  <c r="J8" i="504"/>
  <c r="L7" i="504"/>
  <c r="J7" i="504"/>
  <c r="K7" i="504" s="1"/>
  <c r="L6" i="504"/>
  <c r="J6" i="504"/>
  <c r="K6" i="504" s="1"/>
  <c r="O4" i="504"/>
  <c r="N4" i="504"/>
  <c r="I4" i="501"/>
  <c r="L10" i="501"/>
  <c r="K10" i="501"/>
  <c r="J10" i="501"/>
  <c r="J47" i="501"/>
  <c r="H47" i="501"/>
  <c r="G47" i="501"/>
  <c r="D47" i="501" s="1"/>
  <c r="L47" i="501" s="1"/>
  <c r="F47" i="501"/>
  <c r="E47" i="501"/>
  <c r="C47" i="501" s="1"/>
  <c r="K47" i="501" s="1"/>
  <c r="J46" i="501"/>
  <c r="H46" i="501"/>
  <c r="G46" i="501"/>
  <c r="D46" i="501" s="1"/>
  <c r="L46" i="501" s="1"/>
  <c r="F46" i="501"/>
  <c r="E46" i="501"/>
  <c r="C46" i="501" s="1"/>
  <c r="K46" i="501" s="1"/>
  <c r="J45" i="501"/>
  <c r="H45" i="501"/>
  <c r="G45" i="501"/>
  <c r="D45" i="501" s="1"/>
  <c r="L45" i="501" s="1"/>
  <c r="F45" i="501"/>
  <c r="E45" i="501"/>
  <c r="C45" i="501" s="1"/>
  <c r="K45" i="501" s="1"/>
  <c r="J44" i="501"/>
  <c r="H44" i="501"/>
  <c r="G44" i="501"/>
  <c r="D44" i="501" s="1"/>
  <c r="L44" i="501" s="1"/>
  <c r="F44" i="501"/>
  <c r="E44" i="501"/>
  <c r="C44" i="501" s="1"/>
  <c r="K44" i="501" s="1"/>
  <c r="J43" i="501"/>
  <c r="H43" i="501"/>
  <c r="G43" i="501"/>
  <c r="D43" i="501" s="1"/>
  <c r="L43" i="501" s="1"/>
  <c r="F43" i="501"/>
  <c r="E43" i="501"/>
  <c r="C43" i="501" s="1"/>
  <c r="K43" i="501" s="1"/>
  <c r="J42" i="501"/>
  <c r="H42" i="501"/>
  <c r="G42" i="501"/>
  <c r="D42" i="501" s="1"/>
  <c r="L42" i="501" s="1"/>
  <c r="F42" i="501"/>
  <c r="E42" i="501"/>
  <c r="C42" i="501" s="1"/>
  <c r="K42" i="501" s="1"/>
  <c r="J41" i="501"/>
  <c r="H41" i="501"/>
  <c r="G41" i="501"/>
  <c r="D41" i="501" s="1"/>
  <c r="L41" i="501" s="1"/>
  <c r="F41" i="501"/>
  <c r="E41" i="501"/>
  <c r="C41" i="501" s="1"/>
  <c r="K41" i="501" s="1"/>
  <c r="J40" i="501"/>
  <c r="H40" i="501"/>
  <c r="G40" i="501"/>
  <c r="D40" i="501" s="1"/>
  <c r="L40" i="501" s="1"/>
  <c r="F40" i="501"/>
  <c r="E40" i="501"/>
  <c r="C40" i="501" s="1"/>
  <c r="K40" i="501" s="1"/>
  <c r="J39" i="501"/>
  <c r="H39" i="501"/>
  <c r="G39" i="501"/>
  <c r="D39" i="501" s="1"/>
  <c r="L39" i="501" s="1"/>
  <c r="F39" i="501"/>
  <c r="E39" i="501"/>
  <c r="C39" i="501" s="1"/>
  <c r="K39" i="501" s="1"/>
  <c r="L38" i="501"/>
  <c r="K38" i="501"/>
  <c r="J38" i="501"/>
  <c r="L37" i="501"/>
  <c r="K37" i="501"/>
  <c r="J37" i="501"/>
  <c r="L36" i="501"/>
  <c r="K36" i="501"/>
  <c r="J36" i="501"/>
  <c r="L35" i="501"/>
  <c r="K35" i="501"/>
  <c r="J35" i="501"/>
  <c r="L34" i="501"/>
  <c r="K34" i="501"/>
  <c r="J34" i="501"/>
  <c r="L33" i="501"/>
  <c r="K33" i="501"/>
  <c r="J33" i="501"/>
  <c r="L32" i="501"/>
  <c r="K32" i="501"/>
  <c r="J32" i="501"/>
  <c r="L31" i="501"/>
  <c r="K31" i="501"/>
  <c r="J31" i="501"/>
  <c r="L30" i="501"/>
  <c r="K30" i="501"/>
  <c r="J30" i="501"/>
  <c r="L29" i="501"/>
  <c r="K29" i="501"/>
  <c r="J29" i="501"/>
  <c r="L28" i="501"/>
  <c r="K28" i="501"/>
  <c r="J28" i="501"/>
  <c r="L27" i="501"/>
  <c r="K27" i="501"/>
  <c r="J27" i="501"/>
  <c r="L26" i="501"/>
  <c r="K26" i="501"/>
  <c r="J26" i="501"/>
  <c r="L25" i="501"/>
  <c r="K25" i="501"/>
  <c r="J25" i="501"/>
  <c r="L24" i="501"/>
  <c r="K24" i="501"/>
  <c r="J24" i="501"/>
  <c r="L23" i="501"/>
  <c r="K23" i="501"/>
  <c r="J23" i="501"/>
  <c r="L22" i="501"/>
  <c r="K22" i="501"/>
  <c r="J22" i="501"/>
  <c r="L21" i="501"/>
  <c r="K21" i="501"/>
  <c r="J21" i="501"/>
  <c r="L20" i="501"/>
  <c r="K20" i="501"/>
  <c r="J20" i="501"/>
  <c r="L19" i="501"/>
  <c r="K19" i="501"/>
  <c r="J19" i="501"/>
  <c r="L18" i="501"/>
  <c r="K18" i="501"/>
  <c r="J18" i="501"/>
  <c r="L17" i="501"/>
  <c r="K17" i="501"/>
  <c r="J17" i="501"/>
  <c r="L16" i="501"/>
  <c r="K16" i="501"/>
  <c r="J16" i="501"/>
  <c r="L15" i="501"/>
  <c r="K15" i="501"/>
  <c r="J15" i="501"/>
  <c r="L14" i="501"/>
  <c r="K14" i="501"/>
  <c r="J14" i="501"/>
  <c r="L13" i="501"/>
  <c r="K13" i="501"/>
  <c r="J13" i="501"/>
  <c r="L12" i="501"/>
  <c r="K12" i="501"/>
  <c r="J12" i="501"/>
  <c r="L11" i="501"/>
  <c r="K11" i="501"/>
  <c r="J11" i="501"/>
  <c r="L8" i="501"/>
  <c r="J8" i="501"/>
  <c r="K8" i="501" s="1"/>
  <c r="L7" i="501"/>
  <c r="J7" i="501"/>
  <c r="K7" i="501" s="1"/>
  <c r="L6" i="501"/>
  <c r="J6" i="501"/>
  <c r="K6" i="501" s="1"/>
  <c r="O4" i="501"/>
  <c r="N4" i="501"/>
  <c r="I4" i="484"/>
  <c r="L35" i="484"/>
  <c r="K35" i="484"/>
  <c r="J35" i="484"/>
  <c r="J41" i="484"/>
  <c r="H41" i="484"/>
  <c r="G41" i="484"/>
  <c r="D41" i="484" s="1"/>
  <c r="L41" i="484" s="1"/>
  <c r="F41" i="484"/>
  <c r="E41" i="484"/>
  <c r="C41" i="484" s="1"/>
  <c r="K41" i="484" s="1"/>
  <c r="J40" i="484"/>
  <c r="H40" i="484"/>
  <c r="G40" i="484"/>
  <c r="D40" i="484" s="1"/>
  <c r="L40" i="484" s="1"/>
  <c r="F40" i="484"/>
  <c r="E40" i="484"/>
  <c r="C40" i="484" s="1"/>
  <c r="K40" i="484" s="1"/>
  <c r="J39" i="484"/>
  <c r="H39" i="484"/>
  <c r="G39" i="484"/>
  <c r="D39" i="484" s="1"/>
  <c r="L39" i="484" s="1"/>
  <c r="F39" i="484"/>
  <c r="E39" i="484"/>
  <c r="C39" i="484" s="1"/>
  <c r="K39" i="484" s="1"/>
  <c r="J38" i="484"/>
  <c r="H38" i="484"/>
  <c r="G38" i="484"/>
  <c r="D38" i="484" s="1"/>
  <c r="L38" i="484" s="1"/>
  <c r="F38" i="484"/>
  <c r="E38" i="484"/>
  <c r="C38" i="484" s="1"/>
  <c r="K38" i="484" s="1"/>
  <c r="J37" i="484"/>
  <c r="H37" i="484"/>
  <c r="G37" i="484"/>
  <c r="D37" i="484" s="1"/>
  <c r="L37" i="484" s="1"/>
  <c r="F37" i="484"/>
  <c r="E37" i="484"/>
  <c r="C37" i="484" s="1"/>
  <c r="K37" i="484" s="1"/>
  <c r="J36" i="484"/>
  <c r="H36" i="484"/>
  <c r="G36" i="484"/>
  <c r="D36" i="484" s="1"/>
  <c r="L36" i="484" s="1"/>
  <c r="F36" i="484"/>
  <c r="E36" i="484"/>
  <c r="C36" i="484" s="1"/>
  <c r="K36" i="484" s="1"/>
  <c r="L33" i="484"/>
  <c r="J33" i="484"/>
  <c r="K33" i="484" s="1"/>
  <c r="L32" i="484"/>
  <c r="J32" i="484"/>
  <c r="K32" i="484" s="1"/>
  <c r="L31" i="484"/>
  <c r="J31" i="484"/>
  <c r="K31" i="484" s="1"/>
  <c r="L30" i="484"/>
  <c r="J30" i="484"/>
  <c r="K30" i="484" s="1"/>
  <c r="L29" i="484"/>
  <c r="J29" i="484"/>
  <c r="K29" i="484" s="1"/>
  <c r="L28" i="484"/>
  <c r="J28" i="484"/>
  <c r="K28" i="484" s="1"/>
  <c r="L27" i="484"/>
  <c r="J27" i="484"/>
  <c r="K27" i="484" s="1"/>
  <c r="L26" i="484"/>
  <c r="J26" i="484"/>
  <c r="K26" i="484" s="1"/>
  <c r="L24" i="484"/>
  <c r="J24" i="484"/>
  <c r="K24" i="484" s="1"/>
  <c r="L23" i="484"/>
  <c r="J23" i="484"/>
  <c r="K23" i="484" s="1"/>
  <c r="L22" i="484"/>
  <c r="J22" i="484"/>
  <c r="K22" i="484" s="1"/>
  <c r="L21" i="484"/>
  <c r="J21" i="484"/>
  <c r="K21" i="484" s="1"/>
  <c r="L20" i="484"/>
  <c r="J20" i="484"/>
  <c r="K20" i="484" s="1"/>
  <c r="L19" i="484"/>
  <c r="J19" i="484"/>
  <c r="K19" i="484" s="1"/>
  <c r="L18" i="484"/>
  <c r="J18" i="484"/>
  <c r="K18" i="484" s="1"/>
  <c r="L17" i="484"/>
  <c r="J17" i="484"/>
  <c r="K17" i="484" s="1"/>
  <c r="L16" i="484"/>
  <c r="J16" i="484"/>
  <c r="K16" i="484" s="1"/>
  <c r="L15" i="484"/>
  <c r="J15" i="484"/>
  <c r="K15" i="484" s="1"/>
  <c r="L14" i="484"/>
  <c r="J14" i="484"/>
  <c r="K14" i="484" s="1"/>
  <c r="L13" i="484"/>
  <c r="J13" i="484"/>
  <c r="K13" i="484" s="1"/>
  <c r="L12" i="484"/>
  <c r="J12" i="484"/>
  <c r="K12" i="484" s="1"/>
  <c r="L10" i="484"/>
  <c r="J10" i="484"/>
  <c r="K10" i="484" s="1"/>
  <c r="L8" i="484"/>
  <c r="J8" i="484"/>
  <c r="K8" i="484" s="1"/>
  <c r="L7" i="484"/>
  <c r="J7" i="484"/>
  <c r="K7" i="484" s="1"/>
  <c r="O4" i="484"/>
  <c r="N4" i="484"/>
  <c r="I4" i="444"/>
  <c r="J52" i="444"/>
  <c r="H52" i="444"/>
  <c r="G52" i="444"/>
  <c r="D52" i="444" s="1"/>
  <c r="L52" i="444" s="1"/>
  <c r="F52" i="444"/>
  <c r="E52" i="444"/>
  <c r="C52" i="444" s="1"/>
  <c r="K52" i="444" s="1"/>
  <c r="J51" i="444"/>
  <c r="H51" i="444"/>
  <c r="G51" i="444"/>
  <c r="D51" i="444" s="1"/>
  <c r="L51" i="444" s="1"/>
  <c r="F51" i="444"/>
  <c r="E51" i="444"/>
  <c r="C51" i="444" s="1"/>
  <c r="K51" i="444" s="1"/>
  <c r="J50" i="444"/>
  <c r="H50" i="444"/>
  <c r="G50" i="444"/>
  <c r="D50" i="444" s="1"/>
  <c r="L50" i="444" s="1"/>
  <c r="F50" i="444"/>
  <c r="E50" i="444"/>
  <c r="C50" i="444" s="1"/>
  <c r="K50" i="444" s="1"/>
  <c r="J49" i="444"/>
  <c r="H49" i="444"/>
  <c r="G49" i="444"/>
  <c r="D49" i="444" s="1"/>
  <c r="L49" i="444" s="1"/>
  <c r="F49" i="444"/>
  <c r="E49" i="444"/>
  <c r="C49" i="444" s="1"/>
  <c r="K49" i="444" s="1"/>
  <c r="J48" i="444"/>
  <c r="H48" i="444"/>
  <c r="G48" i="444"/>
  <c r="D48" i="444" s="1"/>
  <c r="L48" i="444" s="1"/>
  <c r="F48" i="444"/>
  <c r="E48" i="444"/>
  <c r="C48" i="444" s="1"/>
  <c r="K48" i="444" s="1"/>
  <c r="J47" i="444"/>
  <c r="H47" i="444"/>
  <c r="G47" i="444"/>
  <c r="D47" i="444" s="1"/>
  <c r="L47" i="444" s="1"/>
  <c r="F47" i="444"/>
  <c r="E47" i="444"/>
  <c r="C47" i="444" s="1"/>
  <c r="K47" i="444" s="1"/>
  <c r="J46" i="444"/>
  <c r="H46" i="444"/>
  <c r="G46" i="444"/>
  <c r="D46" i="444" s="1"/>
  <c r="L46" i="444" s="1"/>
  <c r="F46" i="444"/>
  <c r="E46" i="444"/>
  <c r="C46" i="444" s="1"/>
  <c r="K46" i="444" s="1"/>
  <c r="J45" i="444"/>
  <c r="H45" i="444"/>
  <c r="G45" i="444"/>
  <c r="D45" i="444" s="1"/>
  <c r="L45" i="444" s="1"/>
  <c r="F45" i="444"/>
  <c r="E45" i="444"/>
  <c r="C45" i="444" s="1"/>
  <c r="K45" i="444" s="1"/>
  <c r="J44" i="444"/>
  <c r="H44" i="444"/>
  <c r="G44" i="444"/>
  <c r="D44" i="444" s="1"/>
  <c r="L44" i="444" s="1"/>
  <c r="F44" i="444"/>
  <c r="E44" i="444"/>
  <c r="C44" i="444" s="1"/>
  <c r="K44" i="444" s="1"/>
  <c r="L43" i="444"/>
  <c r="K43" i="444"/>
  <c r="J43" i="444"/>
  <c r="L42" i="444"/>
  <c r="K42" i="444"/>
  <c r="J42" i="444"/>
  <c r="L41" i="444"/>
  <c r="K41" i="444"/>
  <c r="J41" i="444"/>
  <c r="L40" i="444"/>
  <c r="K40" i="444"/>
  <c r="J40" i="444"/>
  <c r="L39" i="444"/>
  <c r="K39" i="444"/>
  <c r="J39" i="444"/>
  <c r="L38" i="444"/>
  <c r="K38" i="444"/>
  <c r="J38" i="444"/>
  <c r="L37" i="444"/>
  <c r="K37" i="444"/>
  <c r="J37" i="444"/>
  <c r="L36" i="444"/>
  <c r="K36" i="444"/>
  <c r="J36" i="444"/>
  <c r="L35" i="444"/>
  <c r="K35" i="444"/>
  <c r="J35" i="444"/>
  <c r="L34" i="444"/>
  <c r="K34" i="444"/>
  <c r="J34" i="444"/>
  <c r="L33" i="444"/>
  <c r="K33" i="444"/>
  <c r="J33" i="444"/>
  <c r="L32" i="444"/>
  <c r="K32" i="444"/>
  <c r="J32" i="444"/>
  <c r="L30" i="444"/>
  <c r="J30" i="444"/>
  <c r="K30" i="444" s="1"/>
  <c r="L29" i="444"/>
  <c r="J29" i="444"/>
  <c r="K29" i="444" s="1"/>
  <c r="L28" i="444"/>
  <c r="J28" i="444"/>
  <c r="K28" i="444" s="1"/>
  <c r="L27" i="444"/>
  <c r="J27" i="444"/>
  <c r="K27" i="444" s="1"/>
  <c r="L26" i="444"/>
  <c r="J26" i="444"/>
  <c r="K26" i="444" s="1"/>
  <c r="L25" i="444"/>
  <c r="J25" i="444"/>
  <c r="K25" i="444" s="1"/>
  <c r="L24" i="444"/>
  <c r="J24" i="444"/>
  <c r="K24" i="444" s="1"/>
  <c r="L23" i="444"/>
  <c r="J23" i="444"/>
  <c r="K23" i="444" s="1"/>
  <c r="L22" i="444"/>
  <c r="J22" i="444"/>
  <c r="K22" i="444" s="1"/>
  <c r="L21" i="444"/>
  <c r="J21" i="444"/>
  <c r="K21" i="444" s="1"/>
  <c r="L20" i="444"/>
  <c r="J20" i="444"/>
  <c r="K20" i="444" s="1"/>
  <c r="L18" i="444"/>
  <c r="J18" i="444"/>
  <c r="K18" i="444" s="1"/>
  <c r="L17" i="444"/>
  <c r="J17" i="444"/>
  <c r="K17" i="444" s="1"/>
  <c r="L16" i="444"/>
  <c r="J16" i="444"/>
  <c r="K16" i="444" s="1"/>
  <c r="L15" i="444"/>
  <c r="J15" i="444"/>
  <c r="K15" i="444" s="1"/>
  <c r="L14" i="444"/>
  <c r="J14" i="444"/>
  <c r="K14" i="444" s="1"/>
  <c r="L13" i="444"/>
  <c r="J13" i="444"/>
  <c r="K13" i="444" s="1"/>
  <c r="L11" i="444"/>
  <c r="J11" i="444"/>
  <c r="K11" i="444" s="1"/>
  <c r="L10" i="444"/>
  <c r="J10" i="444"/>
  <c r="K10" i="444" s="1"/>
  <c r="L9" i="444"/>
  <c r="J9" i="444"/>
  <c r="K9" i="444" s="1"/>
  <c r="L8" i="444"/>
  <c r="J8" i="444"/>
  <c r="K8" i="444" s="1"/>
  <c r="L7" i="444"/>
  <c r="J7" i="444"/>
  <c r="K7" i="444" s="1"/>
  <c r="L6" i="444"/>
  <c r="J6" i="444"/>
  <c r="K6" i="444" s="1"/>
  <c r="O4" i="444"/>
  <c r="N4" i="444"/>
  <c r="I4" i="441"/>
  <c r="L16" i="441"/>
  <c r="K16" i="441"/>
  <c r="J16" i="441"/>
  <c r="J41" i="441"/>
  <c r="H41" i="441"/>
  <c r="G41" i="441"/>
  <c r="D41" i="441" s="1"/>
  <c r="L41" i="441" s="1"/>
  <c r="F41" i="441"/>
  <c r="E41" i="441"/>
  <c r="C41" i="441" s="1"/>
  <c r="K41" i="441" s="1"/>
  <c r="J40" i="441"/>
  <c r="H40" i="441"/>
  <c r="G40" i="441"/>
  <c r="D40" i="441" s="1"/>
  <c r="L40" i="441" s="1"/>
  <c r="F40" i="441"/>
  <c r="E40" i="441"/>
  <c r="C40" i="441" s="1"/>
  <c r="K40" i="441" s="1"/>
  <c r="J39" i="441"/>
  <c r="H39" i="441"/>
  <c r="G39" i="441"/>
  <c r="D39" i="441" s="1"/>
  <c r="L39" i="441" s="1"/>
  <c r="F39" i="441"/>
  <c r="E39" i="441"/>
  <c r="C39" i="441" s="1"/>
  <c r="K39" i="441" s="1"/>
  <c r="J38" i="441"/>
  <c r="H38" i="441"/>
  <c r="G38" i="441"/>
  <c r="D38" i="441" s="1"/>
  <c r="L38" i="441" s="1"/>
  <c r="F38" i="441"/>
  <c r="E38" i="441"/>
  <c r="C38" i="441" s="1"/>
  <c r="K38" i="441" s="1"/>
  <c r="J37" i="441"/>
  <c r="H37" i="441"/>
  <c r="G37" i="441"/>
  <c r="D37" i="441" s="1"/>
  <c r="L37" i="441" s="1"/>
  <c r="F37" i="441"/>
  <c r="E37" i="441"/>
  <c r="C37" i="441" s="1"/>
  <c r="K37" i="441" s="1"/>
  <c r="J36" i="441"/>
  <c r="H36" i="441"/>
  <c r="G36" i="441"/>
  <c r="D36" i="441" s="1"/>
  <c r="L36" i="441" s="1"/>
  <c r="F36" i="441"/>
  <c r="E36" i="441"/>
  <c r="C36" i="441" s="1"/>
  <c r="K36" i="441" s="1"/>
  <c r="J35" i="441"/>
  <c r="H35" i="441"/>
  <c r="G35" i="441"/>
  <c r="D35" i="441" s="1"/>
  <c r="L35" i="441" s="1"/>
  <c r="F35" i="441"/>
  <c r="E35" i="441"/>
  <c r="C35" i="441" s="1"/>
  <c r="K35" i="441" s="1"/>
  <c r="J34" i="441"/>
  <c r="H34" i="441"/>
  <c r="G34" i="441"/>
  <c r="D34" i="441" s="1"/>
  <c r="L34" i="441" s="1"/>
  <c r="F34" i="441"/>
  <c r="E34" i="441"/>
  <c r="C34" i="441" s="1"/>
  <c r="K34" i="441" s="1"/>
  <c r="J33" i="441"/>
  <c r="H33" i="441"/>
  <c r="G33" i="441"/>
  <c r="D33" i="441" s="1"/>
  <c r="L33" i="441" s="1"/>
  <c r="F33" i="441"/>
  <c r="E33" i="441"/>
  <c r="C33" i="441" s="1"/>
  <c r="K33" i="441" s="1"/>
  <c r="L32" i="441"/>
  <c r="K32" i="441"/>
  <c r="J32" i="441"/>
  <c r="L31" i="441"/>
  <c r="K31" i="441"/>
  <c r="J31" i="441"/>
  <c r="L30" i="441"/>
  <c r="K30" i="441"/>
  <c r="J30" i="441"/>
  <c r="L29" i="441"/>
  <c r="K29" i="441"/>
  <c r="J29" i="441"/>
  <c r="L28" i="441"/>
  <c r="K28" i="441"/>
  <c r="J28" i="441"/>
  <c r="L27" i="441"/>
  <c r="K27" i="441"/>
  <c r="J27" i="441"/>
  <c r="L26" i="441"/>
  <c r="K26" i="441"/>
  <c r="J26" i="441"/>
  <c r="L25" i="441"/>
  <c r="K25" i="441"/>
  <c r="J25" i="441"/>
  <c r="L24" i="441"/>
  <c r="K24" i="441"/>
  <c r="J24" i="441"/>
  <c r="L23" i="441"/>
  <c r="K23" i="441"/>
  <c r="J23" i="441"/>
  <c r="L22" i="441"/>
  <c r="K22" i="441"/>
  <c r="J22" i="441"/>
  <c r="L21" i="441"/>
  <c r="K21" i="441"/>
  <c r="J21" i="441"/>
  <c r="L20" i="441"/>
  <c r="K20" i="441"/>
  <c r="J20" i="441"/>
  <c r="L19" i="441"/>
  <c r="K19" i="441"/>
  <c r="J19" i="441"/>
  <c r="L18" i="441"/>
  <c r="K18" i="441"/>
  <c r="J18" i="441"/>
  <c r="L17" i="441"/>
  <c r="K17" i="441"/>
  <c r="J17" i="441"/>
  <c r="L14" i="441"/>
  <c r="J14" i="441"/>
  <c r="K14" i="441" s="1"/>
  <c r="L13" i="441"/>
  <c r="J13" i="441"/>
  <c r="K13" i="441" s="1"/>
  <c r="L12" i="441"/>
  <c r="J12" i="441"/>
  <c r="K12" i="441" s="1"/>
  <c r="L11" i="441"/>
  <c r="J11" i="441"/>
  <c r="K11" i="441" s="1"/>
  <c r="L10" i="441"/>
  <c r="J10" i="441"/>
  <c r="K10" i="441" s="1"/>
  <c r="L9" i="441"/>
  <c r="J9" i="441"/>
  <c r="K9" i="441" s="1"/>
  <c r="L8" i="441"/>
  <c r="J8" i="441"/>
  <c r="K8" i="441" s="1"/>
  <c r="L7" i="441"/>
  <c r="J7" i="441"/>
  <c r="K7" i="441" s="1"/>
  <c r="L6" i="441"/>
  <c r="J6" i="441"/>
  <c r="K6" i="441" s="1"/>
  <c r="O4" i="441"/>
  <c r="N4" i="441"/>
  <c r="I4" i="421"/>
  <c r="L41" i="421"/>
  <c r="J41" i="421"/>
  <c r="K41" i="421" s="1"/>
  <c r="J44" i="421"/>
  <c r="H44" i="421"/>
  <c r="G44" i="421"/>
  <c r="D44" i="421" s="1"/>
  <c r="L44" i="421" s="1"/>
  <c r="F44" i="421"/>
  <c r="E44" i="421"/>
  <c r="C44" i="421" s="1"/>
  <c r="K44" i="421" s="1"/>
  <c r="J43" i="421"/>
  <c r="H43" i="421"/>
  <c r="G43" i="421"/>
  <c r="D43" i="421" s="1"/>
  <c r="L43" i="421" s="1"/>
  <c r="F43" i="421"/>
  <c r="E43" i="421"/>
  <c r="C43" i="421" s="1"/>
  <c r="K43" i="421" s="1"/>
  <c r="J42" i="421"/>
  <c r="H42" i="421"/>
  <c r="G42" i="421"/>
  <c r="D42" i="421" s="1"/>
  <c r="L42" i="421" s="1"/>
  <c r="F42" i="421"/>
  <c r="E42" i="421"/>
  <c r="C42" i="421" s="1"/>
  <c r="K42" i="421" s="1"/>
  <c r="L39" i="421"/>
  <c r="J39" i="421"/>
  <c r="K39" i="421" s="1"/>
  <c r="L38" i="421"/>
  <c r="J38" i="421"/>
  <c r="K38" i="421" s="1"/>
  <c r="L37" i="421"/>
  <c r="J37" i="421"/>
  <c r="K37" i="421" s="1"/>
  <c r="L36" i="421"/>
  <c r="J36" i="421"/>
  <c r="K36" i="421" s="1"/>
  <c r="L34" i="421"/>
  <c r="J34" i="421"/>
  <c r="K34" i="421" s="1"/>
  <c r="L33" i="421"/>
  <c r="J33" i="421"/>
  <c r="K33" i="421" s="1"/>
  <c r="L32" i="421"/>
  <c r="J32" i="421"/>
  <c r="K32" i="421" s="1"/>
  <c r="L31" i="421"/>
  <c r="J31" i="421"/>
  <c r="K31" i="421" s="1"/>
  <c r="L29" i="421"/>
  <c r="J29" i="421"/>
  <c r="K29" i="421" s="1"/>
  <c r="L27" i="421"/>
  <c r="J27" i="421"/>
  <c r="K27" i="421" s="1"/>
  <c r="L26" i="421"/>
  <c r="J26" i="421"/>
  <c r="K26" i="421" s="1"/>
  <c r="L24" i="421"/>
  <c r="J24" i="421"/>
  <c r="K24" i="421" s="1"/>
  <c r="L22" i="421"/>
  <c r="J22" i="421"/>
  <c r="K22" i="421" s="1"/>
  <c r="L20" i="421"/>
  <c r="J20" i="421"/>
  <c r="K20" i="421" s="1"/>
  <c r="L19" i="421"/>
  <c r="J19" i="421"/>
  <c r="K19" i="421" s="1"/>
  <c r="L18" i="421"/>
  <c r="J18" i="421"/>
  <c r="K18" i="421" s="1"/>
  <c r="L17" i="421"/>
  <c r="J17" i="421"/>
  <c r="K17" i="421" s="1"/>
  <c r="L16" i="421"/>
  <c r="J16" i="421"/>
  <c r="K16" i="421" s="1"/>
  <c r="L15" i="421"/>
  <c r="J15" i="421"/>
  <c r="K15" i="421" s="1"/>
  <c r="L14" i="421"/>
  <c r="J14" i="421"/>
  <c r="K14" i="421" s="1"/>
  <c r="L13" i="421"/>
  <c r="J13" i="421"/>
  <c r="K13" i="421" s="1"/>
  <c r="L12" i="421"/>
  <c r="J12" i="421"/>
  <c r="K12" i="421" s="1"/>
  <c r="L10" i="421"/>
  <c r="J10" i="421"/>
  <c r="K10" i="421" s="1"/>
  <c r="L8" i="421"/>
  <c r="J8" i="421"/>
  <c r="K8" i="421" s="1"/>
  <c r="O4" i="421"/>
  <c r="N4" i="421"/>
  <c r="K4" i="519" l="1"/>
  <c r="L4" i="519"/>
  <c r="P4" i="519" s="1"/>
  <c r="L4" i="517"/>
  <c r="P4" i="517" s="1"/>
  <c r="K4" i="512"/>
  <c r="P4" i="515"/>
  <c r="L4" i="512"/>
  <c r="P4" i="512" s="1"/>
  <c r="L4" i="504"/>
  <c r="P4" i="504" s="1"/>
  <c r="K4" i="504"/>
  <c r="K4" i="501"/>
  <c r="L4" i="501"/>
  <c r="P4" i="501" s="1"/>
  <c r="K4" i="484"/>
  <c r="L4" i="484"/>
  <c r="P4" i="484" s="1"/>
  <c r="K4" i="444"/>
  <c r="L4" i="444"/>
  <c r="P4" i="444" s="1"/>
  <c r="K4" i="441"/>
  <c r="L4" i="441"/>
  <c r="P4" i="441" s="1"/>
  <c r="L4" i="421"/>
  <c r="P4" i="421" s="1"/>
  <c r="K4" i="421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11" i="2"/>
  <c r="O4" i="12"/>
  <c r="N4" i="12"/>
  <c r="J49" i="12"/>
  <c r="H49" i="12"/>
  <c r="G49" i="12"/>
  <c r="D49" i="12" s="1"/>
  <c r="L49" i="12" s="1"/>
  <c r="F49" i="12"/>
  <c r="E49" i="12"/>
  <c r="C49" i="12" s="1"/>
  <c r="K49" i="12" s="1"/>
  <c r="J48" i="12"/>
  <c r="H48" i="12"/>
  <c r="G48" i="12"/>
  <c r="D48" i="12" s="1"/>
  <c r="L48" i="12" s="1"/>
  <c r="F48" i="12"/>
  <c r="E48" i="12"/>
  <c r="C48" i="12" s="1"/>
  <c r="K48" i="12" s="1"/>
  <c r="J47" i="12"/>
  <c r="H47" i="12"/>
  <c r="G47" i="12"/>
  <c r="D47" i="12" s="1"/>
  <c r="L47" i="12" s="1"/>
  <c r="F47" i="12"/>
  <c r="E47" i="12"/>
  <c r="C47" i="12" s="1"/>
  <c r="K47" i="12" s="1"/>
  <c r="J46" i="12"/>
  <c r="H46" i="12"/>
  <c r="G46" i="12"/>
  <c r="D46" i="12" s="1"/>
  <c r="L46" i="12" s="1"/>
  <c r="F46" i="12"/>
  <c r="E46" i="12"/>
  <c r="C46" i="12" s="1"/>
  <c r="K46" i="12" s="1"/>
  <c r="J45" i="12"/>
  <c r="H45" i="12"/>
  <c r="G45" i="12"/>
  <c r="D45" i="12" s="1"/>
  <c r="L45" i="12" s="1"/>
  <c r="F45" i="12"/>
  <c r="E45" i="12"/>
  <c r="C45" i="12" s="1"/>
  <c r="K45" i="12" s="1"/>
  <c r="J44" i="12"/>
  <c r="H44" i="12"/>
  <c r="G44" i="12"/>
  <c r="D44" i="12" s="1"/>
  <c r="L44" i="12" s="1"/>
  <c r="F44" i="12"/>
  <c r="E44" i="12"/>
  <c r="C44" i="12" s="1"/>
  <c r="K44" i="12" s="1"/>
  <c r="J43" i="12"/>
  <c r="H43" i="12"/>
  <c r="G43" i="12"/>
  <c r="D43" i="12" s="1"/>
  <c r="L43" i="12" s="1"/>
  <c r="F43" i="12"/>
  <c r="E43" i="12"/>
  <c r="C43" i="12" s="1"/>
  <c r="K43" i="12" s="1"/>
  <c r="J42" i="12"/>
  <c r="H42" i="12"/>
  <c r="G42" i="12"/>
  <c r="D42" i="12" s="1"/>
  <c r="L42" i="12" s="1"/>
  <c r="F42" i="12"/>
  <c r="E42" i="12"/>
  <c r="C42" i="12" s="1"/>
  <c r="K42" i="12" s="1"/>
  <c r="J41" i="12"/>
  <c r="H41" i="12"/>
  <c r="G41" i="12"/>
  <c r="D41" i="12" s="1"/>
  <c r="L41" i="12" s="1"/>
  <c r="F41" i="12"/>
  <c r="E41" i="12"/>
  <c r="C41" i="12" s="1"/>
  <c r="K41" i="12" s="1"/>
  <c r="J40" i="12"/>
  <c r="L40" i="12"/>
  <c r="K40" i="12"/>
  <c r="K39" i="12"/>
  <c r="J39" i="12"/>
  <c r="L39" i="12"/>
  <c r="J38" i="12"/>
  <c r="L38" i="12"/>
  <c r="K38" i="12"/>
  <c r="J37" i="12"/>
  <c r="K37" i="12"/>
  <c r="L37" i="12"/>
  <c r="J36" i="12"/>
  <c r="L36" i="12"/>
  <c r="K36" i="12"/>
  <c r="J35" i="12"/>
  <c r="L35" i="12"/>
  <c r="K35" i="12"/>
  <c r="J34" i="12"/>
  <c r="L34" i="12"/>
  <c r="K34" i="12"/>
  <c r="J33" i="12"/>
  <c r="K33" i="12"/>
  <c r="L33" i="12"/>
  <c r="J32" i="12"/>
  <c r="L32" i="12"/>
  <c r="K32" i="12"/>
  <c r="K31" i="12"/>
  <c r="J31" i="12"/>
  <c r="L31" i="12"/>
  <c r="J30" i="12"/>
  <c r="L30" i="12"/>
  <c r="K30" i="12"/>
  <c r="J29" i="12"/>
  <c r="L29" i="12"/>
  <c r="K29" i="12"/>
  <c r="J28" i="12"/>
  <c r="L28" i="12"/>
  <c r="K28" i="12"/>
  <c r="J27" i="12"/>
  <c r="L27" i="12"/>
  <c r="K27" i="12"/>
  <c r="J26" i="12"/>
  <c r="L26" i="12"/>
  <c r="K26" i="12"/>
  <c r="J25" i="12"/>
  <c r="L25" i="12"/>
  <c r="K25" i="12"/>
  <c r="J24" i="12"/>
  <c r="L24" i="12"/>
  <c r="K24" i="12"/>
  <c r="J23" i="12"/>
  <c r="K23" i="12"/>
  <c r="L23" i="12"/>
  <c r="J22" i="12"/>
  <c r="L22" i="12"/>
  <c r="K22" i="12"/>
  <c r="J21" i="12"/>
  <c r="L21" i="12"/>
  <c r="K21" i="12"/>
  <c r="J20" i="12"/>
  <c r="L20" i="12"/>
  <c r="K20" i="12"/>
  <c r="J19" i="12"/>
  <c r="L19" i="12"/>
  <c r="K19" i="12"/>
  <c r="J18" i="12"/>
  <c r="L18" i="12"/>
  <c r="K18" i="12"/>
  <c r="J17" i="12"/>
  <c r="L17" i="12"/>
  <c r="K17" i="12"/>
  <c r="J16" i="12"/>
  <c r="L16" i="12"/>
  <c r="K16" i="12"/>
  <c r="J15" i="12"/>
  <c r="K15" i="12"/>
  <c r="L15" i="12"/>
  <c r="J14" i="12"/>
  <c r="L14" i="12"/>
  <c r="K14" i="12"/>
  <c r="J13" i="12"/>
  <c r="K13" i="12"/>
  <c r="L13" i="12"/>
  <c r="J12" i="12"/>
  <c r="L12" i="12"/>
  <c r="K12" i="12"/>
  <c r="J11" i="12"/>
  <c r="L11" i="12"/>
  <c r="K11" i="12"/>
  <c r="J10" i="12"/>
  <c r="L10" i="12"/>
  <c r="K10" i="12"/>
  <c r="L9" i="12"/>
  <c r="K9" i="12"/>
  <c r="J9" i="12"/>
  <c r="L8" i="12"/>
  <c r="K8" i="12"/>
  <c r="J8" i="12"/>
  <c r="L7" i="12"/>
  <c r="K7" i="12"/>
  <c r="J7" i="12"/>
  <c r="L6" i="12"/>
  <c r="K6" i="12"/>
  <c r="J6" i="12"/>
  <c r="L4" i="12" l="1"/>
  <c r="P4" i="12" s="1"/>
  <c r="K4" i="12"/>
  <c r="AB6" i="8" l="1"/>
  <c r="AB7" i="8"/>
  <c r="AB8" i="8"/>
  <c r="AB9" i="8"/>
  <c r="AB10" i="8"/>
  <c r="AB11" i="8"/>
  <c r="AB12" i="8"/>
  <c r="AB5" i="8"/>
  <c r="P25" i="8"/>
  <c r="P26" i="8"/>
  <c r="P27" i="8"/>
  <c r="P28" i="8"/>
  <c r="P29" i="8"/>
  <c r="P30" i="8"/>
  <c r="P24" i="8"/>
  <c r="C7" i="2"/>
  <c r="AK32" i="2" l="1"/>
  <c r="AK24" i="2"/>
  <c r="AK16" i="2"/>
  <c r="AI33" i="2"/>
  <c r="AI25" i="2"/>
  <c r="AI17" i="2"/>
  <c r="AG34" i="2"/>
  <c r="AG26" i="2"/>
  <c r="AG18" i="2"/>
  <c r="AE35" i="2"/>
  <c r="AE27" i="2"/>
  <c r="AE19" i="2"/>
  <c r="AE11" i="2"/>
  <c r="AC28" i="2"/>
  <c r="AC20" i="2"/>
  <c r="AC12" i="2"/>
  <c r="AK11" i="2"/>
  <c r="AG29" i="2"/>
  <c r="AE14" i="2"/>
  <c r="AK26" i="2"/>
  <c r="AG28" i="2"/>
  <c r="AC30" i="2"/>
  <c r="AK31" i="2"/>
  <c r="AK23" i="2"/>
  <c r="AK15" i="2"/>
  <c r="AI32" i="2"/>
  <c r="AI24" i="2"/>
  <c r="AI16" i="2"/>
  <c r="AG33" i="2"/>
  <c r="AG25" i="2"/>
  <c r="AG17" i="2"/>
  <c r="AE34" i="2"/>
  <c r="AE26" i="2"/>
  <c r="AE18" i="2"/>
  <c r="AC35" i="2"/>
  <c r="AC27" i="2"/>
  <c r="AC19" i="2"/>
  <c r="AC11" i="2"/>
  <c r="AK19" i="2"/>
  <c r="AI19" i="2"/>
  <c r="AC14" i="2"/>
  <c r="AK30" i="2"/>
  <c r="AK22" i="2"/>
  <c r="AK14" i="2"/>
  <c r="AI31" i="2"/>
  <c r="AI23" i="2"/>
  <c r="AI15" i="2"/>
  <c r="AG32" i="2"/>
  <c r="AG24" i="2"/>
  <c r="AG16" i="2"/>
  <c r="AE33" i="2"/>
  <c r="AE25" i="2"/>
  <c r="AE17" i="2"/>
  <c r="AC34" i="2"/>
  <c r="AC26" i="2"/>
  <c r="AC18" i="2"/>
  <c r="AK35" i="2"/>
  <c r="AI12" i="2"/>
  <c r="AE30" i="2"/>
  <c r="AC15" i="2"/>
  <c r="AK34" i="2"/>
  <c r="AG20" i="2"/>
  <c r="AC22" i="2"/>
  <c r="AK29" i="2"/>
  <c r="AK21" i="2"/>
  <c r="AK13" i="2"/>
  <c r="AI30" i="2"/>
  <c r="AI22" i="2"/>
  <c r="AI14" i="2"/>
  <c r="AG31" i="2"/>
  <c r="AG23" i="2"/>
  <c r="AG15" i="2"/>
  <c r="AE32" i="2"/>
  <c r="AE24" i="2"/>
  <c r="AE16" i="2"/>
  <c r="AC33" i="2"/>
  <c r="AC25" i="2"/>
  <c r="AC17" i="2"/>
  <c r="AI20" i="2"/>
  <c r="AG13" i="2"/>
  <c r="AC23" i="2"/>
  <c r="AI35" i="2"/>
  <c r="AE29" i="2"/>
  <c r="AK28" i="2"/>
  <c r="AK20" i="2"/>
  <c r="AK12" i="2"/>
  <c r="AI29" i="2"/>
  <c r="AI21" i="2"/>
  <c r="AI13" i="2"/>
  <c r="AG30" i="2"/>
  <c r="AG22" i="2"/>
  <c r="AG14" i="2"/>
  <c r="AE31" i="2"/>
  <c r="AE23" i="2"/>
  <c r="AE15" i="2"/>
  <c r="AC32" i="2"/>
  <c r="AC24" i="2"/>
  <c r="AC16" i="2"/>
  <c r="AI28" i="2"/>
  <c r="AE22" i="2"/>
  <c r="AI27" i="2"/>
  <c r="AG12" i="2"/>
  <c r="AE13" i="2"/>
  <c r="AK33" i="2"/>
  <c r="AK25" i="2"/>
  <c r="AK17" i="2"/>
  <c r="AI34" i="2"/>
  <c r="AI26" i="2"/>
  <c r="AI18" i="2"/>
  <c r="AG35" i="2"/>
  <c r="AG27" i="2"/>
  <c r="AG19" i="2"/>
  <c r="AG11" i="2"/>
  <c r="AE28" i="2"/>
  <c r="AE20" i="2"/>
  <c r="AE12" i="2"/>
  <c r="AC29" i="2"/>
  <c r="AC21" i="2"/>
  <c r="AC13" i="2"/>
  <c r="AK27" i="2"/>
  <c r="AG21" i="2"/>
  <c r="AC31" i="2"/>
  <c r="AK18" i="2"/>
  <c r="AI11" i="2"/>
  <c r="AE21" i="2"/>
  <c r="AA28" i="2"/>
  <c r="AA20" i="2"/>
  <c r="AA12" i="2"/>
  <c r="Y29" i="2"/>
  <c r="Y21" i="2"/>
  <c r="Y13" i="2"/>
  <c r="W30" i="2"/>
  <c r="W22" i="2"/>
  <c r="W14" i="2"/>
  <c r="U31" i="2"/>
  <c r="U23" i="2"/>
  <c r="U15" i="2"/>
  <c r="S32" i="2"/>
  <c r="S24" i="2"/>
  <c r="S16" i="2"/>
  <c r="Q33" i="2"/>
  <c r="Q25" i="2"/>
  <c r="Q17" i="2"/>
  <c r="O34" i="2"/>
  <c r="O26" i="2"/>
  <c r="O18" i="2"/>
  <c r="M35" i="2"/>
  <c r="M27" i="2"/>
  <c r="M19" i="2"/>
  <c r="M11" i="2"/>
  <c r="K28" i="2"/>
  <c r="K20" i="2"/>
  <c r="K12" i="2"/>
  <c r="I29" i="2"/>
  <c r="I21" i="2"/>
  <c r="I13" i="2"/>
  <c r="G30" i="2"/>
  <c r="G22" i="2"/>
  <c r="G14" i="2"/>
  <c r="E31" i="2"/>
  <c r="E23" i="2"/>
  <c r="E15" i="2"/>
  <c r="AA29" i="2"/>
  <c r="AA21" i="2"/>
  <c r="AA13" i="2"/>
  <c r="Y30" i="2"/>
  <c r="Y22" i="2"/>
  <c r="Y14" i="2"/>
  <c r="W31" i="2"/>
  <c r="W23" i="2"/>
  <c r="W15" i="2"/>
  <c r="U32" i="2"/>
  <c r="U24" i="2"/>
  <c r="U16" i="2"/>
  <c r="S33" i="2"/>
  <c r="S25" i="2"/>
  <c r="S17" i="2"/>
  <c r="Q34" i="2"/>
  <c r="Q26" i="2"/>
  <c r="Q18" i="2"/>
  <c r="O35" i="2"/>
  <c r="O27" i="2"/>
  <c r="O19" i="2"/>
  <c r="O11" i="2"/>
  <c r="M28" i="2"/>
  <c r="M20" i="2"/>
  <c r="M12" i="2"/>
  <c r="K29" i="2"/>
  <c r="K21" i="2"/>
  <c r="K13" i="2"/>
  <c r="I30" i="2"/>
  <c r="I22" i="2"/>
  <c r="I14" i="2"/>
  <c r="G31" i="2"/>
  <c r="G23" i="2"/>
  <c r="G15" i="2"/>
  <c r="E32" i="2"/>
  <c r="E24" i="2"/>
  <c r="E16" i="2"/>
  <c r="AA30" i="2"/>
  <c r="AA22" i="2"/>
  <c r="AA14" i="2"/>
  <c r="Y31" i="2"/>
  <c r="Y23" i="2"/>
  <c r="Y15" i="2"/>
  <c r="W32" i="2"/>
  <c r="W24" i="2"/>
  <c r="W16" i="2"/>
  <c r="U33" i="2"/>
  <c r="U25" i="2"/>
  <c r="U17" i="2"/>
  <c r="S34" i="2"/>
  <c r="S26" i="2"/>
  <c r="S18" i="2"/>
  <c r="Q35" i="2"/>
  <c r="Q27" i="2"/>
  <c r="Q19" i="2"/>
  <c r="Q11" i="2"/>
  <c r="O28" i="2"/>
  <c r="O20" i="2"/>
  <c r="O12" i="2"/>
  <c r="M21" i="2"/>
  <c r="M13" i="2"/>
  <c r="K30" i="2"/>
  <c r="K22" i="2"/>
  <c r="K14" i="2"/>
  <c r="I31" i="2"/>
  <c r="I23" i="2"/>
  <c r="I15" i="2"/>
  <c r="G32" i="2"/>
  <c r="G24" i="2"/>
  <c r="G16" i="2"/>
  <c r="E33" i="2"/>
  <c r="E25" i="2"/>
  <c r="E17" i="2"/>
  <c r="AA31" i="2"/>
  <c r="AA23" i="2"/>
  <c r="AA15" i="2"/>
  <c r="Y32" i="2"/>
  <c r="Y24" i="2"/>
  <c r="Y16" i="2"/>
  <c r="W33" i="2"/>
  <c r="W25" i="2"/>
  <c r="W17" i="2"/>
  <c r="U34" i="2"/>
  <c r="U26" i="2"/>
  <c r="U18" i="2"/>
  <c r="S35" i="2"/>
  <c r="S27" i="2"/>
  <c r="S19" i="2"/>
  <c r="S11" i="2"/>
  <c r="Q28" i="2"/>
  <c r="Q20" i="2"/>
  <c r="Q12" i="2"/>
  <c r="O29" i="2"/>
  <c r="O21" i="2"/>
  <c r="O13" i="2"/>
  <c r="M30" i="2"/>
  <c r="M22" i="2"/>
  <c r="M14" i="2"/>
  <c r="K31" i="2"/>
  <c r="K23" i="2"/>
  <c r="K15" i="2"/>
  <c r="I32" i="2"/>
  <c r="I24" i="2"/>
  <c r="I16" i="2"/>
  <c r="G33" i="2"/>
  <c r="G25" i="2"/>
  <c r="G17" i="2"/>
  <c r="E34" i="2"/>
  <c r="E26" i="2"/>
  <c r="E18" i="2"/>
  <c r="AA32" i="2"/>
  <c r="AA24" i="2"/>
  <c r="AA16" i="2"/>
  <c r="Y33" i="2"/>
  <c r="Y25" i="2"/>
  <c r="Y17" i="2"/>
  <c r="W34" i="2"/>
  <c r="W26" i="2"/>
  <c r="W18" i="2"/>
  <c r="U35" i="2"/>
  <c r="U27" i="2"/>
  <c r="U19" i="2"/>
  <c r="U11" i="2"/>
  <c r="S28" i="2"/>
  <c r="S20" i="2"/>
  <c r="S12" i="2"/>
  <c r="Q29" i="2"/>
  <c r="Q21" i="2"/>
  <c r="Q13" i="2"/>
  <c r="O30" i="2"/>
  <c r="O22" i="2"/>
  <c r="O14" i="2"/>
  <c r="M31" i="2"/>
  <c r="M23" i="2"/>
  <c r="M15" i="2"/>
  <c r="K32" i="2"/>
  <c r="K24" i="2"/>
  <c r="K16" i="2"/>
  <c r="I33" i="2"/>
  <c r="I25" i="2"/>
  <c r="I17" i="2"/>
  <c r="G34" i="2"/>
  <c r="G26" i="2"/>
  <c r="G18" i="2"/>
  <c r="E35" i="2"/>
  <c r="E27" i="2"/>
  <c r="E19" i="2"/>
  <c r="E11" i="2"/>
  <c r="AA33" i="2"/>
  <c r="AA25" i="2"/>
  <c r="AA17" i="2"/>
  <c r="Y34" i="2"/>
  <c r="Y26" i="2"/>
  <c r="Y18" i="2"/>
  <c r="W35" i="2"/>
  <c r="W27" i="2"/>
  <c r="W19" i="2"/>
  <c r="W11" i="2"/>
  <c r="U28" i="2"/>
  <c r="U20" i="2"/>
  <c r="U12" i="2"/>
  <c r="S29" i="2"/>
  <c r="S21" i="2"/>
  <c r="S13" i="2"/>
  <c r="Q30" i="2"/>
  <c r="Q22" i="2"/>
  <c r="Q14" i="2"/>
  <c r="O31" i="2"/>
  <c r="O23" i="2"/>
  <c r="O15" i="2"/>
  <c r="M32" i="2"/>
  <c r="M24" i="2"/>
  <c r="M16" i="2"/>
  <c r="K33" i="2"/>
  <c r="K25" i="2"/>
  <c r="K17" i="2"/>
  <c r="I34" i="2"/>
  <c r="I26" i="2"/>
  <c r="I18" i="2"/>
  <c r="G35" i="2"/>
  <c r="G27" i="2"/>
  <c r="G19" i="2"/>
  <c r="G11" i="2"/>
  <c r="E28" i="2"/>
  <c r="E20" i="2"/>
  <c r="E12" i="2"/>
  <c r="AA34" i="2"/>
  <c r="AA26" i="2"/>
  <c r="AA18" i="2"/>
  <c r="Y35" i="2"/>
  <c r="Y27" i="2"/>
  <c r="Y19" i="2"/>
  <c r="Y11" i="2"/>
  <c r="W28" i="2"/>
  <c r="W20" i="2"/>
  <c r="W12" i="2"/>
  <c r="U29" i="2"/>
  <c r="U21" i="2"/>
  <c r="U13" i="2"/>
  <c r="S30" i="2"/>
  <c r="S22" i="2"/>
  <c r="S14" i="2"/>
  <c r="Q31" i="2"/>
  <c r="Q23" i="2"/>
  <c r="Q15" i="2"/>
  <c r="O32" i="2"/>
  <c r="O24" i="2"/>
  <c r="O16" i="2"/>
  <c r="M33" i="2"/>
  <c r="M25" i="2"/>
  <c r="M17" i="2"/>
  <c r="K34" i="2"/>
  <c r="K26" i="2"/>
  <c r="K18" i="2"/>
  <c r="I35" i="2"/>
  <c r="I27" i="2"/>
  <c r="I19" i="2"/>
  <c r="I11" i="2"/>
  <c r="G28" i="2"/>
  <c r="G20" i="2"/>
  <c r="G12" i="2"/>
  <c r="E29" i="2"/>
  <c r="E21" i="2"/>
  <c r="E13" i="2"/>
  <c r="AA35" i="2"/>
  <c r="AA27" i="2"/>
  <c r="AA19" i="2"/>
  <c r="AA11" i="2"/>
  <c r="Y28" i="2"/>
  <c r="Y20" i="2"/>
  <c r="Y12" i="2"/>
  <c r="W29" i="2"/>
  <c r="W21" i="2"/>
  <c r="W13" i="2"/>
  <c r="U30" i="2"/>
  <c r="U22" i="2"/>
  <c r="U14" i="2"/>
  <c r="S31" i="2"/>
  <c r="S23" i="2"/>
  <c r="S15" i="2"/>
  <c r="Q32" i="2"/>
  <c r="Q24" i="2"/>
  <c r="Q16" i="2"/>
  <c r="O33" i="2"/>
  <c r="O25" i="2"/>
  <c r="O17" i="2"/>
  <c r="M34" i="2"/>
  <c r="M26" i="2"/>
  <c r="M18" i="2"/>
  <c r="K35" i="2"/>
  <c r="K27" i="2"/>
  <c r="K19" i="2"/>
  <c r="K11" i="2"/>
  <c r="I28" i="2"/>
  <c r="I20" i="2"/>
  <c r="I12" i="2"/>
  <c r="G29" i="2"/>
  <c r="G21" i="2"/>
  <c r="G13" i="2"/>
  <c r="E30" i="2"/>
  <c r="E22" i="2"/>
  <c r="E14" i="2"/>
  <c r="C19" i="2"/>
  <c r="C27" i="2"/>
  <c r="C35" i="2"/>
  <c r="C18" i="2"/>
  <c r="C26" i="2"/>
  <c r="C34" i="2"/>
  <c r="C17" i="2"/>
  <c r="C25" i="2"/>
  <c r="C33" i="2"/>
  <c r="C16" i="2"/>
  <c r="C24" i="2"/>
  <c r="C32" i="2"/>
  <c r="C15" i="2"/>
  <c r="C23" i="2"/>
  <c r="C31" i="2"/>
  <c r="C14" i="2"/>
  <c r="C22" i="2"/>
  <c r="C30" i="2"/>
  <c r="C13" i="2"/>
  <c r="C21" i="2"/>
  <c r="C29" i="2"/>
  <c r="C12" i="2"/>
  <c r="C20" i="2"/>
  <c r="C28" i="2"/>
  <c r="C11" i="2"/>
  <c r="P32" i="8"/>
  <c r="AB14" i="8"/>
</calcChain>
</file>

<file path=xl/sharedStrings.xml><?xml version="1.0" encoding="utf-8"?>
<sst xmlns="http://schemas.openxmlformats.org/spreadsheetml/2006/main" count="1155" uniqueCount="83">
  <si>
    <t>Sauzé</t>
  </si>
  <si>
    <t>Limort</t>
  </si>
  <si>
    <t>Tessé</t>
  </si>
  <si>
    <t>Chaunay</t>
  </si>
  <si>
    <t>Moutardon</t>
  </si>
  <si>
    <t>Melleran</t>
  </si>
  <si>
    <t>Messé</t>
  </si>
  <si>
    <t>SAO</t>
  </si>
  <si>
    <t>Chauffour</t>
  </si>
  <si>
    <t>Raix</t>
  </si>
  <si>
    <t>Narbonneau</t>
  </si>
  <si>
    <t>Anais</t>
  </si>
  <si>
    <t>Tuzie</t>
  </si>
  <si>
    <t>Fleure</t>
  </si>
  <si>
    <t>Chapelle</t>
  </si>
  <si>
    <t>Verrières</t>
  </si>
  <si>
    <t>Paizay</t>
  </si>
  <si>
    <t>Sommières</t>
  </si>
  <si>
    <t>Mauprévoir</t>
  </si>
  <si>
    <t>Chapelle Baton</t>
  </si>
  <si>
    <t>Château Garnier</t>
  </si>
  <si>
    <t>Asnois</t>
  </si>
  <si>
    <t>Genouillé</t>
  </si>
  <si>
    <t>Magnac</t>
  </si>
  <si>
    <t>SPBL</t>
  </si>
  <si>
    <t>KM</t>
  </si>
  <si>
    <t>€/T</t>
  </si>
  <si>
    <t>Saint Saviol</t>
  </si>
  <si>
    <t>La Pallice</t>
  </si>
  <si>
    <t>Saint Sauvant</t>
  </si>
  <si>
    <t>Continvoir</t>
  </si>
  <si>
    <t>Jardres</t>
  </si>
  <si>
    <t>Relations</t>
  </si>
  <si>
    <t>Silo Départ</t>
  </si>
  <si>
    <t>Silo arrivée</t>
  </si>
  <si>
    <t>kmsauze</t>
  </si>
  <si>
    <t>eurosauze</t>
  </si>
  <si>
    <t>Prix tonne</t>
  </si>
  <si>
    <t>kmsao</t>
  </si>
  <si>
    <t>eurosao</t>
  </si>
  <si>
    <t>Total</t>
  </si>
  <si>
    <t>Km</t>
  </si>
  <si>
    <t>Cout</t>
  </si>
  <si>
    <t>Tonnage</t>
  </si>
  <si>
    <t>NB Chgt</t>
  </si>
  <si>
    <t>Colza</t>
  </si>
  <si>
    <t>Blé tendre</t>
  </si>
  <si>
    <t>Blé dur</t>
  </si>
  <si>
    <t>Orge Mouture</t>
  </si>
  <si>
    <t>Triticale</t>
  </si>
  <si>
    <t>Avoine</t>
  </si>
  <si>
    <t>Millet</t>
  </si>
  <si>
    <t>Pois</t>
  </si>
  <si>
    <t>Capacité de Stockage</t>
  </si>
  <si>
    <t>Prévisions par sites</t>
  </si>
  <si>
    <t>01)Sauzé</t>
  </si>
  <si>
    <t>02)Saint Saviol</t>
  </si>
  <si>
    <t>03)Narbonneau</t>
  </si>
  <si>
    <t>04)Saint Sauvant</t>
  </si>
  <si>
    <t>05)Fleure</t>
  </si>
  <si>
    <t>06)Chapelle</t>
  </si>
  <si>
    <t>07)Paizay</t>
  </si>
  <si>
    <t>08)Moutardon</t>
  </si>
  <si>
    <t>09)Verrières</t>
  </si>
  <si>
    <t>10)Chaunay</t>
  </si>
  <si>
    <t>11)Melleran</t>
  </si>
  <si>
    <t>12)Messé</t>
  </si>
  <si>
    <t>Capacité</t>
  </si>
  <si>
    <t>Utilisé</t>
  </si>
  <si>
    <t>Silo</t>
  </si>
  <si>
    <t>Produit</t>
  </si>
  <si>
    <t>Stockage</t>
  </si>
  <si>
    <t>Transferts</t>
  </si>
  <si>
    <t>optimiser</t>
  </si>
  <si>
    <t>Mais</t>
  </si>
  <si>
    <t>Blé CRC</t>
  </si>
  <si>
    <t>UCAP</t>
  </si>
  <si>
    <t>Autre</t>
  </si>
  <si>
    <t>13)UCAP</t>
  </si>
  <si>
    <t>prix</t>
  </si>
  <si>
    <t>meilleur résultat uniquement</t>
  </si>
  <si>
    <t>oui</t>
  </si>
  <si>
    <t>pas/plus de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</si>
</sst>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4" xfId="0" applyBorder="1"/>
    <xf numFmtId="0" fontId="0" fillId="2" borderId="1" xfId="0" applyFill="1" applyBorder="1"/>
    <xf numFmtId="0" fontId="0" fillId="4" borderId="1" xfId="0" applyFill="1" applyBorder="1"/>
    <xf numFmtId="0" fontId="0" fillId="4" borderId="5" xfId="0" applyFill="1" applyBorder="1" applyAlignment="1">
      <alignment horizontal="center"/>
    </xf>
    <xf numFmtId="164" fontId="0" fillId="4" borderId="6" xfId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2" borderId="6" xfId="1" applyFont="1" applyFill="1" applyBorder="1" applyAlignment="1">
      <alignment horizontal="center"/>
    </xf>
    <xf numFmtId="164" fontId="0" fillId="4" borderId="6" xfId="1" applyFont="1" applyFill="1" applyBorder="1"/>
    <xf numFmtId="164" fontId="0" fillId="2" borderId="6" xfId="1" applyFont="1" applyFill="1" applyBorder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0" fontId="0" fillId="0" borderId="0" xfId="0" applyNumberFormat="1"/>
    <xf numFmtId="0" fontId="0" fillId="0" borderId="0" xfId="0" applyProtection="1">
      <protection locked="0"/>
    </xf>
    <xf numFmtId="10" fontId="0" fillId="0" borderId="0" xfId="0" applyNumberFormat="1" applyProtection="1"/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horizontal="center"/>
    </xf>
    <xf numFmtId="165" fontId="0" fillId="0" borderId="10" xfId="0" applyNumberFormat="1" applyBorder="1" applyProtection="1"/>
    <xf numFmtId="2" fontId="0" fillId="0" borderId="10" xfId="0" applyNumberFormat="1" applyBorder="1" applyProtection="1"/>
    <xf numFmtId="0" fontId="0" fillId="0" borderId="11" xfId="0" applyBorder="1" applyProtection="1"/>
    <xf numFmtId="0" fontId="0" fillId="0" borderId="1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</xf>
    <xf numFmtId="165" fontId="0" fillId="0" borderId="0" xfId="0" applyNumberFormat="1" applyBorder="1" applyProtection="1"/>
    <xf numFmtId="2" fontId="0" fillId="0" borderId="0" xfId="0" applyNumberFormat="1" applyBorder="1" applyProtection="1"/>
    <xf numFmtId="0" fontId="0" fillId="0" borderId="13" xfId="0" applyBorder="1" applyProtection="1"/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horizontal="center"/>
    </xf>
    <xf numFmtId="165" fontId="0" fillId="0" borderId="15" xfId="0" applyNumberFormat="1" applyBorder="1" applyProtection="1"/>
    <xf numFmtId="2" fontId="0" fillId="0" borderId="15" xfId="0" applyNumberFormat="1" applyBorder="1" applyProtection="1"/>
    <xf numFmtId="0" fontId="0" fillId="0" borderId="16" xfId="0" applyBorder="1" applyProtection="1"/>
    <xf numFmtId="0" fontId="0" fillId="0" borderId="1" xfId="0" applyBorder="1"/>
    <xf numFmtId="0" fontId="0" fillId="6" borderId="0" xfId="0" applyFill="1"/>
    <xf numFmtId="2" fontId="0" fillId="0" borderId="0" xfId="0" applyNumberFormat="1" applyProtection="1">
      <protection locked="0"/>
    </xf>
    <xf numFmtId="0" fontId="0" fillId="0" borderId="0" xfId="0" applyAlignment="1">
      <alignment wrapText="1" shrinkToFit="1"/>
    </xf>
    <xf numFmtId="0" fontId="0" fillId="4" borderId="5" xfId="0" applyFill="1" applyBorder="1" applyAlignment="1">
      <alignment horizontal="center" vertical="center"/>
    </xf>
    <xf numFmtId="164" fontId="0" fillId="4" borderId="6" xfId="1" applyFont="1" applyFill="1" applyBorder="1" applyAlignment="1">
      <alignment horizontal="center" vertical="center"/>
    </xf>
    <xf numFmtId="0" fontId="0" fillId="0" borderId="17" xfId="0" applyFill="1" applyBorder="1"/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  <color rgb="FF6699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123825</xdr:rowOff>
        </xdr:from>
        <xdr:to>
          <xdr:col>4</xdr:col>
          <xdr:colOff>504825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180975</xdr:rowOff>
    </xdr:from>
    <xdr:to>
      <xdr:col>10</xdr:col>
      <xdr:colOff>9525</xdr:colOff>
      <xdr:row>40</xdr:row>
      <xdr:rowOff>9525</xdr:rowOff>
    </xdr:to>
    <xdr:sp macro="" textlink="">
      <xdr:nvSpPr>
        <xdr:cNvPr id="2" name="TextBox 1"/>
        <xdr:cNvSpPr txBox="1"/>
      </xdr:nvSpPr>
      <xdr:spPr>
        <a:xfrm>
          <a:off x="114300" y="180975"/>
          <a:ext cx="5991225" cy="744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classeur contient une macro de détermination des lieux de stockage optimums pour des produits et des sites de récoltes indiqués dans la feuille prévision.</a:t>
          </a:r>
        </a:p>
        <a:p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calcul peut se faire au choix sur une optimisation du kilométrage ou une optimisation du coût (paramètre à indiquer sur la feuille prévision).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L'algorithme est très élémentaire et se base sur un tableau des tarifs est des distances entre les sites de récolte et les sites de stockage. (informations à maintenir en feuille Tarif, qui contenait pas mal d'erreurs, que j'ai corrigées).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Lorsqu'un tarif ou une distance n'est pas trouvé, il est mis par défaut à la valeur 999.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lancer la macro, se mettre sur la feuille prévision et appuyer sur le bouton, après avoir introduit les paramètres.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macro générera pour chaque produit :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feuille produit (identifiée par P&gt;nom de produit) avec la liste des transferts proposés et le statut des  capacités de stockage utilisées par site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feuille distance qui sert à la détermination du site de stockage le mieux adapté en fonction du paramètre (kilométrage ou coût).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algorithme :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chaque produit, on génère autant de feuilles que de sites de récolte (chaque site site est décalé d'une position) + une feuille triée selon le tonnage par site de récolte.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chacune de ces feuilles la séquence suivante est appliquée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par site de récolte, on recherche le site de stockage à distance 0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 on en trouve, on y met un maximum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par site de récolte ayant encore une quantité à stocker, on repartit la quantité restante sur les sites de stockage les plus proches qui ont encore une capacité de stockage disponible.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les kilomètres ou les coûts sont totalisés,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paramètre meilleur résultat uniquement est à oui, la feuille produit avec le meilleur résultat est gardée (les autres sont effacées). </a:t>
          </a:r>
          <a:endParaRPr lang="en-US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X34"/>
  <sheetViews>
    <sheetView workbookViewId="0">
      <pane xSplit="1" ySplit="4" topLeftCell="C5" activePane="bottomRight" state="frozenSplit"/>
      <selection pane="topRight" activeCell="B1" sqref="B1"/>
      <selection pane="bottomLeft" activeCell="A5" sqref="A5"/>
      <selection pane="bottomRight" activeCell="L14" sqref="L14"/>
    </sheetView>
  </sheetViews>
  <sheetFormatPr defaultColWidth="11.5703125" defaultRowHeight="15" x14ac:dyDescent="0.25"/>
  <cols>
    <col min="1" max="1" width="15.28515625" bestFit="1" customWidth="1"/>
    <col min="2" max="2" width="9.140625" customWidth="1"/>
    <col min="3" max="3" width="11.1406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9.140625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3" spans="1:50" x14ac:dyDescent="0.25">
      <c r="A3" s="50" t="s">
        <v>32</v>
      </c>
      <c r="B3" s="49" t="s">
        <v>0</v>
      </c>
      <c r="C3" s="49"/>
      <c r="D3" s="49" t="s">
        <v>27</v>
      </c>
      <c r="E3" s="49"/>
      <c r="F3" s="49" t="s">
        <v>28</v>
      </c>
      <c r="G3" s="49"/>
      <c r="H3" s="49" t="s">
        <v>10</v>
      </c>
      <c r="I3" s="49"/>
      <c r="J3" s="48" t="s">
        <v>4</v>
      </c>
      <c r="K3" s="49"/>
      <c r="L3" s="49" t="s">
        <v>29</v>
      </c>
      <c r="M3" s="49"/>
      <c r="N3" s="49" t="s">
        <v>13</v>
      </c>
      <c r="O3" s="49"/>
      <c r="P3" s="49" t="s">
        <v>14</v>
      </c>
      <c r="Q3" s="49"/>
      <c r="R3" s="49" t="s">
        <v>15</v>
      </c>
      <c r="S3" s="49"/>
      <c r="T3" s="49" t="s">
        <v>16</v>
      </c>
      <c r="U3" s="49"/>
      <c r="V3" s="49" t="s">
        <v>24</v>
      </c>
      <c r="W3" s="49"/>
      <c r="X3" s="49" t="s">
        <v>30</v>
      </c>
      <c r="Y3" s="49"/>
      <c r="Z3" s="49" t="s">
        <v>31</v>
      </c>
      <c r="AA3" s="49"/>
      <c r="AB3" s="49" t="s">
        <v>6</v>
      </c>
      <c r="AC3" s="49"/>
      <c r="AD3" s="49" t="s">
        <v>5</v>
      </c>
      <c r="AE3" s="49"/>
      <c r="AF3" s="49" t="s">
        <v>3</v>
      </c>
      <c r="AG3" s="49"/>
      <c r="AH3" s="49" t="s">
        <v>76</v>
      </c>
      <c r="AI3" s="49"/>
      <c r="AJ3" s="49" t="s">
        <v>77</v>
      </c>
      <c r="AK3" s="49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x14ac:dyDescent="0.25">
      <c r="A4" s="51"/>
      <c r="B4" s="14" t="s">
        <v>25</v>
      </c>
      <c r="C4" s="15" t="s">
        <v>26</v>
      </c>
      <c r="D4" s="14" t="s">
        <v>25</v>
      </c>
      <c r="E4" s="15" t="s">
        <v>26</v>
      </c>
      <c r="F4" s="14" t="s">
        <v>25</v>
      </c>
      <c r="G4" s="15" t="s">
        <v>26</v>
      </c>
      <c r="H4" s="14" t="s">
        <v>25</v>
      </c>
      <c r="I4" s="15" t="s">
        <v>26</v>
      </c>
      <c r="J4" s="14" t="s">
        <v>25</v>
      </c>
      <c r="K4" s="15" t="s">
        <v>26</v>
      </c>
      <c r="L4" s="14" t="s">
        <v>25</v>
      </c>
      <c r="M4" s="15" t="s">
        <v>26</v>
      </c>
      <c r="N4" s="14" t="s">
        <v>25</v>
      </c>
      <c r="O4" s="15" t="s">
        <v>26</v>
      </c>
      <c r="P4" s="14" t="s">
        <v>25</v>
      </c>
      <c r="Q4" s="15" t="s">
        <v>26</v>
      </c>
      <c r="R4" s="14" t="s">
        <v>25</v>
      </c>
      <c r="S4" s="15" t="s">
        <v>26</v>
      </c>
      <c r="T4" s="14" t="s">
        <v>25</v>
      </c>
      <c r="U4" s="15" t="s">
        <v>26</v>
      </c>
      <c r="V4" s="14" t="s">
        <v>25</v>
      </c>
      <c r="W4" s="15" t="s">
        <v>26</v>
      </c>
      <c r="X4" s="14" t="s">
        <v>25</v>
      </c>
      <c r="Y4" s="15" t="s">
        <v>26</v>
      </c>
      <c r="Z4" s="14" t="s">
        <v>25</v>
      </c>
      <c r="AA4" s="15" t="s">
        <v>26</v>
      </c>
      <c r="AB4" s="14" t="s">
        <v>25</v>
      </c>
      <c r="AC4" s="15" t="s">
        <v>26</v>
      </c>
      <c r="AD4" s="14" t="s">
        <v>25</v>
      </c>
      <c r="AE4" s="15" t="s">
        <v>26</v>
      </c>
      <c r="AF4" s="14" t="s">
        <v>25</v>
      </c>
      <c r="AG4" s="15" t="s">
        <v>26</v>
      </c>
      <c r="AH4" s="14" t="s">
        <v>25</v>
      </c>
      <c r="AI4" s="15" t="s">
        <v>26</v>
      </c>
      <c r="AJ4" s="14" t="s">
        <v>25</v>
      </c>
      <c r="AK4" s="15" t="s">
        <v>26</v>
      </c>
    </row>
    <row r="5" spans="1:50" x14ac:dyDescent="0.25">
      <c r="A5" s="5"/>
      <c r="B5" s="14" t="s">
        <v>35</v>
      </c>
      <c r="C5" s="15" t="s">
        <v>36</v>
      </c>
      <c r="D5" s="14" t="s">
        <v>38</v>
      </c>
      <c r="E5" s="15" t="s">
        <v>39</v>
      </c>
      <c r="F5" s="14"/>
      <c r="G5" s="15"/>
      <c r="H5" s="14"/>
      <c r="I5" s="15"/>
      <c r="J5" s="14"/>
      <c r="K5" s="15"/>
      <c r="L5" s="14"/>
      <c r="M5" s="15"/>
      <c r="N5" s="14"/>
      <c r="O5" s="15"/>
      <c r="P5" s="14"/>
      <c r="Q5" s="15"/>
      <c r="R5" s="14"/>
      <c r="S5" s="15"/>
      <c r="T5" s="14"/>
      <c r="U5" s="15"/>
      <c r="V5" s="14"/>
      <c r="W5" s="15"/>
      <c r="X5" s="14"/>
      <c r="Y5" s="15"/>
      <c r="Z5" s="14"/>
      <c r="AA5" s="15"/>
      <c r="AB5" s="14"/>
      <c r="AC5" s="15"/>
      <c r="AD5" s="14"/>
      <c r="AE5" s="15"/>
      <c r="AF5" s="14"/>
      <c r="AG5" s="15"/>
      <c r="AH5" s="14"/>
      <c r="AI5" s="15"/>
      <c r="AJ5" s="14"/>
      <c r="AK5" s="15"/>
    </row>
    <row r="6" spans="1:50" x14ac:dyDescent="0.25">
      <c r="A6" s="7" t="s">
        <v>0</v>
      </c>
      <c r="B6" s="8">
        <v>0</v>
      </c>
      <c r="C6" s="9">
        <v>0</v>
      </c>
      <c r="D6" s="8">
        <v>10</v>
      </c>
      <c r="E6" s="9">
        <v>2.2999999999999998</v>
      </c>
      <c r="F6" s="8">
        <v>125</v>
      </c>
      <c r="G6" s="9">
        <v>9.5</v>
      </c>
      <c r="H6" s="8">
        <v>38</v>
      </c>
      <c r="I6" s="9">
        <v>4.5</v>
      </c>
      <c r="J6" s="8">
        <v>23</v>
      </c>
      <c r="K6" s="9">
        <v>3.8</v>
      </c>
      <c r="L6" s="8">
        <v>32</v>
      </c>
      <c r="M6" s="9">
        <v>3.8</v>
      </c>
      <c r="N6" s="8">
        <v>65</v>
      </c>
      <c r="O6" s="9">
        <v>6</v>
      </c>
      <c r="P6" s="8">
        <v>73</v>
      </c>
      <c r="Q6" s="9">
        <v>6.9</v>
      </c>
      <c r="R6" s="8">
        <v>62</v>
      </c>
      <c r="S6" s="9">
        <v>6.2</v>
      </c>
      <c r="T6" s="8">
        <v>94</v>
      </c>
      <c r="U6" s="9">
        <v>7.1</v>
      </c>
      <c r="V6" s="8">
        <v>174</v>
      </c>
      <c r="W6" s="9">
        <v>13</v>
      </c>
      <c r="X6" s="8">
        <v>216</v>
      </c>
      <c r="Y6" s="12">
        <v>14.5</v>
      </c>
      <c r="Z6" s="8">
        <v>77</v>
      </c>
      <c r="AA6" s="12">
        <v>6.9</v>
      </c>
      <c r="AB6" s="8">
        <v>18</v>
      </c>
      <c r="AC6" s="12">
        <v>3</v>
      </c>
      <c r="AD6" s="8">
        <v>11</v>
      </c>
      <c r="AE6" s="12">
        <v>2.2999999999999998</v>
      </c>
      <c r="AF6" s="8">
        <v>10</v>
      </c>
      <c r="AG6" s="12">
        <v>2.2999999999999998</v>
      </c>
      <c r="AH6" s="8">
        <v>10</v>
      </c>
      <c r="AI6" s="12">
        <v>2.2999999999999998</v>
      </c>
      <c r="AJ6" s="8">
        <v>0</v>
      </c>
      <c r="AK6" s="12">
        <v>0</v>
      </c>
    </row>
    <row r="7" spans="1:50" x14ac:dyDescent="0.25">
      <c r="A7" s="6" t="s">
        <v>1</v>
      </c>
      <c r="B7" s="10">
        <v>7</v>
      </c>
      <c r="C7" s="11">
        <v>2</v>
      </c>
      <c r="D7" s="10">
        <v>17</v>
      </c>
      <c r="E7" s="11">
        <v>3</v>
      </c>
      <c r="F7" s="10">
        <v>121</v>
      </c>
      <c r="G7" s="11">
        <v>9.5</v>
      </c>
      <c r="H7" s="10">
        <v>38</v>
      </c>
      <c r="I7" s="11">
        <v>4.5</v>
      </c>
      <c r="J7" s="10">
        <v>31</v>
      </c>
      <c r="K7" s="11">
        <v>3.5</v>
      </c>
      <c r="L7" s="10">
        <v>25</v>
      </c>
      <c r="M7" s="11">
        <v>3</v>
      </c>
      <c r="N7" s="10">
        <v>67</v>
      </c>
      <c r="O7" s="11">
        <v>6.7</v>
      </c>
      <c r="P7" s="10">
        <v>75</v>
      </c>
      <c r="Q7" s="11">
        <v>6.9</v>
      </c>
      <c r="R7" s="10">
        <v>64</v>
      </c>
      <c r="S7" s="11">
        <v>6.2</v>
      </c>
      <c r="T7" s="10">
        <v>96</v>
      </c>
      <c r="U7" s="11">
        <v>7.1</v>
      </c>
      <c r="V7" s="10">
        <v>181</v>
      </c>
      <c r="W7" s="11">
        <v>13</v>
      </c>
      <c r="X7" s="10">
        <v>218</v>
      </c>
      <c r="Y7" s="13">
        <v>14.5</v>
      </c>
      <c r="Z7" s="10">
        <v>78</v>
      </c>
      <c r="AA7" s="13">
        <v>6.9</v>
      </c>
      <c r="AB7" s="10">
        <v>16</v>
      </c>
      <c r="AC7" s="13">
        <v>3</v>
      </c>
      <c r="AD7" s="10">
        <v>6.3</v>
      </c>
      <c r="AE7" s="13">
        <v>2</v>
      </c>
      <c r="AF7" s="10">
        <v>17</v>
      </c>
      <c r="AG7" s="13">
        <v>3</v>
      </c>
      <c r="AH7" s="10">
        <v>17</v>
      </c>
      <c r="AI7" s="13">
        <v>3</v>
      </c>
      <c r="AJ7" s="10">
        <v>0</v>
      </c>
      <c r="AK7" s="13">
        <v>0</v>
      </c>
    </row>
    <row r="8" spans="1:50" x14ac:dyDescent="0.25">
      <c r="A8" s="7" t="s">
        <v>2</v>
      </c>
      <c r="B8" s="8">
        <v>8</v>
      </c>
      <c r="C8" s="9">
        <v>2</v>
      </c>
      <c r="D8" s="8">
        <v>18</v>
      </c>
      <c r="E8" s="9">
        <v>3</v>
      </c>
      <c r="F8" s="8">
        <v>129</v>
      </c>
      <c r="G8" s="9">
        <v>9.5</v>
      </c>
      <c r="H8" s="8">
        <v>53</v>
      </c>
      <c r="I8" s="9">
        <v>5.2</v>
      </c>
      <c r="J8" s="8">
        <v>25</v>
      </c>
      <c r="K8" s="9">
        <v>10</v>
      </c>
      <c r="L8" s="8">
        <v>39</v>
      </c>
      <c r="M8" s="9">
        <v>4.5</v>
      </c>
      <c r="N8" s="8">
        <v>73</v>
      </c>
      <c r="O8" s="9">
        <v>6.9</v>
      </c>
      <c r="P8" s="8">
        <v>82</v>
      </c>
      <c r="Q8" s="9">
        <v>6.9</v>
      </c>
      <c r="R8" s="8">
        <v>67</v>
      </c>
      <c r="S8" s="9">
        <v>6.7</v>
      </c>
      <c r="T8" s="8">
        <v>103</v>
      </c>
      <c r="U8" s="9">
        <v>8</v>
      </c>
      <c r="V8" s="8">
        <v>171</v>
      </c>
      <c r="W8" s="9">
        <v>13</v>
      </c>
      <c r="X8" s="8">
        <v>205</v>
      </c>
      <c r="Y8" s="12">
        <v>14.5</v>
      </c>
      <c r="Z8" s="8">
        <v>86</v>
      </c>
      <c r="AA8" s="12">
        <v>6.9</v>
      </c>
      <c r="AB8" s="8">
        <v>29</v>
      </c>
      <c r="AC8" s="12">
        <v>4.3</v>
      </c>
      <c r="AD8" s="8">
        <v>13</v>
      </c>
      <c r="AE8" s="12">
        <v>2.5</v>
      </c>
      <c r="AF8" s="8">
        <v>22</v>
      </c>
      <c r="AG8" s="12">
        <v>3.1</v>
      </c>
      <c r="AH8" s="8">
        <v>18</v>
      </c>
      <c r="AI8" s="12">
        <v>3</v>
      </c>
      <c r="AJ8" s="8">
        <v>0</v>
      </c>
      <c r="AK8" s="12">
        <v>0</v>
      </c>
    </row>
    <row r="9" spans="1:50" x14ac:dyDescent="0.25">
      <c r="A9" s="6" t="s">
        <v>3</v>
      </c>
      <c r="B9" s="10">
        <v>10</v>
      </c>
      <c r="C9" s="11">
        <v>2.2999999999999998</v>
      </c>
      <c r="D9" s="10">
        <v>13</v>
      </c>
      <c r="E9" s="11">
        <v>2.5</v>
      </c>
      <c r="F9" s="10">
        <v>135</v>
      </c>
      <c r="G9" s="11">
        <v>10</v>
      </c>
      <c r="H9" s="10">
        <v>41</v>
      </c>
      <c r="I9" s="11">
        <v>4.5</v>
      </c>
      <c r="J9" s="10">
        <v>26</v>
      </c>
      <c r="K9" s="11">
        <v>3.5</v>
      </c>
      <c r="L9" s="10">
        <v>22</v>
      </c>
      <c r="M9" s="11">
        <v>3</v>
      </c>
      <c r="N9" s="10">
        <v>48</v>
      </c>
      <c r="O9" s="11">
        <v>5</v>
      </c>
      <c r="P9" s="10">
        <v>68</v>
      </c>
      <c r="Q9" s="11">
        <v>6.7</v>
      </c>
      <c r="R9" s="10">
        <v>48</v>
      </c>
      <c r="S9" s="11">
        <v>5.2</v>
      </c>
      <c r="T9" s="10">
        <v>80</v>
      </c>
      <c r="U9" s="11">
        <v>6.9</v>
      </c>
      <c r="V9" s="10">
        <v>181</v>
      </c>
      <c r="W9" s="11">
        <v>13</v>
      </c>
      <c r="X9" s="10">
        <v>203</v>
      </c>
      <c r="Y9" s="13">
        <v>14.5</v>
      </c>
      <c r="Z9" s="10">
        <v>64</v>
      </c>
      <c r="AA9" s="13">
        <v>6.2</v>
      </c>
      <c r="AB9" s="10">
        <v>9.9</v>
      </c>
      <c r="AC9" s="13">
        <v>2.2000000000000002</v>
      </c>
      <c r="AD9" s="10">
        <v>19</v>
      </c>
      <c r="AE9" s="13">
        <v>3.9</v>
      </c>
      <c r="AF9" s="10">
        <v>0</v>
      </c>
      <c r="AG9" s="13">
        <v>0</v>
      </c>
      <c r="AH9" s="10">
        <v>13</v>
      </c>
      <c r="AI9" s="13">
        <v>2.5</v>
      </c>
      <c r="AJ9" s="10">
        <v>0</v>
      </c>
      <c r="AK9" s="13">
        <v>0</v>
      </c>
    </row>
    <row r="10" spans="1:50" x14ac:dyDescent="0.25">
      <c r="A10" s="7" t="s">
        <v>7</v>
      </c>
      <c r="B10" s="8">
        <v>10</v>
      </c>
      <c r="C10" s="9">
        <v>2.2999999999999998</v>
      </c>
      <c r="D10" s="8">
        <v>1</v>
      </c>
      <c r="E10" s="9">
        <v>0</v>
      </c>
      <c r="F10" s="8">
        <v>132</v>
      </c>
      <c r="G10" s="9">
        <v>10</v>
      </c>
      <c r="H10" s="8">
        <v>55</v>
      </c>
      <c r="I10" s="9">
        <v>4.7</v>
      </c>
      <c r="J10" s="8">
        <v>14</v>
      </c>
      <c r="K10" s="9">
        <v>2.5</v>
      </c>
      <c r="L10" s="8">
        <v>36</v>
      </c>
      <c r="M10" s="9">
        <v>4.5</v>
      </c>
      <c r="N10" s="8">
        <v>49</v>
      </c>
      <c r="O10" s="9">
        <v>5</v>
      </c>
      <c r="P10" s="8">
        <v>65</v>
      </c>
      <c r="Q10" s="9">
        <v>6.7</v>
      </c>
      <c r="R10" s="8">
        <v>50</v>
      </c>
      <c r="S10" s="9">
        <v>5.2</v>
      </c>
      <c r="T10" s="8">
        <v>78</v>
      </c>
      <c r="U10" s="9">
        <v>6.9</v>
      </c>
      <c r="V10" s="8">
        <v>180</v>
      </c>
      <c r="W10" s="9">
        <v>13</v>
      </c>
      <c r="X10" s="8">
        <v>196</v>
      </c>
      <c r="Y10" s="12">
        <v>14</v>
      </c>
      <c r="Z10" s="8">
        <v>78</v>
      </c>
      <c r="AA10" s="12">
        <v>6.9</v>
      </c>
      <c r="AB10" s="8">
        <v>24</v>
      </c>
      <c r="AC10" s="12">
        <v>4.3</v>
      </c>
      <c r="AD10" s="8">
        <v>21</v>
      </c>
      <c r="AE10" s="12">
        <v>4</v>
      </c>
      <c r="AF10" s="8">
        <v>13</v>
      </c>
      <c r="AG10" s="12">
        <v>2.5</v>
      </c>
      <c r="AH10" s="8">
        <v>1</v>
      </c>
      <c r="AI10" s="12">
        <v>0</v>
      </c>
      <c r="AJ10" s="8">
        <v>0</v>
      </c>
      <c r="AK10" s="12">
        <v>0</v>
      </c>
    </row>
    <row r="11" spans="1:50" x14ac:dyDescent="0.25">
      <c r="A11" s="7" t="s">
        <v>5</v>
      </c>
      <c r="B11" s="8">
        <v>11</v>
      </c>
      <c r="C11" s="9">
        <v>2.2999999999999998</v>
      </c>
      <c r="D11" s="8">
        <v>21</v>
      </c>
      <c r="E11" s="9">
        <v>3</v>
      </c>
      <c r="F11" s="8">
        <v>120</v>
      </c>
      <c r="G11" s="9">
        <v>9.5</v>
      </c>
      <c r="H11" s="8">
        <v>42</v>
      </c>
      <c r="I11" s="9">
        <v>4.5</v>
      </c>
      <c r="J11" s="8">
        <v>32</v>
      </c>
      <c r="K11" s="9">
        <v>3.5</v>
      </c>
      <c r="L11" s="8">
        <v>35</v>
      </c>
      <c r="M11" s="9">
        <v>4.5</v>
      </c>
      <c r="N11" s="8">
        <v>63</v>
      </c>
      <c r="O11" s="9">
        <v>6.2</v>
      </c>
      <c r="P11" s="8">
        <v>79</v>
      </c>
      <c r="Q11" s="9">
        <v>6.9</v>
      </c>
      <c r="R11" s="8">
        <v>63</v>
      </c>
      <c r="S11" s="9">
        <v>6.2</v>
      </c>
      <c r="T11" s="8">
        <v>90</v>
      </c>
      <c r="U11" s="9">
        <v>7.1</v>
      </c>
      <c r="V11" s="8">
        <v>183</v>
      </c>
      <c r="W11" s="9">
        <v>13</v>
      </c>
      <c r="X11" s="8">
        <v>222</v>
      </c>
      <c r="Y11" s="12">
        <v>14.5</v>
      </c>
      <c r="Z11" s="8">
        <v>82</v>
      </c>
      <c r="AA11" s="12">
        <v>6.9</v>
      </c>
      <c r="AB11" s="8">
        <v>21</v>
      </c>
      <c r="AC11" s="12">
        <v>4</v>
      </c>
      <c r="AD11" s="8">
        <v>0</v>
      </c>
      <c r="AE11" s="12">
        <v>0</v>
      </c>
      <c r="AF11" s="8">
        <v>19</v>
      </c>
      <c r="AG11" s="12">
        <v>3</v>
      </c>
      <c r="AH11" s="8">
        <v>21</v>
      </c>
      <c r="AI11" s="12">
        <v>3</v>
      </c>
      <c r="AJ11" s="8">
        <v>0</v>
      </c>
      <c r="AK11" s="12">
        <v>0</v>
      </c>
    </row>
    <row r="12" spans="1:50" x14ac:dyDescent="0.25">
      <c r="A12" s="6" t="s">
        <v>8</v>
      </c>
      <c r="B12" s="10">
        <v>13</v>
      </c>
      <c r="C12" s="11">
        <v>2.5</v>
      </c>
      <c r="D12" s="10">
        <v>13</v>
      </c>
      <c r="E12" s="11">
        <v>2.5</v>
      </c>
      <c r="F12" s="10">
        <v>135</v>
      </c>
      <c r="G12" s="11">
        <v>10</v>
      </c>
      <c r="H12" s="10">
        <v>60</v>
      </c>
      <c r="I12" s="11">
        <v>6.2</v>
      </c>
      <c r="J12" s="10">
        <v>11</v>
      </c>
      <c r="K12" s="11">
        <v>2.5</v>
      </c>
      <c r="L12" s="10">
        <v>40</v>
      </c>
      <c r="M12" s="11">
        <v>4.5</v>
      </c>
      <c r="N12" s="10">
        <v>55</v>
      </c>
      <c r="O12" s="11">
        <v>5.2</v>
      </c>
      <c r="P12" s="10">
        <v>71</v>
      </c>
      <c r="Q12" s="11">
        <v>6.9</v>
      </c>
      <c r="R12" s="10">
        <v>56</v>
      </c>
      <c r="S12" s="11">
        <v>5.2</v>
      </c>
      <c r="T12" s="10">
        <v>83</v>
      </c>
      <c r="U12" s="11">
        <v>6.9</v>
      </c>
      <c r="V12" s="10">
        <v>165</v>
      </c>
      <c r="W12" s="11">
        <v>13</v>
      </c>
      <c r="X12" s="10">
        <v>207</v>
      </c>
      <c r="Y12" s="13">
        <v>14.5</v>
      </c>
      <c r="Z12" s="10">
        <v>68</v>
      </c>
      <c r="AA12" s="13">
        <v>6.7</v>
      </c>
      <c r="AB12" s="10">
        <v>30</v>
      </c>
      <c r="AC12" s="13">
        <v>4.5</v>
      </c>
      <c r="AD12" s="10">
        <v>26</v>
      </c>
      <c r="AE12" s="13">
        <v>4.3</v>
      </c>
      <c r="AF12" s="10">
        <v>19</v>
      </c>
      <c r="AG12" s="13">
        <v>3</v>
      </c>
      <c r="AH12" s="10">
        <v>13</v>
      </c>
      <c r="AI12" s="13">
        <v>2.5</v>
      </c>
      <c r="AJ12" s="10">
        <v>0</v>
      </c>
      <c r="AK12" s="13">
        <v>0</v>
      </c>
    </row>
    <row r="13" spans="1:50" x14ac:dyDescent="0.25">
      <c r="A13" s="6" t="s">
        <v>6</v>
      </c>
      <c r="B13" s="10">
        <v>18</v>
      </c>
      <c r="C13" s="11">
        <v>3</v>
      </c>
      <c r="D13" s="10">
        <v>19</v>
      </c>
      <c r="E13" s="11">
        <v>3</v>
      </c>
      <c r="F13" s="10">
        <v>125</v>
      </c>
      <c r="G13" s="11">
        <v>9.5</v>
      </c>
      <c r="H13" s="10">
        <v>27</v>
      </c>
      <c r="I13" s="11">
        <v>3.5</v>
      </c>
      <c r="J13" s="10">
        <v>36</v>
      </c>
      <c r="K13" s="11">
        <v>4.5</v>
      </c>
      <c r="L13" s="10">
        <v>16</v>
      </c>
      <c r="M13" s="11">
        <v>2.5</v>
      </c>
      <c r="N13" s="10">
        <v>45</v>
      </c>
      <c r="O13" s="11">
        <v>5</v>
      </c>
      <c r="P13" s="10">
        <v>62</v>
      </c>
      <c r="Q13" s="11">
        <v>6.5</v>
      </c>
      <c r="R13" s="10">
        <v>45</v>
      </c>
      <c r="S13" s="11">
        <v>5</v>
      </c>
      <c r="T13" s="10">
        <v>72</v>
      </c>
      <c r="U13" s="11">
        <v>6.9</v>
      </c>
      <c r="V13" s="10">
        <v>191</v>
      </c>
      <c r="W13" s="11">
        <v>13.5</v>
      </c>
      <c r="X13" s="10">
        <v>180</v>
      </c>
      <c r="Y13" s="13">
        <v>13</v>
      </c>
      <c r="Z13" s="10">
        <v>0</v>
      </c>
      <c r="AA13" s="13">
        <v>0</v>
      </c>
      <c r="AB13" s="10">
        <v>0</v>
      </c>
      <c r="AC13" s="13">
        <v>0</v>
      </c>
      <c r="AD13" s="10">
        <v>21</v>
      </c>
      <c r="AE13" s="13">
        <v>4</v>
      </c>
      <c r="AF13" s="10">
        <v>9.9</v>
      </c>
      <c r="AG13" s="13">
        <v>2.2999999999999998</v>
      </c>
      <c r="AH13" s="10">
        <v>19</v>
      </c>
      <c r="AI13" s="13">
        <v>3</v>
      </c>
      <c r="AJ13" s="10">
        <v>0</v>
      </c>
      <c r="AK13" s="13">
        <v>0</v>
      </c>
    </row>
    <row r="14" spans="1:50" x14ac:dyDescent="0.25">
      <c r="A14" s="7" t="s">
        <v>9</v>
      </c>
      <c r="B14" s="8">
        <v>18</v>
      </c>
      <c r="C14" s="9">
        <v>3</v>
      </c>
      <c r="D14" s="8">
        <v>23</v>
      </c>
      <c r="E14" s="9">
        <v>3</v>
      </c>
      <c r="F14" s="8">
        <v>121</v>
      </c>
      <c r="G14" s="9">
        <v>10</v>
      </c>
      <c r="H14" s="8">
        <v>68</v>
      </c>
      <c r="I14" s="9">
        <v>6.7</v>
      </c>
      <c r="J14" s="8">
        <v>19</v>
      </c>
      <c r="K14" s="9">
        <v>3</v>
      </c>
      <c r="L14" s="8">
        <v>45</v>
      </c>
      <c r="M14" s="9">
        <v>5</v>
      </c>
      <c r="N14" s="8">
        <v>72</v>
      </c>
      <c r="O14" s="9">
        <v>6.9</v>
      </c>
      <c r="P14" s="8">
        <v>83</v>
      </c>
      <c r="Q14" s="9">
        <v>6.9</v>
      </c>
      <c r="R14" s="8">
        <v>73</v>
      </c>
      <c r="S14" s="9">
        <v>6.9</v>
      </c>
      <c r="T14" s="8">
        <v>109</v>
      </c>
      <c r="U14" s="9">
        <v>8</v>
      </c>
      <c r="V14" s="8">
        <v>160</v>
      </c>
      <c r="W14" s="9">
        <v>13</v>
      </c>
      <c r="X14" s="8">
        <v>212</v>
      </c>
      <c r="Y14" s="12">
        <v>14.5</v>
      </c>
      <c r="Z14" s="8">
        <v>92</v>
      </c>
      <c r="AA14" s="12">
        <v>6.9</v>
      </c>
      <c r="AB14" s="8">
        <v>38</v>
      </c>
      <c r="AC14" s="12">
        <v>4.8</v>
      </c>
      <c r="AD14" s="8">
        <v>24</v>
      </c>
      <c r="AE14" s="12">
        <v>4.3</v>
      </c>
      <c r="AF14" s="8">
        <v>29</v>
      </c>
      <c r="AG14" s="12">
        <v>4.5</v>
      </c>
      <c r="AH14" s="8">
        <v>23</v>
      </c>
      <c r="AI14" s="12">
        <v>3</v>
      </c>
      <c r="AJ14" s="8">
        <v>0</v>
      </c>
      <c r="AK14" s="12">
        <v>0</v>
      </c>
    </row>
    <row r="15" spans="1:50" x14ac:dyDescent="0.25">
      <c r="A15" s="6" t="s">
        <v>22</v>
      </c>
      <c r="B15" s="10">
        <v>20</v>
      </c>
      <c r="C15" s="11">
        <v>3</v>
      </c>
      <c r="D15" s="10">
        <v>8.1999999999999993</v>
      </c>
      <c r="E15" s="11">
        <v>2</v>
      </c>
      <c r="F15" s="10">
        <v>146</v>
      </c>
      <c r="G15" s="11">
        <v>10</v>
      </c>
      <c r="H15" s="10">
        <v>56</v>
      </c>
      <c r="I15" s="11">
        <v>5.2</v>
      </c>
      <c r="J15" s="10">
        <v>8</v>
      </c>
      <c r="K15" s="11">
        <v>2.2999999999999998</v>
      </c>
      <c r="L15" s="10">
        <v>38</v>
      </c>
      <c r="M15" s="11">
        <v>4.5</v>
      </c>
      <c r="N15" s="10">
        <v>49</v>
      </c>
      <c r="O15" s="11">
        <v>5.2</v>
      </c>
      <c r="P15" s="10">
        <v>60</v>
      </c>
      <c r="Q15" s="11">
        <v>6.2</v>
      </c>
      <c r="R15" s="10">
        <v>45</v>
      </c>
      <c r="S15" s="11">
        <v>5</v>
      </c>
      <c r="T15" s="10">
        <v>73</v>
      </c>
      <c r="U15" s="11">
        <v>6.9</v>
      </c>
      <c r="V15" s="10">
        <v>180</v>
      </c>
      <c r="W15" s="11">
        <v>13</v>
      </c>
      <c r="X15" s="10">
        <v>197</v>
      </c>
      <c r="Y15" s="13">
        <v>14.5</v>
      </c>
      <c r="Z15" s="10">
        <v>62</v>
      </c>
      <c r="AA15" s="13">
        <v>6.2</v>
      </c>
      <c r="AB15" s="10">
        <v>32</v>
      </c>
      <c r="AC15" s="13">
        <v>4.5</v>
      </c>
      <c r="AD15" s="10">
        <v>31</v>
      </c>
      <c r="AE15" s="13">
        <v>4.5</v>
      </c>
      <c r="AF15" s="10">
        <v>20</v>
      </c>
      <c r="AG15" s="13">
        <v>3</v>
      </c>
      <c r="AH15" s="10">
        <v>8.1999999999999993</v>
      </c>
      <c r="AI15" s="13">
        <v>2</v>
      </c>
      <c r="AJ15" s="10">
        <v>0</v>
      </c>
      <c r="AK15" s="13">
        <v>0</v>
      </c>
    </row>
    <row r="16" spans="1:50" x14ac:dyDescent="0.25">
      <c r="A16" s="6" t="s">
        <v>19</v>
      </c>
      <c r="B16" s="10">
        <v>24</v>
      </c>
      <c r="C16" s="11">
        <v>4.3</v>
      </c>
      <c r="D16" s="10">
        <v>16</v>
      </c>
      <c r="E16" s="11">
        <v>4</v>
      </c>
      <c r="F16" s="10">
        <v>149</v>
      </c>
      <c r="G16" s="11">
        <v>10.5</v>
      </c>
      <c r="H16" s="10">
        <v>55</v>
      </c>
      <c r="I16" s="11">
        <v>4.7</v>
      </c>
      <c r="J16" s="10">
        <v>20</v>
      </c>
      <c r="K16" s="11">
        <v>4</v>
      </c>
      <c r="L16" s="10">
        <v>37</v>
      </c>
      <c r="M16" s="11">
        <v>4.5</v>
      </c>
      <c r="N16" s="10">
        <v>39</v>
      </c>
      <c r="O16" s="11">
        <v>4.5</v>
      </c>
      <c r="P16" s="10">
        <v>48</v>
      </c>
      <c r="Q16" s="11">
        <v>5</v>
      </c>
      <c r="R16" s="10">
        <v>33</v>
      </c>
      <c r="S16" s="11">
        <v>4.5</v>
      </c>
      <c r="T16" s="10">
        <v>61</v>
      </c>
      <c r="U16" s="11">
        <v>6.2</v>
      </c>
      <c r="V16" s="10">
        <v>192</v>
      </c>
      <c r="W16" s="11">
        <v>14</v>
      </c>
      <c r="X16" s="10">
        <v>197</v>
      </c>
      <c r="Y16" s="13">
        <v>14</v>
      </c>
      <c r="Z16" s="10">
        <v>53</v>
      </c>
      <c r="AA16" s="13">
        <v>5</v>
      </c>
      <c r="AB16" s="10">
        <v>34</v>
      </c>
      <c r="AC16" s="13">
        <v>4.5999999999999996</v>
      </c>
      <c r="AD16" s="10">
        <v>35</v>
      </c>
      <c r="AE16" s="13">
        <v>4.5999999999999996</v>
      </c>
      <c r="AF16" s="10">
        <v>25</v>
      </c>
      <c r="AG16" s="13">
        <v>4.4000000000000004</v>
      </c>
      <c r="AH16" s="10">
        <v>16</v>
      </c>
      <c r="AI16" s="13">
        <v>4</v>
      </c>
      <c r="AJ16" s="10">
        <v>0</v>
      </c>
      <c r="AK16" s="13">
        <v>0</v>
      </c>
    </row>
    <row r="17" spans="1:37" x14ac:dyDescent="0.25">
      <c r="A17" s="6" t="s">
        <v>21</v>
      </c>
      <c r="B17" s="10">
        <v>27</v>
      </c>
      <c r="C17" s="11">
        <v>4.3</v>
      </c>
      <c r="D17" s="10">
        <v>16</v>
      </c>
      <c r="E17" s="11">
        <v>4</v>
      </c>
      <c r="F17" s="10">
        <v>152</v>
      </c>
      <c r="G17" s="11">
        <v>10.5</v>
      </c>
      <c r="H17" s="10">
        <v>61</v>
      </c>
      <c r="I17" s="11">
        <v>6.2</v>
      </c>
      <c r="J17" s="10">
        <v>14</v>
      </c>
      <c r="K17" s="11">
        <v>2.5</v>
      </c>
      <c r="L17" s="10">
        <v>43</v>
      </c>
      <c r="M17" s="11">
        <v>4.7</v>
      </c>
      <c r="N17" s="10">
        <v>50</v>
      </c>
      <c r="O17" s="11">
        <v>5.2</v>
      </c>
      <c r="P17" s="10">
        <v>57</v>
      </c>
      <c r="Q17" s="11">
        <v>6</v>
      </c>
      <c r="R17" s="10">
        <v>45</v>
      </c>
      <c r="S17" s="11">
        <v>5</v>
      </c>
      <c r="T17" s="10">
        <v>69</v>
      </c>
      <c r="U17" s="11">
        <v>6.2</v>
      </c>
      <c r="V17" s="10">
        <v>189</v>
      </c>
      <c r="W17" s="11">
        <v>13</v>
      </c>
      <c r="X17" s="10">
        <v>206</v>
      </c>
      <c r="Y17" s="13">
        <v>14.5</v>
      </c>
      <c r="Z17" s="10">
        <v>62</v>
      </c>
      <c r="AA17" s="13">
        <v>6.2</v>
      </c>
      <c r="AB17" s="10">
        <v>37</v>
      </c>
      <c r="AC17" s="13">
        <v>4.7</v>
      </c>
      <c r="AD17" s="10">
        <v>36</v>
      </c>
      <c r="AE17" s="13">
        <v>4.5999999999999996</v>
      </c>
      <c r="AF17" s="10">
        <v>25</v>
      </c>
      <c r="AG17" s="13">
        <v>4.4000000000000004</v>
      </c>
      <c r="AH17" s="10">
        <v>16</v>
      </c>
      <c r="AI17" s="13">
        <v>4</v>
      </c>
      <c r="AJ17" s="10">
        <v>0</v>
      </c>
      <c r="AK17" s="13">
        <v>0</v>
      </c>
    </row>
    <row r="18" spans="1:37" x14ac:dyDescent="0.25">
      <c r="A18" s="7" t="s">
        <v>12</v>
      </c>
      <c r="B18" s="8">
        <v>28</v>
      </c>
      <c r="C18" s="9">
        <v>3.5</v>
      </c>
      <c r="D18" s="8">
        <v>28</v>
      </c>
      <c r="E18" s="9">
        <v>3.5</v>
      </c>
      <c r="F18" s="8">
        <v>143</v>
      </c>
      <c r="G18" s="9">
        <v>10</v>
      </c>
      <c r="H18" s="8">
        <v>69</v>
      </c>
      <c r="I18" s="9">
        <v>6.7</v>
      </c>
      <c r="J18" s="8">
        <v>18</v>
      </c>
      <c r="K18" s="9">
        <v>3</v>
      </c>
      <c r="L18" s="8">
        <v>55</v>
      </c>
      <c r="M18" s="9">
        <v>5.2</v>
      </c>
      <c r="N18" s="8">
        <v>80</v>
      </c>
      <c r="O18" s="9">
        <v>6.9</v>
      </c>
      <c r="P18" s="8">
        <v>83</v>
      </c>
      <c r="Q18" s="9">
        <v>6.9</v>
      </c>
      <c r="R18" s="8">
        <v>80</v>
      </c>
      <c r="S18" s="9">
        <v>6.9</v>
      </c>
      <c r="T18" s="8">
        <v>109</v>
      </c>
      <c r="U18" s="9">
        <v>8</v>
      </c>
      <c r="V18" s="8">
        <v>155</v>
      </c>
      <c r="W18" s="9">
        <v>13</v>
      </c>
      <c r="X18" s="8">
        <v>231</v>
      </c>
      <c r="Y18" s="12">
        <v>14.5</v>
      </c>
      <c r="Z18" s="8">
        <v>92</v>
      </c>
      <c r="AA18" s="12">
        <v>6.9</v>
      </c>
      <c r="AB18" s="8">
        <v>39</v>
      </c>
      <c r="AC18" s="12">
        <v>4.8</v>
      </c>
      <c r="AD18" s="8">
        <v>26</v>
      </c>
      <c r="AE18" s="12">
        <v>4.5</v>
      </c>
      <c r="AF18" s="8">
        <v>29</v>
      </c>
      <c r="AG18" s="12">
        <v>4.5</v>
      </c>
      <c r="AH18" s="8">
        <v>28</v>
      </c>
      <c r="AI18" s="12">
        <v>3.5</v>
      </c>
      <c r="AJ18" s="8">
        <v>0</v>
      </c>
      <c r="AK18" s="12">
        <v>0</v>
      </c>
    </row>
    <row r="19" spans="1:37" x14ac:dyDescent="0.25">
      <c r="A19" s="7" t="s">
        <v>4</v>
      </c>
      <c r="B19" s="8">
        <v>30</v>
      </c>
      <c r="C19" s="9">
        <v>3.8</v>
      </c>
      <c r="D19" s="8">
        <v>14</v>
      </c>
      <c r="E19" s="9">
        <v>2.5</v>
      </c>
      <c r="F19" s="8">
        <v>148</v>
      </c>
      <c r="G19" s="9">
        <v>10</v>
      </c>
      <c r="H19" s="8">
        <v>66</v>
      </c>
      <c r="I19" s="9">
        <v>6.7</v>
      </c>
      <c r="J19" s="8">
        <v>0</v>
      </c>
      <c r="K19" s="9">
        <v>0</v>
      </c>
      <c r="L19" s="8">
        <v>47</v>
      </c>
      <c r="M19" s="9">
        <v>5</v>
      </c>
      <c r="N19" s="8">
        <v>57</v>
      </c>
      <c r="O19" s="9">
        <v>4.7</v>
      </c>
      <c r="P19" s="8">
        <v>68</v>
      </c>
      <c r="Q19" s="9">
        <v>6.7</v>
      </c>
      <c r="R19" s="8">
        <v>53</v>
      </c>
      <c r="S19" s="9">
        <v>6</v>
      </c>
      <c r="T19" s="8">
        <v>81</v>
      </c>
      <c r="U19" s="9">
        <v>6.9</v>
      </c>
      <c r="V19" s="8">
        <v>165</v>
      </c>
      <c r="W19" s="9">
        <v>13</v>
      </c>
      <c r="X19" s="8">
        <v>208</v>
      </c>
      <c r="Y19" s="12">
        <v>14.5</v>
      </c>
      <c r="Z19" s="8">
        <v>90</v>
      </c>
      <c r="AA19" s="12">
        <v>6.9</v>
      </c>
      <c r="AB19" s="8">
        <v>36</v>
      </c>
      <c r="AC19" s="12">
        <v>4.7</v>
      </c>
      <c r="AD19" s="8">
        <v>33</v>
      </c>
      <c r="AE19" s="12">
        <v>4.5999999999999996</v>
      </c>
      <c r="AF19" s="8">
        <v>27</v>
      </c>
      <c r="AG19" s="12">
        <v>4.4000000000000004</v>
      </c>
      <c r="AH19" s="8">
        <v>14</v>
      </c>
      <c r="AI19" s="12">
        <v>2.5</v>
      </c>
      <c r="AJ19" s="8">
        <v>0</v>
      </c>
      <c r="AK19" s="12">
        <v>0</v>
      </c>
    </row>
    <row r="20" spans="1:37" x14ac:dyDescent="0.25">
      <c r="A20" s="6" t="s">
        <v>17</v>
      </c>
      <c r="B20" s="10">
        <v>30</v>
      </c>
      <c r="C20" s="11">
        <v>4.3</v>
      </c>
      <c r="D20" s="10">
        <v>22</v>
      </c>
      <c r="E20" s="11">
        <v>4.0999999999999996</v>
      </c>
      <c r="F20" s="10">
        <v>151</v>
      </c>
      <c r="G20" s="11">
        <v>10.5</v>
      </c>
      <c r="H20" s="10">
        <v>45</v>
      </c>
      <c r="I20" s="11">
        <v>4.7</v>
      </c>
      <c r="J20" s="10">
        <v>30</v>
      </c>
      <c r="K20" s="11">
        <v>4.3</v>
      </c>
      <c r="L20" s="10">
        <v>30</v>
      </c>
      <c r="M20" s="11">
        <v>4.3</v>
      </c>
      <c r="N20" s="10">
        <v>27</v>
      </c>
      <c r="O20" s="11">
        <v>4</v>
      </c>
      <c r="P20" s="10">
        <v>43</v>
      </c>
      <c r="Q20" s="11">
        <v>5</v>
      </c>
      <c r="R20" s="10">
        <v>28</v>
      </c>
      <c r="S20" s="11">
        <v>3.5</v>
      </c>
      <c r="T20" s="10">
        <v>54</v>
      </c>
      <c r="U20" s="11">
        <v>5.2</v>
      </c>
      <c r="V20" s="10">
        <v>198</v>
      </c>
      <c r="W20" s="11">
        <v>14.5</v>
      </c>
      <c r="X20" s="10">
        <v>178</v>
      </c>
      <c r="Y20" s="13">
        <v>13</v>
      </c>
      <c r="Z20" s="10">
        <v>40</v>
      </c>
      <c r="AA20" s="13">
        <v>4.5</v>
      </c>
      <c r="AB20" s="10">
        <v>23</v>
      </c>
      <c r="AC20" s="13">
        <v>4.3</v>
      </c>
      <c r="AD20" s="10">
        <v>39</v>
      </c>
      <c r="AE20" s="13">
        <v>4.8</v>
      </c>
      <c r="AF20" s="10">
        <v>23</v>
      </c>
      <c r="AG20" s="13">
        <v>4.3</v>
      </c>
      <c r="AH20" s="10">
        <v>22</v>
      </c>
      <c r="AI20" s="13">
        <v>4.0999999999999996</v>
      </c>
      <c r="AJ20" s="10">
        <v>0</v>
      </c>
      <c r="AK20" s="13">
        <v>0</v>
      </c>
    </row>
    <row r="21" spans="1:37" x14ac:dyDescent="0.25">
      <c r="A21" s="7" t="s">
        <v>20</v>
      </c>
      <c r="B21" s="8">
        <v>31</v>
      </c>
      <c r="C21" s="9">
        <v>4.5</v>
      </c>
      <c r="D21" s="8">
        <v>23</v>
      </c>
      <c r="E21" s="9">
        <v>4</v>
      </c>
      <c r="F21" s="8">
        <v>159</v>
      </c>
      <c r="G21" s="9">
        <v>10.5</v>
      </c>
      <c r="H21" s="8">
        <v>54</v>
      </c>
      <c r="I21" s="9">
        <v>4.7</v>
      </c>
      <c r="J21" s="8">
        <v>31</v>
      </c>
      <c r="K21" s="9">
        <v>4.5</v>
      </c>
      <c r="L21" s="8">
        <v>45</v>
      </c>
      <c r="M21" s="9">
        <v>5.5</v>
      </c>
      <c r="N21" s="8">
        <v>29</v>
      </c>
      <c r="O21" s="9">
        <v>3.8</v>
      </c>
      <c r="P21" s="8">
        <v>42</v>
      </c>
      <c r="Q21" s="9">
        <v>5</v>
      </c>
      <c r="R21" s="8">
        <v>27</v>
      </c>
      <c r="S21" s="9">
        <v>4</v>
      </c>
      <c r="T21" s="8">
        <v>55</v>
      </c>
      <c r="U21" s="9">
        <v>5.2</v>
      </c>
      <c r="V21" s="8">
        <v>199</v>
      </c>
      <c r="W21" s="9">
        <v>14.5</v>
      </c>
      <c r="X21" s="8">
        <v>180</v>
      </c>
      <c r="Y21" s="12">
        <v>13</v>
      </c>
      <c r="Z21" s="8">
        <v>42</v>
      </c>
      <c r="AA21" s="12">
        <v>4.5</v>
      </c>
      <c r="AB21" s="8">
        <v>29</v>
      </c>
      <c r="AC21" s="12">
        <v>4.5</v>
      </c>
      <c r="AD21" s="8">
        <v>41</v>
      </c>
      <c r="AE21" s="12">
        <v>4.8</v>
      </c>
      <c r="AF21" s="8">
        <v>30</v>
      </c>
      <c r="AG21" s="12">
        <v>4.5</v>
      </c>
      <c r="AH21" s="8">
        <v>23</v>
      </c>
      <c r="AI21" s="12">
        <v>4</v>
      </c>
      <c r="AJ21" s="8">
        <v>0</v>
      </c>
      <c r="AK21" s="12">
        <v>0</v>
      </c>
    </row>
    <row r="22" spans="1:37" x14ac:dyDescent="0.25">
      <c r="A22" s="7" t="s">
        <v>29</v>
      </c>
      <c r="B22" s="8">
        <v>32</v>
      </c>
      <c r="C22" s="9">
        <v>4.3</v>
      </c>
      <c r="D22" s="8">
        <v>32</v>
      </c>
      <c r="E22" s="9">
        <v>4.3</v>
      </c>
      <c r="F22" s="8">
        <v>125</v>
      </c>
      <c r="G22" s="9">
        <v>9</v>
      </c>
      <c r="H22" s="8">
        <v>15</v>
      </c>
      <c r="I22" s="9">
        <v>2.5</v>
      </c>
      <c r="J22" s="8">
        <v>47</v>
      </c>
      <c r="K22" s="9">
        <v>4.7</v>
      </c>
      <c r="L22" s="8">
        <v>0</v>
      </c>
      <c r="M22" s="9">
        <v>0</v>
      </c>
      <c r="N22" s="8">
        <v>46</v>
      </c>
      <c r="O22" s="9">
        <v>4.7</v>
      </c>
      <c r="P22" s="8">
        <v>64</v>
      </c>
      <c r="Q22" s="9">
        <v>6.7</v>
      </c>
      <c r="R22" s="8">
        <v>46</v>
      </c>
      <c r="S22" s="9">
        <v>5</v>
      </c>
      <c r="T22" s="8">
        <v>74</v>
      </c>
      <c r="U22" s="9">
        <v>6.9</v>
      </c>
      <c r="V22" s="8">
        <v>208</v>
      </c>
      <c r="W22" s="9">
        <v>14.5</v>
      </c>
      <c r="X22" s="8">
        <v>193</v>
      </c>
      <c r="Y22" s="12">
        <v>14</v>
      </c>
      <c r="Z22" s="8">
        <v>58</v>
      </c>
      <c r="AA22" s="12">
        <v>5.2</v>
      </c>
      <c r="AB22" s="8">
        <v>13</v>
      </c>
      <c r="AC22" s="12">
        <v>2.5</v>
      </c>
      <c r="AD22" s="8">
        <v>30</v>
      </c>
      <c r="AE22" s="12">
        <v>4.5</v>
      </c>
      <c r="AF22" s="8">
        <v>21</v>
      </c>
      <c r="AG22" s="12">
        <v>4</v>
      </c>
      <c r="AH22" s="8">
        <v>32</v>
      </c>
      <c r="AI22" s="12">
        <v>4.3</v>
      </c>
      <c r="AJ22" s="8">
        <v>0</v>
      </c>
      <c r="AK22" s="12">
        <v>0</v>
      </c>
    </row>
    <row r="23" spans="1:37" x14ac:dyDescent="0.25">
      <c r="A23" s="7" t="s">
        <v>18</v>
      </c>
      <c r="B23" s="8">
        <v>35</v>
      </c>
      <c r="C23" s="9">
        <v>4.5</v>
      </c>
      <c r="D23" s="8">
        <v>27</v>
      </c>
      <c r="E23" s="9">
        <v>4.3</v>
      </c>
      <c r="F23" s="8">
        <v>155</v>
      </c>
      <c r="G23" s="9">
        <v>10.5</v>
      </c>
      <c r="H23" s="8">
        <v>69</v>
      </c>
      <c r="I23" s="9">
        <v>6.7</v>
      </c>
      <c r="J23" s="8">
        <v>28</v>
      </c>
      <c r="K23" s="9">
        <v>4.3</v>
      </c>
      <c r="L23" s="8">
        <v>51</v>
      </c>
      <c r="M23" s="9">
        <v>5.2</v>
      </c>
      <c r="N23" s="8">
        <v>43</v>
      </c>
      <c r="O23" s="9">
        <v>5</v>
      </c>
      <c r="P23" s="8">
        <v>47</v>
      </c>
      <c r="Q23" s="9">
        <v>5</v>
      </c>
      <c r="R23" s="8">
        <v>31</v>
      </c>
      <c r="S23" s="9">
        <v>4.5</v>
      </c>
      <c r="T23" s="8">
        <v>59</v>
      </c>
      <c r="U23" s="9">
        <v>5.2</v>
      </c>
      <c r="V23" s="8">
        <v>195</v>
      </c>
      <c r="W23" s="9">
        <v>14</v>
      </c>
      <c r="X23" s="8">
        <v>215</v>
      </c>
      <c r="Y23" s="12">
        <v>14.5</v>
      </c>
      <c r="Z23" s="8">
        <v>56</v>
      </c>
      <c r="AA23" s="12">
        <v>5.2</v>
      </c>
      <c r="AB23" s="8">
        <v>45</v>
      </c>
      <c r="AC23" s="12">
        <v>4.7</v>
      </c>
      <c r="AD23" s="8">
        <v>44</v>
      </c>
      <c r="AE23" s="12">
        <v>5</v>
      </c>
      <c r="AF23" s="8">
        <v>33</v>
      </c>
      <c r="AG23" s="12">
        <v>4.5999999999999996</v>
      </c>
      <c r="AH23" s="8">
        <v>27</v>
      </c>
      <c r="AI23" s="12">
        <v>4.3</v>
      </c>
      <c r="AJ23" s="8">
        <v>0</v>
      </c>
      <c r="AK23" s="12">
        <v>0</v>
      </c>
    </row>
    <row r="24" spans="1:37" x14ac:dyDescent="0.25">
      <c r="A24" s="6" t="s">
        <v>10</v>
      </c>
      <c r="B24" s="10">
        <v>40</v>
      </c>
      <c r="C24" s="11">
        <v>4.5</v>
      </c>
      <c r="D24" s="10">
        <v>46</v>
      </c>
      <c r="E24" s="11">
        <v>4.7</v>
      </c>
      <c r="F24" s="10">
        <v>115</v>
      </c>
      <c r="G24" s="11">
        <v>8.5</v>
      </c>
      <c r="H24" s="10">
        <v>0</v>
      </c>
      <c r="I24" s="11">
        <v>0</v>
      </c>
      <c r="J24" s="10">
        <v>66</v>
      </c>
      <c r="K24" s="11">
        <v>6.7</v>
      </c>
      <c r="L24" s="10">
        <v>15</v>
      </c>
      <c r="M24" s="11">
        <v>2.5</v>
      </c>
      <c r="N24" s="10">
        <v>51</v>
      </c>
      <c r="O24" s="11">
        <v>5.5</v>
      </c>
      <c r="P24" s="10">
        <v>79</v>
      </c>
      <c r="Q24" s="11">
        <v>6.9</v>
      </c>
      <c r="R24" s="10">
        <v>54</v>
      </c>
      <c r="S24" s="11">
        <v>5.2</v>
      </c>
      <c r="T24" s="10">
        <v>75</v>
      </c>
      <c r="U24" s="11">
        <v>6.9</v>
      </c>
      <c r="V24" s="10">
        <v>216</v>
      </c>
      <c r="W24" s="11">
        <v>14.5</v>
      </c>
      <c r="X24" s="10">
        <v>196</v>
      </c>
      <c r="Y24" s="13">
        <v>14</v>
      </c>
      <c r="Z24" s="10">
        <v>57</v>
      </c>
      <c r="AA24" s="13">
        <v>5.2</v>
      </c>
      <c r="AB24" s="10">
        <v>27</v>
      </c>
      <c r="AC24" s="13">
        <v>4.5</v>
      </c>
      <c r="AD24" s="10">
        <v>46</v>
      </c>
      <c r="AE24" s="13">
        <v>5</v>
      </c>
      <c r="AF24" s="10">
        <v>41</v>
      </c>
      <c r="AG24" s="13">
        <v>4.8</v>
      </c>
      <c r="AH24" s="10">
        <v>46</v>
      </c>
      <c r="AI24" s="13">
        <v>4.7</v>
      </c>
      <c r="AJ24" s="10">
        <v>0</v>
      </c>
      <c r="AK24" s="13">
        <v>0</v>
      </c>
    </row>
    <row r="25" spans="1:37" x14ac:dyDescent="0.25">
      <c r="A25" s="6" t="s">
        <v>11</v>
      </c>
      <c r="B25" s="10">
        <v>46</v>
      </c>
      <c r="C25" s="11">
        <v>5</v>
      </c>
      <c r="D25" s="10">
        <v>52</v>
      </c>
      <c r="E25" s="11">
        <v>5.2</v>
      </c>
      <c r="F25" s="10">
        <v>166</v>
      </c>
      <c r="G25" s="11">
        <v>11</v>
      </c>
      <c r="H25" s="10">
        <v>93</v>
      </c>
      <c r="I25" s="11">
        <v>7.1</v>
      </c>
      <c r="J25" s="10">
        <v>37</v>
      </c>
      <c r="K25" s="11">
        <v>4.5</v>
      </c>
      <c r="L25" s="10">
        <v>74</v>
      </c>
      <c r="M25" s="11">
        <v>6.9</v>
      </c>
      <c r="N25" s="10">
        <v>97</v>
      </c>
      <c r="O25" s="11">
        <v>7.8</v>
      </c>
      <c r="P25" s="10">
        <v>121</v>
      </c>
      <c r="Q25" s="11">
        <v>10</v>
      </c>
      <c r="R25" s="10">
        <v>104</v>
      </c>
      <c r="S25" s="11">
        <v>8</v>
      </c>
      <c r="T25" s="10">
        <v>133</v>
      </c>
      <c r="U25" s="11">
        <v>10</v>
      </c>
      <c r="V25" s="10">
        <v>132</v>
      </c>
      <c r="W25" s="11">
        <v>11</v>
      </c>
      <c r="X25" s="10">
        <v>234</v>
      </c>
      <c r="Y25" s="13">
        <v>14.5</v>
      </c>
      <c r="Z25" s="10">
        <v>116</v>
      </c>
      <c r="AA25" s="13">
        <v>8</v>
      </c>
      <c r="AB25" s="10">
        <v>67</v>
      </c>
      <c r="AC25" s="13">
        <v>6.7</v>
      </c>
      <c r="AD25" s="10">
        <v>59</v>
      </c>
      <c r="AE25" s="13">
        <v>5.6</v>
      </c>
      <c r="AF25" s="10">
        <v>53</v>
      </c>
      <c r="AG25" s="13">
        <v>5</v>
      </c>
      <c r="AH25" s="10">
        <v>52</v>
      </c>
      <c r="AI25" s="13">
        <v>5.2</v>
      </c>
      <c r="AJ25" s="10">
        <v>0</v>
      </c>
      <c r="AK25" s="13">
        <v>0</v>
      </c>
    </row>
    <row r="26" spans="1:37" x14ac:dyDescent="0.25">
      <c r="A26" s="6" t="s">
        <v>15</v>
      </c>
      <c r="B26" s="10">
        <v>62</v>
      </c>
      <c r="C26" s="11">
        <v>6.2</v>
      </c>
      <c r="D26" s="10">
        <v>50</v>
      </c>
      <c r="E26" s="11">
        <v>6</v>
      </c>
      <c r="F26" s="10">
        <v>178</v>
      </c>
      <c r="G26" s="11">
        <v>11</v>
      </c>
      <c r="H26" s="10">
        <v>54</v>
      </c>
      <c r="I26" s="11">
        <v>5.2</v>
      </c>
      <c r="J26" s="10">
        <v>53</v>
      </c>
      <c r="K26" s="11">
        <v>5.2</v>
      </c>
      <c r="L26" s="10">
        <v>46</v>
      </c>
      <c r="M26" s="11">
        <v>4.7</v>
      </c>
      <c r="N26" s="10">
        <v>10</v>
      </c>
      <c r="O26" s="11">
        <v>3</v>
      </c>
      <c r="P26" s="10">
        <v>15</v>
      </c>
      <c r="Q26" s="11">
        <v>4</v>
      </c>
      <c r="R26" s="10">
        <v>0</v>
      </c>
      <c r="S26" s="11">
        <v>0</v>
      </c>
      <c r="T26" s="10">
        <v>32</v>
      </c>
      <c r="U26" s="11">
        <v>4.5</v>
      </c>
      <c r="V26" s="10">
        <v>286</v>
      </c>
      <c r="W26" s="11">
        <v>16.5</v>
      </c>
      <c r="X26" s="10">
        <v>165</v>
      </c>
      <c r="Y26" s="13">
        <v>13</v>
      </c>
      <c r="Z26" s="10">
        <v>27</v>
      </c>
      <c r="AA26" s="13">
        <v>4</v>
      </c>
      <c r="AB26" s="10">
        <v>46</v>
      </c>
      <c r="AC26" s="13">
        <v>5</v>
      </c>
      <c r="AD26" s="10">
        <v>68</v>
      </c>
      <c r="AE26" s="13">
        <v>6.7</v>
      </c>
      <c r="AF26" s="10">
        <v>56</v>
      </c>
      <c r="AG26" s="13">
        <v>5.6</v>
      </c>
      <c r="AH26" s="10">
        <v>50</v>
      </c>
      <c r="AI26" s="13">
        <v>6</v>
      </c>
      <c r="AJ26" s="10">
        <v>0</v>
      </c>
      <c r="AK26" s="13">
        <v>0</v>
      </c>
    </row>
    <row r="27" spans="1:37" x14ac:dyDescent="0.25">
      <c r="A27" s="6" t="s">
        <v>13</v>
      </c>
      <c r="B27" s="10">
        <v>65</v>
      </c>
      <c r="C27" s="11">
        <v>6</v>
      </c>
      <c r="D27" s="10">
        <v>49</v>
      </c>
      <c r="E27" s="11">
        <v>5.5</v>
      </c>
      <c r="F27" s="10">
        <v>168</v>
      </c>
      <c r="G27" s="11">
        <v>10.5</v>
      </c>
      <c r="H27" s="10">
        <v>51</v>
      </c>
      <c r="I27" s="11">
        <v>5.5</v>
      </c>
      <c r="J27" s="10">
        <v>57</v>
      </c>
      <c r="K27" s="11">
        <v>4.7</v>
      </c>
      <c r="L27" s="10">
        <v>46</v>
      </c>
      <c r="M27" s="11">
        <v>4.7</v>
      </c>
      <c r="N27" s="10">
        <v>0</v>
      </c>
      <c r="O27" s="11">
        <v>0</v>
      </c>
      <c r="P27" s="10">
        <v>22</v>
      </c>
      <c r="Q27" s="11">
        <v>4</v>
      </c>
      <c r="R27" s="10">
        <v>10</v>
      </c>
      <c r="S27" s="11">
        <v>3</v>
      </c>
      <c r="T27" s="10">
        <v>26</v>
      </c>
      <c r="U27" s="11">
        <v>4</v>
      </c>
      <c r="V27" s="10">
        <v>276</v>
      </c>
      <c r="W27" s="11">
        <v>15</v>
      </c>
      <c r="X27" s="10">
        <v>176</v>
      </c>
      <c r="Y27" s="13">
        <v>13</v>
      </c>
      <c r="Z27" s="10">
        <v>12</v>
      </c>
      <c r="AA27" s="13">
        <v>3</v>
      </c>
      <c r="AB27" s="10">
        <v>44</v>
      </c>
      <c r="AC27" s="13">
        <v>5</v>
      </c>
      <c r="AD27" s="10">
        <v>67</v>
      </c>
      <c r="AE27" s="13">
        <v>6.7</v>
      </c>
      <c r="AF27" s="10">
        <v>53</v>
      </c>
      <c r="AG27" s="13">
        <v>5.2</v>
      </c>
      <c r="AH27" s="10">
        <v>49</v>
      </c>
      <c r="AI27" s="13">
        <v>5.5</v>
      </c>
      <c r="AJ27" s="10">
        <v>0</v>
      </c>
      <c r="AK27" s="13">
        <v>0</v>
      </c>
    </row>
    <row r="28" spans="1:37" x14ac:dyDescent="0.25">
      <c r="A28" s="7" t="s">
        <v>14</v>
      </c>
      <c r="B28" s="8">
        <v>73</v>
      </c>
      <c r="C28" s="9">
        <v>6.9</v>
      </c>
      <c r="D28" s="8">
        <v>65</v>
      </c>
      <c r="E28" s="9">
        <v>6.7</v>
      </c>
      <c r="F28" s="8">
        <v>190</v>
      </c>
      <c r="G28" s="9">
        <v>12</v>
      </c>
      <c r="H28" s="8">
        <v>79</v>
      </c>
      <c r="I28" s="9">
        <v>6.9</v>
      </c>
      <c r="J28" s="8">
        <v>68</v>
      </c>
      <c r="K28" s="9">
        <v>6.7</v>
      </c>
      <c r="L28" s="8">
        <v>64</v>
      </c>
      <c r="M28" s="9">
        <v>6.2</v>
      </c>
      <c r="N28" s="8">
        <v>22</v>
      </c>
      <c r="O28" s="9">
        <v>4</v>
      </c>
      <c r="P28" s="8">
        <v>0</v>
      </c>
      <c r="Q28" s="9">
        <v>0</v>
      </c>
      <c r="R28" s="8">
        <v>15</v>
      </c>
      <c r="S28" s="9">
        <v>4</v>
      </c>
      <c r="T28" s="8">
        <v>32</v>
      </c>
      <c r="U28" s="9">
        <v>4</v>
      </c>
      <c r="V28" s="8">
        <v>299</v>
      </c>
      <c r="W28" s="9">
        <v>16.5</v>
      </c>
      <c r="X28" s="8">
        <v>177</v>
      </c>
      <c r="Y28" s="12">
        <v>13</v>
      </c>
      <c r="Z28" s="8">
        <v>19</v>
      </c>
      <c r="AA28" s="12">
        <v>3</v>
      </c>
      <c r="AB28" s="8">
        <v>62</v>
      </c>
      <c r="AC28" s="12">
        <v>5.6</v>
      </c>
      <c r="AD28" s="8">
        <v>82</v>
      </c>
      <c r="AE28" s="12">
        <v>6.9</v>
      </c>
      <c r="AF28" s="8">
        <v>72</v>
      </c>
      <c r="AG28" s="12">
        <v>6.9</v>
      </c>
      <c r="AH28" s="8">
        <v>65</v>
      </c>
      <c r="AI28" s="12">
        <v>6.7</v>
      </c>
      <c r="AJ28" s="8">
        <v>0</v>
      </c>
      <c r="AK28" s="12">
        <v>0</v>
      </c>
    </row>
    <row r="29" spans="1:37" x14ac:dyDescent="0.25">
      <c r="A29" s="7" t="s">
        <v>16</v>
      </c>
      <c r="B29" s="8">
        <v>94</v>
      </c>
      <c r="C29" s="9">
        <v>7.1</v>
      </c>
      <c r="D29" s="8">
        <v>78</v>
      </c>
      <c r="E29" s="9">
        <v>6.9</v>
      </c>
      <c r="F29" s="8">
        <v>183</v>
      </c>
      <c r="G29" s="9">
        <v>12</v>
      </c>
      <c r="H29" s="8">
        <v>75</v>
      </c>
      <c r="I29" s="9">
        <v>6.9</v>
      </c>
      <c r="J29" s="8">
        <v>81</v>
      </c>
      <c r="K29" s="9">
        <v>6.9</v>
      </c>
      <c r="L29" s="8">
        <v>74</v>
      </c>
      <c r="M29" s="9">
        <v>6.9</v>
      </c>
      <c r="N29" s="8">
        <v>26</v>
      </c>
      <c r="O29" s="9">
        <v>4</v>
      </c>
      <c r="P29" s="8">
        <v>32</v>
      </c>
      <c r="Q29" s="9">
        <v>4</v>
      </c>
      <c r="R29" s="8">
        <v>32</v>
      </c>
      <c r="S29" s="9">
        <v>4.5</v>
      </c>
      <c r="T29" s="8">
        <v>0</v>
      </c>
      <c r="U29" s="9">
        <v>0</v>
      </c>
      <c r="V29" s="8">
        <v>291</v>
      </c>
      <c r="W29" s="9">
        <v>16.5</v>
      </c>
      <c r="X29" s="8">
        <v>141</v>
      </c>
      <c r="Y29" s="12">
        <v>13</v>
      </c>
      <c r="Z29" s="8">
        <v>17</v>
      </c>
      <c r="AA29" s="12">
        <v>3</v>
      </c>
      <c r="AB29" s="8">
        <v>71</v>
      </c>
      <c r="AC29" s="12">
        <v>6.9</v>
      </c>
      <c r="AD29" s="8">
        <v>95</v>
      </c>
      <c r="AE29" s="12">
        <v>7.1</v>
      </c>
      <c r="AF29" s="8">
        <v>94</v>
      </c>
      <c r="AG29" s="12">
        <v>7.1</v>
      </c>
      <c r="AH29" s="8">
        <v>78</v>
      </c>
      <c r="AI29" s="12">
        <v>6.9</v>
      </c>
      <c r="AJ29" s="8">
        <v>0</v>
      </c>
      <c r="AK29" s="12">
        <v>0</v>
      </c>
    </row>
    <row r="30" spans="1:37" x14ac:dyDescent="0.25">
      <c r="A30" s="7" t="s">
        <v>23</v>
      </c>
      <c r="B30" s="8">
        <v>104</v>
      </c>
      <c r="C30" s="9">
        <v>8</v>
      </c>
      <c r="D30" s="8">
        <v>97</v>
      </c>
      <c r="E30" s="9">
        <v>8</v>
      </c>
      <c r="F30" s="8">
        <v>228</v>
      </c>
      <c r="G30" s="9">
        <v>13</v>
      </c>
      <c r="H30" s="8">
        <v>138</v>
      </c>
      <c r="I30" s="9">
        <v>9.5</v>
      </c>
      <c r="J30" s="8">
        <v>88</v>
      </c>
      <c r="K30" s="9">
        <v>7.1</v>
      </c>
      <c r="L30" s="8">
        <v>104</v>
      </c>
      <c r="M30" s="9">
        <v>8</v>
      </c>
      <c r="N30" s="8">
        <v>67</v>
      </c>
      <c r="O30" s="9">
        <v>6.7</v>
      </c>
      <c r="P30" s="8">
        <v>55</v>
      </c>
      <c r="Q30" s="9">
        <v>6</v>
      </c>
      <c r="R30" s="8">
        <v>56</v>
      </c>
      <c r="S30" s="9">
        <v>5.2</v>
      </c>
      <c r="T30" s="8">
        <v>60</v>
      </c>
      <c r="U30" s="9">
        <v>6.2</v>
      </c>
      <c r="V30" s="8">
        <v>240</v>
      </c>
      <c r="W30" s="9">
        <v>14.5</v>
      </c>
      <c r="X30" s="8">
        <v>236</v>
      </c>
      <c r="Y30" s="12">
        <v>14.5</v>
      </c>
      <c r="Z30" s="8">
        <v>68</v>
      </c>
      <c r="AA30" s="12">
        <v>6.7</v>
      </c>
      <c r="AB30" s="8">
        <v>114</v>
      </c>
      <c r="AC30" s="12">
        <v>8.5</v>
      </c>
      <c r="AD30" s="8">
        <v>114</v>
      </c>
      <c r="AE30" s="12">
        <v>8.5</v>
      </c>
      <c r="AF30" s="8">
        <v>104</v>
      </c>
      <c r="AG30" s="12">
        <v>8</v>
      </c>
      <c r="AH30" s="8">
        <v>97</v>
      </c>
      <c r="AI30" s="12">
        <v>8</v>
      </c>
      <c r="AJ30" s="8">
        <v>0</v>
      </c>
      <c r="AK30" s="12">
        <v>0</v>
      </c>
    </row>
    <row r="31" spans="1:37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37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sortState ref="A6:AX30">
    <sortCondition ref="B6:B30"/>
  </sortState>
  <mergeCells count="19">
    <mergeCell ref="AB3:AC3"/>
    <mergeCell ref="AD3:AE3"/>
    <mergeCell ref="AF3:AG3"/>
    <mergeCell ref="AH3:AI3"/>
    <mergeCell ref="AJ3:AK3"/>
    <mergeCell ref="J3:K3"/>
    <mergeCell ref="L3:M3"/>
    <mergeCell ref="Z3:AA3"/>
    <mergeCell ref="B3:C3"/>
    <mergeCell ref="A3:A4"/>
    <mergeCell ref="D3:E3"/>
    <mergeCell ref="F3:G3"/>
    <mergeCell ref="H3:I3"/>
    <mergeCell ref="N3:O3"/>
    <mergeCell ref="P3:Q3"/>
    <mergeCell ref="R3:S3"/>
    <mergeCell ref="V3:W3"/>
    <mergeCell ref="X3:Y3"/>
    <mergeCell ref="T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39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M29" sqref="M29"/>
    </sheetView>
  </sheetViews>
  <sheetFormatPr defaultColWidth="11.5703125" defaultRowHeight="15" x14ac:dyDescent="0.25"/>
  <cols>
    <col min="1" max="1" width="15.28515625" bestFit="1" customWidth="1"/>
    <col min="2" max="2" width="10.5703125" customWidth="1"/>
    <col min="3" max="3" width="8.57031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10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7" width="9" customWidth="1"/>
    <col min="18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1" spans="1:50" x14ac:dyDescent="0.25">
      <c r="B1">
        <v>2013</v>
      </c>
      <c r="C1" s="16">
        <v>0</v>
      </c>
      <c r="X1" s="4"/>
      <c r="Z1" s="4"/>
    </row>
    <row r="2" spans="1:50" x14ac:dyDescent="0.25">
      <c r="B2">
        <v>2014</v>
      </c>
      <c r="C2" s="16"/>
      <c r="X2" s="4"/>
      <c r="Z2" s="4"/>
    </row>
    <row r="3" spans="1:50" x14ac:dyDescent="0.25">
      <c r="B3">
        <v>2015</v>
      </c>
      <c r="C3" s="16"/>
      <c r="X3" s="4"/>
      <c r="Z3" s="4"/>
    </row>
    <row r="4" spans="1:50" x14ac:dyDescent="0.25">
      <c r="B4">
        <v>2016</v>
      </c>
      <c r="C4" s="16"/>
      <c r="X4" s="4"/>
      <c r="Z4" s="4"/>
    </row>
    <row r="5" spans="1:50" x14ac:dyDescent="0.25">
      <c r="B5">
        <v>2017</v>
      </c>
      <c r="C5" s="16"/>
      <c r="X5" s="4"/>
      <c r="Z5" s="4"/>
    </row>
    <row r="6" spans="1:50" x14ac:dyDescent="0.25">
      <c r="B6">
        <v>2018</v>
      </c>
      <c r="C6" s="16"/>
      <c r="X6" s="4"/>
      <c r="Z6" s="4"/>
    </row>
    <row r="7" spans="1:50" x14ac:dyDescent="0.25">
      <c r="B7" t="s">
        <v>40</v>
      </c>
      <c r="C7" s="16">
        <f>SUM(C1:C6)</f>
        <v>0</v>
      </c>
    </row>
    <row r="9" spans="1:50" x14ac:dyDescent="0.25">
      <c r="A9" s="50" t="s">
        <v>32</v>
      </c>
      <c r="B9" s="49" t="s">
        <v>0</v>
      </c>
      <c r="C9" s="49"/>
      <c r="D9" s="49" t="s">
        <v>27</v>
      </c>
      <c r="E9" s="49"/>
      <c r="F9" s="49" t="s">
        <v>28</v>
      </c>
      <c r="G9" s="49"/>
      <c r="H9" s="49" t="s">
        <v>10</v>
      </c>
      <c r="I9" s="49"/>
      <c r="J9" s="48" t="s">
        <v>4</v>
      </c>
      <c r="K9" s="49"/>
      <c r="L9" s="49" t="s">
        <v>29</v>
      </c>
      <c r="M9" s="49"/>
      <c r="N9" s="49" t="s">
        <v>13</v>
      </c>
      <c r="O9" s="49"/>
      <c r="P9" s="49" t="s">
        <v>14</v>
      </c>
      <c r="Q9" s="49"/>
      <c r="R9" s="49" t="s">
        <v>15</v>
      </c>
      <c r="S9" s="49"/>
      <c r="T9" s="49" t="s">
        <v>16</v>
      </c>
      <c r="U9" s="49"/>
      <c r="V9" s="49" t="s">
        <v>24</v>
      </c>
      <c r="W9" s="49"/>
      <c r="X9" s="49" t="s">
        <v>30</v>
      </c>
      <c r="Y9" s="49"/>
      <c r="Z9" s="49" t="s">
        <v>31</v>
      </c>
      <c r="AA9" s="49"/>
      <c r="AB9" s="49" t="s">
        <v>6</v>
      </c>
      <c r="AC9" s="49"/>
      <c r="AD9" s="49" t="s">
        <v>5</v>
      </c>
      <c r="AE9" s="49"/>
      <c r="AF9" s="49" t="s">
        <v>3</v>
      </c>
      <c r="AG9" s="49"/>
      <c r="AH9" s="49" t="s">
        <v>76</v>
      </c>
      <c r="AI9" s="49"/>
      <c r="AJ9" s="49" t="s">
        <v>77</v>
      </c>
      <c r="AK9" s="49"/>
      <c r="AL9" s="3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</row>
    <row r="10" spans="1:50" x14ac:dyDescent="0.25">
      <c r="A10" s="51"/>
      <c r="B10" s="14" t="s">
        <v>25</v>
      </c>
      <c r="C10" s="15" t="s">
        <v>26</v>
      </c>
      <c r="D10" s="14" t="s">
        <v>25</v>
      </c>
      <c r="E10" s="15" t="s">
        <v>26</v>
      </c>
      <c r="F10" s="14" t="s">
        <v>25</v>
      </c>
      <c r="G10" s="15" t="s">
        <v>26</v>
      </c>
      <c r="H10" s="14" t="s">
        <v>25</v>
      </c>
      <c r="I10" s="15" t="s">
        <v>26</v>
      </c>
      <c r="J10" s="14" t="s">
        <v>25</v>
      </c>
      <c r="K10" s="15" t="s">
        <v>26</v>
      </c>
      <c r="L10" s="14" t="s">
        <v>25</v>
      </c>
      <c r="M10" s="15" t="s">
        <v>26</v>
      </c>
      <c r="N10" s="14" t="s">
        <v>25</v>
      </c>
      <c r="O10" s="15" t="s">
        <v>26</v>
      </c>
      <c r="P10" s="14" t="s">
        <v>25</v>
      </c>
      <c r="Q10" s="15" t="s">
        <v>26</v>
      </c>
      <c r="R10" s="14" t="s">
        <v>25</v>
      </c>
      <c r="S10" s="15" t="s">
        <v>26</v>
      </c>
      <c r="T10" s="14" t="s">
        <v>25</v>
      </c>
      <c r="U10" s="15" t="s">
        <v>26</v>
      </c>
      <c r="V10" s="14" t="s">
        <v>25</v>
      </c>
      <c r="W10" s="15" t="s">
        <v>26</v>
      </c>
      <c r="X10" s="14" t="s">
        <v>25</v>
      </c>
      <c r="Y10" s="15" t="s">
        <v>26</v>
      </c>
      <c r="Z10" s="14" t="s">
        <v>25</v>
      </c>
      <c r="AA10" s="15" t="s">
        <v>26</v>
      </c>
      <c r="AB10" s="14" t="s">
        <v>25</v>
      </c>
      <c r="AC10" s="15" t="s">
        <v>26</v>
      </c>
      <c r="AD10" s="14" t="s">
        <v>25</v>
      </c>
      <c r="AE10" s="15" t="s">
        <v>26</v>
      </c>
      <c r="AF10" s="14" t="s">
        <v>25</v>
      </c>
      <c r="AG10" s="15" t="s">
        <v>26</v>
      </c>
      <c r="AH10" s="14" t="s">
        <v>25</v>
      </c>
      <c r="AI10" s="15" t="s">
        <v>26</v>
      </c>
      <c r="AJ10" s="14" t="s">
        <v>25</v>
      </c>
      <c r="AK10" s="15" t="s">
        <v>26</v>
      </c>
    </row>
    <row r="11" spans="1:50" x14ac:dyDescent="0.25">
      <c r="A11" s="7" t="s">
        <v>0</v>
      </c>
      <c r="B11" s="45">
        <f>base!B6</f>
        <v>0</v>
      </c>
      <c r="C11" s="46">
        <f>(base!C6*$C$7)+base!C6</f>
        <v>0</v>
      </c>
      <c r="D11" s="45">
        <f>base!D6</f>
        <v>10</v>
      </c>
      <c r="E11" s="46">
        <f>(base!E6*$C$7)+base!E6</f>
        <v>2.2999999999999998</v>
      </c>
      <c r="F11" s="45">
        <f>base!F6</f>
        <v>125</v>
      </c>
      <c r="G11" s="46">
        <f>(base!G6*$C$7)+base!G6</f>
        <v>9.5</v>
      </c>
      <c r="H11" s="45">
        <f>base!H6</f>
        <v>38</v>
      </c>
      <c r="I11" s="46">
        <f>(base!I6*$C$7)+base!I6</f>
        <v>4.5</v>
      </c>
      <c r="J11" s="45">
        <f>base!J6</f>
        <v>23</v>
      </c>
      <c r="K11" s="46">
        <f>(base!K6*$C$7)+base!K6</f>
        <v>3.8</v>
      </c>
      <c r="L11" s="45">
        <f>base!L6</f>
        <v>32</v>
      </c>
      <c r="M11" s="46">
        <f>(base!M6*$C$7)+base!M6</f>
        <v>3.8</v>
      </c>
      <c r="N11" s="45">
        <f>base!N6</f>
        <v>65</v>
      </c>
      <c r="O11" s="46">
        <f>(base!O6*$C$7)+base!O6</f>
        <v>6</v>
      </c>
      <c r="P11" s="45">
        <f>base!P6</f>
        <v>73</v>
      </c>
      <c r="Q11" s="46">
        <f>(base!Q6*$C$7)+base!Q6</f>
        <v>6.9</v>
      </c>
      <c r="R11" s="45">
        <f>base!R6</f>
        <v>62</v>
      </c>
      <c r="S11" s="46">
        <f>(base!S6*$C$7)+base!S6</f>
        <v>6.2</v>
      </c>
      <c r="T11" s="45">
        <f>base!T6</f>
        <v>94</v>
      </c>
      <c r="U11" s="46">
        <f>(base!U6*$C$7)+base!U6</f>
        <v>7.1</v>
      </c>
      <c r="V11" s="45">
        <f>base!V6</f>
        <v>174</v>
      </c>
      <c r="W11" s="46">
        <f>(base!W6*$C$7)+base!W6</f>
        <v>13</v>
      </c>
      <c r="X11" s="45">
        <f>base!X6</f>
        <v>216</v>
      </c>
      <c r="Y11" s="46">
        <f>(base!Y6*$C$7)+base!Y6</f>
        <v>14.5</v>
      </c>
      <c r="Z11" s="45">
        <f>base!Z6</f>
        <v>77</v>
      </c>
      <c r="AA11" s="46">
        <f>(base!AA6*$C$7)+base!AA6</f>
        <v>6.9</v>
      </c>
      <c r="AB11" s="45">
        <f>base!AB6</f>
        <v>18</v>
      </c>
      <c r="AC11" s="46">
        <f>(base!AC6*$C$7)+base!AC6</f>
        <v>3</v>
      </c>
      <c r="AD11" s="45">
        <f>base!AD6</f>
        <v>11</v>
      </c>
      <c r="AE11" s="46">
        <f>(base!AE6*$C$7)+base!AE6</f>
        <v>2.2999999999999998</v>
      </c>
      <c r="AF11" s="45">
        <f>base!AF6</f>
        <v>10</v>
      </c>
      <c r="AG11" s="46">
        <f>(base!AG6*$C$7)+base!AG6</f>
        <v>2.2999999999999998</v>
      </c>
      <c r="AH11" s="45">
        <f>base!AH6</f>
        <v>10</v>
      </c>
      <c r="AI11" s="46">
        <f>(base!AI6*$C$7)+base!AI6</f>
        <v>2.2999999999999998</v>
      </c>
      <c r="AJ11" s="45">
        <f>base!AJ6</f>
        <v>0</v>
      </c>
      <c r="AK11" s="46">
        <f>(base!AK6*$C$7)+base!AK6</f>
        <v>0</v>
      </c>
    </row>
    <row r="12" spans="1:50" x14ac:dyDescent="0.25">
      <c r="A12" s="6" t="s">
        <v>1</v>
      </c>
      <c r="B12" s="45">
        <f>base!B7</f>
        <v>7</v>
      </c>
      <c r="C12" s="46">
        <f>(base!C7*$C$7)+base!C7</f>
        <v>2</v>
      </c>
      <c r="D12" s="45">
        <f>base!D7</f>
        <v>17</v>
      </c>
      <c r="E12" s="46">
        <f>(base!E7*$C$7)+base!E7</f>
        <v>3</v>
      </c>
      <c r="F12" s="45">
        <f>base!F7</f>
        <v>121</v>
      </c>
      <c r="G12" s="46">
        <f>(base!G7*$C$7)+base!G7</f>
        <v>9.5</v>
      </c>
      <c r="H12" s="45">
        <f>base!H7</f>
        <v>38</v>
      </c>
      <c r="I12" s="46">
        <f>(base!I7*$C$7)+base!I7</f>
        <v>4.5</v>
      </c>
      <c r="J12" s="45">
        <f>base!J7</f>
        <v>31</v>
      </c>
      <c r="K12" s="46">
        <f>(base!K7*$C$7)+base!K7</f>
        <v>3.5</v>
      </c>
      <c r="L12" s="45">
        <f>base!L7</f>
        <v>25</v>
      </c>
      <c r="M12" s="46">
        <f>(base!M7*$C$7)+base!M7</f>
        <v>3</v>
      </c>
      <c r="N12" s="45">
        <f>base!N7</f>
        <v>67</v>
      </c>
      <c r="O12" s="46">
        <f>(base!O7*$C$7)+base!O7</f>
        <v>6.7</v>
      </c>
      <c r="P12" s="45">
        <f>base!P7</f>
        <v>75</v>
      </c>
      <c r="Q12" s="46">
        <f>(base!Q7*$C$7)+base!Q7</f>
        <v>6.9</v>
      </c>
      <c r="R12" s="45">
        <f>base!R7</f>
        <v>64</v>
      </c>
      <c r="S12" s="46">
        <f>(base!S7*$C$7)+base!S7</f>
        <v>6.2</v>
      </c>
      <c r="T12" s="45">
        <f>base!T7</f>
        <v>96</v>
      </c>
      <c r="U12" s="46">
        <f>(base!U7*$C$7)+base!U7</f>
        <v>7.1</v>
      </c>
      <c r="V12" s="45">
        <f>base!V7</f>
        <v>181</v>
      </c>
      <c r="W12" s="46">
        <f>(base!W7*$C$7)+base!W7</f>
        <v>13</v>
      </c>
      <c r="X12" s="45">
        <f>base!X7</f>
        <v>218</v>
      </c>
      <c r="Y12" s="46">
        <f>(base!Y7*$C$7)+base!Y7</f>
        <v>14.5</v>
      </c>
      <c r="Z12" s="45">
        <f>base!Z7</f>
        <v>78</v>
      </c>
      <c r="AA12" s="46">
        <f>(base!AA7*$C$7)+base!AA7</f>
        <v>6.9</v>
      </c>
      <c r="AB12" s="45">
        <f>base!AB7</f>
        <v>16</v>
      </c>
      <c r="AC12" s="46">
        <f>(base!AC7*$C$7)+base!AC7</f>
        <v>3</v>
      </c>
      <c r="AD12" s="45">
        <f>base!AD7</f>
        <v>6.3</v>
      </c>
      <c r="AE12" s="46">
        <f>(base!AE7*$C$7)+base!AE7</f>
        <v>2</v>
      </c>
      <c r="AF12" s="45">
        <f>base!AF7</f>
        <v>17</v>
      </c>
      <c r="AG12" s="46">
        <f>(base!AG7*$C$7)+base!AG7</f>
        <v>3</v>
      </c>
      <c r="AH12" s="45">
        <f>base!AH7</f>
        <v>17</v>
      </c>
      <c r="AI12" s="46">
        <f>(base!AI7*$C$7)+base!AI7</f>
        <v>3</v>
      </c>
      <c r="AJ12" s="45">
        <f>base!AJ7</f>
        <v>0</v>
      </c>
      <c r="AK12" s="46">
        <f>(base!AK7*$C$7)+base!AK7</f>
        <v>0</v>
      </c>
    </row>
    <row r="13" spans="1:50" x14ac:dyDescent="0.25">
      <c r="A13" s="7" t="s">
        <v>2</v>
      </c>
      <c r="B13" s="45">
        <f>base!B8</f>
        <v>8</v>
      </c>
      <c r="C13" s="46">
        <f>(base!C8*$C$7)+base!C8</f>
        <v>2</v>
      </c>
      <c r="D13" s="45">
        <f>base!D8</f>
        <v>18</v>
      </c>
      <c r="E13" s="46">
        <f>(base!E8*$C$7)+base!E8</f>
        <v>3</v>
      </c>
      <c r="F13" s="45">
        <f>base!F8</f>
        <v>129</v>
      </c>
      <c r="G13" s="46">
        <f>(base!G8*$C$7)+base!G8</f>
        <v>9.5</v>
      </c>
      <c r="H13" s="45">
        <f>base!H8</f>
        <v>53</v>
      </c>
      <c r="I13" s="46">
        <f>(base!I8*$C$7)+base!I8</f>
        <v>5.2</v>
      </c>
      <c r="J13" s="45">
        <f>base!J8</f>
        <v>25</v>
      </c>
      <c r="K13" s="46">
        <f>(base!K8*$C$7)+base!K8</f>
        <v>10</v>
      </c>
      <c r="L13" s="45">
        <f>base!L8</f>
        <v>39</v>
      </c>
      <c r="M13" s="46">
        <f>(base!M8*$C$7)+base!M8</f>
        <v>4.5</v>
      </c>
      <c r="N13" s="45">
        <f>base!N8</f>
        <v>73</v>
      </c>
      <c r="O13" s="46">
        <f>(base!O8*$C$7)+base!O8</f>
        <v>6.9</v>
      </c>
      <c r="P13" s="45">
        <f>base!P8</f>
        <v>82</v>
      </c>
      <c r="Q13" s="46">
        <f>(base!Q8*$C$7)+base!Q8</f>
        <v>6.9</v>
      </c>
      <c r="R13" s="45">
        <f>base!R8</f>
        <v>67</v>
      </c>
      <c r="S13" s="46">
        <f>(base!S8*$C$7)+base!S8</f>
        <v>6.7</v>
      </c>
      <c r="T13" s="45">
        <f>base!T8</f>
        <v>103</v>
      </c>
      <c r="U13" s="46">
        <f>(base!U8*$C$7)+base!U8</f>
        <v>8</v>
      </c>
      <c r="V13" s="45">
        <f>base!V8</f>
        <v>171</v>
      </c>
      <c r="W13" s="46">
        <f>(base!W8*$C$7)+base!W8</f>
        <v>13</v>
      </c>
      <c r="X13" s="45">
        <f>base!X8</f>
        <v>205</v>
      </c>
      <c r="Y13" s="46">
        <f>(base!Y8*$C$7)+base!Y8</f>
        <v>14.5</v>
      </c>
      <c r="Z13" s="45">
        <f>base!Z8</f>
        <v>86</v>
      </c>
      <c r="AA13" s="46">
        <f>(base!AA8*$C$7)+base!AA8</f>
        <v>6.9</v>
      </c>
      <c r="AB13" s="45">
        <f>base!AB8</f>
        <v>29</v>
      </c>
      <c r="AC13" s="46">
        <f>(base!AC8*$C$7)+base!AC8</f>
        <v>4.3</v>
      </c>
      <c r="AD13" s="45">
        <f>base!AD8</f>
        <v>13</v>
      </c>
      <c r="AE13" s="46">
        <f>(base!AE8*$C$7)+base!AE8</f>
        <v>2.5</v>
      </c>
      <c r="AF13" s="45">
        <f>base!AF8</f>
        <v>22</v>
      </c>
      <c r="AG13" s="46">
        <f>(base!AG8*$C$7)+base!AG8</f>
        <v>3.1</v>
      </c>
      <c r="AH13" s="45">
        <f>base!AH8</f>
        <v>18</v>
      </c>
      <c r="AI13" s="46">
        <f>(base!AI8*$C$7)+base!AI8</f>
        <v>3</v>
      </c>
      <c r="AJ13" s="45">
        <f>base!AJ8</f>
        <v>0</v>
      </c>
      <c r="AK13" s="46">
        <f>(base!AK8*$C$7)+base!AK8</f>
        <v>0</v>
      </c>
    </row>
    <row r="14" spans="1:50" x14ac:dyDescent="0.25">
      <c r="A14" s="6" t="s">
        <v>3</v>
      </c>
      <c r="B14" s="45">
        <f>base!B9</f>
        <v>10</v>
      </c>
      <c r="C14" s="46">
        <f>(base!C9*$C$7)+base!C9</f>
        <v>2.2999999999999998</v>
      </c>
      <c r="D14" s="45">
        <f>base!D9</f>
        <v>13</v>
      </c>
      <c r="E14" s="46">
        <f>(base!E9*$C$7)+base!E9</f>
        <v>2.5</v>
      </c>
      <c r="F14" s="45">
        <f>base!F9</f>
        <v>135</v>
      </c>
      <c r="G14" s="46">
        <f>(base!G9*$C$7)+base!G9</f>
        <v>10</v>
      </c>
      <c r="H14" s="45">
        <f>base!H9</f>
        <v>41</v>
      </c>
      <c r="I14" s="46">
        <f>(base!I9*$C$7)+base!I9</f>
        <v>4.5</v>
      </c>
      <c r="J14" s="45">
        <f>base!J9</f>
        <v>26</v>
      </c>
      <c r="K14" s="46">
        <f>(base!K9*$C$7)+base!K9</f>
        <v>3.5</v>
      </c>
      <c r="L14" s="45">
        <f>base!L9</f>
        <v>22</v>
      </c>
      <c r="M14" s="46">
        <f>(base!M9*$C$7)+base!M9</f>
        <v>3</v>
      </c>
      <c r="N14" s="45">
        <f>base!N9</f>
        <v>48</v>
      </c>
      <c r="O14" s="46">
        <f>(base!O9*$C$7)+base!O9</f>
        <v>5</v>
      </c>
      <c r="P14" s="45">
        <f>base!P9</f>
        <v>68</v>
      </c>
      <c r="Q14" s="46">
        <f>(base!Q9*$C$7)+base!Q9</f>
        <v>6.7</v>
      </c>
      <c r="R14" s="45">
        <f>base!R9</f>
        <v>48</v>
      </c>
      <c r="S14" s="46">
        <f>(base!S9*$C$7)+base!S9</f>
        <v>5.2</v>
      </c>
      <c r="T14" s="45">
        <f>base!T9</f>
        <v>80</v>
      </c>
      <c r="U14" s="46">
        <f>(base!U9*$C$7)+base!U9</f>
        <v>6.9</v>
      </c>
      <c r="V14" s="45">
        <f>base!V9</f>
        <v>181</v>
      </c>
      <c r="W14" s="46">
        <f>(base!W9*$C$7)+base!W9</f>
        <v>13</v>
      </c>
      <c r="X14" s="45">
        <f>base!X9</f>
        <v>203</v>
      </c>
      <c r="Y14" s="46">
        <f>(base!Y9*$C$7)+base!Y9</f>
        <v>14.5</v>
      </c>
      <c r="Z14" s="45">
        <f>base!Z9</f>
        <v>64</v>
      </c>
      <c r="AA14" s="46">
        <f>(base!AA9*$C$7)+base!AA9</f>
        <v>6.2</v>
      </c>
      <c r="AB14" s="45">
        <f>base!AB9</f>
        <v>9.9</v>
      </c>
      <c r="AC14" s="46">
        <f>(base!AC9*$C$7)+base!AC9</f>
        <v>2.2000000000000002</v>
      </c>
      <c r="AD14" s="45">
        <f>base!AD9</f>
        <v>19</v>
      </c>
      <c r="AE14" s="46">
        <f>(base!AE9*$C$7)+base!AE9</f>
        <v>3.9</v>
      </c>
      <c r="AF14" s="45">
        <f>base!AF9</f>
        <v>0</v>
      </c>
      <c r="AG14" s="46">
        <f>(base!AG9*$C$7)+base!AG9</f>
        <v>0</v>
      </c>
      <c r="AH14" s="45">
        <f>base!AH9</f>
        <v>13</v>
      </c>
      <c r="AI14" s="46">
        <f>(base!AI9*$C$7)+base!AI9</f>
        <v>2.5</v>
      </c>
      <c r="AJ14" s="45">
        <f>base!AJ9</f>
        <v>0</v>
      </c>
      <c r="AK14" s="46">
        <f>(base!AK9*$C$7)+base!AK9</f>
        <v>0</v>
      </c>
    </row>
    <row r="15" spans="1:50" x14ac:dyDescent="0.25">
      <c r="A15" s="7" t="s">
        <v>7</v>
      </c>
      <c r="B15" s="45">
        <f>base!B10</f>
        <v>10</v>
      </c>
      <c r="C15" s="46">
        <f>(base!C10*$C$7)+base!C10</f>
        <v>2.2999999999999998</v>
      </c>
      <c r="D15" s="45">
        <f>base!D10</f>
        <v>1</v>
      </c>
      <c r="E15" s="46">
        <f>(base!E10*$C$7)+base!E10</f>
        <v>0</v>
      </c>
      <c r="F15" s="45">
        <f>base!F10</f>
        <v>132</v>
      </c>
      <c r="G15" s="46">
        <f>(base!G10*$C$7)+base!G10</f>
        <v>10</v>
      </c>
      <c r="H15" s="45">
        <f>base!H10</f>
        <v>55</v>
      </c>
      <c r="I15" s="46">
        <f>(base!I10*$C$7)+base!I10</f>
        <v>4.7</v>
      </c>
      <c r="J15" s="45">
        <f>base!J10</f>
        <v>14</v>
      </c>
      <c r="K15" s="46">
        <f>(base!K10*$C$7)+base!K10</f>
        <v>2.5</v>
      </c>
      <c r="L15" s="45">
        <f>base!L10</f>
        <v>36</v>
      </c>
      <c r="M15" s="46">
        <f>(base!M10*$C$7)+base!M10</f>
        <v>4.5</v>
      </c>
      <c r="N15" s="45">
        <f>base!N10</f>
        <v>49</v>
      </c>
      <c r="O15" s="46">
        <f>(base!O10*$C$7)+base!O10</f>
        <v>5</v>
      </c>
      <c r="P15" s="45">
        <f>base!P10</f>
        <v>65</v>
      </c>
      <c r="Q15" s="46">
        <f>(base!Q10*$C$7)+base!Q10</f>
        <v>6.7</v>
      </c>
      <c r="R15" s="45">
        <f>base!R10</f>
        <v>50</v>
      </c>
      <c r="S15" s="46">
        <f>(base!S10*$C$7)+base!S10</f>
        <v>5.2</v>
      </c>
      <c r="T15" s="45">
        <f>base!T10</f>
        <v>78</v>
      </c>
      <c r="U15" s="46">
        <f>(base!U10*$C$7)+base!U10</f>
        <v>6.9</v>
      </c>
      <c r="V15" s="45">
        <f>base!V10</f>
        <v>180</v>
      </c>
      <c r="W15" s="46">
        <f>(base!W10*$C$7)+base!W10</f>
        <v>13</v>
      </c>
      <c r="X15" s="45">
        <f>base!X10</f>
        <v>196</v>
      </c>
      <c r="Y15" s="46">
        <f>(base!Y10*$C$7)+base!Y10</f>
        <v>14</v>
      </c>
      <c r="Z15" s="45">
        <f>base!Z10</f>
        <v>78</v>
      </c>
      <c r="AA15" s="46">
        <f>(base!AA10*$C$7)+base!AA10</f>
        <v>6.9</v>
      </c>
      <c r="AB15" s="45">
        <f>base!AB10</f>
        <v>24</v>
      </c>
      <c r="AC15" s="46">
        <f>(base!AC10*$C$7)+base!AC10</f>
        <v>4.3</v>
      </c>
      <c r="AD15" s="45">
        <f>base!AD10</f>
        <v>21</v>
      </c>
      <c r="AE15" s="46">
        <f>(base!AE10*$C$7)+base!AE10</f>
        <v>4</v>
      </c>
      <c r="AF15" s="45">
        <f>base!AF10</f>
        <v>13</v>
      </c>
      <c r="AG15" s="46">
        <f>(base!AG10*$C$7)+base!AG10</f>
        <v>2.5</v>
      </c>
      <c r="AH15" s="45">
        <f>base!AH10</f>
        <v>1</v>
      </c>
      <c r="AI15" s="46">
        <f>(base!AI10*$C$7)+base!AI10</f>
        <v>0</v>
      </c>
      <c r="AJ15" s="45">
        <f>base!AJ10</f>
        <v>0</v>
      </c>
      <c r="AK15" s="46">
        <f>(base!AK10*$C$7)+base!AK10</f>
        <v>0</v>
      </c>
    </row>
    <row r="16" spans="1:50" x14ac:dyDescent="0.25">
      <c r="A16" s="7" t="s">
        <v>5</v>
      </c>
      <c r="B16" s="45">
        <f>base!B11</f>
        <v>11</v>
      </c>
      <c r="C16" s="46">
        <f>(base!C11*$C$7)+base!C11</f>
        <v>2.2999999999999998</v>
      </c>
      <c r="D16" s="45">
        <f>base!D11</f>
        <v>21</v>
      </c>
      <c r="E16" s="46">
        <f>(base!E11*$C$7)+base!E11</f>
        <v>3</v>
      </c>
      <c r="F16" s="45">
        <f>base!F11</f>
        <v>120</v>
      </c>
      <c r="G16" s="46">
        <f>(base!G11*$C$7)+base!G11</f>
        <v>9.5</v>
      </c>
      <c r="H16" s="45">
        <f>base!H11</f>
        <v>42</v>
      </c>
      <c r="I16" s="46">
        <f>(base!I11*$C$7)+base!I11</f>
        <v>4.5</v>
      </c>
      <c r="J16" s="45">
        <f>base!J11</f>
        <v>32</v>
      </c>
      <c r="K16" s="46">
        <f>(base!K11*$C$7)+base!K11</f>
        <v>3.5</v>
      </c>
      <c r="L16" s="45">
        <f>base!L11</f>
        <v>35</v>
      </c>
      <c r="M16" s="46">
        <f>(base!M11*$C$7)+base!M11</f>
        <v>4.5</v>
      </c>
      <c r="N16" s="45">
        <f>base!N11</f>
        <v>63</v>
      </c>
      <c r="O16" s="46">
        <f>(base!O11*$C$7)+base!O11</f>
        <v>6.2</v>
      </c>
      <c r="P16" s="45">
        <f>base!P11</f>
        <v>79</v>
      </c>
      <c r="Q16" s="46">
        <f>(base!Q11*$C$7)+base!Q11</f>
        <v>6.9</v>
      </c>
      <c r="R16" s="45">
        <f>base!R11</f>
        <v>63</v>
      </c>
      <c r="S16" s="46">
        <f>(base!S11*$C$7)+base!S11</f>
        <v>6.2</v>
      </c>
      <c r="T16" s="45">
        <f>base!T11</f>
        <v>90</v>
      </c>
      <c r="U16" s="46">
        <f>(base!U11*$C$7)+base!U11</f>
        <v>7.1</v>
      </c>
      <c r="V16" s="45">
        <f>base!V11</f>
        <v>183</v>
      </c>
      <c r="W16" s="46">
        <f>(base!W11*$C$7)+base!W11</f>
        <v>13</v>
      </c>
      <c r="X16" s="45">
        <f>base!X11</f>
        <v>222</v>
      </c>
      <c r="Y16" s="46">
        <f>(base!Y11*$C$7)+base!Y11</f>
        <v>14.5</v>
      </c>
      <c r="Z16" s="45">
        <f>base!Z11</f>
        <v>82</v>
      </c>
      <c r="AA16" s="46">
        <f>(base!AA11*$C$7)+base!AA11</f>
        <v>6.9</v>
      </c>
      <c r="AB16" s="45">
        <f>base!AB11</f>
        <v>21</v>
      </c>
      <c r="AC16" s="46">
        <f>(base!AC11*$C$7)+base!AC11</f>
        <v>4</v>
      </c>
      <c r="AD16" s="45">
        <f>base!AD11</f>
        <v>0</v>
      </c>
      <c r="AE16" s="46">
        <f>(base!AE11*$C$7)+base!AE11</f>
        <v>0</v>
      </c>
      <c r="AF16" s="45">
        <f>base!AF11</f>
        <v>19</v>
      </c>
      <c r="AG16" s="46">
        <f>(base!AG11*$C$7)+base!AG11</f>
        <v>3</v>
      </c>
      <c r="AH16" s="45">
        <f>base!AH11</f>
        <v>21</v>
      </c>
      <c r="AI16" s="46">
        <f>(base!AI11*$C$7)+base!AI11</f>
        <v>3</v>
      </c>
      <c r="AJ16" s="45">
        <f>base!AJ11</f>
        <v>0</v>
      </c>
      <c r="AK16" s="46">
        <f>(base!AK11*$C$7)+base!AK11</f>
        <v>0</v>
      </c>
    </row>
    <row r="17" spans="1:37" x14ac:dyDescent="0.25">
      <c r="A17" s="6" t="s">
        <v>8</v>
      </c>
      <c r="B17" s="45">
        <f>base!B12</f>
        <v>13</v>
      </c>
      <c r="C17" s="46">
        <f>(base!C12*$C$7)+base!C12</f>
        <v>2.5</v>
      </c>
      <c r="D17" s="45">
        <f>base!D12</f>
        <v>13</v>
      </c>
      <c r="E17" s="46">
        <f>(base!E12*$C$7)+base!E12</f>
        <v>2.5</v>
      </c>
      <c r="F17" s="45">
        <f>base!F12</f>
        <v>135</v>
      </c>
      <c r="G17" s="46">
        <f>(base!G12*$C$7)+base!G12</f>
        <v>10</v>
      </c>
      <c r="H17" s="45">
        <f>base!H12</f>
        <v>60</v>
      </c>
      <c r="I17" s="46">
        <f>(base!I12*$C$7)+base!I12</f>
        <v>6.2</v>
      </c>
      <c r="J17" s="45">
        <f>base!J12</f>
        <v>11</v>
      </c>
      <c r="K17" s="46">
        <f>(base!K12*$C$7)+base!K12</f>
        <v>2.5</v>
      </c>
      <c r="L17" s="45">
        <f>base!L12</f>
        <v>40</v>
      </c>
      <c r="M17" s="46">
        <f>(base!M12*$C$7)+base!M12</f>
        <v>4.5</v>
      </c>
      <c r="N17" s="45">
        <f>base!N12</f>
        <v>55</v>
      </c>
      <c r="O17" s="46">
        <f>(base!O12*$C$7)+base!O12</f>
        <v>5.2</v>
      </c>
      <c r="P17" s="45">
        <f>base!P12</f>
        <v>71</v>
      </c>
      <c r="Q17" s="46">
        <f>(base!Q12*$C$7)+base!Q12</f>
        <v>6.9</v>
      </c>
      <c r="R17" s="45">
        <f>base!R12</f>
        <v>56</v>
      </c>
      <c r="S17" s="46">
        <f>(base!S12*$C$7)+base!S12</f>
        <v>5.2</v>
      </c>
      <c r="T17" s="45">
        <f>base!T12</f>
        <v>83</v>
      </c>
      <c r="U17" s="46">
        <f>(base!U12*$C$7)+base!U12</f>
        <v>6.9</v>
      </c>
      <c r="V17" s="45">
        <f>base!V12</f>
        <v>165</v>
      </c>
      <c r="W17" s="46">
        <f>(base!W12*$C$7)+base!W12</f>
        <v>13</v>
      </c>
      <c r="X17" s="45">
        <f>base!X12</f>
        <v>207</v>
      </c>
      <c r="Y17" s="46">
        <f>(base!Y12*$C$7)+base!Y12</f>
        <v>14.5</v>
      </c>
      <c r="Z17" s="45">
        <f>base!Z12</f>
        <v>68</v>
      </c>
      <c r="AA17" s="46">
        <f>(base!AA12*$C$7)+base!AA12</f>
        <v>6.7</v>
      </c>
      <c r="AB17" s="45">
        <f>base!AB12</f>
        <v>30</v>
      </c>
      <c r="AC17" s="46">
        <f>(base!AC12*$C$7)+base!AC12</f>
        <v>4.5</v>
      </c>
      <c r="AD17" s="45">
        <f>base!AD12</f>
        <v>26</v>
      </c>
      <c r="AE17" s="46">
        <f>(base!AE12*$C$7)+base!AE12</f>
        <v>4.3</v>
      </c>
      <c r="AF17" s="45">
        <f>base!AF12</f>
        <v>19</v>
      </c>
      <c r="AG17" s="46">
        <f>(base!AG12*$C$7)+base!AG12</f>
        <v>3</v>
      </c>
      <c r="AH17" s="45">
        <f>base!AH12</f>
        <v>13</v>
      </c>
      <c r="AI17" s="46">
        <f>(base!AI12*$C$7)+base!AI12</f>
        <v>2.5</v>
      </c>
      <c r="AJ17" s="45">
        <f>base!AJ12</f>
        <v>0</v>
      </c>
      <c r="AK17" s="46">
        <f>(base!AK12*$C$7)+base!AK12</f>
        <v>0</v>
      </c>
    </row>
    <row r="18" spans="1:37" x14ac:dyDescent="0.25">
      <c r="A18" s="6" t="s">
        <v>6</v>
      </c>
      <c r="B18" s="45">
        <f>base!B13</f>
        <v>18</v>
      </c>
      <c r="C18" s="46">
        <f>(base!C13*$C$7)+base!C13</f>
        <v>3</v>
      </c>
      <c r="D18" s="45">
        <f>base!D13</f>
        <v>19</v>
      </c>
      <c r="E18" s="46">
        <f>(base!E13*$C$7)+base!E13</f>
        <v>3</v>
      </c>
      <c r="F18" s="45">
        <f>base!F13</f>
        <v>125</v>
      </c>
      <c r="G18" s="46">
        <f>(base!G13*$C$7)+base!G13</f>
        <v>9.5</v>
      </c>
      <c r="H18" s="45">
        <f>base!H13</f>
        <v>27</v>
      </c>
      <c r="I18" s="46">
        <f>(base!I13*$C$7)+base!I13</f>
        <v>3.5</v>
      </c>
      <c r="J18" s="45">
        <f>base!J13</f>
        <v>36</v>
      </c>
      <c r="K18" s="46">
        <f>(base!K13*$C$7)+base!K13</f>
        <v>4.5</v>
      </c>
      <c r="L18" s="45">
        <f>base!L13</f>
        <v>16</v>
      </c>
      <c r="M18" s="46">
        <f>(base!M13*$C$7)+base!M13</f>
        <v>2.5</v>
      </c>
      <c r="N18" s="45">
        <f>base!N13</f>
        <v>45</v>
      </c>
      <c r="O18" s="46">
        <f>(base!O13*$C$7)+base!O13</f>
        <v>5</v>
      </c>
      <c r="P18" s="45">
        <f>base!P13</f>
        <v>62</v>
      </c>
      <c r="Q18" s="46">
        <f>(base!Q13*$C$7)+base!Q13</f>
        <v>6.5</v>
      </c>
      <c r="R18" s="45">
        <f>base!R13</f>
        <v>45</v>
      </c>
      <c r="S18" s="46">
        <f>(base!S13*$C$7)+base!S13</f>
        <v>5</v>
      </c>
      <c r="T18" s="45">
        <f>base!T13</f>
        <v>72</v>
      </c>
      <c r="U18" s="46">
        <f>(base!U13*$C$7)+base!U13</f>
        <v>6.9</v>
      </c>
      <c r="V18" s="45">
        <f>base!V13</f>
        <v>191</v>
      </c>
      <c r="W18" s="46">
        <f>(base!W13*$C$7)+base!W13</f>
        <v>13.5</v>
      </c>
      <c r="X18" s="45">
        <f>base!X13</f>
        <v>180</v>
      </c>
      <c r="Y18" s="46">
        <f>(base!Y13*$C$7)+base!Y13</f>
        <v>13</v>
      </c>
      <c r="Z18" s="45">
        <f>base!Z13</f>
        <v>0</v>
      </c>
      <c r="AA18" s="46">
        <f>(base!AA13*$C$7)+base!AA13</f>
        <v>0</v>
      </c>
      <c r="AB18" s="45">
        <f>base!AB13</f>
        <v>0</v>
      </c>
      <c r="AC18" s="46">
        <f>(base!AC13*$C$7)+base!AC13</f>
        <v>0</v>
      </c>
      <c r="AD18" s="45">
        <f>base!AD13</f>
        <v>21</v>
      </c>
      <c r="AE18" s="46">
        <f>(base!AE13*$C$7)+base!AE13</f>
        <v>4</v>
      </c>
      <c r="AF18" s="45">
        <f>base!AF13</f>
        <v>9.9</v>
      </c>
      <c r="AG18" s="46">
        <f>(base!AG13*$C$7)+base!AG13</f>
        <v>2.2999999999999998</v>
      </c>
      <c r="AH18" s="45">
        <f>base!AH13</f>
        <v>19</v>
      </c>
      <c r="AI18" s="46">
        <f>(base!AI13*$C$7)+base!AI13</f>
        <v>3</v>
      </c>
      <c r="AJ18" s="45">
        <f>base!AJ13</f>
        <v>0</v>
      </c>
      <c r="AK18" s="46">
        <f>(base!AK13*$C$7)+base!AK13</f>
        <v>0</v>
      </c>
    </row>
    <row r="19" spans="1:37" x14ac:dyDescent="0.25">
      <c r="A19" s="7" t="s">
        <v>9</v>
      </c>
      <c r="B19" s="45">
        <f>base!B14</f>
        <v>18</v>
      </c>
      <c r="C19" s="46">
        <f>(base!C14*$C$7)+base!C14</f>
        <v>3</v>
      </c>
      <c r="D19" s="45">
        <f>base!D14</f>
        <v>23</v>
      </c>
      <c r="E19" s="46">
        <f>(base!E14*$C$7)+base!E14</f>
        <v>3</v>
      </c>
      <c r="F19" s="45">
        <f>base!F14</f>
        <v>121</v>
      </c>
      <c r="G19" s="46">
        <f>(base!G14*$C$7)+base!G14</f>
        <v>10</v>
      </c>
      <c r="H19" s="45">
        <f>base!H14</f>
        <v>68</v>
      </c>
      <c r="I19" s="46">
        <f>(base!I14*$C$7)+base!I14</f>
        <v>6.7</v>
      </c>
      <c r="J19" s="45">
        <f>base!J14</f>
        <v>19</v>
      </c>
      <c r="K19" s="46">
        <f>(base!K14*$C$7)+base!K14</f>
        <v>3</v>
      </c>
      <c r="L19" s="45">
        <f>base!L14</f>
        <v>45</v>
      </c>
      <c r="M19" s="46">
        <f>(base!M14*$C$7)+base!M14</f>
        <v>5</v>
      </c>
      <c r="N19" s="45">
        <f>base!N14</f>
        <v>72</v>
      </c>
      <c r="O19" s="46">
        <f>(base!O14*$C$7)+base!O14</f>
        <v>6.9</v>
      </c>
      <c r="P19" s="45">
        <f>base!P14</f>
        <v>83</v>
      </c>
      <c r="Q19" s="46">
        <f>(base!Q14*$C$7)+base!Q14</f>
        <v>6.9</v>
      </c>
      <c r="R19" s="45">
        <f>base!R14</f>
        <v>73</v>
      </c>
      <c r="S19" s="46">
        <f>(base!S14*$C$7)+base!S14</f>
        <v>6.9</v>
      </c>
      <c r="T19" s="45">
        <f>base!T14</f>
        <v>109</v>
      </c>
      <c r="U19" s="46">
        <f>(base!U14*$C$7)+base!U14</f>
        <v>8</v>
      </c>
      <c r="V19" s="45">
        <f>base!V14</f>
        <v>160</v>
      </c>
      <c r="W19" s="46">
        <f>(base!W14*$C$7)+base!W14</f>
        <v>13</v>
      </c>
      <c r="X19" s="45">
        <f>base!X14</f>
        <v>212</v>
      </c>
      <c r="Y19" s="46">
        <f>(base!Y14*$C$7)+base!Y14</f>
        <v>14.5</v>
      </c>
      <c r="Z19" s="45">
        <f>base!Z14</f>
        <v>92</v>
      </c>
      <c r="AA19" s="46">
        <f>(base!AA14*$C$7)+base!AA14</f>
        <v>6.9</v>
      </c>
      <c r="AB19" s="45">
        <f>base!AB14</f>
        <v>38</v>
      </c>
      <c r="AC19" s="46">
        <f>(base!AC14*$C$7)+base!AC14</f>
        <v>4.8</v>
      </c>
      <c r="AD19" s="45">
        <f>base!AD14</f>
        <v>24</v>
      </c>
      <c r="AE19" s="46">
        <f>(base!AE14*$C$7)+base!AE14</f>
        <v>4.3</v>
      </c>
      <c r="AF19" s="45">
        <f>base!AF14</f>
        <v>29</v>
      </c>
      <c r="AG19" s="46">
        <f>(base!AG14*$C$7)+base!AG14</f>
        <v>4.5</v>
      </c>
      <c r="AH19" s="45">
        <f>base!AH14</f>
        <v>23</v>
      </c>
      <c r="AI19" s="46">
        <f>(base!AI14*$C$7)+base!AI14</f>
        <v>3</v>
      </c>
      <c r="AJ19" s="45">
        <f>base!AJ14</f>
        <v>0</v>
      </c>
      <c r="AK19" s="46">
        <f>(base!AK14*$C$7)+base!AK14</f>
        <v>0</v>
      </c>
    </row>
    <row r="20" spans="1:37" x14ac:dyDescent="0.25">
      <c r="A20" s="6" t="s">
        <v>22</v>
      </c>
      <c r="B20" s="45">
        <f>base!B15</f>
        <v>20</v>
      </c>
      <c r="C20" s="46">
        <f>(base!C15*$C$7)+base!C15</f>
        <v>3</v>
      </c>
      <c r="D20" s="45">
        <f>base!D15</f>
        <v>8.1999999999999993</v>
      </c>
      <c r="E20" s="46">
        <f>(base!E15*$C$7)+base!E15</f>
        <v>2</v>
      </c>
      <c r="F20" s="45">
        <f>base!F15</f>
        <v>146</v>
      </c>
      <c r="G20" s="46">
        <f>(base!G15*$C$7)+base!G15</f>
        <v>10</v>
      </c>
      <c r="H20" s="45">
        <f>base!H15</f>
        <v>56</v>
      </c>
      <c r="I20" s="46">
        <f>(base!I15*$C$7)+base!I15</f>
        <v>5.2</v>
      </c>
      <c r="J20" s="45">
        <f>base!J15</f>
        <v>8</v>
      </c>
      <c r="K20" s="46">
        <f>(base!K15*$C$7)+base!K15</f>
        <v>2.2999999999999998</v>
      </c>
      <c r="L20" s="45">
        <f>base!L15</f>
        <v>38</v>
      </c>
      <c r="M20" s="46">
        <f>(base!M15*$C$7)+base!M15</f>
        <v>4.5</v>
      </c>
      <c r="N20" s="45">
        <f>base!N15</f>
        <v>49</v>
      </c>
      <c r="O20" s="46">
        <f>(base!O15*$C$7)+base!O15</f>
        <v>5.2</v>
      </c>
      <c r="P20" s="45">
        <f>base!P15</f>
        <v>60</v>
      </c>
      <c r="Q20" s="46">
        <f>(base!Q15*$C$7)+base!Q15</f>
        <v>6.2</v>
      </c>
      <c r="R20" s="45">
        <f>base!R15</f>
        <v>45</v>
      </c>
      <c r="S20" s="46">
        <f>(base!S15*$C$7)+base!S15</f>
        <v>5</v>
      </c>
      <c r="T20" s="45">
        <f>base!T15</f>
        <v>73</v>
      </c>
      <c r="U20" s="46">
        <f>(base!U15*$C$7)+base!U15</f>
        <v>6.9</v>
      </c>
      <c r="V20" s="45">
        <f>base!V15</f>
        <v>180</v>
      </c>
      <c r="W20" s="46">
        <f>(base!W15*$C$7)+base!W15</f>
        <v>13</v>
      </c>
      <c r="X20" s="45">
        <f>base!X15</f>
        <v>197</v>
      </c>
      <c r="Y20" s="46">
        <f>(base!Y15*$C$7)+base!Y15</f>
        <v>14.5</v>
      </c>
      <c r="Z20" s="45">
        <f>base!Z15</f>
        <v>62</v>
      </c>
      <c r="AA20" s="46">
        <f>(base!AA15*$C$7)+base!AA15</f>
        <v>6.2</v>
      </c>
      <c r="AB20" s="45">
        <f>base!AB15</f>
        <v>32</v>
      </c>
      <c r="AC20" s="46">
        <f>(base!AC15*$C$7)+base!AC15</f>
        <v>4.5</v>
      </c>
      <c r="AD20" s="45">
        <f>base!AD15</f>
        <v>31</v>
      </c>
      <c r="AE20" s="46">
        <f>(base!AE15*$C$7)+base!AE15</f>
        <v>4.5</v>
      </c>
      <c r="AF20" s="45">
        <f>base!AF15</f>
        <v>20</v>
      </c>
      <c r="AG20" s="46">
        <f>(base!AG15*$C$7)+base!AG15</f>
        <v>3</v>
      </c>
      <c r="AH20" s="45">
        <f>base!AH15</f>
        <v>8.1999999999999993</v>
      </c>
      <c r="AI20" s="46">
        <f>(base!AI15*$C$7)+base!AI15</f>
        <v>2</v>
      </c>
      <c r="AJ20" s="45">
        <f>base!AJ15</f>
        <v>0</v>
      </c>
      <c r="AK20" s="46">
        <f>(base!AK15*$C$7)+base!AK15</f>
        <v>0</v>
      </c>
    </row>
    <row r="21" spans="1:37" x14ac:dyDescent="0.25">
      <c r="A21" s="6" t="s">
        <v>19</v>
      </c>
      <c r="B21" s="45">
        <f>base!B16</f>
        <v>24</v>
      </c>
      <c r="C21" s="46">
        <f>(base!C16*$C$7)+base!C16</f>
        <v>4.3</v>
      </c>
      <c r="D21" s="45">
        <f>base!D16</f>
        <v>16</v>
      </c>
      <c r="E21" s="46">
        <f>(base!E16*$C$7)+base!E16</f>
        <v>4</v>
      </c>
      <c r="F21" s="45">
        <f>base!F16</f>
        <v>149</v>
      </c>
      <c r="G21" s="46">
        <f>(base!G16*$C$7)+base!G16</f>
        <v>10.5</v>
      </c>
      <c r="H21" s="45">
        <f>base!H16</f>
        <v>55</v>
      </c>
      <c r="I21" s="46">
        <f>(base!I16*$C$7)+base!I16</f>
        <v>4.7</v>
      </c>
      <c r="J21" s="45">
        <f>base!J16</f>
        <v>20</v>
      </c>
      <c r="K21" s="46">
        <f>(base!K16*$C$7)+base!K16</f>
        <v>4</v>
      </c>
      <c r="L21" s="45">
        <f>base!L16</f>
        <v>37</v>
      </c>
      <c r="M21" s="46">
        <f>(base!M16*$C$7)+base!M16</f>
        <v>4.5</v>
      </c>
      <c r="N21" s="45">
        <f>base!N16</f>
        <v>39</v>
      </c>
      <c r="O21" s="46">
        <f>(base!O16*$C$7)+base!O16</f>
        <v>4.5</v>
      </c>
      <c r="P21" s="45">
        <f>base!P16</f>
        <v>48</v>
      </c>
      <c r="Q21" s="46">
        <f>(base!Q16*$C$7)+base!Q16</f>
        <v>5</v>
      </c>
      <c r="R21" s="45">
        <f>base!R16</f>
        <v>33</v>
      </c>
      <c r="S21" s="46">
        <f>(base!S16*$C$7)+base!S16</f>
        <v>4.5</v>
      </c>
      <c r="T21" s="45">
        <f>base!T16</f>
        <v>61</v>
      </c>
      <c r="U21" s="46">
        <f>(base!U16*$C$7)+base!U16</f>
        <v>6.2</v>
      </c>
      <c r="V21" s="45">
        <f>base!V16</f>
        <v>192</v>
      </c>
      <c r="W21" s="46">
        <f>(base!W16*$C$7)+base!W16</f>
        <v>14</v>
      </c>
      <c r="X21" s="45">
        <f>base!X16</f>
        <v>197</v>
      </c>
      <c r="Y21" s="46">
        <f>(base!Y16*$C$7)+base!Y16</f>
        <v>14</v>
      </c>
      <c r="Z21" s="45">
        <f>base!Z16</f>
        <v>53</v>
      </c>
      <c r="AA21" s="46">
        <f>(base!AA16*$C$7)+base!AA16</f>
        <v>5</v>
      </c>
      <c r="AB21" s="45">
        <f>base!AB16</f>
        <v>34</v>
      </c>
      <c r="AC21" s="46">
        <f>(base!AC16*$C$7)+base!AC16</f>
        <v>4.5999999999999996</v>
      </c>
      <c r="AD21" s="45">
        <f>base!AD16</f>
        <v>35</v>
      </c>
      <c r="AE21" s="46">
        <f>(base!AE16*$C$7)+base!AE16</f>
        <v>4.5999999999999996</v>
      </c>
      <c r="AF21" s="45">
        <f>base!AF16</f>
        <v>25</v>
      </c>
      <c r="AG21" s="46">
        <f>(base!AG16*$C$7)+base!AG16</f>
        <v>4.4000000000000004</v>
      </c>
      <c r="AH21" s="45">
        <f>base!AH16</f>
        <v>16</v>
      </c>
      <c r="AI21" s="46">
        <f>(base!AI16*$C$7)+base!AI16</f>
        <v>4</v>
      </c>
      <c r="AJ21" s="45">
        <f>base!AJ16</f>
        <v>0</v>
      </c>
      <c r="AK21" s="46">
        <f>(base!AK16*$C$7)+base!AK16</f>
        <v>0</v>
      </c>
    </row>
    <row r="22" spans="1:37" x14ac:dyDescent="0.25">
      <c r="A22" s="6" t="s">
        <v>21</v>
      </c>
      <c r="B22" s="45">
        <f>base!B17</f>
        <v>27</v>
      </c>
      <c r="C22" s="46">
        <f>(base!C17*$C$7)+base!C17</f>
        <v>4.3</v>
      </c>
      <c r="D22" s="45">
        <f>base!D17</f>
        <v>16</v>
      </c>
      <c r="E22" s="46">
        <f>(base!E17*$C$7)+base!E17</f>
        <v>4</v>
      </c>
      <c r="F22" s="45">
        <f>base!F17</f>
        <v>152</v>
      </c>
      <c r="G22" s="46">
        <f>(base!G17*$C$7)+base!G17</f>
        <v>10.5</v>
      </c>
      <c r="H22" s="45">
        <f>base!H17</f>
        <v>61</v>
      </c>
      <c r="I22" s="46">
        <f>(base!I17*$C$7)+base!I17</f>
        <v>6.2</v>
      </c>
      <c r="J22" s="45">
        <f>base!J17</f>
        <v>14</v>
      </c>
      <c r="K22" s="46">
        <f>(base!K17*$C$7)+base!K17</f>
        <v>2.5</v>
      </c>
      <c r="L22" s="45">
        <f>base!L17</f>
        <v>43</v>
      </c>
      <c r="M22" s="46">
        <f>(base!M17*$C$7)+base!M17</f>
        <v>4.7</v>
      </c>
      <c r="N22" s="45">
        <f>base!N17</f>
        <v>50</v>
      </c>
      <c r="O22" s="46">
        <f>(base!O17*$C$7)+base!O17</f>
        <v>5.2</v>
      </c>
      <c r="P22" s="45">
        <f>base!P17</f>
        <v>57</v>
      </c>
      <c r="Q22" s="46">
        <f>(base!Q17*$C$7)+base!Q17</f>
        <v>6</v>
      </c>
      <c r="R22" s="45">
        <f>base!R17</f>
        <v>45</v>
      </c>
      <c r="S22" s="46">
        <f>(base!S17*$C$7)+base!S17</f>
        <v>5</v>
      </c>
      <c r="T22" s="45">
        <f>base!T17</f>
        <v>69</v>
      </c>
      <c r="U22" s="46">
        <f>(base!U17*$C$7)+base!U17</f>
        <v>6.2</v>
      </c>
      <c r="V22" s="45">
        <f>base!V17</f>
        <v>189</v>
      </c>
      <c r="W22" s="46">
        <f>(base!W17*$C$7)+base!W17</f>
        <v>13</v>
      </c>
      <c r="X22" s="45">
        <f>base!X17</f>
        <v>206</v>
      </c>
      <c r="Y22" s="46">
        <f>(base!Y17*$C$7)+base!Y17</f>
        <v>14.5</v>
      </c>
      <c r="Z22" s="45">
        <f>base!Z17</f>
        <v>62</v>
      </c>
      <c r="AA22" s="46">
        <f>(base!AA17*$C$7)+base!AA17</f>
        <v>6.2</v>
      </c>
      <c r="AB22" s="45">
        <f>base!AB17</f>
        <v>37</v>
      </c>
      <c r="AC22" s="46">
        <f>(base!AC17*$C$7)+base!AC17</f>
        <v>4.7</v>
      </c>
      <c r="AD22" s="45">
        <f>base!AD17</f>
        <v>36</v>
      </c>
      <c r="AE22" s="46">
        <f>(base!AE17*$C$7)+base!AE17</f>
        <v>4.5999999999999996</v>
      </c>
      <c r="AF22" s="45">
        <f>base!AF17</f>
        <v>25</v>
      </c>
      <c r="AG22" s="46">
        <f>(base!AG17*$C$7)+base!AG17</f>
        <v>4.4000000000000004</v>
      </c>
      <c r="AH22" s="45">
        <f>base!AH17</f>
        <v>16</v>
      </c>
      <c r="AI22" s="46">
        <f>(base!AI17*$C$7)+base!AI17</f>
        <v>4</v>
      </c>
      <c r="AJ22" s="45">
        <f>base!AJ17</f>
        <v>0</v>
      </c>
      <c r="AK22" s="46">
        <f>(base!AK17*$C$7)+base!AK17</f>
        <v>0</v>
      </c>
    </row>
    <row r="23" spans="1:37" x14ac:dyDescent="0.25">
      <c r="A23" s="7" t="s">
        <v>12</v>
      </c>
      <c r="B23" s="45">
        <f>base!B18</f>
        <v>28</v>
      </c>
      <c r="C23" s="46">
        <f>(base!C18*$C$7)+base!C18</f>
        <v>3.5</v>
      </c>
      <c r="D23" s="45">
        <f>base!D18</f>
        <v>28</v>
      </c>
      <c r="E23" s="46">
        <f>(base!E18*$C$7)+base!E18</f>
        <v>3.5</v>
      </c>
      <c r="F23" s="45">
        <f>base!F18</f>
        <v>143</v>
      </c>
      <c r="G23" s="46">
        <f>(base!G18*$C$7)+base!G18</f>
        <v>10</v>
      </c>
      <c r="H23" s="45">
        <f>base!H18</f>
        <v>69</v>
      </c>
      <c r="I23" s="46">
        <f>(base!I18*$C$7)+base!I18</f>
        <v>6.7</v>
      </c>
      <c r="J23" s="45">
        <f>base!J18</f>
        <v>18</v>
      </c>
      <c r="K23" s="46">
        <f>(base!K18*$C$7)+base!K18</f>
        <v>3</v>
      </c>
      <c r="L23" s="45">
        <f>base!L18</f>
        <v>55</v>
      </c>
      <c r="M23" s="46">
        <f>(base!M18*$C$7)+base!M18</f>
        <v>5.2</v>
      </c>
      <c r="N23" s="45">
        <f>base!N18</f>
        <v>80</v>
      </c>
      <c r="O23" s="46">
        <f>(base!O18*$C$7)+base!O18</f>
        <v>6.9</v>
      </c>
      <c r="P23" s="45">
        <f>base!P18</f>
        <v>83</v>
      </c>
      <c r="Q23" s="46">
        <f>(base!Q18*$C$7)+base!Q18</f>
        <v>6.9</v>
      </c>
      <c r="R23" s="45">
        <f>base!R18</f>
        <v>80</v>
      </c>
      <c r="S23" s="46">
        <f>(base!S18*$C$7)+base!S18</f>
        <v>6.9</v>
      </c>
      <c r="T23" s="45">
        <f>base!T18</f>
        <v>109</v>
      </c>
      <c r="U23" s="46">
        <f>(base!U18*$C$7)+base!U18</f>
        <v>8</v>
      </c>
      <c r="V23" s="45">
        <f>base!V18</f>
        <v>155</v>
      </c>
      <c r="W23" s="46">
        <f>(base!W18*$C$7)+base!W18</f>
        <v>13</v>
      </c>
      <c r="X23" s="45">
        <f>base!X18</f>
        <v>231</v>
      </c>
      <c r="Y23" s="46">
        <f>(base!Y18*$C$7)+base!Y18</f>
        <v>14.5</v>
      </c>
      <c r="Z23" s="45">
        <f>base!Z18</f>
        <v>92</v>
      </c>
      <c r="AA23" s="46">
        <f>(base!AA18*$C$7)+base!AA18</f>
        <v>6.9</v>
      </c>
      <c r="AB23" s="45">
        <f>base!AB18</f>
        <v>39</v>
      </c>
      <c r="AC23" s="46">
        <f>(base!AC18*$C$7)+base!AC18</f>
        <v>4.8</v>
      </c>
      <c r="AD23" s="45">
        <f>base!AD18</f>
        <v>26</v>
      </c>
      <c r="AE23" s="46">
        <f>(base!AE18*$C$7)+base!AE18</f>
        <v>4.5</v>
      </c>
      <c r="AF23" s="45">
        <f>base!AF18</f>
        <v>29</v>
      </c>
      <c r="AG23" s="46">
        <f>(base!AG18*$C$7)+base!AG18</f>
        <v>4.5</v>
      </c>
      <c r="AH23" s="45">
        <f>base!AH18</f>
        <v>28</v>
      </c>
      <c r="AI23" s="46">
        <f>(base!AI18*$C$7)+base!AI18</f>
        <v>3.5</v>
      </c>
      <c r="AJ23" s="45">
        <f>base!AJ18</f>
        <v>0</v>
      </c>
      <c r="AK23" s="46">
        <f>(base!AK18*$C$7)+base!AK18</f>
        <v>0</v>
      </c>
    </row>
    <row r="24" spans="1:37" x14ac:dyDescent="0.25">
      <c r="A24" s="7" t="s">
        <v>4</v>
      </c>
      <c r="B24" s="45">
        <f>base!B19</f>
        <v>30</v>
      </c>
      <c r="C24" s="46">
        <f>(base!C19*$C$7)+base!C19</f>
        <v>3.8</v>
      </c>
      <c r="D24" s="45">
        <f>base!D19</f>
        <v>14</v>
      </c>
      <c r="E24" s="46">
        <f>(base!E19*$C$7)+base!E19</f>
        <v>2.5</v>
      </c>
      <c r="F24" s="45">
        <f>base!F19</f>
        <v>148</v>
      </c>
      <c r="G24" s="46">
        <f>(base!G19*$C$7)+base!G19</f>
        <v>10</v>
      </c>
      <c r="H24" s="45">
        <f>base!H19</f>
        <v>66</v>
      </c>
      <c r="I24" s="46">
        <f>(base!I19*$C$7)+base!I19</f>
        <v>6.7</v>
      </c>
      <c r="J24" s="45">
        <f>base!J19</f>
        <v>0</v>
      </c>
      <c r="K24" s="46">
        <f>(base!K19*$C$7)+base!K19</f>
        <v>0</v>
      </c>
      <c r="L24" s="45">
        <f>base!L19</f>
        <v>47</v>
      </c>
      <c r="M24" s="46">
        <f>(base!M19*$C$7)+base!M19</f>
        <v>5</v>
      </c>
      <c r="N24" s="45">
        <f>base!N19</f>
        <v>57</v>
      </c>
      <c r="O24" s="46">
        <f>(base!O19*$C$7)+base!O19</f>
        <v>4.7</v>
      </c>
      <c r="P24" s="45">
        <f>base!P19</f>
        <v>68</v>
      </c>
      <c r="Q24" s="46">
        <f>(base!Q19*$C$7)+base!Q19</f>
        <v>6.7</v>
      </c>
      <c r="R24" s="45">
        <f>base!R19</f>
        <v>53</v>
      </c>
      <c r="S24" s="46">
        <f>(base!S19*$C$7)+base!S19</f>
        <v>6</v>
      </c>
      <c r="T24" s="45">
        <f>base!T19</f>
        <v>81</v>
      </c>
      <c r="U24" s="46">
        <f>(base!U19*$C$7)+base!U19</f>
        <v>6.9</v>
      </c>
      <c r="V24" s="45">
        <f>base!V19</f>
        <v>165</v>
      </c>
      <c r="W24" s="46">
        <f>(base!W19*$C$7)+base!W19</f>
        <v>13</v>
      </c>
      <c r="X24" s="45">
        <f>base!X19</f>
        <v>208</v>
      </c>
      <c r="Y24" s="46">
        <f>(base!Y19*$C$7)+base!Y19</f>
        <v>14.5</v>
      </c>
      <c r="Z24" s="45">
        <f>base!Z19</f>
        <v>90</v>
      </c>
      <c r="AA24" s="46">
        <f>(base!AA19*$C$7)+base!AA19</f>
        <v>6.9</v>
      </c>
      <c r="AB24" s="45">
        <f>base!AB19</f>
        <v>36</v>
      </c>
      <c r="AC24" s="46">
        <f>(base!AC19*$C$7)+base!AC19</f>
        <v>4.7</v>
      </c>
      <c r="AD24" s="45">
        <f>base!AD19</f>
        <v>33</v>
      </c>
      <c r="AE24" s="46">
        <f>(base!AE19*$C$7)+base!AE19</f>
        <v>4.5999999999999996</v>
      </c>
      <c r="AF24" s="45">
        <f>base!AF19</f>
        <v>27</v>
      </c>
      <c r="AG24" s="46">
        <f>(base!AG19*$C$7)+base!AG19</f>
        <v>4.4000000000000004</v>
      </c>
      <c r="AH24" s="45">
        <f>base!AH19</f>
        <v>14</v>
      </c>
      <c r="AI24" s="46">
        <f>(base!AI19*$C$7)+base!AI19</f>
        <v>2.5</v>
      </c>
      <c r="AJ24" s="45">
        <f>base!AJ19</f>
        <v>0</v>
      </c>
      <c r="AK24" s="46">
        <f>(base!AK19*$C$7)+base!AK19</f>
        <v>0</v>
      </c>
    </row>
    <row r="25" spans="1:37" x14ac:dyDescent="0.25">
      <c r="A25" s="6" t="s">
        <v>17</v>
      </c>
      <c r="B25" s="45">
        <f>base!B20</f>
        <v>30</v>
      </c>
      <c r="C25" s="46">
        <f>(base!C20*$C$7)+base!C20</f>
        <v>4.3</v>
      </c>
      <c r="D25" s="45">
        <f>base!D20</f>
        <v>22</v>
      </c>
      <c r="E25" s="46">
        <f>(base!E20*$C$7)+base!E20</f>
        <v>4.0999999999999996</v>
      </c>
      <c r="F25" s="45">
        <f>base!F20</f>
        <v>151</v>
      </c>
      <c r="G25" s="46">
        <f>(base!G20*$C$7)+base!G20</f>
        <v>10.5</v>
      </c>
      <c r="H25" s="45">
        <f>base!H20</f>
        <v>45</v>
      </c>
      <c r="I25" s="46">
        <f>(base!I20*$C$7)+base!I20</f>
        <v>4.7</v>
      </c>
      <c r="J25" s="45">
        <f>base!J20</f>
        <v>30</v>
      </c>
      <c r="K25" s="46">
        <f>(base!K20*$C$7)+base!K20</f>
        <v>4.3</v>
      </c>
      <c r="L25" s="45">
        <f>base!L20</f>
        <v>30</v>
      </c>
      <c r="M25" s="46">
        <f>(base!M20*$C$7)+base!M20</f>
        <v>4.3</v>
      </c>
      <c r="N25" s="45">
        <f>base!N20</f>
        <v>27</v>
      </c>
      <c r="O25" s="46">
        <f>(base!O20*$C$7)+base!O20</f>
        <v>4</v>
      </c>
      <c r="P25" s="45">
        <f>base!P20</f>
        <v>43</v>
      </c>
      <c r="Q25" s="46">
        <f>(base!Q20*$C$7)+base!Q20</f>
        <v>5</v>
      </c>
      <c r="R25" s="45">
        <f>base!R20</f>
        <v>28</v>
      </c>
      <c r="S25" s="46">
        <f>(base!S20*$C$7)+base!S20</f>
        <v>3.5</v>
      </c>
      <c r="T25" s="45">
        <f>base!T20</f>
        <v>54</v>
      </c>
      <c r="U25" s="46">
        <f>(base!U20*$C$7)+base!U20</f>
        <v>5.2</v>
      </c>
      <c r="V25" s="45">
        <f>base!V20</f>
        <v>198</v>
      </c>
      <c r="W25" s="46">
        <f>(base!W20*$C$7)+base!W20</f>
        <v>14.5</v>
      </c>
      <c r="X25" s="45">
        <f>base!X20</f>
        <v>178</v>
      </c>
      <c r="Y25" s="46">
        <f>(base!Y20*$C$7)+base!Y20</f>
        <v>13</v>
      </c>
      <c r="Z25" s="45">
        <f>base!Z20</f>
        <v>40</v>
      </c>
      <c r="AA25" s="46">
        <f>(base!AA20*$C$7)+base!AA20</f>
        <v>4.5</v>
      </c>
      <c r="AB25" s="45">
        <f>base!AB20</f>
        <v>23</v>
      </c>
      <c r="AC25" s="46">
        <f>(base!AC20*$C$7)+base!AC20</f>
        <v>4.3</v>
      </c>
      <c r="AD25" s="45">
        <f>base!AD20</f>
        <v>39</v>
      </c>
      <c r="AE25" s="46">
        <f>(base!AE20*$C$7)+base!AE20</f>
        <v>4.8</v>
      </c>
      <c r="AF25" s="45">
        <f>base!AF20</f>
        <v>23</v>
      </c>
      <c r="AG25" s="46">
        <f>(base!AG20*$C$7)+base!AG20</f>
        <v>4.3</v>
      </c>
      <c r="AH25" s="45">
        <f>base!AH20</f>
        <v>22</v>
      </c>
      <c r="AI25" s="46">
        <f>(base!AI20*$C$7)+base!AI20</f>
        <v>4.0999999999999996</v>
      </c>
      <c r="AJ25" s="45">
        <f>base!AJ20</f>
        <v>0</v>
      </c>
      <c r="AK25" s="46">
        <f>(base!AK20*$C$7)+base!AK20</f>
        <v>0</v>
      </c>
    </row>
    <row r="26" spans="1:37" x14ac:dyDescent="0.25">
      <c r="A26" s="7" t="s">
        <v>20</v>
      </c>
      <c r="B26" s="45">
        <f>base!B21</f>
        <v>31</v>
      </c>
      <c r="C26" s="46">
        <f>(base!C21*$C$7)+base!C21</f>
        <v>4.5</v>
      </c>
      <c r="D26" s="45">
        <f>base!D21</f>
        <v>23</v>
      </c>
      <c r="E26" s="46">
        <f>(base!E21*$C$7)+base!E21</f>
        <v>4</v>
      </c>
      <c r="F26" s="45">
        <f>base!F21</f>
        <v>159</v>
      </c>
      <c r="G26" s="46">
        <f>(base!G21*$C$7)+base!G21</f>
        <v>10.5</v>
      </c>
      <c r="H26" s="45">
        <f>base!H21</f>
        <v>54</v>
      </c>
      <c r="I26" s="46">
        <f>(base!I21*$C$7)+base!I21</f>
        <v>4.7</v>
      </c>
      <c r="J26" s="45">
        <f>base!J21</f>
        <v>31</v>
      </c>
      <c r="K26" s="46">
        <f>(base!K21*$C$7)+base!K21</f>
        <v>4.5</v>
      </c>
      <c r="L26" s="45">
        <f>base!L21</f>
        <v>45</v>
      </c>
      <c r="M26" s="46">
        <f>(base!M21*$C$7)+base!M21</f>
        <v>5.5</v>
      </c>
      <c r="N26" s="45">
        <f>base!N21</f>
        <v>29</v>
      </c>
      <c r="O26" s="46">
        <f>(base!O21*$C$7)+base!O21</f>
        <v>3.8</v>
      </c>
      <c r="P26" s="45">
        <f>base!P21</f>
        <v>42</v>
      </c>
      <c r="Q26" s="46">
        <f>(base!Q21*$C$7)+base!Q21</f>
        <v>5</v>
      </c>
      <c r="R26" s="45">
        <f>base!R21</f>
        <v>27</v>
      </c>
      <c r="S26" s="46">
        <f>(base!S21*$C$7)+base!S21</f>
        <v>4</v>
      </c>
      <c r="T26" s="45">
        <f>base!T21</f>
        <v>55</v>
      </c>
      <c r="U26" s="46">
        <f>(base!U21*$C$7)+base!U21</f>
        <v>5.2</v>
      </c>
      <c r="V26" s="45">
        <f>base!V21</f>
        <v>199</v>
      </c>
      <c r="W26" s="46">
        <f>(base!W21*$C$7)+base!W21</f>
        <v>14.5</v>
      </c>
      <c r="X26" s="45">
        <f>base!X21</f>
        <v>180</v>
      </c>
      <c r="Y26" s="46">
        <f>(base!Y21*$C$7)+base!Y21</f>
        <v>13</v>
      </c>
      <c r="Z26" s="45">
        <f>base!Z21</f>
        <v>42</v>
      </c>
      <c r="AA26" s="46">
        <f>(base!AA21*$C$7)+base!AA21</f>
        <v>4.5</v>
      </c>
      <c r="AB26" s="45">
        <f>base!AB21</f>
        <v>29</v>
      </c>
      <c r="AC26" s="46">
        <f>(base!AC21*$C$7)+base!AC21</f>
        <v>4.5</v>
      </c>
      <c r="AD26" s="45">
        <f>base!AD21</f>
        <v>41</v>
      </c>
      <c r="AE26" s="46">
        <f>(base!AE21*$C$7)+base!AE21</f>
        <v>4.8</v>
      </c>
      <c r="AF26" s="45">
        <f>base!AF21</f>
        <v>30</v>
      </c>
      <c r="AG26" s="46">
        <f>(base!AG21*$C$7)+base!AG21</f>
        <v>4.5</v>
      </c>
      <c r="AH26" s="45">
        <f>base!AH21</f>
        <v>23</v>
      </c>
      <c r="AI26" s="46">
        <f>(base!AI21*$C$7)+base!AI21</f>
        <v>4</v>
      </c>
      <c r="AJ26" s="45">
        <f>base!AJ21</f>
        <v>0</v>
      </c>
      <c r="AK26" s="46">
        <f>(base!AK21*$C$7)+base!AK21</f>
        <v>0</v>
      </c>
    </row>
    <row r="27" spans="1:37" x14ac:dyDescent="0.25">
      <c r="A27" s="7" t="s">
        <v>29</v>
      </c>
      <c r="B27" s="45">
        <f>base!B22</f>
        <v>32</v>
      </c>
      <c r="C27" s="46">
        <f>(base!C22*$C$7)+base!C22</f>
        <v>4.3</v>
      </c>
      <c r="D27" s="45">
        <f>base!D22</f>
        <v>32</v>
      </c>
      <c r="E27" s="46">
        <f>(base!E22*$C$7)+base!E22</f>
        <v>4.3</v>
      </c>
      <c r="F27" s="45">
        <f>base!F22</f>
        <v>125</v>
      </c>
      <c r="G27" s="46">
        <f>(base!G22*$C$7)+base!G22</f>
        <v>9</v>
      </c>
      <c r="H27" s="45">
        <f>base!H22</f>
        <v>15</v>
      </c>
      <c r="I27" s="46">
        <f>(base!I22*$C$7)+base!I22</f>
        <v>2.5</v>
      </c>
      <c r="J27" s="45">
        <f>base!J22</f>
        <v>47</v>
      </c>
      <c r="K27" s="46">
        <f>(base!K22*$C$7)+base!K22</f>
        <v>4.7</v>
      </c>
      <c r="L27" s="45">
        <f>base!L22</f>
        <v>0</v>
      </c>
      <c r="M27" s="46">
        <f>(base!M22*$C$7)+base!M22</f>
        <v>0</v>
      </c>
      <c r="N27" s="45">
        <f>base!N22</f>
        <v>46</v>
      </c>
      <c r="O27" s="46">
        <f>(base!O22*$C$7)+base!O22</f>
        <v>4.7</v>
      </c>
      <c r="P27" s="45">
        <f>base!P22</f>
        <v>64</v>
      </c>
      <c r="Q27" s="46">
        <f>(base!Q22*$C$7)+base!Q22</f>
        <v>6.7</v>
      </c>
      <c r="R27" s="45">
        <f>base!R22</f>
        <v>46</v>
      </c>
      <c r="S27" s="46">
        <f>(base!S22*$C$7)+base!S22</f>
        <v>5</v>
      </c>
      <c r="T27" s="45">
        <f>base!T22</f>
        <v>74</v>
      </c>
      <c r="U27" s="46">
        <f>(base!U22*$C$7)+base!U22</f>
        <v>6.9</v>
      </c>
      <c r="V27" s="45">
        <f>base!V22</f>
        <v>208</v>
      </c>
      <c r="W27" s="46">
        <f>(base!W22*$C$7)+base!W22</f>
        <v>14.5</v>
      </c>
      <c r="X27" s="45">
        <f>base!X22</f>
        <v>193</v>
      </c>
      <c r="Y27" s="46">
        <f>(base!Y22*$C$7)+base!Y22</f>
        <v>14</v>
      </c>
      <c r="Z27" s="45">
        <f>base!Z22</f>
        <v>58</v>
      </c>
      <c r="AA27" s="46">
        <f>(base!AA22*$C$7)+base!AA22</f>
        <v>5.2</v>
      </c>
      <c r="AB27" s="45">
        <f>base!AB22</f>
        <v>13</v>
      </c>
      <c r="AC27" s="46">
        <f>(base!AC22*$C$7)+base!AC22</f>
        <v>2.5</v>
      </c>
      <c r="AD27" s="45">
        <f>base!AD22</f>
        <v>30</v>
      </c>
      <c r="AE27" s="46">
        <f>(base!AE22*$C$7)+base!AE22</f>
        <v>4.5</v>
      </c>
      <c r="AF27" s="45">
        <f>base!AF22</f>
        <v>21</v>
      </c>
      <c r="AG27" s="46">
        <f>(base!AG22*$C$7)+base!AG22</f>
        <v>4</v>
      </c>
      <c r="AH27" s="45">
        <f>base!AH22</f>
        <v>32</v>
      </c>
      <c r="AI27" s="46">
        <f>(base!AI22*$C$7)+base!AI22</f>
        <v>4.3</v>
      </c>
      <c r="AJ27" s="45">
        <f>base!AJ22</f>
        <v>0</v>
      </c>
      <c r="AK27" s="46">
        <f>(base!AK22*$C$7)+base!AK22</f>
        <v>0</v>
      </c>
    </row>
    <row r="28" spans="1:37" x14ac:dyDescent="0.25">
      <c r="A28" s="7" t="s">
        <v>18</v>
      </c>
      <c r="B28" s="45">
        <f>base!B23</f>
        <v>35</v>
      </c>
      <c r="C28" s="46">
        <f>(base!C23*$C$7)+base!C23</f>
        <v>4.5</v>
      </c>
      <c r="D28" s="45">
        <f>base!D23</f>
        <v>27</v>
      </c>
      <c r="E28" s="46">
        <f>(base!E23*$C$7)+base!E23</f>
        <v>4.3</v>
      </c>
      <c r="F28" s="45">
        <f>base!F23</f>
        <v>155</v>
      </c>
      <c r="G28" s="46">
        <f>(base!G23*$C$7)+base!G23</f>
        <v>10.5</v>
      </c>
      <c r="H28" s="45">
        <f>base!H23</f>
        <v>69</v>
      </c>
      <c r="I28" s="46">
        <f>(base!I23*$C$7)+base!I23</f>
        <v>6.7</v>
      </c>
      <c r="J28" s="45">
        <f>base!J23</f>
        <v>28</v>
      </c>
      <c r="K28" s="46">
        <f>(base!K23*$C$7)+base!K23</f>
        <v>4.3</v>
      </c>
      <c r="L28" s="45">
        <f>base!L23</f>
        <v>51</v>
      </c>
      <c r="M28" s="46">
        <f>(base!M23*$C$7)+base!M23</f>
        <v>5.2</v>
      </c>
      <c r="N28" s="45">
        <f>base!N23</f>
        <v>43</v>
      </c>
      <c r="O28" s="46">
        <f>(base!O23*$C$7)+base!O23</f>
        <v>5</v>
      </c>
      <c r="P28" s="45">
        <f>base!P23</f>
        <v>47</v>
      </c>
      <c r="Q28" s="46">
        <f>(base!Q23*$C$7)+base!Q23</f>
        <v>5</v>
      </c>
      <c r="R28" s="45">
        <f>base!R23</f>
        <v>31</v>
      </c>
      <c r="S28" s="46">
        <f>(base!S23*$C$7)+base!S23</f>
        <v>4.5</v>
      </c>
      <c r="T28" s="45">
        <f>base!T23</f>
        <v>59</v>
      </c>
      <c r="U28" s="46">
        <f>(base!U23*$C$7)+base!U23</f>
        <v>5.2</v>
      </c>
      <c r="V28" s="45">
        <f>base!V23</f>
        <v>195</v>
      </c>
      <c r="W28" s="46">
        <f>(base!W23*$C$7)+base!W23</f>
        <v>14</v>
      </c>
      <c r="X28" s="45">
        <f>base!X23</f>
        <v>215</v>
      </c>
      <c r="Y28" s="46">
        <f>(base!Y23*$C$7)+base!Y23</f>
        <v>14.5</v>
      </c>
      <c r="Z28" s="45">
        <f>base!Z23</f>
        <v>56</v>
      </c>
      <c r="AA28" s="46">
        <f>(base!AA23*$C$7)+base!AA23</f>
        <v>5.2</v>
      </c>
      <c r="AB28" s="45">
        <f>base!AB23</f>
        <v>45</v>
      </c>
      <c r="AC28" s="46">
        <f>(base!AC23*$C$7)+base!AC23</f>
        <v>4.7</v>
      </c>
      <c r="AD28" s="45">
        <f>base!AD23</f>
        <v>44</v>
      </c>
      <c r="AE28" s="46">
        <f>(base!AE23*$C$7)+base!AE23</f>
        <v>5</v>
      </c>
      <c r="AF28" s="45">
        <f>base!AF23</f>
        <v>33</v>
      </c>
      <c r="AG28" s="46">
        <f>(base!AG23*$C$7)+base!AG23</f>
        <v>4.5999999999999996</v>
      </c>
      <c r="AH28" s="45">
        <f>base!AH23</f>
        <v>27</v>
      </c>
      <c r="AI28" s="46">
        <f>(base!AI23*$C$7)+base!AI23</f>
        <v>4.3</v>
      </c>
      <c r="AJ28" s="45">
        <f>base!AJ23</f>
        <v>0</v>
      </c>
      <c r="AK28" s="46">
        <f>(base!AK23*$C$7)+base!AK23</f>
        <v>0</v>
      </c>
    </row>
    <row r="29" spans="1:37" x14ac:dyDescent="0.25">
      <c r="A29" s="6" t="s">
        <v>10</v>
      </c>
      <c r="B29" s="45">
        <f>base!B24</f>
        <v>40</v>
      </c>
      <c r="C29" s="46">
        <f>(base!C24*$C$7)+base!C24</f>
        <v>4.5</v>
      </c>
      <c r="D29" s="45">
        <f>base!D24</f>
        <v>46</v>
      </c>
      <c r="E29" s="46">
        <f>(base!E24*$C$7)+base!E24</f>
        <v>4.7</v>
      </c>
      <c r="F29" s="45">
        <f>base!F24</f>
        <v>115</v>
      </c>
      <c r="G29" s="46">
        <f>(base!G24*$C$7)+base!G24</f>
        <v>8.5</v>
      </c>
      <c r="H29" s="45">
        <f>base!H24</f>
        <v>0</v>
      </c>
      <c r="I29" s="46">
        <f>(base!I24*$C$7)+base!I24</f>
        <v>0</v>
      </c>
      <c r="J29" s="45">
        <f>base!J24</f>
        <v>66</v>
      </c>
      <c r="K29" s="46">
        <f>(base!K24*$C$7)+base!K24</f>
        <v>6.7</v>
      </c>
      <c r="L29" s="45">
        <f>base!L24</f>
        <v>15</v>
      </c>
      <c r="M29" s="46">
        <v>2.4</v>
      </c>
      <c r="N29" s="45">
        <f>base!N24</f>
        <v>51</v>
      </c>
      <c r="O29" s="46">
        <f>(base!O24*$C$7)+base!O24</f>
        <v>5.5</v>
      </c>
      <c r="P29" s="45">
        <f>base!P24</f>
        <v>79</v>
      </c>
      <c r="Q29" s="46">
        <f>(base!Q24*$C$7)+base!Q24</f>
        <v>6.9</v>
      </c>
      <c r="R29" s="45">
        <f>base!R24</f>
        <v>54</v>
      </c>
      <c r="S29" s="46">
        <f>(base!S24*$C$7)+base!S24</f>
        <v>5.2</v>
      </c>
      <c r="T29" s="45">
        <f>base!T24</f>
        <v>75</v>
      </c>
      <c r="U29" s="46">
        <f>(base!U24*$C$7)+base!U24</f>
        <v>6.9</v>
      </c>
      <c r="V29" s="45">
        <f>base!V24</f>
        <v>216</v>
      </c>
      <c r="W29" s="46">
        <f>(base!W24*$C$7)+base!W24</f>
        <v>14.5</v>
      </c>
      <c r="X29" s="45">
        <f>base!X24</f>
        <v>196</v>
      </c>
      <c r="Y29" s="46">
        <f>(base!Y24*$C$7)+base!Y24</f>
        <v>14</v>
      </c>
      <c r="Z29" s="45">
        <f>base!Z24</f>
        <v>57</v>
      </c>
      <c r="AA29" s="46">
        <f>(base!AA24*$C$7)+base!AA24</f>
        <v>5.2</v>
      </c>
      <c r="AB29" s="45">
        <f>base!AB24</f>
        <v>27</v>
      </c>
      <c r="AC29" s="46">
        <f>(base!AC24*$C$7)+base!AC24</f>
        <v>4.5</v>
      </c>
      <c r="AD29" s="45">
        <f>base!AD24</f>
        <v>46</v>
      </c>
      <c r="AE29" s="46">
        <f>(base!AE24*$C$7)+base!AE24</f>
        <v>5</v>
      </c>
      <c r="AF29" s="45">
        <f>base!AF24</f>
        <v>41</v>
      </c>
      <c r="AG29" s="46">
        <f>(base!AG24*$C$7)+base!AG24</f>
        <v>4.8</v>
      </c>
      <c r="AH29" s="45">
        <f>base!AH24</f>
        <v>46</v>
      </c>
      <c r="AI29" s="46">
        <f>(base!AI24*$C$7)+base!AI24</f>
        <v>4.7</v>
      </c>
      <c r="AJ29" s="45">
        <f>base!AJ24</f>
        <v>0</v>
      </c>
      <c r="AK29" s="46">
        <f>(base!AK24*$C$7)+base!AK24</f>
        <v>0</v>
      </c>
    </row>
    <row r="30" spans="1:37" x14ac:dyDescent="0.25">
      <c r="A30" s="6" t="s">
        <v>11</v>
      </c>
      <c r="B30" s="45">
        <f>base!B25</f>
        <v>46</v>
      </c>
      <c r="C30" s="46">
        <f>(base!C25*$C$7)+base!C25</f>
        <v>5</v>
      </c>
      <c r="D30" s="45">
        <f>base!D25</f>
        <v>52</v>
      </c>
      <c r="E30" s="46">
        <f>(base!E25*$C$7)+base!E25</f>
        <v>5.2</v>
      </c>
      <c r="F30" s="45">
        <f>base!F25</f>
        <v>166</v>
      </c>
      <c r="G30" s="46">
        <f>(base!G25*$C$7)+base!G25</f>
        <v>11</v>
      </c>
      <c r="H30" s="45">
        <f>base!H25</f>
        <v>93</v>
      </c>
      <c r="I30" s="46">
        <f>(base!I25*$C$7)+base!I25</f>
        <v>7.1</v>
      </c>
      <c r="J30" s="45">
        <f>base!J25</f>
        <v>37</v>
      </c>
      <c r="K30" s="46">
        <f>(base!K25*$C$7)+base!K25</f>
        <v>4.5</v>
      </c>
      <c r="L30" s="45">
        <f>base!L25</f>
        <v>74</v>
      </c>
      <c r="M30" s="46">
        <f>(base!M25*$C$7)+base!M25</f>
        <v>6.9</v>
      </c>
      <c r="N30" s="45">
        <f>base!N25</f>
        <v>97</v>
      </c>
      <c r="O30" s="46">
        <f>(base!O25*$C$7)+base!O25</f>
        <v>7.8</v>
      </c>
      <c r="P30" s="45">
        <f>base!P25</f>
        <v>121</v>
      </c>
      <c r="Q30" s="46">
        <f>(base!Q25*$C$7)+base!Q25</f>
        <v>10</v>
      </c>
      <c r="R30" s="45">
        <f>base!R25</f>
        <v>104</v>
      </c>
      <c r="S30" s="46">
        <f>(base!S25*$C$7)+base!S25</f>
        <v>8</v>
      </c>
      <c r="T30" s="45">
        <f>base!T25</f>
        <v>133</v>
      </c>
      <c r="U30" s="46">
        <f>(base!U25*$C$7)+base!U25</f>
        <v>10</v>
      </c>
      <c r="V30" s="45">
        <f>base!V25</f>
        <v>132</v>
      </c>
      <c r="W30" s="46">
        <f>(base!W25*$C$7)+base!W25</f>
        <v>11</v>
      </c>
      <c r="X30" s="45">
        <f>base!X25</f>
        <v>234</v>
      </c>
      <c r="Y30" s="46">
        <f>(base!Y25*$C$7)+base!Y25</f>
        <v>14.5</v>
      </c>
      <c r="Z30" s="45">
        <f>base!Z25</f>
        <v>116</v>
      </c>
      <c r="AA30" s="46">
        <f>(base!AA25*$C$7)+base!AA25</f>
        <v>8</v>
      </c>
      <c r="AB30" s="45">
        <f>base!AB25</f>
        <v>67</v>
      </c>
      <c r="AC30" s="46">
        <f>(base!AC25*$C$7)+base!AC25</f>
        <v>6.7</v>
      </c>
      <c r="AD30" s="45">
        <f>base!AD25</f>
        <v>59</v>
      </c>
      <c r="AE30" s="46">
        <f>(base!AE25*$C$7)+base!AE25</f>
        <v>5.6</v>
      </c>
      <c r="AF30" s="45">
        <f>base!AF25</f>
        <v>53</v>
      </c>
      <c r="AG30" s="46">
        <f>(base!AG25*$C$7)+base!AG25</f>
        <v>5</v>
      </c>
      <c r="AH30" s="45">
        <f>base!AH25</f>
        <v>52</v>
      </c>
      <c r="AI30" s="46">
        <f>(base!AI25*$C$7)+base!AI25</f>
        <v>5.2</v>
      </c>
      <c r="AJ30" s="45">
        <f>base!AJ25</f>
        <v>0</v>
      </c>
      <c r="AK30" s="46">
        <f>(base!AK25*$C$7)+base!AK25</f>
        <v>0</v>
      </c>
    </row>
    <row r="31" spans="1:37" x14ac:dyDescent="0.25">
      <c r="A31" s="6" t="s">
        <v>15</v>
      </c>
      <c r="B31" s="45">
        <f>base!B26</f>
        <v>62</v>
      </c>
      <c r="C31" s="46">
        <f>(base!C26*$C$7)+base!C26</f>
        <v>6.2</v>
      </c>
      <c r="D31" s="45">
        <f>base!D26</f>
        <v>50</v>
      </c>
      <c r="E31" s="46">
        <f>(base!E26*$C$7)+base!E26</f>
        <v>6</v>
      </c>
      <c r="F31" s="45">
        <f>base!F26</f>
        <v>178</v>
      </c>
      <c r="G31" s="46">
        <f>(base!G26*$C$7)+base!G26</f>
        <v>11</v>
      </c>
      <c r="H31" s="45">
        <f>base!H26</f>
        <v>54</v>
      </c>
      <c r="I31" s="46">
        <f>(base!I26*$C$7)+base!I26</f>
        <v>5.2</v>
      </c>
      <c r="J31" s="45">
        <f>base!J26</f>
        <v>53</v>
      </c>
      <c r="K31" s="46">
        <f>(base!K26*$C$7)+base!K26</f>
        <v>5.2</v>
      </c>
      <c r="L31" s="45">
        <f>base!L26</f>
        <v>46</v>
      </c>
      <c r="M31" s="46">
        <f>(base!M26*$C$7)+base!M26</f>
        <v>4.7</v>
      </c>
      <c r="N31" s="45">
        <f>base!N26</f>
        <v>10</v>
      </c>
      <c r="O31" s="46">
        <f>(base!O26*$C$7)+base!O26</f>
        <v>3</v>
      </c>
      <c r="P31" s="45">
        <f>base!P26</f>
        <v>15</v>
      </c>
      <c r="Q31" s="46">
        <f>(base!Q26*$C$7)+base!Q26</f>
        <v>4</v>
      </c>
      <c r="R31" s="45">
        <f>base!R26</f>
        <v>0</v>
      </c>
      <c r="S31" s="46">
        <f>(base!S26*$C$7)+base!S26</f>
        <v>0</v>
      </c>
      <c r="T31" s="45">
        <f>base!T26</f>
        <v>32</v>
      </c>
      <c r="U31" s="46">
        <f>(base!U26*$C$7)+base!U26</f>
        <v>4.5</v>
      </c>
      <c r="V31" s="45">
        <f>base!V26</f>
        <v>286</v>
      </c>
      <c r="W31" s="46">
        <f>(base!W26*$C$7)+base!W26</f>
        <v>16.5</v>
      </c>
      <c r="X31" s="45">
        <f>base!X26</f>
        <v>165</v>
      </c>
      <c r="Y31" s="46">
        <f>(base!Y26*$C$7)+base!Y26</f>
        <v>13</v>
      </c>
      <c r="Z31" s="45">
        <f>base!Z26</f>
        <v>27</v>
      </c>
      <c r="AA31" s="46">
        <f>(base!AA26*$C$7)+base!AA26</f>
        <v>4</v>
      </c>
      <c r="AB31" s="45">
        <f>base!AB26</f>
        <v>46</v>
      </c>
      <c r="AC31" s="46">
        <f>(base!AC26*$C$7)+base!AC26</f>
        <v>5</v>
      </c>
      <c r="AD31" s="45">
        <f>base!AD26</f>
        <v>68</v>
      </c>
      <c r="AE31" s="46">
        <f>(base!AE26*$C$7)+base!AE26</f>
        <v>6.7</v>
      </c>
      <c r="AF31" s="45">
        <f>base!AF26</f>
        <v>56</v>
      </c>
      <c r="AG31" s="46">
        <f>(base!AG26*$C$7)+base!AG26</f>
        <v>5.6</v>
      </c>
      <c r="AH31" s="45">
        <f>base!AH26</f>
        <v>50</v>
      </c>
      <c r="AI31" s="46">
        <f>(base!AI26*$C$7)+base!AI26</f>
        <v>6</v>
      </c>
      <c r="AJ31" s="45">
        <f>base!AJ26</f>
        <v>0</v>
      </c>
      <c r="AK31" s="46">
        <f>(base!AK26*$C$7)+base!AK26</f>
        <v>0</v>
      </c>
    </row>
    <row r="32" spans="1:37" x14ac:dyDescent="0.25">
      <c r="A32" s="6" t="s">
        <v>13</v>
      </c>
      <c r="B32" s="45">
        <f>base!B27</f>
        <v>65</v>
      </c>
      <c r="C32" s="46">
        <f>(base!C27*$C$7)+base!C27</f>
        <v>6</v>
      </c>
      <c r="D32" s="45">
        <f>base!D27</f>
        <v>49</v>
      </c>
      <c r="E32" s="46">
        <f>(base!E27*$C$7)+base!E27</f>
        <v>5.5</v>
      </c>
      <c r="F32" s="45">
        <f>base!F27</f>
        <v>168</v>
      </c>
      <c r="G32" s="46">
        <f>(base!G27*$C$7)+base!G27</f>
        <v>10.5</v>
      </c>
      <c r="H32" s="45">
        <f>base!H27</f>
        <v>51</v>
      </c>
      <c r="I32" s="46">
        <f>(base!I27*$C$7)+base!I27</f>
        <v>5.5</v>
      </c>
      <c r="J32" s="45">
        <f>base!J27</f>
        <v>57</v>
      </c>
      <c r="K32" s="46">
        <f>(base!K27*$C$7)+base!K27</f>
        <v>4.7</v>
      </c>
      <c r="L32" s="45">
        <f>base!L27</f>
        <v>46</v>
      </c>
      <c r="M32" s="46">
        <f>(base!M27*$C$7)+base!M27</f>
        <v>4.7</v>
      </c>
      <c r="N32" s="45">
        <f>base!N27</f>
        <v>0</v>
      </c>
      <c r="O32" s="46">
        <f>(base!O27*$C$7)+base!O27</f>
        <v>0</v>
      </c>
      <c r="P32" s="45">
        <f>base!P27</f>
        <v>22</v>
      </c>
      <c r="Q32" s="46">
        <f>(base!Q27*$C$7)+base!Q27</f>
        <v>4</v>
      </c>
      <c r="R32" s="45">
        <f>base!R27</f>
        <v>10</v>
      </c>
      <c r="S32" s="46">
        <f>(base!S27*$C$7)+base!S27</f>
        <v>3</v>
      </c>
      <c r="T32" s="45">
        <f>base!T27</f>
        <v>26</v>
      </c>
      <c r="U32" s="46">
        <f>(base!U27*$C$7)+base!U27</f>
        <v>4</v>
      </c>
      <c r="V32" s="45">
        <f>base!V27</f>
        <v>276</v>
      </c>
      <c r="W32" s="46">
        <f>(base!W27*$C$7)+base!W27</f>
        <v>15</v>
      </c>
      <c r="X32" s="45">
        <f>base!X27</f>
        <v>176</v>
      </c>
      <c r="Y32" s="46">
        <f>(base!Y27*$C$7)+base!Y27</f>
        <v>13</v>
      </c>
      <c r="Z32" s="45">
        <f>base!Z27</f>
        <v>12</v>
      </c>
      <c r="AA32" s="46">
        <f>(base!AA27*$C$7)+base!AA27</f>
        <v>3</v>
      </c>
      <c r="AB32" s="45">
        <f>base!AB27</f>
        <v>44</v>
      </c>
      <c r="AC32" s="46">
        <f>(base!AC27*$C$7)+base!AC27</f>
        <v>5</v>
      </c>
      <c r="AD32" s="45">
        <f>base!AD27</f>
        <v>67</v>
      </c>
      <c r="AE32" s="46">
        <f>(base!AE27*$C$7)+base!AE27</f>
        <v>6.7</v>
      </c>
      <c r="AF32" s="45">
        <f>base!AF27</f>
        <v>53</v>
      </c>
      <c r="AG32" s="46">
        <f>(base!AG27*$C$7)+base!AG27</f>
        <v>5.2</v>
      </c>
      <c r="AH32" s="45">
        <f>base!AH27</f>
        <v>49</v>
      </c>
      <c r="AI32" s="46">
        <f>(base!AI27*$C$7)+base!AI27</f>
        <v>5.5</v>
      </c>
      <c r="AJ32" s="45">
        <f>base!AJ27</f>
        <v>0</v>
      </c>
      <c r="AK32" s="46">
        <f>(base!AK27*$C$7)+base!AK27</f>
        <v>0</v>
      </c>
    </row>
    <row r="33" spans="1:37" x14ac:dyDescent="0.25">
      <c r="A33" s="7" t="s">
        <v>14</v>
      </c>
      <c r="B33" s="45">
        <f>base!B28</f>
        <v>73</v>
      </c>
      <c r="C33" s="46">
        <f>(base!C28*$C$7)+base!C28</f>
        <v>6.9</v>
      </c>
      <c r="D33" s="45">
        <f>base!D28</f>
        <v>65</v>
      </c>
      <c r="E33" s="46">
        <f>(base!E28*$C$7)+base!E28</f>
        <v>6.7</v>
      </c>
      <c r="F33" s="45">
        <f>base!F28</f>
        <v>190</v>
      </c>
      <c r="G33" s="46">
        <f>(base!G28*$C$7)+base!G28</f>
        <v>12</v>
      </c>
      <c r="H33" s="45">
        <f>base!H28</f>
        <v>79</v>
      </c>
      <c r="I33" s="46">
        <f>(base!I28*$C$7)+base!I28</f>
        <v>6.9</v>
      </c>
      <c r="J33" s="45">
        <f>base!J28</f>
        <v>68</v>
      </c>
      <c r="K33" s="46">
        <f>(base!K28*$C$7)+base!K28</f>
        <v>6.7</v>
      </c>
      <c r="L33" s="45">
        <f>base!L28</f>
        <v>64</v>
      </c>
      <c r="M33" s="46">
        <f>(base!M28*$C$7)+base!M28</f>
        <v>6.2</v>
      </c>
      <c r="N33" s="45">
        <f>base!N28</f>
        <v>22</v>
      </c>
      <c r="O33" s="46">
        <f>(base!O28*$C$7)+base!O28</f>
        <v>4</v>
      </c>
      <c r="P33" s="45">
        <f>base!P28</f>
        <v>0</v>
      </c>
      <c r="Q33" s="46">
        <f>(base!Q28*$C$7)+base!Q28</f>
        <v>0</v>
      </c>
      <c r="R33" s="45">
        <f>base!R28</f>
        <v>15</v>
      </c>
      <c r="S33" s="46">
        <f>(base!S28*$C$7)+base!S28</f>
        <v>4</v>
      </c>
      <c r="T33" s="45">
        <f>base!T28</f>
        <v>32</v>
      </c>
      <c r="U33" s="46">
        <f>(base!U28*$C$7)+base!U28</f>
        <v>4</v>
      </c>
      <c r="V33" s="45">
        <f>base!V28</f>
        <v>299</v>
      </c>
      <c r="W33" s="46">
        <f>(base!W28*$C$7)+base!W28</f>
        <v>16.5</v>
      </c>
      <c r="X33" s="45">
        <f>base!X28</f>
        <v>177</v>
      </c>
      <c r="Y33" s="46">
        <f>(base!Y28*$C$7)+base!Y28</f>
        <v>13</v>
      </c>
      <c r="Z33" s="45">
        <f>base!Z28</f>
        <v>19</v>
      </c>
      <c r="AA33" s="46">
        <f>(base!AA28*$C$7)+base!AA28</f>
        <v>3</v>
      </c>
      <c r="AB33" s="45">
        <f>base!AB28</f>
        <v>62</v>
      </c>
      <c r="AC33" s="46">
        <f>(base!AC28*$C$7)+base!AC28</f>
        <v>5.6</v>
      </c>
      <c r="AD33" s="45">
        <f>base!AD28</f>
        <v>82</v>
      </c>
      <c r="AE33" s="46">
        <f>(base!AE28*$C$7)+base!AE28</f>
        <v>6.9</v>
      </c>
      <c r="AF33" s="45">
        <f>base!AF28</f>
        <v>72</v>
      </c>
      <c r="AG33" s="46">
        <f>(base!AG28*$C$7)+base!AG28</f>
        <v>6.9</v>
      </c>
      <c r="AH33" s="45">
        <f>base!AH28</f>
        <v>65</v>
      </c>
      <c r="AI33" s="46">
        <f>(base!AI28*$C$7)+base!AI28</f>
        <v>6.7</v>
      </c>
      <c r="AJ33" s="45">
        <f>base!AJ28</f>
        <v>0</v>
      </c>
      <c r="AK33" s="46">
        <f>(base!AK28*$C$7)+base!AK28</f>
        <v>0</v>
      </c>
    </row>
    <row r="34" spans="1:37" x14ac:dyDescent="0.25">
      <c r="A34" s="7" t="s">
        <v>16</v>
      </c>
      <c r="B34" s="45">
        <f>base!B29</f>
        <v>94</v>
      </c>
      <c r="C34" s="46">
        <f>(base!C29*$C$7)+base!C29</f>
        <v>7.1</v>
      </c>
      <c r="D34" s="45">
        <f>base!D29</f>
        <v>78</v>
      </c>
      <c r="E34" s="46">
        <f>(base!E29*$C$7)+base!E29</f>
        <v>6.9</v>
      </c>
      <c r="F34" s="45">
        <f>base!F29</f>
        <v>183</v>
      </c>
      <c r="G34" s="46">
        <f>(base!G29*$C$7)+base!G29</f>
        <v>12</v>
      </c>
      <c r="H34" s="45">
        <f>base!H29</f>
        <v>75</v>
      </c>
      <c r="I34" s="46">
        <f>(base!I29*$C$7)+base!I29</f>
        <v>6.9</v>
      </c>
      <c r="J34" s="45">
        <f>base!J29</f>
        <v>81</v>
      </c>
      <c r="K34" s="46">
        <f>(base!K29*$C$7)+base!K29</f>
        <v>6.9</v>
      </c>
      <c r="L34" s="45">
        <f>base!L29</f>
        <v>74</v>
      </c>
      <c r="M34" s="46">
        <f>(base!M29*$C$7)+base!M29</f>
        <v>6.9</v>
      </c>
      <c r="N34" s="45">
        <f>base!N29</f>
        <v>26</v>
      </c>
      <c r="O34" s="46">
        <f>(base!O29*$C$7)+base!O29</f>
        <v>4</v>
      </c>
      <c r="P34" s="45">
        <f>base!P29</f>
        <v>32</v>
      </c>
      <c r="Q34" s="46">
        <f>(base!Q29*$C$7)+base!Q29</f>
        <v>4</v>
      </c>
      <c r="R34" s="45">
        <f>base!R29</f>
        <v>32</v>
      </c>
      <c r="S34" s="46">
        <f>(base!S29*$C$7)+base!S29</f>
        <v>4.5</v>
      </c>
      <c r="T34" s="45">
        <f>base!T29</f>
        <v>0</v>
      </c>
      <c r="U34" s="46">
        <f>(base!U29*$C$7)+base!U29</f>
        <v>0</v>
      </c>
      <c r="V34" s="45">
        <f>base!V29</f>
        <v>291</v>
      </c>
      <c r="W34" s="46">
        <f>(base!W29*$C$7)+base!W29</f>
        <v>16.5</v>
      </c>
      <c r="X34" s="45">
        <f>base!X29</f>
        <v>141</v>
      </c>
      <c r="Y34" s="46">
        <f>(base!Y29*$C$7)+base!Y29</f>
        <v>13</v>
      </c>
      <c r="Z34" s="45">
        <f>base!Z29</f>
        <v>17</v>
      </c>
      <c r="AA34" s="46">
        <f>(base!AA29*$C$7)+base!AA29</f>
        <v>3</v>
      </c>
      <c r="AB34" s="45">
        <f>base!AB29</f>
        <v>71</v>
      </c>
      <c r="AC34" s="46">
        <f>(base!AC29*$C$7)+base!AC29</f>
        <v>6.9</v>
      </c>
      <c r="AD34" s="45">
        <f>base!AD29</f>
        <v>95</v>
      </c>
      <c r="AE34" s="46">
        <f>(base!AE29*$C$7)+base!AE29</f>
        <v>7.1</v>
      </c>
      <c r="AF34" s="45">
        <f>base!AF29</f>
        <v>94</v>
      </c>
      <c r="AG34" s="46">
        <f>(base!AG29*$C$7)+base!AG29</f>
        <v>7.1</v>
      </c>
      <c r="AH34" s="45">
        <f>base!AH29</f>
        <v>78</v>
      </c>
      <c r="AI34" s="46">
        <f>(base!AI29*$C$7)+base!AI29</f>
        <v>6.9</v>
      </c>
      <c r="AJ34" s="45">
        <f>base!AJ29</f>
        <v>0</v>
      </c>
      <c r="AK34" s="46">
        <f>(base!AK29*$C$7)+base!AK29</f>
        <v>0</v>
      </c>
    </row>
    <row r="35" spans="1:37" x14ac:dyDescent="0.25">
      <c r="A35" s="7" t="s">
        <v>23</v>
      </c>
      <c r="B35" s="45">
        <f>base!B30</f>
        <v>104</v>
      </c>
      <c r="C35" s="46">
        <f>(base!C30*$C$7)+base!C30</f>
        <v>8</v>
      </c>
      <c r="D35" s="45">
        <f>base!D30</f>
        <v>97</v>
      </c>
      <c r="E35" s="46">
        <f>(base!E30*$C$7)+base!E30</f>
        <v>8</v>
      </c>
      <c r="F35" s="45">
        <f>base!F30</f>
        <v>228</v>
      </c>
      <c r="G35" s="46">
        <f>(base!G30*$C$7)+base!G30</f>
        <v>13</v>
      </c>
      <c r="H35" s="45">
        <f>base!H30</f>
        <v>138</v>
      </c>
      <c r="I35" s="46">
        <f>(base!I30*$C$7)+base!I30</f>
        <v>9.5</v>
      </c>
      <c r="J35" s="45">
        <f>base!J30</f>
        <v>88</v>
      </c>
      <c r="K35" s="46">
        <f>(base!K30*$C$7)+base!K30</f>
        <v>7.1</v>
      </c>
      <c r="L35" s="45">
        <f>base!L30</f>
        <v>104</v>
      </c>
      <c r="M35" s="46">
        <f>(base!M30*$C$7)+base!M30</f>
        <v>8</v>
      </c>
      <c r="N35" s="45">
        <f>base!N30</f>
        <v>67</v>
      </c>
      <c r="O35" s="46">
        <f>(base!O30*$C$7)+base!O30</f>
        <v>6.7</v>
      </c>
      <c r="P35" s="45">
        <f>base!P30</f>
        <v>55</v>
      </c>
      <c r="Q35" s="46">
        <f>(base!Q30*$C$7)+base!Q30</f>
        <v>6</v>
      </c>
      <c r="R35" s="45">
        <f>base!R30</f>
        <v>56</v>
      </c>
      <c r="S35" s="46">
        <f>(base!S30*$C$7)+base!S30</f>
        <v>5.2</v>
      </c>
      <c r="T35" s="45">
        <f>base!T30</f>
        <v>60</v>
      </c>
      <c r="U35" s="46">
        <f>(base!U30*$C$7)+base!U30</f>
        <v>6.2</v>
      </c>
      <c r="V35" s="45">
        <f>base!V30</f>
        <v>240</v>
      </c>
      <c r="W35" s="46">
        <f>(base!W30*$C$7)+base!W30</f>
        <v>14.5</v>
      </c>
      <c r="X35" s="45">
        <f>base!X30</f>
        <v>236</v>
      </c>
      <c r="Y35" s="46">
        <f>(base!Y30*$C$7)+base!Y30</f>
        <v>14.5</v>
      </c>
      <c r="Z35" s="45">
        <f>base!Z30</f>
        <v>68</v>
      </c>
      <c r="AA35" s="46">
        <f>(base!AA30*$C$7)+base!AA30</f>
        <v>6.7</v>
      </c>
      <c r="AB35" s="45">
        <f>base!AB30</f>
        <v>114</v>
      </c>
      <c r="AC35" s="46">
        <f>(base!AC30*$C$7)+base!AC30</f>
        <v>8.5</v>
      </c>
      <c r="AD35" s="45">
        <f>base!AD30</f>
        <v>114</v>
      </c>
      <c r="AE35" s="46">
        <f>(base!AE30*$C$7)+base!AE30</f>
        <v>8.5</v>
      </c>
      <c r="AF35" s="45">
        <f>base!AF30</f>
        <v>104</v>
      </c>
      <c r="AG35" s="46">
        <f>(base!AG30*$C$7)+base!AG30</f>
        <v>8</v>
      </c>
      <c r="AH35" s="45">
        <f>base!AH30</f>
        <v>97</v>
      </c>
      <c r="AI35" s="46">
        <f>(base!AI30*$C$7)+base!AI30</f>
        <v>8</v>
      </c>
      <c r="AJ35" s="45">
        <f>base!AJ30</f>
        <v>0</v>
      </c>
      <c r="AK35" s="46">
        <f>(base!AK30*$C$7)+base!AK30</f>
        <v>0</v>
      </c>
    </row>
    <row r="36" spans="1:37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37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37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37" x14ac:dyDescent="0.25">
      <c r="B39" s="4"/>
      <c r="C39" s="2"/>
      <c r="D39" s="2"/>
      <c r="E39" s="2"/>
      <c r="F39" s="2"/>
      <c r="G39" s="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</sheetData>
  <mergeCells count="25">
    <mergeCell ref="V9:W9"/>
    <mergeCell ref="A9:A10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AW9:AX9"/>
    <mergeCell ref="X9:Y9"/>
    <mergeCell ref="Z9:AA9"/>
    <mergeCell ref="AM9:AN9"/>
    <mergeCell ref="AO9:AP9"/>
    <mergeCell ref="AQ9:AR9"/>
    <mergeCell ref="AS9:AT9"/>
    <mergeCell ref="AU9:AV9"/>
    <mergeCell ref="AB9:AC9"/>
    <mergeCell ref="AD9:AE9"/>
    <mergeCell ref="AF9:AG9"/>
    <mergeCell ref="AH9:AI9"/>
    <mergeCell ref="AJ9:AK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AB33"/>
  <sheetViews>
    <sheetView workbookViewId="0">
      <selection activeCell="L2" sqref="L2"/>
    </sheetView>
  </sheetViews>
  <sheetFormatPr defaultColWidth="11.5703125" defaultRowHeight="15" x14ac:dyDescent="0.25"/>
  <cols>
    <col min="1" max="1" width="13.42578125" customWidth="1"/>
    <col min="2" max="2" width="11.5703125" customWidth="1"/>
    <col min="3" max="3" width="12.42578125" customWidth="1"/>
    <col min="10" max="10" width="10.85546875" customWidth="1"/>
    <col min="12" max="12" width="9" customWidth="1"/>
    <col min="20" max="20" width="8.85546875" customWidth="1"/>
    <col min="21" max="21" width="11" bestFit="1" customWidth="1"/>
    <col min="23" max="23" width="14.42578125" bestFit="1" customWidth="1"/>
    <col min="25" max="25" width="8.5703125" customWidth="1"/>
    <col min="26" max="26" width="9.42578125" customWidth="1"/>
  </cols>
  <sheetData>
    <row r="2" spans="1:28" ht="18.75" x14ac:dyDescent="0.3">
      <c r="A2" s="53" t="s">
        <v>54</v>
      </c>
      <c r="B2" s="53"/>
      <c r="C2" s="53"/>
      <c r="F2" t="s">
        <v>73</v>
      </c>
      <c r="G2" s="42" t="s">
        <v>79</v>
      </c>
      <c r="H2" s="44"/>
      <c r="I2" t="s">
        <v>80</v>
      </c>
      <c r="L2" s="42" t="s">
        <v>81</v>
      </c>
    </row>
    <row r="4" spans="1:28" x14ac:dyDescent="0.25">
      <c r="A4" s="41"/>
      <c r="B4" s="41" t="s">
        <v>0</v>
      </c>
      <c r="C4" s="41" t="s">
        <v>1</v>
      </c>
      <c r="D4" s="41" t="s">
        <v>2</v>
      </c>
      <c r="E4" s="41" t="s">
        <v>3</v>
      </c>
      <c r="F4" s="41" t="s">
        <v>4</v>
      </c>
      <c r="G4" s="41" t="s">
        <v>22</v>
      </c>
      <c r="H4" s="41" t="s">
        <v>5</v>
      </c>
      <c r="I4" s="41" t="s">
        <v>6</v>
      </c>
      <c r="J4" s="41" t="s">
        <v>7</v>
      </c>
      <c r="K4" s="41" t="s">
        <v>8</v>
      </c>
      <c r="L4" s="41" t="s">
        <v>9</v>
      </c>
      <c r="M4" s="41" t="s">
        <v>10</v>
      </c>
      <c r="N4" s="41" t="s">
        <v>29</v>
      </c>
      <c r="O4" s="41" t="s">
        <v>11</v>
      </c>
      <c r="P4" s="41" t="s">
        <v>12</v>
      </c>
      <c r="Q4" s="41" t="s">
        <v>13</v>
      </c>
      <c r="R4" s="41" t="s">
        <v>14</v>
      </c>
      <c r="S4" s="41" t="s">
        <v>15</v>
      </c>
      <c r="T4" s="41" t="s">
        <v>16</v>
      </c>
      <c r="U4" s="41" t="s">
        <v>17</v>
      </c>
      <c r="V4" s="41" t="s">
        <v>18</v>
      </c>
      <c r="W4" s="41" t="s">
        <v>19</v>
      </c>
      <c r="X4" s="41" t="s">
        <v>20</v>
      </c>
      <c r="Y4" s="41" t="s">
        <v>21</v>
      </c>
      <c r="Z4" s="41" t="s">
        <v>23</v>
      </c>
      <c r="AA4" s="41"/>
      <c r="AB4" s="41" t="s">
        <v>40</v>
      </c>
    </row>
    <row r="5" spans="1:28" x14ac:dyDescent="0.25">
      <c r="A5" s="41" t="s">
        <v>46</v>
      </c>
      <c r="B5" s="41">
        <v>2500</v>
      </c>
      <c r="C5" s="41">
        <v>2000</v>
      </c>
      <c r="D5" s="41">
        <v>2000</v>
      </c>
      <c r="E5" s="41">
        <v>2600</v>
      </c>
      <c r="F5" s="41">
        <v>2400</v>
      </c>
      <c r="G5" s="41">
        <v>1000</v>
      </c>
      <c r="H5" s="41">
        <v>2600</v>
      </c>
      <c r="I5" s="41">
        <v>2600</v>
      </c>
      <c r="J5" s="41">
        <v>1000</v>
      </c>
      <c r="K5" s="41">
        <v>2000</v>
      </c>
      <c r="L5" s="41">
        <v>2000</v>
      </c>
      <c r="M5" s="41">
        <v>5000</v>
      </c>
      <c r="N5" s="41">
        <v>3000</v>
      </c>
      <c r="O5" s="41">
        <v>3000</v>
      </c>
      <c r="P5" s="41">
        <v>2000</v>
      </c>
      <c r="Q5" s="41">
        <v>1500</v>
      </c>
      <c r="R5" s="41">
        <v>9000</v>
      </c>
      <c r="S5" s="41">
        <v>4000</v>
      </c>
      <c r="T5" s="41">
        <v>5000</v>
      </c>
      <c r="U5" s="41">
        <v>1500</v>
      </c>
      <c r="V5" s="41">
        <v>3000</v>
      </c>
      <c r="W5" s="41">
        <v>600</v>
      </c>
      <c r="X5" s="41">
        <v>1000</v>
      </c>
      <c r="Y5" s="41">
        <v>500</v>
      </c>
      <c r="Z5" s="41">
        <v>400</v>
      </c>
      <c r="AA5" s="41"/>
      <c r="AB5" s="41">
        <f>SUM(B5:AA5)</f>
        <v>62200</v>
      </c>
    </row>
    <row r="6" spans="1:28" x14ac:dyDescent="0.25">
      <c r="A6" s="41" t="s">
        <v>47</v>
      </c>
      <c r="B6" s="41">
        <v>150</v>
      </c>
      <c r="C6" s="41"/>
      <c r="D6" s="41">
        <v>55</v>
      </c>
      <c r="E6" s="41"/>
      <c r="F6" s="41">
        <v>100</v>
      </c>
      <c r="G6" s="41">
        <v>25</v>
      </c>
      <c r="H6" s="41">
        <v>150</v>
      </c>
      <c r="I6" s="41">
        <v>100</v>
      </c>
      <c r="J6" s="41"/>
      <c r="K6" s="41">
        <v>200</v>
      </c>
      <c r="L6" s="41">
        <v>50</v>
      </c>
      <c r="M6" s="41">
        <v>100</v>
      </c>
      <c r="N6" s="41">
        <v>100</v>
      </c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>
        <f t="shared" ref="AB6:AB12" si="0">SUM(B6:AA6)</f>
        <v>1030</v>
      </c>
    </row>
    <row r="7" spans="1:28" x14ac:dyDescent="0.25">
      <c r="A7" s="41" t="s">
        <v>45</v>
      </c>
      <c r="B7" s="41">
        <v>700</v>
      </c>
      <c r="C7" s="41">
        <v>150</v>
      </c>
      <c r="D7" s="41">
        <v>500</v>
      </c>
      <c r="E7" s="41">
        <v>500</v>
      </c>
      <c r="F7" s="41">
        <v>800</v>
      </c>
      <c r="G7" s="41">
        <v>400</v>
      </c>
      <c r="H7" s="41">
        <v>700</v>
      </c>
      <c r="I7" s="41">
        <v>800</v>
      </c>
      <c r="J7" s="41">
        <v>400</v>
      </c>
      <c r="K7" s="41">
        <v>400</v>
      </c>
      <c r="L7" s="41">
        <v>800</v>
      </c>
      <c r="M7" s="41">
        <v>800</v>
      </c>
      <c r="N7" s="41">
        <v>1000</v>
      </c>
      <c r="O7" s="41">
        <v>500</v>
      </c>
      <c r="P7" s="41">
        <v>400</v>
      </c>
      <c r="Q7" s="41">
        <v>400</v>
      </c>
      <c r="R7" s="41">
        <v>1000</v>
      </c>
      <c r="S7" s="41">
        <v>400</v>
      </c>
      <c r="T7" s="41">
        <v>600</v>
      </c>
      <c r="U7" s="41">
        <v>150</v>
      </c>
      <c r="V7" s="41">
        <v>200</v>
      </c>
      <c r="W7" s="41">
        <v>200</v>
      </c>
      <c r="X7" s="41">
        <v>200</v>
      </c>
      <c r="Y7" s="41">
        <v>120</v>
      </c>
      <c r="Z7" s="41">
        <v>300</v>
      </c>
      <c r="AA7" s="41"/>
      <c r="AB7" s="41">
        <f t="shared" si="0"/>
        <v>12420</v>
      </c>
    </row>
    <row r="8" spans="1:28" x14ac:dyDescent="0.25">
      <c r="A8" s="41" t="s">
        <v>48</v>
      </c>
      <c r="B8" s="41">
        <v>350</v>
      </c>
      <c r="C8" s="41">
        <v>100</v>
      </c>
      <c r="D8" s="41">
        <v>200</v>
      </c>
      <c r="E8" s="41">
        <v>250</v>
      </c>
      <c r="F8" s="41">
        <v>400</v>
      </c>
      <c r="G8" s="41">
        <v>100</v>
      </c>
      <c r="H8" s="41">
        <v>250</v>
      </c>
      <c r="I8" s="41">
        <v>300</v>
      </c>
      <c r="J8" s="41">
        <v>250</v>
      </c>
      <c r="K8" s="41">
        <v>300</v>
      </c>
      <c r="L8" s="41">
        <v>200</v>
      </c>
      <c r="M8" s="41">
        <v>400</v>
      </c>
      <c r="N8" s="41">
        <v>400</v>
      </c>
      <c r="O8" s="41">
        <v>800</v>
      </c>
      <c r="P8" s="41">
        <v>500</v>
      </c>
      <c r="Q8" s="41">
        <v>400</v>
      </c>
      <c r="R8" s="41">
        <v>800</v>
      </c>
      <c r="S8" s="41">
        <v>600</v>
      </c>
      <c r="T8" s="41">
        <v>400</v>
      </c>
      <c r="U8" s="41">
        <v>300</v>
      </c>
      <c r="V8" s="41">
        <v>800</v>
      </c>
      <c r="W8" s="41">
        <v>100</v>
      </c>
      <c r="X8" s="41">
        <v>100</v>
      </c>
      <c r="Y8" s="41">
        <v>100</v>
      </c>
      <c r="Z8" s="41">
        <v>60</v>
      </c>
      <c r="AA8" s="41"/>
      <c r="AB8" s="41">
        <f t="shared" si="0"/>
        <v>8460</v>
      </c>
    </row>
    <row r="9" spans="1:28" x14ac:dyDescent="0.25">
      <c r="A9" s="41" t="s">
        <v>52</v>
      </c>
      <c r="B9" s="41">
        <v>300</v>
      </c>
      <c r="C9" s="41"/>
      <c r="D9" s="41"/>
      <c r="E9" s="41"/>
      <c r="F9" s="41"/>
      <c r="G9" s="41"/>
      <c r="H9" s="41">
        <v>100</v>
      </c>
      <c r="I9" s="41"/>
      <c r="J9" s="41"/>
      <c r="K9" s="41"/>
      <c r="L9" s="41"/>
      <c r="M9" s="41">
        <v>100</v>
      </c>
      <c r="N9" s="41">
        <v>50</v>
      </c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>
        <f t="shared" si="0"/>
        <v>550</v>
      </c>
    </row>
    <row r="10" spans="1:28" x14ac:dyDescent="0.25">
      <c r="A10" s="41" t="s">
        <v>49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>
        <v>400</v>
      </c>
      <c r="T10" s="41"/>
      <c r="U10" s="41"/>
      <c r="V10" s="41"/>
      <c r="W10" s="41"/>
      <c r="X10" s="41"/>
      <c r="Y10" s="41"/>
      <c r="Z10" s="41">
        <v>550</v>
      </c>
      <c r="AA10" s="41"/>
      <c r="AB10" s="41">
        <f t="shared" si="0"/>
        <v>950</v>
      </c>
    </row>
    <row r="11" spans="1:28" x14ac:dyDescent="0.25">
      <c r="A11" s="41" t="s">
        <v>50</v>
      </c>
      <c r="B11" s="41">
        <v>100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>
        <v>50</v>
      </c>
      <c r="N11" s="41">
        <v>50</v>
      </c>
      <c r="O11" s="41"/>
      <c r="P11" s="41"/>
      <c r="Q11" s="41"/>
      <c r="R11" s="41">
        <v>100</v>
      </c>
      <c r="S11" s="41"/>
      <c r="T11" s="41"/>
      <c r="U11" s="41"/>
      <c r="V11" s="41"/>
      <c r="W11" s="41"/>
      <c r="X11" s="41"/>
      <c r="Y11" s="41"/>
      <c r="Z11" s="41">
        <v>250</v>
      </c>
      <c r="AA11" s="41"/>
      <c r="AB11" s="41">
        <f t="shared" si="0"/>
        <v>550</v>
      </c>
    </row>
    <row r="12" spans="1:28" x14ac:dyDescent="0.25">
      <c r="A12" s="41" t="s">
        <v>51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>
        <f t="shared" si="0"/>
        <v>0</v>
      </c>
    </row>
    <row r="13" spans="1:28" x14ac:dyDescent="0.25">
      <c r="A13" s="41" t="s">
        <v>74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 x14ac:dyDescent="0.25">
      <c r="A14" s="41" t="s">
        <v>75</v>
      </c>
      <c r="B14" s="41">
        <v>500</v>
      </c>
      <c r="C14" s="41"/>
      <c r="D14" s="41"/>
      <c r="E14" s="41">
        <v>300</v>
      </c>
      <c r="F14" s="41"/>
      <c r="G14" s="41"/>
      <c r="H14" s="41">
        <v>100</v>
      </c>
      <c r="I14" s="41"/>
      <c r="J14" s="41"/>
      <c r="K14" s="41"/>
      <c r="L14" s="41"/>
      <c r="M14" s="41">
        <v>600</v>
      </c>
      <c r="N14" s="41">
        <v>200</v>
      </c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f>SUM(AB5:AB13)</f>
        <v>86160</v>
      </c>
    </row>
    <row r="15" spans="1:28" x14ac:dyDescent="0.25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spans="1:28" x14ac:dyDescent="0.25">
      <c r="A16" s="47"/>
    </row>
    <row r="21" spans="1:16" ht="18.75" x14ac:dyDescent="0.3">
      <c r="A21" s="53" t="s">
        <v>53</v>
      </c>
      <c r="B21" s="53"/>
    </row>
    <row r="23" spans="1:16" x14ac:dyDescent="0.25">
      <c r="A23" s="41"/>
      <c r="B23" s="41" t="s">
        <v>0</v>
      </c>
      <c r="C23" s="41" t="s">
        <v>27</v>
      </c>
      <c r="D23" s="41" t="s">
        <v>10</v>
      </c>
      <c r="E23" s="41" t="s">
        <v>29</v>
      </c>
      <c r="F23" s="41" t="s">
        <v>13</v>
      </c>
      <c r="G23" s="41" t="s">
        <v>14</v>
      </c>
      <c r="H23" s="41" t="s">
        <v>16</v>
      </c>
      <c r="I23" s="41" t="s">
        <v>4</v>
      </c>
      <c r="J23" s="41" t="s">
        <v>15</v>
      </c>
      <c r="K23" s="41" t="s">
        <v>3</v>
      </c>
      <c r="L23" s="41" t="s">
        <v>5</v>
      </c>
      <c r="M23" s="41" t="s">
        <v>6</v>
      </c>
      <c r="N23" s="41" t="s">
        <v>76</v>
      </c>
      <c r="O23" s="41"/>
      <c r="P23" s="41" t="s">
        <v>40</v>
      </c>
    </row>
    <row r="24" spans="1:16" x14ac:dyDescent="0.25">
      <c r="A24" s="41" t="s">
        <v>46</v>
      </c>
      <c r="B24" s="41">
        <v>6000</v>
      </c>
      <c r="C24" s="41">
        <v>40000</v>
      </c>
      <c r="D24" s="41">
        <v>3000</v>
      </c>
      <c r="E24" s="41">
        <v>4000</v>
      </c>
      <c r="F24" s="41">
        <v>1000</v>
      </c>
      <c r="G24" s="41">
        <v>3000</v>
      </c>
      <c r="H24" s="41">
        <v>1500</v>
      </c>
      <c r="I24" s="41">
        <v>1000</v>
      </c>
      <c r="J24" s="41">
        <v>2000</v>
      </c>
      <c r="K24" s="41">
        <v>1300</v>
      </c>
      <c r="L24" s="41">
        <v>1300</v>
      </c>
      <c r="M24" s="41">
        <v>1300</v>
      </c>
      <c r="N24" s="41">
        <v>1000</v>
      </c>
      <c r="O24" s="41"/>
      <c r="P24" s="41">
        <f>SUM(B24:O24)</f>
        <v>66400</v>
      </c>
    </row>
    <row r="25" spans="1:16" x14ac:dyDescent="0.25">
      <c r="A25" s="41" t="s">
        <v>47</v>
      </c>
      <c r="B25" s="41">
        <v>1000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>
        <f t="shared" ref="P25:P30" si="1">SUM(B25:O25)</f>
        <v>1000</v>
      </c>
    </row>
    <row r="26" spans="1:16" x14ac:dyDescent="0.25">
      <c r="A26" s="41" t="s">
        <v>45</v>
      </c>
      <c r="B26" s="41">
        <v>2500</v>
      </c>
      <c r="C26" s="41">
        <v>9000</v>
      </c>
      <c r="D26" s="41"/>
      <c r="E26" s="41">
        <v>600</v>
      </c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>
        <f t="shared" si="1"/>
        <v>12100</v>
      </c>
    </row>
    <row r="27" spans="1:16" x14ac:dyDescent="0.25">
      <c r="A27" s="41" t="s">
        <v>48</v>
      </c>
      <c r="B27" s="41">
        <v>1000</v>
      </c>
      <c r="C27" s="41">
        <v>6000</v>
      </c>
      <c r="D27" s="41"/>
      <c r="E27" s="41"/>
      <c r="F27" s="41"/>
      <c r="G27" s="41">
        <v>300</v>
      </c>
      <c r="H27" s="41">
        <v>600</v>
      </c>
      <c r="I27" s="41">
        <v>300</v>
      </c>
      <c r="J27" s="41"/>
      <c r="K27" s="41"/>
      <c r="L27" s="41"/>
      <c r="M27" s="41"/>
      <c r="N27" s="41"/>
      <c r="O27" s="41"/>
      <c r="P27" s="41">
        <f t="shared" si="1"/>
        <v>8200</v>
      </c>
    </row>
    <row r="28" spans="1:16" x14ac:dyDescent="0.25">
      <c r="A28" s="41" t="s">
        <v>52</v>
      </c>
      <c r="B28" s="41">
        <v>500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>
        <f t="shared" si="1"/>
        <v>500</v>
      </c>
    </row>
    <row r="29" spans="1:16" x14ac:dyDescent="0.25">
      <c r="A29" s="41" t="s">
        <v>49</v>
      </c>
      <c r="B29" s="41"/>
      <c r="C29" s="41"/>
      <c r="D29" s="41"/>
      <c r="E29" s="41"/>
      <c r="F29" s="41"/>
      <c r="G29" s="41">
        <v>1000</v>
      </c>
      <c r="H29" s="41"/>
      <c r="I29" s="41"/>
      <c r="J29" s="41"/>
      <c r="K29" s="41"/>
      <c r="L29" s="41"/>
      <c r="M29" s="41"/>
      <c r="N29" s="41"/>
      <c r="O29" s="41"/>
      <c r="P29" s="41">
        <f t="shared" si="1"/>
        <v>1000</v>
      </c>
    </row>
    <row r="30" spans="1:16" x14ac:dyDescent="0.25">
      <c r="A30" s="41" t="s">
        <v>50</v>
      </c>
      <c r="B30" s="41"/>
      <c r="C30" s="41"/>
      <c r="D30" s="41"/>
      <c r="E30" s="41"/>
      <c r="F30" s="41"/>
      <c r="G30" s="41">
        <v>300</v>
      </c>
      <c r="H30" s="41"/>
      <c r="I30" s="41">
        <v>300</v>
      </c>
      <c r="J30" s="41"/>
      <c r="K30" s="41"/>
      <c r="L30" s="41"/>
      <c r="M30" s="41"/>
      <c r="N30" s="41"/>
      <c r="O30" s="41"/>
      <c r="P30" s="41">
        <f t="shared" si="1"/>
        <v>600</v>
      </c>
    </row>
    <row r="31" spans="1:16" x14ac:dyDescent="0.25">
      <c r="A31" s="41" t="s">
        <v>51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</row>
    <row r="32" spans="1:16" x14ac:dyDescent="0.25">
      <c r="A32" s="41" t="s">
        <v>74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>
        <f>SUM(P24:P31)</f>
        <v>89800</v>
      </c>
    </row>
    <row r="33" spans="1:5" x14ac:dyDescent="0.25">
      <c r="A33" s="47" t="s">
        <v>75</v>
      </c>
      <c r="B33">
        <v>3000</v>
      </c>
      <c r="E33">
        <v>1000</v>
      </c>
    </row>
  </sheetData>
  <mergeCells count="2">
    <mergeCell ref="A2:C2"/>
    <mergeCell ref="A21:B21"/>
  </mergeCells>
  <dataValidations count="2">
    <dataValidation type="list" allowBlank="1" showInputMessage="1" showErrorMessage="1" sqref="G2">
      <formula1>"prix, kilomètre"</formula1>
    </dataValidation>
    <dataValidation type="list" allowBlank="1" showInputMessage="1" showErrorMessage="1" sqref="L2">
      <formula1>"oui, non"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asy">
                <anchor moveWithCells="1" sizeWithCells="1">
                  <from>
                    <xdr:col>3</xdr:col>
                    <xdr:colOff>19050</xdr:colOff>
                    <xdr:row>0</xdr:row>
                    <xdr:rowOff>123825</xdr:rowOff>
                  </from>
                  <to>
                    <xdr:col>4</xdr:col>
                    <xdr:colOff>504825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W14"/>
  <sheetViews>
    <sheetView workbookViewId="0">
      <selection activeCell="BU2" sqref="BU2:BW14"/>
    </sheetView>
  </sheetViews>
  <sheetFormatPr defaultColWidth="9.140625" defaultRowHeight="15" x14ac:dyDescent="0.25"/>
  <sheetData>
    <row r="1" spans="1:75" x14ac:dyDescent="0.25">
      <c r="B1" t="s">
        <v>0</v>
      </c>
      <c r="E1" t="s">
        <v>1</v>
      </c>
      <c r="H1" t="s">
        <v>2</v>
      </c>
      <c r="K1" t="s">
        <v>3</v>
      </c>
      <c r="N1" t="s">
        <v>4</v>
      </c>
      <c r="Q1" t="s">
        <v>22</v>
      </c>
      <c r="T1" t="s">
        <v>5</v>
      </c>
      <c r="W1" t="s">
        <v>6</v>
      </c>
      <c r="Z1" t="s">
        <v>7</v>
      </c>
      <c r="AC1" t="s">
        <v>8</v>
      </c>
      <c r="AF1" t="s">
        <v>9</v>
      </c>
      <c r="AI1" t="s">
        <v>10</v>
      </c>
      <c r="AL1" t="s">
        <v>29</v>
      </c>
      <c r="AO1" t="s">
        <v>11</v>
      </c>
      <c r="AR1" t="s">
        <v>12</v>
      </c>
      <c r="AU1" t="s">
        <v>13</v>
      </c>
      <c r="AX1" t="s">
        <v>14</v>
      </c>
      <c r="BA1" t="s">
        <v>15</v>
      </c>
      <c r="BD1" t="s">
        <v>16</v>
      </c>
      <c r="BG1" t="s">
        <v>17</v>
      </c>
      <c r="BJ1" t="s">
        <v>18</v>
      </c>
      <c r="BM1" t="s">
        <v>19</v>
      </c>
      <c r="BP1" t="s">
        <v>20</v>
      </c>
      <c r="BS1" t="s">
        <v>21</v>
      </c>
      <c r="BV1" t="s">
        <v>23</v>
      </c>
    </row>
    <row r="2" spans="1:75" x14ac:dyDescent="0.25">
      <c r="A2" t="s">
        <v>55</v>
      </c>
      <c r="B2">
        <v>0</v>
      </c>
      <c r="C2">
        <v>0</v>
      </c>
      <c r="D2" t="s">
        <v>55</v>
      </c>
      <c r="E2">
        <v>7</v>
      </c>
      <c r="F2">
        <v>2</v>
      </c>
      <c r="G2" t="s">
        <v>55</v>
      </c>
      <c r="H2">
        <v>8</v>
      </c>
      <c r="I2">
        <v>2</v>
      </c>
      <c r="J2" t="s">
        <v>64</v>
      </c>
      <c r="K2">
        <v>0</v>
      </c>
      <c r="L2">
        <v>0</v>
      </c>
      <c r="M2" t="s">
        <v>62</v>
      </c>
      <c r="N2">
        <v>0</v>
      </c>
      <c r="O2">
        <v>0</v>
      </c>
      <c r="P2" t="s">
        <v>56</v>
      </c>
      <c r="Q2">
        <v>8.1999999999999993</v>
      </c>
      <c r="R2">
        <v>2</v>
      </c>
      <c r="S2" t="s">
        <v>65</v>
      </c>
      <c r="T2">
        <v>0</v>
      </c>
      <c r="U2">
        <v>0</v>
      </c>
      <c r="V2" t="s">
        <v>66</v>
      </c>
      <c r="W2">
        <v>0</v>
      </c>
      <c r="X2">
        <v>0</v>
      </c>
      <c r="Y2" t="s">
        <v>56</v>
      </c>
      <c r="Z2">
        <v>1</v>
      </c>
      <c r="AA2">
        <v>0</v>
      </c>
      <c r="AB2" t="s">
        <v>55</v>
      </c>
      <c r="AC2">
        <v>13</v>
      </c>
      <c r="AD2">
        <v>2.5</v>
      </c>
      <c r="AE2" t="s">
        <v>55</v>
      </c>
      <c r="AF2">
        <v>18</v>
      </c>
      <c r="AG2">
        <v>3</v>
      </c>
      <c r="AH2" t="s">
        <v>57</v>
      </c>
      <c r="AI2">
        <v>0</v>
      </c>
      <c r="AJ2">
        <v>0</v>
      </c>
      <c r="AK2" t="s">
        <v>58</v>
      </c>
      <c r="AL2">
        <v>0</v>
      </c>
      <c r="AM2">
        <v>0</v>
      </c>
      <c r="AN2" t="s">
        <v>62</v>
      </c>
      <c r="AO2">
        <v>37</v>
      </c>
      <c r="AP2">
        <v>4.5</v>
      </c>
      <c r="AQ2" t="s">
        <v>62</v>
      </c>
      <c r="AR2">
        <v>18</v>
      </c>
      <c r="AS2">
        <v>3</v>
      </c>
      <c r="AT2" t="s">
        <v>59</v>
      </c>
      <c r="AU2">
        <v>0</v>
      </c>
      <c r="AV2">
        <v>0</v>
      </c>
      <c r="AW2" t="s">
        <v>60</v>
      </c>
      <c r="AX2">
        <v>0</v>
      </c>
      <c r="AY2">
        <v>0</v>
      </c>
      <c r="AZ2" t="s">
        <v>63</v>
      </c>
      <c r="BA2">
        <v>0</v>
      </c>
      <c r="BB2">
        <v>0</v>
      </c>
      <c r="BC2" t="s">
        <v>61</v>
      </c>
      <c r="BD2">
        <v>0</v>
      </c>
      <c r="BE2">
        <v>0</v>
      </c>
      <c r="BF2" t="s">
        <v>63</v>
      </c>
      <c r="BG2">
        <v>28</v>
      </c>
      <c r="BH2">
        <v>3.5</v>
      </c>
      <c r="BI2" t="s">
        <v>56</v>
      </c>
      <c r="BJ2">
        <v>27</v>
      </c>
      <c r="BK2">
        <v>4.3</v>
      </c>
      <c r="BL2" t="s">
        <v>56</v>
      </c>
      <c r="BM2">
        <v>16</v>
      </c>
      <c r="BN2">
        <v>4</v>
      </c>
      <c r="BO2" t="s">
        <v>59</v>
      </c>
      <c r="BP2">
        <v>29</v>
      </c>
      <c r="BQ2">
        <v>3.8</v>
      </c>
      <c r="BR2" t="s">
        <v>62</v>
      </c>
      <c r="BS2">
        <v>14</v>
      </c>
      <c r="BT2">
        <v>2.5</v>
      </c>
      <c r="BU2" t="s">
        <v>63</v>
      </c>
      <c r="BV2">
        <v>56</v>
      </c>
      <c r="BW2">
        <v>5.2</v>
      </c>
    </row>
    <row r="3" spans="1:75" x14ac:dyDescent="0.25">
      <c r="A3" t="s">
        <v>56</v>
      </c>
      <c r="B3">
        <v>10</v>
      </c>
      <c r="C3">
        <v>2.2999999999999998</v>
      </c>
      <c r="D3" t="s">
        <v>65</v>
      </c>
      <c r="E3">
        <v>6.3</v>
      </c>
      <c r="F3">
        <v>2</v>
      </c>
      <c r="G3" t="s">
        <v>65</v>
      </c>
      <c r="H3">
        <v>13</v>
      </c>
      <c r="I3">
        <v>2.5</v>
      </c>
      <c r="J3" t="s">
        <v>66</v>
      </c>
      <c r="K3">
        <v>9.9</v>
      </c>
      <c r="L3">
        <v>2.2000000000000002</v>
      </c>
      <c r="M3" t="s">
        <v>56</v>
      </c>
      <c r="N3">
        <v>14</v>
      </c>
      <c r="O3">
        <v>2.5</v>
      </c>
      <c r="P3" t="s">
        <v>78</v>
      </c>
      <c r="Q3">
        <v>8.1999999999999993</v>
      </c>
      <c r="R3">
        <v>2</v>
      </c>
      <c r="S3" t="s">
        <v>55</v>
      </c>
      <c r="T3">
        <v>11</v>
      </c>
      <c r="U3">
        <v>2.2999999999999998</v>
      </c>
      <c r="V3" t="s">
        <v>64</v>
      </c>
      <c r="W3">
        <v>9.9</v>
      </c>
      <c r="X3">
        <v>2.2999999999999998</v>
      </c>
      <c r="Y3" t="s">
        <v>78</v>
      </c>
      <c r="Z3">
        <v>1</v>
      </c>
      <c r="AA3">
        <v>0</v>
      </c>
      <c r="AB3" t="s">
        <v>56</v>
      </c>
      <c r="AC3">
        <v>13</v>
      </c>
      <c r="AD3">
        <v>2.5</v>
      </c>
      <c r="AE3" t="s">
        <v>56</v>
      </c>
      <c r="AF3">
        <v>23</v>
      </c>
      <c r="AG3">
        <v>3</v>
      </c>
      <c r="AH3" t="s">
        <v>58</v>
      </c>
      <c r="AI3">
        <v>15</v>
      </c>
      <c r="AJ3">
        <v>2.4</v>
      </c>
      <c r="AK3" t="s">
        <v>57</v>
      </c>
      <c r="AL3">
        <v>15</v>
      </c>
      <c r="AM3">
        <v>2.5</v>
      </c>
      <c r="AN3" t="s">
        <v>55</v>
      </c>
      <c r="AO3">
        <v>46</v>
      </c>
      <c r="AP3">
        <v>5</v>
      </c>
      <c r="AQ3" t="s">
        <v>55</v>
      </c>
      <c r="AR3">
        <v>28</v>
      </c>
      <c r="AS3">
        <v>3.5</v>
      </c>
      <c r="AT3" t="s">
        <v>63</v>
      </c>
      <c r="AU3">
        <v>10</v>
      </c>
      <c r="AV3">
        <v>3</v>
      </c>
      <c r="AW3" t="s">
        <v>59</v>
      </c>
      <c r="AX3">
        <v>22</v>
      </c>
      <c r="AY3">
        <v>4</v>
      </c>
      <c r="AZ3" t="s">
        <v>59</v>
      </c>
      <c r="BA3">
        <v>10</v>
      </c>
      <c r="BB3">
        <v>3</v>
      </c>
      <c r="BC3" t="s">
        <v>59</v>
      </c>
      <c r="BD3">
        <v>26</v>
      </c>
      <c r="BE3">
        <v>4</v>
      </c>
      <c r="BF3" t="s">
        <v>59</v>
      </c>
      <c r="BG3">
        <v>27</v>
      </c>
      <c r="BH3">
        <v>4</v>
      </c>
      <c r="BI3" t="s">
        <v>62</v>
      </c>
      <c r="BJ3">
        <v>28</v>
      </c>
      <c r="BK3">
        <v>4.3</v>
      </c>
      <c r="BL3" t="s">
        <v>62</v>
      </c>
      <c r="BM3">
        <v>20</v>
      </c>
      <c r="BN3">
        <v>4</v>
      </c>
      <c r="BO3" t="s">
        <v>56</v>
      </c>
      <c r="BP3">
        <v>23</v>
      </c>
      <c r="BQ3">
        <v>4</v>
      </c>
      <c r="BR3" t="s">
        <v>56</v>
      </c>
      <c r="BS3">
        <v>16</v>
      </c>
      <c r="BT3">
        <v>4</v>
      </c>
      <c r="BU3" t="s">
        <v>60</v>
      </c>
      <c r="BV3">
        <v>55</v>
      </c>
      <c r="BW3">
        <v>6</v>
      </c>
    </row>
    <row r="4" spans="1:75" x14ac:dyDescent="0.25">
      <c r="A4" t="s">
        <v>64</v>
      </c>
      <c r="B4">
        <v>10</v>
      </c>
      <c r="C4">
        <v>2.2999999999999998</v>
      </c>
      <c r="D4" t="s">
        <v>56</v>
      </c>
      <c r="E4">
        <v>17</v>
      </c>
      <c r="F4">
        <v>3</v>
      </c>
      <c r="G4" t="s">
        <v>56</v>
      </c>
      <c r="H4">
        <v>18</v>
      </c>
      <c r="I4">
        <v>3</v>
      </c>
      <c r="J4" t="s">
        <v>55</v>
      </c>
      <c r="K4">
        <v>10</v>
      </c>
      <c r="L4">
        <v>2.2999999999999998</v>
      </c>
      <c r="M4" t="s">
        <v>78</v>
      </c>
      <c r="N4">
        <v>14</v>
      </c>
      <c r="O4">
        <v>2.5</v>
      </c>
      <c r="P4" t="s">
        <v>62</v>
      </c>
      <c r="Q4">
        <v>8</v>
      </c>
      <c r="R4">
        <v>2.2999999999999998</v>
      </c>
      <c r="S4" t="s">
        <v>56</v>
      </c>
      <c r="T4">
        <v>21</v>
      </c>
      <c r="U4">
        <v>3</v>
      </c>
      <c r="V4" t="s">
        <v>58</v>
      </c>
      <c r="W4">
        <v>16</v>
      </c>
      <c r="X4">
        <v>2.5</v>
      </c>
      <c r="Y4" t="s">
        <v>55</v>
      </c>
      <c r="Z4">
        <v>10</v>
      </c>
      <c r="AA4">
        <v>2.2999999999999998</v>
      </c>
      <c r="AB4" t="s">
        <v>62</v>
      </c>
      <c r="AC4">
        <v>11</v>
      </c>
      <c r="AD4">
        <v>2.5</v>
      </c>
      <c r="AE4" t="s">
        <v>62</v>
      </c>
      <c r="AF4">
        <v>19</v>
      </c>
      <c r="AG4">
        <v>3</v>
      </c>
      <c r="AH4" t="s">
        <v>55</v>
      </c>
      <c r="AI4">
        <v>40</v>
      </c>
      <c r="AJ4">
        <v>4.5</v>
      </c>
      <c r="AK4" t="s">
        <v>66</v>
      </c>
      <c r="AL4">
        <v>13</v>
      </c>
      <c r="AM4">
        <v>2.5</v>
      </c>
      <c r="AN4" t="s">
        <v>64</v>
      </c>
      <c r="AO4">
        <v>53</v>
      </c>
      <c r="AP4">
        <v>5</v>
      </c>
      <c r="AQ4" t="s">
        <v>56</v>
      </c>
      <c r="AR4">
        <v>28</v>
      </c>
      <c r="AS4">
        <v>3.5</v>
      </c>
      <c r="AT4" t="s">
        <v>60</v>
      </c>
      <c r="AU4">
        <v>22</v>
      </c>
      <c r="AV4">
        <v>4</v>
      </c>
      <c r="AW4" t="s">
        <v>61</v>
      </c>
      <c r="AX4">
        <v>32</v>
      </c>
      <c r="AY4">
        <v>4</v>
      </c>
      <c r="AZ4" t="s">
        <v>60</v>
      </c>
      <c r="BA4">
        <v>15</v>
      </c>
      <c r="BB4">
        <v>4</v>
      </c>
      <c r="BC4" t="s">
        <v>60</v>
      </c>
      <c r="BD4">
        <v>32</v>
      </c>
      <c r="BE4">
        <v>4</v>
      </c>
      <c r="BF4" t="s">
        <v>56</v>
      </c>
      <c r="BG4">
        <v>22</v>
      </c>
      <c r="BH4">
        <v>4.0999999999999996</v>
      </c>
      <c r="BI4" t="s">
        <v>78</v>
      </c>
      <c r="BJ4">
        <v>27</v>
      </c>
      <c r="BK4">
        <v>4.3</v>
      </c>
      <c r="BL4" t="s">
        <v>78</v>
      </c>
      <c r="BM4">
        <v>16</v>
      </c>
      <c r="BN4">
        <v>4</v>
      </c>
      <c r="BO4" t="s">
        <v>63</v>
      </c>
      <c r="BP4">
        <v>27</v>
      </c>
      <c r="BQ4">
        <v>4</v>
      </c>
      <c r="BR4" t="s">
        <v>78</v>
      </c>
      <c r="BS4">
        <v>16</v>
      </c>
      <c r="BT4">
        <v>4</v>
      </c>
      <c r="BU4" t="s">
        <v>61</v>
      </c>
      <c r="BV4">
        <v>60</v>
      </c>
      <c r="BW4">
        <v>6.2</v>
      </c>
    </row>
    <row r="5" spans="1:75" x14ac:dyDescent="0.25">
      <c r="A5" t="s">
        <v>65</v>
      </c>
      <c r="B5">
        <v>11</v>
      </c>
      <c r="C5">
        <v>2.2999999999999998</v>
      </c>
      <c r="D5" t="s">
        <v>58</v>
      </c>
      <c r="E5">
        <v>25</v>
      </c>
      <c r="F5">
        <v>3</v>
      </c>
      <c r="G5" t="s">
        <v>78</v>
      </c>
      <c r="H5">
        <v>18</v>
      </c>
      <c r="I5">
        <v>3</v>
      </c>
      <c r="J5" t="s">
        <v>56</v>
      </c>
      <c r="K5">
        <v>13</v>
      </c>
      <c r="L5">
        <v>2.5</v>
      </c>
      <c r="M5" t="s">
        <v>55</v>
      </c>
      <c r="N5">
        <v>30</v>
      </c>
      <c r="O5">
        <v>3.8</v>
      </c>
      <c r="P5" t="s">
        <v>55</v>
      </c>
      <c r="Q5">
        <v>20</v>
      </c>
      <c r="R5">
        <v>3</v>
      </c>
      <c r="S5" t="s">
        <v>64</v>
      </c>
      <c r="T5">
        <v>19</v>
      </c>
      <c r="U5">
        <v>3</v>
      </c>
      <c r="V5" t="s">
        <v>55</v>
      </c>
      <c r="W5">
        <v>18</v>
      </c>
      <c r="X5">
        <v>3</v>
      </c>
      <c r="Y5" t="s">
        <v>62</v>
      </c>
      <c r="Z5">
        <v>14</v>
      </c>
      <c r="AA5">
        <v>2.5</v>
      </c>
      <c r="AB5" t="s">
        <v>78</v>
      </c>
      <c r="AC5">
        <v>13</v>
      </c>
      <c r="AD5">
        <v>2.5</v>
      </c>
      <c r="AE5" t="s">
        <v>78</v>
      </c>
      <c r="AF5">
        <v>23</v>
      </c>
      <c r="AG5">
        <v>3</v>
      </c>
      <c r="AH5" t="s">
        <v>66</v>
      </c>
      <c r="AI5">
        <v>27</v>
      </c>
      <c r="AJ5">
        <v>4.5</v>
      </c>
      <c r="AK5" t="s">
        <v>64</v>
      </c>
      <c r="AL5">
        <v>21</v>
      </c>
      <c r="AM5">
        <v>4</v>
      </c>
      <c r="AN5" t="s">
        <v>56</v>
      </c>
      <c r="AO5">
        <v>52</v>
      </c>
      <c r="AP5">
        <v>5.2</v>
      </c>
      <c r="AQ5" t="s">
        <v>78</v>
      </c>
      <c r="AR5">
        <v>28</v>
      </c>
      <c r="AS5">
        <v>3.5</v>
      </c>
      <c r="AT5" t="s">
        <v>61</v>
      </c>
      <c r="AU5">
        <v>26</v>
      </c>
      <c r="AV5">
        <v>4</v>
      </c>
      <c r="AW5" t="s">
        <v>63</v>
      </c>
      <c r="AX5">
        <v>15</v>
      </c>
      <c r="AY5">
        <v>4</v>
      </c>
      <c r="AZ5" t="s">
        <v>61</v>
      </c>
      <c r="BA5">
        <v>32</v>
      </c>
      <c r="BB5">
        <v>4.5</v>
      </c>
      <c r="BC5" t="s">
        <v>63</v>
      </c>
      <c r="BD5">
        <v>32</v>
      </c>
      <c r="BE5">
        <v>4.5</v>
      </c>
      <c r="BF5" t="s">
        <v>78</v>
      </c>
      <c r="BG5">
        <v>22</v>
      </c>
      <c r="BH5">
        <v>4.0999999999999996</v>
      </c>
      <c r="BI5" t="s">
        <v>55</v>
      </c>
      <c r="BJ5">
        <v>35</v>
      </c>
      <c r="BK5">
        <v>4.5</v>
      </c>
      <c r="BL5" t="s">
        <v>55</v>
      </c>
      <c r="BM5">
        <v>24</v>
      </c>
      <c r="BN5">
        <v>4.3</v>
      </c>
      <c r="BO5" t="s">
        <v>78</v>
      </c>
      <c r="BP5">
        <v>23</v>
      </c>
      <c r="BQ5">
        <v>4</v>
      </c>
      <c r="BR5" t="s">
        <v>55</v>
      </c>
      <c r="BS5">
        <v>27</v>
      </c>
      <c r="BT5">
        <v>4.3</v>
      </c>
      <c r="BU5" t="s">
        <v>59</v>
      </c>
      <c r="BV5">
        <v>67</v>
      </c>
      <c r="BW5">
        <v>6.7</v>
      </c>
    </row>
    <row r="6" spans="1:75" x14ac:dyDescent="0.25">
      <c r="A6" t="s">
        <v>78</v>
      </c>
      <c r="B6">
        <v>10</v>
      </c>
      <c r="C6">
        <v>2.2999999999999998</v>
      </c>
      <c r="D6" t="s">
        <v>64</v>
      </c>
      <c r="E6">
        <v>17</v>
      </c>
      <c r="F6">
        <v>3</v>
      </c>
      <c r="G6" t="s">
        <v>64</v>
      </c>
      <c r="H6">
        <v>22</v>
      </c>
      <c r="I6">
        <v>3.1</v>
      </c>
      <c r="J6" t="s">
        <v>78</v>
      </c>
      <c r="K6">
        <v>13</v>
      </c>
      <c r="L6">
        <v>2.5</v>
      </c>
      <c r="M6" t="s">
        <v>64</v>
      </c>
      <c r="N6">
        <v>27</v>
      </c>
      <c r="O6">
        <v>4.4000000000000004</v>
      </c>
      <c r="P6" t="s">
        <v>64</v>
      </c>
      <c r="Q6">
        <v>20</v>
      </c>
      <c r="R6">
        <v>3</v>
      </c>
      <c r="S6" t="s">
        <v>78</v>
      </c>
      <c r="T6">
        <v>21</v>
      </c>
      <c r="U6">
        <v>3</v>
      </c>
      <c r="V6" t="s">
        <v>56</v>
      </c>
      <c r="W6">
        <v>19</v>
      </c>
      <c r="X6">
        <v>3</v>
      </c>
      <c r="Y6" t="s">
        <v>64</v>
      </c>
      <c r="Z6">
        <v>13</v>
      </c>
      <c r="AA6">
        <v>2.5</v>
      </c>
      <c r="AB6" t="s">
        <v>64</v>
      </c>
      <c r="AC6">
        <v>19</v>
      </c>
      <c r="AD6">
        <v>3</v>
      </c>
      <c r="AE6" t="s">
        <v>65</v>
      </c>
      <c r="AF6">
        <v>24</v>
      </c>
      <c r="AG6">
        <v>4.3</v>
      </c>
      <c r="AH6" t="s">
        <v>56</v>
      </c>
      <c r="AI6">
        <v>46</v>
      </c>
      <c r="AJ6">
        <v>4.7</v>
      </c>
      <c r="AK6" t="s">
        <v>55</v>
      </c>
      <c r="AL6">
        <v>32</v>
      </c>
      <c r="AM6">
        <v>4.3</v>
      </c>
      <c r="AN6" t="s">
        <v>78</v>
      </c>
      <c r="AO6">
        <v>52</v>
      </c>
      <c r="AP6">
        <v>5.2</v>
      </c>
      <c r="AQ6" t="s">
        <v>64</v>
      </c>
      <c r="AR6">
        <v>29</v>
      </c>
      <c r="AS6">
        <v>4.5</v>
      </c>
      <c r="AT6" t="s">
        <v>58</v>
      </c>
      <c r="AU6">
        <v>46</v>
      </c>
      <c r="AV6">
        <v>4.7</v>
      </c>
      <c r="AW6" t="s">
        <v>66</v>
      </c>
      <c r="AX6">
        <v>62</v>
      </c>
      <c r="AY6">
        <v>5.6</v>
      </c>
      <c r="AZ6" t="s">
        <v>58</v>
      </c>
      <c r="BA6">
        <v>46</v>
      </c>
      <c r="BB6">
        <v>4.7</v>
      </c>
      <c r="BC6" t="s">
        <v>56</v>
      </c>
      <c r="BD6">
        <v>78</v>
      </c>
      <c r="BE6">
        <v>6.9</v>
      </c>
      <c r="BF6" t="s">
        <v>55</v>
      </c>
      <c r="BG6">
        <v>30</v>
      </c>
      <c r="BH6">
        <v>4.3</v>
      </c>
      <c r="BI6" t="s">
        <v>63</v>
      </c>
      <c r="BJ6">
        <v>31</v>
      </c>
      <c r="BK6">
        <v>4.5</v>
      </c>
      <c r="BL6" t="s">
        <v>64</v>
      </c>
      <c r="BM6">
        <v>25</v>
      </c>
      <c r="BN6">
        <v>4.4000000000000004</v>
      </c>
      <c r="BO6" t="s">
        <v>55</v>
      </c>
      <c r="BP6">
        <v>31</v>
      </c>
      <c r="BQ6">
        <v>4.5</v>
      </c>
      <c r="BR6" t="s">
        <v>64</v>
      </c>
      <c r="BS6">
        <v>25</v>
      </c>
      <c r="BT6">
        <v>4.4000000000000004</v>
      </c>
      <c r="BU6" t="s">
        <v>62</v>
      </c>
      <c r="BV6">
        <v>88</v>
      </c>
      <c r="BW6">
        <v>7.1</v>
      </c>
    </row>
    <row r="7" spans="1:75" x14ac:dyDescent="0.25">
      <c r="A7" t="s">
        <v>66</v>
      </c>
      <c r="B7">
        <v>18</v>
      </c>
      <c r="C7">
        <v>3</v>
      </c>
      <c r="D7" t="s">
        <v>66</v>
      </c>
      <c r="E7">
        <v>16</v>
      </c>
      <c r="F7">
        <v>3</v>
      </c>
      <c r="G7" t="s">
        <v>66</v>
      </c>
      <c r="H7">
        <v>29</v>
      </c>
      <c r="I7">
        <v>4.3</v>
      </c>
      <c r="J7" t="s">
        <v>58</v>
      </c>
      <c r="K7">
        <v>22</v>
      </c>
      <c r="L7">
        <v>3</v>
      </c>
      <c r="M7" t="s">
        <v>65</v>
      </c>
      <c r="N7">
        <v>33</v>
      </c>
      <c r="O7">
        <v>4.5999999999999996</v>
      </c>
      <c r="P7" t="s">
        <v>58</v>
      </c>
      <c r="Q7">
        <v>38</v>
      </c>
      <c r="R7">
        <v>4.5</v>
      </c>
      <c r="S7" t="s">
        <v>62</v>
      </c>
      <c r="T7">
        <v>32</v>
      </c>
      <c r="U7">
        <v>3.5</v>
      </c>
      <c r="V7" t="s">
        <v>78</v>
      </c>
      <c r="W7">
        <v>19</v>
      </c>
      <c r="X7">
        <v>3</v>
      </c>
      <c r="Y7" t="s">
        <v>65</v>
      </c>
      <c r="Z7">
        <v>21</v>
      </c>
      <c r="AA7">
        <v>4</v>
      </c>
      <c r="AB7" t="s">
        <v>65</v>
      </c>
      <c r="AC7">
        <v>26</v>
      </c>
      <c r="AD7">
        <v>4.3</v>
      </c>
      <c r="AE7" t="s">
        <v>64</v>
      </c>
      <c r="AF7">
        <v>29</v>
      </c>
      <c r="AG7">
        <v>4.5</v>
      </c>
      <c r="AH7" t="s">
        <v>78</v>
      </c>
      <c r="AI7">
        <v>46</v>
      </c>
      <c r="AJ7">
        <v>4.7</v>
      </c>
      <c r="AK7" t="s">
        <v>56</v>
      </c>
      <c r="AL7">
        <v>32</v>
      </c>
      <c r="AM7">
        <v>4.3</v>
      </c>
      <c r="AN7" t="s">
        <v>65</v>
      </c>
      <c r="AO7">
        <v>59</v>
      </c>
      <c r="AP7">
        <v>5.6</v>
      </c>
      <c r="AQ7" t="s">
        <v>65</v>
      </c>
      <c r="AR7">
        <v>26</v>
      </c>
      <c r="AS7">
        <v>4.5</v>
      </c>
      <c r="AT7" t="s">
        <v>62</v>
      </c>
      <c r="AU7">
        <v>57</v>
      </c>
      <c r="AV7">
        <v>4.7</v>
      </c>
      <c r="AW7" t="s">
        <v>58</v>
      </c>
      <c r="AX7">
        <v>64</v>
      </c>
      <c r="AY7">
        <v>6.2</v>
      </c>
      <c r="AZ7" t="s">
        <v>66</v>
      </c>
      <c r="BA7">
        <v>46</v>
      </c>
      <c r="BB7">
        <v>5</v>
      </c>
      <c r="BC7" t="s">
        <v>57</v>
      </c>
      <c r="BD7">
        <v>75</v>
      </c>
      <c r="BE7">
        <v>6.9</v>
      </c>
      <c r="BF7" t="s">
        <v>58</v>
      </c>
      <c r="BG7">
        <v>30</v>
      </c>
      <c r="BH7">
        <v>4.3</v>
      </c>
      <c r="BI7" t="s">
        <v>64</v>
      </c>
      <c r="BJ7">
        <v>33</v>
      </c>
      <c r="BK7">
        <v>4.5999999999999996</v>
      </c>
      <c r="BL7" t="s">
        <v>58</v>
      </c>
      <c r="BM7">
        <v>37</v>
      </c>
      <c r="BN7">
        <v>4.5</v>
      </c>
      <c r="BO7" t="s">
        <v>62</v>
      </c>
      <c r="BP7">
        <v>31</v>
      </c>
      <c r="BQ7">
        <v>4.5</v>
      </c>
      <c r="BR7" t="s">
        <v>65</v>
      </c>
      <c r="BS7">
        <v>36</v>
      </c>
      <c r="BT7">
        <v>4.5999999999999996</v>
      </c>
      <c r="BU7" t="s">
        <v>55</v>
      </c>
      <c r="BV7">
        <v>104</v>
      </c>
      <c r="BW7">
        <v>8</v>
      </c>
    </row>
    <row r="8" spans="1:75" x14ac:dyDescent="0.25">
      <c r="A8" t="s">
        <v>58</v>
      </c>
      <c r="B8">
        <v>32</v>
      </c>
      <c r="C8">
        <v>3.8</v>
      </c>
      <c r="D8" t="s">
        <v>78</v>
      </c>
      <c r="E8">
        <v>17</v>
      </c>
      <c r="F8">
        <v>3</v>
      </c>
      <c r="G8" t="s">
        <v>58</v>
      </c>
      <c r="H8">
        <v>39</v>
      </c>
      <c r="I8">
        <v>4.5</v>
      </c>
      <c r="J8" t="s">
        <v>62</v>
      </c>
      <c r="K8">
        <v>26</v>
      </c>
      <c r="L8">
        <v>3.5</v>
      </c>
      <c r="M8" t="s">
        <v>59</v>
      </c>
      <c r="N8">
        <v>57</v>
      </c>
      <c r="O8">
        <v>4.7</v>
      </c>
      <c r="P8" t="s">
        <v>65</v>
      </c>
      <c r="Q8">
        <v>31</v>
      </c>
      <c r="R8">
        <v>4.5</v>
      </c>
      <c r="S8" t="s">
        <v>66</v>
      </c>
      <c r="T8">
        <v>21</v>
      </c>
      <c r="U8">
        <v>4</v>
      </c>
      <c r="V8" t="s">
        <v>57</v>
      </c>
      <c r="W8">
        <v>27</v>
      </c>
      <c r="X8">
        <v>3.5</v>
      </c>
      <c r="Y8" t="s">
        <v>66</v>
      </c>
      <c r="Z8">
        <v>24</v>
      </c>
      <c r="AA8">
        <v>4.3</v>
      </c>
      <c r="AB8" t="s">
        <v>58</v>
      </c>
      <c r="AC8">
        <v>40</v>
      </c>
      <c r="AD8">
        <v>4.5</v>
      </c>
      <c r="AE8" t="s">
        <v>66</v>
      </c>
      <c r="AF8">
        <v>38</v>
      </c>
      <c r="AG8">
        <v>4.8</v>
      </c>
      <c r="AH8" t="s">
        <v>64</v>
      </c>
      <c r="AI8">
        <v>41</v>
      </c>
      <c r="AJ8">
        <v>4.8</v>
      </c>
      <c r="AK8" t="s">
        <v>78</v>
      </c>
      <c r="AL8">
        <v>32</v>
      </c>
      <c r="AM8">
        <v>4.3</v>
      </c>
      <c r="AN8" t="s">
        <v>66</v>
      </c>
      <c r="AO8">
        <v>67</v>
      </c>
      <c r="AP8">
        <v>6.7</v>
      </c>
      <c r="AQ8" t="s">
        <v>66</v>
      </c>
      <c r="AR8">
        <v>39</v>
      </c>
      <c r="AS8">
        <v>4.8</v>
      </c>
      <c r="AT8" t="s">
        <v>66</v>
      </c>
      <c r="AU8">
        <v>44</v>
      </c>
      <c r="AV8">
        <v>5</v>
      </c>
      <c r="AW8" t="s">
        <v>56</v>
      </c>
      <c r="AX8">
        <v>65</v>
      </c>
      <c r="AY8">
        <v>6.7</v>
      </c>
      <c r="AZ8" t="s">
        <v>57</v>
      </c>
      <c r="BA8">
        <v>54</v>
      </c>
      <c r="BB8">
        <v>5.2</v>
      </c>
      <c r="BC8" t="s">
        <v>58</v>
      </c>
      <c r="BD8">
        <v>74</v>
      </c>
      <c r="BE8">
        <v>6.9</v>
      </c>
      <c r="BF8" t="s">
        <v>62</v>
      </c>
      <c r="BG8">
        <v>30</v>
      </c>
      <c r="BH8">
        <v>4.3</v>
      </c>
      <c r="BI8" t="s">
        <v>66</v>
      </c>
      <c r="BJ8">
        <v>45</v>
      </c>
      <c r="BK8">
        <v>4.7</v>
      </c>
      <c r="BL8" t="s">
        <v>59</v>
      </c>
      <c r="BM8">
        <v>39</v>
      </c>
      <c r="BN8">
        <v>4.5</v>
      </c>
      <c r="BO8" t="s">
        <v>64</v>
      </c>
      <c r="BP8">
        <v>30</v>
      </c>
      <c r="BQ8">
        <v>4.5</v>
      </c>
      <c r="BR8" t="s">
        <v>58</v>
      </c>
      <c r="BS8">
        <v>43</v>
      </c>
      <c r="BT8">
        <v>4.7</v>
      </c>
      <c r="BU8" t="s">
        <v>56</v>
      </c>
      <c r="BV8">
        <v>97</v>
      </c>
      <c r="BW8">
        <v>8</v>
      </c>
    </row>
    <row r="9" spans="1:75" x14ac:dyDescent="0.25">
      <c r="A9" t="s">
        <v>62</v>
      </c>
      <c r="B9">
        <v>23</v>
      </c>
      <c r="C9">
        <v>3.8</v>
      </c>
      <c r="D9" t="s">
        <v>62</v>
      </c>
      <c r="E9">
        <v>31</v>
      </c>
      <c r="F9">
        <v>3.5</v>
      </c>
      <c r="G9" t="s">
        <v>57</v>
      </c>
      <c r="H9">
        <v>53</v>
      </c>
      <c r="I9">
        <v>5.2</v>
      </c>
      <c r="J9" t="s">
        <v>65</v>
      </c>
      <c r="K9">
        <v>19</v>
      </c>
      <c r="L9">
        <v>3.9</v>
      </c>
      <c r="M9" t="s">
        <v>66</v>
      </c>
      <c r="N9">
        <v>36</v>
      </c>
      <c r="O9">
        <v>4.7</v>
      </c>
      <c r="P9" t="s">
        <v>66</v>
      </c>
      <c r="Q9">
        <v>32</v>
      </c>
      <c r="R9">
        <v>4.5</v>
      </c>
      <c r="S9" t="s">
        <v>57</v>
      </c>
      <c r="T9">
        <v>42</v>
      </c>
      <c r="U9">
        <v>4.5</v>
      </c>
      <c r="V9" t="s">
        <v>65</v>
      </c>
      <c r="W9">
        <v>21</v>
      </c>
      <c r="X9">
        <v>4</v>
      </c>
      <c r="Y9" t="s">
        <v>58</v>
      </c>
      <c r="Z9">
        <v>36</v>
      </c>
      <c r="AA9">
        <v>4.5</v>
      </c>
      <c r="AB9" t="s">
        <v>66</v>
      </c>
      <c r="AC9">
        <v>30</v>
      </c>
      <c r="AD9">
        <v>4.5</v>
      </c>
      <c r="AE9" t="s">
        <v>58</v>
      </c>
      <c r="AF9">
        <v>45</v>
      </c>
      <c r="AG9">
        <v>5</v>
      </c>
      <c r="AH9" t="s">
        <v>65</v>
      </c>
      <c r="AI9">
        <v>46</v>
      </c>
      <c r="AJ9">
        <v>5</v>
      </c>
      <c r="AK9" t="s">
        <v>65</v>
      </c>
      <c r="AL9">
        <v>30</v>
      </c>
      <c r="AM9">
        <v>4.5</v>
      </c>
      <c r="AN9" t="s">
        <v>58</v>
      </c>
      <c r="AO9">
        <v>74</v>
      </c>
      <c r="AP9">
        <v>6.9</v>
      </c>
      <c r="AQ9" t="s">
        <v>58</v>
      </c>
      <c r="AR9">
        <v>55</v>
      </c>
      <c r="AS9">
        <v>5.2</v>
      </c>
      <c r="AT9" t="s">
        <v>64</v>
      </c>
      <c r="AU9">
        <v>53</v>
      </c>
      <c r="AV9">
        <v>5.2</v>
      </c>
      <c r="AW9" t="s">
        <v>62</v>
      </c>
      <c r="AX9">
        <v>68</v>
      </c>
      <c r="AY9">
        <v>6.7</v>
      </c>
      <c r="AZ9" t="s">
        <v>62</v>
      </c>
      <c r="BA9">
        <v>53</v>
      </c>
      <c r="BB9">
        <v>5.2</v>
      </c>
      <c r="BC9" t="s">
        <v>62</v>
      </c>
      <c r="BD9">
        <v>81</v>
      </c>
      <c r="BE9">
        <v>6.9</v>
      </c>
      <c r="BF9" t="s">
        <v>64</v>
      </c>
      <c r="BG9">
        <v>23</v>
      </c>
      <c r="BH9">
        <v>4.3</v>
      </c>
      <c r="BI9" t="s">
        <v>59</v>
      </c>
      <c r="BJ9">
        <v>43</v>
      </c>
      <c r="BK9">
        <v>5</v>
      </c>
      <c r="BL9" t="s">
        <v>63</v>
      </c>
      <c r="BM9">
        <v>33</v>
      </c>
      <c r="BN9">
        <v>4.5</v>
      </c>
      <c r="BO9" t="s">
        <v>66</v>
      </c>
      <c r="BP9">
        <v>29</v>
      </c>
      <c r="BQ9">
        <v>4.5</v>
      </c>
      <c r="BR9" t="s">
        <v>66</v>
      </c>
      <c r="BS9">
        <v>37</v>
      </c>
      <c r="BT9">
        <v>4.7</v>
      </c>
      <c r="BU9" t="s">
        <v>58</v>
      </c>
      <c r="BV9">
        <v>104</v>
      </c>
      <c r="BW9">
        <v>8</v>
      </c>
    </row>
    <row r="10" spans="1:75" x14ac:dyDescent="0.25">
      <c r="A10" t="s">
        <v>57</v>
      </c>
      <c r="B10">
        <v>38</v>
      </c>
      <c r="C10">
        <v>4.5</v>
      </c>
      <c r="D10" t="s">
        <v>57</v>
      </c>
      <c r="E10">
        <v>38</v>
      </c>
      <c r="F10">
        <v>4.5</v>
      </c>
      <c r="G10" t="s">
        <v>63</v>
      </c>
      <c r="H10">
        <v>67</v>
      </c>
      <c r="I10">
        <v>6.7</v>
      </c>
      <c r="J10" t="s">
        <v>57</v>
      </c>
      <c r="K10">
        <v>41</v>
      </c>
      <c r="L10">
        <v>4.5</v>
      </c>
      <c r="M10" t="s">
        <v>58</v>
      </c>
      <c r="N10">
        <v>47</v>
      </c>
      <c r="O10">
        <v>5</v>
      </c>
      <c r="P10" t="s">
        <v>63</v>
      </c>
      <c r="Q10">
        <v>45</v>
      </c>
      <c r="R10">
        <v>5</v>
      </c>
      <c r="S10" t="s">
        <v>58</v>
      </c>
      <c r="T10">
        <v>35</v>
      </c>
      <c r="U10">
        <v>4.5</v>
      </c>
      <c r="V10" t="s">
        <v>62</v>
      </c>
      <c r="W10">
        <v>36</v>
      </c>
      <c r="X10">
        <v>4.5</v>
      </c>
      <c r="Y10" t="s">
        <v>57</v>
      </c>
      <c r="Z10">
        <v>55</v>
      </c>
      <c r="AA10">
        <v>4.7</v>
      </c>
      <c r="AB10" t="s">
        <v>59</v>
      </c>
      <c r="AC10">
        <v>55</v>
      </c>
      <c r="AD10">
        <v>5.2</v>
      </c>
      <c r="AE10" t="s">
        <v>57</v>
      </c>
      <c r="AF10">
        <v>68</v>
      </c>
      <c r="AG10">
        <v>6.7</v>
      </c>
      <c r="AH10" t="s">
        <v>63</v>
      </c>
      <c r="AI10">
        <v>54</v>
      </c>
      <c r="AJ10">
        <v>5.2</v>
      </c>
      <c r="AK10" t="s">
        <v>59</v>
      </c>
      <c r="AL10">
        <v>46</v>
      </c>
      <c r="AM10">
        <v>4.7</v>
      </c>
      <c r="AN10" t="s">
        <v>57</v>
      </c>
      <c r="AO10">
        <v>93</v>
      </c>
      <c r="AP10">
        <v>7.1</v>
      </c>
      <c r="AQ10" t="s">
        <v>57</v>
      </c>
      <c r="AR10">
        <v>69</v>
      </c>
      <c r="AS10">
        <v>6.7</v>
      </c>
      <c r="AT10" t="s">
        <v>56</v>
      </c>
      <c r="AU10">
        <v>49</v>
      </c>
      <c r="AV10">
        <v>5.5</v>
      </c>
      <c r="AW10" t="s">
        <v>78</v>
      </c>
      <c r="AX10">
        <v>65</v>
      </c>
      <c r="AY10">
        <v>6.7</v>
      </c>
      <c r="AZ10" t="s">
        <v>64</v>
      </c>
      <c r="BA10">
        <v>56</v>
      </c>
      <c r="BB10">
        <v>5.6</v>
      </c>
      <c r="BC10" t="s">
        <v>66</v>
      </c>
      <c r="BD10">
        <v>71</v>
      </c>
      <c r="BE10">
        <v>6.9</v>
      </c>
      <c r="BF10" t="s">
        <v>66</v>
      </c>
      <c r="BG10">
        <v>23</v>
      </c>
      <c r="BH10">
        <v>4.3</v>
      </c>
      <c r="BI10" t="s">
        <v>60</v>
      </c>
      <c r="BJ10">
        <v>47</v>
      </c>
      <c r="BK10">
        <v>5</v>
      </c>
      <c r="BL10" t="s">
        <v>65</v>
      </c>
      <c r="BM10">
        <v>35</v>
      </c>
      <c r="BN10">
        <v>4.5999999999999996</v>
      </c>
      <c r="BO10" t="s">
        <v>57</v>
      </c>
      <c r="BP10">
        <v>54</v>
      </c>
      <c r="BQ10">
        <v>4.7</v>
      </c>
      <c r="BR10" t="s">
        <v>63</v>
      </c>
      <c r="BS10">
        <v>45</v>
      </c>
      <c r="BT10">
        <v>5</v>
      </c>
      <c r="BU10" t="s">
        <v>64</v>
      </c>
      <c r="BV10">
        <v>104</v>
      </c>
      <c r="BW10">
        <v>8</v>
      </c>
    </row>
    <row r="11" spans="1:75" x14ac:dyDescent="0.25">
      <c r="A11" t="s">
        <v>59</v>
      </c>
      <c r="B11">
        <v>65</v>
      </c>
      <c r="C11">
        <v>6</v>
      </c>
      <c r="D11" t="s">
        <v>63</v>
      </c>
      <c r="E11">
        <v>64</v>
      </c>
      <c r="F11">
        <v>6.2</v>
      </c>
      <c r="G11" t="s">
        <v>59</v>
      </c>
      <c r="H11">
        <v>73</v>
      </c>
      <c r="I11">
        <v>6.9</v>
      </c>
      <c r="J11" t="s">
        <v>59</v>
      </c>
      <c r="K11">
        <v>48</v>
      </c>
      <c r="L11">
        <v>5</v>
      </c>
      <c r="M11" t="s">
        <v>63</v>
      </c>
      <c r="N11">
        <v>53</v>
      </c>
      <c r="O11">
        <v>6</v>
      </c>
      <c r="P11" t="s">
        <v>57</v>
      </c>
      <c r="Q11">
        <v>56</v>
      </c>
      <c r="R11">
        <v>5.2</v>
      </c>
      <c r="S11" t="s">
        <v>59</v>
      </c>
      <c r="T11">
        <v>63</v>
      </c>
      <c r="U11">
        <v>6.2</v>
      </c>
      <c r="V11" t="s">
        <v>59</v>
      </c>
      <c r="W11">
        <v>45</v>
      </c>
      <c r="X11">
        <v>5</v>
      </c>
      <c r="Y11" t="s">
        <v>59</v>
      </c>
      <c r="Z11">
        <v>49</v>
      </c>
      <c r="AA11">
        <v>5</v>
      </c>
      <c r="AB11" t="s">
        <v>63</v>
      </c>
      <c r="AC11">
        <v>56</v>
      </c>
      <c r="AD11">
        <v>5.2</v>
      </c>
      <c r="AE11" t="s">
        <v>59</v>
      </c>
      <c r="AF11">
        <v>72</v>
      </c>
      <c r="AG11">
        <v>6.9</v>
      </c>
      <c r="AH11" t="s">
        <v>59</v>
      </c>
      <c r="AI11">
        <v>51</v>
      </c>
      <c r="AJ11">
        <v>5.5</v>
      </c>
      <c r="AK11" t="s">
        <v>62</v>
      </c>
      <c r="AL11">
        <v>47</v>
      </c>
      <c r="AM11">
        <v>4.7</v>
      </c>
      <c r="AN11" t="s">
        <v>59</v>
      </c>
      <c r="AO11">
        <v>97</v>
      </c>
      <c r="AP11">
        <v>7.8</v>
      </c>
      <c r="AQ11" t="s">
        <v>59</v>
      </c>
      <c r="AR11">
        <v>80</v>
      </c>
      <c r="AS11">
        <v>6.9</v>
      </c>
      <c r="AT11" t="s">
        <v>57</v>
      </c>
      <c r="AU11">
        <v>51</v>
      </c>
      <c r="AV11">
        <v>5.5</v>
      </c>
      <c r="AW11" t="s">
        <v>55</v>
      </c>
      <c r="AX11">
        <v>73</v>
      </c>
      <c r="AY11">
        <v>6.9</v>
      </c>
      <c r="AZ11" t="s">
        <v>56</v>
      </c>
      <c r="BA11">
        <v>50</v>
      </c>
      <c r="BB11">
        <v>6</v>
      </c>
      <c r="BC11" t="s">
        <v>78</v>
      </c>
      <c r="BD11">
        <v>78</v>
      </c>
      <c r="BE11">
        <v>6.9</v>
      </c>
      <c r="BF11" t="s">
        <v>57</v>
      </c>
      <c r="BG11">
        <v>45</v>
      </c>
      <c r="BH11">
        <v>4.7</v>
      </c>
      <c r="BI11" t="s">
        <v>65</v>
      </c>
      <c r="BJ11">
        <v>44</v>
      </c>
      <c r="BK11">
        <v>5</v>
      </c>
      <c r="BL11" t="s">
        <v>66</v>
      </c>
      <c r="BM11">
        <v>34</v>
      </c>
      <c r="BN11">
        <v>4.5999999999999996</v>
      </c>
      <c r="BO11" t="s">
        <v>65</v>
      </c>
      <c r="BP11">
        <v>41</v>
      </c>
      <c r="BQ11">
        <v>4.8</v>
      </c>
      <c r="BR11" t="s">
        <v>59</v>
      </c>
      <c r="BS11">
        <v>50</v>
      </c>
      <c r="BT11">
        <v>5.2</v>
      </c>
      <c r="BU11" t="s">
        <v>78</v>
      </c>
      <c r="BV11">
        <v>97</v>
      </c>
      <c r="BW11">
        <v>8</v>
      </c>
    </row>
    <row r="12" spans="1:75" x14ac:dyDescent="0.25">
      <c r="A12" t="s">
        <v>63</v>
      </c>
      <c r="B12">
        <v>62</v>
      </c>
      <c r="C12">
        <v>6.2</v>
      </c>
      <c r="D12" t="s">
        <v>59</v>
      </c>
      <c r="E12">
        <v>67</v>
      </c>
      <c r="F12">
        <v>6.7</v>
      </c>
      <c r="G12" t="s">
        <v>60</v>
      </c>
      <c r="H12">
        <v>82</v>
      </c>
      <c r="I12">
        <v>6.9</v>
      </c>
      <c r="J12" t="s">
        <v>63</v>
      </c>
      <c r="K12">
        <v>48</v>
      </c>
      <c r="L12">
        <v>5.2</v>
      </c>
      <c r="M12" t="s">
        <v>57</v>
      </c>
      <c r="N12">
        <v>66</v>
      </c>
      <c r="O12">
        <v>6.7</v>
      </c>
      <c r="P12" t="s">
        <v>59</v>
      </c>
      <c r="Q12">
        <v>49</v>
      </c>
      <c r="R12">
        <v>5.2</v>
      </c>
      <c r="S12" t="s">
        <v>63</v>
      </c>
      <c r="T12">
        <v>63</v>
      </c>
      <c r="U12">
        <v>6.2</v>
      </c>
      <c r="V12" t="s">
        <v>63</v>
      </c>
      <c r="W12">
        <v>45</v>
      </c>
      <c r="X12">
        <v>5</v>
      </c>
      <c r="Y12" t="s">
        <v>63</v>
      </c>
      <c r="Z12">
        <v>50</v>
      </c>
      <c r="AA12">
        <v>5.2</v>
      </c>
      <c r="AB12" t="s">
        <v>57</v>
      </c>
      <c r="AC12">
        <v>60</v>
      </c>
      <c r="AD12">
        <v>6.2</v>
      </c>
      <c r="AE12" t="s">
        <v>60</v>
      </c>
      <c r="AF12">
        <v>83</v>
      </c>
      <c r="AG12">
        <v>6.9</v>
      </c>
      <c r="AH12" t="s">
        <v>62</v>
      </c>
      <c r="AI12">
        <v>66</v>
      </c>
      <c r="AJ12">
        <v>6.7</v>
      </c>
      <c r="AK12" t="s">
        <v>63</v>
      </c>
      <c r="AL12">
        <v>46</v>
      </c>
      <c r="AM12">
        <v>5</v>
      </c>
      <c r="AN12" t="s">
        <v>63</v>
      </c>
      <c r="AO12">
        <v>104</v>
      </c>
      <c r="AP12">
        <v>8</v>
      </c>
      <c r="AQ12" t="s">
        <v>60</v>
      </c>
      <c r="AR12">
        <v>83</v>
      </c>
      <c r="AS12">
        <v>6.9</v>
      </c>
      <c r="AT12" t="s">
        <v>78</v>
      </c>
      <c r="AU12">
        <v>49</v>
      </c>
      <c r="AV12">
        <v>5.5</v>
      </c>
      <c r="AW12" t="s">
        <v>57</v>
      </c>
      <c r="AX12">
        <v>79</v>
      </c>
      <c r="AY12">
        <v>6.9</v>
      </c>
      <c r="AZ12" t="s">
        <v>78</v>
      </c>
      <c r="BA12">
        <v>50</v>
      </c>
      <c r="BB12">
        <v>6</v>
      </c>
      <c r="BC12" t="s">
        <v>55</v>
      </c>
      <c r="BD12">
        <v>94</v>
      </c>
      <c r="BE12">
        <v>7.1</v>
      </c>
      <c r="BF12" t="s">
        <v>65</v>
      </c>
      <c r="BG12">
        <v>39</v>
      </c>
      <c r="BH12">
        <v>4.8</v>
      </c>
      <c r="BI12" t="s">
        <v>58</v>
      </c>
      <c r="BJ12">
        <v>51</v>
      </c>
      <c r="BK12">
        <v>5.2</v>
      </c>
      <c r="BL12" t="s">
        <v>57</v>
      </c>
      <c r="BM12">
        <v>55</v>
      </c>
      <c r="BN12">
        <v>4.7</v>
      </c>
      <c r="BO12" t="s">
        <v>60</v>
      </c>
      <c r="BP12">
        <v>42</v>
      </c>
      <c r="BQ12">
        <v>5</v>
      </c>
      <c r="BR12" t="s">
        <v>60</v>
      </c>
      <c r="BS12">
        <v>57</v>
      </c>
      <c r="BT12">
        <v>6</v>
      </c>
      <c r="BU12" t="s">
        <v>65</v>
      </c>
      <c r="BV12">
        <v>114</v>
      </c>
      <c r="BW12">
        <v>8.5</v>
      </c>
    </row>
    <row r="13" spans="1:75" x14ac:dyDescent="0.25">
      <c r="A13" t="s">
        <v>60</v>
      </c>
      <c r="B13">
        <v>73</v>
      </c>
      <c r="C13">
        <v>6.9</v>
      </c>
      <c r="D13" t="s">
        <v>60</v>
      </c>
      <c r="E13">
        <v>75</v>
      </c>
      <c r="F13">
        <v>6.9</v>
      </c>
      <c r="G13" t="s">
        <v>61</v>
      </c>
      <c r="H13">
        <v>103</v>
      </c>
      <c r="I13">
        <v>8</v>
      </c>
      <c r="J13" t="s">
        <v>60</v>
      </c>
      <c r="K13">
        <v>68</v>
      </c>
      <c r="L13">
        <v>6.7</v>
      </c>
      <c r="M13" t="s">
        <v>60</v>
      </c>
      <c r="N13">
        <v>68</v>
      </c>
      <c r="O13">
        <v>6.7</v>
      </c>
      <c r="P13" t="s">
        <v>60</v>
      </c>
      <c r="Q13">
        <v>60</v>
      </c>
      <c r="R13">
        <v>6.2</v>
      </c>
      <c r="S13" t="s">
        <v>60</v>
      </c>
      <c r="T13">
        <v>79</v>
      </c>
      <c r="U13">
        <v>6.9</v>
      </c>
      <c r="V13" t="s">
        <v>60</v>
      </c>
      <c r="W13">
        <v>62</v>
      </c>
      <c r="X13">
        <v>6.5</v>
      </c>
      <c r="Y13" t="s">
        <v>60</v>
      </c>
      <c r="Z13">
        <v>65</v>
      </c>
      <c r="AA13">
        <v>6.7</v>
      </c>
      <c r="AB13" t="s">
        <v>60</v>
      </c>
      <c r="AC13">
        <v>71</v>
      </c>
      <c r="AD13">
        <v>6.9</v>
      </c>
      <c r="AE13" t="s">
        <v>63</v>
      </c>
      <c r="AF13">
        <v>73</v>
      </c>
      <c r="AG13">
        <v>6.9</v>
      </c>
      <c r="AH13" t="s">
        <v>60</v>
      </c>
      <c r="AI13">
        <v>79</v>
      </c>
      <c r="AJ13">
        <v>6.9</v>
      </c>
      <c r="AK13" t="s">
        <v>60</v>
      </c>
      <c r="AL13">
        <v>64</v>
      </c>
      <c r="AM13">
        <v>6.7</v>
      </c>
      <c r="AN13" t="s">
        <v>60</v>
      </c>
      <c r="AO13">
        <v>121</v>
      </c>
      <c r="AP13">
        <v>10</v>
      </c>
      <c r="AQ13" t="s">
        <v>63</v>
      </c>
      <c r="AR13">
        <v>80</v>
      </c>
      <c r="AS13">
        <v>6.9</v>
      </c>
      <c r="AT13" t="s">
        <v>55</v>
      </c>
      <c r="AU13">
        <v>65</v>
      </c>
      <c r="AV13">
        <v>6</v>
      </c>
      <c r="AW13" t="s">
        <v>64</v>
      </c>
      <c r="AX13">
        <v>72</v>
      </c>
      <c r="AY13">
        <v>6.9</v>
      </c>
      <c r="AZ13" t="s">
        <v>55</v>
      </c>
      <c r="BA13">
        <v>62</v>
      </c>
      <c r="BB13">
        <v>6.2</v>
      </c>
      <c r="BC13" t="s">
        <v>64</v>
      </c>
      <c r="BD13">
        <v>94</v>
      </c>
      <c r="BE13">
        <v>7.1</v>
      </c>
      <c r="BF13" t="s">
        <v>60</v>
      </c>
      <c r="BG13">
        <v>43</v>
      </c>
      <c r="BH13">
        <v>5</v>
      </c>
      <c r="BI13" t="s">
        <v>61</v>
      </c>
      <c r="BJ13">
        <v>59</v>
      </c>
      <c r="BK13">
        <v>5.2</v>
      </c>
      <c r="BL13" t="s">
        <v>60</v>
      </c>
      <c r="BM13">
        <v>48</v>
      </c>
      <c r="BN13">
        <v>5</v>
      </c>
      <c r="BO13" t="s">
        <v>61</v>
      </c>
      <c r="BP13">
        <v>55</v>
      </c>
      <c r="BQ13">
        <v>5.2</v>
      </c>
      <c r="BR13" t="s">
        <v>57</v>
      </c>
      <c r="BS13">
        <v>61</v>
      </c>
      <c r="BT13">
        <v>6.2</v>
      </c>
      <c r="BU13" t="s">
        <v>66</v>
      </c>
      <c r="BV13">
        <v>114</v>
      </c>
      <c r="BW13">
        <v>8.5</v>
      </c>
    </row>
    <row r="14" spans="1:75" x14ac:dyDescent="0.25">
      <c r="A14" t="s">
        <v>61</v>
      </c>
      <c r="B14">
        <v>94</v>
      </c>
      <c r="C14">
        <v>7.1</v>
      </c>
      <c r="D14" t="s">
        <v>61</v>
      </c>
      <c r="E14">
        <v>96</v>
      </c>
      <c r="F14">
        <v>7.1</v>
      </c>
      <c r="G14" t="s">
        <v>62</v>
      </c>
      <c r="H14">
        <v>25</v>
      </c>
      <c r="I14">
        <v>10</v>
      </c>
      <c r="J14" t="s">
        <v>61</v>
      </c>
      <c r="K14">
        <v>80</v>
      </c>
      <c r="L14">
        <v>6.9</v>
      </c>
      <c r="M14" t="s">
        <v>61</v>
      </c>
      <c r="N14">
        <v>81</v>
      </c>
      <c r="O14">
        <v>6.9</v>
      </c>
      <c r="P14" t="s">
        <v>61</v>
      </c>
      <c r="Q14">
        <v>73</v>
      </c>
      <c r="R14">
        <v>6.9</v>
      </c>
      <c r="S14" t="s">
        <v>61</v>
      </c>
      <c r="T14">
        <v>90</v>
      </c>
      <c r="U14">
        <v>7.1</v>
      </c>
      <c r="V14" t="s">
        <v>61</v>
      </c>
      <c r="W14">
        <v>72</v>
      </c>
      <c r="X14">
        <v>6.9</v>
      </c>
      <c r="Y14" t="s">
        <v>61</v>
      </c>
      <c r="Z14">
        <v>78</v>
      </c>
      <c r="AA14">
        <v>6.9</v>
      </c>
      <c r="AB14" t="s">
        <v>61</v>
      </c>
      <c r="AC14">
        <v>83</v>
      </c>
      <c r="AD14">
        <v>6.9</v>
      </c>
      <c r="AE14" t="s">
        <v>61</v>
      </c>
      <c r="AF14">
        <v>109</v>
      </c>
      <c r="AG14">
        <v>8</v>
      </c>
      <c r="AH14" t="s">
        <v>61</v>
      </c>
      <c r="AI14">
        <v>75</v>
      </c>
      <c r="AJ14">
        <v>6.9</v>
      </c>
      <c r="AK14" t="s">
        <v>61</v>
      </c>
      <c r="AL14">
        <v>74</v>
      </c>
      <c r="AM14">
        <v>6.9</v>
      </c>
      <c r="AN14" t="s">
        <v>61</v>
      </c>
      <c r="AO14">
        <v>133</v>
      </c>
      <c r="AP14">
        <v>10</v>
      </c>
      <c r="AQ14" t="s">
        <v>61</v>
      </c>
      <c r="AR14">
        <v>109</v>
      </c>
      <c r="AS14">
        <v>8</v>
      </c>
      <c r="AT14" t="s">
        <v>65</v>
      </c>
      <c r="AU14">
        <v>67</v>
      </c>
      <c r="AV14">
        <v>6.7</v>
      </c>
      <c r="AW14" t="s">
        <v>65</v>
      </c>
      <c r="AX14">
        <v>82</v>
      </c>
      <c r="AY14">
        <v>6.9</v>
      </c>
      <c r="AZ14" t="s">
        <v>65</v>
      </c>
      <c r="BA14">
        <v>68</v>
      </c>
      <c r="BB14">
        <v>6.7</v>
      </c>
      <c r="BC14" t="s">
        <v>65</v>
      </c>
      <c r="BD14">
        <v>95</v>
      </c>
      <c r="BE14">
        <v>7.1</v>
      </c>
      <c r="BF14" t="s">
        <v>61</v>
      </c>
      <c r="BG14">
        <v>54</v>
      </c>
      <c r="BH14">
        <v>5.2</v>
      </c>
      <c r="BI14" t="s">
        <v>57</v>
      </c>
      <c r="BJ14">
        <v>69</v>
      </c>
      <c r="BK14">
        <v>6.7</v>
      </c>
      <c r="BL14" t="s">
        <v>61</v>
      </c>
      <c r="BM14">
        <v>61</v>
      </c>
      <c r="BN14">
        <v>6.2</v>
      </c>
      <c r="BO14" t="s">
        <v>58</v>
      </c>
      <c r="BP14">
        <v>45</v>
      </c>
      <c r="BQ14">
        <v>5.5</v>
      </c>
      <c r="BR14" t="s">
        <v>61</v>
      </c>
      <c r="BS14">
        <v>69</v>
      </c>
      <c r="BT14">
        <v>6.2</v>
      </c>
      <c r="BU14" t="s">
        <v>57</v>
      </c>
      <c r="BV14">
        <v>138</v>
      </c>
      <c r="BW14">
        <v>9.5</v>
      </c>
    </row>
  </sheetData>
  <sortState ref="BU2:BW14">
    <sortCondition ref="BW2:BW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P50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70</v>
      </c>
      <c r="B2" s="54"/>
    </row>
    <row r="4" spans="1:16" x14ac:dyDescent="0.25">
      <c r="A4" s="17" t="s">
        <v>72</v>
      </c>
      <c r="K4" s="43">
        <f>SUM(K6:K40)</f>
        <v>0</v>
      </c>
      <c r="L4" s="43">
        <f>SUM(L6:L40)</f>
        <v>0</v>
      </c>
      <c r="M4" s="17" t="s">
        <v>71</v>
      </c>
      <c r="N4" s="17">
        <f>SUM(N6:N17)</f>
        <v>0</v>
      </c>
      <c r="O4" s="17">
        <f>SUM(O6:O17)</f>
        <v>0</v>
      </c>
      <c r="P4" s="17" t="e">
        <f>L4/O4</f>
        <v>#DIV/0!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/>
      <c r="N6" s="19"/>
    </row>
    <row r="7" spans="1:16" x14ac:dyDescent="0.25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</row>
    <row r="8" spans="1:16" x14ac:dyDescent="0.2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</row>
    <row r="9" spans="1:16" x14ac:dyDescent="0.2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</row>
    <row r="10" spans="1:16" x14ac:dyDescent="0.2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</row>
    <row r="11" spans="1:16" x14ac:dyDescent="0.2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</row>
    <row r="17" spans="1:12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</row>
    <row r="18" spans="1:12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2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2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2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2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2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2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2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2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2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2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2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2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2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2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 x14ac:dyDescent="0.25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 x14ac:dyDescent="0.25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K35" sqref="K35"/>
    </sheetView>
  </sheetViews>
  <sheetFormatPr defaultColWidth="9.140625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2:P45"/>
  <sheetViews>
    <sheetView tabSelected="1"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46</v>
      </c>
      <c r="B2" s="54"/>
    </row>
    <row r="4" spans="1:16" x14ac:dyDescent="0.25">
      <c r="A4" s="17" t="s">
        <v>72</v>
      </c>
      <c r="I4" s="17">
        <f>SUM(I8:I41)</f>
        <v>58200</v>
      </c>
      <c r="K4" s="43">
        <f>SUM(K8:K41)</f>
        <v>49358.620689655167</v>
      </c>
      <c r="L4" s="43">
        <f>SUM(L8:L41)</f>
        <v>171500</v>
      </c>
      <c r="M4" s="17" t="s">
        <v>71</v>
      </c>
      <c r="N4" s="17">
        <f>SUM(N6:N17)</f>
        <v>65400</v>
      </c>
      <c r="O4" s="17">
        <f>SUM(O6:O17)</f>
        <v>62200</v>
      </c>
      <c r="P4" s="17">
        <f>L4/O4</f>
        <v>2.757234726688103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9" t="s">
        <v>14</v>
      </c>
      <c r="B6" s="30" t="s">
        <v>14</v>
      </c>
      <c r="C6" s="31">
        <v>0</v>
      </c>
      <c r="D6" s="31">
        <v>0</v>
      </c>
      <c r="E6" s="30"/>
      <c r="F6" s="30"/>
      <c r="G6" s="30"/>
      <c r="H6" s="30"/>
      <c r="I6" s="30">
        <v>3000</v>
      </c>
      <c r="J6" s="32">
        <f t="shared" ref="J6:J7" si="0">IF(I6="","",I6/29)</f>
        <v>103.44827586206897</v>
      </c>
      <c r="K6" s="33">
        <f t="shared" ref="K6:K7" si="1">IF(C6="","",IF(J6="","",J6*C6))</f>
        <v>0</v>
      </c>
      <c r="L6" s="34">
        <f t="shared" ref="L6:L7" si="2">IF(D6="","",IF(I6="","",I6*D6))</f>
        <v>0</v>
      </c>
      <c r="M6" s="18" t="s">
        <v>0</v>
      </c>
      <c r="N6" s="19">
        <v>6000</v>
      </c>
      <c r="O6" s="17">
        <v>6000</v>
      </c>
    </row>
    <row r="7" spans="1:16" x14ac:dyDescent="0.25">
      <c r="A7" s="29" t="s">
        <v>14</v>
      </c>
      <c r="B7" s="30" t="s">
        <v>29</v>
      </c>
      <c r="C7" s="31">
        <v>64</v>
      </c>
      <c r="D7" s="31">
        <v>6.2</v>
      </c>
      <c r="E7" s="30"/>
      <c r="F7" s="30"/>
      <c r="G7" s="30"/>
      <c r="H7" s="30"/>
      <c r="I7" s="30">
        <v>1000</v>
      </c>
      <c r="J7" s="32">
        <f t="shared" si="0"/>
        <v>34.482758620689658</v>
      </c>
      <c r="K7" s="33">
        <f t="shared" si="1"/>
        <v>2206.8965517241381</v>
      </c>
      <c r="L7" s="34">
        <f t="shared" si="2"/>
        <v>6200</v>
      </c>
      <c r="M7" s="17" t="s">
        <v>27</v>
      </c>
      <c r="N7" s="17">
        <v>40000</v>
      </c>
      <c r="O7" s="17">
        <v>36800</v>
      </c>
    </row>
    <row r="8" spans="1:16" x14ac:dyDescent="0.25">
      <c r="A8" s="29" t="s">
        <v>14</v>
      </c>
      <c r="B8" s="30" t="s">
        <v>27</v>
      </c>
      <c r="C8" s="31">
        <v>65</v>
      </c>
      <c r="D8" s="31">
        <v>6.7</v>
      </c>
      <c r="E8" s="30"/>
      <c r="F8" s="30"/>
      <c r="G8" s="30"/>
      <c r="H8" s="30"/>
      <c r="I8" s="30">
        <v>5000</v>
      </c>
      <c r="J8" s="32">
        <f t="shared" ref="J8:J44" si="3">IF(I8="","",I8/29)</f>
        <v>172.41379310344828</v>
      </c>
      <c r="K8" s="33">
        <f t="shared" ref="K8:K44" si="4">IF(C8="","",IF(J8="","",J8*C8))</f>
        <v>11206.896551724138</v>
      </c>
      <c r="L8" s="34">
        <f t="shared" ref="L8:L44" si="5">IF(D8="","",IF(I8="","",I8*D8))</f>
        <v>33500</v>
      </c>
      <c r="M8" s="17" t="s">
        <v>10</v>
      </c>
      <c r="N8" s="17">
        <v>3000</v>
      </c>
      <c r="O8" s="17">
        <v>3000</v>
      </c>
    </row>
    <row r="9" spans="1:16" x14ac:dyDescent="0.25">
      <c r="A9" s="29" t="s">
        <v>15</v>
      </c>
      <c r="B9" s="30" t="s">
        <v>15</v>
      </c>
      <c r="C9" s="31">
        <v>0</v>
      </c>
      <c r="D9" s="31">
        <v>0</v>
      </c>
      <c r="E9" s="30"/>
      <c r="F9" s="30"/>
      <c r="G9" s="30"/>
      <c r="H9" s="30"/>
      <c r="I9" s="30">
        <v>2000</v>
      </c>
      <c r="J9" s="32">
        <f t="shared" ref="J9" si="6">IF(I9="","",I9/29)</f>
        <v>68.965517241379317</v>
      </c>
      <c r="K9" s="33">
        <f t="shared" ref="K9" si="7">IF(C9="","",IF(J9="","",J9*C9))</f>
        <v>0</v>
      </c>
      <c r="L9" s="34">
        <f t="shared" ref="L9" si="8">IF(D9="","",IF(I9="","",I9*D9))</f>
        <v>0</v>
      </c>
      <c r="M9" s="17" t="s">
        <v>29</v>
      </c>
      <c r="N9" s="17">
        <v>4000</v>
      </c>
      <c r="O9" s="17">
        <v>4000</v>
      </c>
    </row>
    <row r="10" spans="1:16" x14ac:dyDescent="0.25">
      <c r="A10" s="29" t="s">
        <v>15</v>
      </c>
      <c r="B10" s="30" t="s">
        <v>27</v>
      </c>
      <c r="C10" s="31">
        <v>50</v>
      </c>
      <c r="D10" s="31">
        <v>6</v>
      </c>
      <c r="E10" s="30"/>
      <c r="F10" s="30"/>
      <c r="G10" s="30"/>
      <c r="H10" s="30"/>
      <c r="I10" s="30">
        <v>2000</v>
      </c>
      <c r="J10" s="32">
        <f t="shared" si="3"/>
        <v>68.965517241379317</v>
      </c>
      <c r="K10" s="33">
        <f t="shared" si="4"/>
        <v>3448.275862068966</v>
      </c>
      <c r="L10" s="34">
        <f t="shared" si="5"/>
        <v>12000</v>
      </c>
      <c r="M10" s="17" t="s">
        <v>13</v>
      </c>
      <c r="N10" s="17">
        <v>1000</v>
      </c>
      <c r="O10" s="17">
        <v>1000</v>
      </c>
    </row>
    <row r="11" spans="1:16" x14ac:dyDescent="0.25">
      <c r="A11" s="29" t="s">
        <v>16</v>
      </c>
      <c r="B11" s="30" t="s">
        <v>16</v>
      </c>
      <c r="C11" s="31">
        <v>0</v>
      </c>
      <c r="D11" s="31">
        <v>0</v>
      </c>
      <c r="E11" s="30"/>
      <c r="F11" s="30"/>
      <c r="G11" s="30"/>
      <c r="H11" s="30"/>
      <c r="I11" s="30">
        <v>1500</v>
      </c>
      <c r="J11" s="32">
        <f t="shared" ref="J11" si="9">IF(I11="","",I11/29)</f>
        <v>51.724137931034484</v>
      </c>
      <c r="K11" s="33">
        <f t="shared" ref="K11" si="10">IF(C11="","",IF(J11="","",J11*C11))</f>
        <v>0</v>
      </c>
      <c r="L11" s="34">
        <f t="shared" ref="L11" si="11">IF(D11="","",IF(I11="","",I11*D11))</f>
        <v>0</v>
      </c>
      <c r="M11" s="17" t="s">
        <v>14</v>
      </c>
      <c r="N11" s="17">
        <v>3000</v>
      </c>
      <c r="O11" s="17">
        <v>3000</v>
      </c>
    </row>
    <row r="12" spans="1:16" x14ac:dyDescent="0.25">
      <c r="A12" s="29" t="s">
        <v>16</v>
      </c>
      <c r="B12" s="30" t="s">
        <v>27</v>
      </c>
      <c r="C12" s="31">
        <v>78</v>
      </c>
      <c r="D12" s="31">
        <v>6.9</v>
      </c>
      <c r="E12" s="30"/>
      <c r="F12" s="30"/>
      <c r="G12" s="30"/>
      <c r="H12" s="30"/>
      <c r="I12" s="30">
        <v>3500</v>
      </c>
      <c r="J12" s="32">
        <f t="shared" si="3"/>
        <v>120.68965517241379</v>
      </c>
      <c r="K12" s="33">
        <f t="shared" si="4"/>
        <v>9413.7931034482754</v>
      </c>
      <c r="L12" s="34">
        <f t="shared" si="5"/>
        <v>24150</v>
      </c>
      <c r="M12" s="17" t="s">
        <v>16</v>
      </c>
      <c r="N12" s="17">
        <v>1500</v>
      </c>
      <c r="O12" s="17">
        <v>1500</v>
      </c>
    </row>
    <row r="13" spans="1:16" x14ac:dyDescent="0.25">
      <c r="A13" s="29" t="s">
        <v>17</v>
      </c>
      <c r="B13" s="30" t="s">
        <v>27</v>
      </c>
      <c r="C13" s="31">
        <v>22</v>
      </c>
      <c r="D13" s="31">
        <v>4.0999999999999996</v>
      </c>
      <c r="E13" s="30"/>
      <c r="F13" s="30"/>
      <c r="G13" s="30"/>
      <c r="H13" s="30"/>
      <c r="I13" s="30">
        <v>1500</v>
      </c>
      <c r="J13" s="32">
        <f t="shared" si="3"/>
        <v>51.724137931034484</v>
      </c>
      <c r="K13" s="33">
        <f t="shared" si="4"/>
        <v>1137.9310344827586</v>
      </c>
      <c r="L13" s="34">
        <f t="shared" si="5"/>
        <v>6149.9999999999991</v>
      </c>
      <c r="M13" s="17" t="s">
        <v>4</v>
      </c>
      <c r="N13" s="17">
        <v>1000</v>
      </c>
      <c r="O13" s="17">
        <v>1000</v>
      </c>
    </row>
    <row r="14" spans="1:16" x14ac:dyDescent="0.25">
      <c r="A14" s="29" t="s">
        <v>18</v>
      </c>
      <c r="B14" s="30" t="s">
        <v>27</v>
      </c>
      <c r="C14" s="31">
        <v>27</v>
      </c>
      <c r="D14" s="31">
        <v>4.3</v>
      </c>
      <c r="E14" s="30"/>
      <c r="F14" s="30"/>
      <c r="G14" s="30"/>
      <c r="H14" s="30"/>
      <c r="I14" s="30">
        <v>3000</v>
      </c>
      <c r="J14" s="32">
        <f t="shared" si="3"/>
        <v>103.44827586206897</v>
      </c>
      <c r="K14" s="33">
        <f t="shared" si="4"/>
        <v>2793.1034482758623</v>
      </c>
      <c r="L14" s="34">
        <f t="shared" si="5"/>
        <v>12900</v>
      </c>
      <c r="M14" s="17" t="s">
        <v>15</v>
      </c>
      <c r="N14" s="17">
        <v>2000</v>
      </c>
      <c r="O14" s="17">
        <v>2000</v>
      </c>
    </row>
    <row r="15" spans="1:16" x14ac:dyDescent="0.25">
      <c r="A15" s="29" t="s">
        <v>19</v>
      </c>
      <c r="B15" s="30" t="s">
        <v>27</v>
      </c>
      <c r="C15" s="31">
        <v>16</v>
      </c>
      <c r="D15" s="31">
        <v>4</v>
      </c>
      <c r="E15" s="30"/>
      <c r="F15" s="30"/>
      <c r="G15" s="30"/>
      <c r="H15" s="30"/>
      <c r="I15" s="30">
        <v>600</v>
      </c>
      <c r="J15" s="32">
        <f t="shared" si="3"/>
        <v>20.689655172413794</v>
      </c>
      <c r="K15" s="33">
        <f t="shared" si="4"/>
        <v>331.0344827586207</v>
      </c>
      <c r="L15" s="34">
        <f t="shared" si="5"/>
        <v>2400</v>
      </c>
      <c r="M15" s="17" t="s">
        <v>3</v>
      </c>
      <c r="N15" s="17">
        <v>1300</v>
      </c>
      <c r="O15" s="17">
        <v>1300</v>
      </c>
    </row>
    <row r="16" spans="1:16" x14ac:dyDescent="0.25">
      <c r="A16" s="29" t="s">
        <v>20</v>
      </c>
      <c r="B16" s="30" t="s">
        <v>27</v>
      </c>
      <c r="C16" s="31">
        <v>23</v>
      </c>
      <c r="D16" s="31">
        <v>4</v>
      </c>
      <c r="E16" s="30"/>
      <c r="F16" s="30"/>
      <c r="G16" s="30"/>
      <c r="H16" s="30"/>
      <c r="I16" s="30">
        <v>1000</v>
      </c>
      <c r="J16" s="32">
        <f t="shared" si="3"/>
        <v>34.482758620689658</v>
      </c>
      <c r="K16" s="33">
        <f t="shared" si="4"/>
        <v>793.10344827586209</v>
      </c>
      <c r="L16" s="34">
        <f t="shared" si="5"/>
        <v>4000</v>
      </c>
      <c r="M16" s="17" t="s">
        <v>5</v>
      </c>
      <c r="N16" s="17">
        <v>1300</v>
      </c>
      <c r="O16" s="17">
        <v>1300</v>
      </c>
    </row>
    <row r="17" spans="1:15" x14ac:dyDescent="0.25">
      <c r="A17" s="29" t="s">
        <v>21</v>
      </c>
      <c r="B17" s="30" t="s">
        <v>27</v>
      </c>
      <c r="C17" s="31">
        <v>16</v>
      </c>
      <c r="D17" s="31">
        <v>4</v>
      </c>
      <c r="E17" s="30"/>
      <c r="F17" s="30"/>
      <c r="G17" s="30"/>
      <c r="H17" s="30"/>
      <c r="I17" s="30">
        <v>500</v>
      </c>
      <c r="J17" s="32">
        <f t="shared" si="3"/>
        <v>17.241379310344829</v>
      </c>
      <c r="K17" s="33">
        <f t="shared" si="4"/>
        <v>275.86206896551727</v>
      </c>
      <c r="L17" s="34">
        <f t="shared" si="5"/>
        <v>2000</v>
      </c>
      <c r="M17" s="17" t="s">
        <v>6</v>
      </c>
      <c r="N17" s="17">
        <v>1300</v>
      </c>
      <c r="O17" s="17">
        <v>1300</v>
      </c>
    </row>
    <row r="18" spans="1:15" x14ac:dyDescent="0.25">
      <c r="A18" s="29" t="s">
        <v>23</v>
      </c>
      <c r="B18" s="30" t="s">
        <v>0</v>
      </c>
      <c r="C18" s="31">
        <v>104</v>
      </c>
      <c r="D18" s="31">
        <v>8</v>
      </c>
      <c r="E18" s="30"/>
      <c r="F18" s="30"/>
      <c r="G18" s="30"/>
      <c r="H18" s="30"/>
      <c r="I18" s="30">
        <v>400</v>
      </c>
      <c r="J18" s="32">
        <f t="shared" si="3"/>
        <v>13.793103448275861</v>
      </c>
      <c r="K18" s="33">
        <f t="shared" si="4"/>
        <v>1434.4827586206895</v>
      </c>
      <c r="L18" s="34">
        <f t="shared" si="5"/>
        <v>3200</v>
      </c>
      <c r="M18" s="17" t="s">
        <v>76</v>
      </c>
      <c r="N18" s="17">
        <v>1000</v>
      </c>
      <c r="O18" s="17">
        <v>0</v>
      </c>
    </row>
    <row r="19" spans="1:15" x14ac:dyDescent="0.25">
      <c r="A19" s="23" t="s">
        <v>0</v>
      </c>
      <c r="B19" s="30" t="s">
        <v>0</v>
      </c>
      <c r="C19" s="25">
        <v>0</v>
      </c>
      <c r="D19" s="25">
        <v>0</v>
      </c>
      <c r="E19" s="24"/>
      <c r="F19" s="24"/>
      <c r="G19" s="24"/>
      <c r="H19" s="24"/>
      <c r="I19" s="24">
        <v>2500</v>
      </c>
      <c r="J19" s="26">
        <f>IF(I19="","",I19/29)</f>
        <v>86.206896551724142</v>
      </c>
      <c r="K19" s="27">
        <f>IF(C19="","",IF(J19="","",J19*C19))</f>
        <v>0</v>
      </c>
      <c r="L19" s="28">
        <f>IF(D19="","",IF(I19="","",I19*D19))</f>
        <v>0</v>
      </c>
    </row>
    <row r="20" spans="1:15" x14ac:dyDescent="0.25">
      <c r="A20" s="29" t="s">
        <v>1</v>
      </c>
      <c r="B20" s="30" t="s">
        <v>0</v>
      </c>
      <c r="C20" s="31">
        <v>7</v>
      </c>
      <c r="D20" s="31">
        <v>2</v>
      </c>
      <c r="E20" s="30"/>
      <c r="F20" s="30"/>
      <c r="G20" s="30"/>
      <c r="H20" s="30"/>
      <c r="I20" s="30">
        <v>2000</v>
      </c>
      <c r="J20" s="32">
        <f t="shared" ref="J20:J41" si="12">IF(I20="","",I20/29)</f>
        <v>68.965517241379317</v>
      </c>
      <c r="K20" s="33">
        <f t="shared" ref="K20:K41" si="13">IF(C20="","",IF(J20="","",J20*C20))</f>
        <v>482.75862068965523</v>
      </c>
      <c r="L20" s="34">
        <f t="shared" ref="L20:L41" si="14">IF(D20="","",IF(I20="","",I20*D20))</f>
        <v>4000</v>
      </c>
    </row>
    <row r="21" spans="1:15" x14ac:dyDescent="0.25">
      <c r="A21" s="29" t="s">
        <v>2</v>
      </c>
      <c r="B21" s="30" t="s">
        <v>0</v>
      </c>
      <c r="C21" s="31">
        <v>8</v>
      </c>
      <c r="D21" s="31">
        <v>2</v>
      </c>
      <c r="E21" s="30"/>
      <c r="F21" s="30"/>
      <c r="G21" s="30"/>
      <c r="H21" s="30"/>
      <c r="I21" s="30">
        <v>1100</v>
      </c>
      <c r="J21" s="32">
        <f t="shared" ref="J21" si="15">IF(I21="","",I21/29)</f>
        <v>37.931034482758619</v>
      </c>
      <c r="K21" s="33">
        <f t="shared" ref="K21" si="16">IF(C21="","",IF(J21="","",J21*C21))</f>
        <v>303.44827586206895</v>
      </c>
      <c r="L21" s="34">
        <f t="shared" ref="L21" si="17">IF(D21="","",IF(I21="","",I21*D21))</f>
        <v>2200</v>
      </c>
    </row>
    <row r="22" spans="1:15" x14ac:dyDescent="0.25">
      <c r="A22" s="29" t="s">
        <v>2</v>
      </c>
      <c r="B22" s="30" t="s">
        <v>27</v>
      </c>
      <c r="C22" s="31">
        <v>18</v>
      </c>
      <c r="D22" s="31">
        <v>3</v>
      </c>
      <c r="E22" s="30"/>
      <c r="F22" s="30"/>
      <c r="G22" s="30"/>
      <c r="H22" s="30"/>
      <c r="I22" s="30">
        <v>900</v>
      </c>
      <c r="J22" s="32">
        <f t="shared" si="12"/>
        <v>31.03448275862069</v>
      </c>
      <c r="K22" s="33">
        <f t="shared" si="13"/>
        <v>558.62068965517244</v>
      </c>
      <c r="L22" s="34">
        <f t="shared" si="14"/>
        <v>2700</v>
      </c>
    </row>
    <row r="23" spans="1:15" x14ac:dyDescent="0.25">
      <c r="A23" s="29" t="s">
        <v>3</v>
      </c>
      <c r="B23" s="30" t="s">
        <v>3</v>
      </c>
      <c r="C23" s="31">
        <v>0</v>
      </c>
      <c r="D23" s="31">
        <v>0</v>
      </c>
      <c r="E23" s="30"/>
      <c r="F23" s="30"/>
      <c r="G23" s="30"/>
      <c r="H23" s="30"/>
      <c r="I23" s="30">
        <v>1300</v>
      </c>
      <c r="J23" s="32">
        <f t="shared" ref="J23" si="18">IF(I23="","",I23/29)</f>
        <v>44.827586206896555</v>
      </c>
      <c r="K23" s="33">
        <f t="shared" ref="K23" si="19">IF(C23="","",IF(J23="","",J23*C23))</f>
        <v>0</v>
      </c>
      <c r="L23" s="34">
        <f t="shared" ref="L23" si="20">IF(D23="","",IF(I23="","",I23*D23))</f>
        <v>0</v>
      </c>
    </row>
    <row r="24" spans="1:15" x14ac:dyDescent="0.25">
      <c r="A24" s="29" t="s">
        <v>3</v>
      </c>
      <c r="B24" s="30" t="s">
        <v>27</v>
      </c>
      <c r="C24" s="31">
        <v>13</v>
      </c>
      <c r="D24" s="31">
        <v>2.5</v>
      </c>
      <c r="E24" s="30"/>
      <c r="F24" s="30"/>
      <c r="G24" s="30"/>
      <c r="H24" s="30"/>
      <c r="I24" s="30">
        <v>1300</v>
      </c>
      <c r="J24" s="32">
        <f t="shared" si="12"/>
        <v>44.827586206896555</v>
      </c>
      <c r="K24" s="33">
        <f t="shared" si="13"/>
        <v>582.75862068965523</v>
      </c>
      <c r="L24" s="34">
        <f t="shared" si="14"/>
        <v>3250</v>
      </c>
    </row>
    <row r="25" spans="1:15" x14ac:dyDescent="0.25">
      <c r="A25" s="29" t="s">
        <v>4</v>
      </c>
      <c r="B25" s="30" t="s">
        <v>4</v>
      </c>
      <c r="C25" s="31">
        <v>0</v>
      </c>
      <c r="D25" s="31">
        <v>0</v>
      </c>
      <c r="E25" s="30"/>
      <c r="F25" s="30"/>
      <c r="G25" s="30"/>
      <c r="H25" s="30"/>
      <c r="I25" s="30">
        <v>1000</v>
      </c>
      <c r="J25" s="32">
        <f t="shared" ref="J25" si="21">IF(I25="","",I25/29)</f>
        <v>34.482758620689658</v>
      </c>
      <c r="K25" s="33">
        <f t="shared" ref="K25" si="22">IF(C25="","",IF(J25="","",J25*C25))</f>
        <v>0</v>
      </c>
      <c r="L25" s="34">
        <f t="shared" ref="L25" si="23">IF(D25="","",IF(I25="","",I25*D25))</f>
        <v>0</v>
      </c>
    </row>
    <row r="26" spans="1:15" x14ac:dyDescent="0.25">
      <c r="A26" s="29" t="s">
        <v>4</v>
      </c>
      <c r="B26" s="30" t="s">
        <v>27</v>
      </c>
      <c r="C26" s="31">
        <v>14</v>
      </c>
      <c r="D26" s="31">
        <v>2.5</v>
      </c>
      <c r="E26" s="30"/>
      <c r="F26" s="30"/>
      <c r="G26" s="30"/>
      <c r="H26" s="30"/>
      <c r="I26" s="30">
        <v>1400</v>
      </c>
      <c r="J26" s="32">
        <f t="shared" si="12"/>
        <v>48.275862068965516</v>
      </c>
      <c r="K26" s="33">
        <f t="shared" si="13"/>
        <v>675.86206896551721</v>
      </c>
      <c r="L26" s="34">
        <f t="shared" si="14"/>
        <v>3500</v>
      </c>
    </row>
    <row r="27" spans="1:15" x14ac:dyDescent="0.25">
      <c r="A27" s="29" t="s">
        <v>22</v>
      </c>
      <c r="B27" s="30" t="s">
        <v>27</v>
      </c>
      <c r="C27" s="31">
        <v>8.1999999999999993</v>
      </c>
      <c r="D27" s="31">
        <v>2</v>
      </c>
      <c r="E27" s="30"/>
      <c r="F27" s="30"/>
      <c r="G27" s="30"/>
      <c r="H27" s="30"/>
      <c r="I27" s="30">
        <v>1000</v>
      </c>
      <c r="J27" s="32">
        <f t="shared" si="12"/>
        <v>34.482758620689658</v>
      </c>
      <c r="K27" s="33">
        <f t="shared" si="13"/>
        <v>282.75862068965517</v>
      </c>
      <c r="L27" s="34">
        <f t="shared" si="14"/>
        <v>2000</v>
      </c>
    </row>
    <row r="28" spans="1:15" x14ac:dyDescent="0.25">
      <c r="A28" s="29" t="s">
        <v>5</v>
      </c>
      <c r="B28" s="30" t="s">
        <v>5</v>
      </c>
      <c r="C28" s="31">
        <v>0</v>
      </c>
      <c r="D28" s="31">
        <v>0</v>
      </c>
      <c r="E28" s="30"/>
      <c r="F28" s="30"/>
      <c r="G28" s="30"/>
      <c r="H28" s="30"/>
      <c r="I28" s="30">
        <v>1300</v>
      </c>
      <c r="J28" s="32">
        <f t="shared" ref="J28" si="24">IF(I28="","",I28/29)</f>
        <v>44.827586206896555</v>
      </c>
      <c r="K28" s="33">
        <f t="shared" ref="K28" si="25">IF(C28="","",IF(J28="","",J28*C28))</f>
        <v>0</v>
      </c>
      <c r="L28" s="34">
        <f t="shared" ref="L28" si="26">IF(D28="","",IF(I28="","",I28*D28))</f>
        <v>0</v>
      </c>
    </row>
    <row r="29" spans="1:15" x14ac:dyDescent="0.25">
      <c r="A29" s="29" t="s">
        <v>5</v>
      </c>
      <c r="B29" s="30" t="s">
        <v>27</v>
      </c>
      <c r="C29" s="31">
        <v>21</v>
      </c>
      <c r="D29" s="31">
        <v>3</v>
      </c>
      <c r="E29" s="30"/>
      <c r="F29" s="30"/>
      <c r="G29" s="30"/>
      <c r="H29" s="30"/>
      <c r="I29" s="30">
        <v>1300</v>
      </c>
      <c r="J29" s="32">
        <f t="shared" si="12"/>
        <v>44.827586206896555</v>
      </c>
      <c r="K29" s="33">
        <f t="shared" si="13"/>
        <v>941.37931034482767</v>
      </c>
      <c r="L29" s="34">
        <f t="shared" si="14"/>
        <v>3900</v>
      </c>
    </row>
    <row r="30" spans="1:15" x14ac:dyDescent="0.25">
      <c r="A30" s="29" t="s">
        <v>6</v>
      </c>
      <c r="B30" s="30" t="s">
        <v>6</v>
      </c>
      <c r="C30" s="31">
        <v>0</v>
      </c>
      <c r="D30" s="31">
        <v>0</v>
      </c>
      <c r="E30" s="30"/>
      <c r="F30" s="30"/>
      <c r="G30" s="30"/>
      <c r="H30" s="30"/>
      <c r="I30" s="30">
        <v>1300</v>
      </c>
      <c r="J30" s="32">
        <f t="shared" ref="J30" si="27">IF(I30="","",I30/29)</f>
        <v>44.827586206896555</v>
      </c>
      <c r="K30" s="33">
        <f t="shared" ref="K30" si="28">IF(C30="","",IF(J30="","",J30*C30))</f>
        <v>0</v>
      </c>
      <c r="L30" s="34">
        <f t="shared" ref="L30" si="29">IF(D30="","",IF(I30="","",I30*D30))</f>
        <v>0</v>
      </c>
    </row>
    <row r="31" spans="1:15" x14ac:dyDescent="0.25">
      <c r="A31" s="29" t="s">
        <v>6</v>
      </c>
      <c r="B31" s="30" t="s">
        <v>27</v>
      </c>
      <c r="C31" s="31">
        <v>19</v>
      </c>
      <c r="D31" s="31">
        <v>3</v>
      </c>
      <c r="E31" s="30"/>
      <c r="F31" s="30"/>
      <c r="G31" s="30"/>
      <c r="H31" s="30"/>
      <c r="I31" s="30">
        <v>1300</v>
      </c>
      <c r="J31" s="32">
        <f t="shared" si="12"/>
        <v>44.827586206896555</v>
      </c>
      <c r="K31" s="33">
        <f t="shared" si="13"/>
        <v>851.72413793103453</v>
      </c>
      <c r="L31" s="34">
        <f t="shared" si="14"/>
        <v>3900</v>
      </c>
    </row>
    <row r="32" spans="1:15" x14ac:dyDescent="0.25">
      <c r="A32" s="29" t="s">
        <v>7</v>
      </c>
      <c r="B32" s="30" t="s">
        <v>27</v>
      </c>
      <c r="C32" s="31">
        <v>1</v>
      </c>
      <c r="D32" s="31">
        <v>0</v>
      </c>
      <c r="E32" s="30"/>
      <c r="F32" s="30"/>
      <c r="G32" s="30"/>
      <c r="H32" s="30"/>
      <c r="I32" s="30">
        <v>1000</v>
      </c>
      <c r="J32" s="32">
        <f t="shared" si="12"/>
        <v>34.482758620689658</v>
      </c>
      <c r="K32" s="33">
        <f t="shared" si="13"/>
        <v>34.482758620689658</v>
      </c>
      <c r="L32" s="34">
        <f t="shared" si="14"/>
        <v>0</v>
      </c>
    </row>
    <row r="33" spans="1:12" x14ac:dyDescent="0.25">
      <c r="A33" s="29" t="s">
        <v>8</v>
      </c>
      <c r="B33" s="30" t="s">
        <v>27</v>
      </c>
      <c r="C33" s="31">
        <v>13</v>
      </c>
      <c r="D33" s="31">
        <v>2.5</v>
      </c>
      <c r="E33" s="30"/>
      <c r="F33" s="30"/>
      <c r="G33" s="30"/>
      <c r="H33" s="30"/>
      <c r="I33" s="30">
        <v>2000</v>
      </c>
      <c r="J33" s="32">
        <f t="shared" si="12"/>
        <v>68.965517241379317</v>
      </c>
      <c r="K33" s="33">
        <f t="shared" si="13"/>
        <v>896.55172413793116</v>
      </c>
      <c r="L33" s="34">
        <f t="shared" si="14"/>
        <v>5000</v>
      </c>
    </row>
    <row r="34" spans="1:12" x14ac:dyDescent="0.25">
      <c r="A34" s="29" t="s">
        <v>9</v>
      </c>
      <c r="B34" s="30" t="s">
        <v>27</v>
      </c>
      <c r="C34" s="31">
        <v>23</v>
      </c>
      <c r="D34" s="31">
        <v>3</v>
      </c>
      <c r="E34" s="30"/>
      <c r="F34" s="30"/>
      <c r="G34" s="30"/>
      <c r="H34" s="30"/>
      <c r="I34" s="30">
        <v>2000</v>
      </c>
      <c r="J34" s="32">
        <f t="shared" si="12"/>
        <v>68.965517241379317</v>
      </c>
      <c r="K34" s="33">
        <f t="shared" si="13"/>
        <v>1586.2068965517242</v>
      </c>
      <c r="L34" s="34">
        <f t="shared" si="14"/>
        <v>6000</v>
      </c>
    </row>
    <row r="35" spans="1:12" x14ac:dyDescent="0.25">
      <c r="A35" s="29" t="s">
        <v>10</v>
      </c>
      <c r="B35" s="30" t="s">
        <v>10</v>
      </c>
      <c r="C35" s="31">
        <v>0</v>
      </c>
      <c r="D35" s="31">
        <v>0</v>
      </c>
      <c r="E35" s="30"/>
      <c r="F35" s="30"/>
      <c r="G35" s="30"/>
      <c r="H35" s="30"/>
      <c r="I35" s="30">
        <v>3000</v>
      </c>
      <c r="J35" s="32">
        <f t="shared" ref="J35" si="30">IF(I35="","",I35/29)</f>
        <v>103.44827586206897</v>
      </c>
      <c r="K35" s="33">
        <f t="shared" ref="K35" si="31">IF(C35="","",IF(J35="","",J35*C35))</f>
        <v>0</v>
      </c>
      <c r="L35" s="34">
        <f t="shared" ref="L35" si="32">IF(D35="","",IF(I35="","",I35*D35))</f>
        <v>0</v>
      </c>
    </row>
    <row r="36" spans="1:12" x14ac:dyDescent="0.25">
      <c r="A36" s="29" t="s">
        <v>10</v>
      </c>
      <c r="B36" s="30" t="s">
        <v>27</v>
      </c>
      <c r="C36" s="31">
        <v>46</v>
      </c>
      <c r="D36" s="31">
        <v>4.7</v>
      </c>
      <c r="E36" s="30"/>
      <c r="F36" s="30"/>
      <c r="G36" s="30"/>
      <c r="H36" s="30"/>
      <c r="I36" s="30">
        <v>2000</v>
      </c>
      <c r="J36" s="32">
        <f t="shared" si="12"/>
        <v>68.965517241379317</v>
      </c>
      <c r="K36" s="33">
        <f t="shared" si="13"/>
        <v>3172.4137931034484</v>
      </c>
      <c r="L36" s="34">
        <f t="shared" si="14"/>
        <v>9400</v>
      </c>
    </row>
    <row r="37" spans="1:12" x14ac:dyDescent="0.25">
      <c r="A37" s="29" t="s">
        <v>29</v>
      </c>
      <c r="B37" s="30" t="s">
        <v>29</v>
      </c>
      <c r="C37" s="31">
        <v>0</v>
      </c>
      <c r="D37" s="31">
        <v>0</v>
      </c>
      <c r="E37" s="30"/>
      <c r="F37" s="30"/>
      <c r="G37" s="30"/>
      <c r="H37" s="30"/>
      <c r="I37" s="30">
        <v>3000</v>
      </c>
      <c r="J37" s="32">
        <f t="shared" si="12"/>
        <v>103.44827586206897</v>
      </c>
      <c r="K37" s="33">
        <f t="shared" si="13"/>
        <v>0</v>
      </c>
      <c r="L37" s="34">
        <f t="shared" si="14"/>
        <v>0</v>
      </c>
    </row>
    <row r="38" spans="1:12" x14ac:dyDescent="0.25">
      <c r="A38" s="29" t="s">
        <v>11</v>
      </c>
      <c r="B38" s="30" t="s">
        <v>27</v>
      </c>
      <c r="C38" s="31">
        <v>52</v>
      </c>
      <c r="D38" s="31">
        <v>5.2</v>
      </c>
      <c r="E38" s="30"/>
      <c r="F38" s="30"/>
      <c r="G38" s="30"/>
      <c r="H38" s="30"/>
      <c r="I38" s="30">
        <v>3000</v>
      </c>
      <c r="J38" s="32">
        <f t="shared" si="12"/>
        <v>103.44827586206897</v>
      </c>
      <c r="K38" s="33">
        <f t="shared" si="13"/>
        <v>5379.3103448275861</v>
      </c>
      <c r="L38" s="34">
        <f t="shared" si="14"/>
        <v>15600</v>
      </c>
    </row>
    <row r="39" spans="1:12" x14ac:dyDescent="0.25">
      <c r="A39" s="29" t="s">
        <v>12</v>
      </c>
      <c r="B39" s="30" t="s">
        <v>27</v>
      </c>
      <c r="C39" s="31">
        <v>28</v>
      </c>
      <c r="D39" s="31">
        <v>3.5</v>
      </c>
      <c r="E39" s="30"/>
      <c r="F39" s="30"/>
      <c r="G39" s="30"/>
      <c r="H39" s="30"/>
      <c r="I39" s="30">
        <v>2000</v>
      </c>
      <c r="J39" s="32">
        <f t="shared" si="12"/>
        <v>68.965517241379317</v>
      </c>
      <c r="K39" s="33">
        <f t="shared" si="13"/>
        <v>1931.0344827586209</v>
      </c>
      <c r="L39" s="34">
        <f t="shared" si="14"/>
        <v>7000</v>
      </c>
    </row>
    <row r="40" spans="1:12" x14ac:dyDescent="0.25">
      <c r="A40" s="29" t="s">
        <v>13</v>
      </c>
      <c r="B40" s="30" t="s">
        <v>13</v>
      </c>
      <c r="C40" s="31">
        <v>0</v>
      </c>
      <c r="D40" s="31">
        <v>0</v>
      </c>
      <c r="E40" s="30"/>
      <c r="F40" s="30"/>
      <c r="G40" s="30"/>
      <c r="H40" s="30"/>
      <c r="I40" s="30">
        <v>1000</v>
      </c>
      <c r="J40" s="32">
        <f t="shared" ref="J40" si="33">IF(I40="","",I40/29)</f>
        <v>34.482758620689658</v>
      </c>
      <c r="K40" s="33">
        <f t="shared" ref="K40" si="34">IF(C40="","",IF(J40="","",J40*C40))</f>
        <v>0</v>
      </c>
      <c r="L40" s="34">
        <f t="shared" ref="L40" si="35">IF(D40="","",IF(I40="","",I40*D40))</f>
        <v>0</v>
      </c>
    </row>
    <row r="41" spans="1:12" x14ac:dyDescent="0.25">
      <c r="A41" s="29" t="s">
        <v>13</v>
      </c>
      <c r="B41" s="30" t="s">
        <v>27</v>
      </c>
      <c r="C41" s="31">
        <v>49</v>
      </c>
      <c r="D41" s="31">
        <v>5.5</v>
      </c>
      <c r="E41" s="30"/>
      <c r="F41" s="30"/>
      <c r="G41" s="30"/>
      <c r="H41" s="30"/>
      <c r="I41" s="30">
        <v>500</v>
      </c>
      <c r="J41" s="32">
        <f t="shared" si="12"/>
        <v>17.241379310344829</v>
      </c>
      <c r="K41" s="33">
        <f t="shared" si="13"/>
        <v>844.82758620689663</v>
      </c>
      <c r="L41" s="34">
        <f t="shared" si="14"/>
        <v>2750</v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3"/>
        <v/>
      </c>
      <c r="K42" s="33" t="str">
        <f t="shared" si="4"/>
        <v/>
      </c>
      <c r="L42" s="34" t="str">
        <f t="shared" si="5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3"/>
        <v/>
      </c>
      <c r="K43" s="33" t="str">
        <f t="shared" si="4"/>
        <v/>
      </c>
      <c r="L43" s="34" t="str">
        <f t="shared" si="5"/>
        <v/>
      </c>
    </row>
    <row r="44" spans="1:12" x14ac:dyDescent="0.25">
      <c r="A44" s="35"/>
      <c r="B44" s="36"/>
      <c r="C44" s="37" t="str">
        <f>IF(E44="","",IF(F44="","",INDEX(tarif!$B$11:$AA$35,E44,F44)))</f>
        <v/>
      </c>
      <c r="D44" s="37" t="str">
        <f>IF(G44="","",IF(H44="","",INDEX(tarif!$B$11:$AA$35,G44,H44)))</f>
        <v/>
      </c>
      <c r="E44" s="36" t="str">
        <f>IF(A44="","",MATCH(#REF!,tarif!$A$11:$A$35,0))</f>
        <v/>
      </c>
      <c r="F44" s="36" t="str">
        <f>IF(B44="","",MATCH(B44,tarif!$B$9:$AA$9,0))</f>
        <v/>
      </c>
      <c r="G44" s="36" t="str">
        <f>IF(A44="","",MATCH(#REF!,tarif!$A$11:$A$35,0))</f>
        <v/>
      </c>
      <c r="H44" s="36" t="str">
        <f>IF(B44="","",MATCH(#REF!,tarif!$B$9:$AA$9,0)+1)</f>
        <v/>
      </c>
      <c r="I44" s="36"/>
      <c r="J44" s="38" t="str">
        <f t="shared" si="3"/>
        <v/>
      </c>
      <c r="K44" s="39" t="str">
        <f t="shared" si="4"/>
        <v/>
      </c>
      <c r="L44" s="40" t="str">
        <f t="shared" si="5"/>
        <v/>
      </c>
    </row>
    <row r="45" spans="1:12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P42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47</v>
      </c>
      <c r="B2" s="54"/>
    </row>
    <row r="4" spans="1:16" x14ac:dyDescent="0.25">
      <c r="A4" s="17" t="s">
        <v>72</v>
      </c>
      <c r="I4" s="17">
        <f>SUM(I6:I16)</f>
        <v>1030</v>
      </c>
      <c r="K4" s="43">
        <f>SUM(K6:K16)</f>
        <v>582.41379310344826</v>
      </c>
      <c r="L4" s="43">
        <f>SUM(L6:L16)</f>
        <v>2605</v>
      </c>
      <c r="M4" s="17" t="s">
        <v>71</v>
      </c>
      <c r="N4" s="17">
        <f>SUM(N6:N17)</f>
        <v>1000</v>
      </c>
      <c r="O4" s="17">
        <f>SUM(O6:O17)</f>
        <v>1000</v>
      </c>
      <c r="P4" s="17">
        <f>L4/O4</f>
        <v>2.605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9" t="s">
        <v>29</v>
      </c>
      <c r="B6" s="30" t="s">
        <v>0</v>
      </c>
      <c r="C6" s="31">
        <v>32</v>
      </c>
      <c r="D6" s="31">
        <v>4.3</v>
      </c>
      <c r="E6" s="30"/>
      <c r="F6" s="30"/>
      <c r="G6" s="30"/>
      <c r="H6" s="30"/>
      <c r="I6" s="30">
        <v>100</v>
      </c>
      <c r="J6" s="32">
        <f t="shared" ref="J6:J41" si="0">IF(I6="","",I6/29)</f>
        <v>3.4482758620689653</v>
      </c>
      <c r="K6" s="33">
        <f t="shared" ref="K6:K41" si="1">IF(C6="","",IF(J6="","",J6*C6))</f>
        <v>110.34482758620689</v>
      </c>
      <c r="L6" s="34">
        <f t="shared" ref="L6:L41" si="2">IF(D6="","",IF(I6="","",I6*D6))</f>
        <v>430</v>
      </c>
      <c r="M6" s="18" t="s">
        <v>0</v>
      </c>
      <c r="N6" s="19">
        <v>1000</v>
      </c>
      <c r="O6" s="17">
        <v>1000</v>
      </c>
    </row>
    <row r="7" spans="1:16" x14ac:dyDescent="0.25">
      <c r="A7" s="23" t="s">
        <v>0</v>
      </c>
      <c r="B7" s="30" t="s">
        <v>0</v>
      </c>
      <c r="C7" s="25">
        <v>0</v>
      </c>
      <c r="D7" s="25">
        <v>0</v>
      </c>
      <c r="E7" s="24"/>
      <c r="F7" s="24"/>
      <c r="G7" s="24"/>
      <c r="H7" s="24"/>
      <c r="I7" s="24">
        <v>150</v>
      </c>
      <c r="J7" s="26">
        <f>IF(I7="","",I7/29)</f>
        <v>5.1724137931034484</v>
      </c>
      <c r="K7" s="27">
        <f>IF(C7="","",IF(J7="","",J7*C7))</f>
        <v>0</v>
      </c>
      <c r="L7" s="28">
        <f>IF(D7="","",IF(I7="","",I7*D7))</f>
        <v>0</v>
      </c>
      <c r="M7" s="17" t="s">
        <v>27</v>
      </c>
      <c r="O7" s="17">
        <v>0</v>
      </c>
    </row>
    <row r="8" spans="1:16" x14ac:dyDescent="0.25">
      <c r="A8" s="29" t="s">
        <v>2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55</v>
      </c>
      <c r="J8" s="32">
        <f t="shared" ref="J8:J16" si="3">IF(I8="","",I8/29)</f>
        <v>1.896551724137931</v>
      </c>
      <c r="K8" s="33">
        <f t="shared" ref="K8:K16" si="4">IF(C8="","",IF(J8="","",J8*C8))</f>
        <v>15.172413793103448</v>
      </c>
      <c r="L8" s="34">
        <f t="shared" ref="L8:L16" si="5">IF(D8="","",IF(I8="","",I8*D8))</f>
        <v>110</v>
      </c>
      <c r="M8" s="17" t="s">
        <v>10</v>
      </c>
      <c r="O8" s="17">
        <v>0</v>
      </c>
    </row>
    <row r="9" spans="1:16" x14ac:dyDescent="0.25">
      <c r="A9" s="29" t="s">
        <v>4</v>
      </c>
      <c r="B9" s="30" t="s">
        <v>0</v>
      </c>
      <c r="C9" s="31">
        <v>30</v>
      </c>
      <c r="D9" s="31">
        <v>3.8</v>
      </c>
      <c r="E9" s="30"/>
      <c r="F9" s="30"/>
      <c r="G9" s="30"/>
      <c r="H9" s="30"/>
      <c r="I9" s="30">
        <v>100</v>
      </c>
      <c r="J9" s="32">
        <f t="shared" si="3"/>
        <v>3.4482758620689653</v>
      </c>
      <c r="K9" s="33">
        <f t="shared" si="4"/>
        <v>103.44827586206895</v>
      </c>
      <c r="L9" s="34">
        <f t="shared" si="5"/>
        <v>380</v>
      </c>
      <c r="M9" s="17" t="s">
        <v>29</v>
      </c>
      <c r="O9" s="17">
        <v>0</v>
      </c>
    </row>
    <row r="10" spans="1:16" x14ac:dyDescent="0.25">
      <c r="A10" s="29" t="s">
        <v>22</v>
      </c>
      <c r="B10" s="30" t="s">
        <v>0</v>
      </c>
      <c r="C10" s="31">
        <v>20</v>
      </c>
      <c r="D10" s="31">
        <v>3</v>
      </c>
      <c r="E10" s="30"/>
      <c r="F10" s="30"/>
      <c r="G10" s="30"/>
      <c r="H10" s="30"/>
      <c r="I10" s="30">
        <v>25</v>
      </c>
      <c r="J10" s="32">
        <f t="shared" si="3"/>
        <v>0.86206896551724133</v>
      </c>
      <c r="K10" s="33">
        <f t="shared" si="4"/>
        <v>17.241379310344826</v>
      </c>
      <c r="L10" s="34">
        <f t="shared" si="5"/>
        <v>75</v>
      </c>
      <c r="M10" s="17" t="s">
        <v>13</v>
      </c>
      <c r="O10" s="17">
        <v>0</v>
      </c>
    </row>
    <row r="11" spans="1:16" x14ac:dyDescent="0.25">
      <c r="A11" s="29" t="s">
        <v>5</v>
      </c>
      <c r="B11" s="30" t="s">
        <v>0</v>
      </c>
      <c r="C11" s="31">
        <v>11</v>
      </c>
      <c r="D11" s="31">
        <v>2.2999999999999998</v>
      </c>
      <c r="E11" s="30"/>
      <c r="F11" s="30"/>
      <c r="G11" s="30"/>
      <c r="H11" s="30"/>
      <c r="I11" s="30">
        <v>150</v>
      </c>
      <c r="J11" s="32">
        <f t="shared" si="3"/>
        <v>5.1724137931034484</v>
      </c>
      <c r="K11" s="33">
        <f t="shared" si="4"/>
        <v>56.896551724137936</v>
      </c>
      <c r="L11" s="34">
        <f t="shared" si="5"/>
        <v>345</v>
      </c>
      <c r="M11" s="17" t="s">
        <v>14</v>
      </c>
      <c r="O11" s="17">
        <v>0</v>
      </c>
    </row>
    <row r="12" spans="1:16" x14ac:dyDescent="0.25">
      <c r="A12" s="29" t="s">
        <v>6</v>
      </c>
      <c r="B12" s="30" t="s">
        <v>0</v>
      </c>
      <c r="C12" s="31">
        <v>18</v>
      </c>
      <c r="D12" s="31">
        <v>3</v>
      </c>
      <c r="E12" s="30"/>
      <c r="F12" s="30"/>
      <c r="G12" s="30"/>
      <c r="H12" s="30"/>
      <c r="I12" s="30">
        <v>100</v>
      </c>
      <c r="J12" s="32">
        <f t="shared" si="3"/>
        <v>3.4482758620689653</v>
      </c>
      <c r="K12" s="33">
        <f t="shared" si="4"/>
        <v>62.068965517241374</v>
      </c>
      <c r="L12" s="34">
        <f t="shared" si="5"/>
        <v>300</v>
      </c>
      <c r="M12" s="17" t="s">
        <v>16</v>
      </c>
      <c r="O12" s="17">
        <v>0</v>
      </c>
    </row>
    <row r="13" spans="1:16" x14ac:dyDescent="0.25">
      <c r="A13" s="29" t="s">
        <v>8</v>
      </c>
      <c r="B13" s="30" t="s">
        <v>0</v>
      </c>
      <c r="C13" s="31">
        <v>13</v>
      </c>
      <c r="D13" s="31">
        <v>2.5</v>
      </c>
      <c r="E13" s="30"/>
      <c r="F13" s="30"/>
      <c r="G13" s="30"/>
      <c r="H13" s="30"/>
      <c r="I13" s="30">
        <v>200</v>
      </c>
      <c r="J13" s="32">
        <f t="shared" si="3"/>
        <v>6.8965517241379306</v>
      </c>
      <c r="K13" s="33">
        <f t="shared" si="4"/>
        <v>89.655172413793096</v>
      </c>
      <c r="L13" s="34">
        <f t="shared" si="5"/>
        <v>500</v>
      </c>
      <c r="M13" s="17" t="s">
        <v>4</v>
      </c>
      <c r="O13" s="17">
        <v>0</v>
      </c>
    </row>
    <row r="14" spans="1:16" x14ac:dyDescent="0.25">
      <c r="A14" s="29" t="s">
        <v>9</v>
      </c>
      <c r="B14" s="30" t="s">
        <v>0</v>
      </c>
      <c r="C14" s="31">
        <v>18</v>
      </c>
      <c r="D14" s="31">
        <v>3</v>
      </c>
      <c r="E14" s="30"/>
      <c r="F14" s="30"/>
      <c r="G14" s="30"/>
      <c r="H14" s="30"/>
      <c r="I14" s="30">
        <v>50</v>
      </c>
      <c r="J14" s="32">
        <f t="shared" si="3"/>
        <v>1.7241379310344827</v>
      </c>
      <c r="K14" s="33">
        <f t="shared" si="4"/>
        <v>31.034482758620687</v>
      </c>
      <c r="L14" s="34">
        <f t="shared" si="5"/>
        <v>150</v>
      </c>
      <c r="M14" s="17" t="s">
        <v>15</v>
      </c>
      <c r="O14" s="17">
        <v>0</v>
      </c>
    </row>
    <row r="15" spans="1:16" x14ac:dyDescent="0.25">
      <c r="A15" s="29" t="s">
        <v>10</v>
      </c>
      <c r="B15" s="30" t="s">
        <v>0</v>
      </c>
      <c r="C15" s="31">
        <v>40</v>
      </c>
      <c r="D15" s="31">
        <v>4.5</v>
      </c>
      <c r="E15" s="30"/>
      <c r="F15" s="30"/>
      <c r="G15" s="30"/>
      <c r="H15" s="30"/>
      <c r="I15" s="30">
        <v>70</v>
      </c>
      <c r="J15" s="32">
        <f t="shared" ref="J15" si="6">IF(I15="","",I15/29)</f>
        <v>2.4137931034482758</v>
      </c>
      <c r="K15" s="33">
        <f t="shared" ref="K15" si="7">IF(C15="","",IF(J15="","",J15*C15))</f>
        <v>96.551724137931032</v>
      </c>
      <c r="L15" s="34">
        <f t="shared" ref="L15" si="8">IF(D15="","",IF(I15="","",I15*D15))</f>
        <v>315</v>
      </c>
      <c r="M15" s="17" t="s">
        <v>3</v>
      </c>
      <c r="O15" s="17">
        <v>0</v>
      </c>
    </row>
    <row r="16" spans="1:16" x14ac:dyDescent="0.25">
      <c r="A16" s="29" t="s">
        <v>10</v>
      </c>
      <c r="B16" s="30" t="s">
        <v>82</v>
      </c>
      <c r="C16" s="31"/>
      <c r="D16" s="31"/>
      <c r="E16" s="30"/>
      <c r="F16" s="30"/>
      <c r="G16" s="30"/>
      <c r="H16" s="30"/>
      <c r="I16" s="30">
        <v>30</v>
      </c>
      <c r="J16" s="32">
        <f t="shared" si="3"/>
        <v>1.0344827586206897</v>
      </c>
      <c r="K16" s="33" t="str">
        <f t="shared" si="4"/>
        <v/>
      </c>
      <c r="L16" s="34" t="str">
        <f t="shared" si="5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 t="str">
        <f>IF(E33="","",IF(F33="","",INDEX(tarif!$B$11:$AA$35,E33,F33)))</f>
        <v/>
      </c>
      <c r="D33" s="31" t="str">
        <f>IF(G33="","",IF(H33="","",INDEX(tarif!$B$11:$AA$35,G33,H33)))</f>
        <v/>
      </c>
      <c r="E33" s="30" t="str">
        <f>IF(A33="","",MATCH(#REF!,tarif!$A$11:$A$35,0))</f>
        <v/>
      </c>
      <c r="F33" s="30" t="str">
        <f>IF(B33="","",MATCH(B33,tarif!$B$9:$AA$9,0))</f>
        <v/>
      </c>
      <c r="G33" s="30" t="str">
        <f>IF(A33="","",MATCH(#REF!,tarif!$A$11:$A$35,0))</f>
        <v/>
      </c>
      <c r="H33" s="30" t="str">
        <f>IF(B33="","",MATCH(#REF!,tarif!$B$9:$AA$9,0)+1)</f>
        <v/>
      </c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 t="str">
        <f>IF(E34="","",IF(F34="","",INDEX(tarif!$B$11:$AA$35,E34,F34)))</f>
        <v/>
      </c>
      <c r="D34" s="31" t="str">
        <f>IF(G34="","",IF(H34="","",INDEX(tarif!$B$11:$AA$35,G34,H34)))</f>
        <v/>
      </c>
      <c r="E34" s="30" t="str">
        <f>IF(A34="","",MATCH(#REF!,tarif!$A$11:$A$35,0))</f>
        <v/>
      </c>
      <c r="F34" s="30" t="str">
        <f>IF(B34="","",MATCH(B34,tarif!$B$9:$AA$9,0))</f>
        <v/>
      </c>
      <c r="G34" s="30" t="str">
        <f>IF(A34="","",MATCH(#REF!,tarif!$A$11:$A$35,0))</f>
        <v/>
      </c>
      <c r="H34" s="30" t="str">
        <f>IF(B34="","",MATCH(#REF!,tarif!$B$9:$AA$9,0)+1)</f>
        <v/>
      </c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 t="str">
        <f>IF(E35="","",IF(F35="","",INDEX(tarif!$B$11:$AA$35,E35,F35)))</f>
        <v/>
      </c>
      <c r="D35" s="31" t="str">
        <f>IF(G35="","",IF(H35="","",INDEX(tarif!$B$11:$AA$35,G35,H35)))</f>
        <v/>
      </c>
      <c r="E35" s="30" t="str">
        <f>IF(A35="","",MATCH(#REF!,tarif!$A$11:$A$35,0))</f>
        <v/>
      </c>
      <c r="F35" s="30" t="str">
        <f>IF(B35="","",MATCH(B35,tarif!$B$9:$AA$9,0))</f>
        <v/>
      </c>
      <c r="G35" s="30" t="str">
        <f>IF(A35="","",MATCH(#REF!,tarif!$A$11:$A$35,0))</f>
        <v/>
      </c>
      <c r="H35" s="30" t="str">
        <f>IF(B35="","",MATCH(#REF!,tarif!$B$9:$AA$9,0)+1)</f>
        <v/>
      </c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 t="str">
        <f>IF(E36="","",IF(F36="","",INDEX(tarif!$B$11:$AA$35,E36,F36)))</f>
        <v/>
      </c>
      <c r="D36" s="31" t="str">
        <f>IF(G36="","",IF(H36="","",INDEX(tarif!$B$11:$AA$35,G36,H36)))</f>
        <v/>
      </c>
      <c r="E36" s="30" t="str">
        <f>IF(A36="","",MATCH(#REF!,tarif!$A$11:$A$35,0))</f>
        <v/>
      </c>
      <c r="F36" s="30" t="str">
        <f>IF(B36="","",MATCH(B36,tarif!$B$9:$AA$9,0))</f>
        <v/>
      </c>
      <c r="G36" s="30" t="str">
        <f>IF(A36="","",MATCH(#REF!,tarif!$A$11:$A$35,0))</f>
        <v/>
      </c>
      <c r="H36" s="30" t="str">
        <f>IF(B36="","",MATCH(#REF!,tarif!$B$9:$AA$9,0)+1)</f>
        <v/>
      </c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 t="str">
        <f>IF(E37="","",IF(F37="","",INDEX(tarif!$B$11:$AA$35,E37,F37)))</f>
        <v/>
      </c>
      <c r="D37" s="31" t="str">
        <f>IF(G37="","",IF(H37="","",INDEX(tarif!$B$11:$AA$35,G37,H37)))</f>
        <v/>
      </c>
      <c r="E37" s="30" t="str">
        <f>IF(A37="","",MATCH(#REF!,tarif!$A$11:$A$35,0))</f>
        <v/>
      </c>
      <c r="F37" s="30" t="str">
        <f>IF(B37="","",MATCH(B37,tarif!$B$9:$AA$9,0))</f>
        <v/>
      </c>
      <c r="G37" s="30" t="str">
        <f>IF(A37="","",MATCH(#REF!,tarif!$A$11:$A$35,0))</f>
        <v/>
      </c>
      <c r="H37" s="30" t="str">
        <f>IF(B37="","",MATCH(#REF!,tarif!$B$9:$AA$9,0)+1)</f>
        <v/>
      </c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IF(A38="","",MATCH(#REF!,tarif!$A$11:$A$35,0))</f>
        <v/>
      </c>
      <c r="F38" s="30" t="str">
        <f>IF(B38="","",MATCH(B38,tarif!$B$9:$AA$9,0))</f>
        <v/>
      </c>
      <c r="G38" s="30" t="str">
        <f>IF(A38="","",MATCH(#REF!,tarif!$A$11:$A$35,0))</f>
        <v/>
      </c>
      <c r="H38" s="30" t="str">
        <f>IF(B38="","",MATCH(#REF!,tarif!$B$9:$AA$9,0)+1)</f>
        <v/>
      </c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35"/>
      <c r="B41" s="36"/>
      <c r="C41" s="37" t="str">
        <f>IF(E41="","",IF(F41="","",INDEX(tarif!$B$11:$AA$35,E41,F41)))</f>
        <v/>
      </c>
      <c r="D41" s="37" t="str">
        <f>IF(G41="","",IF(H41="","",INDEX(tarif!$B$11:$AA$35,G41,H41)))</f>
        <v/>
      </c>
      <c r="E41" s="36" t="str">
        <f>IF(A41="","",MATCH(#REF!,tarif!$A$11:$A$35,0))</f>
        <v/>
      </c>
      <c r="F41" s="36" t="str">
        <f>IF(B41="","",MATCH(B41,tarif!$B$9:$AA$9,0))</f>
        <v/>
      </c>
      <c r="G41" s="36" t="str">
        <f>IF(A41="","",MATCH(#REF!,tarif!$A$11:$A$35,0))</f>
        <v/>
      </c>
      <c r="H41" s="36" t="str">
        <f>IF(B41="","",MATCH(#REF!,tarif!$B$9:$AA$9,0)+1)</f>
        <v/>
      </c>
      <c r="I41" s="36"/>
      <c r="J41" s="38" t="str">
        <f t="shared" si="0"/>
        <v/>
      </c>
      <c r="K41" s="39" t="str">
        <f t="shared" si="1"/>
        <v/>
      </c>
      <c r="L41" s="40" t="str">
        <f t="shared" si="2"/>
        <v/>
      </c>
    </row>
    <row r="42" spans="1:12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2:P53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45</v>
      </c>
      <c r="B2" s="54"/>
    </row>
    <row r="4" spans="1:16" x14ac:dyDescent="0.25">
      <c r="A4" s="17" t="s">
        <v>72</v>
      </c>
      <c r="I4" s="17">
        <f>SUM(I6:I33)</f>
        <v>12420</v>
      </c>
      <c r="K4" s="43">
        <f>SUM(K6:K33)</f>
        <v>11318.275862068964</v>
      </c>
      <c r="L4" s="43">
        <f>SUM(L6:L33)</f>
        <v>41090</v>
      </c>
      <c r="M4" s="17" t="s">
        <v>71</v>
      </c>
      <c r="N4" s="17">
        <f>SUM(N6:N17)</f>
        <v>12100</v>
      </c>
      <c r="O4" s="17">
        <f>SUM(O6:O17)</f>
        <v>12100</v>
      </c>
      <c r="P4" s="17">
        <f>L4/O4</f>
        <v>3.3958677685950414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700</v>
      </c>
      <c r="J6" s="26">
        <f>IF(I6="","",I6/29)</f>
        <v>24.137931034482758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2500</v>
      </c>
      <c r="O6" s="17">
        <v>2500</v>
      </c>
    </row>
    <row r="7" spans="1:16" x14ac:dyDescent="0.25">
      <c r="A7" s="29" t="s">
        <v>1</v>
      </c>
      <c r="B7" s="30" t="s">
        <v>0</v>
      </c>
      <c r="C7" s="31">
        <v>7</v>
      </c>
      <c r="D7" s="31">
        <v>2</v>
      </c>
      <c r="E7" s="30"/>
      <c r="F7" s="30"/>
      <c r="G7" s="30"/>
      <c r="H7" s="30"/>
      <c r="I7" s="30">
        <v>150</v>
      </c>
      <c r="J7" s="32">
        <f t="shared" ref="J7:J52" si="0">IF(I7="","",I7/29)</f>
        <v>5.1724137931034484</v>
      </c>
      <c r="K7" s="33">
        <f t="shared" ref="K7:K52" si="1">IF(C7="","",IF(J7="","",J7*C7))</f>
        <v>36.206896551724142</v>
      </c>
      <c r="L7" s="34">
        <f t="shared" ref="L7:L52" si="2">IF(D7="","",IF(I7="","",I7*D7))</f>
        <v>300</v>
      </c>
      <c r="M7" s="17" t="s">
        <v>27</v>
      </c>
      <c r="N7" s="17">
        <v>9000</v>
      </c>
      <c r="O7" s="17">
        <v>9000</v>
      </c>
    </row>
    <row r="8" spans="1:16" x14ac:dyDescent="0.25">
      <c r="A8" s="29" t="s">
        <v>2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500</v>
      </c>
      <c r="J8" s="32">
        <f t="shared" si="0"/>
        <v>17.241379310344829</v>
      </c>
      <c r="K8" s="33">
        <f t="shared" si="1"/>
        <v>137.93103448275863</v>
      </c>
      <c r="L8" s="34">
        <f t="shared" si="2"/>
        <v>1000</v>
      </c>
      <c r="M8" s="17" t="s">
        <v>10</v>
      </c>
      <c r="O8" s="17">
        <v>0</v>
      </c>
    </row>
    <row r="9" spans="1:16" x14ac:dyDescent="0.25">
      <c r="A9" s="29" t="s">
        <v>3</v>
      </c>
      <c r="B9" s="30" t="s">
        <v>0</v>
      </c>
      <c r="C9" s="31">
        <v>10</v>
      </c>
      <c r="D9" s="31">
        <v>2.2999999999999998</v>
      </c>
      <c r="E9" s="30"/>
      <c r="F9" s="30"/>
      <c r="G9" s="30"/>
      <c r="H9" s="30"/>
      <c r="I9" s="30">
        <v>500</v>
      </c>
      <c r="J9" s="32">
        <f t="shared" si="0"/>
        <v>17.241379310344829</v>
      </c>
      <c r="K9" s="33">
        <f t="shared" si="1"/>
        <v>172.41379310344828</v>
      </c>
      <c r="L9" s="34">
        <f t="shared" si="2"/>
        <v>1150</v>
      </c>
      <c r="M9" s="17" t="s">
        <v>29</v>
      </c>
      <c r="N9" s="17">
        <v>600</v>
      </c>
      <c r="O9" s="17">
        <v>600</v>
      </c>
    </row>
    <row r="10" spans="1:16" x14ac:dyDescent="0.25">
      <c r="A10" s="29" t="s">
        <v>4</v>
      </c>
      <c r="B10" s="30" t="s">
        <v>27</v>
      </c>
      <c r="C10" s="31">
        <v>14</v>
      </c>
      <c r="D10" s="31">
        <v>2.5</v>
      </c>
      <c r="E10" s="30"/>
      <c r="F10" s="30"/>
      <c r="G10" s="30"/>
      <c r="H10" s="30"/>
      <c r="I10" s="30">
        <v>800</v>
      </c>
      <c r="J10" s="32">
        <f t="shared" si="0"/>
        <v>27.586206896551722</v>
      </c>
      <c r="K10" s="33">
        <f t="shared" si="1"/>
        <v>386.20689655172413</v>
      </c>
      <c r="L10" s="34">
        <f t="shared" si="2"/>
        <v>2000</v>
      </c>
      <c r="M10" s="17" t="s">
        <v>13</v>
      </c>
      <c r="O10" s="17">
        <v>0</v>
      </c>
    </row>
    <row r="11" spans="1:16" x14ac:dyDescent="0.25">
      <c r="A11" s="29" t="s">
        <v>22</v>
      </c>
      <c r="B11" s="30" t="s">
        <v>27</v>
      </c>
      <c r="C11" s="31">
        <v>8.1999999999999993</v>
      </c>
      <c r="D11" s="31">
        <v>2</v>
      </c>
      <c r="E11" s="30"/>
      <c r="F11" s="30"/>
      <c r="G11" s="30"/>
      <c r="H11" s="30"/>
      <c r="I11" s="30">
        <v>400</v>
      </c>
      <c r="J11" s="32">
        <f t="shared" si="0"/>
        <v>13.793103448275861</v>
      </c>
      <c r="K11" s="33">
        <f t="shared" si="1"/>
        <v>113.10344827586205</v>
      </c>
      <c r="L11" s="34">
        <f t="shared" si="2"/>
        <v>800</v>
      </c>
      <c r="M11" s="17" t="s">
        <v>14</v>
      </c>
      <c r="O11" s="17">
        <v>0</v>
      </c>
    </row>
    <row r="12" spans="1:16" x14ac:dyDescent="0.25">
      <c r="A12" s="29" t="s">
        <v>5</v>
      </c>
      <c r="B12" s="30" t="s">
        <v>0</v>
      </c>
      <c r="C12" s="31">
        <v>11</v>
      </c>
      <c r="D12" s="31">
        <v>2.2999999999999998</v>
      </c>
      <c r="E12" s="30"/>
      <c r="F12" s="30"/>
      <c r="G12" s="30"/>
      <c r="H12" s="30"/>
      <c r="I12" s="30">
        <v>650</v>
      </c>
      <c r="J12" s="32">
        <f t="shared" ref="J12" si="3">IF(I12="","",I12/29)</f>
        <v>22.413793103448278</v>
      </c>
      <c r="K12" s="33">
        <f t="shared" ref="K12" si="4">IF(C12="","",IF(J12="","",J12*C12))</f>
        <v>246.55172413793105</v>
      </c>
      <c r="L12" s="34">
        <f t="shared" ref="L12" si="5">IF(D12="","",IF(I12="","",I12*D12))</f>
        <v>1494.9999999999998</v>
      </c>
      <c r="M12" s="17" t="s">
        <v>16</v>
      </c>
      <c r="O12" s="17">
        <v>0</v>
      </c>
    </row>
    <row r="13" spans="1:16" x14ac:dyDescent="0.25">
      <c r="A13" s="29" t="s">
        <v>5</v>
      </c>
      <c r="B13" s="30" t="s">
        <v>27</v>
      </c>
      <c r="C13" s="31">
        <v>21</v>
      </c>
      <c r="D13" s="31">
        <v>3</v>
      </c>
      <c r="E13" s="30"/>
      <c r="F13" s="30"/>
      <c r="G13" s="30"/>
      <c r="H13" s="30"/>
      <c r="I13" s="30">
        <v>50</v>
      </c>
      <c r="J13" s="32">
        <f t="shared" si="0"/>
        <v>1.7241379310344827</v>
      </c>
      <c r="K13" s="33">
        <f t="shared" si="1"/>
        <v>36.206896551724135</v>
      </c>
      <c r="L13" s="34">
        <f t="shared" si="2"/>
        <v>150</v>
      </c>
      <c r="M13" s="17" t="s">
        <v>4</v>
      </c>
      <c r="O13" s="17">
        <v>0</v>
      </c>
    </row>
    <row r="14" spans="1:16" x14ac:dyDescent="0.25">
      <c r="A14" s="29" t="s">
        <v>6</v>
      </c>
      <c r="B14" s="30" t="s">
        <v>27</v>
      </c>
      <c r="C14" s="31">
        <v>19</v>
      </c>
      <c r="D14" s="31">
        <v>3</v>
      </c>
      <c r="E14" s="30"/>
      <c r="F14" s="30"/>
      <c r="G14" s="30"/>
      <c r="H14" s="30"/>
      <c r="I14" s="30">
        <v>800</v>
      </c>
      <c r="J14" s="32">
        <f t="shared" si="0"/>
        <v>27.586206896551722</v>
      </c>
      <c r="K14" s="33">
        <f t="shared" si="1"/>
        <v>524.13793103448268</v>
      </c>
      <c r="L14" s="34">
        <f t="shared" si="2"/>
        <v>2400</v>
      </c>
      <c r="M14" s="17" t="s">
        <v>15</v>
      </c>
      <c r="O14" s="17">
        <v>0</v>
      </c>
    </row>
    <row r="15" spans="1:16" x14ac:dyDescent="0.25">
      <c r="A15" s="29" t="s">
        <v>7</v>
      </c>
      <c r="B15" s="30" t="s">
        <v>27</v>
      </c>
      <c r="C15" s="31">
        <v>1</v>
      </c>
      <c r="D15" s="31">
        <v>0</v>
      </c>
      <c r="E15" s="30"/>
      <c r="F15" s="30"/>
      <c r="G15" s="30"/>
      <c r="H15" s="30"/>
      <c r="I15" s="30">
        <v>400</v>
      </c>
      <c r="J15" s="32">
        <f t="shared" si="0"/>
        <v>13.793103448275861</v>
      </c>
      <c r="K15" s="33">
        <f t="shared" si="1"/>
        <v>13.793103448275861</v>
      </c>
      <c r="L15" s="34">
        <f t="shared" si="2"/>
        <v>0</v>
      </c>
      <c r="M15" s="17" t="s">
        <v>3</v>
      </c>
      <c r="O15" s="17">
        <v>0</v>
      </c>
    </row>
    <row r="16" spans="1:16" x14ac:dyDescent="0.25">
      <c r="A16" s="29" t="s">
        <v>8</v>
      </c>
      <c r="B16" s="30" t="s">
        <v>27</v>
      </c>
      <c r="C16" s="31">
        <v>13</v>
      </c>
      <c r="D16" s="31">
        <v>2.5</v>
      </c>
      <c r="E16" s="30"/>
      <c r="F16" s="30"/>
      <c r="G16" s="30"/>
      <c r="H16" s="30"/>
      <c r="I16" s="30">
        <v>400</v>
      </c>
      <c r="J16" s="32">
        <f t="shared" si="0"/>
        <v>13.793103448275861</v>
      </c>
      <c r="K16" s="33">
        <f t="shared" si="1"/>
        <v>179.31034482758619</v>
      </c>
      <c r="L16" s="34">
        <f t="shared" si="2"/>
        <v>1000</v>
      </c>
      <c r="M16" s="17" t="s">
        <v>5</v>
      </c>
      <c r="O16" s="17">
        <v>0</v>
      </c>
    </row>
    <row r="17" spans="1:15" x14ac:dyDescent="0.25">
      <c r="A17" s="29" t="s">
        <v>9</v>
      </c>
      <c r="B17" s="30" t="s">
        <v>27</v>
      </c>
      <c r="C17" s="31">
        <v>23</v>
      </c>
      <c r="D17" s="31">
        <v>3</v>
      </c>
      <c r="E17" s="30"/>
      <c r="F17" s="30"/>
      <c r="G17" s="30"/>
      <c r="H17" s="30"/>
      <c r="I17" s="30">
        <v>800</v>
      </c>
      <c r="J17" s="32">
        <f t="shared" si="0"/>
        <v>27.586206896551722</v>
      </c>
      <c r="K17" s="33">
        <f t="shared" si="1"/>
        <v>634.48275862068965</v>
      </c>
      <c r="L17" s="34">
        <f t="shared" si="2"/>
        <v>2400</v>
      </c>
      <c r="M17" s="17" t="s">
        <v>6</v>
      </c>
      <c r="O17" s="17">
        <v>0</v>
      </c>
    </row>
    <row r="18" spans="1:15" x14ac:dyDescent="0.25">
      <c r="A18" s="29" t="s">
        <v>10</v>
      </c>
      <c r="B18" s="30" t="s">
        <v>27</v>
      </c>
      <c r="C18" s="31">
        <v>46</v>
      </c>
      <c r="D18" s="31">
        <v>4.7</v>
      </c>
      <c r="E18" s="30"/>
      <c r="F18" s="30"/>
      <c r="G18" s="30"/>
      <c r="H18" s="30"/>
      <c r="I18" s="30">
        <v>800</v>
      </c>
      <c r="J18" s="32">
        <f t="shared" si="0"/>
        <v>27.586206896551722</v>
      </c>
      <c r="K18" s="33">
        <f t="shared" si="1"/>
        <v>1268.9655172413793</v>
      </c>
      <c r="L18" s="34">
        <f t="shared" si="2"/>
        <v>3760</v>
      </c>
      <c r="M18" s="17" t="s">
        <v>76</v>
      </c>
      <c r="O18" s="17">
        <v>0</v>
      </c>
    </row>
    <row r="19" spans="1:15" x14ac:dyDescent="0.25">
      <c r="A19" s="29" t="s">
        <v>29</v>
      </c>
      <c r="B19" s="30" t="s">
        <v>29</v>
      </c>
      <c r="C19" s="31">
        <v>0</v>
      </c>
      <c r="D19" s="31">
        <v>0</v>
      </c>
      <c r="E19" s="30"/>
      <c r="F19" s="30"/>
      <c r="G19" s="30"/>
      <c r="H19" s="30"/>
      <c r="I19" s="30">
        <v>600</v>
      </c>
      <c r="J19" s="32">
        <f t="shared" ref="J19" si="6">IF(I19="","",I19/29)</f>
        <v>20.689655172413794</v>
      </c>
      <c r="K19" s="33">
        <f t="shared" ref="K19" si="7">IF(C19="","",IF(J19="","",J19*C19))</f>
        <v>0</v>
      </c>
      <c r="L19" s="34">
        <f t="shared" ref="L19" si="8">IF(D19="","",IF(I19="","",I19*D19))</f>
        <v>0</v>
      </c>
    </row>
    <row r="20" spans="1:15" x14ac:dyDescent="0.25">
      <c r="A20" s="29" t="s">
        <v>29</v>
      </c>
      <c r="B20" s="30" t="s">
        <v>27</v>
      </c>
      <c r="C20" s="31">
        <v>32</v>
      </c>
      <c r="D20" s="31">
        <v>4.3</v>
      </c>
      <c r="E20" s="30"/>
      <c r="F20" s="30"/>
      <c r="G20" s="30"/>
      <c r="H20" s="30"/>
      <c r="I20" s="30">
        <v>400</v>
      </c>
      <c r="J20" s="32">
        <f t="shared" si="0"/>
        <v>13.793103448275861</v>
      </c>
      <c r="K20" s="33">
        <f t="shared" si="1"/>
        <v>441.37931034482756</v>
      </c>
      <c r="L20" s="34">
        <f t="shared" si="2"/>
        <v>1720</v>
      </c>
    </row>
    <row r="21" spans="1:15" x14ac:dyDescent="0.25">
      <c r="A21" s="29" t="s">
        <v>11</v>
      </c>
      <c r="B21" s="30" t="s">
        <v>27</v>
      </c>
      <c r="C21" s="31">
        <v>52</v>
      </c>
      <c r="D21" s="31">
        <v>5.2</v>
      </c>
      <c r="E21" s="30"/>
      <c r="F21" s="30"/>
      <c r="G21" s="30"/>
      <c r="H21" s="30"/>
      <c r="I21" s="30">
        <v>500</v>
      </c>
      <c r="J21" s="32">
        <f t="shared" si="0"/>
        <v>17.241379310344829</v>
      </c>
      <c r="K21" s="33">
        <f t="shared" si="1"/>
        <v>896.55172413793116</v>
      </c>
      <c r="L21" s="34">
        <f t="shared" si="2"/>
        <v>2600</v>
      </c>
    </row>
    <row r="22" spans="1:15" x14ac:dyDescent="0.25">
      <c r="A22" s="29" t="s">
        <v>12</v>
      </c>
      <c r="B22" s="30" t="s">
        <v>27</v>
      </c>
      <c r="C22" s="31">
        <v>28</v>
      </c>
      <c r="D22" s="31">
        <v>3.5</v>
      </c>
      <c r="E22" s="30"/>
      <c r="F22" s="30"/>
      <c r="G22" s="30"/>
      <c r="H22" s="30"/>
      <c r="I22" s="30">
        <v>400</v>
      </c>
      <c r="J22" s="32">
        <f t="shared" si="0"/>
        <v>13.793103448275861</v>
      </c>
      <c r="K22" s="33">
        <f t="shared" si="1"/>
        <v>386.20689655172413</v>
      </c>
      <c r="L22" s="34">
        <f t="shared" si="2"/>
        <v>1400</v>
      </c>
    </row>
    <row r="23" spans="1:15" x14ac:dyDescent="0.25">
      <c r="A23" s="29" t="s">
        <v>13</v>
      </c>
      <c r="B23" s="30" t="s">
        <v>27</v>
      </c>
      <c r="C23" s="31">
        <v>49</v>
      </c>
      <c r="D23" s="31">
        <v>5.5</v>
      </c>
      <c r="E23" s="30"/>
      <c r="F23" s="30"/>
      <c r="G23" s="30"/>
      <c r="H23" s="30"/>
      <c r="I23" s="30">
        <v>400</v>
      </c>
      <c r="J23" s="32">
        <f t="shared" si="0"/>
        <v>13.793103448275861</v>
      </c>
      <c r="K23" s="33">
        <f t="shared" si="1"/>
        <v>675.86206896551721</v>
      </c>
      <c r="L23" s="34">
        <f t="shared" si="2"/>
        <v>2200</v>
      </c>
    </row>
    <row r="24" spans="1:15" x14ac:dyDescent="0.25">
      <c r="A24" s="29" t="s">
        <v>14</v>
      </c>
      <c r="B24" s="30" t="s">
        <v>27</v>
      </c>
      <c r="C24" s="31">
        <v>65</v>
      </c>
      <c r="D24" s="31">
        <v>6.7</v>
      </c>
      <c r="E24" s="30"/>
      <c r="F24" s="30"/>
      <c r="G24" s="30"/>
      <c r="H24" s="30"/>
      <c r="I24" s="30">
        <v>1000</v>
      </c>
      <c r="J24" s="32">
        <f t="shared" si="0"/>
        <v>34.482758620689658</v>
      </c>
      <c r="K24" s="33">
        <f t="shared" si="1"/>
        <v>2241.3793103448279</v>
      </c>
      <c r="L24" s="34">
        <f t="shared" si="2"/>
        <v>6700</v>
      </c>
    </row>
    <row r="25" spans="1:15" x14ac:dyDescent="0.25">
      <c r="A25" s="29" t="s">
        <v>15</v>
      </c>
      <c r="B25" s="30" t="s">
        <v>27</v>
      </c>
      <c r="C25" s="31">
        <v>50</v>
      </c>
      <c r="D25" s="31">
        <v>6</v>
      </c>
      <c r="E25" s="30"/>
      <c r="F25" s="30"/>
      <c r="G25" s="30"/>
      <c r="H25" s="30"/>
      <c r="I25" s="30">
        <v>400</v>
      </c>
      <c r="J25" s="32">
        <f t="shared" si="0"/>
        <v>13.793103448275861</v>
      </c>
      <c r="K25" s="33">
        <f t="shared" si="1"/>
        <v>689.65517241379303</v>
      </c>
      <c r="L25" s="34">
        <f t="shared" si="2"/>
        <v>2400</v>
      </c>
    </row>
    <row r="26" spans="1:15" x14ac:dyDescent="0.25">
      <c r="A26" s="29" t="s">
        <v>16</v>
      </c>
      <c r="B26" s="30" t="s">
        <v>27</v>
      </c>
      <c r="C26" s="31">
        <v>78</v>
      </c>
      <c r="D26" s="31">
        <v>6.9</v>
      </c>
      <c r="E26" s="30"/>
      <c r="F26" s="30"/>
      <c r="G26" s="30"/>
      <c r="H26" s="30"/>
      <c r="I26" s="30">
        <v>600</v>
      </c>
      <c r="J26" s="32">
        <f t="shared" si="0"/>
        <v>20.689655172413794</v>
      </c>
      <c r="K26" s="33">
        <f t="shared" si="1"/>
        <v>1613.7931034482758</v>
      </c>
      <c r="L26" s="34">
        <f t="shared" si="2"/>
        <v>4140</v>
      </c>
    </row>
    <row r="27" spans="1:15" x14ac:dyDescent="0.25">
      <c r="A27" s="29" t="s">
        <v>17</v>
      </c>
      <c r="B27" s="30" t="s">
        <v>27</v>
      </c>
      <c r="C27" s="31">
        <v>22</v>
      </c>
      <c r="D27" s="31">
        <v>4.0999999999999996</v>
      </c>
      <c r="E27" s="30"/>
      <c r="F27" s="30"/>
      <c r="G27" s="30"/>
      <c r="H27" s="30"/>
      <c r="I27" s="30">
        <v>150</v>
      </c>
      <c r="J27" s="32">
        <f t="shared" si="0"/>
        <v>5.1724137931034484</v>
      </c>
      <c r="K27" s="33">
        <f t="shared" si="1"/>
        <v>113.79310344827587</v>
      </c>
      <c r="L27" s="34">
        <f t="shared" si="2"/>
        <v>615</v>
      </c>
    </row>
    <row r="28" spans="1:15" x14ac:dyDescent="0.25">
      <c r="A28" s="29" t="s">
        <v>18</v>
      </c>
      <c r="B28" s="30" t="s">
        <v>27</v>
      </c>
      <c r="C28" s="31">
        <v>27</v>
      </c>
      <c r="D28" s="31">
        <v>4.3</v>
      </c>
      <c r="E28" s="30"/>
      <c r="F28" s="30"/>
      <c r="G28" s="30"/>
      <c r="H28" s="30"/>
      <c r="I28" s="30">
        <v>200</v>
      </c>
      <c r="J28" s="32">
        <f t="shared" si="0"/>
        <v>6.8965517241379306</v>
      </c>
      <c r="K28" s="33">
        <f t="shared" si="1"/>
        <v>186.20689655172413</v>
      </c>
      <c r="L28" s="34">
        <f t="shared" si="2"/>
        <v>860</v>
      </c>
    </row>
    <row r="29" spans="1:15" x14ac:dyDescent="0.25">
      <c r="A29" s="29" t="s">
        <v>19</v>
      </c>
      <c r="B29" s="30" t="s">
        <v>27</v>
      </c>
      <c r="C29" s="31">
        <v>16</v>
      </c>
      <c r="D29" s="31">
        <v>4</v>
      </c>
      <c r="E29" s="30"/>
      <c r="F29" s="30"/>
      <c r="G29" s="30"/>
      <c r="H29" s="30"/>
      <c r="I29" s="30">
        <v>200</v>
      </c>
      <c r="J29" s="32">
        <f t="shared" si="0"/>
        <v>6.8965517241379306</v>
      </c>
      <c r="K29" s="33">
        <f t="shared" si="1"/>
        <v>110.34482758620689</v>
      </c>
      <c r="L29" s="34">
        <f t="shared" si="2"/>
        <v>800</v>
      </c>
    </row>
    <row r="30" spans="1:15" x14ac:dyDescent="0.25">
      <c r="A30" s="29" t="s">
        <v>20</v>
      </c>
      <c r="B30" s="30" t="s">
        <v>27</v>
      </c>
      <c r="C30" s="31">
        <v>23</v>
      </c>
      <c r="D30" s="31">
        <v>4</v>
      </c>
      <c r="E30" s="30"/>
      <c r="F30" s="30"/>
      <c r="G30" s="30"/>
      <c r="H30" s="30"/>
      <c r="I30" s="30">
        <v>200</v>
      </c>
      <c r="J30" s="32">
        <f t="shared" si="0"/>
        <v>6.8965517241379306</v>
      </c>
      <c r="K30" s="33">
        <f t="shared" si="1"/>
        <v>158.62068965517241</v>
      </c>
      <c r="L30" s="34">
        <f t="shared" si="2"/>
        <v>800</v>
      </c>
    </row>
    <row r="31" spans="1:15" x14ac:dyDescent="0.25">
      <c r="A31" s="29" t="s">
        <v>21</v>
      </c>
      <c r="B31" s="30" t="s">
        <v>27</v>
      </c>
      <c r="C31" s="31">
        <v>16</v>
      </c>
      <c r="D31" s="31">
        <v>4</v>
      </c>
      <c r="E31" s="30"/>
      <c r="F31" s="30"/>
      <c r="G31" s="30"/>
      <c r="H31" s="30"/>
      <c r="I31" s="30">
        <v>100</v>
      </c>
      <c r="J31" s="32">
        <f t="shared" ref="J31" si="9">IF(I31="","",I31/29)</f>
        <v>3.4482758620689653</v>
      </c>
      <c r="K31" s="33">
        <f t="shared" ref="K31" si="10">IF(C31="","",IF(J31="","",J31*C31))</f>
        <v>55.172413793103445</v>
      </c>
      <c r="L31" s="34">
        <f t="shared" ref="L31" si="11">IF(D31="","",IF(I31="","",I31*D31))</f>
        <v>400</v>
      </c>
    </row>
    <row r="32" spans="1:15" x14ac:dyDescent="0.25">
      <c r="A32" s="29" t="s">
        <v>21</v>
      </c>
      <c r="B32" s="30" t="s">
        <v>82</v>
      </c>
      <c r="C32" s="31"/>
      <c r="D32" s="31"/>
      <c r="E32" s="30"/>
      <c r="F32" s="30"/>
      <c r="G32" s="30"/>
      <c r="H32" s="30"/>
      <c r="I32" s="30">
        <v>20</v>
      </c>
      <c r="J32" s="32">
        <f t="shared" si="0"/>
        <v>0.68965517241379315</v>
      </c>
      <c r="K32" s="33" t="str">
        <f t="shared" si="1"/>
        <v/>
      </c>
      <c r="L32" s="34" t="str">
        <f t="shared" si="2"/>
        <v/>
      </c>
    </row>
    <row r="33" spans="1:12" x14ac:dyDescent="0.25">
      <c r="A33" s="29" t="s">
        <v>23</v>
      </c>
      <c r="B33" s="30" t="s">
        <v>82</v>
      </c>
      <c r="C33" s="31"/>
      <c r="D33" s="31"/>
      <c r="E33" s="30"/>
      <c r="F33" s="30"/>
      <c r="G33" s="30"/>
      <c r="H33" s="30"/>
      <c r="I33" s="30">
        <v>300</v>
      </c>
      <c r="J33" s="32">
        <f t="shared" si="0"/>
        <v>10.344827586206897</v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/>
      <c r="D41" s="31"/>
      <c r="E41" s="30"/>
      <c r="F41" s="30"/>
      <c r="G41" s="30"/>
      <c r="H41" s="30"/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/>
      <c r="D42" s="31"/>
      <c r="E42" s="30"/>
      <c r="F42" s="30"/>
      <c r="G42" s="30"/>
      <c r="H42" s="30"/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/>
      <c r="D43" s="31"/>
      <c r="E43" s="30"/>
      <c r="F43" s="30"/>
      <c r="G43" s="30"/>
      <c r="H43" s="30"/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 x14ac:dyDescent="0.25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 x14ac:dyDescent="0.25">
      <c r="A49" s="29"/>
      <c r="B49" s="30"/>
      <c r="C49" s="31" t="str">
        <f>IF(E49="","",IF(F49="","",INDEX(tarif!$B$11:$AA$35,E49,F49)))</f>
        <v/>
      </c>
      <c r="D49" s="31" t="str">
        <f>IF(G49="","",IF(H49="","",INDEX(tarif!$B$11:$AA$35,G49,H49)))</f>
        <v/>
      </c>
      <c r="E49" s="30" t="str">
        <f>IF(A49="","",MATCH(#REF!,tarif!$A$11:$A$35,0))</f>
        <v/>
      </c>
      <c r="F49" s="30" t="str">
        <f>IF(B49="","",MATCH(B49,tarif!$B$9:$AA$9,0))</f>
        <v/>
      </c>
      <c r="G49" s="30" t="str">
        <f>IF(A49="","",MATCH(#REF!,tarif!$A$11:$A$35,0))</f>
        <v/>
      </c>
      <c r="H49" s="30" t="str">
        <f>IF(B49="","",MATCH(#REF!,tarif!$B$9:$AA$9,0)+1)</f>
        <v/>
      </c>
      <c r="I49" s="30"/>
      <c r="J49" s="32" t="str">
        <f t="shared" si="0"/>
        <v/>
      </c>
      <c r="K49" s="33" t="str">
        <f t="shared" si="1"/>
        <v/>
      </c>
      <c r="L49" s="34" t="str">
        <f t="shared" si="2"/>
        <v/>
      </c>
    </row>
    <row r="50" spans="1:12" x14ac:dyDescent="0.25">
      <c r="A50" s="29"/>
      <c r="B50" s="30"/>
      <c r="C50" s="31" t="str">
        <f>IF(E50="","",IF(F50="","",INDEX(tarif!$B$11:$AA$35,E50,F50)))</f>
        <v/>
      </c>
      <c r="D50" s="31" t="str">
        <f>IF(G50="","",IF(H50="","",INDEX(tarif!$B$11:$AA$35,G50,H50)))</f>
        <v/>
      </c>
      <c r="E50" s="30" t="str">
        <f>IF(A50="","",MATCH(#REF!,tarif!$A$11:$A$35,0))</f>
        <v/>
      </c>
      <c r="F50" s="30" t="str">
        <f>IF(B50="","",MATCH(B50,tarif!$B$9:$AA$9,0))</f>
        <v/>
      </c>
      <c r="G50" s="30" t="str">
        <f>IF(A50="","",MATCH(#REF!,tarif!$A$11:$A$35,0))</f>
        <v/>
      </c>
      <c r="H50" s="30" t="str">
        <f>IF(B50="","",MATCH(#REF!,tarif!$B$9:$AA$9,0)+1)</f>
        <v/>
      </c>
      <c r="I50" s="30"/>
      <c r="J50" s="32" t="str">
        <f t="shared" si="0"/>
        <v/>
      </c>
      <c r="K50" s="33" t="str">
        <f t="shared" si="1"/>
        <v/>
      </c>
      <c r="L50" s="34" t="str">
        <f t="shared" si="2"/>
        <v/>
      </c>
    </row>
    <row r="51" spans="1:12" x14ac:dyDescent="0.25">
      <c r="A51" s="29"/>
      <c r="B51" s="30"/>
      <c r="C51" s="31" t="str">
        <f>IF(E51="","",IF(F51="","",INDEX(tarif!$B$11:$AA$35,E51,F51)))</f>
        <v/>
      </c>
      <c r="D51" s="31" t="str">
        <f>IF(G51="","",IF(H51="","",INDEX(tarif!$B$11:$AA$35,G51,H51)))</f>
        <v/>
      </c>
      <c r="E51" s="30" t="str">
        <f>IF(A51="","",MATCH(#REF!,tarif!$A$11:$A$35,0))</f>
        <v/>
      </c>
      <c r="F51" s="30" t="str">
        <f>IF(B51="","",MATCH(B51,tarif!$B$9:$AA$9,0))</f>
        <v/>
      </c>
      <c r="G51" s="30" t="str">
        <f>IF(A51="","",MATCH(#REF!,tarif!$A$11:$A$35,0))</f>
        <v/>
      </c>
      <c r="H51" s="30" t="str">
        <f>IF(B51="","",MATCH(#REF!,tarif!$B$9:$AA$9,0)+1)</f>
        <v/>
      </c>
      <c r="I51" s="30"/>
      <c r="J51" s="32" t="str">
        <f t="shared" si="0"/>
        <v/>
      </c>
      <c r="K51" s="33" t="str">
        <f t="shared" si="1"/>
        <v/>
      </c>
      <c r="L51" s="34" t="str">
        <f t="shared" si="2"/>
        <v/>
      </c>
    </row>
    <row r="52" spans="1:12" x14ac:dyDescent="0.25">
      <c r="A52" s="35"/>
      <c r="B52" s="36"/>
      <c r="C52" s="37" t="str">
        <f>IF(E52="","",IF(F52="","",INDEX(tarif!$B$11:$AA$35,E52,F52)))</f>
        <v/>
      </c>
      <c r="D52" s="37" t="str">
        <f>IF(G52="","",IF(H52="","",INDEX(tarif!$B$11:$AA$35,G52,H52)))</f>
        <v/>
      </c>
      <c r="E52" s="36" t="str">
        <f>IF(A52="","",MATCH(#REF!,tarif!$A$11:$A$35,0))</f>
        <v/>
      </c>
      <c r="F52" s="36" t="str">
        <f>IF(B52="","",MATCH(B52,tarif!$B$9:$AA$9,0))</f>
        <v/>
      </c>
      <c r="G52" s="36" t="str">
        <f>IF(A52="","",MATCH(#REF!,tarif!$A$11:$A$35,0))</f>
        <v/>
      </c>
      <c r="H52" s="36" t="str">
        <f>IF(B52="","",MATCH(#REF!,tarif!$B$9:$AA$9,0)+1)</f>
        <v/>
      </c>
      <c r="I52" s="36"/>
      <c r="J52" s="38" t="str">
        <f t="shared" si="0"/>
        <v/>
      </c>
      <c r="K52" s="39" t="str">
        <f t="shared" si="1"/>
        <v/>
      </c>
      <c r="L52" s="40" t="str">
        <f t="shared" si="2"/>
        <v/>
      </c>
    </row>
    <row r="53" spans="1:12" x14ac:dyDescent="0.25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2:P42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48</v>
      </c>
      <c r="B2" s="54"/>
    </row>
    <row r="4" spans="1:16" x14ac:dyDescent="0.25">
      <c r="A4" s="17" t="s">
        <v>72</v>
      </c>
      <c r="I4" s="17">
        <f>SUM(I7:I35)</f>
        <v>7810</v>
      </c>
      <c r="K4" s="43">
        <f>SUM(K7:K35)</f>
        <v>6626.5517241379293</v>
      </c>
      <c r="L4" s="43">
        <f>SUM(L7:L35)</f>
        <v>25187</v>
      </c>
      <c r="M4" s="17" t="s">
        <v>71</v>
      </c>
      <c r="N4" s="17">
        <f>SUM(N6:N17)</f>
        <v>8200</v>
      </c>
      <c r="O4" s="17">
        <f>SUM(O6:O17)</f>
        <v>8200</v>
      </c>
      <c r="P4" s="17">
        <f>L4/O4</f>
        <v>3.0715853658536587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9" t="s">
        <v>11</v>
      </c>
      <c r="B6" s="30" t="s">
        <v>0</v>
      </c>
      <c r="C6" s="31">
        <v>46</v>
      </c>
      <c r="D6" s="31">
        <v>5</v>
      </c>
      <c r="E6" s="30"/>
      <c r="F6" s="30"/>
      <c r="G6" s="30"/>
      <c r="H6" s="30"/>
      <c r="I6" s="30">
        <v>650</v>
      </c>
      <c r="J6" s="32">
        <f t="shared" ref="J6" si="0">IF(I6="","",I6/29)</f>
        <v>22.413793103448278</v>
      </c>
      <c r="K6" s="33">
        <f t="shared" ref="K6" si="1">IF(C6="","",IF(J6="","",J6*C6))</f>
        <v>1031.0344827586207</v>
      </c>
      <c r="L6" s="34">
        <f t="shared" ref="L6" si="2">IF(D6="","",IF(I6="","",I6*D6))</f>
        <v>3250</v>
      </c>
      <c r="M6" s="18" t="s">
        <v>0</v>
      </c>
      <c r="N6" s="19">
        <v>1000</v>
      </c>
      <c r="O6" s="17">
        <v>1000</v>
      </c>
    </row>
    <row r="7" spans="1:16" x14ac:dyDescent="0.25">
      <c r="A7" s="29" t="s">
        <v>11</v>
      </c>
      <c r="B7" s="30" t="s">
        <v>27</v>
      </c>
      <c r="C7" s="31">
        <v>52</v>
      </c>
      <c r="D7" s="31">
        <v>5.2</v>
      </c>
      <c r="E7" s="30"/>
      <c r="F7" s="30"/>
      <c r="G7" s="30"/>
      <c r="H7" s="30"/>
      <c r="I7" s="30">
        <v>150</v>
      </c>
      <c r="J7" s="32">
        <f t="shared" ref="J7:J41" si="3">IF(I7="","",I7/29)</f>
        <v>5.1724137931034484</v>
      </c>
      <c r="K7" s="33">
        <f t="shared" ref="K7:K41" si="4">IF(C7="","",IF(J7="","",J7*C7))</f>
        <v>268.9655172413793</v>
      </c>
      <c r="L7" s="34">
        <f t="shared" ref="L7:L41" si="5">IF(D7="","",IF(I7="","",I7*D7))</f>
        <v>780</v>
      </c>
      <c r="M7" s="17" t="s">
        <v>27</v>
      </c>
      <c r="N7" s="17">
        <v>6000</v>
      </c>
      <c r="O7" s="17">
        <v>6000</v>
      </c>
    </row>
    <row r="8" spans="1:16" x14ac:dyDescent="0.25">
      <c r="A8" s="29" t="s">
        <v>12</v>
      </c>
      <c r="B8" s="30" t="s">
        <v>27</v>
      </c>
      <c r="C8" s="31">
        <v>28</v>
      </c>
      <c r="D8" s="31">
        <v>3.5</v>
      </c>
      <c r="E8" s="30"/>
      <c r="F8" s="30"/>
      <c r="G8" s="30"/>
      <c r="H8" s="30"/>
      <c r="I8" s="30">
        <v>500</v>
      </c>
      <c r="J8" s="32">
        <f t="shared" si="3"/>
        <v>17.241379310344829</v>
      </c>
      <c r="K8" s="33">
        <f t="shared" si="4"/>
        <v>482.75862068965523</v>
      </c>
      <c r="L8" s="34">
        <f t="shared" si="5"/>
        <v>1750</v>
      </c>
      <c r="M8" s="17" t="s">
        <v>10</v>
      </c>
      <c r="O8" s="17">
        <v>0</v>
      </c>
    </row>
    <row r="9" spans="1:16" x14ac:dyDescent="0.25">
      <c r="A9" s="29" t="s">
        <v>13</v>
      </c>
      <c r="B9" s="30" t="s">
        <v>16</v>
      </c>
      <c r="C9" s="31">
        <v>26</v>
      </c>
      <c r="D9" s="31">
        <v>4</v>
      </c>
      <c r="E9" s="30"/>
      <c r="F9" s="30"/>
      <c r="G9" s="30"/>
      <c r="H9" s="30"/>
      <c r="I9" s="30">
        <v>200</v>
      </c>
      <c r="J9" s="32">
        <f t="shared" ref="J9" si="6">IF(I9="","",I9/29)</f>
        <v>6.8965517241379306</v>
      </c>
      <c r="K9" s="33">
        <f t="shared" ref="K9" si="7">IF(C9="","",IF(J9="","",J9*C9))</f>
        <v>179.31034482758619</v>
      </c>
      <c r="L9" s="34">
        <f t="shared" ref="L9" si="8">IF(D9="","",IF(I9="","",I9*D9))</f>
        <v>800</v>
      </c>
      <c r="M9" s="17" t="s">
        <v>29</v>
      </c>
      <c r="O9" s="17">
        <v>0</v>
      </c>
    </row>
    <row r="10" spans="1:16" x14ac:dyDescent="0.25">
      <c r="A10" s="29" t="s">
        <v>13</v>
      </c>
      <c r="B10" s="30" t="s">
        <v>27</v>
      </c>
      <c r="C10" s="31">
        <v>49</v>
      </c>
      <c r="D10" s="31">
        <v>5.5</v>
      </c>
      <c r="E10" s="30"/>
      <c r="F10" s="30"/>
      <c r="G10" s="30"/>
      <c r="H10" s="30"/>
      <c r="I10" s="30">
        <v>200</v>
      </c>
      <c r="J10" s="32">
        <f t="shared" si="3"/>
        <v>6.8965517241379306</v>
      </c>
      <c r="K10" s="33">
        <f t="shared" si="4"/>
        <v>337.93103448275861</v>
      </c>
      <c r="L10" s="34">
        <f t="shared" si="5"/>
        <v>1100</v>
      </c>
      <c r="M10" s="17" t="s">
        <v>13</v>
      </c>
      <c r="O10" s="17">
        <v>0</v>
      </c>
    </row>
    <row r="11" spans="1:16" x14ac:dyDescent="0.25">
      <c r="A11" s="29" t="s">
        <v>14</v>
      </c>
      <c r="B11" s="30" t="s">
        <v>14</v>
      </c>
      <c r="C11" s="31">
        <v>0</v>
      </c>
      <c r="D11" s="31">
        <v>0</v>
      </c>
      <c r="E11" s="30"/>
      <c r="F11" s="30"/>
      <c r="G11" s="30"/>
      <c r="H11" s="30"/>
      <c r="I11" s="30">
        <v>300</v>
      </c>
      <c r="J11" s="32">
        <f t="shared" ref="J11" si="9">IF(I11="","",I11/29)</f>
        <v>10.344827586206897</v>
      </c>
      <c r="K11" s="33">
        <f t="shared" ref="K11" si="10">IF(C11="","",IF(J11="","",J11*C11))</f>
        <v>0</v>
      </c>
      <c r="L11" s="34">
        <f t="shared" ref="L11" si="11">IF(D11="","",IF(I11="","",I11*D11))</f>
        <v>0</v>
      </c>
      <c r="M11" s="17" t="s">
        <v>14</v>
      </c>
      <c r="N11" s="17">
        <v>300</v>
      </c>
      <c r="O11" s="17">
        <v>300</v>
      </c>
    </row>
    <row r="12" spans="1:16" x14ac:dyDescent="0.25">
      <c r="A12" s="29" t="s">
        <v>14</v>
      </c>
      <c r="B12" s="30" t="s">
        <v>27</v>
      </c>
      <c r="C12" s="31">
        <v>65</v>
      </c>
      <c r="D12" s="31">
        <v>6.7</v>
      </c>
      <c r="E12" s="30"/>
      <c r="F12" s="30"/>
      <c r="G12" s="30"/>
      <c r="H12" s="30"/>
      <c r="I12" s="30">
        <v>500</v>
      </c>
      <c r="J12" s="32">
        <f t="shared" si="3"/>
        <v>17.241379310344829</v>
      </c>
      <c r="K12" s="33">
        <f t="shared" si="4"/>
        <v>1120.6896551724139</v>
      </c>
      <c r="L12" s="34">
        <f t="shared" si="5"/>
        <v>3350</v>
      </c>
      <c r="M12" s="17" t="s">
        <v>16</v>
      </c>
      <c r="N12" s="17">
        <v>600</v>
      </c>
      <c r="O12" s="17">
        <v>600</v>
      </c>
    </row>
    <row r="13" spans="1:16" x14ac:dyDescent="0.25">
      <c r="A13" s="29" t="s">
        <v>15</v>
      </c>
      <c r="B13" s="30" t="s">
        <v>27</v>
      </c>
      <c r="C13" s="31">
        <v>50</v>
      </c>
      <c r="D13" s="31">
        <v>6</v>
      </c>
      <c r="E13" s="30"/>
      <c r="F13" s="30"/>
      <c r="G13" s="30"/>
      <c r="H13" s="30"/>
      <c r="I13" s="30">
        <v>600</v>
      </c>
      <c r="J13" s="32">
        <f t="shared" si="3"/>
        <v>20.689655172413794</v>
      </c>
      <c r="K13" s="33">
        <f t="shared" si="4"/>
        <v>1034.4827586206898</v>
      </c>
      <c r="L13" s="34">
        <f t="shared" si="5"/>
        <v>3600</v>
      </c>
      <c r="M13" s="17" t="s">
        <v>4</v>
      </c>
      <c r="N13" s="17">
        <v>300</v>
      </c>
      <c r="O13" s="17">
        <v>300</v>
      </c>
    </row>
    <row r="14" spans="1:16" x14ac:dyDescent="0.25">
      <c r="A14" s="29" t="s">
        <v>16</v>
      </c>
      <c r="B14" s="30" t="s">
        <v>16</v>
      </c>
      <c r="C14" s="31">
        <v>0</v>
      </c>
      <c r="D14" s="31">
        <v>0</v>
      </c>
      <c r="E14" s="30"/>
      <c r="F14" s="30"/>
      <c r="G14" s="30"/>
      <c r="H14" s="30"/>
      <c r="I14" s="30">
        <v>400</v>
      </c>
      <c r="J14" s="32">
        <f t="shared" si="3"/>
        <v>13.793103448275861</v>
      </c>
      <c r="K14" s="33">
        <f t="shared" si="4"/>
        <v>0</v>
      </c>
      <c r="L14" s="34">
        <f t="shared" si="5"/>
        <v>0</v>
      </c>
      <c r="M14" s="17" t="s">
        <v>15</v>
      </c>
      <c r="O14" s="17">
        <v>0</v>
      </c>
    </row>
    <row r="15" spans="1:16" x14ac:dyDescent="0.25">
      <c r="A15" s="29" t="s">
        <v>17</v>
      </c>
      <c r="B15" s="30" t="s">
        <v>27</v>
      </c>
      <c r="C15" s="31">
        <v>22</v>
      </c>
      <c r="D15" s="31">
        <v>4.0999999999999996</v>
      </c>
      <c r="E15" s="30"/>
      <c r="F15" s="30"/>
      <c r="G15" s="30"/>
      <c r="H15" s="30"/>
      <c r="I15" s="30">
        <v>300</v>
      </c>
      <c r="J15" s="32">
        <f t="shared" si="3"/>
        <v>10.344827586206897</v>
      </c>
      <c r="K15" s="33">
        <f t="shared" si="4"/>
        <v>227.58620689655174</v>
      </c>
      <c r="L15" s="34">
        <f t="shared" si="5"/>
        <v>1230</v>
      </c>
      <c r="M15" s="17" t="s">
        <v>3</v>
      </c>
      <c r="O15" s="17">
        <v>0</v>
      </c>
    </row>
    <row r="16" spans="1:16" x14ac:dyDescent="0.25">
      <c r="A16" s="29" t="s">
        <v>18</v>
      </c>
      <c r="B16" s="30" t="s">
        <v>27</v>
      </c>
      <c r="C16" s="31">
        <v>27</v>
      </c>
      <c r="D16" s="31">
        <v>4.3</v>
      </c>
      <c r="E16" s="30"/>
      <c r="F16" s="30"/>
      <c r="G16" s="30"/>
      <c r="H16" s="30"/>
      <c r="I16" s="30">
        <v>800</v>
      </c>
      <c r="J16" s="32">
        <f t="shared" si="3"/>
        <v>27.586206896551722</v>
      </c>
      <c r="K16" s="33">
        <f t="shared" si="4"/>
        <v>744.82758620689651</v>
      </c>
      <c r="L16" s="34">
        <f t="shared" si="5"/>
        <v>3440</v>
      </c>
      <c r="M16" s="17" t="s">
        <v>5</v>
      </c>
      <c r="O16" s="17">
        <v>0</v>
      </c>
    </row>
    <row r="17" spans="1:15" x14ac:dyDescent="0.25">
      <c r="A17" s="29" t="s">
        <v>19</v>
      </c>
      <c r="B17" s="30" t="s">
        <v>27</v>
      </c>
      <c r="C17" s="31">
        <v>16</v>
      </c>
      <c r="D17" s="31">
        <v>4</v>
      </c>
      <c r="E17" s="30"/>
      <c r="F17" s="30"/>
      <c r="G17" s="30"/>
      <c r="H17" s="30"/>
      <c r="I17" s="30">
        <v>100</v>
      </c>
      <c r="J17" s="32">
        <f t="shared" si="3"/>
        <v>3.4482758620689653</v>
      </c>
      <c r="K17" s="33">
        <f t="shared" si="4"/>
        <v>55.172413793103445</v>
      </c>
      <c r="L17" s="34">
        <f t="shared" si="5"/>
        <v>400</v>
      </c>
      <c r="M17" s="17" t="s">
        <v>6</v>
      </c>
      <c r="O17" s="17">
        <v>0</v>
      </c>
    </row>
    <row r="18" spans="1:15" x14ac:dyDescent="0.25">
      <c r="A18" s="29" t="s">
        <v>20</v>
      </c>
      <c r="B18" s="30" t="s">
        <v>27</v>
      </c>
      <c r="C18" s="31">
        <v>23</v>
      </c>
      <c r="D18" s="31">
        <v>4</v>
      </c>
      <c r="E18" s="30"/>
      <c r="F18" s="30"/>
      <c r="G18" s="30"/>
      <c r="H18" s="30"/>
      <c r="I18" s="30">
        <v>100</v>
      </c>
      <c r="J18" s="32">
        <f t="shared" si="3"/>
        <v>3.4482758620689653</v>
      </c>
      <c r="K18" s="33">
        <f t="shared" si="4"/>
        <v>79.310344827586206</v>
      </c>
      <c r="L18" s="34">
        <f t="shared" si="5"/>
        <v>400</v>
      </c>
      <c r="M18" s="17" t="s">
        <v>76</v>
      </c>
      <c r="O18" s="17">
        <v>0</v>
      </c>
    </row>
    <row r="19" spans="1:15" x14ac:dyDescent="0.25">
      <c r="A19" s="29" t="s">
        <v>21</v>
      </c>
      <c r="B19" s="30" t="s">
        <v>27</v>
      </c>
      <c r="C19" s="31">
        <v>16</v>
      </c>
      <c r="D19" s="31">
        <v>4</v>
      </c>
      <c r="E19" s="30"/>
      <c r="F19" s="30"/>
      <c r="G19" s="30"/>
      <c r="H19" s="30"/>
      <c r="I19" s="30">
        <v>100</v>
      </c>
      <c r="J19" s="32">
        <f t="shared" si="3"/>
        <v>3.4482758620689653</v>
      </c>
      <c r="K19" s="33">
        <f t="shared" si="4"/>
        <v>55.172413793103445</v>
      </c>
      <c r="L19" s="34">
        <f t="shared" si="5"/>
        <v>400</v>
      </c>
    </row>
    <row r="20" spans="1:15" x14ac:dyDescent="0.25">
      <c r="A20" s="29" t="s">
        <v>23</v>
      </c>
      <c r="B20" s="30" t="s">
        <v>27</v>
      </c>
      <c r="C20" s="31">
        <v>97</v>
      </c>
      <c r="D20" s="31">
        <v>8</v>
      </c>
      <c r="E20" s="30"/>
      <c r="F20" s="30"/>
      <c r="G20" s="30"/>
      <c r="H20" s="30"/>
      <c r="I20" s="30">
        <v>60</v>
      </c>
      <c r="J20" s="32">
        <f t="shared" si="3"/>
        <v>2.0689655172413794</v>
      </c>
      <c r="K20" s="33">
        <f t="shared" si="4"/>
        <v>200.68965517241381</v>
      </c>
      <c r="L20" s="34">
        <f t="shared" si="5"/>
        <v>480</v>
      </c>
    </row>
    <row r="21" spans="1:15" x14ac:dyDescent="0.25">
      <c r="A21" s="23" t="s">
        <v>0</v>
      </c>
      <c r="B21" s="30" t="s">
        <v>0</v>
      </c>
      <c r="C21" s="25">
        <v>0</v>
      </c>
      <c r="D21" s="25">
        <v>0</v>
      </c>
      <c r="E21" s="24"/>
      <c r="F21" s="24"/>
      <c r="G21" s="24"/>
      <c r="H21" s="24"/>
      <c r="I21" s="24">
        <v>350</v>
      </c>
      <c r="J21" s="26">
        <f>IF(I21="","",I21/29)</f>
        <v>12.068965517241379</v>
      </c>
      <c r="K21" s="27">
        <f>IF(C21="","",IF(J21="","",J21*C21))</f>
        <v>0</v>
      </c>
      <c r="L21" s="28">
        <f>IF(D21="","",IF(I21="","",I21*D21))</f>
        <v>0</v>
      </c>
    </row>
    <row r="22" spans="1:15" x14ac:dyDescent="0.25">
      <c r="A22" s="29" t="s">
        <v>1</v>
      </c>
      <c r="B22" s="30" t="s">
        <v>27</v>
      </c>
      <c r="C22" s="31">
        <v>17</v>
      </c>
      <c r="D22" s="31">
        <v>3</v>
      </c>
      <c r="E22" s="30"/>
      <c r="F22" s="30"/>
      <c r="G22" s="30"/>
      <c r="H22" s="30"/>
      <c r="I22" s="30">
        <v>100</v>
      </c>
      <c r="J22" s="32">
        <f t="shared" ref="J22:J35" si="12">IF(I22="","",I22/29)</f>
        <v>3.4482758620689653</v>
      </c>
      <c r="K22" s="33">
        <f t="shared" ref="K22:K35" si="13">IF(C22="","",IF(J22="","",J22*C22))</f>
        <v>58.620689655172413</v>
      </c>
      <c r="L22" s="34">
        <f t="shared" ref="L22:L35" si="14">IF(D22="","",IF(I22="","",I22*D22))</f>
        <v>300</v>
      </c>
    </row>
    <row r="23" spans="1:15" x14ac:dyDescent="0.25">
      <c r="A23" s="29" t="s">
        <v>2</v>
      </c>
      <c r="B23" s="30" t="s">
        <v>27</v>
      </c>
      <c r="C23" s="31">
        <v>18</v>
      </c>
      <c r="D23" s="31">
        <v>3</v>
      </c>
      <c r="E23" s="30"/>
      <c r="F23" s="30"/>
      <c r="G23" s="30"/>
      <c r="H23" s="30"/>
      <c r="I23" s="30">
        <v>200</v>
      </c>
      <c r="J23" s="32">
        <f t="shared" si="12"/>
        <v>6.8965517241379306</v>
      </c>
      <c r="K23" s="33">
        <f t="shared" si="13"/>
        <v>124.13793103448275</v>
      </c>
      <c r="L23" s="34">
        <f t="shared" si="14"/>
        <v>600</v>
      </c>
    </row>
    <row r="24" spans="1:15" x14ac:dyDescent="0.25">
      <c r="A24" s="29" t="s">
        <v>3</v>
      </c>
      <c r="B24" s="30" t="s">
        <v>27</v>
      </c>
      <c r="C24" s="31">
        <v>13</v>
      </c>
      <c r="D24" s="31">
        <v>2.5</v>
      </c>
      <c r="E24" s="30"/>
      <c r="F24" s="30"/>
      <c r="G24" s="30"/>
      <c r="H24" s="30"/>
      <c r="I24" s="30">
        <v>250</v>
      </c>
      <c r="J24" s="32">
        <f t="shared" si="12"/>
        <v>8.6206896551724146</v>
      </c>
      <c r="K24" s="33">
        <f t="shared" si="13"/>
        <v>112.06896551724139</v>
      </c>
      <c r="L24" s="34">
        <f t="shared" si="14"/>
        <v>625</v>
      </c>
    </row>
    <row r="25" spans="1:15" x14ac:dyDescent="0.25">
      <c r="A25" s="29" t="s">
        <v>4</v>
      </c>
      <c r="B25" s="30" t="s">
        <v>4</v>
      </c>
      <c r="C25" s="31">
        <v>0</v>
      </c>
      <c r="D25" s="31">
        <v>0</v>
      </c>
      <c r="E25" s="30"/>
      <c r="F25" s="30"/>
      <c r="G25" s="30"/>
      <c r="H25" s="30"/>
      <c r="I25" s="30">
        <v>300</v>
      </c>
      <c r="J25" s="32">
        <f t="shared" ref="J25" si="15">IF(I25="","",I25/29)</f>
        <v>10.344827586206897</v>
      </c>
      <c r="K25" s="33">
        <f t="shared" ref="K25" si="16">IF(C25="","",IF(J25="","",J25*C25))</f>
        <v>0</v>
      </c>
      <c r="L25" s="34">
        <f t="shared" ref="L25" si="17">IF(D25="","",IF(I25="","",I25*D25))</f>
        <v>0</v>
      </c>
    </row>
    <row r="26" spans="1:15" x14ac:dyDescent="0.25">
      <c r="A26" s="29" t="s">
        <v>4</v>
      </c>
      <c r="B26" s="30" t="s">
        <v>27</v>
      </c>
      <c r="C26" s="31">
        <v>14</v>
      </c>
      <c r="D26" s="31">
        <v>2.5</v>
      </c>
      <c r="E26" s="30"/>
      <c r="F26" s="30"/>
      <c r="G26" s="30"/>
      <c r="H26" s="30"/>
      <c r="I26" s="30">
        <v>100</v>
      </c>
      <c r="J26" s="32">
        <f t="shared" si="12"/>
        <v>3.4482758620689653</v>
      </c>
      <c r="K26" s="33">
        <f t="shared" si="13"/>
        <v>48.275862068965516</v>
      </c>
      <c r="L26" s="34">
        <f t="shared" si="14"/>
        <v>250</v>
      </c>
    </row>
    <row r="27" spans="1:15" x14ac:dyDescent="0.25">
      <c r="A27" s="29" t="s">
        <v>22</v>
      </c>
      <c r="B27" s="30" t="s">
        <v>27</v>
      </c>
      <c r="C27" s="31">
        <v>8.1999999999999993</v>
      </c>
      <c r="D27" s="31">
        <v>2</v>
      </c>
      <c r="E27" s="30"/>
      <c r="F27" s="30"/>
      <c r="G27" s="30"/>
      <c r="H27" s="30"/>
      <c r="I27" s="30">
        <v>100</v>
      </c>
      <c r="J27" s="32">
        <f t="shared" si="12"/>
        <v>3.4482758620689653</v>
      </c>
      <c r="K27" s="33">
        <f t="shared" si="13"/>
        <v>28.275862068965512</v>
      </c>
      <c r="L27" s="34">
        <f t="shared" si="14"/>
        <v>200</v>
      </c>
    </row>
    <row r="28" spans="1:15" x14ac:dyDescent="0.25">
      <c r="A28" s="29" t="s">
        <v>5</v>
      </c>
      <c r="B28" s="30" t="s">
        <v>27</v>
      </c>
      <c r="C28" s="31">
        <v>21</v>
      </c>
      <c r="D28" s="31">
        <v>3</v>
      </c>
      <c r="E28" s="30"/>
      <c r="F28" s="30"/>
      <c r="G28" s="30"/>
      <c r="H28" s="30"/>
      <c r="I28" s="30">
        <v>250</v>
      </c>
      <c r="J28" s="32">
        <f t="shared" si="12"/>
        <v>8.6206896551724146</v>
      </c>
      <c r="K28" s="33">
        <f t="shared" si="13"/>
        <v>181.0344827586207</v>
      </c>
      <c r="L28" s="34">
        <f t="shared" si="14"/>
        <v>750</v>
      </c>
    </row>
    <row r="29" spans="1:15" x14ac:dyDescent="0.25">
      <c r="A29" s="29" t="s">
        <v>6</v>
      </c>
      <c r="B29" s="30" t="s">
        <v>27</v>
      </c>
      <c r="C29" s="31">
        <v>19</v>
      </c>
      <c r="D29" s="31">
        <v>3</v>
      </c>
      <c r="E29" s="30"/>
      <c r="F29" s="30"/>
      <c r="G29" s="30"/>
      <c r="H29" s="30"/>
      <c r="I29" s="30">
        <v>300</v>
      </c>
      <c r="J29" s="32">
        <f t="shared" si="12"/>
        <v>10.344827586206897</v>
      </c>
      <c r="K29" s="33">
        <f t="shared" si="13"/>
        <v>196.55172413793105</v>
      </c>
      <c r="L29" s="34">
        <f t="shared" si="14"/>
        <v>900</v>
      </c>
    </row>
    <row r="30" spans="1:15" x14ac:dyDescent="0.25">
      <c r="A30" s="29" t="s">
        <v>7</v>
      </c>
      <c r="B30" s="30" t="s">
        <v>27</v>
      </c>
      <c r="C30" s="31">
        <v>1</v>
      </c>
      <c r="D30" s="31">
        <v>0</v>
      </c>
      <c r="E30" s="30"/>
      <c r="F30" s="30"/>
      <c r="G30" s="30"/>
      <c r="H30" s="30"/>
      <c r="I30" s="30">
        <v>250</v>
      </c>
      <c r="J30" s="32">
        <f t="shared" si="12"/>
        <v>8.6206896551724146</v>
      </c>
      <c r="K30" s="33">
        <f t="shared" si="13"/>
        <v>8.6206896551724146</v>
      </c>
      <c r="L30" s="34">
        <f t="shared" si="14"/>
        <v>0</v>
      </c>
    </row>
    <row r="31" spans="1:15" x14ac:dyDescent="0.25">
      <c r="A31" s="29" t="s">
        <v>8</v>
      </c>
      <c r="B31" s="30" t="s">
        <v>27</v>
      </c>
      <c r="C31" s="31">
        <v>13</v>
      </c>
      <c r="D31" s="31">
        <v>2.5</v>
      </c>
      <c r="E31" s="30"/>
      <c r="F31" s="30"/>
      <c r="G31" s="30"/>
      <c r="H31" s="30"/>
      <c r="I31" s="30">
        <v>300</v>
      </c>
      <c r="J31" s="32">
        <f t="shared" si="12"/>
        <v>10.344827586206897</v>
      </c>
      <c r="K31" s="33">
        <f t="shared" si="13"/>
        <v>134.48275862068965</v>
      </c>
      <c r="L31" s="34">
        <f t="shared" si="14"/>
        <v>750</v>
      </c>
    </row>
    <row r="32" spans="1:15" x14ac:dyDescent="0.25">
      <c r="A32" s="29" t="s">
        <v>9</v>
      </c>
      <c r="B32" s="30" t="s">
        <v>27</v>
      </c>
      <c r="C32" s="31">
        <v>23</v>
      </c>
      <c r="D32" s="31">
        <v>3</v>
      </c>
      <c r="E32" s="30"/>
      <c r="F32" s="30"/>
      <c r="G32" s="30"/>
      <c r="H32" s="30"/>
      <c r="I32" s="30">
        <v>200</v>
      </c>
      <c r="J32" s="32">
        <f t="shared" si="12"/>
        <v>6.8965517241379306</v>
      </c>
      <c r="K32" s="33">
        <f t="shared" si="13"/>
        <v>158.62068965517241</v>
      </c>
      <c r="L32" s="34">
        <f t="shared" si="14"/>
        <v>600</v>
      </c>
    </row>
    <row r="33" spans="1:12" x14ac:dyDescent="0.25">
      <c r="A33" s="29" t="s">
        <v>10</v>
      </c>
      <c r="B33" s="30" t="s">
        <v>27</v>
      </c>
      <c r="C33" s="31">
        <v>46</v>
      </c>
      <c r="D33" s="31">
        <v>4.7</v>
      </c>
      <c r="E33" s="30"/>
      <c r="F33" s="30"/>
      <c r="G33" s="30"/>
      <c r="H33" s="30"/>
      <c r="I33" s="30">
        <v>400</v>
      </c>
      <c r="J33" s="32">
        <f t="shared" si="12"/>
        <v>13.793103448275861</v>
      </c>
      <c r="K33" s="33">
        <f t="shared" si="13"/>
        <v>634.48275862068965</v>
      </c>
      <c r="L33" s="34">
        <f t="shared" si="14"/>
        <v>1880</v>
      </c>
    </row>
    <row r="34" spans="1:12" x14ac:dyDescent="0.25">
      <c r="A34" s="29" t="s">
        <v>29</v>
      </c>
      <c r="B34" s="30" t="s">
        <v>27</v>
      </c>
      <c r="C34" s="31">
        <v>32</v>
      </c>
      <c r="D34" s="31">
        <v>4.3</v>
      </c>
      <c r="E34" s="30"/>
      <c r="F34" s="30"/>
      <c r="G34" s="30"/>
      <c r="H34" s="30"/>
      <c r="I34" s="30">
        <v>140</v>
      </c>
      <c r="J34" s="32">
        <f t="shared" ref="J34" si="18">IF(I34="","",I34/29)</f>
        <v>4.8275862068965516</v>
      </c>
      <c r="K34" s="33">
        <f t="shared" ref="K34" si="19">IF(C34="","",IF(J34="","",J34*C34))</f>
        <v>154.48275862068965</v>
      </c>
      <c r="L34" s="34">
        <f t="shared" ref="L34" si="20">IF(D34="","",IF(I34="","",I34*D34))</f>
        <v>602</v>
      </c>
    </row>
    <row r="35" spans="1:12" x14ac:dyDescent="0.25">
      <c r="A35" s="29" t="s">
        <v>29</v>
      </c>
      <c r="B35" s="30" t="s">
        <v>82</v>
      </c>
      <c r="C35" s="31"/>
      <c r="D35" s="31"/>
      <c r="E35" s="30"/>
      <c r="F35" s="30"/>
      <c r="G35" s="30"/>
      <c r="H35" s="30"/>
      <c r="I35" s="30">
        <v>260</v>
      </c>
      <c r="J35" s="32">
        <f t="shared" si="12"/>
        <v>8.9655172413793096</v>
      </c>
      <c r="K35" s="33" t="str">
        <f t="shared" si="13"/>
        <v/>
      </c>
      <c r="L35" s="34" t="str">
        <f t="shared" si="14"/>
        <v/>
      </c>
    </row>
    <row r="36" spans="1:12" x14ac:dyDescent="0.25">
      <c r="A36" s="29"/>
      <c r="B36" s="30"/>
      <c r="C36" s="31" t="str">
        <f>IF(E36="","",IF(F36="","",INDEX(tarif!$B$11:$AA$35,E36,F36)))</f>
        <v/>
      </c>
      <c r="D36" s="31" t="str">
        <f>IF(G36="","",IF(H36="","",INDEX(tarif!$B$11:$AA$35,G36,H36)))</f>
        <v/>
      </c>
      <c r="E36" s="30" t="str">
        <f>IF(A36="","",MATCH(#REF!,tarif!$A$11:$A$35,0))</f>
        <v/>
      </c>
      <c r="F36" s="30" t="str">
        <f>IF(B36="","",MATCH(B36,tarif!$B$9:$AA$9,0))</f>
        <v/>
      </c>
      <c r="G36" s="30" t="str">
        <f>IF(A36="","",MATCH(#REF!,tarif!$A$11:$A$35,0))</f>
        <v/>
      </c>
      <c r="H36" s="30" t="str">
        <f>IF(B36="","",MATCH(#REF!,tarif!$B$9:$AA$9,0)+1)</f>
        <v/>
      </c>
      <c r="I36" s="30"/>
      <c r="J36" s="32" t="str">
        <f t="shared" si="3"/>
        <v/>
      </c>
      <c r="K36" s="33" t="str">
        <f t="shared" si="4"/>
        <v/>
      </c>
      <c r="L36" s="34" t="str">
        <f t="shared" si="5"/>
        <v/>
      </c>
    </row>
    <row r="37" spans="1:12" x14ac:dyDescent="0.25">
      <c r="A37" s="29"/>
      <c r="B37" s="30"/>
      <c r="C37" s="31" t="str">
        <f>IF(E37="","",IF(F37="","",INDEX(tarif!$B$11:$AA$35,E37,F37)))</f>
        <v/>
      </c>
      <c r="D37" s="31" t="str">
        <f>IF(G37="","",IF(H37="","",INDEX(tarif!$B$11:$AA$35,G37,H37)))</f>
        <v/>
      </c>
      <c r="E37" s="30" t="str">
        <f>IF(A37="","",MATCH(#REF!,tarif!$A$11:$A$35,0))</f>
        <v/>
      </c>
      <c r="F37" s="30" t="str">
        <f>IF(B37="","",MATCH(B37,tarif!$B$9:$AA$9,0))</f>
        <v/>
      </c>
      <c r="G37" s="30" t="str">
        <f>IF(A37="","",MATCH(#REF!,tarif!$A$11:$A$35,0))</f>
        <v/>
      </c>
      <c r="H37" s="30" t="str">
        <f>IF(B37="","",MATCH(#REF!,tarif!$B$9:$AA$9,0)+1)</f>
        <v/>
      </c>
      <c r="I37" s="30"/>
      <c r="J37" s="32" t="str">
        <f t="shared" si="3"/>
        <v/>
      </c>
      <c r="K37" s="33" t="str">
        <f t="shared" si="4"/>
        <v/>
      </c>
      <c r="L37" s="34" t="str">
        <f t="shared" si="5"/>
        <v/>
      </c>
    </row>
    <row r="38" spans="1:12" x14ac:dyDescent="0.25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IF(A38="","",MATCH(#REF!,tarif!$A$11:$A$35,0))</f>
        <v/>
      </c>
      <c r="F38" s="30" t="str">
        <f>IF(B38="","",MATCH(B38,tarif!$B$9:$AA$9,0))</f>
        <v/>
      </c>
      <c r="G38" s="30" t="str">
        <f>IF(A38="","",MATCH(#REF!,tarif!$A$11:$A$35,0))</f>
        <v/>
      </c>
      <c r="H38" s="30" t="str">
        <f>IF(B38="","",MATCH(#REF!,tarif!$B$9:$AA$9,0)+1)</f>
        <v/>
      </c>
      <c r="I38" s="30"/>
      <c r="J38" s="32" t="str">
        <f t="shared" si="3"/>
        <v/>
      </c>
      <c r="K38" s="33" t="str">
        <f t="shared" si="4"/>
        <v/>
      </c>
      <c r="L38" s="34" t="str">
        <f t="shared" si="5"/>
        <v/>
      </c>
    </row>
    <row r="39" spans="1:12" x14ac:dyDescent="0.25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3"/>
        <v/>
      </c>
      <c r="K39" s="33" t="str">
        <f t="shared" si="4"/>
        <v/>
      </c>
      <c r="L39" s="34" t="str">
        <f t="shared" si="5"/>
        <v/>
      </c>
    </row>
    <row r="40" spans="1:12" x14ac:dyDescent="0.25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3"/>
        <v/>
      </c>
      <c r="K40" s="33" t="str">
        <f t="shared" si="4"/>
        <v/>
      </c>
      <c r="L40" s="34" t="str">
        <f t="shared" si="5"/>
        <v/>
      </c>
    </row>
    <row r="41" spans="1:12" x14ac:dyDescent="0.25">
      <c r="A41" s="35"/>
      <c r="B41" s="36"/>
      <c r="C41" s="37" t="str">
        <f>IF(E41="","",IF(F41="","",INDEX(tarif!$B$11:$AA$35,E41,F41)))</f>
        <v/>
      </c>
      <c r="D41" s="37" t="str">
        <f>IF(G41="","",IF(H41="","",INDEX(tarif!$B$11:$AA$35,G41,H41)))</f>
        <v/>
      </c>
      <c r="E41" s="36" t="str">
        <f>IF(A41="","",MATCH(#REF!,tarif!$A$11:$A$35,0))</f>
        <v/>
      </c>
      <c r="F41" s="36" t="str">
        <f>IF(B41="","",MATCH(B41,tarif!$B$9:$AA$9,0))</f>
        <v/>
      </c>
      <c r="G41" s="36" t="str">
        <f>IF(A41="","",MATCH(#REF!,tarif!$A$11:$A$35,0))</f>
        <v/>
      </c>
      <c r="H41" s="36" t="str">
        <f>IF(B41="","",MATCH(#REF!,tarif!$B$9:$AA$9,0)+1)</f>
        <v/>
      </c>
      <c r="I41" s="36"/>
      <c r="J41" s="38" t="str">
        <f t="shared" si="3"/>
        <v/>
      </c>
      <c r="K41" s="39" t="str">
        <f t="shared" si="4"/>
        <v/>
      </c>
      <c r="L41" s="40" t="str">
        <f t="shared" si="5"/>
        <v/>
      </c>
    </row>
    <row r="42" spans="1:12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2:P48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52</v>
      </c>
      <c r="B2" s="54"/>
    </row>
    <row r="4" spans="1:16" x14ac:dyDescent="0.25">
      <c r="A4" s="17" t="s">
        <v>72</v>
      </c>
      <c r="I4" s="17">
        <f>SUM(I6:I10)</f>
        <v>550</v>
      </c>
      <c r="K4" s="43">
        <f>SUM(K6:K10)</f>
        <v>162.06896551724137</v>
      </c>
      <c r="L4" s="43">
        <f>SUM(L6:L10)</f>
        <v>670</v>
      </c>
      <c r="M4" s="17" t="s">
        <v>71</v>
      </c>
      <c r="N4" s="17">
        <f>SUM(N6:N17)</f>
        <v>500</v>
      </c>
      <c r="O4" s="17">
        <f>SUM(O6:O17)</f>
        <v>500</v>
      </c>
      <c r="P4" s="17">
        <f>L4/O4</f>
        <v>1.34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9" t="s">
        <v>29</v>
      </c>
      <c r="B6" s="30" t="s">
        <v>0</v>
      </c>
      <c r="C6" s="31">
        <v>32</v>
      </c>
      <c r="D6" s="31">
        <v>4.3</v>
      </c>
      <c r="E6" s="30"/>
      <c r="F6" s="30"/>
      <c r="G6" s="30"/>
      <c r="H6" s="30"/>
      <c r="I6" s="30">
        <v>50</v>
      </c>
      <c r="J6" s="32">
        <f t="shared" ref="J6:J47" si="0">IF(I6="","",I6/29)</f>
        <v>1.7241379310344827</v>
      </c>
      <c r="K6" s="33">
        <f t="shared" ref="K6:K47" si="1">IF(C6="","",IF(J6="","",J6*C6))</f>
        <v>55.172413793103445</v>
      </c>
      <c r="L6" s="34">
        <f t="shared" ref="L6:L47" si="2">IF(D6="","",IF(I6="","",I6*D6))</f>
        <v>215</v>
      </c>
      <c r="M6" s="18" t="s">
        <v>0</v>
      </c>
      <c r="N6" s="19">
        <v>500</v>
      </c>
      <c r="O6" s="17">
        <v>500</v>
      </c>
    </row>
    <row r="7" spans="1:16" x14ac:dyDescent="0.25">
      <c r="A7" s="23" t="s">
        <v>0</v>
      </c>
      <c r="B7" s="30" t="s">
        <v>0</v>
      </c>
      <c r="C7" s="25">
        <v>0</v>
      </c>
      <c r="D7" s="25">
        <v>0</v>
      </c>
      <c r="E7" s="24"/>
      <c r="F7" s="24"/>
      <c r="G7" s="24"/>
      <c r="H7" s="24"/>
      <c r="I7" s="24">
        <v>300</v>
      </c>
      <c r="J7" s="26">
        <f>IF(I7="","",I7/29)</f>
        <v>10.344827586206897</v>
      </c>
      <c r="K7" s="27">
        <f>IF(C7="","",IF(J7="","",J7*C7))</f>
        <v>0</v>
      </c>
      <c r="L7" s="28">
        <f>IF(D7="","",IF(I7="","",I7*D7))</f>
        <v>0</v>
      </c>
      <c r="M7" s="17" t="s">
        <v>27</v>
      </c>
      <c r="O7" s="17">
        <v>0</v>
      </c>
    </row>
    <row r="8" spans="1:16" x14ac:dyDescent="0.25">
      <c r="A8" s="29" t="s">
        <v>5</v>
      </c>
      <c r="B8" s="30" t="s">
        <v>0</v>
      </c>
      <c r="C8" s="31">
        <v>11</v>
      </c>
      <c r="D8" s="31">
        <v>2.2999999999999998</v>
      </c>
      <c r="E8" s="30"/>
      <c r="F8" s="30"/>
      <c r="G8" s="30"/>
      <c r="H8" s="30"/>
      <c r="I8" s="30">
        <v>100</v>
      </c>
      <c r="J8" s="32">
        <f t="shared" ref="J8:J10" si="3">IF(I8="","",I8/29)</f>
        <v>3.4482758620689653</v>
      </c>
      <c r="K8" s="33">
        <f t="shared" ref="K8:K10" si="4">IF(C8="","",IF(J8="","",J8*C8))</f>
        <v>37.931034482758619</v>
      </c>
      <c r="L8" s="34">
        <f t="shared" ref="L8:L10" si="5">IF(D8="","",IF(I8="","",I8*D8))</f>
        <v>229.99999999999997</v>
      </c>
      <c r="M8" s="17" t="s">
        <v>10</v>
      </c>
      <c r="O8" s="17">
        <v>0</v>
      </c>
    </row>
    <row r="9" spans="1:16" x14ac:dyDescent="0.25">
      <c r="A9" s="29" t="s">
        <v>10</v>
      </c>
      <c r="B9" s="30" t="s">
        <v>0</v>
      </c>
      <c r="C9" s="31">
        <v>40</v>
      </c>
      <c r="D9" s="31">
        <v>4.5</v>
      </c>
      <c r="E9" s="30"/>
      <c r="F9" s="30"/>
      <c r="G9" s="30"/>
      <c r="H9" s="30"/>
      <c r="I9" s="30">
        <v>50</v>
      </c>
      <c r="J9" s="32">
        <f t="shared" ref="J9" si="6">IF(I9="","",I9/29)</f>
        <v>1.7241379310344827</v>
      </c>
      <c r="K9" s="33">
        <f t="shared" ref="K9" si="7">IF(C9="","",IF(J9="","",J9*C9))</f>
        <v>68.965517241379303</v>
      </c>
      <c r="L9" s="34">
        <f t="shared" ref="L9" si="8">IF(D9="","",IF(I9="","",I9*D9))</f>
        <v>225</v>
      </c>
      <c r="M9" s="17" t="s">
        <v>29</v>
      </c>
      <c r="O9" s="17">
        <v>0</v>
      </c>
    </row>
    <row r="10" spans="1:16" x14ac:dyDescent="0.25">
      <c r="A10" s="29" t="s">
        <v>10</v>
      </c>
      <c r="B10" s="30" t="s">
        <v>82</v>
      </c>
      <c r="C10" s="31"/>
      <c r="D10" s="31"/>
      <c r="E10" s="30"/>
      <c r="F10" s="30"/>
      <c r="G10" s="30"/>
      <c r="H10" s="30"/>
      <c r="I10" s="30">
        <v>50</v>
      </c>
      <c r="J10" s="32">
        <f t="shared" si="3"/>
        <v>1.7241379310344827</v>
      </c>
      <c r="K10" s="33" t="str">
        <f t="shared" si="4"/>
        <v/>
      </c>
      <c r="L10" s="34" t="str">
        <f t="shared" si="5"/>
        <v/>
      </c>
      <c r="M10" s="17" t="s">
        <v>13</v>
      </c>
      <c r="O10" s="17">
        <v>0</v>
      </c>
    </row>
    <row r="11" spans="1:16" x14ac:dyDescent="0.2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35"/>
      <c r="B47" s="36"/>
      <c r="C47" s="37" t="str">
        <f>IF(E47="","",IF(F47="","",INDEX(tarif!$B$11:$AA$35,E47,F47)))</f>
        <v/>
      </c>
      <c r="D47" s="37" t="str">
        <f>IF(G47="","",IF(H47="","",INDEX(tarif!$B$11:$AA$35,G47,H47)))</f>
        <v/>
      </c>
      <c r="E47" s="36" t="str">
        <f>IF(A47="","",MATCH(#REF!,tarif!$A$11:$A$35,0))</f>
        <v/>
      </c>
      <c r="F47" s="36" t="str">
        <f>IF(B47="","",MATCH(B47,tarif!$B$9:$AA$9,0))</f>
        <v/>
      </c>
      <c r="G47" s="36" t="str">
        <f>IF(A47="","",MATCH(#REF!,tarif!$A$11:$A$35,0))</f>
        <v/>
      </c>
      <c r="H47" s="36" t="str">
        <f>IF(B47="","",MATCH(#REF!,tarif!$B$9:$AA$9,0)+1)</f>
        <v/>
      </c>
      <c r="I47" s="36"/>
      <c r="J47" s="38" t="str">
        <f t="shared" si="0"/>
        <v/>
      </c>
      <c r="K47" s="39" t="str">
        <f t="shared" si="1"/>
        <v/>
      </c>
      <c r="L47" s="40" t="str">
        <f t="shared" si="2"/>
        <v/>
      </c>
    </row>
    <row r="48" spans="1:12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2:P50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49</v>
      </c>
      <c r="B2" s="54"/>
    </row>
    <row r="4" spans="1:16" x14ac:dyDescent="0.25">
      <c r="A4" s="17" t="s">
        <v>72</v>
      </c>
      <c r="I4" s="17">
        <f>SUM(I6:I7)</f>
        <v>950</v>
      </c>
      <c r="K4" s="43">
        <f>SUM(K6:K7)</f>
        <v>1250</v>
      </c>
      <c r="L4" s="43">
        <f>SUM(L6:L7)</f>
        <v>4900</v>
      </c>
      <c r="M4" s="17" t="s">
        <v>71</v>
      </c>
      <c r="N4" s="17">
        <f>SUM(N6:N17)</f>
        <v>1000</v>
      </c>
      <c r="O4" s="17">
        <f>SUM(O6:O17)</f>
        <v>950</v>
      </c>
      <c r="P4" s="17">
        <f>L4/O4</f>
        <v>5.1578947368421053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3" t="s">
        <v>15</v>
      </c>
      <c r="B6" s="30" t="s">
        <v>14</v>
      </c>
      <c r="C6" s="25">
        <v>15</v>
      </c>
      <c r="D6" s="25">
        <v>4</v>
      </c>
      <c r="E6" s="24"/>
      <c r="F6" s="24"/>
      <c r="G6" s="24"/>
      <c r="H6" s="24"/>
      <c r="I6" s="24">
        <v>400</v>
      </c>
      <c r="J6" s="26">
        <f>IF(I6="","",I6/29)</f>
        <v>13.793103448275861</v>
      </c>
      <c r="K6" s="27">
        <f>IF(C6="","",IF(J6="","",J6*C6))</f>
        <v>206.89655172413791</v>
      </c>
      <c r="L6" s="28">
        <f>IF(D6="","",IF(I6="","",I6*D6))</f>
        <v>1600</v>
      </c>
      <c r="M6" s="18" t="s">
        <v>0</v>
      </c>
      <c r="N6" s="19"/>
      <c r="O6" s="17">
        <v>0</v>
      </c>
    </row>
    <row r="7" spans="1:16" x14ac:dyDescent="0.25">
      <c r="A7" s="29" t="s">
        <v>23</v>
      </c>
      <c r="B7" s="30" t="s">
        <v>14</v>
      </c>
      <c r="C7" s="31">
        <v>55</v>
      </c>
      <c r="D7" s="31">
        <v>6</v>
      </c>
      <c r="E7" s="30"/>
      <c r="F7" s="30"/>
      <c r="G7" s="30"/>
      <c r="H7" s="30"/>
      <c r="I7" s="30">
        <v>550</v>
      </c>
      <c r="J7" s="32">
        <f t="shared" ref="J7:J49" si="0">IF(I7="","",I7/29)</f>
        <v>18.96551724137931</v>
      </c>
      <c r="K7" s="33">
        <f t="shared" ref="K7:K49" si="1">IF(C7="","",IF(J7="","",J7*C7))</f>
        <v>1043.1034482758621</v>
      </c>
      <c r="L7" s="34">
        <f t="shared" ref="L7:L49" si="2">IF(D7="","",IF(I7="","",I7*D7))</f>
        <v>3300</v>
      </c>
      <c r="M7" s="17" t="s">
        <v>27</v>
      </c>
      <c r="O7" s="17">
        <v>0</v>
      </c>
    </row>
    <row r="8" spans="1:16" x14ac:dyDescent="0.2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6" x14ac:dyDescent="0.2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6" x14ac:dyDescent="0.2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6" x14ac:dyDescent="0.2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N11" s="17">
        <v>1000</v>
      </c>
      <c r="O11" s="17">
        <v>950</v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 x14ac:dyDescent="0.25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 x14ac:dyDescent="0.25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2:P47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50</v>
      </c>
      <c r="B2" s="54"/>
    </row>
    <row r="4" spans="1:16" x14ac:dyDescent="0.25">
      <c r="A4" s="17" t="s">
        <v>72</v>
      </c>
      <c r="I4" s="17">
        <f>SUM(I7:I11)</f>
        <v>350</v>
      </c>
      <c r="K4" s="43">
        <f>SUM(K7:K11)</f>
        <v>425.86206896551727</v>
      </c>
      <c r="L4" s="43">
        <f>SUM(L7:L11)</f>
        <v>1305</v>
      </c>
      <c r="M4" s="17" t="s">
        <v>71</v>
      </c>
      <c r="N4" s="17">
        <f>SUM(N6:N17)</f>
        <v>600</v>
      </c>
      <c r="O4" s="17">
        <f>SUM(O6:O17)</f>
        <v>550</v>
      </c>
      <c r="P4" s="17">
        <f>L4/O4</f>
        <v>2.3727272727272726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9" t="s">
        <v>23</v>
      </c>
      <c r="B6" s="30" t="s">
        <v>14</v>
      </c>
      <c r="C6" s="31">
        <v>55</v>
      </c>
      <c r="D6" s="31">
        <v>6</v>
      </c>
      <c r="E6" s="30"/>
      <c r="F6" s="30"/>
      <c r="G6" s="30"/>
      <c r="H6" s="30"/>
      <c r="I6" s="30">
        <v>200</v>
      </c>
      <c r="J6" s="32">
        <f t="shared" ref="J6" si="0">IF(I6="","",I6/29)</f>
        <v>6.8965517241379306</v>
      </c>
      <c r="K6" s="33">
        <f t="shared" ref="K6" si="1">IF(C6="","",IF(J6="","",J6*C6))</f>
        <v>379.31034482758616</v>
      </c>
      <c r="L6" s="34">
        <f t="shared" ref="L6" si="2">IF(D6="","",IF(I6="","",I6*D6))</f>
        <v>1200</v>
      </c>
      <c r="M6" s="18" t="s">
        <v>0</v>
      </c>
      <c r="N6" s="19"/>
      <c r="O6" s="17">
        <v>0</v>
      </c>
    </row>
    <row r="7" spans="1:16" x14ac:dyDescent="0.25">
      <c r="A7" s="29" t="s">
        <v>23</v>
      </c>
      <c r="B7" s="30" t="s">
        <v>4</v>
      </c>
      <c r="C7" s="31">
        <v>88</v>
      </c>
      <c r="D7" s="31">
        <v>7.1</v>
      </c>
      <c r="E7" s="30"/>
      <c r="F7" s="30"/>
      <c r="G7" s="30"/>
      <c r="H7" s="30"/>
      <c r="I7" s="30">
        <v>50</v>
      </c>
      <c r="J7" s="32">
        <f t="shared" ref="J7:J46" si="3">IF(I7="","",I7/29)</f>
        <v>1.7241379310344827</v>
      </c>
      <c r="K7" s="33">
        <f t="shared" ref="K7:K46" si="4">IF(C7="","",IF(J7="","",J7*C7))</f>
        <v>151.72413793103448</v>
      </c>
      <c r="L7" s="34">
        <f t="shared" ref="L7:L46" si="5">IF(D7="","",IF(I7="","",I7*D7))</f>
        <v>355</v>
      </c>
      <c r="M7" s="17" t="s">
        <v>27</v>
      </c>
      <c r="O7" s="17">
        <v>0</v>
      </c>
    </row>
    <row r="8" spans="1:16" x14ac:dyDescent="0.25">
      <c r="A8" s="23" t="s">
        <v>0</v>
      </c>
      <c r="B8" s="30" t="s">
        <v>4</v>
      </c>
      <c r="C8" s="25">
        <v>23</v>
      </c>
      <c r="D8" s="25">
        <v>3.8</v>
      </c>
      <c r="E8" s="24"/>
      <c r="F8" s="24"/>
      <c r="G8" s="24"/>
      <c r="H8" s="24"/>
      <c r="I8" s="24">
        <v>100</v>
      </c>
      <c r="J8" s="26">
        <f>IF(I8="","",I8/29)</f>
        <v>3.4482758620689653</v>
      </c>
      <c r="K8" s="27">
        <f>IF(C8="","",IF(J8="","",J8*C8))</f>
        <v>79.310344827586206</v>
      </c>
      <c r="L8" s="28">
        <f>IF(D8="","",IF(I8="","",I8*D8))</f>
        <v>380</v>
      </c>
      <c r="M8" s="17" t="s">
        <v>10</v>
      </c>
      <c r="O8" s="17">
        <v>0</v>
      </c>
    </row>
    <row r="9" spans="1:16" x14ac:dyDescent="0.25">
      <c r="A9" s="29" t="s">
        <v>10</v>
      </c>
      <c r="B9" s="30" t="s">
        <v>4</v>
      </c>
      <c r="C9" s="31">
        <v>66</v>
      </c>
      <c r="D9" s="31">
        <v>6.7</v>
      </c>
      <c r="E9" s="30"/>
      <c r="F9" s="30"/>
      <c r="G9" s="30"/>
      <c r="H9" s="30"/>
      <c r="I9" s="30">
        <v>50</v>
      </c>
      <c r="J9" s="32">
        <f t="shared" ref="J9:J11" si="6">IF(I9="","",I9/29)</f>
        <v>1.7241379310344827</v>
      </c>
      <c r="K9" s="33">
        <f t="shared" ref="K9:K11" si="7">IF(C9="","",IF(J9="","",J9*C9))</f>
        <v>113.79310344827586</v>
      </c>
      <c r="L9" s="34">
        <f t="shared" ref="L9:L11" si="8">IF(D9="","",IF(I9="","",I9*D9))</f>
        <v>335</v>
      </c>
      <c r="M9" s="17" t="s">
        <v>29</v>
      </c>
      <c r="O9" s="17">
        <v>0</v>
      </c>
    </row>
    <row r="10" spans="1:16" x14ac:dyDescent="0.25">
      <c r="A10" s="29" t="s">
        <v>29</v>
      </c>
      <c r="B10" s="30" t="s">
        <v>4</v>
      </c>
      <c r="C10" s="31">
        <v>47</v>
      </c>
      <c r="D10" s="31">
        <v>4.7</v>
      </c>
      <c r="E10" s="30"/>
      <c r="F10" s="30"/>
      <c r="G10" s="30"/>
      <c r="H10" s="30"/>
      <c r="I10" s="30">
        <v>50</v>
      </c>
      <c r="J10" s="32">
        <f t="shared" si="6"/>
        <v>1.7241379310344827</v>
      </c>
      <c r="K10" s="33">
        <f t="shared" si="7"/>
        <v>81.034482758620683</v>
      </c>
      <c r="L10" s="34">
        <f t="shared" si="8"/>
        <v>235</v>
      </c>
      <c r="M10" s="17" t="s">
        <v>13</v>
      </c>
      <c r="O10" s="17">
        <v>0</v>
      </c>
    </row>
    <row r="11" spans="1:16" x14ac:dyDescent="0.25">
      <c r="A11" s="29" t="s">
        <v>14</v>
      </c>
      <c r="B11" s="30" t="s">
        <v>14</v>
      </c>
      <c r="C11" s="31">
        <v>0</v>
      </c>
      <c r="D11" s="31">
        <v>0</v>
      </c>
      <c r="E11" s="30"/>
      <c r="F11" s="30"/>
      <c r="G11" s="30"/>
      <c r="H11" s="30"/>
      <c r="I11" s="30">
        <v>100</v>
      </c>
      <c r="J11" s="32">
        <f t="shared" si="6"/>
        <v>3.4482758620689653</v>
      </c>
      <c r="K11" s="33">
        <f t="shared" si="7"/>
        <v>0</v>
      </c>
      <c r="L11" s="34">
        <f t="shared" si="8"/>
        <v>0</v>
      </c>
      <c r="M11" s="17" t="s">
        <v>14</v>
      </c>
      <c r="N11" s="17">
        <v>300</v>
      </c>
      <c r="O11" s="17">
        <v>300</v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3"/>
        <v/>
      </c>
      <c r="K12" s="33" t="str">
        <f t="shared" si="4"/>
        <v/>
      </c>
      <c r="L12" s="34" t="str">
        <f t="shared" si="5"/>
        <v/>
      </c>
      <c r="M12" s="17" t="s">
        <v>16</v>
      </c>
      <c r="O12" s="17">
        <v>0</v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3"/>
        <v/>
      </c>
      <c r="K13" s="33" t="str">
        <f t="shared" si="4"/>
        <v/>
      </c>
      <c r="L13" s="34" t="str">
        <f t="shared" si="5"/>
        <v/>
      </c>
      <c r="M13" s="17" t="s">
        <v>4</v>
      </c>
      <c r="N13" s="17">
        <v>300</v>
      </c>
      <c r="O13" s="17">
        <v>250</v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3"/>
        <v/>
      </c>
      <c r="K14" s="33" t="str">
        <f t="shared" si="4"/>
        <v/>
      </c>
      <c r="L14" s="34" t="str">
        <f t="shared" si="5"/>
        <v/>
      </c>
      <c r="M14" s="17" t="s">
        <v>15</v>
      </c>
      <c r="O14" s="17">
        <v>0</v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3"/>
        <v/>
      </c>
      <c r="K15" s="33" t="str">
        <f t="shared" si="4"/>
        <v/>
      </c>
      <c r="L15" s="34" t="str">
        <f t="shared" si="5"/>
        <v/>
      </c>
      <c r="M15" s="17" t="s">
        <v>3</v>
      </c>
      <c r="O15" s="17">
        <v>0</v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3"/>
        <v/>
      </c>
      <c r="K16" s="33" t="str">
        <f t="shared" si="4"/>
        <v/>
      </c>
      <c r="L16" s="34" t="str">
        <f t="shared" si="5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3"/>
        <v/>
      </c>
      <c r="K17" s="33" t="str">
        <f t="shared" si="4"/>
        <v/>
      </c>
      <c r="L17" s="34" t="str">
        <f t="shared" si="5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3"/>
        <v/>
      </c>
      <c r="K18" s="33" t="str">
        <f t="shared" si="4"/>
        <v/>
      </c>
      <c r="L18" s="34" t="str">
        <f t="shared" si="5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3"/>
        <v/>
      </c>
      <c r="K19" s="33" t="str">
        <f t="shared" si="4"/>
        <v/>
      </c>
      <c r="L19" s="34" t="str">
        <f t="shared" si="5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3"/>
        <v/>
      </c>
      <c r="K20" s="33" t="str">
        <f t="shared" si="4"/>
        <v/>
      </c>
      <c r="L20" s="34" t="str">
        <f t="shared" si="5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3"/>
        <v/>
      </c>
      <c r="K21" s="33" t="str">
        <f t="shared" si="4"/>
        <v/>
      </c>
      <c r="L21" s="34" t="str">
        <f t="shared" si="5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3"/>
        <v/>
      </c>
      <c r="K22" s="33" t="str">
        <f t="shared" si="4"/>
        <v/>
      </c>
      <c r="L22" s="34" t="str">
        <f t="shared" si="5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3"/>
        <v/>
      </c>
      <c r="K23" s="33" t="str">
        <f t="shared" si="4"/>
        <v/>
      </c>
      <c r="L23" s="34" t="str">
        <f t="shared" si="5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3"/>
        <v/>
      </c>
      <c r="K24" s="33" t="str">
        <f t="shared" si="4"/>
        <v/>
      </c>
      <c r="L24" s="34" t="str">
        <f t="shared" si="5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3"/>
        <v/>
      </c>
      <c r="K25" s="33" t="str">
        <f t="shared" si="4"/>
        <v/>
      </c>
      <c r="L25" s="34" t="str">
        <f t="shared" si="5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3"/>
        <v/>
      </c>
      <c r="K26" s="33" t="str">
        <f t="shared" si="4"/>
        <v/>
      </c>
      <c r="L26" s="34" t="str">
        <f t="shared" si="5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3"/>
        <v/>
      </c>
      <c r="K27" s="33" t="str">
        <f t="shared" si="4"/>
        <v/>
      </c>
      <c r="L27" s="34" t="str">
        <f t="shared" si="5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3"/>
        <v/>
      </c>
      <c r="K28" s="33" t="str">
        <f t="shared" si="4"/>
        <v/>
      </c>
      <c r="L28" s="34" t="str">
        <f t="shared" si="5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3"/>
        <v/>
      </c>
      <c r="K29" s="33" t="str">
        <f t="shared" si="4"/>
        <v/>
      </c>
      <c r="L29" s="34" t="str">
        <f t="shared" si="5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3"/>
        <v/>
      </c>
      <c r="K30" s="33" t="str">
        <f t="shared" si="4"/>
        <v/>
      </c>
      <c r="L30" s="34" t="str">
        <f t="shared" si="5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3"/>
        <v/>
      </c>
      <c r="K31" s="33" t="str">
        <f t="shared" si="4"/>
        <v/>
      </c>
      <c r="L31" s="34" t="str">
        <f t="shared" si="5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3"/>
        <v/>
      </c>
      <c r="K32" s="33" t="str">
        <f t="shared" si="4"/>
        <v/>
      </c>
      <c r="L32" s="34" t="str">
        <f t="shared" si="5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3"/>
        <v/>
      </c>
      <c r="K33" s="33" t="str">
        <f t="shared" si="4"/>
        <v/>
      </c>
      <c r="L33" s="34" t="str">
        <f t="shared" si="5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3"/>
        <v/>
      </c>
      <c r="K34" s="33" t="str">
        <f t="shared" si="4"/>
        <v/>
      </c>
      <c r="L34" s="34" t="str">
        <f t="shared" si="5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3"/>
        <v/>
      </c>
      <c r="K35" s="33" t="str">
        <f t="shared" si="4"/>
        <v/>
      </c>
      <c r="L35" s="34" t="str">
        <f t="shared" si="5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3"/>
        <v/>
      </c>
      <c r="K36" s="33" t="str">
        <f t="shared" si="4"/>
        <v/>
      </c>
      <c r="L36" s="34" t="str">
        <f t="shared" si="5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3"/>
        <v/>
      </c>
      <c r="K37" s="33" t="str">
        <f t="shared" si="4"/>
        <v/>
      </c>
      <c r="L37" s="34" t="str">
        <f t="shared" si="5"/>
        <v/>
      </c>
    </row>
    <row r="38" spans="1:12" x14ac:dyDescent="0.25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IF(A38="","",MATCH(#REF!,tarif!$A$11:$A$35,0))</f>
        <v/>
      </c>
      <c r="F38" s="30" t="str">
        <f>IF(B38="","",MATCH(B38,tarif!$B$9:$AA$9,0))</f>
        <v/>
      </c>
      <c r="G38" s="30" t="str">
        <f>IF(A38="","",MATCH(#REF!,tarif!$A$11:$A$35,0))</f>
        <v/>
      </c>
      <c r="H38" s="30" t="str">
        <f>IF(B38="","",MATCH(#REF!,tarif!$B$9:$AA$9,0)+1)</f>
        <v/>
      </c>
      <c r="I38" s="30"/>
      <c r="J38" s="32" t="str">
        <f t="shared" si="3"/>
        <v/>
      </c>
      <c r="K38" s="33" t="str">
        <f t="shared" si="4"/>
        <v/>
      </c>
      <c r="L38" s="34" t="str">
        <f t="shared" si="5"/>
        <v/>
      </c>
    </row>
    <row r="39" spans="1:12" x14ac:dyDescent="0.25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3"/>
        <v/>
      </c>
      <c r="K39" s="33" t="str">
        <f t="shared" si="4"/>
        <v/>
      </c>
      <c r="L39" s="34" t="str">
        <f t="shared" si="5"/>
        <v/>
      </c>
    </row>
    <row r="40" spans="1:12" x14ac:dyDescent="0.25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3"/>
        <v/>
      </c>
      <c r="K40" s="33" t="str">
        <f t="shared" si="4"/>
        <v/>
      </c>
      <c r="L40" s="34" t="str">
        <f t="shared" si="5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3"/>
        <v/>
      </c>
      <c r="K41" s="33" t="str">
        <f t="shared" si="4"/>
        <v/>
      </c>
      <c r="L41" s="34" t="str">
        <f t="shared" si="5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3"/>
        <v/>
      </c>
      <c r="K42" s="33" t="str">
        <f t="shared" si="4"/>
        <v/>
      </c>
      <c r="L42" s="34" t="str">
        <f t="shared" si="5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3"/>
        <v/>
      </c>
      <c r="K43" s="33" t="str">
        <f t="shared" si="4"/>
        <v/>
      </c>
      <c r="L43" s="34" t="str">
        <f t="shared" si="5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3"/>
        <v/>
      </c>
      <c r="K44" s="33" t="str">
        <f t="shared" si="4"/>
        <v/>
      </c>
      <c r="L44" s="34" t="str">
        <f t="shared" si="5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3"/>
        <v/>
      </c>
      <c r="K45" s="33" t="str">
        <f t="shared" si="4"/>
        <v/>
      </c>
      <c r="L45" s="34" t="str">
        <f t="shared" si="5"/>
        <v/>
      </c>
    </row>
    <row r="46" spans="1:12" x14ac:dyDescent="0.25">
      <c r="A46" s="35"/>
      <c r="B46" s="36"/>
      <c r="C46" s="37" t="str">
        <f>IF(E46="","",IF(F46="","",INDEX(tarif!$B$11:$AA$35,E46,F46)))</f>
        <v/>
      </c>
      <c r="D46" s="37" t="str">
        <f>IF(G46="","",IF(H46="","",INDEX(tarif!$B$11:$AA$35,G46,H46)))</f>
        <v/>
      </c>
      <c r="E46" s="36" t="str">
        <f>IF(A46="","",MATCH(#REF!,tarif!$A$11:$A$35,0))</f>
        <v/>
      </c>
      <c r="F46" s="36" t="str">
        <f>IF(B46="","",MATCH(B46,tarif!$B$9:$AA$9,0))</f>
        <v/>
      </c>
      <c r="G46" s="36" t="str">
        <f>IF(A46="","",MATCH(#REF!,tarif!$A$11:$A$35,0))</f>
        <v/>
      </c>
      <c r="H46" s="36" t="str">
        <f>IF(B46="","",MATCH(#REF!,tarif!$B$9:$AA$9,0)+1)</f>
        <v/>
      </c>
      <c r="I46" s="36"/>
      <c r="J46" s="38" t="str">
        <f t="shared" si="3"/>
        <v/>
      </c>
      <c r="K46" s="39" t="str">
        <f t="shared" si="4"/>
        <v/>
      </c>
      <c r="L46" s="40" t="str">
        <f t="shared" si="5"/>
        <v/>
      </c>
    </row>
    <row r="47" spans="1:12" x14ac:dyDescent="0.2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2:P50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51</v>
      </c>
      <c r="B2" s="54"/>
    </row>
    <row r="4" spans="1:16" x14ac:dyDescent="0.25">
      <c r="A4" s="17" t="s">
        <v>72</v>
      </c>
      <c r="I4" s="17">
        <f>SUM(I5:I6)</f>
        <v>0</v>
      </c>
      <c r="K4" s="43">
        <f>SUM(K5:K6)</f>
        <v>0</v>
      </c>
      <c r="L4" s="43">
        <f>SUM(L5:L6)</f>
        <v>0</v>
      </c>
      <c r="M4" s="17" t="s">
        <v>71</v>
      </c>
      <c r="N4" s="17">
        <f>SUM(N6:N17)</f>
        <v>0</v>
      </c>
      <c r="O4" s="17">
        <f>SUM(O6:O17)</f>
        <v>0</v>
      </c>
      <c r="P4" s="17" t="e">
        <f>L4/O4</f>
        <v>#DIV/0!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 t="s">
        <v>0</v>
      </c>
      <c r="N6" s="19"/>
      <c r="O6" s="17">
        <v>0</v>
      </c>
    </row>
    <row r="7" spans="1:16" x14ac:dyDescent="0.25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  <c r="M7" s="17" t="s">
        <v>27</v>
      </c>
      <c r="O7" s="17">
        <v>0</v>
      </c>
    </row>
    <row r="8" spans="1:16" x14ac:dyDescent="0.2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6" x14ac:dyDescent="0.2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6" x14ac:dyDescent="0.2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6" x14ac:dyDescent="0.2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 x14ac:dyDescent="0.25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 x14ac:dyDescent="0.25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2:P50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74</v>
      </c>
      <c r="B2" s="54"/>
    </row>
    <row r="4" spans="1:16" x14ac:dyDescent="0.25">
      <c r="A4" s="17" t="s">
        <v>72</v>
      </c>
      <c r="I4" s="17">
        <f>SUM(I5:I6)</f>
        <v>0</v>
      </c>
      <c r="K4" s="43">
        <f>SUM(K5:K6)</f>
        <v>0</v>
      </c>
      <c r="L4" s="43">
        <f>SUM(L5:L6)</f>
        <v>0</v>
      </c>
      <c r="M4" s="17" t="s">
        <v>71</v>
      </c>
      <c r="N4" s="17">
        <f>SUM(N6:N17)</f>
        <v>0</v>
      </c>
      <c r="O4" s="17">
        <f>SUM(O6:O17)</f>
        <v>0</v>
      </c>
      <c r="P4" s="17" t="e">
        <f>L4/O4</f>
        <v>#DIV/0!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 t="s">
        <v>0</v>
      </c>
      <c r="N6" s="19"/>
      <c r="O6" s="17">
        <v>0</v>
      </c>
    </row>
    <row r="7" spans="1:16" x14ac:dyDescent="0.25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  <c r="M7" s="17" t="s">
        <v>27</v>
      </c>
      <c r="O7" s="17">
        <v>0</v>
      </c>
    </row>
    <row r="8" spans="1:16" x14ac:dyDescent="0.2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6" x14ac:dyDescent="0.2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6" x14ac:dyDescent="0.2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6" x14ac:dyDescent="0.2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 x14ac:dyDescent="0.25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 x14ac:dyDescent="0.25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2:P50"/>
  <sheetViews>
    <sheetView workbookViewId="0"/>
  </sheetViews>
  <sheetFormatPr defaultColWidth="11.42578125" defaultRowHeight="15" x14ac:dyDescent="0.2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 x14ac:dyDescent="0.35">
      <c r="A2" s="54" t="s">
        <v>75</v>
      </c>
      <c r="B2" s="54"/>
    </row>
    <row r="4" spans="1:16" x14ac:dyDescent="0.25">
      <c r="A4" s="17" t="s">
        <v>72</v>
      </c>
      <c r="I4" s="17">
        <f>SUM(I6:I10)</f>
        <v>1700</v>
      </c>
      <c r="K4" s="43">
        <f>SUM(K6:K10)</f>
        <v>451.72413793103453</v>
      </c>
      <c r="L4" s="43">
        <f>SUM(L6:L10)</f>
        <v>2360</v>
      </c>
      <c r="M4" s="17" t="s">
        <v>71</v>
      </c>
      <c r="N4" s="17">
        <f>SUM(N6:N17)</f>
        <v>4000</v>
      </c>
      <c r="O4" s="17">
        <f>SUM(O6:O17)</f>
        <v>1700</v>
      </c>
      <c r="P4" s="17">
        <f>L4/O4</f>
        <v>1.388235294117647</v>
      </c>
    </row>
    <row r="5" spans="1:16" x14ac:dyDescent="0.2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 x14ac:dyDescent="0.2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500</v>
      </c>
      <c r="J6" s="26">
        <f>IF(I6="","",I6/29)</f>
        <v>17.241379310344829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3000</v>
      </c>
      <c r="O6" s="17">
        <v>900</v>
      </c>
    </row>
    <row r="7" spans="1:16" x14ac:dyDescent="0.25">
      <c r="A7" s="29" t="s">
        <v>3</v>
      </c>
      <c r="B7" s="30" t="s">
        <v>0</v>
      </c>
      <c r="C7" s="31">
        <v>10</v>
      </c>
      <c r="D7" s="31">
        <v>2.2999999999999998</v>
      </c>
      <c r="E7" s="30"/>
      <c r="F7" s="30"/>
      <c r="G7" s="30"/>
      <c r="H7" s="30"/>
      <c r="I7" s="30">
        <v>300</v>
      </c>
      <c r="J7" s="32">
        <f t="shared" ref="J7:J49" si="0">IF(I7="","",I7/29)</f>
        <v>10.344827586206897</v>
      </c>
      <c r="K7" s="33">
        <f t="shared" ref="K7:K49" si="1">IF(C7="","",IF(J7="","",J7*C7))</f>
        <v>103.44827586206897</v>
      </c>
      <c r="L7" s="34">
        <f t="shared" ref="L7:L49" si="2">IF(D7="","",IF(I7="","",I7*D7))</f>
        <v>690</v>
      </c>
      <c r="M7" s="17" t="s">
        <v>27</v>
      </c>
      <c r="O7" s="17">
        <v>0</v>
      </c>
    </row>
    <row r="8" spans="1:16" x14ac:dyDescent="0.25">
      <c r="A8" s="29" t="s">
        <v>5</v>
      </c>
      <c r="B8" s="30" t="s">
        <v>0</v>
      </c>
      <c r="C8" s="31">
        <v>11</v>
      </c>
      <c r="D8" s="31">
        <v>2.2999999999999998</v>
      </c>
      <c r="E8" s="30"/>
      <c r="F8" s="30"/>
      <c r="G8" s="30"/>
      <c r="H8" s="30"/>
      <c r="I8" s="30">
        <v>100</v>
      </c>
      <c r="J8" s="32">
        <f t="shared" si="0"/>
        <v>3.4482758620689653</v>
      </c>
      <c r="K8" s="33">
        <f t="shared" si="1"/>
        <v>37.931034482758619</v>
      </c>
      <c r="L8" s="34">
        <f t="shared" si="2"/>
        <v>229.99999999999997</v>
      </c>
      <c r="M8" s="17" t="s">
        <v>10</v>
      </c>
      <c r="O8" s="17">
        <v>0</v>
      </c>
    </row>
    <row r="9" spans="1:16" x14ac:dyDescent="0.25">
      <c r="A9" s="29" t="s">
        <v>10</v>
      </c>
      <c r="B9" s="30" t="s">
        <v>29</v>
      </c>
      <c r="C9" s="31">
        <v>15</v>
      </c>
      <c r="D9" s="31">
        <v>2.4</v>
      </c>
      <c r="E9" s="30"/>
      <c r="F9" s="30"/>
      <c r="G9" s="30"/>
      <c r="H9" s="30"/>
      <c r="I9" s="30">
        <v>600</v>
      </c>
      <c r="J9" s="32">
        <f t="shared" si="0"/>
        <v>20.689655172413794</v>
      </c>
      <c r="K9" s="33">
        <f t="shared" si="1"/>
        <v>310.34482758620692</v>
      </c>
      <c r="L9" s="34">
        <f t="shared" si="2"/>
        <v>1440</v>
      </c>
      <c r="M9" s="17" t="s">
        <v>29</v>
      </c>
      <c r="N9" s="17">
        <v>1000</v>
      </c>
      <c r="O9" s="17">
        <v>800</v>
      </c>
    </row>
    <row r="10" spans="1:16" x14ac:dyDescent="0.25">
      <c r="A10" s="29" t="s">
        <v>29</v>
      </c>
      <c r="B10" s="30" t="s">
        <v>29</v>
      </c>
      <c r="C10" s="31">
        <v>0</v>
      </c>
      <c r="D10" s="31">
        <v>0</v>
      </c>
      <c r="E10" s="30"/>
      <c r="F10" s="30"/>
      <c r="G10" s="30"/>
      <c r="H10" s="30"/>
      <c r="I10" s="30">
        <v>200</v>
      </c>
      <c r="J10" s="32">
        <f t="shared" si="0"/>
        <v>6.8965517241379306</v>
      </c>
      <c r="K10" s="33">
        <f t="shared" si="1"/>
        <v>0</v>
      </c>
      <c r="L10" s="34">
        <f t="shared" si="2"/>
        <v>0</v>
      </c>
      <c r="M10" s="17" t="s">
        <v>13</v>
      </c>
      <c r="O10" s="17">
        <v>0</v>
      </c>
    </row>
    <row r="11" spans="1:16" x14ac:dyDescent="0.2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 x14ac:dyDescent="0.2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 x14ac:dyDescent="0.2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 x14ac:dyDescent="0.2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 x14ac:dyDescent="0.2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 x14ac:dyDescent="0.2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 x14ac:dyDescent="0.2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 x14ac:dyDescent="0.2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 x14ac:dyDescent="0.2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 x14ac:dyDescent="0.2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 x14ac:dyDescent="0.2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 x14ac:dyDescent="0.2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 x14ac:dyDescent="0.2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 x14ac:dyDescent="0.2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 x14ac:dyDescent="0.2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 x14ac:dyDescent="0.2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 x14ac:dyDescent="0.2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 x14ac:dyDescent="0.2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 x14ac:dyDescent="0.2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 x14ac:dyDescent="0.2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 x14ac:dyDescent="0.2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 x14ac:dyDescent="0.2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 x14ac:dyDescent="0.25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 x14ac:dyDescent="0.25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 x14ac:dyDescent="0.25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 x14ac:dyDescent="0.25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 x14ac:dyDescent="0.25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 x14ac:dyDescent="0.25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 x14ac:dyDescent="0.25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 x14ac:dyDescent="0.25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 x14ac:dyDescent="0.25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 x14ac:dyDescent="0.25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 x14ac:dyDescent="0.25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 x14ac:dyDescent="0.25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 x14ac:dyDescent="0.25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 x14ac:dyDescent="0.25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 x14ac:dyDescent="0.25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 x14ac:dyDescent="0.25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 x14ac:dyDescent="0.25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base</vt:lpstr>
      <vt:lpstr>tarif</vt:lpstr>
      <vt:lpstr>Prévision</vt:lpstr>
      <vt:lpstr>distance</vt:lpstr>
      <vt:lpstr>Modèle</vt:lpstr>
      <vt:lpstr>Instructions</vt:lpstr>
      <vt:lpstr>P&gt;Blé tendre</vt:lpstr>
      <vt:lpstr>P&gt;Blé dur</vt:lpstr>
      <vt:lpstr>P&gt;Colza</vt:lpstr>
      <vt:lpstr>P&gt;Orge Mouture</vt:lpstr>
      <vt:lpstr>P&gt;Pois</vt:lpstr>
      <vt:lpstr>P&gt;Triticale</vt:lpstr>
      <vt:lpstr>P&gt;Avoine</vt:lpstr>
      <vt:lpstr>P&gt;Millet</vt:lpstr>
      <vt:lpstr>P&gt;Mais</vt:lpstr>
      <vt:lpstr>P&gt;Blé CRC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Eric De Schrevel</cp:lastModifiedBy>
  <cp:lastPrinted>2013-12-12T08:47:08Z</cp:lastPrinted>
  <dcterms:created xsi:type="dcterms:W3CDTF">2013-09-27T06:40:20Z</dcterms:created>
  <dcterms:modified xsi:type="dcterms:W3CDTF">2013-12-13T19:29:30Z</dcterms:modified>
</cp:coreProperties>
</file>