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Organisation tournoi" sheetId="1" r:id="rId1"/>
    <sheet name="Classement" sheetId="2" r:id="rId2"/>
    <sheet name="Planning" sheetId="4" r:id="rId3"/>
    <sheet name="Données" sheetId="5" r:id="rId4"/>
  </sheets>
  <calcPr calcId="152511"/>
</workbook>
</file>

<file path=xl/calcChain.xml><?xml version="1.0" encoding="utf-8"?>
<calcChain xmlns="http://schemas.openxmlformats.org/spreadsheetml/2006/main">
  <c r="A23" i="4" l="1"/>
  <c r="A24" i="4" s="1"/>
  <c r="A25" i="4" s="1"/>
  <c r="A26" i="4" s="1"/>
  <c r="A27" i="4" s="1"/>
  <c r="A28" i="4" s="1"/>
  <c r="A16" i="4"/>
  <c r="A17" i="4" s="1"/>
  <c r="A18" i="4" s="1"/>
  <c r="A19" i="4" s="1"/>
  <c r="A20" i="4" s="1"/>
  <c r="A21" i="4" s="1"/>
  <c r="A2" i="4"/>
  <c r="A3" i="4" s="1"/>
  <c r="A4" i="4" s="1"/>
  <c r="A5" i="4" s="1"/>
  <c r="A6" i="4" s="1"/>
  <c r="A7" i="4" s="1"/>
  <c r="A9" i="4"/>
  <c r="A17" i="5" l="1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2" i="5"/>
  <c r="G28" i="4" l="1"/>
  <c r="D28" i="4"/>
  <c r="G21" i="4"/>
  <c r="D21" i="4"/>
  <c r="G14" i="4"/>
  <c r="D14" i="4"/>
  <c r="G7" i="4"/>
  <c r="D7" i="4"/>
  <c r="G27" i="4"/>
  <c r="D27" i="4"/>
  <c r="G20" i="4"/>
  <c r="G18" i="4"/>
  <c r="D20" i="4"/>
  <c r="G13" i="4"/>
  <c r="D13" i="4"/>
  <c r="G6" i="4"/>
  <c r="D6" i="4"/>
  <c r="G26" i="4"/>
  <c r="D26" i="4"/>
  <c r="G19" i="4"/>
  <c r="D19" i="4"/>
  <c r="G12" i="4"/>
  <c r="D12" i="4"/>
  <c r="G5" i="4"/>
  <c r="D5" i="4"/>
  <c r="G25" i="4"/>
  <c r="D25" i="4"/>
  <c r="D18" i="4"/>
  <c r="G11" i="4"/>
  <c r="D11" i="4"/>
  <c r="G4" i="4"/>
  <c r="D4" i="4"/>
  <c r="G24" i="4"/>
  <c r="D24" i="4"/>
  <c r="G17" i="4"/>
  <c r="D17" i="4"/>
  <c r="G10" i="4"/>
  <c r="D10" i="4"/>
  <c r="G3" i="4"/>
  <c r="D3" i="4"/>
  <c r="G23" i="4"/>
  <c r="D23" i="4"/>
  <c r="G16" i="4"/>
  <c r="D16" i="4"/>
  <c r="G9" i="4"/>
  <c r="D9" i="4"/>
  <c r="G2" i="4"/>
  <c r="D2" i="4"/>
  <c r="D22" i="4"/>
  <c r="D15" i="4"/>
  <c r="D8" i="4"/>
  <c r="D1" i="4"/>
  <c r="A10" i="4"/>
  <c r="A11" i="4" s="1"/>
  <c r="A12" i="4" s="1"/>
  <c r="A13" i="4" s="1"/>
  <c r="A14" i="4" s="1"/>
  <c r="H3" i="5" l="1"/>
  <c r="H11" i="5"/>
  <c r="G3" i="5"/>
  <c r="I3" i="5" s="1"/>
  <c r="G11" i="5"/>
  <c r="I11" i="5" s="1"/>
  <c r="C3" i="5"/>
  <c r="C11" i="5"/>
  <c r="E3" i="5"/>
  <c r="E11" i="5"/>
  <c r="D3" i="5"/>
  <c r="D11" i="5"/>
  <c r="B11" i="5" s="1"/>
  <c r="J11" i="5" s="1"/>
  <c r="E4" i="5"/>
  <c r="C6" i="5"/>
  <c r="H4" i="5"/>
  <c r="H12" i="5"/>
  <c r="C4" i="5"/>
  <c r="F4" i="5" s="1"/>
  <c r="E6" i="5"/>
  <c r="H5" i="5"/>
  <c r="H13" i="5"/>
  <c r="G5" i="5"/>
  <c r="G13" i="5"/>
  <c r="C5" i="5"/>
  <c r="C13" i="5"/>
  <c r="E5" i="5"/>
  <c r="E13" i="5"/>
  <c r="D5" i="5"/>
  <c r="D13" i="5"/>
  <c r="B13" i="5" s="1"/>
  <c r="G14" i="5"/>
  <c r="I14" i="5" s="1"/>
  <c r="D6" i="5"/>
  <c r="B6" i="5" s="1"/>
  <c r="H6" i="5"/>
  <c r="H14" i="5"/>
  <c r="G6" i="5"/>
  <c r="I6" i="5" s="1"/>
  <c r="C14" i="5"/>
  <c r="H7" i="5"/>
  <c r="H15" i="5"/>
  <c r="G7" i="5"/>
  <c r="G15" i="5"/>
  <c r="C7" i="5"/>
  <c r="C15" i="5"/>
  <c r="E7" i="5"/>
  <c r="E15" i="5"/>
  <c r="D7" i="5"/>
  <c r="D15" i="5"/>
  <c r="B15" i="5" s="1"/>
  <c r="G12" i="5"/>
  <c r="I12" i="5" s="1"/>
  <c r="D4" i="5"/>
  <c r="B4" i="5" s="1"/>
  <c r="D14" i="5"/>
  <c r="H8" i="5"/>
  <c r="H16" i="5"/>
  <c r="G8" i="5"/>
  <c r="I8" i="5" s="1"/>
  <c r="G16" i="5"/>
  <c r="C8" i="5"/>
  <c r="F8" i="5" s="1"/>
  <c r="C16" i="5"/>
  <c r="E8" i="5"/>
  <c r="E16" i="5"/>
  <c r="D8" i="5"/>
  <c r="D16" i="5"/>
  <c r="B16" i="5" s="1"/>
  <c r="C12" i="5"/>
  <c r="H9" i="5"/>
  <c r="H17" i="5"/>
  <c r="G9" i="5"/>
  <c r="G17" i="5"/>
  <c r="C9" i="5"/>
  <c r="C17" i="5"/>
  <c r="E9" i="5"/>
  <c r="E17" i="5"/>
  <c r="D9" i="5"/>
  <c r="D17" i="5"/>
  <c r="B17" i="5" s="1"/>
  <c r="E12" i="5"/>
  <c r="E14" i="5"/>
  <c r="H10" i="5"/>
  <c r="H2" i="5"/>
  <c r="G10" i="5"/>
  <c r="I10" i="5" s="1"/>
  <c r="G2" i="5"/>
  <c r="I2" i="5" s="1"/>
  <c r="C10" i="5"/>
  <c r="F10" i="5" s="1"/>
  <c r="C2" i="5"/>
  <c r="F2" i="5" s="1"/>
  <c r="E10" i="5"/>
  <c r="E2" i="5"/>
  <c r="D10" i="5"/>
  <c r="B10" i="5" s="1"/>
  <c r="D2" i="5"/>
  <c r="G4" i="5"/>
  <c r="I4" i="5" s="1"/>
  <c r="D12" i="5"/>
  <c r="B12" i="5" s="1"/>
  <c r="J12" i="5" s="1"/>
  <c r="F12" i="5" l="1"/>
  <c r="F14" i="5"/>
  <c r="B2" i="5"/>
  <c r="J2" i="5" s="1"/>
  <c r="F17" i="5"/>
  <c r="B8" i="5"/>
  <c r="J8" i="5" s="1"/>
  <c r="F15" i="5"/>
  <c r="F13" i="5"/>
  <c r="F11" i="5"/>
  <c r="J10" i="5"/>
  <c r="F9" i="5"/>
  <c r="B14" i="5"/>
  <c r="J14" i="5" s="1"/>
  <c r="F7" i="5"/>
  <c r="F5" i="5"/>
  <c r="F3" i="5"/>
  <c r="I17" i="5"/>
  <c r="J17" i="5" s="1"/>
  <c r="J4" i="5"/>
  <c r="I15" i="5"/>
  <c r="J6" i="5"/>
  <c r="I13" i="5"/>
  <c r="F6" i="5"/>
  <c r="I9" i="5"/>
  <c r="F16" i="5"/>
  <c r="I7" i="5"/>
  <c r="I5" i="5"/>
  <c r="J15" i="5"/>
  <c r="J13" i="5"/>
  <c r="K13" i="5" s="1"/>
  <c r="B9" i="5"/>
  <c r="J9" i="5" s="1"/>
  <c r="I16" i="5"/>
  <c r="J16" i="5" s="1"/>
  <c r="K16" i="5" s="1"/>
  <c r="B7" i="5"/>
  <c r="B5" i="5"/>
  <c r="J5" i="5" s="1"/>
  <c r="B3" i="5"/>
  <c r="J3" i="5" s="1"/>
  <c r="K3" i="5" s="1"/>
  <c r="K17" i="5" l="1"/>
  <c r="K15" i="5"/>
  <c r="K11" i="5"/>
  <c r="K14" i="5"/>
  <c r="K2" i="5"/>
  <c r="K5" i="5"/>
  <c r="K10" i="5"/>
  <c r="J7" i="5"/>
  <c r="K7" i="5" s="1"/>
  <c r="K4" i="5"/>
  <c r="K12" i="5"/>
  <c r="G15" i="2" l="1"/>
  <c r="G16" i="2"/>
  <c r="G17" i="2"/>
  <c r="G18" i="2"/>
  <c r="H15" i="2"/>
  <c r="H16" i="2"/>
  <c r="H17" i="2"/>
  <c r="H18" i="2"/>
  <c r="I15" i="2"/>
  <c r="I16" i="2"/>
  <c r="I17" i="2"/>
  <c r="I18" i="2"/>
  <c r="J15" i="2"/>
  <c r="J16" i="2"/>
  <c r="J17" i="2"/>
  <c r="J18" i="2"/>
  <c r="C15" i="2"/>
  <c r="C16" i="2"/>
  <c r="C17" i="2"/>
  <c r="C18" i="2"/>
  <c r="B16" i="2"/>
  <c r="D15" i="2"/>
  <c r="D16" i="2"/>
  <c r="D17" i="2"/>
  <c r="D18" i="2"/>
  <c r="B17" i="2"/>
  <c r="E15" i="2"/>
  <c r="E16" i="2"/>
  <c r="E17" i="2"/>
  <c r="E18" i="2"/>
  <c r="B18" i="2"/>
  <c r="F15" i="2"/>
  <c r="F16" i="2"/>
  <c r="F17" i="2"/>
  <c r="F18" i="2"/>
  <c r="B15" i="2"/>
  <c r="C3" i="2"/>
  <c r="D4" i="2"/>
  <c r="E5" i="2"/>
  <c r="F6" i="2"/>
  <c r="D3" i="2"/>
  <c r="E4" i="2"/>
  <c r="F5" i="2"/>
  <c r="G6" i="2"/>
  <c r="E3" i="2"/>
  <c r="F4" i="2"/>
  <c r="G5" i="2"/>
  <c r="H6" i="2"/>
  <c r="F3" i="2"/>
  <c r="G4" i="2"/>
  <c r="H5" i="2"/>
  <c r="I6" i="2"/>
  <c r="J3" i="2"/>
  <c r="G3" i="2"/>
  <c r="H4" i="2"/>
  <c r="I5" i="2"/>
  <c r="B4" i="2"/>
  <c r="J4" i="2"/>
  <c r="H3" i="2"/>
  <c r="I4" i="2"/>
  <c r="C6" i="2"/>
  <c r="B5" i="2"/>
  <c r="J5" i="2"/>
  <c r="I3" i="2"/>
  <c r="C5" i="2"/>
  <c r="D6" i="2"/>
  <c r="B6" i="2"/>
  <c r="J6" i="2"/>
  <c r="C4" i="2"/>
  <c r="D5" i="2"/>
  <c r="E6" i="2"/>
  <c r="B3" i="2"/>
  <c r="C21" i="2"/>
  <c r="C22" i="2"/>
  <c r="C23" i="2"/>
  <c r="C24" i="2"/>
  <c r="B22" i="2"/>
  <c r="D21" i="2"/>
  <c r="D22" i="2"/>
  <c r="D23" i="2"/>
  <c r="D24" i="2"/>
  <c r="B23" i="2"/>
  <c r="E21" i="2"/>
  <c r="E22" i="2"/>
  <c r="E23" i="2"/>
  <c r="E24" i="2"/>
  <c r="B24" i="2"/>
  <c r="F21" i="2"/>
  <c r="F22" i="2"/>
  <c r="F23" i="2"/>
  <c r="F24" i="2"/>
  <c r="B21" i="2"/>
  <c r="G21" i="2"/>
  <c r="G22" i="2"/>
  <c r="G23" i="2"/>
  <c r="G24" i="2"/>
  <c r="H21" i="2"/>
  <c r="H22" i="2"/>
  <c r="H23" i="2"/>
  <c r="H24" i="2"/>
  <c r="I21" i="2"/>
  <c r="I22" i="2"/>
  <c r="I23" i="2"/>
  <c r="I24" i="2"/>
  <c r="J21" i="2"/>
  <c r="J22" i="2"/>
  <c r="J23" i="2"/>
  <c r="J24" i="2"/>
  <c r="K8" i="5"/>
  <c r="K6" i="5"/>
  <c r="K9" i="5"/>
  <c r="C9" i="2" l="1"/>
  <c r="C10" i="2"/>
  <c r="C11" i="2"/>
  <c r="C12" i="2"/>
  <c r="B10" i="2"/>
  <c r="D9" i="2"/>
  <c r="D10" i="2"/>
  <c r="D11" i="2"/>
  <c r="D12" i="2"/>
  <c r="B11" i="2"/>
  <c r="E9" i="2"/>
  <c r="E10" i="2"/>
  <c r="E11" i="2"/>
  <c r="E12" i="2"/>
  <c r="B12" i="2"/>
  <c r="F9" i="2"/>
  <c r="F10" i="2"/>
  <c r="F11" i="2"/>
  <c r="F12" i="2"/>
  <c r="B9" i="2"/>
  <c r="G9" i="2"/>
  <c r="G10" i="2"/>
  <c r="G11" i="2"/>
  <c r="G12" i="2"/>
  <c r="H9" i="2"/>
  <c r="H10" i="2"/>
  <c r="H11" i="2"/>
  <c r="H12" i="2"/>
  <c r="I9" i="2"/>
  <c r="I10" i="2"/>
  <c r="I11" i="2"/>
  <c r="I12" i="2"/>
  <c r="J9" i="2"/>
  <c r="J10" i="2"/>
  <c r="J11" i="2"/>
  <c r="J12" i="2"/>
</calcChain>
</file>

<file path=xl/sharedStrings.xml><?xml version="1.0" encoding="utf-8"?>
<sst xmlns="http://schemas.openxmlformats.org/spreadsheetml/2006/main" count="87" uniqueCount="46">
  <si>
    <t>Heure début matin</t>
  </si>
  <si>
    <t>Durée match</t>
  </si>
  <si>
    <t>Poule A</t>
  </si>
  <si>
    <t>Poule B</t>
  </si>
  <si>
    <t>Poule C</t>
  </si>
  <si>
    <t>Poule D</t>
  </si>
  <si>
    <t>Durée entre 2 matches</t>
  </si>
  <si>
    <t>Victoire</t>
  </si>
  <si>
    <t>Nul</t>
  </si>
  <si>
    <t>Défaite</t>
  </si>
  <si>
    <t>Heure début après-midi</t>
  </si>
  <si>
    <t>Points</t>
  </si>
  <si>
    <t>Matches joués</t>
  </si>
  <si>
    <t>Diff</t>
  </si>
  <si>
    <t>Dijon</t>
  </si>
  <si>
    <t>Marseille</t>
  </si>
  <si>
    <t>Lyon</t>
  </si>
  <si>
    <t>Angers</t>
  </si>
  <si>
    <t>PSG</t>
  </si>
  <si>
    <t>Saint-Etienne</t>
  </si>
  <si>
    <t>Lille</t>
  </si>
  <si>
    <t>Bordeaux</t>
  </si>
  <si>
    <t>Strasbourg</t>
  </si>
  <si>
    <t>Nantes</t>
  </si>
  <si>
    <t>Montpellier</t>
  </si>
  <si>
    <t>Metz</t>
  </si>
  <si>
    <t>Monaco</t>
  </si>
  <si>
    <t>Rennes</t>
  </si>
  <si>
    <t>Nice</t>
  </si>
  <si>
    <t>Toulouse</t>
  </si>
  <si>
    <t>Terrain 1</t>
  </si>
  <si>
    <t>Terrain 2</t>
  </si>
  <si>
    <t>Terrain 3</t>
  </si>
  <si>
    <t>Terrain 4</t>
  </si>
  <si>
    <t>Terrain 5</t>
  </si>
  <si>
    <t>Terrain 6</t>
  </si>
  <si>
    <t>Matches gagnés</t>
  </si>
  <si>
    <t>Matches nuls</t>
  </si>
  <si>
    <t>Matches perdus</t>
  </si>
  <si>
    <t>Buts marqués</t>
  </si>
  <si>
    <t>Buts encaissés</t>
  </si>
  <si>
    <t>Magic</t>
  </si>
  <si>
    <t xml:space="preserve">Classement </t>
  </si>
  <si>
    <t>Equipe</t>
  </si>
  <si>
    <t>classement</t>
  </si>
  <si>
    <t>Poule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</si>
</sst>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88"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fgColor auto="1"/>
          <bgColor rgb="FFFF3300"/>
        </patternFill>
      </fill>
    </dxf>
    <dxf>
      <fill>
        <patternFill>
          <bgColor theme="7" tint="0.59996337778862885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0066FF"/>
        </patternFill>
      </fill>
    </dxf>
    <dxf>
      <fill>
        <patternFill>
          <bgColor rgb="FFFF66CC"/>
        </patternFill>
      </fill>
    </dxf>
    <dxf>
      <fill>
        <patternFill>
          <bgColor rgb="FF99FF33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  <color rgb="FF99FF33"/>
      <color rgb="FFFF66CC"/>
      <color rgb="FF0066FF"/>
      <color rgb="FF0000FF"/>
      <color rgb="FFC0C0C0"/>
      <color rgb="FF00FFFF"/>
      <color rgb="FFFFCC99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zoomScale="120" zoomScaleNormal="120" workbookViewId="0">
      <selection activeCell="D14" sqref="D14"/>
    </sheetView>
  </sheetViews>
  <sheetFormatPr defaultColWidth="11.42578125" defaultRowHeight="15" x14ac:dyDescent="0.25"/>
  <cols>
    <col min="1" max="1" width="24.42578125" style="1" customWidth="1"/>
    <col min="2" max="2" width="8.85546875" style="1" customWidth="1"/>
    <col min="3" max="3" width="24.42578125" style="1" customWidth="1"/>
    <col min="4" max="4" width="13.28515625" style="1" customWidth="1"/>
    <col min="5" max="5" width="24.42578125" style="1" customWidth="1"/>
    <col min="6" max="6" width="13.28515625" style="1" customWidth="1"/>
    <col min="7" max="7" width="24.42578125" style="1" customWidth="1"/>
    <col min="8" max="16384" width="11.42578125" style="1"/>
  </cols>
  <sheetData>
    <row r="1" spans="1:7" x14ac:dyDescent="0.25">
      <c r="A1" s="9" t="s">
        <v>0</v>
      </c>
      <c r="B1" s="10">
        <v>0.4375</v>
      </c>
      <c r="D1" s="9" t="s">
        <v>30</v>
      </c>
      <c r="F1" s="9" t="s">
        <v>7</v>
      </c>
      <c r="G1" s="9">
        <v>3</v>
      </c>
    </row>
    <row r="2" spans="1:7" x14ac:dyDescent="0.25">
      <c r="A2" s="9" t="s">
        <v>1</v>
      </c>
      <c r="B2" s="11">
        <v>8.3333333333333332E-3</v>
      </c>
      <c r="D2" s="9" t="s">
        <v>31</v>
      </c>
      <c r="F2" s="9" t="s">
        <v>8</v>
      </c>
      <c r="G2" s="9">
        <v>1</v>
      </c>
    </row>
    <row r="3" spans="1:7" x14ac:dyDescent="0.25">
      <c r="A3" s="9" t="s">
        <v>6</v>
      </c>
      <c r="B3" s="11">
        <v>2.0833333333333333E-3</v>
      </c>
      <c r="D3" s="9" t="s">
        <v>32</v>
      </c>
      <c r="F3" s="9" t="s">
        <v>9</v>
      </c>
      <c r="G3" s="9">
        <v>0</v>
      </c>
    </row>
    <row r="4" spans="1:7" x14ac:dyDescent="0.25">
      <c r="A4" s="9" t="s">
        <v>10</v>
      </c>
      <c r="B4" s="10">
        <v>0.54166666666666663</v>
      </c>
      <c r="D4" s="9" t="s">
        <v>33</v>
      </c>
    </row>
    <row r="5" spans="1:7" x14ac:dyDescent="0.25">
      <c r="A5" s="9" t="s">
        <v>1</v>
      </c>
      <c r="B5" s="11">
        <v>8.3333333333333332E-3</v>
      </c>
      <c r="D5" s="9" t="s">
        <v>34</v>
      </c>
    </row>
    <row r="6" spans="1:7" x14ac:dyDescent="0.25">
      <c r="A6" s="9" t="s">
        <v>6</v>
      </c>
      <c r="B6" s="11">
        <v>2.0833333333333333E-3</v>
      </c>
      <c r="D6" s="9" t="s">
        <v>35</v>
      </c>
    </row>
    <row r="8" spans="1:7" x14ac:dyDescent="0.25">
      <c r="A8" s="8" t="s">
        <v>2</v>
      </c>
      <c r="C8" s="8" t="s">
        <v>3</v>
      </c>
      <c r="E8" s="8" t="s">
        <v>4</v>
      </c>
      <c r="G8" s="8" t="s">
        <v>5</v>
      </c>
    </row>
    <row r="9" spans="1:7" x14ac:dyDescent="0.25">
      <c r="A9" s="6" t="s">
        <v>14</v>
      </c>
      <c r="C9" s="6" t="s">
        <v>18</v>
      </c>
      <c r="E9" s="6" t="s">
        <v>22</v>
      </c>
      <c r="G9" s="6" t="s">
        <v>26</v>
      </c>
    </row>
    <row r="10" spans="1:7" x14ac:dyDescent="0.25">
      <c r="A10" s="6" t="s">
        <v>15</v>
      </c>
      <c r="C10" s="6" t="s">
        <v>19</v>
      </c>
      <c r="E10" s="6" t="s">
        <v>23</v>
      </c>
      <c r="G10" s="6" t="s">
        <v>27</v>
      </c>
    </row>
    <row r="11" spans="1:7" x14ac:dyDescent="0.25">
      <c r="A11" s="6" t="s">
        <v>16</v>
      </c>
      <c r="C11" s="6" t="s">
        <v>20</v>
      </c>
      <c r="E11" s="6" t="s">
        <v>24</v>
      </c>
      <c r="G11" s="6" t="s">
        <v>28</v>
      </c>
    </row>
    <row r="12" spans="1:7" x14ac:dyDescent="0.25">
      <c r="A12" s="6" t="s">
        <v>17</v>
      </c>
      <c r="C12" s="6" t="s">
        <v>21</v>
      </c>
      <c r="E12" s="6" t="s">
        <v>25</v>
      </c>
      <c r="G12" s="6" t="s">
        <v>29</v>
      </c>
    </row>
    <row r="17" spans="3:3" x14ac:dyDescent="0.25">
      <c r="C17" s="3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</sheetData>
  <pageMargins left="0.25" right="0.25" top="0.75" bottom="0.75" header="0.3" footer="0.3"/>
  <pageSetup paperSize="9" orientation="landscape" horizontalDpi="150" verticalDpi="15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1" operator="containsText" id="{0EA5247F-CCFC-4E29-99E9-0EC330C3290F}">
            <xm:f>NOT(ISERROR(SEARCH($G$12,A9)))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242" operator="containsText" id="{7E504B06-CBBB-4E95-831E-005C3177D491}">
            <xm:f>NOT(ISERROR(SEARCH($G$11,A9)))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243" operator="containsText" id="{0C1F175E-5FCF-42F8-8D0F-C2F954DDDB32}">
            <xm:f>NOT(ISERROR(SEARCH($G$10,A9)))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244" operator="containsText" id="{89F7D06B-4ADE-43FF-B463-EAF4DDA3CB85}">
            <xm:f>NOT(ISERROR(SEARCH($G$9,A9)))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245" operator="containsText" id="{BB1F86BA-DBF1-406B-98A3-32C79525A9B1}">
            <xm:f>NOT(ISERROR(SEARCH($C$12,A9)))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246" operator="containsText" id="{4C6CAC9A-6D22-4AD3-907B-13460D73A0BA}">
            <xm:f>NOT(ISERROR(SEARCH($C$11,A9)))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47" operator="containsText" id="{56AE96CF-5583-467A-BC7A-A12A5E11F588}">
            <xm:f>NOT(ISERROR(SEARCH($C$10,A9)))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48" operator="containsText" id="{405A84E6-2255-4E7E-8D11-14E5FA39583A}">
            <xm:f>NOT(ISERROR(SEARCH($C$9,A9)))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249" operator="containsText" id="{85DD762E-57A4-4069-8C45-6330BF884040}">
            <xm:f>NOT(ISERROR(SEARCH($E$12,A9)))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50" operator="containsText" id="{ADD254D9-5214-4369-9A68-EB078DE32D9C}">
            <xm:f>NOT(ISERROR(SEARCH($E$11,A9)))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251" operator="containsText" id="{ED52401B-34C4-4CA5-AB60-E6613C350B0A}">
            <xm:f>NOT(ISERROR(SEARCH($E$10,A9)))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52" operator="containsText" id="{C5498D55-9AF4-4795-B575-4D58AF1EC32C}">
            <xm:f>NOT(ISERROR(SEARCH($E$9,A9)))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53" operator="containsText" id="{F47CA5E3-2741-4F92-84E3-49B715051CEA}">
            <xm:f>NOT(ISERROR(SEARCH($A$12,A9)))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54" operator="containsText" id="{D90F84A5-6D40-4A6D-B042-6AB429B1FDF2}">
            <xm:f>NOT(ISERROR(SEARCH($A$11,A9)))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255" operator="containsText" id="{974CE6CB-A374-4F44-AD3F-F0B7212EC735}">
            <xm:f>NOT(ISERROR(SEARCH($A$10,A9)))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256" operator="containsText" id="{9C6CC50C-FEE1-4E98-B995-ED69F0D354E6}">
            <xm:f>NOT(ISERROR(SEARCH($A$9,A9)))</xm:f>
            <xm:f>$A$9</xm:f>
            <x14:dxf>
              <fill>
                <patternFill>
                  <bgColor rgb="FF00B0F0"/>
                </patternFill>
              </fill>
            </x14:dxf>
          </x14:cfRule>
          <xm:sqref>A9</xm:sqref>
        </x14:conditionalFormatting>
        <x14:conditionalFormatting xmlns:xm="http://schemas.microsoft.com/office/excel/2006/main">
          <x14:cfRule type="containsText" priority="225" operator="containsText" id="{98D49D77-8D11-42EC-A885-8BA06F0BFBC5}">
            <xm:f>NOT(ISERROR(SEARCH($G$12,C9)))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226" operator="containsText" id="{26298415-4A89-4A74-AE0E-93A0BFF52FAF}">
            <xm:f>NOT(ISERROR(SEARCH($G$11,C9)))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227" operator="containsText" id="{63B476CF-E65D-4FEF-907A-790368555861}">
            <xm:f>NOT(ISERROR(SEARCH($G$10,C9)))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228" operator="containsText" id="{84FC3FBB-7F92-4342-9222-127FE600BD48}">
            <xm:f>NOT(ISERROR(SEARCH($G$9,C9)))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229" operator="containsText" id="{27DF91EB-F853-4F0F-8ABF-26EECB63EDDF}">
            <xm:f>NOT(ISERROR(SEARCH($C$12,C9)))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230" operator="containsText" id="{A9F7E1AE-1B0C-4C94-89BB-57928E8600BA}">
            <xm:f>NOT(ISERROR(SEARCH($C$11,C9)))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31" operator="containsText" id="{38C60AA7-0BC4-4041-B382-D574B50CFFF5}">
            <xm:f>NOT(ISERROR(SEARCH($C$10,C9)))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32" operator="containsText" id="{B246A98D-7E22-4BA5-ADDE-41035A3C221E}">
            <xm:f>NOT(ISERROR(SEARCH($C$9,C9)))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233" operator="containsText" id="{F80C4736-EB09-4747-AED5-CD638966A8BA}">
            <xm:f>NOT(ISERROR(SEARCH($E$12,C9)))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34" operator="containsText" id="{1A1BFD0E-EBA0-4E52-8B7A-DEDFEB9B49A5}">
            <xm:f>NOT(ISERROR(SEARCH($E$11,C9)))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235" operator="containsText" id="{766403DA-1740-48B6-9FFB-42D37F003E4C}">
            <xm:f>NOT(ISERROR(SEARCH($E$10,C9)))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36" operator="containsText" id="{84C4F00D-033D-4702-9D01-E42A3F658EA7}">
            <xm:f>NOT(ISERROR(SEARCH($E$9,C9)))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37" operator="containsText" id="{834AC356-C666-4C51-ADB5-098AB68DE55C}">
            <xm:f>NOT(ISERROR(SEARCH($A$12,C9)))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38" operator="containsText" id="{63CEA8EA-ADA8-4B1D-BBFC-883CBC74E949}">
            <xm:f>NOT(ISERROR(SEARCH($A$11,C9)))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239" operator="containsText" id="{610148C4-5B48-4F45-9F54-1D9E883E380A}">
            <xm:f>NOT(ISERROR(SEARCH($A$10,C9)))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240" operator="containsText" id="{D66AC31E-CA60-49D9-BF50-358DD991DAFE}">
            <xm:f>NOT(ISERROR(SEARCH($A$9,C9)))</xm:f>
            <xm:f>$A$9</xm:f>
            <x14:dxf>
              <fill>
                <patternFill>
                  <bgColor rgb="FF00B0F0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ontainsText" priority="209" operator="containsText" id="{228ECE1F-67D1-4D65-814D-40465D59B0E4}">
            <xm:f>NOT(ISERROR(SEARCH($G$12,E9)))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210" operator="containsText" id="{9FD9E45D-D24E-4AF0-B29D-10A651AE1894}">
            <xm:f>NOT(ISERROR(SEARCH($G$11,E9)))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211" operator="containsText" id="{782028D9-9601-441C-AD97-FC529A81731A}">
            <xm:f>NOT(ISERROR(SEARCH($G$10,E9)))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212" operator="containsText" id="{A0777B8D-49B4-4613-9E7D-940AB5677194}">
            <xm:f>NOT(ISERROR(SEARCH($G$9,E9)))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213" operator="containsText" id="{3D659867-272D-4F12-906D-8B90CF4D91F2}">
            <xm:f>NOT(ISERROR(SEARCH($C$12,E9)))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214" operator="containsText" id="{4546EA7B-538F-4766-9AF3-1F76427FE741}">
            <xm:f>NOT(ISERROR(SEARCH($C$11,E9)))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15" operator="containsText" id="{2181244B-7F83-4D8E-BFE7-178F2F01A878}">
            <xm:f>NOT(ISERROR(SEARCH($C$10,E9)))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16" operator="containsText" id="{B83E6401-B4C6-452A-8DF2-BA77E0620205}">
            <xm:f>NOT(ISERROR(SEARCH($C$9,E9)))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217" operator="containsText" id="{148BF5E4-6BDF-42CC-AFF3-7B100F3B75D1}">
            <xm:f>NOT(ISERROR(SEARCH($E$12,E9)))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18" operator="containsText" id="{219F0536-5349-4BA4-80A1-1E542F57823C}">
            <xm:f>NOT(ISERROR(SEARCH($E$11,E9)))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219" operator="containsText" id="{686EEBD1-5975-4FE8-A50C-C9C0231B6115}">
            <xm:f>NOT(ISERROR(SEARCH($E$10,E9)))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20" operator="containsText" id="{22776D16-09EB-42C3-9295-8D874A53140E}">
            <xm:f>NOT(ISERROR(SEARCH($E$9,E9)))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21" operator="containsText" id="{46631E33-CF5C-44F8-9232-F56318000229}">
            <xm:f>NOT(ISERROR(SEARCH($A$12,E9)))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22" operator="containsText" id="{5CE01678-844D-4CE3-9831-14E5736F759A}">
            <xm:f>NOT(ISERROR(SEARCH($A$11,E9)))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223" operator="containsText" id="{5947EDD9-C131-440C-88B2-B328D6F097E2}">
            <xm:f>NOT(ISERROR(SEARCH($A$10,E9)))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224" operator="containsText" id="{DFCDE696-648A-41FB-8F68-0A873CB83DC8}">
            <xm:f>NOT(ISERROR(SEARCH($A$9,E9)))</xm:f>
            <xm:f>$A$9</xm:f>
            <x14:dxf>
              <fill>
                <patternFill>
                  <bgColor rgb="FF00B0F0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193" operator="containsText" id="{85689854-CD90-48FA-BD51-C044B7562EA2}">
            <xm:f>NOT(ISERROR(SEARCH($G$12,G9)))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94" operator="containsText" id="{E654E9B5-1771-430A-8FF7-8333848135C0}">
            <xm:f>NOT(ISERROR(SEARCH($G$11,G9)))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95" operator="containsText" id="{B1F47268-0FF8-45CD-A2AD-477E51FC293B}">
            <xm:f>NOT(ISERROR(SEARCH($G$10,G9)))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96" operator="containsText" id="{45A2C486-9A03-4792-91AA-051E661B78EA}">
            <xm:f>NOT(ISERROR(SEARCH($G$9,G9)))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97" operator="containsText" id="{3E100100-316E-4BF4-BA0E-CB1AB5D9A489}">
            <xm:f>NOT(ISERROR(SEARCH($C$12,G9)))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98" operator="containsText" id="{1A9E3D05-6BFA-47AD-82EB-ABBB3BA07F7D}">
            <xm:f>NOT(ISERROR(SEARCH($C$11,G9)))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99" operator="containsText" id="{1349BA2B-DCF3-4590-BC42-2352DC929B37}">
            <xm:f>NOT(ISERROR(SEARCH($C$10,G9)))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00" operator="containsText" id="{24C0C446-88A6-4513-BAB0-305E46DA5554}">
            <xm:f>NOT(ISERROR(SEARCH($C$9,G9)))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201" operator="containsText" id="{0475411D-4742-43A3-BFBB-9350FA07F98F}">
            <xm:f>NOT(ISERROR(SEARCH($E$12,G9)))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02" operator="containsText" id="{43CA48B0-979C-4E69-BB9F-0F3E9CB92BED}">
            <xm:f>NOT(ISERROR(SEARCH($E$11,G9)))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203" operator="containsText" id="{34EF1B43-6B65-48DF-B825-DE8085DF428F}">
            <xm:f>NOT(ISERROR(SEARCH($E$10,G9)))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04" operator="containsText" id="{E45EC989-9A76-46FA-8CBA-FA953351B461}">
            <xm:f>NOT(ISERROR(SEARCH($E$9,G9)))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05" operator="containsText" id="{AB238E1F-49C7-40A0-BC7C-EDF309B24053}">
            <xm:f>NOT(ISERROR(SEARCH($A$12,G9)))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206" operator="containsText" id="{904D45DC-1F5A-428B-AF88-0D8823EC1347}">
            <xm:f>NOT(ISERROR(SEARCH($A$11,G9)))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207" operator="containsText" id="{CF2EFD7D-64E5-4860-BC59-A5F6C6CEC019}">
            <xm:f>NOT(ISERROR(SEARCH($A$10,G9)))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208" operator="containsText" id="{EB7E45F7-17D2-477B-A0CB-140B3BA5CBEF}">
            <xm:f>NOT(ISERROR(SEARCH($A$9,G9)))</xm:f>
            <xm:f>$A$9</xm:f>
            <x14:dxf>
              <fill>
                <patternFill>
                  <bgColor rgb="FF00B0F0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ontainsText" priority="177" operator="containsText" id="{3F69C9C9-3857-4E0C-9C2D-D31B09B2EF7B}">
            <xm:f>NOT(ISERROR(SEARCH($G$12,A10)))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78" operator="containsText" id="{2E507385-4665-428B-ABA7-451FFAE84581}">
            <xm:f>NOT(ISERROR(SEARCH($G$11,A10)))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79" operator="containsText" id="{1A7AA78D-FF9B-4820-8AE0-05857ED673AD}">
            <xm:f>NOT(ISERROR(SEARCH($G$10,A10)))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80" operator="containsText" id="{1F113BB7-D0B6-4468-9E80-B65B1C7790DB}">
            <xm:f>NOT(ISERROR(SEARCH($G$9,A10)))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81" operator="containsText" id="{58C61FC9-F69B-40BF-AA3C-EB93548534A3}">
            <xm:f>NOT(ISERROR(SEARCH($C$12,A10)))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82" operator="containsText" id="{1F3FF3B2-74D4-4E30-B5D6-8B2900330919}">
            <xm:f>NOT(ISERROR(SEARCH($C$11,A10)))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83" operator="containsText" id="{01674155-6E1D-44D2-8FC2-308F6CCEDEE7}">
            <xm:f>NOT(ISERROR(SEARCH($C$10,A10)))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84" operator="containsText" id="{239FAA82-92A3-41D7-85CC-0216D0EC6E32}">
            <xm:f>NOT(ISERROR(SEARCH($C$9,A10)))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85" operator="containsText" id="{6B948F73-4021-49DC-A5E5-8CB86ADFBDC8}">
            <xm:f>NOT(ISERROR(SEARCH($E$12,A10)))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86" operator="containsText" id="{F387F891-3C4F-432E-8CCC-BB3AEA1707D3}">
            <xm:f>NOT(ISERROR(SEARCH($E$11,A10)))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87" operator="containsText" id="{F4042C00-6A26-4ADF-ACC9-5FDC7D42FD0B}">
            <xm:f>NOT(ISERROR(SEARCH($E$10,A10)))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88" operator="containsText" id="{D756A337-1121-44D6-8EFF-CBAFF1FCD133}">
            <xm:f>NOT(ISERROR(SEARCH($E$9,A10)))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89" operator="containsText" id="{B6AF2D0B-75C5-4ADF-8CB2-BF3105C1A05F}">
            <xm:f>NOT(ISERROR(SEARCH($A$12,A10)))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90" operator="containsText" id="{BC5ABEB4-F89A-40F7-B32F-693C18F75718}">
            <xm:f>NOT(ISERROR(SEARCH($A$11,A10)))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91" operator="containsText" id="{8EB5FDC1-007D-4400-95DC-7E7FB7BA6C96}">
            <xm:f>NOT(ISERROR(SEARCH($A$10,A10)))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92" operator="containsText" id="{785C983E-1975-4AA1-9571-C1C8152F4C05}">
            <xm:f>NOT(ISERROR(SEARCH($A$9,A10)))</xm:f>
            <xm:f>$A$9</xm:f>
            <x14:dxf>
              <fill>
                <patternFill>
                  <bgColor rgb="FF00B0F0"/>
                </patternFill>
              </fill>
            </x14:dxf>
          </x14:cfRule>
          <xm:sqref>A10</xm:sqref>
        </x14:conditionalFormatting>
        <x14:conditionalFormatting xmlns:xm="http://schemas.microsoft.com/office/excel/2006/main">
          <x14:cfRule type="containsText" priority="161" operator="containsText" id="{F26A55AE-D752-47BF-A7FA-D92AB8E24530}">
            <xm:f>NOT(ISERROR(SEARCH($G$12,A11)))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62" operator="containsText" id="{A6E2E5A5-06C3-4211-930C-F05D640B8959}">
            <xm:f>NOT(ISERROR(SEARCH($G$11,A11)))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63" operator="containsText" id="{E27FBEDC-3AF7-4024-A92E-8D412671943B}">
            <xm:f>NOT(ISERROR(SEARCH($G$10,A11)))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64" operator="containsText" id="{D14F1CFD-7162-47D3-B01F-71C109E7F0B2}">
            <xm:f>NOT(ISERROR(SEARCH($G$9,A11)))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65" operator="containsText" id="{53B84E3D-0AF5-4B7F-BD0D-7F6C761D5FD5}">
            <xm:f>NOT(ISERROR(SEARCH($C$12,A11)))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66" operator="containsText" id="{EA5AD06D-1C12-4913-9F7B-6DB04990915B}">
            <xm:f>NOT(ISERROR(SEARCH($C$11,A11)))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67" operator="containsText" id="{2E7D8192-7D30-4854-BD70-FBCE9221C32E}">
            <xm:f>NOT(ISERROR(SEARCH($C$10,A11)))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68" operator="containsText" id="{A58B3B61-C0E3-4F24-9F48-8A61C9C21A2C}">
            <xm:f>NOT(ISERROR(SEARCH($C$9,A11)))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69" operator="containsText" id="{52EFAC58-A5F9-4FD3-9C70-6BAAAC1E1E89}">
            <xm:f>NOT(ISERROR(SEARCH($E$12,A11)))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70" operator="containsText" id="{B51C33AD-CF7F-4901-B759-634B2E78967B}">
            <xm:f>NOT(ISERROR(SEARCH($E$11,A11)))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71" operator="containsText" id="{62250B23-FF3F-40C2-AE4B-1723E8079612}">
            <xm:f>NOT(ISERROR(SEARCH($E$10,A11)))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72" operator="containsText" id="{1D2A81A8-9B42-460E-8221-DB2489324B0D}">
            <xm:f>NOT(ISERROR(SEARCH($E$9,A11)))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73" operator="containsText" id="{76BC7BFF-FB70-4601-AF17-EE58690D37E6}">
            <xm:f>NOT(ISERROR(SEARCH($A$12,A11)))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74" operator="containsText" id="{9663C06C-F342-478D-A3D7-CBF66B66BD09}">
            <xm:f>NOT(ISERROR(SEARCH($A$11,A11)))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75" operator="containsText" id="{9151CCAB-E396-43D1-B296-4983C8744383}">
            <xm:f>NOT(ISERROR(SEARCH($A$10,A11)))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76" operator="containsText" id="{EDA61B2E-5B5E-4E7D-AC6D-35EA9402881E}">
            <xm:f>NOT(ISERROR(SEARCH($A$9,A11)))</xm:f>
            <xm:f>$A$9</xm:f>
            <x14:dxf>
              <fill>
                <patternFill>
                  <bgColor rgb="FF00B0F0"/>
                </patternFill>
              </fill>
            </x14:dxf>
          </x14:cfRule>
          <xm:sqref>A11</xm:sqref>
        </x14:conditionalFormatting>
        <x14:conditionalFormatting xmlns:xm="http://schemas.microsoft.com/office/excel/2006/main">
          <x14:cfRule type="containsText" priority="145" operator="containsText" id="{AE5C6884-F1C4-428A-BE10-FA6152A9CDCE}">
            <xm:f>NOT(ISERROR(SEARCH($G$12,A12)))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46" operator="containsText" id="{C06AB2E3-6C22-4247-A71A-7AB16BBC0F17}">
            <xm:f>NOT(ISERROR(SEARCH($G$11,A12)))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47" operator="containsText" id="{61B03FA3-68FF-46B1-915B-80928216857F}">
            <xm:f>NOT(ISERROR(SEARCH($G$10,A12)))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48" operator="containsText" id="{7DF3393B-6124-4579-A4FE-1BC1452A3FA4}">
            <xm:f>NOT(ISERROR(SEARCH($G$9,A12)))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49" operator="containsText" id="{267E9C00-D42D-45E5-A84E-5F47E7788463}">
            <xm:f>NOT(ISERROR(SEARCH($C$12,A12)))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50" operator="containsText" id="{3A2C788E-38C0-4594-8FE4-10DF2FD4E6BC}">
            <xm:f>NOT(ISERROR(SEARCH($C$11,A12)))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51" operator="containsText" id="{95D907E1-4CD6-4F95-A045-3ADA69E995DA}">
            <xm:f>NOT(ISERROR(SEARCH($C$10,A12)))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52" operator="containsText" id="{2738A2E1-D985-452D-98B6-89C4154266E0}">
            <xm:f>NOT(ISERROR(SEARCH($C$9,A12)))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53" operator="containsText" id="{4C143330-CB3C-4F76-8EAA-0E216B2F1372}">
            <xm:f>NOT(ISERROR(SEARCH($E$12,A12)))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54" operator="containsText" id="{6D1011D7-FA1B-425D-8AC0-B734F64BAA49}">
            <xm:f>NOT(ISERROR(SEARCH($E$11,A12)))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55" operator="containsText" id="{226E5C4A-2AAA-4D58-96E5-F85AE8277392}">
            <xm:f>NOT(ISERROR(SEARCH($E$10,A12)))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56" operator="containsText" id="{EB363ADF-2CFD-4117-A788-F37F822F3EE6}">
            <xm:f>NOT(ISERROR(SEARCH($E$9,A12)))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57" operator="containsText" id="{A3608B81-548B-49D2-A547-A7305CE3DE30}">
            <xm:f>NOT(ISERROR(SEARCH($A$12,A12)))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58" operator="containsText" id="{0F2432C1-F8A5-4DF1-BC63-0FF2315E309D}">
            <xm:f>NOT(ISERROR(SEARCH($A$11,A12)))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59" operator="containsText" id="{0728B1A0-6A22-4561-8C43-A6A78799EFED}">
            <xm:f>NOT(ISERROR(SEARCH($A$10,A12)))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60" operator="containsText" id="{E165989C-90ED-430A-A6C6-687BFAFF4F35}">
            <xm:f>NOT(ISERROR(SEARCH($A$9,A12)))</xm:f>
            <xm:f>$A$9</xm:f>
            <x14:dxf>
              <fill>
                <patternFill>
                  <bgColor rgb="FF00B0F0"/>
                </patternFill>
              </fill>
            </x14:dxf>
          </x14:cfRule>
          <xm:sqref>A12</xm:sqref>
        </x14:conditionalFormatting>
        <x14:conditionalFormatting xmlns:xm="http://schemas.microsoft.com/office/excel/2006/main">
          <x14:cfRule type="containsText" priority="129" operator="containsText" id="{288BC265-E80E-4145-9629-64567CEAA39A}">
            <xm:f>NOT(ISERROR(SEARCH($G$12,C10)))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30" operator="containsText" id="{D5CA8DA9-2419-40E1-9AFD-60BAD2C5815F}">
            <xm:f>NOT(ISERROR(SEARCH($G$11,C10)))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31" operator="containsText" id="{459DD3CF-0C0A-4687-8C48-B831BAC15DE6}">
            <xm:f>NOT(ISERROR(SEARCH($G$10,C10)))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32" operator="containsText" id="{2AB4A537-1B4A-43AF-B36D-BCB8B63ED9E1}">
            <xm:f>NOT(ISERROR(SEARCH($G$9,C10)))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33" operator="containsText" id="{FCD8BDD7-52C1-4160-AACD-6CD5F2477939}">
            <xm:f>NOT(ISERROR(SEARCH($C$12,C10)))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34" operator="containsText" id="{D454C4DD-5F28-40E2-A8A7-CB586166EE7D}">
            <xm:f>NOT(ISERROR(SEARCH($C$11,C10)))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5" operator="containsText" id="{403CA752-AF47-4BC8-979C-DF3E33A66375}">
            <xm:f>NOT(ISERROR(SEARCH($C$10,C10)))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36" operator="containsText" id="{ABCAF462-321F-4ACF-B26A-B63B250A509E}">
            <xm:f>NOT(ISERROR(SEARCH($C$9,C10)))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37" operator="containsText" id="{020D4820-8CB9-401C-A080-7078F3C3AA90}">
            <xm:f>NOT(ISERROR(SEARCH($E$12,C10)))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38" operator="containsText" id="{0AAEF0F0-1FE6-426B-A4A3-0B295B0FE4D9}">
            <xm:f>NOT(ISERROR(SEARCH($E$11,C10)))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39" operator="containsText" id="{074B4D24-4F6B-4397-B834-2C9B2E8C68DC}">
            <xm:f>NOT(ISERROR(SEARCH($E$10,C10)))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40" operator="containsText" id="{A24B3EA7-E437-4275-91A4-4B94295803FF}">
            <xm:f>NOT(ISERROR(SEARCH($E$9,C10)))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41" operator="containsText" id="{CFEB9991-78A5-4DC0-B40E-6AB81F91EA76}">
            <xm:f>NOT(ISERROR(SEARCH($A$12,C10)))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42" operator="containsText" id="{D8F5CE8E-D61C-4C32-B32B-C428E808934A}">
            <xm:f>NOT(ISERROR(SEARCH($A$11,C10)))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43" operator="containsText" id="{1229FFF6-49C6-49EC-942F-02C7B1F2F975}">
            <xm:f>NOT(ISERROR(SEARCH($A$10,C10)))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44" operator="containsText" id="{821C154B-5463-455A-A671-5458487756A6}">
            <xm:f>NOT(ISERROR(SEARCH($A$9,C10)))</xm:f>
            <xm:f>$A$9</xm:f>
            <x14:dxf>
              <fill>
                <patternFill>
                  <bgColor rgb="FF00B0F0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ontainsText" priority="113" operator="containsText" id="{B3203643-1929-491C-AA09-121EEC67A739}">
            <xm:f>NOT(ISERROR(SEARCH($G$12,C11)))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14" operator="containsText" id="{21879DD0-453A-43DE-9BB8-CC04E5AAA579}">
            <xm:f>NOT(ISERROR(SEARCH($G$11,C11)))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15" operator="containsText" id="{7E94B715-4937-4536-A162-EB70F7A6E009}">
            <xm:f>NOT(ISERROR(SEARCH($G$10,C11)))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16" operator="containsText" id="{2724ACDA-72B0-4884-ACA1-12AEFBEAA9B2}">
            <xm:f>NOT(ISERROR(SEARCH($G$9,C11)))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17" operator="containsText" id="{A94B4A56-39BA-4CF1-82C5-782F53B71325}">
            <xm:f>NOT(ISERROR(SEARCH($C$12,C11)))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18" operator="containsText" id="{65225789-38E7-4219-8C08-7FAD82CE9156}">
            <xm:f>NOT(ISERROR(SEARCH($C$11,C11)))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19" operator="containsText" id="{255CDFDE-DDD8-4980-BD1C-FFC72F7B48F5}">
            <xm:f>NOT(ISERROR(SEARCH($C$10,C11)))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20" operator="containsText" id="{FD022236-A5B9-4EAB-B44A-D3F68D7B686A}">
            <xm:f>NOT(ISERROR(SEARCH($C$9,C11)))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21" operator="containsText" id="{16435E43-62AD-42DE-8E15-EA1FCCC191B3}">
            <xm:f>NOT(ISERROR(SEARCH($E$12,C11)))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22" operator="containsText" id="{068F9AA8-7B75-42BE-9FED-8AE972B82672}">
            <xm:f>NOT(ISERROR(SEARCH($E$11,C11)))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23" operator="containsText" id="{206A119D-E7D2-497E-AD24-A70185B68504}">
            <xm:f>NOT(ISERROR(SEARCH($E$10,C11)))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4" operator="containsText" id="{3525E4BF-5432-4D16-91F5-A0892F8B015F}">
            <xm:f>NOT(ISERROR(SEARCH($E$9,C11)))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25" operator="containsText" id="{6E1ECBE9-B2BF-4B25-A5E6-0355EE954000}">
            <xm:f>NOT(ISERROR(SEARCH($A$12,C11)))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26" operator="containsText" id="{AE015895-4EC3-4909-8F94-3F3303038D4B}">
            <xm:f>NOT(ISERROR(SEARCH($A$11,C11)))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27" operator="containsText" id="{95C3D781-D404-4F08-BA28-C6706F0088EE}">
            <xm:f>NOT(ISERROR(SEARCH($A$10,C11)))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28" operator="containsText" id="{B8E44485-A91A-4E7C-B653-383609D28CEA}">
            <xm:f>NOT(ISERROR(SEARCH($A$9,C11)))</xm:f>
            <xm:f>$A$9</xm:f>
            <x14:dxf>
              <fill>
                <patternFill>
                  <bgColor rgb="FF00B0F0"/>
                </patternFill>
              </fill>
            </x14:dxf>
          </x14:cfRule>
          <xm:sqref>C11</xm:sqref>
        </x14:conditionalFormatting>
        <x14:conditionalFormatting xmlns:xm="http://schemas.microsoft.com/office/excel/2006/main">
          <x14:cfRule type="containsText" priority="97" operator="containsText" id="{65A27753-65D6-4F1D-9F25-7871B2CDC0F0}">
            <xm:f>NOT(ISERROR(SEARCH($G$12,C12)))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98" operator="containsText" id="{9B85D6AD-3350-4FE5-88C0-8A64C8282BF6}">
            <xm:f>NOT(ISERROR(SEARCH($G$11,C12)))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99" operator="containsText" id="{E89790A0-6198-45D4-AAA6-51086F3B0E9A}">
            <xm:f>NOT(ISERROR(SEARCH($G$10,C12)))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100" operator="containsText" id="{5940B19D-C24C-4760-854C-F1DAED6DA6D9}">
            <xm:f>NOT(ISERROR(SEARCH($G$9,C12)))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101" operator="containsText" id="{C2F40C6A-C5A6-4924-A713-FF2DF570E2F3}">
            <xm:f>NOT(ISERROR(SEARCH($C$12,C12)))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102" operator="containsText" id="{DA78812A-7208-413C-BA94-FC955BE4E4D0}">
            <xm:f>NOT(ISERROR(SEARCH($C$11,C12)))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03" operator="containsText" id="{9B784981-0DBE-4BC2-BC97-A5791C763ABD}">
            <xm:f>NOT(ISERROR(SEARCH($C$10,C12)))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4" operator="containsText" id="{1473AE7A-82AE-4A71-AE4F-9731E6C5FDC8}">
            <xm:f>NOT(ISERROR(SEARCH($C$9,C12)))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105" operator="containsText" id="{6544A2BC-F42E-4738-87D5-1B56A6EC9FAB}">
            <xm:f>NOT(ISERROR(SEARCH($E$12,C12)))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06" operator="containsText" id="{3D609B40-CE8E-42E3-9F02-B8F0DE95EB66}">
            <xm:f>NOT(ISERROR(SEARCH($E$11,C12)))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07" operator="containsText" id="{2A3DA804-2129-4531-900A-AE774896A403}">
            <xm:f>NOT(ISERROR(SEARCH($E$10,C12)))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08" operator="containsText" id="{78B923F5-C887-4FCB-97C4-2AC0F87DAEF5}">
            <xm:f>NOT(ISERROR(SEARCH($E$9,C12)))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09" operator="containsText" id="{EBBB634F-AD5D-473C-AD01-1850D5714D11}">
            <xm:f>NOT(ISERROR(SEARCH($A$12,C12)))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10" operator="containsText" id="{47D25090-9704-4C49-BD29-05CDA63BA6C9}">
            <xm:f>NOT(ISERROR(SEARCH($A$11,C12)))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11" operator="containsText" id="{C2057F1A-E95E-45DB-B13E-02921841AE86}">
            <xm:f>NOT(ISERROR(SEARCH($A$10,C12)))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12" operator="containsText" id="{42769F5A-1CE1-476B-B4E0-8907EB5D4777}">
            <xm:f>NOT(ISERROR(SEARCH($A$9,C12)))</xm:f>
            <xm:f>$A$9</xm:f>
            <x14:dxf>
              <fill>
                <patternFill>
                  <bgColor rgb="FF00B0F0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containsText" priority="81" operator="containsText" id="{6CD38016-DD95-4ADE-881B-A58802233FC1}">
            <xm:f>NOT(ISERROR(SEARCH($G$12,E10)))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82" operator="containsText" id="{EDBF6E3D-61EF-44B0-A535-ED38EA505B21}">
            <xm:f>NOT(ISERROR(SEARCH($G$11,E10)))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83" operator="containsText" id="{F2B51AF7-6B8A-4CA9-9EA5-ECC0E1945A9A}">
            <xm:f>NOT(ISERROR(SEARCH($G$10,E10)))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84" operator="containsText" id="{1C21F227-F516-4105-8975-CA2276475555}">
            <xm:f>NOT(ISERROR(SEARCH($G$9,E10)))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85" operator="containsText" id="{E7C5249E-889D-4B0F-89B4-48402C5228E0}">
            <xm:f>NOT(ISERROR(SEARCH($C$12,E10)))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86" operator="containsText" id="{5C758F33-D1A9-4952-AC30-FC2074AA3807}">
            <xm:f>NOT(ISERROR(SEARCH($C$11,E10)))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87" operator="containsText" id="{9FA3E7E8-C706-4C67-B692-B8A269AC8D90}">
            <xm:f>NOT(ISERROR(SEARCH($C$10,E10)))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8" operator="containsText" id="{6B9C7CA3-12EB-4EFD-B865-DE030C3B47BB}">
            <xm:f>NOT(ISERROR(SEARCH($C$9,E10)))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89" operator="containsText" id="{CF806375-CD73-46FC-A3DD-0AE87A74AE00}">
            <xm:f>NOT(ISERROR(SEARCH($E$12,E10)))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90" operator="containsText" id="{E737A8BF-B93E-481D-B975-EE85A0960EBC}">
            <xm:f>NOT(ISERROR(SEARCH($E$11,E10)))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91" operator="containsText" id="{AA78C509-4C1E-4D1F-B060-8A375E3A1AF9}">
            <xm:f>NOT(ISERROR(SEARCH($E$10,E10)))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92" operator="containsText" id="{4A6A2C2F-E763-43D9-8B94-2EABE2B1543D}">
            <xm:f>NOT(ISERROR(SEARCH($E$9,E10)))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93" operator="containsText" id="{79CA34E9-7A04-470E-9487-1534A995CAB9}">
            <xm:f>NOT(ISERROR(SEARCH($A$12,E10)))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94" operator="containsText" id="{9AA51763-59A4-4599-9F30-0FF8E7FE0A16}">
            <xm:f>NOT(ISERROR(SEARCH($A$11,E10)))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95" operator="containsText" id="{426656A2-C614-4FF9-A232-B1829C76CEE0}">
            <xm:f>NOT(ISERROR(SEARCH($A$10,E10)))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96" operator="containsText" id="{C56C21A9-B124-4158-8CA4-E55A597C9ACB}">
            <xm:f>NOT(ISERROR(SEARCH($A$9,E10)))</xm:f>
            <xm:f>$A$9</xm:f>
            <x14:dxf>
              <fill>
                <patternFill>
                  <bgColor rgb="FF00B0F0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ontainsText" priority="65" operator="containsText" id="{25880AFA-6C88-4BEA-A520-CB0D8FD9DE50}">
            <xm:f>NOT(ISERROR(SEARCH($G$12,E11)))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66" operator="containsText" id="{536EF121-3189-4A9D-8770-2B675E9F0F76}">
            <xm:f>NOT(ISERROR(SEARCH($G$11,E11)))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67" operator="containsText" id="{A7D4F432-18CB-4B0B-8EF0-EE588F538B1B}">
            <xm:f>NOT(ISERROR(SEARCH($G$10,E11)))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68" operator="containsText" id="{C148F8D0-3C16-4118-8A56-76F7325592AC}">
            <xm:f>NOT(ISERROR(SEARCH($G$9,E11)))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69" operator="containsText" id="{69D6B9CB-422F-454A-852C-5E049282CD68}">
            <xm:f>NOT(ISERROR(SEARCH($C$12,E11)))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70" operator="containsText" id="{1776545B-DD6B-436C-85CA-CBFF8C29E7E6}">
            <xm:f>NOT(ISERROR(SEARCH($C$11,E11)))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71" operator="containsText" id="{B104A58D-BDFD-4F86-8ADC-34546AE23ED3}">
            <xm:f>NOT(ISERROR(SEARCH($C$10,E11)))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72" operator="containsText" id="{41E7F0E8-B013-4A02-BF53-8F4E67EE344A}">
            <xm:f>NOT(ISERROR(SEARCH($C$9,E11)))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73" operator="containsText" id="{E5B01E07-C2E9-4B73-9E6D-A19882CC6A99}">
            <xm:f>NOT(ISERROR(SEARCH($E$12,E11)))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74" operator="containsText" id="{EFCC8462-656C-4BC4-87F1-1D116A4D150F}">
            <xm:f>NOT(ISERROR(SEARCH($E$11,E11)))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75" operator="containsText" id="{B3C7A80C-157B-4D2F-8031-EFC47B7C8A4A}">
            <xm:f>NOT(ISERROR(SEARCH($E$10,E11)))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76" operator="containsText" id="{04A6958F-3CFC-4F9F-945A-7C2500C1DBF0}">
            <xm:f>NOT(ISERROR(SEARCH($E$9,E11)))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77" operator="containsText" id="{0F089D3C-B7D2-4498-B04B-FBB7AED0FA21}">
            <xm:f>NOT(ISERROR(SEARCH($A$12,E11)))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78" operator="containsText" id="{5D7E920C-910C-4D06-B07E-03F88D9906EB}">
            <xm:f>NOT(ISERROR(SEARCH($A$11,E11)))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79" operator="containsText" id="{A3FB99DE-8C63-42AC-A3C2-08F18E8F98DD}">
            <xm:f>NOT(ISERROR(SEARCH($A$10,E11)))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80" operator="containsText" id="{12AD09B5-1D18-45AA-8026-7E58C665E09F}">
            <xm:f>NOT(ISERROR(SEARCH($A$9,E11)))</xm:f>
            <xm:f>$A$9</xm:f>
            <x14:dxf>
              <fill>
                <patternFill>
                  <bgColor rgb="FF00B0F0"/>
                </patternFill>
              </fill>
            </x14:dxf>
          </x14:cfRule>
          <xm:sqref>E11</xm:sqref>
        </x14:conditionalFormatting>
        <x14:conditionalFormatting xmlns:xm="http://schemas.microsoft.com/office/excel/2006/main">
          <x14:cfRule type="containsText" priority="49" operator="containsText" id="{D64CD498-7F9F-4917-91C3-DE8CF092800D}">
            <xm:f>NOT(ISERROR(SEARCH($G$12,E12)))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50" operator="containsText" id="{CAA8A20D-CFF9-4D98-9959-885FBC404354}">
            <xm:f>NOT(ISERROR(SEARCH($G$11,E12)))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51" operator="containsText" id="{1F284FBB-546F-48F0-9E1B-CD9E8101B488}">
            <xm:f>NOT(ISERROR(SEARCH($G$10,E12)))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52" operator="containsText" id="{E532234E-AC11-4FFE-93E7-7C4331D7C1E5}">
            <xm:f>NOT(ISERROR(SEARCH($G$9,E12)))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53" operator="containsText" id="{979B5BCE-94E4-4307-9673-D611C5FD9894}">
            <xm:f>NOT(ISERROR(SEARCH($C$12,E12)))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54" operator="containsText" id="{C89F339B-528B-4934-89EC-A4E70BBAEFAF}">
            <xm:f>NOT(ISERROR(SEARCH($C$11,E12)))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55" operator="containsText" id="{B3DD9E6C-2CBD-4DDD-A067-29A90F3EAF0B}">
            <xm:f>NOT(ISERROR(SEARCH($C$10,E12)))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6" operator="containsText" id="{D63D92FB-89AA-4D69-957A-0CDACD49AC9C}">
            <xm:f>NOT(ISERROR(SEARCH($C$9,E12)))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57" operator="containsText" id="{75E1C5B1-2FD0-43A3-8AD1-2D7776D9C91E}">
            <xm:f>NOT(ISERROR(SEARCH($E$12,E12)))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58" operator="containsText" id="{C440B487-D780-4F38-AD84-155D2FF44EDB}">
            <xm:f>NOT(ISERROR(SEARCH($E$11,E12)))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59" operator="containsText" id="{5F1EE9B7-3A5B-4CFB-A185-7795BDD400ED}">
            <xm:f>NOT(ISERROR(SEARCH($E$10,E12)))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0" operator="containsText" id="{7865511E-990B-40D8-9AE3-E7502E5BAD25}">
            <xm:f>NOT(ISERROR(SEARCH($E$9,E12)))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61" operator="containsText" id="{6B8D02EB-F734-4B2D-B73D-E9495599FFE2}">
            <xm:f>NOT(ISERROR(SEARCH($A$12,E12)))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62" operator="containsText" id="{BBBEB45A-2019-48CE-9BD4-C159DE820B60}">
            <xm:f>NOT(ISERROR(SEARCH($A$11,E12)))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63" operator="containsText" id="{B30792A8-70EF-4366-951B-3E28D36CD6BE}">
            <xm:f>NOT(ISERROR(SEARCH($A$10,E12)))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64" operator="containsText" id="{51118C3F-F6C0-4D3B-A60F-3C086853676F}">
            <xm:f>NOT(ISERROR(SEARCH($A$9,E12)))</xm:f>
            <xm:f>$A$9</xm:f>
            <x14:dxf>
              <fill>
                <patternFill>
                  <bgColor rgb="FF00B0F0"/>
                </patternFill>
              </fill>
            </x14:dxf>
          </x14:cfRule>
          <xm:sqref>E12</xm:sqref>
        </x14:conditionalFormatting>
        <x14:conditionalFormatting xmlns:xm="http://schemas.microsoft.com/office/excel/2006/main">
          <x14:cfRule type="containsText" priority="33" operator="containsText" id="{99ED4178-08C9-4D8E-A15D-40E597BF766B}">
            <xm:f>NOT(ISERROR(SEARCH($G$12,G10)))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34" operator="containsText" id="{94F7F4CE-C6A5-4B64-829D-8A33F362E9F6}">
            <xm:f>NOT(ISERROR(SEARCH($G$11,G10)))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35" operator="containsText" id="{E08BB7BB-98B3-479E-A29B-04A06FB5F05C}">
            <xm:f>NOT(ISERROR(SEARCH($G$10,G10)))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36" operator="containsText" id="{D96E93B8-9EC6-452B-A422-651CE2A3C201}">
            <xm:f>NOT(ISERROR(SEARCH($G$9,G10)))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37" operator="containsText" id="{9D32AC1C-0AE2-411E-9527-712C23331195}">
            <xm:f>NOT(ISERROR(SEARCH($C$12,G10)))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38" operator="containsText" id="{FAE38FCE-9354-4C60-A7FE-80605E5A06E3}">
            <xm:f>NOT(ISERROR(SEARCH($C$11,G10)))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9" operator="containsText" id="{21337288-C0E5-4BC7-B4C8-2F37978C8C41}">
            <xm:f>NOT(ISERROR(SEARCH($C$10,G10)))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0" operator="containsText" id="{F3FBD368-6647-46F1-A87C-D0BFAA39F53F}">
            <xm:f>NOT(ISERROR(SEARCH($C$9,G10)))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41" operator="containsText" id="{9C4D589F-DEBC-423B-94FD-1CD23619CF5B}">
            <xm:f>NOT(ISERROR(SEARCH($E$12,G10)))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42" operator="containsText" id="{74573EAA-3585-4152-8B1D-C190D8691308}">
            <xm:f>NOT(ISERROR(SEARCH($E$11,G10)))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43" operator="containsText" id="{DCA79FA9-043A-4472-B639-403234B62AF4}">
            <xm:f>NOT(ISERROR(SEARCH($E$10,G10)))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4" operator="containsText" id="{93F25416-7815-4680-9A6C-124C0A74DB1A}">
            <xm:f>NOT(ISERROR(SEARCH($E$9,G10)))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45" operator="containsText" id="{7FF0E3AD-E5D8-4867-A767-E06D320D0614}">
            <xm:f>NOT(ISERROR(SEARCH($A$12,G10)))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46" operator="containsText" id="{321641F2-23B0-4CCB-A337-DEE5FC5C0DFE}">
            <xm:f>NOT(ISERROR(SEARCH($A$11,G10)))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47" operator="containsText" id="{74E3EB24-A521-442A-B7E1-D602B9E99162}">
            <xm:f>NOT(ISERROR(SEARCH($A$10,G10)))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48" operator="containsText" id="{AF21D075-E999-4456-BCEF-94DC5E7D560B}">
            <xm:f>NOT(ISERROR(SEARCH($A$9,G10)))</xm:f>
            <xm:f>$A$9</xm:f>
            <x14:dxf>
              <fill>
                <patternFill>
                  <bgColor rgb="FF00B0F0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ontainsText" priority="17" operator="containsText" id="{17E45347-C4CE-4E24-820D-49F1324F88A3}">
            <xm:f>NOT(ISERROR(SEARCH($G$12,G11)))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18" operator="containsText" id="{DD39C6CF-3A86-4E04-8379-F5C230125CA4}">
            <xm:f>NOT(ISERROR(SEARCH($G$11,G11)))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19" operator="containsText" id="{8496B97B-B54C-4CCD-8403-441A79955971}">
            <xm:f>NOT(ISERROR(SEARCH($G$10,G11)))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20" operator="containsText" id="{88D8ACA2-591C-4FB5-93A0-0FAD0126061F}">
            <xm:f>NOT(ISERROR(SEARCH($G$9,G11)))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21" operator="containsText" id="{77AA5F75-4A35-4C2D-9B55-C42895F5C6AD}">
            <xm:f>NOT(ISERROR(SEARCH($C$12,G11)))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22" operator="containsText" id="{5AD99A9B-A418-4B33-8123-42BC86243124}">
            <xm:f>NOT(ISERROR(SEARCH($C$11,G11)))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3" operator="containsText" id="{9CE70ED0-7DFD-4EEA-8AEC-A4BBC05B1D36}">
            <xm:f>NOT(ISERROR(SEARCH($C$10,G11)))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4" operator="containsText" id="{B73D0742-FD5E-4721-948E-ABC724037BE9}">
            <xm:f>NOT(ISERROR(SEARCH($C$9,G11)))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25" operator="containsText" id="{5A10F583-3352-4AD2-B661-1973E795450E}">
            <xm:f>NOT(ISERROR(SEARCH($E$12,G11)))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6" operator="containsText" id="{B1B39448-78F6-4815-A666-3262ABCB033B}">
            <xm:f>NOT(ISERROR(SEARCH($E$11,G11)))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27" operator="containsText" id="{DB25C760-67DC-42C0-B4CF-8BE39743FFBB}">
            <xm:f>NOT(ISERROR(SEARCH($E$10,G11)))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8" operator="containsText" id="{376DE743-E972-4420-8B46-91EEE53B2D07}">
            <xm:f>NOT(ISERROR(SEARCH($E$9,G11)))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29" operator="containsText" id="{D8D4ECFF-30CB-4202-A8E7-03D693D663D8}">
            <xm:f>NOT(ISERROR(SEARCH($A$12,G11)))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30" operator="containsText" id="{ACE8CB39-65D8-4093-B85F-33BADB296D34}">
            <xm:f>NOT(ISERROR(SEARCH($A$11,G11)))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31" operator="containsText" id="{211D7104-CA49-4439-9D3E-54F17D944549}">
            <xm:f>NOT(ISERROR(SEARCH($A$10,G11)))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32" operator="containsText" id="{4803EA5A-B22F-4B69-B1DF-F59B1EA090EC}">
            <xm:f>NOT(ISERROR(SEARCH($A$9,G11)))</xm:f>
            <xm:f>$A$9</xm:f>
            <x14:dxf>
              <fill>
                <patternFill>
                  <bgColor rgb="FF00B0F0"/>
                </patternFill>
              </fill>
            </x14:dxf>
          </x14:cfRule>
          <xm:sqref>G11</xm:sqref>
        </x14:conditionalFormatting>
        <x14:conditionalFormatting xmlns:xm="http://schemas.microsoft.com/office/excel/2006/main">
          <x14:cfRule type="containsText" priority="1" operator="containsText" id="{10EFCC14-6A32-47E8-B8CE-2B2344D62CCB}">
            <xm:f>NOT(ISERROR(SEARCH($G$12,G12)))</xm:f>
            <xm:f>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2" operator="containsText" id="{87870FB6-DBCB-4B06-8EE4-FC41BC4111C3}">
            <xm:f>NOT(ISERROR(SEARCH($G$11,G12)))</xm:f>
            <xm:f>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3" operator="containsText" id="{B62BA103-0FBE-4466-95CC-0E4BB6800DA5}">
            <xm:f>NOT(ISERROR(SEARCH($G$10,G12)))</xm:f>
            <xm:f>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4" operator="containsText" id="{3171E263-EB86-4964-93AD-E436331371B6}">
            <xm:f>NOT(ISERROR(SEARCH($G$9,G12)))</xm:f>
            <xm:f>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5" operator="containsText" id="{25CB3521-7BEE-4BCA-A88F-FDE96FDB73CA}">
            <xm:f>NOT(ISERROR(SEARCH($C$12,G12)))</xm:f>
            <xm:f>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6" operator="containsText" id="{3F95B797-32B9-40DE-B800-7A4860004A49}">
            <xm:f>NOT(ISERROR(SEARCH($C$11,G12)))</xm:f>
            <xm:f>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7" operator="containsText" id="{9674C287-AF56-44DE-A7D5-85A020CA2F61}">
            <xm:f>NOT(ISERROR(SEARCH($C$10,G12)))</xm:f>
            <xm:f>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" operator="containsText" id="{911CCAB6-5C0A-430E-BFAE-55B4854AEBB2}">
            <xm:f>NOT(ISERROR(SEARCH($C$9,G12)))</xm:f>
            <xm:f>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9" operator="containsText" id="{00FD8F0A-8939-467F-8469-36D58EA17EC5}">
            <xm:f>NOT(ISERROR(SEARCH($E$12,G12)))</xm:f>
            <xm:f>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10" operator="containsText" id="{86A7890C-E075-42BF-B0B6-3771A4AE7BBA}">
            <xm:f>NOT(ISERROR(SEARCH($E$11,G12)))</xm:f>
            <xm:f>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11" operator="containsText" id="{8CF75F35-C5F7-475C-AA15-A13F5C2871C2}">
            <xm:f>NOT(ISERROR(SEARCH($E$10,G12)))</xm:f>
            <xm:f>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" operator="containsText" id="{5BE7DD95-C4A0-4574-A496-6103456E474F}">
            <xm:f>NOT(ISERROR(SEARCH($E$9,G12)))</xm:f>
            <xm:f>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13" operator="containsText" id="{CED08D50-EA11-4E24-8F67-5117DF869211}">
            <xm:f>NOT(ISERROR(SEARCH($A$12,G12)))</xm:f>
            <xm:f>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14" operator="containsText" id="{D4A058B3-5F43-4FC5-A0FF-E52EDB500908}">
            <xm:f>NOT(ISERROR(SEARCH($A$11,G12)))</xm:f>
            <xm:f>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15" operator="containsText" id="{2B0F610C-1494-490E-AA5F-7086B593CD38}">
            <xm:f>NOT(ISERROR(SEARCH($A$10,G12)))</xm:f>
            <xm:f>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16" operator="containsText" id="{EFF0C2ED-8C9A-4FAE-90FD-F4469F56E2D5}">
            <xm:f>NOT(ISERROR(SEARCH($A$9,G12)))</xm:f>
            <xm:f>$A$9</xm:f>
            <x14:dxf>
              <fill>
                <patternFill>
                  <bgColor rgb="FF00B0F0"/>
                </patternFill>
              </fill>
            </x14:dxf>
          </x14:cfRule>
          <xm:sqref>G12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N18" sqref="N18"/>
    </sheetView>
  </sheetViews>
  <sheetFormatPr defaultColWidth="11.42578125" defaultRowHeight="15" x14ac:dyDescent="0.25"/>
  <cols>
    <col min="2" max="2" width="13.140625" bestFit="1" customWidth="1"/>
  </cols>
  <sheetData>
    <row r="1" spans="1:10" x14ac:dyDescent="0.25">
      <c r="A1" t="s">
        <v>42</v>
      </c>
    </row>
    <row r="2" spans="1:10" ht="30" x14ac:dyDescent="0.25">
      <c r="A2" t="s">
        <v>2</v>
      </c>
      <c r="B2" s="13" t="s">
        <v>43</v>
      </c>
      <c r="C2" s="13" t="s">
        <v>11</v>
      </c>
      <c r="D2" s="13" t="s">
        <v>12</v>
      </c>
      <c r="E2" s="13" t="s">
        <v>36</v>
      </c>
      <c r="F2" s="13" t="s">
        <v>37</v>
      </c>
      <c r="G2" s="13" t="s">
        <v>38</v>
      </c>
      <c r="H2" s="13" t="s">
        <v>39</v>
      </c>
      <c r="I2" s="13" t="s">
        <v>40</v>
      </c>
      <c r="J2" s="13" t="s">
        <v>13</v>
      </c>
    </row>
    <row r="3" spans="1:10" ht="18" customHeight="1" x14ac:dyDescent="0.25">
      <c r="A3">
        <v>1</v>
      </c>
      <c r="B3" t="str">
        <f>INDEX(Données!A$2:A$5,MATCH(Classement!$A3,Données!$K$2:$K$5,0))</f>
        <v>Dijon</v>
      </c>
      <c r="C3">
        <f>INDEX(Données!B$2:B$5,MATCH(Classement!$A3,Données!$K$2:$K$5,0))</f>
        <v>4</v>
      </c>
      <c r="D3">
        <f>INDEX(Données!C$2:C$5,MATCH(Classement!$A3,Données!$K$2:$K$5,0))</f>
        <v>2</v>
      </c>
      <c r="E3">
        <f>INDEX(Données!D$2:D$5,MATCH(Classement!$A3,Données!$K$2:$K$5,0))</f>
        <v>1</v>
      </c>
      <c r="F3">
        <f>INDEX(Données!E$2:E$5,MATCH(Classement!$A3,Données!$K$2:$K$5,0))</f>
        <v>1</v>
      </c>
      <c r="G3">
        <f>INDEX(Données!F$2:F$5,MATCH(Classement!$A3,Données!$K$2:$K$5,0))</f>
        <v>0</v>
      </c>
      <c r="H3">
        <f>INDEX(Données!G$2:G$5,MATCH(Classement!$A3,Données!$K$2:$K$5,0))</f>
        <v>6</v>
      </c>
      <c r="I3">
        <f>INDEX(Données!H$2:H$5,MATCH(Classement!$A3,Données!$K$2:$K$5,0))</f>
        <v>3</v>
      </c>
      <c r="J3">
        <f>INDEX(Données!I$2:I$5,MATCH(Classement!$A3,Données!$K$2:$K$5,0))</f>
        <v>3</v>
      </c>
    </row>
    <row r="4" spans="1:10" ht="18" customHeight="1" x14ac:dyDescent="0.25">
      <c r="A4">
        <v>2</v>
      </c>
      <c r="B4" t="str">
        <f>INDEX(Données!A$2:A$5,MATCH(Classement!$A4,Données!$K$2:$K$5,0))</f>
        <v>Marseille</v>
      </c>
      <c r="C4">
        <f>INDEX(Données!B$2:B$5,MATCH(Classement!$A4,Données!$K$2:$K$5,0))</f>
        <v>3</v>
      </c>
      <c r="D4">
        <f>INDEX(Données!C$2:C$5,MATCH(Classement!$A4,Données!$K$2:$K$5,0))</f>
        <v>2</v>
      </c>
      <c r="E4">
        <f>INDEX(Données!D$2:D$5,MATCH(Classement!$A4,Données!$K$2:$K$5,0))</f>
        <v>1</v>
      </c>
      <c r="F4">
        <f>INDEX(Données!E$2:E$5,MATCH(Classement!$A4,Données!$K$2:$K$5,0))</f>
        <v>0</v>
      </c>
      <c r="G4">
        <f>INDEX(Données!F$2:F$5,MATCH(Classement!$A4,Données!$K$2:$K$5,0))</f>
        <v>1</v>
      </c>
      <c r="H4">
        <f>INDEX(Données!G$2:G$5,MATCH(Classement!$A4,Données!$K$2:$K$5,0))</f>
        <v>6</v>
      </c>
      <c r="I4">
        <f>INDEX(Données!H$2:H$5,MATCH(Classement!$A4,Données!$K$2:$K$5,0))</f>
        <v>5</v>
      </c>
      <c r="J4">
        <f>INDEX(Données!I$2:I$5,MATCH(Classement!$A4,Données!$K$2:$K$5,0))</f>
        <v>1</v>
      </c>
    </row>
    <row r="5" spans="1:10" ht="18" customHeight="1" x14ac:dyDescent="0.25">
      <c r="A5">
        <v>3</v>
      </c>
      <c r="B5" t="str">
        <f>INDEX(Données!A$2:A$5,MATCH(Classement!$A5,Données!$K$2:$K$5,0))</f>
        <v>Angers</v>
      </c>
      <c r="C5">
        <f>INDEX(Données!B$2:B$5,MATCH(Classement!$A5,Données!$K$2:$K$5,0))</f>
        <v>2</v>
      </c>
      <c r="D5">
        <f>INDEX(Données!C$2:C$5,MATCH(Classement!$A5,Données!$K$2:$K$5,0))</f>
        <v>2</v>
      </c>
      <c r="E5">
        <f>INDEX(Données!D$2:D$5,MATCH(Classement!$A5,Données!$K$2:$K$5,0))</f>
        <v>0</v>
      </c>
      <c r="F5">
        <f>INDEX(Données!E$2:E$5,MATCH(Classement!$A5,Données!$K$2:$K$5,0))</f>
        <v>2</v>
      </c>
      <c r="G5">
        <f>INDEX(Données!F$2:F$5,MATCH(Classement!$A5,Données!$K$2:$K$5,0))</f>
        <v>0</v>
      </c>
      <c r="H5">
        <f>INDEX(Données!G$2:G$5,MATCH(Classement!$A5,Données!$K$2:$K$5,0))</f>
        <v>2</v>
      </c>
      <c r="I5">
        <f>INDEX(Données!H$2:H$5,MATCH(Classement!$A5,Données!$K$2:$K$5,0))</f>
        <v>2</v>
      </c>
      <c r="J5">
        <f>INDEX(Données!I$2:I$5,MATCH(Classement!$A5,Données!$K$2:$K$5,0))</f>
        <v>0</v>
      </c>
    </row>
    <row r="6" spans="1:10" x14ac:dyDescent="0.25">
      <c r="A6">
        <v>4</v>
      </c>
      <c r="B6" t="str">
        <f>INDEX(Données!A$2:A$5,MATCH(Classement!$A6,Données!$K$2:$K$5,0))</f>
        <v>Lyon</v>
      </c>
      <c r="C6">
        <f>INDEX(Données!B$2:B$5,MATCH(Classement!$A6,Données!$K$2:$K$5,0))</f>
        <v>1</v>
      </c>
      <c r="D6">
        <f>INDEX(Données!C$2:C$5,MATCH(Classement!$A6,Données!$K$2:$K$5,0))</f>
        <v>2</v>
      </c>
      <c r="E6">
        <f>INDEX(Données!D$2:D$5,MATCH(Classement!$A6,Données!$K$2:$K$5,0))</f>
        <v>0</v>
      </c>
      <c r="F6">
        <f>INDEX(Données!E$2:E$5,MATCH(Classement!$A6,Données!$K$2:$K$5,0))</f>
        <v>1</v>
      </c>
      <c r="G6">
        <f>INDEX(Données!F$2:F$5,MATCH(Classement!$A6,Données!$K$2:$K$5,0))</f>
        <v>1</v>
      </c>
      <c r="H6">
        <f>INDEX(Données!G$2:G$5,MATCH(Classement!$A6,Données!$K$2:$K$5,0))</f>
        <v>1</v>
      </c>
      <c r="I6">
        <f>INDEX(Données!H$2:H$5,MATCH(Classement!$A6,Données!$K$2:$K$5,0))</f>
        <v>5</v>
      </c>
      <c r="J6">
        <f>INDEX(Données!I$2:I$5,MATCH(Classement!$A6,Données!$K$2:$K$5,0))</f>
        <v>-4</v>
      </c>
    </row>
    <row r="8" spans="1:10" ht="30" x14ac:dyDescent="0.25">
      <c r="A8" t="s">
        <v>3</v>
      </c>
      <c r="B8" s="13" t="s">
        <v>43</v>
      </c>
      <c r="C8" s="13" t="s">
        <v>11</v>
      </c>
      <c r="D8" s="13" t="s">
        <v>12</v>
      </c>
      <c r="E8" s="13" t="s">
        <v>36</v>
      </c>
      <c r="F8" s="13" t="s">
        <v>37</v>
      </c>
      <c r="G8" s="13" t="s">
        <v>38</v>
      </c>
      <c r="H8" s="13" t="s">
        <v>39</v>
      </c>
      <c r="I8" s="13" t="s">
        <v>40</v>
      </c>
      <c r="J8" s="13" t="s">
        <v>13</v>
      </c>
    </row>
    <row r="9" spans="1:10" x14ac:dyDescent="0.25">
      <c r="A9">
        <v>1</v>
      </c>
      <c r="B9" t="str">
        <f>INDEX(Données!A$6:A$9,MATCH(Classement!$A9,Données!$K$6:$K$9,0))</f>
        <v>PSG</v>
      </c>
      <c r="C9">
        <f>INDEX(Données!B$6:B$9,MATCH(Classement!$A9,Données!$K$6:$K$9,0))</f>
        <v>4</v>
      </c>
      <c r="D9">
        <f>INDEX(Données!C$6:C$9,MATCH(Classement!$A9,Données!$K$6:$K$9,0))</f>
        <v>2</v>
      </c>
      <c r="E9">
        <f>INDEX(Données!D$6:D$9,MATCH(Classement!$A9,Données!$K$6:$K$9,0))</f>
        <v>1</v>
      </c>
      <c r="F9">
        <f>INDEX(Données!E$6:E$9,MATCH(Classement!$A9,Données!$K$6:$K$9,0))</f>
        <v>1</v>
      </c>
      <c r="G9">
        <f>INDEX(Données!F$6:F$9,MATCH(Classement!$A9,Données!$K$6:$K$9,0))</f>
        <v>0</v>
      </c>
      <c r="H9">
        <f>INDEX(Données!G$6:G$9,MATCH(Classement!$A9,Données!$K$6:$K$9,0))</f>
        <v>11</v>
      </c>
      <c r="I9">
        <f>INDEX(Données!H$6:H$9,MATCH(Classement!$A9,Données!$K$6:$K$9,0))</f>
        <v>1</v>
      </c>
      <c r="J9">
        <f>INDEX(Données!I$6:I$9,MATCH(Classement!$A9,Données!$K$6:$K$9,0))</f>
        <v>10</v>
      </c>
    </row>
    <row r="10" spans="1:10" x14ac:dyDescent="0.25">
      <c r="A10">
        <v>2</v>
      </c>
      <c r="B10" t="str">
        <f>INDEX(Données!A$6:A$9,MATCH(Classement!$A10,Données!$K$6:$K$9,0))</f>
        <v>Lille</v>
      </c>
      <c r="C10">
        <f>INDEX(Données!B$6:B$9,MATCH(Classement!$A10,Données!$K$6:$K$9,0))</f>
        <v>4</v>
      </c>
      <c r="D10">
        <f>INDEX(Données!C$6:C$9,MATCH(Classement!$A10,Données!$K$6:$K$9,0))</f>
        <v>2</v>
      </c>
      <c r="E10">
        <f>INDEX(Données!D$6:D$9,MATCH(Classement!$A10,Données!$K$6:$K$9,0))</f>
        <v>1</v>
      </c>
      <c r="F10">
        <f>INDEX(Données!E$6:E$9,MATCH(Classement!$A10,Données!$K$6:$K$9,0))</f>
        <v>1</v>
      </c>
      <c r="G10">
        <f>INDEX(Données!F$6:F$9,MATCH(Classement!$A10,Données!$K$6:$K$9,0))</f>
        <v>0</v>
      </c>
      <c r="H10">
        <f>INDEX(Données!G$6:G$9,MATCH(Classement!$A10,Données!$K$6:$K$9,0))</f>
        <v>2</v>
      </c>
      <c r="I10">
        <f>INDEX(Données!H$6:H$9,MATCH(Classement!$A10,Données!$K$6:$K$9,0))</f>
        <v>0</v>
      </c>
      <c r="J10">
        <f>INDEX(Données!I$6:I$9,MATCH(Classement!$A10,Données!$K$6:$K$9,0))</f>
        <v>2</v>
      </c>
    </row>
    <row r="11" spans="1:10" x14ac:dyDescent="0.25">
      <c r="A11">
        <v>3</v>
      </c>
      <c r="B11" t="str">
        <f>INDEX(Données!A$6:A$9,MATCH(Classement!$A11,Données!$K$6:$K$9,0))</f>
        <v>Saint-Etienne</v>
      </c>
      <c r="C11">
        <f>INDEX(Données!B$6:B$9,MATCH(Classement!$A11,Données!$K$6:$K$9,0))</f>
        <v>2</v>
      </c>
      <c r="D11">
        <f>INDEX(Données!C$6:C$9,MATCH(Classement!$A11,Données!$K$6:$K$9,0))</f>
        <v>2</v>
      </c>
      <c r="E11">
        <f>INDEX(Données!D$6:D$9,MATCH(Classement!$A11,Données!$K$6:$K$9,0))</f>
        <v>0</v>
      </c>
      <c r="F11">
        <f>INDEX(Données!E$6:E$9,MATCH(Classement!$A11,Données!$K$6:$K$9,0))</f>
        <v>2</v>
      </c>
      <c r="G11">
        <f>INDEX(Données!F$6:F$9,MATCH(Classement!$A11,Données!$K$6:$K$9,0))</f>
        <v>0</v>
      </c>
      <c r="H11">
        <f>INDEX(Données!G$6:G$9,MATCH(Classement!$A11,Données!$K$6:$K$9,0))</f>
        <v>1</v>
      </c>
      <c r="I11">
        <f>INDEX(Données!H$6:H$9,MATCH(Classement!$A11,Données!$K$6:$K$9,0))</f>
        <v>1</v>
      </c>
      <c r="J11">
        <f>INDEX(Données!I$6:I$9,MATCH(Classement!$A11,Données!$K$6:$K$9,0))</f>
        <v>0</v>
      </c>
    </row>
    <row r="12" spans="1:10" x14ac:dyDescent="0.25">
      <c r="A12">
        <v>4</v>
      </c>
      <c r="B12" t="str">
        <f>INDEX(Données!A$6:A$9,MATCH(Classement!$A12,Données!$K$6:$K$9,0))</f>
        <v>Bordeaux</v>
      </c>
      <c r="C12">
        <f>INDEX(Données!B$6:B$9,MATCH(Classement!$A12,Données!$K$6:$K$9,0))</f>
        <v>0</v>
      </c>
      <c r="D12">
        <f>INDEX(Données!C$6:C$9,MATCH(Classement!$A12,Données!$K$6:$K$9,0))</f>
        <v>2</v>
      </c>
      <c r="E12">
        <f>INDEX(Données!D$6:D$9,MATCH(Classement!$A12,Données!$K$6:$K$9,0))</f>
        <v>0</v>
      </c>
      <c r="F12">
        <f>INDEX(Données!E$6:E$9,MATCH(Classement!$A12,Données!$K$6:$K$9,0))</f>
        <v>0</v>
      </c>
      <c r="G12">
        <f>INDEX(Données!F$6:F$9,MATCH(Classement!$A12,Données!$K$6:$K$9,0))</f>
        <v>2</v>
      </c>
      <c r="H12">
        <f>INDEX(Données!G$6:G$9,MATCH(Classement!$A12,Données!$K$6:$K$9,0))</f>
        <v>0</v>
      </c>
      <c r="I12">
        <f>INDEX(Données!H$6:H$9,MATCH(Classement!$A12,Données!$K$6:$K$9,0))</f>
        <v>12</v>
      </c>
      <c r="J12">
        <f>INDEX(Données!I$6:I$9,MATCH(Classement!$A12,Données!$K$6:$K$9,0))</f>
        <v>-12</v>
      </c>
    </row>
    <row r="14" spans="1:10" ht="30" x14ac:dyDescent="0.25">
      <c r="A14" t="s">
        <v>4</v>
      </c>
      <c r="B14" s="13" t="s">
        <v>43</v>
      </c>
      <c r="C14" s="13" t="s">
        <v>11</v>
      </c>
      <c r="D14" s="13" t="s">
        <v>12</v>
      </c>
      <c r="E14" s="13" t="s">
        <v>36</v>
      </c>
      <c r="F14" s="13" t="s">
        <v>37</v>
      </c>
      <c r="G14" s="13" t="s">
        <v>38</v>
      </c>
      <c r="H14" s="13" t="s">
        <v>39</v>
      </c>
      <c r="I14" s="13" t="s">
        <v>40</v>
      </c>
      <c r="J14" s="13" t="s">
        <v>13</v>
      </c>
    </row>
    <row r="15" spans="1:10" x14ac:dyDescent="0.25">
      <c r="A15">
        <v>1</v>
      </c>
      <c r="B15" t="str">
        <f>INDEX(Données!A$10:A$13,MATCH(Classement!$A15,Données!$K$10:$K$13,0))</f>
        <v>Strasbourg</v>
      </c>
      <c r="C15">
        <f>INDEX(Données!B$10:B$13,MATCH(Classement!$A15,Données!$K$10:$K$13,0))</f>
        <v>7</v>
      </c>
      <c r="D15">
        <f>INDEX(Données!C$10:C$13,MATCH(Classement!$A15,Données!$K$10:$K$13,0))</f>
        <v>3</v>
      </c>
      <c r="E15">
        <f>INDEX(Données!D$10:D$13,MATCH(Classement!$A15,Données!$K$10:$K$13,0))</f>
        <v>2</v>
      </c>
      <c r="F15">
        <f>INDEX(Données!E$10:E$13,MATCH(Classement!$A15,Données!$K$10:$K$13,0))</f>
        <v>1</v>
      </c>
      <c r="G15">
        <f>INDEX(Données!F$10:F$13,MATCH(Classement!$A15,Données!$K$10:$K$13,0))</f>
        <v>0</v>
      </c>
      <c r="H15">
        <f>INDEX(Données!G$10:G$13,MATCH(Classement!$A15,Données!$K$10:$K$13,0))</f>
        <v>6</v>
      </c>
      <c r="I15">
        <f>INDEX(Données!H$10:H$13,MATCH(Classement!$A15,Données!$K$10:$K$13,0))</f>
        <v>1</v>
      </c>
      <c r="J15">
        <f>INDEX(Données!I$10:I$13,MATCH(Classement!$A15,Données!$K$10:$K$13,0))</f>
        <v>5</v>
      </c>
    </row>
    <row r="16" spans="1:10" x14ac:dyDescent="0.25">
      <c r="A16">
        <v>2</v>
      </c>
      <c r="B16" t="str">
        <f>INDEX(Données!A$10:A$13,MATCH(Classement!$A16,Données!$K$10:$K$13,0))</f>
        <v>Montpellier</v>
      </c>
      <c r="C16">
        <f>INDEX(Données!B$10:B$13,MATCH(Classement!$A16,Données!$K$10:$K$13,0))</f>
        <v>6</v>
      </c>
      <c r="D16">
        <f>INDEX(Données!C$10:C$13,MATCH(Classement!$A16,Données!$K$10:$K$13,0))</f>
        <v>3</v>
      </c>
      <c r="E16">
        <f>INDEX(Données!D$10:D$13,MATCH(Classement!$A16,Données!$K$10:$K$13,0))</f>
        <v>2</v>
      </c>
      <c r="F16">
        <f>INDEX(Données!E$10:E$13,MATCH(Classement!$A16,Données!$K$10:$K$13,0))</f>
        <v>0</v>
      </c>
      <c r="G16">
        <f>INDEX(Données!F$10:F$13,MATCH(Classement!$A16,Données!$K$10:$K$13,0))</f>
        <v>1</v>
      </c>
      <c r="H16">
        <f>INDEX(Données!G$10:G$13,MATCH(Classement!$A16,Données!$K$10:$K$13,0))</f>
        <v>10</v>
      </c>
      <c r="I16">
        <f>INDEX(Données!H$10:H$13,MATCH(Classement!$A16,Données!$K$10:$K$13,0))</f>
        <v>6</v>
      </c>
      <c r="J16">
        <f>INDEX(Données!I$10:I$13,MATCH(Classement!$A16,Données!$K$10:$K$13,0))</f>
        <v>4</v>
      </c>
    </row>
    <row r="17" spans="1:10" x14ac:dyDescent="0.25">
      <c r="A17">
        <v>3</v>
      </c>
      <c r="B17" t="str">
        <f>INDEX(Données!A$10:A$13,MATCH(Classement!$A17,Données!$K$10:$K$13,0))</f>
        <v>Nantes</v>
      </c>
      <c r="C17">
        <f>INDEX(Données!B$10:B$13,MATCH(Classement!$A17,Données!$K$10:$K$13,0))</f>
        <v>1</v>
      </c>
      <c r="D17">
        <f>INDEX(Données!C$10:C$13,MATCH(Classement!$A17,Données!$K$10:$K$13,0))</f>
        <v>2</v>
      </c>
      <c r="E17">
        <f>INDEX(Données!D$10:D$13,MATCH(Classement!$A17,Données!$K$10:$K$13,0))</f>
        <v>0</v>
      </c>
      <c r="F17">
        <f>INDEX(Données!E$10:E$13,MATCH(Classement!$A17,Données!$K$10:$K$13,0))</f>
        <v>1</v>
      </c>
      <c r="G17">
        <f>INDEX(Données!F$10:F$13,MATCH(Classement!$A17,Données!$K$10:$K$13,0))</f>
        <v>1</v>
      </c>
      <c r="H17">
        <f>INDEX(Données!G$10:G$13,MATCH(Classement!$A17,Données!$K$10:$K$13,0))</f>
        <v>3</v>
      </c>
      <c r="I17">
        <f>INDEX(Données!H$10:H$13,MATCH(Classement!$A17,Données!$K$10:$K$13,0))</f>
        <v>4</v>
      </c>
      <c r="J17">
        <f>INDEX(Données!I$10:I$13,MATCH(Classement!$A17,Données!$K$10:$K$13,0))</f>
        <v>-1</v>
      </c>
    </row>
    <row r="18" spans="1:10" x14ac:dyDescent="0.25">
      <c r="A18">
        <v>4</v>
      </c>
      <c r="B18" t="str">
        <f>INDEX(Données!A$10:A$13,MATCH(Classement!$A18,Données!$K$10:$K$13,0))</f>
        <v>Metz</v>
      </c>
      <c r="C18">
        <f>INDEX(Données!B$10:B$13,MATCH(Classement!$A18,Données!$K$10:$K$13,0))</f>
        <v>0</v>
      </c>
      <c r="D18">
        <f>INDEX(Données!C$10:C$13,MATCH(Classement!$A18,Données!$K$10:$K$13,0))</f>
        <v>2</v>
      </c>
      <c r="E18">
        <f>INDEX(Données!D$10:D$13,MATCH(Classement!$A18,Données!$K$10:$K$13,0))</f>
        <v>0</v>
      </c>
      <c r="F18">
        <f>INDEX(Données!E$10:E$13,MATCH(Classement!$A18,Données!$K$10:$K$13,0))</f>
        <v>0</v>
      </c>
      <c r="G18">
        <f>INDEX(Données!F$10:F$13,MATCH(Classement!$A18,Données!$K$10:$K$13,0))</f>
        <v>2</v>
      </c>
      <c r="H18">
        <f>INDEX(Données!G$10:G$13,MATCH(Classement!$A18,Données!$K$10:$K$13,0))</f>
        <v>1</v>
      </c>
      <c r="I18">
        <f>INDEX(Données!H$10:H$13,MATCH(Classement!$A18,Données!$K$10:$K$13,0))</f>
        <v>9</v>
      </c>
      <c r="J18">
        <f>INDEX(Données!I$10:I$13,MATCH(Classement!$A18,Données!$K$10:$K$13,0))</f>
        <v>-8</v>
      </c>
    </row>
    <row r="20" spans="1:10" ht="30" x14ac:dyDescent="0.25">
      <c r="A20" t="s">
        <v>5</v>
      </c>
      <c r="B20" s="13" t="s">
        <v>43</v>
      </c>
      <c r="C20" s="13" t="s">
        <v>11</v>
      </c>
      <c r="D20" s="13" t="s">
        <v>12</v>
      </c>
      <c r="E20" s="13" t="s">
        <v>36</v>
      </c>
      <c r="F20" s="13" t="s">
        <v>37</v>
      </c>
      <c r="G20" s="13" t="s">
        <v>38</v>
      </c>
      <c r="H20" s="13" t="s">
        <v>39</v>
      </c>
      <c r="I20" s="13" t="s">
        <v>40</v>
      </c>
      <c r="J20" s="13" t="s">
        <v>13</v>
      </c>
    </row>
    <row r="21" spans="1:10" x14ac:dyDescent="0.25">
      <c r="A21">
        <v>1</v>
      </c>
      <c r="B21" t="str">
        <f>INDEX(Données!A$14:A$17,MATCH(Classement!$A21,Données!$K$14:$K$17,0))</f>
        <v>Monaco</v>
      </c>
      <c r="C21">
        <f>INDEX(Données!B$14:B$17,MATCH(Classement!$A21,Données!$K$14:$K$17,0))</f>
        <v>6</v>
      </c>
      <c r="D21">
        <f>INDEX(Données!C$14:C$17,MATCH(Classement!$A21,Données!$K$14:$K$17,0))</f>
        <v>3</v>
      </c>
      <c r="E21">
        <f>INDEX(Données!D$14:D$17,MATCH(Classement!$A21,Données!$K$14:$K$17,0))</f>
        <v>2</v>
      </c>
      <c r="F21">
        <f>INDEX(Données!E$14:E$17,MATCH(Classement!$A21,Données!$K$14:$K$17,0))</f>
        <v>0</v>
      </c>
      <c r="G21">
        <f>INDEX(Données!F$14:F$17,MATCH(Classement!$A21,Données!$K$14:$K$17,0))</f>
        <v>1</v>
      </c>
      <c r="H21">
        <f>INDEX(Données!G$14:G$17,MATCH(Classement!$A21,Données!$K$14:$K$17,0))</f>
        <v>7</v>
      </c>
      <c r="I21">
        <f>INDEX(Données!H$14:H$17,MATCH(Classement!$A21,Données!$K$14:$K$17,0))</f>
        <v>3</v>
      </c>
      <c r="J21">
        <f>INDEX(Données!I$14:I$17,MATCH(Classement!$A21,Données!$K$14:$K$17,0))</f>
        <v>4</v>
      </c>
    </row>
    <row r="22" spans="1:10" x14ac:dyDescent="0.25">
      <c r="A22">
        <v>2</v>
      </c>
      <c r="B22" t="str">
        <f>INDEX(Données!A$14:A$17,MATCH(Classement!$A22,Données!$K$14:$K$17,0))</f>
        <v>Nice</v>
      </c>
      <c r="C22">
        <f>INDEX(Données!B$14:B$17,MATCH(Classement!$A22,Données!$K$14:$K$17,0))</f>
        <v>4</v>
      </c>
      <c r="D22">
        <f>INDEX(Données!C$14:C$17,MATCH(Classement!$A22,Données!$K$14:$K$17,0))</f>
        <v>3</v>
      </c>
      <c r="E22">
        <f>INDEX(Données!D$14:D$17,MATCH(Classement!$A22,Données!$K$14:$K$17,0))</f>
        <v>1</v>
      </c>
      <c r="F22">
        <f>INDEX(Données!E$14:E$17,MATCH(Classement!$A22,Données!$K$14:$K$17,0))</f>
        <v>1</v>
      </c>
      <c r="G22">
        <f>INDEX(Données!F$14:F$17,MATCH(Classement!$A22,Données!$K$14:$K$17,0))</f>
        <v>1</v>
      </c>
      <c r="H22">
        <f>INDEX(Données!G$14:G$17,MATCH(Classement!$A22,Données!$K$14:$K$17,0))</f>
        <v>5</v>
      </c>
      <c r="I22">
        <f>INDEX(Données!H$14:H$17,MATCH(Classement!$A22,Données!$K$14:$K$17,0))</f>
        <v>7</v>
      </c>
      <c r="J22">
        <f>INDEX(Données!I$14:I$17,MATCH(Classement!$A22,Données!$K$14:$K$17,0))</f>
        <v>-2</v>
      </c>
    </row>
    <row r="23" spans="1:10" x14ac:dyDescent="0.25">
      <c r="A23">
        <v>3</v>
      </c>
      <c r="B23" t="str">
        <f>INDEX(Données!A$14:A$17,MATCH(Classement!$A23,Données!$K$14:$K$17,0))</f>
        <v>Toulouse</v>
      </c>
      <c r="C23">
        <f>INDEX(Données!B$14:B$17,MATCH(Classement!$A23,Données!$K$14:$K$17,0))</f>
        <v>3</v>
      </c>
      <c r="D23">
        <f>INDEX(Données!C$14:C$17,MATCH(Classement!$A23,Données!$K$14:$K$17,0))</f>
        <v>2</v>
      </c>
      <c r="E23">
        <f>INDEX(Données!D$14:D$17,MATCH(Classement!$A23,Données!$K$14:$K$17,0))</f>
        <v>1</v>
      </c>
      <c r="F23">
        <f>INDEX(Données!E$14:E$17,MATCH(Classement!$A23,Données!$K$14:$K$17,0))</f>
        <v>0</v>
      </c>
      <c r="G23">
        <f>INDEX(Données!F$14:F$17,MATCH(Classement!$A23,Données!$K$14:$K$17,0))</f>
        <v>1</v>
      </c>
      <c r="H23">
        <f>INDEX(Données!G$14:G$17,MATCH(Classement!$A23,Données!$K$14:$K$17,0))</f>
        <v>5</v>
      </c>
      <c r="I23">
        <f>INDEX(Données!H$14:H$17,MATCH(Classement!$A23,Données!$K$14:$K$17,0))</f>
        <v>2</v>
      </c>
      <c r="J23">
        <f>INDEX(Données!I$14:I$17,MATCH(Classement!$A23,Données!$K$14:$K$17,0))</f>
        <v>3</v>
      </c>
    </row>
    <row r="24" spans="1:10" x14ac:dyDescent="0.25">
      <c r="A24">
        <v>4</v>
      </c>
      <c r="B24" t="str">
        <f>INDEX(Données!A$14:A$17,MATCH(Classement!$A24,Données!$K$14:$K$17,0))</f>
        <v>Rennes</v>
      </c>
      <c r="C24">
        <f>INDEX(Données!B$14:B$17,MATCH(Classement!$A24,Données!$K$14:$K$17,0))</f>
        <v>1</v>
      </c>
      <c r="D24">
        <f>INDEX(Données!C$14:C$17,MATCH(Classement!$A24,Données!$K$14:$K$17,0))</f>
        <v>2</v>
      </c>
      <c r="E24">
        <f>INDEX(Données!D$14:D$17,MATCH(Classement!$A24,Données!$K$14:$K$17,0))</f>
        <v>0</v>
      </c>
      <c r="F24">
        <f>INDEX(Données!E$14:E$17,MATCH(Classement!$A24,Données!$K$14:$K$17,0))</f>
        <v>1</v>
      </c>
      <c r="G24">
        <f>INDEX(Données!F$14:F$17,MATCH(Classement!$A24,Données!$K$14:$K$17,0))</f>
        <v>1</v>
      </c>
      <c r="H24">
        <f>INDEX(Données!G$14:G$17,MATCH(Classement!$A24,Données!$K$14:$K$17,0))</f>
        <v>1</v>
      </c>
      <c r="I24">
        <f>INDEX(Données!H$14:H$17,MATCH(Classement!$A24,Données!$K$14:$K$17,0))</f>
        <v>6</v>
      </c>
      <c r="J24">
        <f>INDEX(Données!I$14:I$17,MATCH(Classement!$A24,Données!$K$14:$K$17,0))</f>
        <v>-5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"/>
  <sheetViews>
    <sheetView workbookViewId="0">
      <selection activeCell="A2" sqref="A2:XFD2"/>
    </sheetView>
  </sheetViews>
  <sheetFormatPr defaultColWidth="11.42578125" defaultRowHeight="28.5" customHeight="1" x14ac:dyDescent="0.25"/>
  <cols>
    <col min="1" max="1" width="8.140625" style="2" customWidth="1"/>
    <col min="2" max="2" width="4.85546875" style="2" customWidth="1"/>
    <col min="3" max="3" width="2.140625" style="5" customWidth="1"/>
    <col min="4" max="4" width="14.28515625" style="2" customWidth="1"/>
    <col min="5" max="6" width="5.7109375" style="2" customWidth="1"/>
    <col min="7" max="7" width="14.28515625" style="2" customWidth="1"/>
    <col min="8" max="8" width="2.140625" style="5" customWidth="1"/>
    <col min="9" max="9" width="2.140625" style="2" customWidth="1"/>
    <col min="10" max="10" width="14.28515625" style="2" customWidth="1"/>
    <col min="11" max="12" width="5.7109375" style="2" customWidth="1"/>
    <col min="13" max="13" width="14.28515625" style="2" customWidth="1"/>
    <col min="14" max="15" width="2.140625" style="5" customWidth="1"/>
    <col min="16" max="16" width="14.28515625" style="2" customWidth="1"/>
    <col min="17" max="18" width="5.7109375" style="2" customWidth="1"/>
    <col min="19" max="19" width="14.28515625" style="2" customWidth="1"/>
    <col min="20" max="20" width="2.140625" style="5" customWidth="1"/>
    <col min="21" max="21" width="2.140625" style="2" customWidth="1"/>
    <col min="22" max="22" width="14.28515625" style="2" customWidth="1"/>
    <col min="23" max="24" width="5.7109375" style="2" customWidth="1"/>
    <col min="25" max="25" width="14.28515625" style="2" customWidth="1"/>
    <col min="26" max="26" width="2.140625" style="5" customWidth="1"/>
    <col min="27" max="16384" width="11.42578125" style="2"/>
  </cols>
  <sheetData>
    <row r="1" spans="1:21" ht="28.5" customHeight="1" x14ac:dyDescent="0.25">
      <c r="A1" s="4"/>
      <c r="D1" s="14" t="str">
        <f>'Organisation tournoi'!D1</f>
        <v>Terrain 1</v>
      </c>
      <c r="E1" s="14"/>
      <c r="F1" s="14"/>
      <c r="G1" s="14"/>
    </row>
    <row r="2" spans="1:21" ht="28.5" customHeight="1" x14ac:dyDescent="0.25">
      <c r="A2" s="4">
        <f>'Organisation tournoi'!B$1</f>
        <v>0.4375</v>
      </c>
      <c r="D2" s="6" t="str">
        <f>'Organisation tournoi'!A9</f>
        <v>Dijon</v>
      </c>
      <c r="E2" s="7">
        <v>5</v>
      </c>
      <c r="F2" s="7">
        <v>2</v>
      </c>
      <c r="G2" s="6" t="str">
        <f>'Organisation tournoi'!A10</f>
        <v>Marseille</v>
      </c>
      <c r="I2" s="5"/>
      <c r="U2" s="5"/>
    </row>
    <row r="3" spans="1:21" ht="28.5" customHeight="1" x14ac:dyDescent="0.25">
      <c r="A3" s="4">
        <f>A2+'Organisation tournoi'!$B$2+'Organisation tournoi'!$B$3</f>
        <v>0.44791666666666669</v>
      </c>
      <c r="D3" s="6" t="str">
        <f>'Organisation tournoi'!C9</f>
        <v>PSG</v>
      </c>
      <c r="E3" s="7">
        <v>1</v>
      </c>
      <c r="F3" s="7">
        <v>1</v>
      </c>
      <c r="G3" s="6" t="str">
        <f>'Organisation tournoi'!C10</f>
        <v>Saint-Etienne</v>
      </c>
      <c r="I3" s="5"/>
      <c r="U3" s="5"/>
    </row>
    <row r="4" spans="1:21" ht="28.5" customHeight="1" x14ac:dyDescent="0.25">
      <c r="A4" s="4">
        <f>A3+'Organisation tournoi'!$B$2+'Organisation tournoi'!$B$3</f>
        <v>0.45833333333333337</v>
      </c>
      <c r="D4" s="6" t="str">
        <f>'Organisation tournoi'!A9</f>
        <v>Dijon</v>
      </c>
      <c r="E4" s="7">
        <v>1</v>
      </c>
      <c r="F4" s="7">
        <v>1</v>
      </c>
      <c r="G4" s="6" t="str">
        <f>'Organisation tournoi'!A12</f>
        <v>Angers</v>
      </c>
      <c r="I4" s="5"/>
      <c r="U4" s="5"/>
    </row>
    <row r="5" spans="1:21" ht="28.5" customHeight="1" x14ac:dyDescent="0.25">
      <c r="A5" s="4">
        <f>A4+'Organisation tournoi'!$B$2+'Organisation tournoi'!$B$3</f>
        <v>0.46875000000000006</v>
      </c>
      <c r="D5" s="6" t="str">
        <f>'Organisation tournoi'!C9</f>
        <v>PSG</v>
      </c>
      <c r="E5" s="7">
        <v>10</v>
      </c>
      <c r="F5" s="7">
        <v>0</v>
      </c>
      <c r="G5" s="6" t="str">
        <f>'Organisation tournoi'!C12</f>
        <v>Bordeaux</v>
      </c>
      <c r="I5" s="5"/>
      <c r="U5" s="5"/>
    </row>
    <row r="6" spans="1:21" ht="28.5" customHeight="1" x14ac:dyDescent="0.25">
      <c r="A6" s="4">
        <f>A5+'Organisation tournoi'!$B$2+'Organisation tournoi'!$B$3</f>
        <v>0.47916666666666674</v>
      </c>
      <c r="D6" s="6" t="str">
        <f>'Organisation tournoi'!A9</f>
        <v>Dijon</v>
      </c>
      <c r="E6" s="7"/>
      <c r="F6" s="7"/>
      <c r="G6" s="6" t="str">
        <f>'Organisation tournoi'!A11</f>
        <v>Lyon</v>
      </c>
      <c r="I6" s="5"/>
      <c r="U6" s="5"/>
    </row>
    <row r="7" spans="1:21" ht="28.5" customHeight="1" x14ac:dyDescent="0.25">
      <c r="A7" s="4">
        <f>A6+'Organisation tournoi'!$B$2+'Organisation tournoi'!$B$3</f>
        <v>0.48958333333333343</v>
      </c>
      <c r="D7" s="6" t="str">
        <f>'Organisation tournoi'!C9</f>
        <v>PSG</v>
      </c>
      <c r="E7" s="7"/>
      <c r="F7" s="7"/>
      <c r="G7" s="6" t="str">
        <f>'Organisation tournoi'!C11</f>
        <v>Lille</v>
      </c>
      <c r="I7" s="5"/>
      <c r="U7" s="5"/>
    </row>
    <row r="8" spans="1:21" ht="28.5" customHeight="1" x14ac:dyDescent="0.25">
      <c r="A8" s="4"/>
      <c r="D8" s="14" t="str">
        <f>'Organisation tournoi'!D2</f>
        <v>Terrain 2</v>
      </c>
      <c r="E8" s="14"/>
      <c r="F8" s="14"/>
      <c r="G8" s="14"/>
    </row>
    <row r="9" spans="1:21" ht="28.5" customHeight="1" x14ac:dyDescent="0.25">
      <c r="A9" s="4">
        <f>'Organisation tournoi'!B$1</f>
        <v>0.4375</v>
      </c>
      <c r="D9" s="6" t="str">
        <f>'Organisation tournoi'!A11</f>
        <v>Lyon</v>
      </c>
      <c r="E9" s="7">
        <v>1</v>
      </c>
      <c r="F9" s="7">
        <v>1</v>
      </c>
      <c r="G9" s="6" t="str">
        <f>'Organisation tournoi'!A12</f>
        <v>Angers</v>
      </c>
    </row>
    <row r="10" spans="1:21" ht="28.5" customHeight="1" x14ac:dyDescent="0.25">
      <c r="A10" s="4">
        <f>A9+'Organisation tournoi'!$B$2+'Organisation tournoi'!$B$3</f>
        <v>0.44791666666666669</v>
      </c>
      <c r="D10" s="6" t="str">
        <f>'Organisation tournoi'!C11</f>
        <v>Lille</v>
      </c>
      <c r="E10" s="7">
        <v>2</v>
      </c>
      <c r="F10" s="7">
        <v>0</v>
      </c>
      <c r="G10" s="6" t="str">
        <f>'Organisation tournoi'!C12</f>
        <v>Bordeaux</v>
      </c>
    </row>
    <row r="11" spans="1:21" ht="28.5" customHeight="1" x14ac:dyDescent="0.25">
      <c r="A11" s="4">
        <f>A10+'Organisation tournoi'!$B$2+'Organisation tournoi'!$B$3</f>
        <v>0.45833333333333337</v>
      </c>
      <c r="D11" s="6" t="str">
        <f>'Organisation tournoi'!A10</f>
        <v>Marseille</v>
      </c>
      <c r="E11" s="7">
        <v>4</v>
      </c>
      <c r="F11" s="7">
        <v>0</v>
      </c>
      <c r="G11" s="6" t="str">
        <f>'Organisation tournoi'!A11</f>
        <v>Lyon</v>
      </c>
    </row>
    <row r="12" spans="1:21" ht="28.5" customHeight="1" x14ac:dyDescent="0.25">
      <c r="A12" s="4">
        <f>A11+'Organisation tournoi'!$B$2+'Organisation tournoi'!$B$3</f>
        <v>0.46875000000000006</v>
      </c>
      <c r="D12" s="6" t="str">
        <f>'Organisation tournoi'!C10</f>
        <v>Saint-Etienne</v>
      </c>
      <c r="E12" s="7">
        <v>0</v>
      </c>
      <c r="F12" s="7">
        <v>0</v>
      </c>
      <c r="G12" s="6" t="str">
        <f>'Organisation tournoi'!C11</f>
        <v>Lille</v>
      </c>
    </row>
    <row r="13" spans="1:21" ht="28.5" customHeight="1" x14ac:dyDescent="0.25">
      <c r="A13" s="4">
        <f>A12+'Organisation tournoi'!$B$2+'Organisation tournoi'!$B$3</f>
        <v>0.47916666666666674</v>
      </c>
      <c r="D13" s="6" t="str">
        <f>'Organisation tournoi'!A10</f>
        <v>Marseille</v>
      </c>
      <c r="E13" s="7"/>
      <c r="F13" s="7"/>
      <c r="G13" s="6" t="str">
        <f>'Organisation tournoi'!A12</f>
        <v>Angers</v>
      </c>
    </row>
    <row r="14" spans="1:21" ht="28.5" customHeight="1" x14ac:dyDescent="0.25">
      <c r="A14" s="4">
        <f>A13+'Organisation tournoi'!$B$2+'Organisation tournoi'!$B$3</f>
        <v>0.48958333333333343</v>
      </c>
      <c r="D14" s="6" t="str">
        <f>'Organisation tournoi'!C10</f>
        <v>Saint-Etienne</v>
      </c>
      <c r="E14" s="7"/>
      <c r="F14" s="7"/>
      <c r="G14" s="6" t="str">
        <f>'Organisation tournoi'!C12</f>
        <v>Bordeaux</v>
      </c>
    </row>
    <row r="15" spans="1:21" ht="28.5" customHeight="1" x14ac:dyDescent="0.25">
      <c r="A15" s="4"/>
      <c r="D15" s="14" t="str">
        <f>'Organisation tournoi'!D3</f>
        <v>Terrain 3</v>
      </c>
      <c r="E15" s="14"/>
      <c r="F15" s="14"/>
      <c r="G15" s="14"/>
    </row>
    <row r="16" spans="1:21" ht="28.5" customHeight="1" x14ac:dyDescent="0.25">
      <c r="A16" s="4">
        <f>'Organisation tournoi'!B$1</f>
        <v>0.4375</v>
      </c>
      <c r="D16" s="6" t="str">
        <f>'Organisation tournoi'!E9</f>
        <v>Strasbourg</v>
      </c>
      <c r="E16" s="7">
        <v>1</v>
      </c>
      <c r="F16" s="7">
        <v>1</v>
      </c>
      <c r="G16" s="6" t="str">
        <f>'Organisation tournoi'!E10</f>
        <v>Nantes</v>
      </c>
    </row>
    <row r="17" spans="1:7" ht="28.5" customHeight="1" x14ac:dyDescent="0.25">
      <c r="A17" s="4">
        <f>A16+'Organisation tournoi'!$B$2+'Organisation tournoi'!$B$3</f>
        <v>0.44791666666666669</v>
      </c>
      <c r="D17" s="6" t="str">
        <f>'Organisation tournoi'!G9</f>
        <v>Monaco</v>
      </c>
      <c r="E17" s="7">
        <v>5</v>
      </c>
      <c r="F17" s="7">
        <v>0</v>
      </c>
      <c r="G17" s="6" t="str">
        <f>'Organisation tournoi'!G10</f>
        <v>Rennes</v>
      </c>
    </row>
    <row r="18" spans="1:7" ht="28.5" customHeight="1" x14ac:dyDescent="0.25">
      <c r="A18" s="4">
        <f>A17+'Organisation tournoi'!$B$2+'Organisation tournoi'!$B$3</f>
        <v>0.45833333333333337</v>
      </c>
      <c r="D18" s="6" t="str">
        <f>'Organisation tournoi'!E9</f>
        <v>Strasbourg</v>
      </c>
      <c r="E18" s="7">
        <v>2</v>
      </c>
      <c r="F18" s="7">
        <v>0</v>
      </c>
      <c r="G18" s="6" t="str">
        <f>'Organisation tournoi'!E12</f>
        <v>Metz</v>
      </c>
    </row>
    <row r="19" spans="1:7" ht="28.5" customHeight="1" x14ac:dyDescent="0.25">
      <c r="A19" s="4">
        <f>A18+'Organisation tournoi'!$B$2+'Organisation tournoi'!$B$3</f>
        <v>0.46875000000000006</v>
      </c>
      <c r="D19" s="6" t="str">
        <f>'Organisation tournoi'!G9</f>
        <v>Monaco</v>
      </c>
      <c r="E19" s="7">
        <v>1</v>
      </c>
      <c r="F19" s="7">
        <v>0</v>
      </c>
      <c r="G19" s="6" t="str">
        <f>'Organisation tournoi'!G12</f>
        <v>Toulouse</v>
      </c>
    </row>
    <row r="20" spans="1:7" ht="28.5" customHeight="1" x14ac:dyDescent="0.25">
      <c r="A20" s="4">
        <f>A19+'Organisation tournoi'!$B$2+'Organisation tournoi'!$B$3</f>
        <v>0.47916666666666674</v>
      </c>
      <c r="D20" s="6" t="str">
        <f>'Organisation tournoi'!E9</f>
        <v>Strasbourg</v>
      </c>
      <c r="E20" s="7">
        <v>3</v>
      </c>
      <c r="F20" s="7">
        <v>0</v>
      </c>
      <c r="G20" s="6" t="str">
        <f>'Organisation tournoi'!E11</f>
        <v>Montpellier</v>
      </c>
    </row>
    <row r="21" spans="1:7" ht="28.5" customHeight="1" x14ac:dyDescent="0.25">
      <c r="A21" s="4">
        <f>A20+'Organisation tournoi'!$B$2+'Organisation tournoi'!$B$3</f>
        <v>0.48958333333333343</v>
      </c>
      <c r="D21" s="6" t="str">
        <f>'Organisation tournoi'!G9</f>
        <v>Monaco</v>
      </c>
      <c r="E21" s="7">
        <v>1</v>
      </c>
      <c r="F21" s="7">
        <v>3</v>
      </c>
      <c r="G21" s="6" t="str">
        <f>'Organisation tournoi'!G11</f>
        <v>Nice</v>
      </c>
    </row>
    <row r="22" spans="1:7" ht="28.5" customHeight="1" x14ac:dyDescent="0.25">
      <c r="A22" s="4"/>
      <c r="D22" s="14" t="str">
        <f>'Organisation tournoi'!D4</f>
        <v>Terrain 4</v>
      </c>
      <c r="E22" s="14"/>
      <c r="F22" s="14"/>
      <c r="G22" s="14"/>
    </row>
    <row r="23" spans="1:7" ht="28.5" customHeight="1" x14ac:dyDescent="0.25">
      <c r="A23" s="4">
        <f>'Organisation tournoi'!B$1</f>
        <v>0.4375</v>
      </c>
      <c r="D23" s="6" t="str">
        <f>'Organisation tournoi'!E11</f>
        <v>Montpellier</v>
      </c>
      <c r="E23" s="7">
        <v>7</v>
      </c>
      <c r="F23" s="7">
        <v>1</v>
      </c>
      <c r="G23" s="6" t="str">
        <f>'Organisation tournoi'!E12</f>
        <v>Metz</v>
      </c>
    </row>
    <row r="24" spans="1:7" ht="28.5" customHeight="1" x14ac:dyDescent="0.25">
      <c r="A24" s="4">
        <f>A23+'Organisation tournoi'!$B$2+'Organisation tournoi'!$B$3</f>
        <v>0.44791666666666669</v>
      </c>
      <c r="D24" s="6" t="str">
        <f>'Organisation tournoi'!G11</f>
        <v>Nice</v>
      </c>
      <c r="E24" s="7">
        <v>1</v>
      </c>
      <c r="F24" s="7">
        <v>5</v>
      </c>
      <c r="G24" s="6" t="str">
        <f>'Organisation tournoi'!G12</f>
        <v>Toulouse</v>
      </c>
    </row>
    <row r="25" spans="1:7" ht="28.5" customHeight="1" x14ac:dyDescent="0.25">
      <c r="A25" s="4">
        <f>A24+'Organisation tournoi'!$B$2+'Organisation tournoi'!$B$3</f>
        <v>0.45833333333333337</v>
      </c>
      <c r="D25" s="6" t="str">
        <f>'Organisation tournoi'!E10</f>
        <v>Nantes</v>
      </c>
      <c r="E25" s="7">
        <v>2</v>
      </c>
      <c r="F25" s="7">
        <v>3</v>
      </c>
      <c r="G25" s="6" t="str">
        <f>'Organisation tournoi'!E11</f>
        <v>Montpellier</v>
      </c>
    </row>
    <row r="26" spans="1:7" ht="28.5" customHeight="1" x14ac:dyDescent="0.25">
      <c r="A26" s="4">
        <f>A25+'Organisation tournoi'!$B$2+'Organisation tournoi'!$B$3</f>
        <v>0.46875000000000006</v>
      </c>
      <c r="D26" s="6" t="str">
        <f>'Organisation tournoi'!G10</f>
        <v>Rennes</v>
      </c>
      <c r="E26" s="7">
        <v>1</v>
      </c>
      <c r="F26" s="7">
        <v>1</v>
      </c>
      <c r="G26" s="6" t="str">
        <f>'Organisation tournoi'!G11</f>
        <v>Nice</v>
      </c>
    </row>
    <row r="27" spans="1:7" ht="28.5" customHeight="1" x14ac:dyDescent="0.25">
      <c r="A27" s="4">
        <f>A26+'Organisation tournoi'!$B$2+'Organisation tournoi'!$B$3</f>
        <v>0.47916666666666674</v>
      </c>
      <c r="D27" s="6" t="str">
        <f>'Organisation tournoi'!E10</f>
        <v>Nantes</v>
      </c>
      <c r="E27" s="7"/>
      <c r="F27" s="7"/>
      <c r="G27" s="6" t="str">
        <f>'Organisation tournoi'!E12</f>
        <v>Metz</v>
      </c>
    </row>
    <row r="28" spans="1:7" ht="28.5" customHeight="1" x14ac:dyDescent="0.25">
      <c r="A28" s="4">
        <f>A27+'Organisation tournoi'!$B$2+'Organisation tournoi'!$B$3</f>
        <v>0.48958333333333343</v>
      </c>
      <c r="D28" s="6" t="str">
        <f>'Organisation tournoi'!G10</f>
        <v>Rennes</v>
      </c>
      <c r="E28" s="7"/>
      <c r="F28" s="7"/>
      <c r="G28" s="6" t="str">
        <f>'Organisation tournoi'!G12</f>
        <v>Toulouse</v>
      </c>
    </row>
    <row r="29" spans="1:7" ht="28.5" customHeight="1" x14ac:dyDescent="0.25">
      <c r="A29" s="4"/>
    </row>
  </sheetData>
  <mergeCells count="4">
    <mergeCell ref="D15:G15"/>
    <mergeCell ref="D22:G22"/>
    <mergeCell ref="D1:G1"/>
    <mergeCell ref="D8:G8"/>
  </mergeCells>
  <pageMargins left="0.25" right="0.25" top="0.75" bottom="0.75" header="0.3" footer="0.3"/>
  <pageSetup paperSize="8" orientation="landscape" horizontalDpi="150" verticalDpi="15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F840A887-E903-482F-8AA4-9E822A74AB50}">
            <xm:f>NOT(ISERROR(SEARCH('Organisation tournoi'!$G$12,A1)))</xm:f>
            <xm:f>'Organisation tournoi'!$G$12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50" operator="containsText" id="{2ED68E9A-4891-400D-9E1A-4FDF00859846}">
            <xm:f>NOT(ISERROR(SEARCH('Organisation tournoi'!$G$11,A1)))</xm:f>
            <xm:f>'Organisation tournoi'!$G$11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51" operator="containsText" id="{72F9D938-D9FF-49BE-981B-F94E2705BE31}">
            <xm:f>NOT(ISERROR(SEARCH('Organisation tournoi'!$G$10,A1)))</xm:f>
            <xm:f>'Organisation tournoi'!$G$10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52" operator="containsText" id="{4F1B87FB-9656-42D2-9552-7956CB1C72F4}">
            <xm:f>NOT(ISERROR(SEARCH('Organisation tournoi'!$G$9,A1)))</xm:f>
            <xm:f>'Organisation tournoi'!$G$9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53" operator="containsText" id="{CB17D8B5-58DB-4DE0-A48D-E0A1847638BA}">
            <xm:f>NOT(ISERROR(SEARCH('Organisation tournoi'!$C$12,A1)))</xm:f>
            <xm:f>'Organisation tournoi'!$C$12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54" operator="containsText" id="{C443C181-8761-4973-8C28-ADC3B46C41F2}">
            <xm:f>NOT(ISERROR(SEARCH('Organisation tournoi'!$C$11,A1)))</xm:f>
            <xm:f>'Organisation tournoi'!$C$11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55" operator="containsText" id="{B90A67E9-0715-46AC-BE38-21FABAB3BE9D}">
            <xm:f>NOT(ISERROR(SEARCH('Organisation tournoi'!$C$10,A1)))</xm:f>
            <xm:f>'Organisation tournoi'!$C$10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6" operator="containsText" id="{F683FC9C-B4ED-4789-ADF0-7F28E5206476}">
            <xm:f>NOT(ISERROR(SEARCH('Organisation tournoi'!$C$9,A1)))</xm:f>
            <xm:f>'Organisation tournoi'!$C$9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57" operator="containsText" id="{B7445E6B-AD9B-43E1-9EBB-F623636F5085}">
            <xm:f>NOT(ISERROR(SEARCH('Organisation tournoi'!$E$12,A1)))</xm:f>
            <xm:f>'Organisation tournoi'!$E$12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58" operator="containsText" id="{647EC436-E03D-42A6-9333-BCE928E8DEA7}">
            <xm:f>NOT(ISERROR(SEARCH('Organisation tournoi'!$E$11,A1)))</xm:f>
            <xm:f>'Organisation tournoi'!$E$11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59" operator="containsText" id="{2A552924-F1F0-47D9-8B21-46446D432133}">
            <xm:f>NOT(ISERROR(SEARCH('Organisation tournoi'!$E$10,A1)))</xm:f>
            <xm:f>'Organisation tournoi'!$E$10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0" operator="containsText" id="{5AA25C8A-088E-4D16-9CD8-00EBD1769998}">
            <xm:f>NOT(ISERROR(SEARCH('Organisation tournoi'!$E$9,A1)))</xm:f>
            <xm:f>'Organisation tournoi'!$E$9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61" operator="containsText" id="{979E9009-74C9-49CB-B0F2-C4A684EDD509}">
            <xm:f>NOT(ISERROR(SEARCH('Organisation tournoi'!$A$12,A1)))</xm:f>
            <xm:f>'Organisation tournoi'!$A$12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62" operator="containsText" id="{6E03CAE9-E99A-4FCF-A732-27A28DE341C3}">
            <xm:f>NOT(ISERROR(SEARCH('Organisation tournoi'!$A$11,A1)))</xm:f>
            <xm:f>'Organisation tournoi'!$A$11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63" operator="containsText" id="{4F241CAE-5629-49E5-90AF-2CF86299D103}">
            <xm:f>NOT(ISERROR(SEARCH('Organisation tournoi'!$A$10,A1)))</xm:f>
            <xm:f>'Organisation tournoi'!$A$10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64" operator="containsText" id="{5C5E5A0F-8A79-43EB-8877-FD1ABAC33BB4}">
            <xm:f>NOT(ISERROR(SEARCH('Organisation tournoi'!$A$9,A1)))</xm:f>
            <xm:f>'Organisation tournoi'!$A$9</xm:f>
            <x14:dxf>
              <fill>
                <patternFill>
                  <bgColor rgb="FF00B0F0"/>
                </patternFill>
              </fill>
            </x14:dxf>
          </x14:cfRule>
          <xm:sqref>A2:A7 A8:XFD1048576 N1:O7 T1:U7 Z1:XFD7 B1:I7</xm:sqref>
        </x14:conditionalFormatting>
        <x14:conditionalFormatting xmlns:xm="http://schemas.microsoft.com/office/excel/2006/main">
          <x14:cfRule type="containsText" priority="33" operator="containsText" id="{D31CD7C9-478B-4EC6-ADA4-5732833B7849}">
            <xm:f>NOT(ISERROR(SEARCH('Organisation tournoi'!$G$12,A1)))</xm:f>
            <xm:f>'Organisation tournoi'!$G$12</xm:f>
            <x14:dxf>
              <fill>
                <patternFill>
                  <bgColor rgb="FFFFFF99"/>
                </patternFill>
              </fill>
            </x14:dxf>
          </x14:cfRule>
          <x14:cfRule type="containsText" priority="34" operator="containsText" id="{4EEE684B-4FF3-4A9F-808C-F531D84A6445}">
            <xm:f>NOT(ISERROR(SEARCH('Organisation tournoi'!$G$11,A1)))</xm:f>
            <xm:f>'Organisation tournoi'!$G$11</xm:f>
            <x14:dxf>
              <fill>
                <patternFill>
                  <bgColor rgb="FF99FF33"/>
                </patternFill>
              </fill>
            </x14:dxf>
          </x14:cfRule>
          <x14:cfRule type="containsText" priority="35" operator="containsText" id="{7AFAF797-D987-445E-9DA8-F026C1849B1A}">
            <xm:f>NOT(ISERROR(SEARCH('Organisation tournoi'!$G$10,A1)))</xm:f>
            <xm:f>'Organisation tournoi'!$G$10</xm:f>
            <x14:dxf>
              <fill>
                <patternFill>
                  <bgColor rgb="FFFF66CC"/>
                </patternFill>
              </fill>
            </x14:dxf>
          </x14:cfRule>
          <x14:cfRule type="containsText" priority="36" operator="containsText" id="{BFECEE87-F639-4F68-BEE9-5FE85AD3091C}">
            <xm:f>NOT(ISERROR(SEARCH('Organisation tournoi'!$G$9,A1)))</xm:f>
            <xm:f>'Organisation tournoi'!$G$9</xm:f>
            <x14:dxf>
              <font>
                <color theme="0"/>
              </font>
              <fill>
                <patternFill>
                  <bgColor rgb="FF0066FF"/>
                </patternFill>
              </fill>
            </x14:dxf>
          </x14:cfRule>
          <x14:cfRule type="containsText" priority="37" operator="containsText" id="{9C9CF79A-760B-4845-A30D-CC9C3C4A1CF1}">
            <xm:f>NOT(ISERROR(SEARCH('Organisation tournoi'!$C$12,A1)))</xm:f>
            <xm:f>'Organisation tournoi'!$C$12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38" operator="containsText" id="{83069D1B-435C-4EBC-A04B-065D7E08EBF5}">
            <xm:f>NOT(ISERROR(SEARCH('Organisation tournoi'!$C$11,A1)))</xm:f>
            <xm:f>'Organisation tournoi'!$C$11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9" operator="containsText" id="{99A7757C-FF64-4FAD-AA52-601A4DA3D064}">
            <xm:f>NOT(ISERROR(SEARCH('Organisation tournoi'!$C$10,A1)))</xm:f>
            <xm:f>'Organisation tournoi'!$C$10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0" operator="containsText" id="{4F217221-277E-4971-887C-7127ACACFDDB}">
            <xm:f>NOT(ISERROR(SEARCH('Organisation tournoi'!$C$9,A1)))</xm:f>
            <xm:f>'Organisation tournoi'!$C$9</xm:f>
            <x14:dxf>
              <fill>
                <patternFill>
                  <bgColor rgb="FF00FFFF"/>
                </patternFill>
              </fill>
            </x14:dxf>
          </x14:cfRule>
          <x14:cfRule type="containsText" priority="41" operator="containsText" id="{35723C30-92A5-4CA7-BA3E-958CE1D45840}">
            <xm:f>NOT(ISERROR(SEARCH('Organisation tournoi'!$E$12,A1)))</xm:f>
            <xm:f>'Organisation tournoi'!$E$12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42" operator="containsText" id="{BAB542EF-B517-4177-A67B-87BC19C031AB}">
            <xm:f>NOT(ISERROR(SEARCH('Organisation tournoi'!$E$11,A1)))</xm:f>
            <xm:f>'Organisation tournoi'!$E$11</xm:f>
            <x14:dxf>
              <fill>
                <patternFill>
                  <fgColor auto="1"/>
                  <bgColor rgb="FFFF3300"/>
                </patternFill>
              </fill>
            </x14:dxf>
          </x14:cfRule>
          <x14:cfRule type="containsText" priority="43" operator="containsText" id="{80C3620E-8EDD-4392-865E-530CE029D473}">
            <xm:f>NOT(ISERROR(SEARCH('Organisation tournoi'!$E$10,A1)))</xm:f>
            <xm:f>'Organisation tournoi'!$E$10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4" operator="containsText" id="{B4FFF511-2AFC-4F0D-A911-D0586A313F9B}">
            <xm:f>NOT(ISERROR(SEARCH('Organisation tournoi'!$E$9,A1)))</xm:f>
            <xm:f>'Organisation tournoi'!$E$9</xm:f>
            <x14:dxf>
              <fill>
                <patternFill>
                  <bgColor theme="8" tint="0.39994506668294322"/>
                </patternFill>
              </fill>
            </x14:dxf>
          </x14:cfRule>
          <x14:cfRule type="containsText" priority="45" operator="containsText" id="{FC196CB3-6C7E-4532-A3E5-456847EA63CA}">
            <xm:f>NOT(ISERROR(SEARCH('Organisation tournoi'!$A$12,A1)))</xm:f>
            <xm:f>'Organisation tournoi'!$A$12</xm:f>
            <x14:dxf>
              <fill>
                <patternFill>
                  <bgColor rgb="FFFFFF00"/>
                </patternFill>
              </fill>
            </x14:dxf>
          </x14:cfRule>
          <x14:cfRule type="containsText" priority="46" operator="containsText" id="{20372269-F814-447B-9522-A939FADF446D}">
            <xm:f>NOT(ISERROR(SEARCH('Organisation tournoi'!$A$11,A1)))</xm:f>
            <xm:f>'Organisation tournoi'!$A$11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47" operator="containsText" id="{1FEFC53B-F506-420C-ADC4-B88B6E013198}">
            <xm:f>NOT(ISERROR(SEARCH('Organisation tournoi'!$A$10,A1)))</xm:f>
            <xm:f>'Organisation tournoi'!$A$10</xm:f>
            <x14:dxf>
              <fill>
                <patternFill patternType="solid">
                  <fgColor auto="1"/>
                  <bgColor rgb="FF92D050"/>
                </patternFill>
              </fill>
            </x14:dxf>
          </x14:cfRule>
          <x14:cfRule type="containsText" priority="48" operator="containsText" id="{EB26416F-C577-4463-9E49-4797F76EE175}">
            <xm:f>NOT(ISERROR(SEARCH('Organisation tournoi'!$A$9,A1)))</xm:f>
            <xm:f>'Organisation tournoi'!$A$9</xm:f>
            <x14:dxf>
              <fill>
                <patternFill>
                  <bgColor rgb="FF00B0F0"/>
                </patternFill>
              </fill>
            </x14:dxf>
          </x14:cfRule>
          <xm:sqref>A1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B1" sqref="B1:I1"/>
    </sheetView>
  </sheetViews>
  <sheetFormatPr defaultColWidth="11.42578125" defaultRowHeight="15" x14ac:dyDescent="0.25"/>
  <cols>
    <col min="1" max="1" width="15.7109375" style="12" customWidth="1"/>
    <col min="2" max="3" width="16.7109375" style="12" customWidth="1"/>
    <col min="4" max="16384" width="11.42578125" style="12"/>
  </cols>
  <sheetData>
    <row r="1" spans="1:12" ht="33.6" customHeight="1" x14ac:dyDescent="0.25">
      <c r="A1" s="13"/>
      <c r="B1" s="13" t="s">
        <v>11</v>
      </c>
      <c r="C1" s="13" t="s">
        <v>12</v>
      </c>
      <c r="D1" s="13" t="s">
        <v>36</v>
      </c>
      <c r="E1" s="13" t="s">
        <v>37</v>
      </c>
      <c r="F1" s="13" t="s">
        <v>38</v>
      </c>
      <c r="G1" s="13" t="s">
        <v>39</v>
      </c>
      <c r="H1" s="13" t="s">
        <v>40</v>
      </c>
      <c r="I1" s="13" t="s">
        <v>13</v>
      </c>
      <c r="J1" s="12" t="s">
        <v>41</v>
      </c>
      <c r="K1" s="12" t="s">
        <v>44</v>
      </c>
      <c r="L1" s="12" t="s">
        <v>45</v>
      </c>
    </row>
    <row r="2" spans="1:12" x14ac:dyDescent="0.25">
      <c r="A2" s="13" t="str">
        <f>'Organisation tournoi'!A9</f>
        <v>Dijon</v>
      </c>
      <c r="B2" s="13">
        <f>D2*'Organisation tournoi'!$G$1+Données!E2*'Organisation tournoi'!$G$2</f>
        <v>4</v>
      </c>
      <c r="C2" s="13">
        <f>SUMPRODUCT((Planning!$D$2:$D$28=Données!A2)*(Planning!$E$2:$E$28&lt;&gt;""))+SUMPRODUCT((Planning!$G$2:$G$28=Données!A2)*(Planning!$E$2:$E$28&lt;&gt;""))</f>
        <v>2</v>
      </c>
      <c r="D2" s="13">
        <f>SUMPRODUCT((Planning!$D$2:$D$28=Données!A2)*(Planning!$E$2:$E$28&gt;Planning!$F$2:$F$28)*(Planning!$E$2:$E$28&lt;&gt;""))+SUMPRODUCT((Planning!$G$2:$G$28=Données!A2)*(Planning!$E$2:$E$28&lt;Planning!$F$2:$F$28)*(Planning!$E$2:$E$28&lt;&gt;""))</f>
        <v>1</v>
      </c>
      <c r="E2" s="13">
        <f>SUMPRODUCT((Planning!$D$2:$D$28=Données!A2)*(Planning!$E$2:$E$28=Planning!$F$2:$F$28)*(Planning!$E$2:$E$28&lt;&gt;""))+SUMPRODUCT((Planning!$G$2:$G$28=Données!A2)*(Planning!$E$2:$E$28=Planning!$F$2:$F$28)*(Planning!$E$2:$E$28&lt;&gt;""))</f>
        <v>1</v>
      </c>
      <c r="F2" s="13">
        <f>C2-D2-E2</f>
        <v>0</v>
      </c>
      <c r="G2" s="13">
        <f>SUMPRODUCT((Planning!$D$2:$D$28=Données!A2)*(Planning!$E$2:$E$28))+SUMPRODUCT((Planning!$G$2:$G$28=Données!A2)*(Planning!$F$2:$F$28))</f>
        <v>6</v>
      </c>
      <c r="H2" s="13">
        <f>SUMPRODUCT((Planning!$D$2:$D$28=Données!A2)*(Planning!$F$2:$F$28))+SUMPRODUCT((Planning!$G$2:$G$28=Données!A2)*(Planning!$E$2:$E$28))</f>
        <v>3</v>
      </c>
      <c r="I2" s="13">
        <f>G2-H2</f>
        <v>3</v>
      </c>
      <c r="J2" s="12">
        <f>B2*100000+C2*-10000+I2*1000+G2+ROW()/10</f>
        <v>383006.2</v>
      </c>
      <c r="K2" s="12">
        <f>RANK(J2,$J$2:$J$5)</f>
        <v>1</v>
      </c>
      <c r="L2" s="12">
        <v>1</v>
      </c>
    </row>
    <row r="3" spans="1:12" x14ac:dyDescent="0.25">
      <c r="A3" s="13" t="str">
        <f>'Organisation tournoi'!A10</f>
        <v>Marseille</v>
      </c>
      <c r="B3" s="13">
        <f>D3*'Organisation tournoi'!$G$1+Données!E3*'Organisation tournoi'!$G$2</f>
        <v>3</v>
      </c>
      <c r="C3" s="13">
        <f>SUMPRODUCT((Planning!$D$2:$D$28=Données!A3)*(Planning!$E$2:$E$28&lt;&gt;""))+SUMPRODUCT((Planning!$G$2:$G$28=Données!A3)*(Planning!$E$2:$E$28&lt;&gt;""))</f>
        <v>2</v>
      </c>
      <c r="D3" s="13">
        <f>SUMPRODUCT((Planning!$D$2:$D$28=Données!A3)*(Planning!$E$2:$E$28&gt;Planning!$F$2:$F$28)*(Planning!$E$2:$E$28&lt;&gt;""))+SUMPRODUCT((Planning!$G$2:$G$28=Données!A3)*(Planning!$E$2:$E$28&lt;Planning!$F$2:$F$28)*(Planning!$E$2:$E$28&lt;&gt;""))</f>
        <v>1</v>
      </c>
      <c r="E3" s="13">
        <f>SUMPRODUCT((Planning!$D$2:$D$28=Données!A3)*(Planning!$E$2:$E$28=Planning!$F$2:$F$28)*(Planning!$E$2:$E$28&lt;&gt;""))+SUMPRODUCT((Planning!$G$2:$G$28=Données!A3)*(Planning!$E$2:$E$28=Planning!$F$2:$F$28)*(Planning!$E$2:$E$28&lt;&gt;""))</f>
        <v>0</v>
      </c>
      <c r="F3" s="13">
        <f t="shared" ref="F3:F17" si="0">C3-D3-E3</f>
        <v>1</v>
      </c>
      <c r="G3" s="13">
        <f>SUMPRODUCT((Planning!$D$2:$D$28=Données!A3)*(Planning!$E$2:$E$28))+SUMPRODUCT((Planning!$G$2:$G$28=Données!A3)*(Planning!$F$2:$F$28))</f>
        <v>6</v>
      </c>
      <c r="H3" s="13">
        <f>SUMPRODUCT((Planning!$D$2:$D$28=Données!A3)*(Planning!$F$2:$F$28))+SUMPRODUCT((Planning!$G$2:$G$28=Données!A3)*(Planning!$E$2:$E$28))</f>
        <v>5</v>
      </c>
      <c r="I3" s="13">
        <f t="shared" ref="I3:I17" si="1">G3-H3</f>
        <v>1</v>
      </c>
      <c r="J3" s="12">
        <f t="shared" ref="J3:J16" si="2">B3*100000+C3*-10000+I3*1000+G3+ROW()/10</f>
        <v>281006.3</v>
      </c>
      <c r="K3" s="12">
        <f t="shared" ref="K3:K5" si="3">RANK(J3,$J$2:$J$5)</f>
        <v>2</v>
      </c>
      <c r="L3" s="12">
        <v>1</v>
      </c>
    </row>
    <row r="4" spans="1:12" x14ac:dyDescent="0.25">
      <c r="A4" s="13" t="str">
        <f>'Organisation tournoi'!A11</f>
        <v>Lyon</v>
      </c>
      <c r="B4" s="13">
        <f>D4*'Organisation tournoi'!$G$1+Données!E4*'Organisation tournoi'!$G$2</f>
        <v>1</v>
      </c>
      <c r="C4" s="13">
        <f>SUMPRODUCT((Planning!$D$2:$D$28=Données!A4)*(Planning!$E$2:$E$28&lt;&gt;""))+SUMPRODUCT((Planning!$G$2:$G$28=Données!A4)*(Planning!$E$2:$E$28&lt;&gt;""))</f>
        <v>2</v>
      </c>
      <c r="D4" s="13">
        <f>SUMPRODUCT((Planning!$D$2:$D$28=Données!A4)*(Planning!$E$2:$E$28&gt;Planning!$F$2:$F$28)*(Planning!$E$2:$E$28&lt;&gt;""))+SUMPRODUCT((Planning!$G$2:$G$28=Données!A4)*(Planning!$E$2:$E$28&lt;Planning!$F$2:$F$28)*(Planning!$E$2:$E$28&lt;&gt;""))</f>
        <v>0</v>
      </c>
      <c r="E4" s="13">
        <f>SUMPRODUCT((Planning!$D$2:$D$28=Données!A4)*(Planning!$E$2:$E$28=Planning!$F$2:$F$28)*(Planning!$E$2:$E$28&lt;&gt;""))+SUMPRODUCT((Planning!$G$2:$G$28=Données!A4)*(Planning!$E$2:$E$28=Planning!$F$2:$F$28)*(Planning!$E$2:$E$28&lt;&gt;""))</f>
        <v>1</v>
      </c>
      <c r="F4" s="13">
        <f t="shared" si="0"/>
        <v>1</v>
      </c>
      <c r="G4" s="13">
        <f>SUMPRODUCT((Planning!$D$2:$D$28=Données!A4)*(Planning!$E$2:$E$28))+SUMPRODUCT((Planning!$G$2:$G$28=Données!A4)*(Planning!$F$2:$F$28))</f>
        <v>1</v>
      </c>
      <c r="H4" s="13">
        <f>SUMPRODUCT((Planning!$D$2:$D$28=Données!A4)*(Planning!$F$2:$F$28))+SUMPRODUCT((Planning!$G$2:$G$28=Données!A4)*(Planning!$E$2:$E$28))</f>
        <v>5</v>
      </c>
      <c r="I4" s="13">
        <f t="shared" si="1"/>
        <v>-4</v>
      </c>
      <c r="J4" s="12">
        <f t="shared" si="2"/>
        <v>76001.399999999994</v>
      </c>
      <c r="K4" s="12">
        <f t="shared" si="3"/>
        <v>4</v>
      </c>
      <c r="L4" s="12">
        <v>1</v>
      </c>
    </row>
    <row r="5" spans="1:12" x14ac:dyDescent="0.25">
      <c r="A5" s="13" t="str">
        <f>'Organisation tournoi'!A12</f>
        <v>Angers</v>
      </c>
      <c r="B5" s="13">
        <f>D5*'Organisation tournoi'!$G$1+Données!E5*'Organisation tournoi'!$G$2</f>
        <v>2</v>
      </c>
      <c r="C5" s="13">
        <f>SUMPRODUCT((Planning!$D$2:$D$28=Données!A5)*(Planning!$E$2:$E$28&lt;&gt;""))+SUMPRODUCT((Planning!$G$2:$G$28=Données!A5)*(Planning!$E$2:$E$28&lt;&gt;""))</f>
        <v>2</v>
      </c>
      <c r="D5" s="13">
        <f>SUMPRODUCT((Planning!$D$2:$D$28=Données!A5)*(Planning!$E$2:$E$28&gt;Planning!$F$2:$F$28)*(Planning!$E$2:$E$28&lt;&gt;""))+SUMPRODUCT((Planning!$G$2:$G$28=Données!A5)*(Planning!$E$2:$E$28&lt;Planning!$F$2:$F$28)*(Planning!$E$2:$E$28&lt;&gt;""))</f>
        <v>0</v>
      </c>
      <c r="E5" s="13">
        <f>SUMPRODUCT((Planning!$D$2:$D$28=Données!A5)*(Planning!$E$2:$E$28=Planning!$F$2:$F$28)*(Planning!$E$2:$E$28&lt;&gt;""))+SUMPRODUCT((Planning!$G$2:$G$28=Données!A5)*(Planning!$E$2:$E$28=Planning!$F$2:$F$28)*(Planning!$E$2:$E$28&lt;&gt;""))</f>
        <v>2</v>
      </c>
      <c r="F5" s="13">
        <f t="shared" si="0"/>
        <v>0</v>
      </c>
      <c r="G5" s="13">
        <f>SUMPRODUCT((Planning!$D$2:$D$28=Données!A5)*(Planning!$E$2:$E$28))+SUMPRODUCT((Planning!$G$2:$G$28=Données!A5)*(Planning!$F$2:$F$28))</f>
        <v>2</v>
      </c>
      <c r="H5" s="13">
        <f>SUMPRODUCT((Planning!$D$2:$D$28=Données!A5)*(Planning!$F$2:$F$28))+SUMPRODUCT((Planning!$G$2:$G$28=Données!A5)*(Planning!$E$2:$E$28))</f>
        <v>2</v>
      </c>
      <c r="I5" s="13">
        <f t="shared" si="1"/>
        <v>0</v>
      </c>
      <c r="J5" s="12">
        <f t="shared" si="2"/>
        <v>180002.5</v>
      </c>
      <c r="K5" s="12">
        <f t="shared" si="3"/>
        <v>3</v>
      </c>
      <c r="L5" s="12">
        <v>1</v>
      </c>
    </row>
    <row r="6" spans="1:12" x14ac:dyDescent="0.25">
      <c r="A6" s="13" t="str">
        <f>'Organisation tournoi'!C9</f>
        <v>PSG</v>
      </c>
      <c r="B6" s="13">
        <f>D6*'Organisation tournoi'!$G$1+Données!E6*'Organisation tournoi'!$G$2</f>
        <v>4</v>
      </c>
      <c r="C6" s="13">
        <f>SUMPRODUCT((Planning!$D$2:$D$28=Données!A6)*(Planning!$E$2:$E$28&lt;&gt;""))+SUMPRODUCT((Planning!$G$2:$G$28=Données!A6)*(Planning!$E$2:$E$28&lt;&gt;""))</f>
        <v>2</v>
      </c>
      <c r="D6" s="13">
        <f>SUMPRODUCT((Planning!$D$2:$D$28=Données!A6)*(Planning!$E$2:$E$28&gt;Planning!$F$2:$F$28)*(Planning!$E$2:$E$28&lt;&gt;""))+SUMPRODUCT((Planning!$G$2:$G$28=Données!A6)*(Planning!$E$2:$E$28&lt;Planning!$F$2:$F$28)*(Planning!$E$2:$E$28&lt;&gt;""))</f>
        <v>1</v>
      </c>
      <c r="E6" s="13">
        <f>SUMPRODUCT((Planning!$D$2:$D$28=Données!A6)*(Planning!$E$2:$E$28=Planning!$F$2:$F$28)*(Planning!$E$2:$E$28&lt;&gt;""))+SUMPRODUCT((Planning!$G$2:$G$28=Données!A6)*(Planning!$E$2:$E$28=Planning!$F$2:$F$28)*(Planning!$E$2:$E$28&lt;&gt;""))</f>
        <v>1</v>
      </c>
      <c r="F6" s="13">
        <f t="shared" si="0"/>
        <v>0</v>
      </c>
      <c r="G6" s="13">
        <f>SUMPRODUCT((Planning!$D$2:$D$28=Données!A6)*(Planning!$E$2:$E$28))+SUMPRODUCT((Planning!$G$2:$G$28=Données!A6)*(Planning!$F$2:$F$28))</f>
        <v>11</v>
      </c>
      <c r="H6" s="13">
        <f>SUMPRODUCT((Planning!$D$2:$D$28=Données!A6)*(Planning!$F$2:$F$28))+SUMPRODUCT((Planning!$G$2:$G$28=Données!A6)*(Planning!$E$2:$E$28))</f>
        <v>1</v>
      </c>
      <c r="I6" s="13">
        <f t="shared" si="1"/>
        <v>10</v>
      </c>
      <c r="J6" s="12">
        <f t="shared" si="2"/>
        <v>390011.6</v>
      </c>
      <c r="K6" s="12">
        <f>RANK(J6,$J$6:$J$9)</f>
        <v>1</v>
      </c>
      <c r="L6" s="12">
        <v>2</v>
      </c>
    </row>
    <row r="7" spans="1:12" x14ac:dyDescent="0.25">
      <c r="A7" s="13" t="str">
        <f>'Organisation tournoi'!C10</f>
        <v>Saint-Etienne</v>
      </c>
      <c r="B7" s="13">
        <f>D7*'Organisation tournoi'!$G$1+Données!E7*'Organisation tournoi'!$G$2</f>
        <v>2</v>
      </c>
      <c r="C7" s="13">
        <f>SUMPRODUCT((Planning!$D$2:$D$28=Données!A7)*(Planning!$E$2:$E$28&lt;&gt;""))+SUMPRODUCT((Planning!$G$2:$G$28=Données!A7)*(Planning!$E$2:$E$28&lt;&gt;""))</f>
        <v>2</v>
      </c>
      <c r="D7" s="13">
        <f>SUMPRODUCT((Planning!$D$2:$D$28=Données!A7)*(Planning!$E$2:$E$28&gt;Planning!$F$2:$F$28)*(Planning!$E$2:$E$28&lt;&gt;""))+SUMPRODUCT((Planning!$G$2:$G$28=Données!A7)*(Planning!$E$2:$E$28&lt;Planning!$F$2:$F$28)*(Planning!$E$2:$E$28&lt;&gt;""))</f>
        <v>0</v>
      </c>
      <c r="E7" s="13">
        <f>SUMPRODUCT((Planning!$D$2:$D$28=Données!A7)*(Planning!$E$2:$E$28=Planning!$F$2:$F$28)*(Planning!$E$2:$E$28&lt;&gt;""))+SUMPRODUCT((Planning!$G$2:$G$28=Données!A7)*(Planning!$E$2:$E$28=Planning!$F$2:$F$28)*(Planning!$E$2:$E$28&lt;&gt;""))</f>
        <v>2</v>
      </c>
      <c r="F7" s="13">
        <f t="shared" si="0"/>
        <v>0</v>
      </c>
      <c r="G7" s="13">
        <f>SUMPRODUCT((Planning!$D$2:$D$28=Données!A7)*(Planning!$E$2:$E$28))+SUMPRODUCT((Planning!$G$2:$G$28=Données!A7)*(Planning!$F$2:$F$28))</f>
        <v>1</v>
      </c>
      <c r="H7" s="13">
        <f>SUMPRODUCT((Planning!$D$2:$D$28=Données!A7)*(Planning!$F$2:$F$28))+SUMPRODUCT((Planning!$G$2:$G$28=Données!A7)*(Planning!$E$2:$E$28))</f>
        <v>1</v>
      </c>
      <c r="I7" s="13">
        <f t="shared" si="1"/>
        <v>0</v>
      </c>
      <c r="J7" s="12">
        <f t="shared" si="2"/>
        <v>180001.7</v>
      </c>
      <c r="K7" s="12">
        <f t="shared" ref="K7:K9" si="4">RANK(J7,$J$6:$J$9)</f>
        <v>3</v>
      </c>
      <c r="L7" s="12">
        <v>2</v>
      </c>
    </row>
    <row r="8" spans="1:12" x14ac:dyDescent="0.25">
      <c r="A8" s="13" t="str">
        <f>'Organisation tournoi'!C11</f>
        <v>Lille</v>
      </c>
      <c r="B8" s="13">
        <f>D8*'Organisation tournoi'!$G$1+Données!E8*'Organisation tournoi'!$G$2</f>
        <v>4</v>
      </c>
      <c r="C8" s="13">
        <f>SUMPRODUCT((Planning!$D$2:$D$28=Données!A8)*(Planning!$E$2:$E$28&lt;&gt;""))+SUMPRODUCT((Planning!$G$2:$G$28=Données!A8)*(Planning!$E$2:$E$28&lt;&gt;""))</f>
        <v>2</v>
      </c>
      <c r="D8" s="13">
        <f>SUMPRODUCT((Planning!$D$2:$D$28=Données!A8)*(Planning!$E$2:$E$28&gt;Planning!$F$2:$F$28)*(Planning!$E$2:$E$28&lt;&gt;""))+SUMPRODUCT((Planning!$G$2:$G$28=Données!A8)*(Planning!$E$2:$E$28&lt;Planning!$F$2:$F$28)*(Planning!$E$2:$E$28&lt;&gt;""))</f>
        <v>1</v>
      </c>
      <c r="E8" s="13">
        <f>SUMPRODUCT((Planning!$D$2:$D$28=Données!A8)*(Planning!$E$2:$E$28=Planning!$F$2:$F$28)*(Planning!$E$2:$E$28&lt;&gt;""))+SUMPRODUCT((Planning!$G$2:$G$28=Données!A8)*(Planning!$E$2:$E$28=Planning!$F$2:$F$28)*(Planning!$E$2:$E$28&lt;&gt;""))</f>
        <v>1</v>
      </c>
      <c r="F8" s="13">
        <f t="shared" si="0"/>
        <v>0</v>
      </c>
      <c r="G8" s="13">
        <f>SUMPRODUCT((Planning!$D$2:$D$28=Données!A8)*(Planning!$E$2:$E$28))+SUMPRODUCT((Planning!$G$2:$G$28=Données!A8)*(Planning!$F$2:$F$28))</f>
        <v>2</v>
      </c>
      <c r="H8" s="13">
        <f>SUMPRODUCT((Planning!$D$2:$D$28=Données!A8)*(Planning!$F$2:$F$28))+SUMPRODUCT((Planning!$G$2:$G$28=Données!A8)*(Planning!$E$2:$E$28))</f>
        <v>0</v>
      </c>
      <c r="I8" s="13">
        <f t="shared" si="1"/>
        <v>2</v>
      </c>
      <c r="J8" s="12">
        <f t="shared" si="2"/>
        <v>382002.8</v>
      </c>
      <c r="K8" s="12">
        <f t="shared" si="4"/>
        <v>2</v>
      </c>
      <c r="L8" s="12">
        <v>2</v>
      </c>
    </row>
    <row r="9" spans="1:12" x14ac:dyDescent="0.25">
      <c r="A9" s="13" t="str">
        <f>'Organisation tournoi'!C12</f>
        <v>Bordeaux</v>
      </c>
      <c r="B9" s="13">
        <f>D9*'Organisation tournoi'!$G$1+Données!E9*'Organisation tournoi'!$G$2</f>
        <v>0</v>
      </c>
      <c r="C9" s="13">
        <f>SUMPRODUCT((Planning!$D$2:$D$28=Données!A9)*(Planning!$E$2:$E$28&lt;&gt;""))+SUMPRODUCT((Planning!$G$2:$G$28=Données!A9)*(Planning!$E$2:$E$28&lt;&gt;""))</f>
        <v>2</v>
      </c>
      <c r="D9" s="13">
        <f>SUMPRODUCT((Planning!$D$2:$D$28=Données!A9)*(Planning!$E$2:$E$28&gt;Planning!$F$2:$F$28)*(Planning!$E$2:$E$28&lt;&gt;""))+SUMPRODUCT((Planning!$G$2:$G$28=Données!A9)*(Planning!$E$2:$E$28&lt;Planning!$F$2:$F$28)*(Planning!$E$2:$E$28&lt;&gt;""))</f>
        <v>0</v>
      </c>
      <c r="E9" s="13">
        <f>SUMPRODUCT((Planning!$D$2:$D$28=Données!A9)*(Planning!$E$2:$E$28=Planning!$F$2:$F$28)*(Planning!$E$2:$E$28&lt;&gt;""))+SUMPRODUCT((Planning!$G$2:$G$28=Données!A9)*(Planning!$E$2:$E$28=Planning!$F$2:$F$28)*(Planning!$E$2:$E$28&lt;&gt;""))</f>
        <v>0</v>
      </c>
      <c r="F9" s="13">
        <f t="shared" si="0"/>
        <v>2</v>
      </c>
      <c r="G9" s="13">
        <f>SUMPRODUCT((Planning!$D$2:$D$28=Données!A9)*(Planning!$E$2:$E$28))+SUMPRODUCT((Planning!$G$2:$G$28=Données!A9)*(Planning!$F$2:$F$28))</f>
        <v>0</v>
      </c>
      <c r="H9" s="13">
        <f>SUMPRODUCT((Planning!$D$2:$D$28=Données!A9)*(Planning!$F$2:$F$28))+SUMPRODUCT((Planning!$G$2:$G$28=Données!A9)*(Planning!$E$2:$E$28))</f>
        <v>12</v>
      </c>
      <c r="I9" s="13">
        <f t="shared" si="1"/>
        <v>-12</v>
      </c>
      <c r="J9" s="12">
        <f t="shared" si="2"/>
        <v>-31999.1</v>
      </c>
      <c r="K9" s="12">
        <f t="shared" si="4"/>
        <v>4</v>
      </c>
      <c r="L9" s="12">
        <v>2</v>
      </c>
    </row>
    <row r="10" spans="1:12" x14ac:dyDescent="0.25">
      <c r="A10" s="13" t="str">
        <f>'Organisation tournoi'!E9</f>
        <v>Strasbourg</v>
      </c>
      <c r="B10" s="13">
        <f>D10*'Organisation tournoi'!$G$1+Données!E10*'Organisation tournoi'!$G$2</f>
        <v>7</v>
      </c>
      <c r="C10" s="13">
        <f>SUMPRODUCT((Planning!$D$2:$D$28=Données!A10)*(Planning!$E$2:$E$28&lt;&gt;""))+SUMPRODUCT((Planning!$G$2:$G$28=Données!A10)*(Planning!$E$2:$E$28&lt;&gt;""))</f>
        <v>3</v>
      </c>
      <c r="D10" s="13">
        <f>SUMPRODUCT((Planning!$D$2:$D$28=Données!A10)*(Planning!$E$2:$E$28&gt;Planning!$F$2:$F$28)*(Planning!$E$2:$E$28&lt;&gt;""))+SUMPRODUCT((Planning!$G$2:$G$28=Données!A10)*(Planning!$E$2:$E$28&lt;Planning!$F$2:$F$28)*(Planning!$E$2:$E$28&lt;&gt;""))</f>
        <v>2</v>
      </c>
      <c r="E10" s="13">
        <f>SUMPRODUCT((Planning!$D$2:$D$28=Données!A10)*(Planning!$E$2:$E$28=Planning!$F$2:$F$28)*(Planning!$E$2:$E$28&lt;&gt;""))+SUMPRODUCT((Planning!$G$2:$G$28=Données!A10)*(Planning!$E$2:$E$28=Planning!$F$2:$F$28)*(Planning!$E$2:$E$28&lt;&gt;""))</f>
        <v>1</v>
      </c>
      <c r="F10" s="13">
        <f t="shared" si="0"/>
        <v>0</v>
      </c>
      <c r="G10" s="13">
        <f>SUMPRODUCT((Planning!$D$2:$D$28=Données!A10)*(Planning!$E$2:$E$28))+SUMPRODUCT((Planning!$G$2:$G$28=Données!A10)*(Planning!$F$2:$F$28))</f>
        <v>6</v>
      </c>
      <c r="H10" s="13">
        <f>SUMPRODUCT((Planning!$D$2:$D$28=Données!A10)*(Planning!$F$2:$F$28))+SUMPRODUCT((Planning!$G$2:$G$28=Données!A10)*(Planning!$E$2:$E$28))</f>
        <v>1</v>
      </c>
      <c r="I10" s="13">
        <f t="shared" si="1"/>
        <v>5</v>
      </c>
      <c r="J10" s="12">
        <f t="shared" si="2"/>
        <v>675007</v>
      </c>
      <c r="K10" s="12">
        <f>RANK(J10,$J$10:$J$13)</f>
        <v>1</v>
      </c>
      <c r="L10" s="12">
        <v>3</v>
      </c>
    </row>
    <row r="11" spans="1:12" x14ac:dyDescent="0.25">
      <c r="A11" s="13" t="str">
        <f>'Organisation tournoi'!E10</f>
        <v>Nantes</v>
      </c>
      <c r="B11" s="13">
        <f>D11*'Organisation tournoi'!$G$1+Données!E11*'Organisation tournoi'!$G$2</f>
        <v>1</v>
      </c>
      <c r="C11" s="13">
        <f>SUMPRODUCT((Planning!$D$2:$D$28=Données!A11)*(Planning!$E$2:$E$28&lt;&gt;""))+SUMPRODUCT((Planning!$G$2:$G$28=Données!A11)*(Planning!$E$2:$E$28&lt;&gt;""))</f>
        <v>2</v>
      </c>
      <c r="D11" s="13">
        <f>SUMPRODUCT((Planning!$D$2:$D$28=Données!A11)*(Planning!$E$2:$E$28&gt;Planning!$F$2:$F$28)*(Planning!$E$2:$E$28&lt;&gt;""))+SUMPRODUCT((Planning!$G$2:$G$28=Données!A11)*(Planning!$E$2:$E$28&lt;Planning!$F$2:$F$28)*(Planning!$E$2:$E$28&lt;&gt;""))</f>
        <v>0</v>
      </c>
      <c r="E11" s="13">
        <f>SUMPRODUCT((Planning!$D$2:$D$28=Données!A11)*(Planning!$E$2:$E$28=Planning!$F$2:$F$28)*(Planning!$E$2:$E$28&lt;&gt;""))+SUMPRODUCT((Planning!$G$2:$G$28=Données!A11)*(Planning!$E$2:$E$28=Planning!$F$2:$F$28)*(Planning!$E$2:$E$28&lt;&gt;""))</f>
        <v>1</v>
      </c>
      <c r="F11" s="13">
        <f t="shared" si="0"/>
        <v>1</v>
      </c>
      <c r="G11" s="13">
        <f>SUMPRODUCT((Planning!$D$2:$D$28=Données!A11)*(Planning!$E$2:$E$28))+SUMPRODUCT((Planning!$G$2:$G$28=Données!A11)*(Planning!$F$2:$F$28))</f>
        <v>3</v>
      </c>
      <c r="H11" s="13">
        <f>SUMPRODUCT((Planning!$D$2:$D$28=Données!A11)*(Planning!$F$2:$F$28))+SUMPRODUCT((Planning!$G$2:$G$28=Données!A11)*(Planning!$E$2:$E$28))</f>
        <v>4</v>
      </c>
      <c r="I11" s="13">
        <f t="shared" si="1"/>
        <v>-1</v>
      </c>
      <c r="J11" s="12">
        <f t="shared" si="2"/>
        <v>79004.100000000006</v>
      </c>
      <c r="K11" s="12">
        <f t="shared" ref="K11:K13" si="5">RANK(J11,$J$10:$J$13)</f>
        <v>3</v>
      </c>
      <c r="L11" s="12">
        <v>3</v>
      </c>
    </row>
    <row r="12" spans="1:12" x14ac:dyDescent="0.25">
      <c r="A12" s="13" t="str">
        <f>'Organisation tournoi'!E11</f>
        <v>Montpellier</v>
      </c>
      <c r="B12" s="13">
        <f>D12*'Organisation tournoi'!$G$1+Données!E12*'Organisation tournoi'!$G$2</f>
        <v>6</v>
      </c>
      <c r="C12" s="13">
        <f>SUMPRODUCT((Planning!$D$2:$D$28=Données!A12)*(Planning!$E$2:$E$28&lt;&gt;""))+SUMPRODUCT((Planning!$G$2:$G$28=Données!A12)*(Planning!$E$2:$E$28&lt;&gt;""))</f>
        <v>3</v>
      </c>
      <c r="D12" s="13">
        <f>SUMPRODUCT((Planning!$D$2:$D$28=Données!A12)*(Planning!$E$2:$E$28&gt;Planning!$F$2:$F$28)*(Planning!$E$2:$E$28&lt;&gt;""))+SUMPRODUCT((Planning!$G$2:$G$28=Données!A12)*(Planning!$E$2:$E$28&lt;Planning!$F$2:$F$28)*(Planning!$E$2:$E$28&lt;&gt;""))</f>
        <v>2</v>
      </c>
      <c r="E12" s="13">
        <f>SUMPRODUCT((Planning!$D$2:$D$28=Données!A12)*(Planning!$E$2:$E$28=Planning!$F$2:$F$28)*(Planning!$E$2:$E$28&lt;&gt;""))+SUMPRODUCT((Planning!$G$2:$G$28=Données!A12)*(Planning!$E$2:$E$28=Planning!$F$2:$F$28)*(Planning!$E$2:$E$28&lt;&gt;""))</f>
        <v>0</v>
      </c>
      <c r="F12" s="13">
        <f t="shared" si="0"/>
        <v>1</v>
      </c>
      <c r="G12" s="13">
        <f>SUMPRODUCT((Planning!$D$2:$D$28=Données!A12)*(Planning!$E$2:$E$28))+SUMPRODUCT((Planning!$G$2:$G$28=Données!A12)*(Planning!$F$2:$F$28))</f>
        <v>10</v>
      </c>
      <c r="H12" s="13">
        <f>SUMPRODUCT((Planning!$D$2:$D$28=Données!A12)*(Planning!$F$2:$F$28))+SUMPRODUCT((Planning!$G$2:$G$28=Données!A12)*(Planning!$E$2:$E$28))</f>
        <v>6</v>
      </c>
      <c r="I12" s="13">
        <f t="shared" si="1"/>
        <v>4</v>
      </c>
      <c r="J12" s="12">
        <f t="shared" si="2"/>
        <v>574011.19999999995</v>
      </c>
      <c r="K12" s="12">
        <f t="shared" si="5"/>
        <v>2</v>
      </c>
      <c r="L12" s="12">
        <v>3</v>
      </c>
    </row>
    <row r="13" spans="1:12" x14ac:dyDescent="0.25">
      <c r="A13" s="13" t="str">
        <f>'Organisation tournoi'!E12</f>
        <v>Metz</v>
      </c>
      <c r="B13" s="13">
        <f>D13*'Organisation tournoi'!$G$1+Données!E13*'Organisation tournoi'!$G$2</f>
        <v>0</v>
      </c>
      <c r="C13" s="13">
        <f>SUMPRODUCT((Planning!$D$2:$D$28=Données!A13)*(Planning!$E$2:$E$28&lt;&gt;""))+SUMPRODUCT((Planning!$G$2:$G$28=Données!A13)*(Planning!$E$2:$E$28&lt;&gt;""))</f>
        <v>2</v>
      </c>
      <c r="D13" s="13">
        <f>SUMPRODUCT((Planning!$D$2:$D$28=Données!A13)*(Planning!$E$2:$E$28&gt;Planning!$F$2:$F$28)*(Planning!$E$2:$E$28&lt;&gt;""))+SUMPRODUCT((Planning!$G$2:$G$28=Données!A13)*(Planning!$E$2:$E$28&lt;Planning!$F$2:$F$28)*(Planning!$E$2:$E$28&lt;&gt;""))</f>
        <v>0</v>
      </c>
      <c r="E13" s="13">
        <f>SUMPRODUCT((Planning!$D$2:$D$28=Données!A13)*(Planning!$E$2:$E$28=Planning!$F$2:$F$28)*(Planning!$E$2:$E$28&lt;&gt;""))+SUMPRODUCT((Planning!$G$2:$G$28=Données!A13)*(Planning!$E$2:$E$28=Planning!$F$2:$F$28)*(Planning!$E$2:$E$28&lt;&gt;""))</f>
        <v>0</v>
      </c>
      <c r="F13" s="13">
        <f t="shared" si="0"/>
        <v>2</v>
      </c>
      <c r="G13" s="13">
        <f>SUMPRODUCT((Planning!$D$2:$D$28=Données!A13)*(Planning!$E$2:$E$28))+SUMPRODUCT((Planning!$G$2:$G$28=Données!A13)*(Planning!$F$2:$F$28))</f>
        <v>1</v>
      </c>
      <c r="H13" s="13">
        <f>SUMPRODUCT((Planning!$D$2:$D$28=Données!A13)*(Planning!$F$2:$F$28))+SUMPRODUCT((Planning!$G$2:$G$28=Données!A13)*(Planning!$E$2:$E$28))</f>
        <v>9</v>
      </c>
      <c r="I13" s="13">
        <f t="shared" si="1"/>
        <v>-8</v>
      </c>
      <c r="J13" s="12">
        <f t="shared" si="2"/>
        <v>-27997.7</v>
      </c>
      <c r="K13" s="12">
        <f t="shared" si="5"/>
        <v>4</v>
      </c>
      <c r="L13" s="12">
        <v>3</v>
      </c>
    </row>
    <row r="14" spans="1:12" x14ac:dyDescent="0.25">
      <c r="A14" s="13" t="str">
        <f>'Organisation tournoi'!G9</f>
        <v>Monaco</v>
      </c>
      <c r="B14" s="13">
        <f>D14*'Organisation tournoi'!$G$1+Données!E14*'Organisation tournoi'!$G$2</f>
        <v>6</v>
      </c>
      <c r="C14" s="13">
        <f>SUMPRODUCT((Planning!$D$2:$D$28=Données!A14)*(Planning!$E$2:$E$28&lt;&gt;""))+SUMPRODUCT((Planning!$G$2:$G$28=Données!A14)*(Planning!$E$2:$E$28&lt;&gt;""))</f>
        <v>3</v>
      </c>
      <c r="D14" s="13">
        <f>SUMPRODUCT((Planning!$D$2:$D$28=Données!A14)*(Planning!$E$2:$E$28&gt;Planning!$F$2:$F$28)*(Planning!$E$2:$E$28&lt;&gt;""))+SUMPRODUCT((Planning!$G$2:$G$28=Données!A14)*(Planning!$E$2:$E$28&lt;Planning!$F$2:$F$28)*(Planning!$E$2:$E$28&lt;&gt;""))</f>
        <v>2</v>
      </c>
      <c r="E14" s="13">
        <f>SUMPRODUCT((Planning!$D$2:$D$28=Données!A14)*(Planning!$E$2:$E$28=Planning!$F$2:$F$28)*(Planning!$E$2:$E$28&lt;&gt;""))+SUMPRODUCT((Planning!$G$2:$G$28=Données!A14)*(Planning!$E$2:$E$28=Planning!$F$2:$F$28)*(Planning!$E$2:$E$28&lt;&gt;""))</f>
        <v>0</v>
      </c>
      <c r="F14" s="13">
        <f t="shared" si="0"/>
        <v>1</v>
      </c>
      <c r="G14" s="13">
        <f>SUMPRODUCT((Planning!$D$2:$D$28=Données!A14)*(Planning!$E$2:$E$28))+SUMPRODUCT((Planning!$G$2:$G$28=Données!A14)*(Planning!$F$2:$F$28))</f>
        <v>7</v>
      </c>
      <c r="H14" s="13">
        <f>SUMPRODUCT((Planning!$D$2:$D$28=Données!A14)*(Planning!$F$2:$F$28))+SUMPRODUCT((Planning!$G$2:$G$28=Données!A14)*(Planning!$E$2:$E$28))</f>
        <v>3</v>
      </c>
      <c r="I14" s="13">
        <f t="shared" si="1"/>
        <v>4</v>
      </c>
      <c r="J14" s="12">
        <f t="shared" si="2"/>
        <v>574008.4</v>
      </c>
      <c r="K14" s="12">
        <f>RANK(J14,$J$14:$J$17)</f>
        <v>1</v>
      </c>
      <c r="L14" s="12">
        <v>4</v>
      </c>
    </row>
    <row r="15" spans="1:12" x14ac:dyDescent="0.25">
      <c r="A15" s="13" t="str">
        <f>'Organisation tournoi'!G10</f>
        <v>Rennes</v>
      </c>
      <c r="B15" s="13">
        <f>D15*'Organisation tournoi'!$G$1+Données!E15*'Organisation tournoi'!$G$2</f>
        <v>1</v>
      </c>
      <c r="C15" s="13">
        <f>SUMPRODUCT((Planning!$D$2:$D$28=Données!A15)*(Planning!$E$2:$E$28&lt;&gt;""))+SUMPRODUCT((Planning!$G$2:$G$28=Données!A15)*(Planning!$E$2:$E$28&lt;&gt;""))</f>
        <v>2</v>
      </c>
      <c r="D15" s="13">
        <f>SUMPRODUCT((Planning!$D$2:$D$28=Données!A15)*(Planning!$E$2:$E$28&gt;Planning!$F$2:$F$28)*(Planning!$E$2:$E$28&lt;&gt;""))+SUMPRODUCT((Planning!$G$2:$G$28=Données!A15)*(Planning!$E$2:$E$28&lt;Planning!$F$2:$F$28)*(Planning!$E$2:$E$28&lt;&gt;""))</f>
        <v>0</v>
      </c>
      <c r="E15" s="13">
        <f>SUMPRODUCT((Planning!$D$2:$D$28=Données!A15)*(Planning!$E$2:$E$28=Planning!$F$2:$F$28)*(Planning!$E$2:$E$28&lt;&gt;""))+SUMPRODUCT((Planning!$G$2:$G$28=Données!A15)*(Planning!$E$2:$E$28=Planning!$F$2:$F$28)*(Planning!$E$2:$E$28&lt;&gt;""))</f>
        <v>1</v>
      </c>
      <c r="F15" s="13">
        <f t="shared" si="0"/>
        <v>1</v>
      </c>
      <c r="G15" s="13">
        <f>SUMPRODUCT((Planning!$D$2:$D$28=Données!A15)*(Planning!$E$2:$E$28))+SUMPRODUCT((Planning!$G$2:$G$28=Données!A15)*(Planning!$F$2:$F$28))</f>
        <v>1</v>
      </c>
      <c r="H15" s="13">
        <f>SUMPRODUCT((Planning!$D$2:$D$28=Données!A15)*(Planning!$F$2:$F$28))+SUMPRODUCT((Planning!$G$2:$G$28=Données!A15)*(Planning!$E$2:$E$28))</f>
        <v>6</v>
      </c>
      <c r="I15" s="13">
        <f t="shared" si="1"/>
        <v>-5</v>
      </c>
      <c r="J15" s="12">
        <f t="shared" si="2"/>
        <v>75002.5</v>
      </c>
      <c r="K15" s="12">
        <f t="shared" ref="K15:K17" si="6">RANK(J15,$J$14:$J$17)</f>
        <v>4</v>
      </c>
      <c r="L15" s="12">
        <v>4</v>
      </c>
    </row>
    <row r="16" spans="1:12" x14ac:dyDescent="0.25">
      <c r="A16" s="13" t="str">
        <f>'Organisation tournoi'!G11</f>
        <v>Nice</v>
      </c>
      <c r="B16" s="13">
        <f>D16*'Organisation tournoi'!$G$1+Données!E16*'Organisation tournoi'!$G$2</f>
        <v>4</v>
      </c>
      <c r="C16" s="13">
        <f>SUMPRODUCT((Planning!$D$2:$D$28=Données!A16)*(Planning!$E$2:$E$28&lt;&gt;""))+SUMPRODUCT((Planning!$G$2:$G$28=Données!A16)*(Planning!$E$2:$E$28&lt;&gt;""))</f>
        <v>3</v>
      </c>
      <c r="D16" s="13">
        <f>SUMPRODUCT((Planning!$D$2:$D$28=Données!A16)*(Planning!$E$2:$E$28&gt;Planning!$F$2:$F$28)*(Planning!$E$2:$E$28&lt;&gt;""))+SUMPRODUCT((Planning!$G$2:$G$28=Données!A16)*(Planning!$E$2:$E$28&lt;Planning!$F$2:$F$28)*(Planning!$E$2:$E$28&lt;&gt;""))</f>
        <v>1</v>
      </c>
      <c r="E16" s="13">
        <f>SUMPRODUCT((Planning!$D$2:$D$28=Données!A16)*(Planning!$E$2:$E$28=Planning!$F$2:$F$28)*(Planning!$E$2:$E$28&lt;&gt;""))+SUMPRODUCT((Planning!$G$2:$G$28=Données!A16)*(Planning!$E$2:$E$28=Planning!$F$2:$F$28)*(Planning!$E$2:$E$28&lt;&gt;""))</f>
        <v>1</v>
      </c>
      <c r="F16" s="13">
        <f t="shared" si="0"/>
        <v>1</v>
      </c>
      <c r="G16" s="13">
        <f>SUMPRODUCT((Planning!$D$2:$D$28=Données!A16)*(Planning!$E$2:$E$28))+SUMPRODUCT((Planning!$G$2:$G$28=Données!A16)*(Planning!$F$2:$F$28))</f>
        <v>5</v>
      </c>
      <c r="H16" s="13">
        <f>SUMPRODUCT((Planning!$D$2:$D$28=Données!A16)*(Planning!$F$2:$F$28))+SUMPRODUCT((Planning!$G$2:$G$28=Données!A16)*(Planning!$E$2:$E$28))</f>
        <v>7</v>
      </c>
      <c r="I16" s="13">
        <f t="shared" si="1"/>
        <v>-2</v>
      </c>
      <c r="J16" s="12">
        <f t="shared" si="2"/>
        <v>368006.6</v>
      </c>
      <c r="K16" s="12">
        <f t="shared" si="6"/>
        <v>2</v>
      </c>
      <c r="L16" s="12">
        <v>4</v>
      </c>
    </row>
    <row r="17" spans="1:12" x14ac:dyDescent="0.25">
      <c r="A17" s="13" t="str">
        <f>'Organisation tournoi'!G12</f>
        <v>Toulouse</v>
      </c>
      <c r="B17" s="13">
        <f>D17*'Organisation tournoi'!$G$1+Données!E17*'Organisation tournoi'!$G$2</f>
        <v>3</v>
      </c>
      <c r="C17" s="13">
        <f>SUMPRODUCT((Planning!$D$2:$D$28=Données!A17)*(Planning!$E$2:$E$28&lt;&gt;""))+SUMPRODUCT((Planning!$G$2:$G$28=Données!A17)*(Planning!$E$2:$E$28&lt;&gt;""))</f>
        <v>2</v>
      </c>
      <c r="D17" s="13">
        <f>SUMPRODUCT((Planning!$D$2:$D$28=Données!A17)*(Planning!$E$2:$E$28&gt;Planning!$F$2:$F$28)*(Planning!$E$2:$E$28&lt;&gt;""))+SUMPRODUCT((Planning!$G$2:$G$28=Données!A17)*(Planning!$E$2:$E$28&lt;Planning!$F$2:$F$28)*(Planning!$E$2:$E$28&lt;&gt;""))</f>
        <v>1</v>
      </c>
      <c r="E17" s="13">
        <f>SUMPRODUCT((Planning!$D$2:$D$28=Données!A17)*(Planning!$E$2:$E$28=Planning!$F$2:$F$28)*(Planning!$E$2:$E$28&lt;&gt;""))+SUMPRODUCT((Planning!$G$2:$G$28=Données!A17)*(Planning!$E$2:$E$28=Planning!$F$2:$F$28)*(Planning!$E$2:$E$28&lt;&gt;""))</f>
        <v>0</v>
      </c>
      <c r="F17" s="13">
        <f t="shared" si="0"/>
        <v>1</v>
      </c>
      <c r="G17" s="13">
        <f>SUMPRODUCT((Planning!$D$2:$D$28=Données!A17)*(Planning!$E$2:$E$28))+SUMPRODUCT((Planning!$G$2:$G$28=Données!A17)*(Planning!$F$2:$F$28))</f>
        <v>5</v>
      </c>
      <c r="H17" s="13">
        <f>SUMPRODUCT((Planning!$D$2:$D$28=Données!A17)*(Planning!$F$2:$F$28))+SUMPRODUCT((Planning!$G$2:$G$28=Données!A17)*(Planning!$E$2:$E$28))</f>
        <v>2</v>
      </c>
      <c r="I17" s="13">
        <f t="shared" si="1"/>
        <v>3</v>
      </c>
      <c r="J17" s="12">
        <f>B17*100000+C17*-10000+I17*1000+G17+ROW()/10</f>
        <v>283006.7</v>
      </c>
      <c r="K17" s="12">
        <f t="shared" si="6"/>
        <v>3</v>
      </c>
      <c r="L17" s="12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Organisation tournoi</vt:lpstr>
      <vt:lpstr>Classement</vt:lpstr>
      <vt:lpstr>Planning</vt:lpstr>
      <vt:lpstr>Données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MZ5715EN</dc:creator>
  <cp:lastModifiedBy>h2so4</cp:lastModifiedBy>
  <cp:lastPrinted>2018-05-13T18:59:06Z</cp:lastPrinted>
  <dcterms:created xsi:type="dcterms:W3CDTF">2018-05-11T05:38:54Z</dcterms:created>
  <dcterms:modified xsi:type="dcterms:W3CDTF">2018-05-14T17:51:11Z</dcterms:modified>
</cp:coreProperties>
</file>