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12600" yWindow="-15" windowWidth="12645" windowHeight="11760"/>
  </bookViews>
  <sheets>
    <sheet name="composée" sheetId="8" r:id="rId1"/>
  </sheets>
  <functionGroups/>
  <calcPr calcId="125725" iterate="1" fullPrecision="0"/>
</workbook>
</file>

<file path=xl/calcChain.xml><?xml version="1.0" encoding="utf-8"?>
<calcChain xmlns="http://schemas.openxmlformats.org/spreadsheetml/2006/main">
  <c r="Z110" i="8"/>
  <c r="AB93" l="1"/>
  <c r="AC93"/>
  <c r="AD93"/>
  <c r="AE93"/>
  <c r="AF93"/>
  <c r="AG93"/>
  <c r="AH93"/>
  <c r="AI93"/>
  <c r="Z94"/>
  <c r="Z102" s="1"/>
  <c r="AA93"/>
  <c r="Z93"/>
  <c r="Y39"/>
  <c r="Z39"/>
  <c r="AC39"/>
  <c r="AD39"/>
  <c r="AG39"/>
  <c r="AH39"/>
  <c r="AA39"/>
  <c r="AB39"/>
  <c r="AE39"/>
  <c r="AF39"/>
  <c r="AI39"/>
  <c r="X39"/>
  <c r="AJ39"/>
  <c r="U39"/>
  <c r="V39"/>
  <c r="W39"/>
  <c r="J75" l="1"/>
  <c r="M78"/>
  <c r="M77" s="1"/>
  <c r="J73"/>
  <c r="J74"/>
  <c r="Z100"/>
  <c r="Z104" s="1"/>
  <c r="Z108" s="1"/>
  <c r="Z92"/>
  <c r="Z96" l="1"/>
  <c r="Z97" s="1"/>
  <c r="Z98" s="1"/>
  <c r="Z99" s="1"/>
  <c r="O74"/>
  <c r="M74" s="1"/>
  <c r="N74" s="1"/>
  <c r="O73"/>
  <c r="M73" s="1"/>
  <c r="N73" s="1"/>
  <c r="O75"/>
  <c r="M75" s="1"/>
  <c r="N75" s="1"/>
  <c r="Z105" l="1"/>
  <c r="Z106"/>
  <c r="AA94" s="1"/>
  <c r="M81"/>
  <c r="M82" s="1"/>
  <c r="AA95" l="1"/>
  <c r="AA100" s="1"/>
  <c r="AA104" s="1"/>
  <c r="AA108" s="1"/>
  <c r="AA102"/>
  <c r="AA92" l="1"/>
  <c r="AA96" s="1"/>
  <c r="AA97" s="1"/>
  <c r="AA98" s="1"/>
  <c r="AA99" s="1"/>
  <c r="AA109"/>
  <c r="AA105" l="1"/>
  <c r="AA106"/>
  <c r="AB94" s="1"/>
  <c r="AB95" l="1"/>
  <c r="AB100" s="1"/>
  <c r="AB104" s="1"/>
  <c r="AB108" s="1"/>
  <c r="AB102" l="1"/>
  <c r="AB92"/>
  <c r="AB96" s="1"/>
  <c r="AB97" s="1"/>
  <c r="AB98" s="1"/>
  <c r="AB99" s="1"/>
  <c r="AB13"/>
  <c r="AE9"/>
  <c r="AD9"/>
  <c r="AB106" l="1"/>
  <c r="AC94" s="1"/>
  <c r="AB105"/>
  <c r="AB10"/>
  <c r="AB11" s="1"/>
  <c r="AF9"/>
  <c r="AC10"/>
  <c r="AC9"/>
  <c r="AC95" l="1"/>
  <c r="AC100" s="1"/>
  <c r="AC104" s="1"/>
  <c r="AC108" s="1"/>
  <c r="AA110"/>
  <c r="AC102"/>
  <c r="AC92" l="1"/>
  <c r="AC96" s="1"/>
  <c r="AC97" s="1"/>
  <c r="AC98" s="1"/>
  <c r="AC99" s="1"/>
  <c r="AC106" s="1"/>
  <c r="AD94" s="1"/>
  <c r="AC105" l="1"/>
  <c r="AD95" s="1"/>
  <c r="AB110" l="1"/>
  <c r="AD100"/>
  <c r="AD104" s="1"/>
  <c r="AD108" s="1"/>
  <c r="AD92"/>
  <c r="AD96" s="1"/>
  <c r="AD97" s="1"/>
  <c r="AD98" s="1"/>
  <c r="AD99" s="1"/>
  <c r="AD102"/>
  <c r="AD106" l="1"/>
  <c r="AE94" s="1"/>
  <c r="AD105"/>
  <c r="AE95" l="1"/>
  <c r="AC110"/>
  <c r="AE100" l="1"/>
  <c r="AE104" s="1"/>
  <c r="AE108" s="1"/>
  <c r="AE102"/>
  <c r="AE92"/>
  <c r="AE96" s="1"/>
  <c r="AE97" s="1"/>
  <c r="AE98" s="1"/>
  <c r="AE99" s="1"/>
  <c r="AE106" l="1"/>
  <c r="AF94" s="1"/>
  <c r="AE105"/>
  <c r="M79"/>
  <c r="M80"/>
  <c r="M83"/>
  <c r="M84" s="1"/>
  <c r="AF95" l="1"/>
  <c r="AF100" s="1"/>
  <c r="AF104" s="1"/>
  <c r="AF108" s="1"/>
  <c r="AD110"/>
  <c r="AF102"/>
  <c r="AF92"/>
  <c r="AF96" s="1"/>
  <c r="AF97" s="1"/>
  <c r="AF98" s="1"/>
  <c r="AF99" s="1"/>
  <c r="L71"/>
  <c r="L72"/>
  <c r="AF106" l="1"/>
  <c r="AG94" s="1"/>
  <c r="AF105"/>
  <c r="AG95" l="1"/>
  <c r="AG100" s="1"/>
  <c r="AG104" s="1"/>
  <c r="AG108" s="1"/>
  <c r="AE110"/>
  <c r="AG102"/>
  <c r="AG92"/>
  <c r="AG96" s="1"/>
  <c r="AG97" s="1"/>
  <c r="AG98" s="1"/>
  <c r="AG99" s="1"/>
  <c r="AG106" l="1"/>
  <c r="AH94" s="1"/>
  <c r="AG105"/>
  <c r="AH95" l="1"/>
  <c r="AH100" s="1"/>
  <c r="AH104" s="1"/>
  <c r="AH108" s="1"/>
  <c r="AF110"/>
  <c r="AH102"/>
  <c r="AH92"/>
  <c r="AH96" s="1"/>
  <c r="AH97" s="1"/>
  <c r="AH98" s="1"/>
  <c r="AH99" s="1"/>
  <c r="AH105" l="1"/>
  <c r="AH106"/>
  <c r="AI94" s="1"/>
  <c r="AI95" l="1"/>
  <c r="AI100" s="1"/>
  <c r="AI104" s="1"/>
  <c r="AI108" s="1"/>
  <c r="AG110"/>
  <c r="AI102" l="1"/>
  <c r="AI92"/>
  <c r="AI96" s="1"/>
  <c r="AI97" s="1"/>
  <c r="AI98" s="1"/>
  <c r="AI99" s="1"/>
  <c r="AI106" l="1"/>
  <c r="AI105"/>
  <c r="Z109" l="1"/>
  <c r="AH110"/>
  <c r="AJ110" l="1"/>
  <c r="AI110" l="1"/>
</calcChain>
</file>

<file path=xl/sharedStrings.xml><?xml version="1.0" encoding="utf-8"?>
<sst xmlns="http://schemas.openxmlformats.org/spreadsheetml/2006/main" count="57" uniqueCount="36">
  <si>
    <t>fck</t>
  </si>
  <si>
    <r>
      <rPr>
        <sz val="12"/>
        <color theme="1"/>
        <rFont val="Symbol"/>
        <family val="1"/>
        <charset val="2"/>
      </rPr>
      <t>g</t>
    </r>
    <r>
      <rPr>
        <vertAlign val="subscript"/>
        <sz val="12"/>
        <color theme="1"/>
        <rFont val="Cambria"/>
        <family val="1"/>
        <scheme val="major"/>
      </rPr>
      <t xml:space="preserve">c  </t>
    </r>
    <r>
      <rPr>
        <sz val="12"/>
        <color theme="1"/>
        <rFont val="Cambria"/>
        <family val="1"/>
        <scheme val="major"/>
      </rPr>
      <t>=</t>
    </r>
  </si>
  <si>
    <r>
      <t xml:space="preserve">g </t>
    </r>
    <r>
      <rPr>
        <sz val="12"/>
        <color theme="1"/>
        <rFont val="Cambria"/>
        <family val="1"/>
        <scheme val="major"/>
      </rPr>
      <t>=</t>
    </r>
  </si>
  <si>
    <r>
      <t>h</t>
    </r>
    <r>
      <rPr>
        <sz val="12"/>
        <color theme="1"/>
        <rFont val="Cambria"/>
        <family val="1"/>
        <scheme val="major"/>
      </rPr>
      <t xml:space="preserve"> =</t>
    </r>
  </si>
  <si>
    <r>
      <rPr>
        <sz val="12"/>
        <color theme="1"/>
        <rFont val="Symbol"/>
        <family val="1"/>
        <charset val="2"/>
      </rPr>
      <t>m</t>
    </r>
    <r>
      <rPr>
        <vertAlign val="subscript"/>
        <sz val="12"/>
        <color theme="1"/>
        <rFont val="Cambria"/>
        <family val="1"/>
        <scheme val="major"/>
      </rPr>
      <t>cu</t>
    </r>
    <r>
      <rPr>
        <sz val="12"/>
        <color theme="1"/>
        <rFont val="Cambria"/>
        <family val="1"/>
        <scheme val="major"/>
      </rPr>
      <t xml:space="preserve"> =</t>
    </r>
  </si>
  <si>
    <r>
      <rPr>
        <sz val="12"/>
        <color theme="1"/>
        <rFont val="Symbol"/>
        <family val="1"/>
        <charset val="2"/>
      </rPr>
      <t>m</t>
    </r>
    <r>
      <rPr>
        <vertAlign val="subscript"/>
        <sz val="12"/>
        <color theme="1"/>
        <rFont val="Cambria"/>
        <family val="1"/>
        <scheme val="major"/>
      </rPr>
      <t>lu</t>
    </r>
    <r>
      <rPr>
        <sz val="12"/>
        <color theme="1"/>
        <rFont val="Cambria"/>
        <family val="1"/>
        <scheme val="major"/>
      </rPr>
      <t xml:space="preserve"> =</t>
    </r>
  </si>
  <si>
    <t>A</t>
  </si>
  <si>
    <t>B</t>
  </si>
  <si>
    <t>C</t>
  </si>
  <si>
    <r>
      <rPr>
        <sz val="12"/>
        <color theme="1"/>
        <rFont val="Symbol"/>
        <family val="1"/>
        <charset val="2"/>
      </rPr>
      <t>q</t>
    </r>
    <r>
      <rPr>
        <sz val="12"/>
        <color theme="1"/>
        <rFont val="Cambria"/>
        <family val="1"/>
        <scheme val="major"/>
      </rPr>
      <t xml:space="preserve">  =</t>
    </r>
  </si>
  <si>
    <r>
      <rPr>
        <sz val="12"/>
        <color theme="1"/>
        <rFont val="Symbol"/>
        <family val="1"/>
        <charset val="2"/>
      </rPr>
      <t>a</t>
    </r>
    <r>
      <rPr>
        <vertAlign val="subscript"/>
        <sz val="12"/>
        <color theme="1"/>
        <rFont val="Cambria"/>
        <family val="1"/>
        <scheme val="major"/>
      </rPr>
      <t xml:space="preserve">1  </t>
    </r>
    <r>
      <rPr>
        <sz val="12"/>
        <color theme="1"/>
        <rFont val="Cambria"/>
        <family val="1"/>
        <scheme val="major"/>
      </rPr>
      <t>=</t>
    </r>
  </si>
  <si>
    <t>x1</t>
  </si>
  <si>
    <r>
      <t>I</t>
    </r>
    <r>
      <rPr>
        <vertAlign val="subscript"/>
        <sz val="12"/>
        <color theme="1"/>
        <rFont val="Cambria"/>
        <family val="1"/>
        <scheme val="major"/>
      </rPr>
      <t>cf</t>
    </r>
  </si>
  <si>
    <t>K</t>
  </si>
  <si>
    <r>
      <t>g</t>
    </r>
    <r>
      <rPr>
        <vertAlign val="subscript"/>
        <sz val="11"/>
        <color theme="1"/>
        <rFont val="Cambria"/>
        <family val="1"/>
        <scheme val="major"/>
      </rPr>
      <t>M</t>
    </r>
    <r>
      <rPr>
        <sz val="11"/>
        <color theme="1"/>
        <rFont val="Symbol"/>
        <family val="1"/>
        <charset val="2"/>
      </rPr>
      <t xml:space="preserve"> </t>
    </r>
    <r>
      <rPr>
        <sz val="12"/>
        <color theme="1"/>
        <rFont val="Cambria"/>
        <family val="1"/>
        <scheme val="major"/>
      </rPr>
      <t>=</t>
    </r>
  </si>
  <si>
    <r>
      <t>g</t>
    </r>
    <r>
      <rPr>
        <vertAlign val="subscript"/>
        <sz val="11"/>
        <color theme="1"/>
        <rFont val="Cambria"/>
        <family val="1"/>
        <scheme val="major"/>
      </rPr>
      <t>N</t>
    </r>
    <r>
      <rPr>
        <sz val="11"/>
        <color theme="1"/>
        <rFont val="Symbol"/>
        <family val="1"/>
        <charset val="2"/>
      </rPr>
      <t xml:space="preserve"> </t>
    </r>
    <r>
      <rPr>
        <sz val="12"/>
        <color theme="1"/>
        <rFont val="Cambria"/>
        <family val="1"/>
        <scheme val="major"/>
      </rPr>
      <t>=</t>
    </r>
  </si>
  <si>
    <r>
      <t>n</t>
    </r>
    <r>
      <rPr>
        <vertAlign val="subscript"/>
        <sz val="11"/>
        <color theme="1"/>
        <rFont val="Cambria"/>
        <family val="1"/>
        <scheme val="major"/>
      </rPr>
      <t>u</t>
    </r>
    <r>
      <rPr>
        <sz val="11"/>
        <color theme="1"/>
        <rFont val="Symbol"/>
        <family val="1"/>
        <charset val="2"/>
      </rPr>
      <t xml:space="preserve"> </t>
    </r>
    <r>
      <rPr>
        <sz val="12"/>
        <color theme="1"/>
        <rFont val="Cambria"/>
        <family val="1"/>
        <scheme val="major"/>
      </rPr>
      <t>=</t>
    </r>
  </si>
  <si>
    <r>
      <t>n</t>
    </r>
    <r>
      <rPr>
        <vertAlign val="subscript"/>
        <sz val="11"/>
        <color theme="1"/>
        <rFont val="Cambria"/>
        <family val="1"/>
        <scheme val="major"/>
      </rPr>
      <t>s</t>
    </r>
    <r>
      <rPr>
        <sz val="11"/>
        <color theme="1"/>
        <rFont val="Symbol"/>
        <family val="1"/>
        <charset val="2"/>
      </rPr>
      <t xml:space="preserve"> </t>
    </r>
    <r>
      <rPr>
        <sz val="12"/>
        <color theme="1"/>
        <rFont val="Cambria"/>
        <family val="1"/>
        <scheme val="major"/>
      </rPr>
      <t>=</t>
    </r>
  </si>
  <si>
    <r>
      <rPr>
        <sz val="12"/>
        <color theme="1"/>
        <rFont val="Symbol"/>
        <family val="1"/>
        <charset val="2"/>
      </rPr>
      <t>m</t>
    </r>
    <r>
      <rPr>
        <vertAlign val="subscript"/>
        <sz val="12"/>
        <color theme="1"/>
        <rFont val="Cambria"/>
        <family val="1"/>
        <scheme val="major"/>
      </rPr>
      <t>2</t>
    </r>
    <r>
      <rPr>
        <sz val="12"/>
        <color theme="1"/>
        <rFont val="Cambria"/>
        <family val="1"/>
        <scheme val="major"/>
      </rPr>
      <t xml:space="preserve"> =</t>
    </r>
  </si>
  <si>
    <r>
      <rPr>
        <sz val="12"/>
        <color theme="1"/>
        <rFont val="Symbol"/>
        <family val="1"/>
        <charset val="2"/>
      </rPr>
      <t>m</t>
    </r>
    <r>
      <rPr>
        <vertAlign val="subscript"/>
        <sz val="12"/>
        <color theme="1"/>
        <rFont val="Cambria"/>
        <family val="1"/>
        <scheme val="major"/>
      </rPr>
      <t>1</t>
    </r>
    <r>
      <rPr>
        <sz val="12"/>
        <color theme="1"/>
        <rFont val="Cambria"/>
        <family val="1"/>
        <scheme val="major"/>
      </rPr>
      <t xml:space="preserve"> =</t>
    </r>
  </si>
  <si>
    <r>
      <rPr>
        <sz val="12"/>
        <color theme="1"/>
        <rFont val="Symbol"/>
        <family val="1"/>
        <charset val="2"/>
      </rPr>
      <t>r</t>
    </r>
    <r>
      <rPr>
        <vertAlign val="subscript"/>
        <sz val="12"/>
        <color theme="1"/>
        <rFont val="Cambria"/>
        <family val="1"/>
        <scheme val="major"/>
      </rPr>
      <t>s</t>
    </r>
    <r>
      <rPr>
        <sz val="12"/>
        <color theme="1"/>
        <rFont val="Cambria"/>
        <family val="1"/>
        <scheme val="major"/>
      </rPr>
      <t xml:space="preserve"> =</t>
    </r>
  </si>
  <si>
    <r>
      <rPr>
        <sz val="12"/>
        <color theme="1"/>
        <rFont val="Symbol"/>
        <family val="1"/>
        <charset val="2"/>
      </rPr>
      <t>m</t>
    </r>
    <r>
      <rPr>
        <vertAlign val="subscript"/>
        <sz val="12"/>
        <color theme="1"/>
        <rFont val="Cambria"/>
        <family val="1"/>
        <scheme val="major"/>
      </rPr>
      <t>s</t>
    </r>
    <r>
      <rPr>
        <sz val="12"/>
        <color theme="1"/>
        <rFont val="Cambria"/>
        <family val="1"/>
        <scheme val="major"/>
      </rPr>
      <t xml:space="preserve"> =</t>
    </r>
  </si>
  <si>
    <r>
      <rPr>
        <sz val="12"/>
        <color theme="1"/>
        <rFont val="Symbol"/>
        <family val="1"/>
        <charset val="2"/>
      </rPr>
      <t>m</t>
    </r>
    <r>
      <rPr>
        <sz val="12"/>
        <color theme="1"/>
        <rFont val="Cambria"/>
        <family val="1"/>
        <scheme val="major"/>
      </rPr>
      <t xml:space="preserve"> =</t>
    </r>
  </si>
  <si>
    <r>
      <rPr>
        <sz val="12"/>
        <color theme="1"/>
        <rFont val="Symbol"/>
        <family val="1"/>
        <charset val="2"/>
      </rPr>
      <t>Dm</t>
    </r>
    <r>
      <rPr>
        <sz val="12"/>
        <color theme="1"/>
        <rFont val="Cambria"/>
        <family val="1"/>
        <scheme val="major"/>
      </rPr>
      <t xml:space="preserve"> =</t>
    </r>
  </si>
  <si>
    <t>&lt;=</t>
  </si>
  <si>
    <t>&gt;</t>
  </si>
  <si>
    <t>sigmas</t>
  </si>
  <si>
    <t>alpha e</t>
  </si>
  <si>
    <t>D</t>
  </si>
  <si>
    <t>Xc</t>
  </si>
  <si>
    <t>c=</t>
  </si>
  <si>
    <t>p=</t>
  </si>
  <si>
    <t>q=</t>
  </si>
  <si>
    <t>d-c=</t>
  </si>
  <si>
    <t>"-c"=</t>
  </si>
  <si>
    <t>Xc=</t>
  </si>
</sst>
</file>

<file path=xl/styles.xml><?xml version="1.0" encoding="utf-8"?>
<styleSheet xmlns="http://schemas.openxmlformats.org/spreadsheetml/2006/main">
  <numFmts count="7">
    <numFmt numFmtId="164" formatCode="0.0"/>
    <numFmt numFmtId="165" formatCode="0.000"/>
    <numFmt numFmtId="166" formatCode="0.0000"/>
    <numFmt numFmtId="167" formatCode="0.000000"/>
    <numFmt numFmtId="168" formatCode="#,##0.00\ &quot;€&quot;"/>
    <numFmt numFmtId="169" formatCode="0.00000"/>
    <numFmt numFmtId="170" formatCode="0.0000000"/>
  </numFmts>
  <fonts count="19">
    <font>
      <sz val="11"/>
      <color theme="1"/>
      <name val="Calibri"/>
      <family val="2"/>
      <scheme val="minor"/>
    </font>
    <font>
      <sz val="16"/>
      <color theme="1"/>
      <name val="Cambria"/>
      <family val="1"/>
    </font>
    <font>
      <sz val="10"/>
      <color theme="1"/>
      <name val="Cambria"/>
      <family val="1"/>
    </font>
    <font>
      <b/>
      <sz val="16"/>
      <color theme="1"/>
      <name val="Cambria"/>
      <family val="1"/>
      <scheme val="major"/>
    </font>
    <font>
      <b/>
      <sz val="14"/>
      <color theme="1"/>
      <name val="Cambria"/>
      <family val="1"/>
      <scheme val="major"/>
    </font>
    <font>
      <sz val="12"/>
      <color theme="1"/>
      <name val="Cambria"/>
      <family val="1"/>
      <scheme val="major"/>
    </font>
    <font>
      <vertAlign val="subscript"/>
      <sz val="12"/>
      <color theme="1"/>
      <name val="Cambria"/>
      <family val="1"/>
      <scheme val="major"/>
    </font>
    <font>
      <sz val="11"/>
      <color theme="1"/>
      <name val="Cambria"/>
      <family val="1"/>
      <scheme val="major"/>
    </font>
    <font>
      <b/>
      <sz val="11"/>
      <color theme="1"/>
      <name val="Calibri"/>
      <family val="2"/>
      <scheme val="minor"/>
    </font>
    <font>
      <sz val="11"/>
      <color theme="1"/>
      <name val="Symbol"/>
      <family val="1"/>
      <charset val="2"/>
    </font>
    <font>
      <sz val="12"/>
      <color theme="1"/>
      <name val="Symbol"/>
      <family val="1"/>
      <charset val="2"/>
    </font>
    <font>
      <sz val="12"/>
      <color theme="1"/>
      <name val="Cambria"/>
      <family val="1"/>
    </font>
    <font>
      <b/>
      <i/>
      <sz val="12"/>
      <color theme="1"/>
      <name val="Cambria"/>
      <family val="1"/>
      <scheme val="major"/>
    </font>
    <font>
      <b/>
      <u/>
      <sz val="14"/>
      <color theme="1"/>
      <name val="Cambria"/>
      <family val="1"/>
      <scheme val="major"/>
    </font>
    <font>
      <sz val="10"/>
      <color theme="1"/>
      <name val="Cambria"/>
      <family val="1"/>
      <scheme val="major"/>
    </font>
    <font>
      <sz val="8"/>
      <color theme="1"/>
      <name val="Cambria"/>
      <family val="1"/>
      <scheme val="major"/>
    </font>
    <font>
      <vertAlign val="subscript"/>
      <sz val="11"/>
      <color theme="1"/>
      <name val="Cambria"/>
      <family val="1"/>
      <scheme val="major"/>
    </font>
    <font>
      <b/>
      <sz val="12"/>
      <color theme="1"/>
      <name val="Cambria"/>
      <family val="1"/>
      <scheme val="maj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6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dashed">
        <color auto="1"/>
      </bottom>
      <diagonal/>
    </border>
    <border>
      <left style="medium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medium">
        <color auto="1"/>
      </right>
      <top style="dashed">
        <color auto="1"/>
      </top>
      <bottom style="medium">
        <color auto="1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 style="dashed">
        <color auto="1"/>
      </top>
      <bottom/>
      <diagonal/>
    </border>
    <border>
      <left/>
      <right style="medium">
        <color auto="1"/>
      </right>
      <top style="dashed">
        <color auto="1"/>
      </top>
      <bottom style="medium">
        <color auto="1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auto="1"/>
      </left>
      <right/>
      <top style="dashed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dashed">
        <color auto="1"/>
      </bottom>
      <diagonal/>
    </border>
    <border>
      <left style="medium">
        <color auto="1"/>
      </left>
      <right/>
      <top style="dashed">
        <color auto="1"/>
      </top>
      <bottom style="dashed">
        <color auto="1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auto="1"/>
      </top>
      <bottom style="dashed">
        <color auto="1"/>
      </bottom>
      <diagonal/>
    </border>
    <border>
      <left style="medium">
        <color rgb="FFFF0000"/>
      </left>
      <right style="medium">
        <color rgb="FFFF0000"/>
      </right>
      <top style="dashed">
        <color auto="1"/>
      </top>
      <bottom style="dashed">
        <color auto="1"/>
      </bottom>
      <diagonal/>
    </border>
    <border>
      <left style="medium">
        <color rgb="FFFF0000"/>
      </left>
      <right style="medium">
        <color rgb="FFFF0000"/>
      </right>
      <top style="dashed">
        <color auto="1"/>
      </top>
      <bottom style="medium">
        <color auto="1"/>
      </bottom>
      <diagonal/>
    </border>
    <border>
      <left style="medium">
        <color rgb="FFFF0000"/>
      </left>
      <right style="medium">
        <color rgb="FFFF0000"/>
      </right>
      <top/>
      <bottom/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  <border>
      <left style="medium">
        <color rgb="FFFFFF00"/>
      </left>
      <right style="medium">
        <color indexed="64"/>
      </right>
      <top style="medium">
        <color rgb="FFFFFF00"/>
      </top>
      <bottom/>
      <diagonal/>
    </border>
    <border>
      <left/>
      <right style="medium">
        <color rgb="FFFFFF00"/>
      </right>
      <top style="medium">
        <color rgb="FFFFFF00"/>
      </top>
      <bottom/>
      <diagonal/>
    </border>
    <border>
      <left style="medium">
        <color rgb="FFFFFF00"/>
      </left>
      <right style="medium">
        <color indexed="64"/>
      </right>
      <top/>
      <bottom/>
      <diagonal/>
    </border>
    <border>
      <left/>
      <right style="medium">
        <color rgb="FFFFFF00"/>
      </right>
      <top/>
      <bottom/>
      <diagonal/>
    </border>
    <border>
      <left style="medium">
        <color rgb="FFFFFF00"/>
      </left>
      <right style="medium">
        <color indexed="64"/>
      </right>
      <top/>
      <bottom style="medium">
        <color rgb="FFFFFF00"/>
      </bottom>
      <diagonal/>
    </border>
    <border>
      <left/>
      <right style="medium">
        <color rgb="FFFFFF00"/>
      </right>
      <top/>
      <bottom style="medium">
        <color rgb="FFFFFF00"/>
      </bottom>
      <diagonal/>
    </border>
  </borders>
  <cellStyleXfs count="1">
    <xf numFmtId="0" fontId="0" fillId="0" borderId="0"/>
  </cellStyleXfs>
  <cellXfs count="119">
    <xf numFmtId="0" fontId="0" fillId="0" borderId="0" xfId="0"/>
    <xf numFmtId="0" fontId="0" fillId="0" borderId="0" xfId="0" applyProtection="1"/>
    <xf numFmtId="0" fontId="0" fillId="0" borderId="0" xfId="0" applyBorder="1" applyProtection="1"/>
    <xf numFmtId="0" fontId="0" fillId="0" borderId="2" xfId="0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horizontal="left" vertical="center"/>
    </xf>
    <xf numFmtId="0" fontId="0" fillId="0" borderId="1" xfId="0" applyBorder="1" applyAlignment="1" applyProtection="1">
      <alignment horizontal="center" vertical="center"/>
    </xf>
    <xf numFmtId="0" fontId="0" fillId="0" borderId="0" xfId="0" applyBorder="1" applyAlignment="1" applyProtection="1"/>
    <xf numFmtId="0" fontId="0" fillId="0" borderId="2" xfId="0" applyBorder="1" applyAlignment="1" applyProtection="1">
      <alignment horizontal="center"/>
    </xf>
    <xf numFmtId="0" fontId="0" fillId="0" borderId="0" xfId="0" applyBorder="1" applyAlignment="1" applyProtection="1">
      <alignment horizontal="right"/>
    </xf>
    <xf numFmtId="0" fontId="11" fillId="0" borderId="0" xfId="0" applyFont="1" applyFill="1" applyBorder="1" applyAlignment="1" applyProtection="1">
      <alignment horizontal="right"/>
    </xf>
    <xf numFmtId="0" fontId="0" fillId="0" borderId="0" xfId="0" applyAlignment="1" applyProtection="1"/>
    <xf numFmtId="0" fontId="9" fillId="0" borderId="0" xfId="0" applyFont="1" applyAlignment="1" applyProtection="1">
      <alignment horizontal="right"/>
    </xf>
    <xf numFmtId="2" fontId="0" fillId="0" borderId="0" xfId="0" applyNumberFormat="1" applyAlignment="1" applyProtection="1">
      <alignment horizontal="center" vertical="center"/>
    </xf>
    <xf numFmtId="0" fontId="0" fillId="0" borderId="5" xfId="0" applyBorder="1" applyProtection="1"/>
    <xf numFmtId="0" fontId="5" fillId="0" borderId="4" xfId="0" applyFont="1" applyBorder="1" applyAlignment="1" applyProtection="1">
      <alignment horizontal="right"/>
    </xf>
    <xf numFmtId="0" fontId="7" fillId="0" borderId="2" xfId="0" applyNumberFormat="1" applyFont="1" applyFill="1" applyBorder="1" applyAlignment="1" applyProtection="1">
      <alignment horizontal="center" vertical="center"/>
    </xf>
    <xf numFmtId="0" fontId="9" fillId="0" borderId="0" xfId="0" applyFont="1" applyBorder="1" applyAlignment="1" applyProtection="1">
      <alignment horizontal="right"/>
    </xf>
    <xf numFmtId="2" fontId="7" fillId="0" borderId="6" xfId="0" applyNumberFormat="1" applyFont="1" applyFill="1" applyBorder="1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right"/>
    </xf>
    <xf numFmtId="2" fontId="0" fillId="0" borderId="0" xfId="0" applyNumberFormat="1" applyBorder="1" applyProtection="1"/>
    <xf numFmtId="165" fontId="0" fillId="0" borderId="0" xfId="0" applyNumberFormat="1" applyBorder="1" applyProtection="1"/>
    <xf numFmtId="165" fontId="7" fillId="0" borderId="2" xfId="0" applyNumberFormat="1" applyFont="1" applyFill="1" applyBorder="1" applyAlignment="1" applyProtection="1">
      <alignment horizontal="center" vertical="center"/>
    </xf>
    <xf numFmtId="0" fontId="5" fillId="0" borderId="0" xfId="0" applyFont="1" applyBorder="1" applyAlignment="1" applyProtection="1">
      <alignment horizontal="right"/>
    </xf>
    <xf numFmtId="165" fontId="7" fillId="0" borderId="0" xfId="0" applyNumberFormat="1" applyFont="1" applyFill="1" applyBorder="1" applyAlignment="1" applyProtection="1">
      <alignment horizontal="center" vertical="center"/>
    </xf>
    <xf numFmtId="0" fontId="7" fillId="0" borderId="0" xfId="0" applyNumberFormat="1" applyFont="1" applyFill="1" applyBorder="1" applyAlignment="1" applyProtection="1">
      <alignment horizontal="center" vertical="center"/>
    </xf>
    <xf numFmtId="0" fontId="7" fillId="0" borderId="0" xfId="0" applyFont="1" applyFill="1" applyBorder="1" applyAlignment="1" applyProtection="1">
      <alignment horizontal="center"/>
    </xf>
    <xf numFmtId="167" fontId="0" fillId="0" borderId="0" xfId="0" applyNumberFormat="1" applyBorder="1" applyProtection="1"/>
    <xf numFmtId="166" fontId="7" fillId="0" borderId="0" xfId="0" applyNumberFormat="1" applyFont="1" applyFill="1" applyBorder="1" applyAlignment="1" applyProtection="1">
      <alignment horizontal="center" vertical="center"/>
    </xf>
    <xf numFmtId="2" fontId="7" fillId="0" borderId="0" xfId="0" applyNumberFormat="1" applyFont="1" applyFill="1" applyBorder="1" applyAlignment="1" applyProtection="1">
      <alignment horizontal="center" vertical="center"/>
    </xf>
    <xf numFmtId="0" fontId="14" fillId="0" borderId="0" xfId="0" applyFont="1" applyFill="1" applyBorder="1" applyAlignment="1" applyProtection="1">
      <alignment horizontal="left" vertical="center"/>
    </xf>
    <xf numFmtId="0" fontId="0" fillId="0" borderId="9" xfId="0" applyBorder="1" applyAlignment="1" applyProtection="1">
      <alignment horizontal="center" vertical="center"/>
    </xf>
    <xf numFmtId="166" fontId="0" fillId="0" borderId="0" xfId="0" applyNumberFormat="1" applyProtection="1"/>
    <xf numFmtId="166" fontId="0" fillId="0" borderId="0" xfId="0" applyNumberFormat="1" applyAlignment="1" applyProtection="1">
      <alignment horizontal="center"/>
    </xf>
    <xf numFmtId="166" fontId="0" fillId="0" borderId="0" xfId="0" applyNumberFormat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170" fontId="0" fillId="0" borderId="0" xfId="0" applyNumberFormat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/>
    </xf>
    <xf numFmtId="166" fontId="0" fillId="0" borderId="0" xfId="0" applyNumberFormat="1" applyBorder="1" applyAlignment="1" applyProtection="1">
      <alignment horizontal="center"/>
    </xf>
    <xf numFmtId="166" fontId="0" fillId="0" borderId="0" xfId="0" applyNumberFormat="1" applyBorder="1" applyAlignment="1" applyProtection="1">
      <alignment horizontal="center" vertical="center"/>
    </xf>
    <xf numFmtId="2" fontId="0" fillId="0" borderId="0" xfId="0" applyNumberFormat="1" applyBorder="1" applyAlignment="1" applyProtection="1">
      <alignment horizontal="center" vertical="center"/>
    </xf>
    <xf numFmtId="2" fontId="7" fillId="0" borderId="1" xfId="0" applyNumberFormat="1" applyFont="1" applyFill="1" applyBorder="1" applyAlignment="1" applyProtection="1">
      <alignment horizontal="center" vertical="center"/>
    </xf>
    <xf numFmtId="2" fontId="0" fillId="0" borderId="2" xfId="0" applyNumberFormat="1" applyBorder="1" applyAlignment="1" applyProtection="1">
      <alignment horizontal="center" vertical="center"/>
    </xf>
    <xf numFmtId="0" fontId="7" fillId="0" borderId="2" xfId="0" applyFont="1" applyFill="1" applyBorder="1" applyAlignment="1" applyProtection="1">
      <alignment horizontal="center" vertical="center"/>
    </xf>
    <xf numFmtId="166" fontId="0" fillId="0" borderId="3" xfId="0" applyNumberFormat="1" applyBorder="1" applyAlignment="1" applyProtection="1">
      <alignment horizontal="center"/>
    </xf>
    <xf numFmtId="166" fontId="0" fillId="0" borderId="3" xfId="0" applyNumberFormat="1" applyBorder="1" applyAlignment="1" applyProtection="1">
      <alignment horizontal="center" vertical="center"/>
    </xf>
    <xf numFmtId="0" fontId="0" fillId="0" borderId="2" xfId="0" applyNumberFormat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right"/>
    </xf>
    <xf numFmtId="0" fontId="5" fillId="0" borderId="0" xfId="0" applyFont="1" applyFill="1" applyBorder="1" applyAlignment="1" applyProtection="1">
      <alignment horizontal="center" vertical="center"/>
    </xf>
    <xf numFmtId="0" fontId="0" fillId="0" borderId="3" xfId="0" applyNumberFormat="1" applyBorder="1" applyAlignment="1" applyProtection="1">
      <alignment horizontal="center"/>
    </xf>
    <xf numFmtId="0" fontId="0" fillId="0" borderId="0" xfId="0" applyFill="1" applyBorder="1" applyAlignment="1" applyProtection="1">
      <alignment horizontal="right" vertical="center"/>
    </xf>
    <xf numFmtId="0" fontId="0" fillId="0" borderId="0" xfId="0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left" vertical="center"/>
    </xf>
    <xf numFmtId="0" fontId="7" fillId="0" borderId="0" xfId="0" applyFont="1" applyFill="1" applyBorder="1" applyAlignment="1" applyProtection="1">
      <alignment horizontal="center" vertical="center"/>
    </xf>
    <xf numFmtId="164" fontId="7" fillId="0" borderId="0" xfId="0" applyNumberFormat="1" applyFont="1" applyFill="1" applyBorder="1" applyAlignment="1" applyProtection="1">
      <alignment horizontal="center" vertical="center"/>
    </xf>
    <xf numFmtId="1" fontId="7" fillId="0" borderId="0" xfId="0" applyNumberFormat="1" applyFont="1" applyFill="1" applyBorder="1" applyAlignment="1" applyProtection="1">
      <alignment horizontal="center" vertical="center"/>
    </xf>
    <xf numFmtId="0" fontId="0" fillId="0" borderId="0" xfId="0" applyFill="1" applyBorder="1" applyProtection="1"/>
    <xf numFmtId="0" fontId="15" fillId="0" borderId="0" xfId="0" applyFont="1" applyFill="1" applyBorder="1" applyAlignment="1" applyProtection="1">
      <alignment horizontal="right"/>
    </xf>
    <xf numFmtId="0" fontId="0" fillId="0" borderId="0" xfId="0" applyFill="1" applyBorder="1" applyAlignment="1" applyProtection="1"/>
    <xf numFmtId="0" fontId="0" fillId="0" borderId="0" xfId="0" applyFill="1" applyBorder="1" applyAlignment="1" applyProtection="1">
      <alignment horizontal="center"/>
    </xf>
    <xf numFmtId="0" fontId="13" fillId="0" borderId="0" xfId="0" applyFont="1" applyFill="1" applyBorder="1" applyAlignment="1" applyProtection="1">
      <alignment horizontal="right" vertical="center"/>
    </xf>
    <xf numFmtId="0" fontId="5" fillId="0" borderId="0" xfId="0" applyFont="1" applyFill="1" applyBorder="1" applyAlignment="1" applyProtection="1">
      <alignment horizontal="right" vertical="top"/>
    </xf>
    <xf numFmtId="0" fontId="12" fillId="0" borderId="0" xfId="0" applyFont="1" applyFill="1" applyBorder="1" applyAlignment="1" applyProtection="1">
      <alignment horizontal="right" vertical="center"/>
    </xf>
    <xf numFmtId="0" fontId="9" fillId="0" borderId="0" xfId="0" applyFont="1" applyFill="1" applyBorder="1" applyAlignment="1" applyProtection="1">
      <alignment horizontal="right"/>
    </xf>
    <xf numFmtId="2" fontId="0" fillId="0" borderId="0" xfId="0" applyNumberFormat="1" applyFill="1" applyBorder="1" applyAlignment="1" applyProtection="1">
      <alignment horizontal="center" vertical="center"/>
    </xf>
    <xf numFmtId="0" fontId="7" fillId="0" borderId="0" xfId="0" applyFont="1" applyFill="1" applyBorder="1" applyAlignment="1" applyProtection="1">
      <alignment horizontal="center" vertical="center"/>
      <protection locked="0"/>
    </xf>
    <xf numFmtId="0" fontId="10" fillId="0" borderId="0" xfId="0" applyFont="1" applyFill="1" applyBorder="1" applyAlignment="1" applyProtection="1">
      <alignment horizontal="right"/>
    </xf>
    <xf numFmtId="0" fontId="7" fillId="0" borderId="0" xfId="0" applyFont="1" applyFill="1" applyBorder="1" applyAlignment="1" applyProtection="1">
      <alignment horizontal="center" vertical="center" wrapText="1"/>
      <protection locked="0"/>
    </xf>
    <xf numFmtId="20" fontId="0" fillId="0" borderId="0" xfId="0" applyNumberFormat="1" applyFill="1" applyBorder="1" applyProtection="1"/>
    <xf numFmtId="0" fontId="5" fillId="0" borderId="0" xfId="0" applyFont="1" applyFill="1" applyBorder="1" applyAlignment="1" applyProtection="1">
      <alignment horizontal="right" vertical="center"/>
    </xf>
    <xf numFmtId="0" fontId="17" fillId="0" borderId="0" xfId="0" applyFont="1" applyFill="1" applyBorder="1" applyAlignment="1" applyProtection="1">
      <alignment horizontal="center" vertical="center"/>
    </xf>
    <xf numFmtId="170" fontId="0" fillId="0" borderId="0" xfId="0" applyNumberFormat="1" applyFill="1" applyBorder="1" applyAlignment="1" applyProtection="1">
      <alignment horizontal="center" vertical="center"/>
    </xf>
    <xf numFmtId="0" fontId="8" fillId="0" borderId="0" xfId="0" applyFont="1" applyFill="1" applyBorder="1" applyAlignment="1" applyProtection="1">
      <alignment horizontal="right"/>
    </xf>
    <xf numFmtId="166" fontId="0" fillId="0" borderId="0" xfId="0" applyNumberFormat="1" applyFill="1" applyBorder="1" applyAlignment="1" applyProtection="1">
      <alignment horizontal="center"/>
    </xf>
    <xf numFmtId="166" fontId="0" fillId="0" borderId="0" xfId="0" applyNumberFormat="1" applyFill="1" applyBorder="1" applyAlignment="1" applyProtection="1">
      <alignment horizontal="center" vertical="center"/>
    </xf>
    <xf numFmtId="165" fontId="0" fillId="0" borderId="0" xfId="0" applyNumberFormat="1" applyFill="1" applyBorder="1" applyProtection="1"/>
    <xf numFmtId="2" fontId="0" fillId="0" borderId="0" xfId="0" applyNumberFormat="1" applyFill="1" applyBorder="1" applyProtection="1"/>
    <xf numFmtId="2" fontId="0" fillId="0" borderId="0" xfId="0" applyNumberFormat="1" applyFill="1" applyBorder="1" applyAlignment="1" applyProtection="1">
      <alignment horizontal="left"/>
    </xf>
    <xf numFmtId="0" fontId="5" fillId="0" borderId="0" xfId="0" applyFont="1" applyFill="1" applyBorder="1" applyAlignment="1" applyProtection="1">
      <alignment horizontal="left"/>
    </xf>
    <xf numFmtId="169" fontId="7" fillId="0" borderId="0" xfId="0" applyNumberFormat="1" applyFont="1" applyFill="1" applyBorder="1" applyAlignment="1" applyProtection="1">
      <alignment horizontal="center"/>
    </xf>
    <xf numFmtId="0" fontId="0" fillId="0" borderId="0" xfId="0" applyNumberFormat="1" applyFill="1" applyBorder="1" applyProtection="1"/>
    <xf numFmtId="165" fontId="0" fillId="0" borderId="0" xfId="0" applyNumberFormat="1" applyFill="1" applyBorder="1" applyAlignment="1" applyProtection="1">
      <alignment horizontal="center" vertical="center"/>
    </xf>
    <xf numFmtId="1" fontId="0" fillId="0" borderId="0" xfId="0" applyNumberFormat="1" applyFill="1" applyBorder="1" applyAlignment="1" applyProtection="1">
      <alignment horizontal="center"/>
    </xf>
    <xf numFmtId="168" fontId="0" fillId="0" borderId="0" xfId="0" applyNumberFormat="1" applyFill="1" applyBorder="1" applyProtection="1"/>
    <xf numFmtId="167" fontId="0" fillId="0" borderId="0" xfId="0" applyNumberFormat="1" applyFill="1" applyBorder="1" applyProtection="1"/>
    <xf numFmtId="0" fontId="5" fillId="0" borderId="0" xfId="0" applyFont="1" applyFill="1" applyBorder="1" applyAlignment="1" applyProtection="1">
      <alignment vertical="center"/>
    </xf>
    <xf numFmtId="166" fontId="0" fillId="0" borderId="10" xfId="0" applyNumberFormat="1" applyBorder="1" applyAlignment="1" applyProtection="1">
      <alignment horizontal="center" vertical="center"/>
    </xf>
    <xf numFmtId="0" fontId="0" fillId="0" borderId="11" xfId="0" applyBorder="1" applyAlignment="1" applyProtection="1">
      <alignment horizontal="center" vertical="center"/>
    </xf>
    <xf numFmtId="0" fontId="7" fillId="0" borderId="12" xfId="0" applyNumberFormat="1" applyFont="1" applyFill="1" applyBorder="1" applyAlignment="1" applyProtection="1">
      <alignment horizontal="center" vertical="center"/>
    </xf>
    <xf numFmtId="0" fontId="0" fillId="0" borderId="12" xfId="0" applyBorder="1" applyAlignment="1" applyProtection="1">
      <alignment horizontal="center" vertical="center"/>
    </xf>
    <xf numFmtId="0" fontId="0" fillId="0" borderId="12" xfId="0" applyBorder="1" applyAlignment="1" applyProtection="1">
      <alignment horizontal="center"/>
    </xf>
    <xf numFmtId="166" fontId="0" fillId="0" borderId="10" xfId="0" applyNumberFormat="1" applyBorder="1" applyAlignment="1" applyProtection="1">
      <alignment horizontal="center"/>
    </xf>
    <xf numFmtId="166" fontId="0" fillId="0" borderId="7" xfId="0" applyNumberFormat="1" applyBorder="1" applyAlignment="1" applyProtection="1">
      <alignment horizontal="center" vertical="center"/>
    </xf>
    <xf numFmtId="0" fontId="0" fillId="0" borderId="8" xfId="0" applyBorder="1" applyAlignment="1" applyProtection="1">
      <alignment horizontal="center" vertical="center"/>
    </xf>
    <xf numFmtId="0" fontId="7" fillId="0" borderId="9" xfId="0" applyNumberFormat="1" applyFont="1" applyFill="1" applyBorder="1" applyAlignment="1" applyProtection="1">
      <alignment horizontal="center" vertical="center"/>
    </xf>
    <xf numFmtId="0" fontId="0" fillId="0" borderId="9" xfId="0" applyBorder="1" applyAlignment="1" applyProtection="1">
      <alignment horizontal="center"/>
    </xf>
    <xf numFmtId="166" fontId="0" fillId="0" borderId="7" xfId="0" applyNumberFormat="1" applyBorder="1" applyAlignment="1" applyProtection="1">
      <alignment horizontal="center"/>
    </xf>
    <xf numFmtId="166" fontId="0" fillId="0" borderId="14" xfId="0" applyNumberFormat="1" applyBorder="1" applyAlignment="1" applyProtection="1">
      <alignment horizontal="center" vertical="center"/>
    </xf>
    <xf numFmtId="0" fontId="0" fillId="0" borderId="15" xfId="0" applyBorder="1" applyAlignment="1" applyProtection="1">
      <alignment horizontal="center" vertical="center"/>
    </xf>
    <xf numFmtId="0" fontId="7" fillId="0" borderId="16" xfId="0" applyNumberFormat="1" applyFont="1" applyFill="1" applyBorder="1" applyAlignment="1" applyProtection="1">
      <alignment horizontal="center" vertical="center"/>
    </xf>
    <xf numFmtId="0" fontId="0" fillId="0" borderId="16" xfId="0" applyBorder="1" applyAlignment="1" applyProtection="1">
      <alignment horizontal="center" vertical="center"/>
    </xf>
    <xf numFmtId="0" fontId="0" fillId="0" borderId="16" xfId="0" applyBorder="1" applyAlignment="1" applyProtection="1">
      <alignment horizontal="center"/>
    </xf>
    <xf numFmtId="166" fontId="0" fillId="0" borderId="17" xfId="0" applyNumberFormat="1" applyBorder="1" applyAlignment="1" applyProtection="1">
      <alignment horizontal="center"/>
    </xf>
    <xf numFmtId="0" fontId="0" fillId="0" borderId="18" xfId="0" applyBorder="1" applyProtection="1"/>
    <xf numFmtId="166" fontId="0" fillId="0" borderId="18" xfId="0" applyNumberFormat="1" applyBorder="1" applyAlignment="1" applyProtection="1">
      <alignment horizontal="center" vertical="center"/>
    </xf>
    <xf numFmtId="0" fontId="0" fillId="0" borderId="19" xfId="0" applyBorder="1" applyProtection="1"/>
    <xf numFmtId="0" fontId="0" fillId="0" borderId="13" xfId="0" applyBorder="1" applyProtection="1"/>
    <xf numFmtId="0" fontId="5" fillId="0" borderId="20" xfId="0" applyFont="1" applyBorder="1" applyAlignment="1" applyProtection="1">
      <alignment horizontal="right"/>
    </xf>
    <xf numFmtId="0" fontId="0" fillId="0" borderId="21" xfId="0" applyBorder="1" applyProtection="1"/>
    <xf numFmtId="0" fontId="5" fillId="0" borderId="22" xfId="0" applyFont="1" applyBorder="1" applyAlignment="1" applyProtection="1">
      <alignment horizontal="right"/>
    </xf>
    <xf numFmtId="0" fontId="0" fillId="0" borderId="23" xfId="0" applyBorder="1" applyProtection="1"/>
    <xf numFmtId="0" fontId="9" fillId="0" borderId="22" xfId="0" applyFont="1" applyBorder="1" applyAlignment="1" applyProtection="1">
      <alignment horizontal="right"/>
    </xf>
    <xf numFmtId="0" fontId="5" fillId="0" borderId="24" xfId="0" applyFont="1" applyBorder="1" applyAlignment="1" applyProtection="1">
      <alignment horizontal="right"/>
    </xf>
    <xf numFmtId="0" fontId="0" fillId="0" borderId="25" xfId="0" applyBorder="1" applyProtection="1"/>
    <xf numFmtId="0" fontId="5" fillId="0" borderId="0" xfId="0" applyFont="1" applyFill="1" applyBorder="1" applyAlignment="1" applyProtection="1">
      <alignment horizontal="center" vertical="center"/>
    </xf>
    <xf numFmtId="2" fontId="7" fillId="0" borderId="0" xfId="0" applyNumberFormat="1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</xf>
    <xf numFmtId="0" fontId="1" fillId="0" borderId="0" xfId="0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center"/>
    </xf>
  </cellXfs>
  <cellStyles count="1">
    <cellStyle name="Normal" xfId="0" builtinId="0"/>
  </cellStyles>
  <dxfs count="1">
    <dxf>
      <fill>
        <patternFill>
          <bgColor theme="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443962</xdr:colOff>
      <xdr:row>28</xdr:row>
      <xdr:rowOff>32288</xdr:rowOff>
    </xdr:from>
    <xdr:to>
      <xdr:col>2</xdr:col>
      <xdr:colOff>589259</xdr:colOff>
      <xdr:row>28</xdr:row>
      <xdr:rowOff>32288</xdr:rowOff>
    </xdr:to>
    <xdr:cxnSp macro="">
      <xdr:nvCxnSpPr>
        <xdr:cNvPr id="2" name="Connecteur droit 1"/>
        <xdr:cNvCxnSpPr/>
      </xdr:nvCxnSpPr>
      <xdr:spPr>
        <a:xfrm>
          <a:off x="1967962" y="4956713"/>
          <a:ext cx="145297" cy="0"/>
        </a:xfrm>
        <a:prstGeom prst="line">
          <a:avLst/>
        </a:prstGeom>
        <a:ln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443962</xdr:colOff>
      <xdr:row>43</xdr:row>
      <xdr:rowOff>27266</xdr:rowOff>
    </xdr:from>
    <xdr:to>
      <xdr:col>2</xdr:col>
      <xdr:colOff>589259</xdr:colOff>
      <xdr:row>43</xdr:row>
      <xdr:rowOff>27266</xdr:rowOff>
    </xdr:to>
    <xdr:cxnSp macro="">
      <xdr:nvCxnSpPr>
        <xdr:cNvPr id="3" name="Connecteur droit 2"/>
        <xdr:cNvCxnSpPr/>
      </xdr:nvCxnSpPr>
      <xdr:spPr>
        <a:xfrm>
          <a:off x="2073795" y="8377516"/>
          <a:ext cx="145297" cy="0"/>
        </a:xfrm>
        <a:prstGeom prst="line">
          <a:avLst/>
        </a:prstGeom>
        <a:ln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443962</xdr:colOff>
      <xdr:row>59</xdr:row>
      <xdr:rowOff>32556</xdr:rowOff>
    </xdr:from>
    <xdr:to>
      <xdr:col>2</xdr:col>
      <xdr:colOff>589259</xdr:colOff>
      <xdr:row>59</xdr:row>
      <xdr:rowOff>32556</xdr:rowOff>
    </xdr:to>
    <xdr:cxnSp macro="">
      <xdr:nvCxnSpPr>
        <xdr:cNvPr id="37" name="Connecteur droit 36"/>
        <xdr:cNvCxnSpPr/>
      </xdr:nvCxnSpPr>
      <xdr:spPr>
        <a:xfrm>
          <a:off x="1967962" y="10290981"/>
          <a:ext cx="145297" cy="0"/>
        </a:xfrm>
        <a:prstGeom prst="line">
          <a:avLst/>
        </a:prstGeom>
        <a:ln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214317</xdr:colOff>
      <xdr:row>58</xdr:row>
      <xdr:rowOff>29105</xdr:rowOff>
    </xdr:from>
    <xdr:to>
      <xdr:col>8</xdr:col>
      <xdr:colOff>373067</xdr:colOff>
      <xdr:row>58</xdr:row>
      <xdr:rowOff>29105</xdr:rowOff>
    </xdr:to>
    <xdr:cxnSp macro="">
      <xdr:nvCxnSpPr>
        <xdr:cNvPr id="50" name="Connecteur droit 49"/>
        <xdr:cNvCxnSpPr/>
      </xdr:nvCxnSpPr>
      <xdr:spPr>
        <a:xfrm>
          <a:off x="6638400" y="11046355"/>
          <a:ext cx="158750" cy="0"/>
        </a:xfrm>
        <a:prstGeom prst="line">
          <a:avLst/>
        </a:prstGeom>
        <a:ln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214317</xdr:colOff>
      <xdr:row>60</xdr:row>
      <xdr:rowOff>31751</xdr:rowOff>
    </xdr:from>
    <xdr:to>
      <xdr:col>8</xdr:col>
      <xdr:colOff>373067</xdr:colOff>
      <xdr:row>60</xdr:row>
      <xdr:rowOff>31751</xdr:rowOff>
    </xdr:to>
    <xdr:cxnSp macro="">
      <xdr:nvCxnSpPr>
        <xdr:cNvPr id="51" name="Connecteur droit 50"/>
        <xdr:cNvCxnSpPr/>
      </xdr:nvCxnSpPr>
      <xdr:spPr>
        <a:xfrm>
          <a:off x="6638400" y="11430001"/>
          <a:ext cx="158750" cy="0"/>
        </a:xfrm>
        <a:prstGeom prst="line">
          <a:avLst/>
        </a:prstGeom>
        <a:ln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noFill/>
      </a:spPr>
      <a:bodyPr vertOverflow="clip" rtlCol="0" anchor="ctr"/>
      <a:lstStyle>
        <a:defPPr algn="ctr">
          <a:defRPr sz="1200" b="1" baseline="0" smtClean="0">
            <a:solidFill>
              <a:schemeClr val="tx1"/>
            </a:solidFill>
            <a:latin typeface="+mj-lt"/>
            <a:ea typeface="+mn-ea"/>
            <a:cs typeface="+mn-cs"/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  <a:lnDef>
      <a:spPr>
        <a:ln>
          <a:solidFill>
            <a:schemeClr val="tx1"/>
          </a:solidFill>
        </a:ln>
      </a:spPr>
      <a:bodyPr/>
      <a:lstStyle/>
      <a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R120"/>
  <sheetViews>
    <sheetView showGridLines="0" tabSelected="1" topLeftCell="Y84" zoomScaleNormal="100" workbookViewId="0">
      <selection activeCell="Y81" sqref="A1:XFD1048576"/>
    </sheetView>
  </sheetViews>
  <sheetFormatPr defaultColWidth="11.42578125" defaultRowHeight="15" customHeight="1"/>
  <cols>
    <col min="1" max="1" width="11.42578125" style="1"/>
    <col min="2" max="2" width="13" style="1" bestFit="1" customWidth="1"/>
    <col min="3" max="3" width="11.42578125" style="1"/>
    <col min="4" max="4" width="13.7109375" style="1" customWidth="1"/>
    <col min="5" max="7" width="11.42578125" style="1"/>
    <col min="8" max="8" width="12.5703125" style="1" bestFit="1" customWidth="1"/>
    <col min="9" max="9" width="11.42578125" style="1"/>
    <col min="10" max="13" width="11.42578125" style="1" customWidth="1"/>
    <col min="14" max="14" width="11" style="1" customWidth="1"/>
    <col min="15" max="15" width="14.7109375" style="1" customWidth="1"/>
    <col min="16" max="16" width="11.42578125" style="1" customWidth="1"/>
    <col min="17" max="34" width="11.42578125" style="1"/>
    <col min="35" max="35" width="15.42578125" style="1" customWidth="1"/>
    <col min="36" max="16384" width="11.42578125" style="1"/>
  </cols>
  <sheetData>
    <row r="1" spans="1:32" ht="15" customHeight="1">
      <c r="A1" s="116"/>
      <c r="B1" s="117"/>
      <c r="C1" s="117"/>
      <c r="D1" s="117"/>
      <c r="E1" s="117"/>
      <c r="F1" s="117"/>
      <c r="G1" s="117"/>
      <c r="H1" s="117"/>
      <c r="I1" s="117"/>
      <c r="J1" s="117"/>
      <c r="K1" s="55"/>
      <c r="L1" s="55"/>
      <c r="M1" s="49"/>
      <c r="N1" s="50"/>
      <c r="O1" s="49"/>
      <c r="P1" s="50"/>
      <c r="Q1" s="55"/>
      <c r="R1" s="56"/>
      <c r="S1" s="55"/>
      <c r="T1" s="55"/>
      <c r="U1" s="2"/>
    </row>
    <row r="2" spans="1:32" ht="15" customHeight="1">
      <c r="A2" s="55"/>
      <c r="B2" s="55"/>
      <c r="C2" s="55"/>
      <c r="D2" s="55"/>
      <c r="E2" s="55"/>
      <c r="F2" s="55"/>
      <c r="G2" s="55"/>
      <c r="H2" s="55"/>
      <c r="I2" s="55"/>
      <c r="J2" s="55"/>
      <c r="K2" s="55"/>
      <c r="L2" s="55"/>
      <c r="M2" s="50"/>
      <c r="N2" s="50"/>
      <c r="O2" s="49"/>
      <c r="P2" s="50"/>
      <c r="Q2" s="51"/>
      <c r="R2" s="50"/>
      <c r="S2" s="50"/>
      <c r="T2" s="55"/>
      <c r="U2" s="2"/>
    </row>
    <row r="3" spans="1:32" ht="15" customHeight="1">
      <c r="A3" s="55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0"/>
      <c r="N3" s="50"/>
      <c r="O3" s="50"/>
      <c r="P3" s="50"/>
      <c r="Q3" s="51"/>
      <c r="R3" s="50"/>
      <c r="S3" s="50"/>
      <c r="T3" s="55"/>
      <c r="U3" s="2"/>
    </row>
    <row r="4" spans="1:32" s="10" customFormat="1" ht="15" customHeight="1">
      <c r="A4" s="118"/>
      <c r="B4" s="118"/>
      <c r="C4" s="118"/>
      <c r="D4" s="118"/>
      <c r="E4" s="118"/>
      <c r="F4" s="118"/>
      <c r="G4" s="57"/>
      <c r="H4" s="57"/>
      <c r="I4" s="57"/>
      <c r="J4" s="57"/>
      <c r="K4" s="57"/>
      <c r="L4" s="55"/>
      <c r="M4" s="58"/>
      <c r="N4" s="58"/>
      <c r="O4" s="58"/>
      <c r="P4" s="50"/>
      <c r="Q4" s="51"/>
      <c r="R4" s="55"/>
      <c r="S4" s="50"/>
      <c r="T4" s="57"/>
      <c r="U4" s="6"/>
    </row>
    <row r="5" spans="1:32" ht="15" customHeight="1">
      <c r="A5" s="55"/>
      <c r="B5" s="55"/>
      <c r="C5" s="55"/>
      <c r="D5" s="55"/>
      <c r="E5" s="55"/>
      <c r="F5" s="55"/>
      <c r="G5" s="55"/>
      <c r="H5" s="55"/>
      <c r="I5" s="55"/>
      <c r="J5" s="55"/>
      <c r="K5" s="55"/>
      <c r="L5" s="46"/>
      <c r="M5" s="50"/>
      <c r="N5" s="50"/>
      <c r="O5" s="50"/>
      <c r="P5" s="50"/>
      <c r="Q5" s="51"/>
      <c r="R5" s="55"/>
      <c r="S5" s="50"/>
      <c r="T5" s="55"/>
      <c r="U5" s="2"/>
      <c r="AA5" s="16" t="s">
        <v>2</v>
      </c>
      <c r="AB5" s="17">
        <v>1.35</v>
      </c>
      <c r="AC5" s="2"/>
      <c r="AD5" s="2"/>
      <c r="AE5" s="2"/>
      <c r="AF5" s="9"/>
    </row>
    <row r="6" spans="1:32" ht="15" customHeight="1">
      <c r="A6" s="55"/>
      <c r="B6" s="59"/>
      <c r="C6" s="55"/>
      <c r="D6" s="55"/>
      <c r="E6" s="55"/>
      <c r="F6" s="60"/>
      <c r="G6" s="50"/>
      <c r="H6" s="4"/>
      <c r="I6" s="55"/>
      <c r="J6" s="55"/>
      <c r="K6" s="55"/>
      <c r="L6" s="55"/>
      <c r="M6" s="50"/>
      <c r="N6" s="50"/>
      <c r="O6" s="50"/>
      <c r="P6" s="50"/>
      <c r="Q6" s="51"/>
      <c r="R6" s="55"/>
      <c r="S6" s="50"/>
      <c r="T6" s="55"/>
      <c r="U6" s="2"/>
      <c r="AA6" s="14" t="s">
        <v>9</v>
      </c>
      <c r="AB6" s="2">
        <v>0.85</v>
      </c>
      <c r="AC6" s="2">
        <v>0.32200000000000001</v>
      </c>
      <c r="AD6" s="2"/>
      <c r="AE6" s="2"/>
      <c r="AF6" s="9"/>
    </row>
    <row r="7" spans="1:32" ht="15" customHeight="1">
      <c r="A7" s="55"/>
      <c r="B7" s="61"/>
      <c r="C7" s="55"/>
      <c r="D7" s="55"/>
      <c r="E7" s="55"/>
      <c r="F7" s="60"/>
      <c r="G7" s="50"/>
      <c r="H7" s="4"/>
      <c r="I7" s="55"/>
      <c r="J7" s="55"/>
      <c r="K7" s="55"/>
      <c r="L7" s="55"/>
      <c r="M7" s="50"/>
      <c r="N7" s="50"/>
      <c r="O7" s="50"/>
      <c r="P7" s="50"/>
      <c r="Q7" s="51"/>
      <c r="R7" s="55"/>
      <c r="S7" s="50"/>
      <c r="T7" s="55"/>
      <c r="U7" s="2"/>
      <c r="AA7" s="14" t="s">
        <v>9</v>
      </c>
      <c r="AB7" s="2">
        <v>0.9</v>
      </c>
      <c r="AC7" s="2">
        <v>5.1000000000000004E-3</v>
      </c>
      <c r="AD7" s="2"/>
      <c r="AE7" s="2"/>
      <c r="AF7" s="9"/>
    </row>
    <row r="8" spans="1:32" ht="15" customHeight="1">
      <c r="A8" s="55"/>
      <c r="B8" s="55"/>
      <c r="C8" s="18"/>
      <c r="D8" s="52"/>
      <c r="E8" s="4"/>
      <c r="F8" s="60"/>
      <c r="G8" s="50"/>
      <c r="H8" s="4"/>
      <c r="I8" s="55"/>
      <c r="J8" s="55"/>
      <c r="K8" s="55"/>
      <c r="L8" s="55"/>
      <c r="M8" s="50"/>
      <c r="N8" s="50"/>
      <c r="O8" s="55"/>
      <c r="P8" s="55"/>
      <c r="Q8" s="55"/>
      <c r="R8" s="55"/>
      <c r="S8" s="55"/>
      <c r="T8" s="55"/>
      <c r="U8" s="2"/>
      <c r="AA8" s="14" t="s">
        <v>9</v>
      </c>
      <c r="AB8" s="2">
        <v>1</v>
      </c>
      <c r="AC8" s="2">
        <v>-6.1300000000000005E-4</v>
      </c>
      <c r="AD8" s="2"/>
      <c r="AE8" s="2"/>
      <c r="AF8" s="9"/>
    </row>
    <row r="9" spans="1:32" ht="15" customHeight="1">
      <c r="A9" s="55"/>
      <c r="B9" s="55"/>
      <c r="C9" s="18"/>
      <c r="D9" s="52"/>
      <c r="E9" s="4"/>
      <c r="F9" s="60"/>
      <c r="G9" s="50"/>
      <c r="H9" s="4"/>
      <c r="I9" s="55"/>
      <c r="J9" s="55"/>
      <c r="K9" s="55"/>
      <c r="L9" s="55"/>
      <c r="M9" s="50"/>
      <c r="N9" s="50"/>
      <c r="O9" s="55"/>
      <c r="P9" s="55"/>
      <c r="Q9" s="55"/>
      <c r="R9" s="55"/>
      <c r="S9" s="55"/>
      <c r="T9" s="55"/>
      <c r="U9" s="2"/>
      <c r="AA9" s="14" t="s">
        <v>9</v>
      </c>
      <c r="AB9" s="2"/>
      <c r="AC9" s="2">
        <f>(($AC$6*10^4)*AB6*$AB$5)+(($AC$7*10^4)*($D$23/AB6))+(($AC$8*10^4)*$D$40)</f>
        <v>3694.95</v>
      </c>
      <c r="AD9" s="2">
        <f>($AC$7*10^4)</f>
        <v>51</v>
      </c>
      <c r="AE9" s="2">
        <f>(($AC$6*10^4))</f>
        <v>3220</v>
      </c>
      <c r="AF9" s="2">
        <f>($AC$8*10^4)*$D$40</f>
        <v>0</v>
      </c>
    </row>
    <row r="10" spans="1:32" ht="15" customHeight="1">
      <c r="A10" s="55"/>
      <c r="B10" s="55"/>
      <c r="C10" s="18"/>
      <c r="D10" s="52"/>
      <c r="E10" s="29"/>
      <c r="F10" s="18"/>
      <c r="G10" s="50"/>
      <c r="H10" s="4"/>
      <c r="I10" s="55"/>
      <c r="J10" s="55"/>
      <c r="K10" s="18"/>
      <c r="L10" s="23"/>
      <c r="M10" s="50"/>
      <c r="N10" s="50"/>
      <c r="O10" s="55"/>
      <c r="P10" s="55"/>
      <c r="Q10" s="55"/>
      <c r="R10" s="55"/>
      <c r="S10" s="55"/>
      <c r="T10" s="55"/>
      <c r="U10" s="2"/>
      <c r="AA10" s="14" t="s">
        <v>9</v>
      </c>
      <c r="AB10" s="2">
        <f>((3220*AB6*$AB$5)+(51*D23/AB6))-3100</f>
        <v>594.95000000000005</v>
      </c>
      <c r="AC10" s="2">
        <f>(($AC$6*10^4)*AB7*$AB$5)+(($AC$7*10^4)*($D$23/AB7))+(($AC$8*10^4)*$D$40)</f>
        <v>3912.3</v>
      </c>
      <c r="AD10" s="2"/>
      <c r="AE10" s="2"/>
      <c r="AF10" s="9"/>
    </row>
    <row r="11" spans="1:32" ht="15" customHeight="1">
      <c r="A11" s="55"/>
      <c r="B11" s="55"/>
      <c r="C11" s="18"/>
      <c r="D11" s="52"/>
      <c r="E11" s="29"/>
      <c r="F11" s="18"/>
      <c r="G11" s="23"/>
      <c r="H11" s="4"/>
      <c r="I11" s="55"/>
      <c r="J11" s="55"/>
      <c r="K11" s="18"/>
      <c r="L11" s="23"/>
      <c r="M11" s="50"/>
      <c r="N11" s="50"/>
      <c r="O11" s="55"/>
      <c r="P11" s="55"/>
      <c r="Q11" s="55"/>
      <c r="R11" s="55"/>
      <c r="S11" s="55"/>
      <c r="T11" s="55"/>
      <c r="U11" s="2"/>
      <c r="AA11" s="14" t="s">
        <v>9</v>
      </c>
      <c r="AB11" s="2">
        <f>AB10*3.8/100</f>
        <v>22.6081</v>
      </c>
      <c r="AC11" s="2"/>
      <c r="AD11" s="2"/>
      <c r="AE11" s="2"/>
      <c r="AF11" s="9"/>
    </row>
    <row r="12" spans="1:32" ht="15" customHeight="1">
      <c r="A12" s="55"/>
      <c r="B12" s="55"/>
      <c r="C12" s="62"/>
      <c r="D12" s="28"/>
      <c r="E12" s="55"/>
      <c r="F12" s="18"/>
      <c r="G12" s="23"/>
      <c r="H12" s="4"/>
      <c r="I12" s="55"/>
      <c r="J12" s="55"/>
      <c r="K12" s="18"/>
      <c r="L12" s="50"/>
      <c r="M12" s="50"/>
      <c r="N12" s="50"/>
      <c r="O12" s="55"/>
      <c r="P12" s="55"/>
      <c r="Q12" s="55"/>
      <c r="R12" s="55"/>
      <c r="S12" s="55"/>
      <c r="T12" s="55"/>
      <c r="U12" s="2"/>
      <c r="AA12" s="2"/>
      <c r="AB12" s="2"/>
      <c r="AC12" s="2"/>
      <c r="AD12" s="2"/>
      <c r="AE12" s="2"/>
      <c r="AF12" s="8"/>
    </row>
    <row r="13" spans="1:32" ht="15" customHeight="1">
      <c r="A13" s="55"/>
      <c r="B13" s="55"/>
      <c r="C13" s="18"/>
      <c r="D13" s="27"/>
      <c r="E13" s="4"/>
      <c r="F13" s="18"/>
      <c r="G13" s="23"/>
      <c r="H13" s="4"/>
      <c r="I13" s="55"/>
      <c r="J13" s="55"/>
      <c r="K13" s="18"/>
      <c r="L13" s="50"/>
      <c r="M13" s="50"/>
      <c r="N13" s="50"/>
      <c r="O13" s="55"/>
      <c r="P13" s="55"/>
      <c r="Q13" s="55"/>
      <c r="R13" s="55"/>
      <c r="S13" s="55"/>
      <c r="T13" s="55"/>
      <c r="U13" s="2"/>
      <c r="AA13" s="13"/>
      <c r="AB13" s="2">
        <f>(3220*1.35*0.85)+(51*(25/0.85))-3100</f>
        <v>2094.9499999999998</v>
      </c>
      <c r="AC13" s="13"/>
      <c r="AD13" s="13"/>
      <c r="AE13" s="13"/>
      <c r="AF13" s="13"/>
    </row>
    <row r="14" spans="1:32" ht="15" customHeight="1">
      <c r="A14" s="55"/>
      <c r="B14" s="55"/>
      <c r="C14" s="18"/>
      <c r="D14" s="27"/>
      <c r="E14" s="4"/>
      <c r="F14" s="18"/>
      <c r="G14" s="23"/>
      <c r="H14" s="4"/>
      <c r="I14" s="55"/>
      <c r="J14" s="55"/>
      <c r="K14" s="18"/>
      <c r="L14" s="58"/>
      <c r="M14" s="50"/>
      <c r="N14" s="50"/>
      <c r="O14" s="55"/>
      <c r="P14" s="55"/>
      <c r="Q14" s="55"/>
      <c r="R14" s="55"/>
      <c r="S14" s="55"/>
      <c r="T14" s="55"/>
      <c r="U14" s="2"/>
    </row>
    <row r="15" spans="1:32" ht="15" customHeight="1">
      <c r="A15" s="55"/>
      <c r="B15" s="55"/>
      <c r="C15" s="18"/>
      <c r="D15" s="27"/>
      <c r="E15" s="4"/>
      <c r="F15" s="62"/>
      <c r="G15" s="23"/>
      <c r="H15" s="55"/>
      <c r="I15" s="55"/>
      <c r="J15" s="55"/>
      <c r="K15" s="18"/>
      <c r="L15" s="50"/>
      <c r="M15" s="50"/>
      <c r="N15" s="50"/>
      <c r="O15" s="55"/>
      <c r="P15" s="55"/>
      <c r="Q15" s="55"/>
      <c r="R15" s="55"/>
      <c r="S15" s="55"/>
      <c r="T15" s="55"/>
      <c r="U15" s="2"/>
    </row>
    <row r="16" spans="1:32" ht="15" customHeight="1">
      <c r="A16" s="55"/>
      <c r="B16" s="55"/>
      <c r="C16" s="18"/>
      <c r="D16" s="27"/>
      <c r="E16" s="4"/>
      <c r="F16" s="62"/>
      <c r="G16" s="28"/>
      <c r="H16" s="55"/>
      <c r="I16" s="55"/>
      <c r="J16" s="55"/>
      <c r="K16" s="18"/>
      <c r="L16" s="58"/>
      <c r="M16" s="55"/>
      <c r="N16" s="55"/>
      <c r="O16" s="55"/>
      <c r="P16" s="55"/>
      <c r="Q16" s="55"/>
      <c r="R16" s="55"/>
      <c r="S16" s="55"/>
      <c r="T16" s="55"/>
      <c r="U16" s="2"/>
    </row>
    <row r="17" spans="1:36" ht="15" customHeight="1">
      <c r="A17" s="55"/>
      <c r="B17" s="55"/>
      <c r="C17" s="18"/>
      <c r="D17" s="27"/>
      <c r="E17" s="4"/>
      <c r="F17" s="62"/>
      <c r="G17" s="63"/>
      <c r="H17" s="55"/>
      <c r="I17" s="55"/>
      <c r="J17" s="55"/>
      <c r="K17" s="55"/>
      <c r="L17" s="55"/>
      <c r="M17" s="55"/>
      <c r="N17" s="55"/>
      <c r="O17" s="55"/>
      <c r="P17" s="55"/>
      <c r="Q17" s="55"/>
      <c r="R17" s="55"/>
      <c r="S17" s="55"/>
      <c r="T17" s="55"/>
      <c r="U17" s="2"/>
    </row>
    <row r="18" spans="1:36" ht="15" customHeight="1">
      <c r="A18" s="55"/>
      <c r="B18" s="61"/>
      <c r="C18" s="55"/>
      <c r="D18" s="55"/>
      <c r="E18" s="55"/>
      <c r="F18" s="55"/>
      <c r="G18" s="55"/>
      <c r="H18" s="55"/>
      <c r="I18" s="55"/>
      <c r="J18" s="55"/>
      <c r="K18" s="55"/>
      <c r="L18" s="18"/>
      <c r="M18" s="58"/>
      <c r="N18" s="58"/>
      <c r="O18" s="55"/>
      <c r="P18" s="55"/>
      <c r="Q18" s="55"/>
      <c r="R18" s="55"/>
      <c r="S18" s="55"/>
      <c r="T18" s="55"/>
      <c r="U18" s="2"/>
    </row>
    <row r="19" spans="1:36" ht="15" customHeight="1">
      <c r="A19" s="55"/>
      <c r="B19" s="55"/>
      <c r="C19" s="18"/>
      <c r="D19" s="64"/>
      <c r="E19" s="55"/>
      <c r="F19" s="55"/>
      <c r="G19" s="55"/>
      <c r="H19" s="18"/>
      <c r="I19" s="64"/>
      <c r="J19" s="55"/>
      <c r="K19" s="25"/>
      <c r="L19" s="65"/>
      <c r="M19" s="52"/>
      <c r="N19" s="52"/>
      <c r="O19" s="55"/>
      <c r="P19" s="55"/>
      <c r="Q19" s="55"/>
      <c r="R19" s="55"/>
      <c r="S19" s="55"/>
      <c r="T19" s="55"/>
      <c r="U19" s="2"/>
    </row>
    <row r="20" spans="1:36" ht="15" customHeight="1">
      <c r="A20" s="55"/>
      <c r="B20" s="55"/>
      <c r="C20" s="18"/>
      <c r="D20" s="66"/>
      <c r="E20" s="55"/>
      <c r="F20" s="55"/>
      <c r="G20" s="67"/>
      <c r="H20" s="18"/>
      <c r="I20" s="64"/>
      <c r="J20" s="55"/>
      <c r="K20" s="25"/>
      <c r="L20" s="65"/>
      <c r="M20" s="52"/>
      <c r="N20" s="52"/>
      <c r="O20" s="55"/>
      <c r="P20" s="55"/>
      <c r="Q20" s="55"/>
      <c r="R20" s="55"/>
      <c r="S20" s="55"/>
      <c r="T20" s="55"/>
      <c r="U20" s="2"/>
    </row>
    <row r="21" spans="1:36" ht="15" customHeight="1">
      <c r="A21" s="55"/>
      <c r="B21" s="55"/>
      <c r="C21" s="18"/>
      <c r="D21" s="66"/>
      <c r="E21" s="55"/>
      <c r="F21" s="55"/>
      <c r="G21" s="55"/>
      <c r="H21" s="55"/>
      <c r="I21" s="55"/>
      <c r="J21" s="55"/>
      <c r="K21" s="55"/>
      <c r="L21" s="18"/>
      <c r="M21" s="27"/>
      <c r="N21" s="27"/>
      <c r="O21" s="55"/>
      <c r="P21" s="55"/>
      <c r="Q21" s="55"/>
      <c r="R21" s="55"/>
      <c r="S21" s="55"/>
      <c r="T21" s="55"/>
      <c r="U21" s="2"/>
    </row>
    <row r="22" spans="1:36" ht="27.95" customHeight="1">
      <c r="A22" s="55"/>
      <c r="B22" s="55"/>
      <c r="C22" s="68"/>
      <c r="D22" s="66"/>
      <c r="E22" s="55"/>
      <c r="F22" s="55"/>
      <c r="G22" s="55"/>
      <c r="H22" s="47"/>
      <c r="I22" s="69"/>
      <c r="J22" s="55"/>
      <c r="K22" s="55"/>
      <c r="L22" s="18"/>
      <c r="M22" s="28"/>
      <c r="N22" s="28"/>
      <c r="O22" s="55"/>
      <c r="P22" s="55"/>
      <c r="Q22" s="55"/>
      <c r="R22" s="55"/>
      <c r="S22" s="55"/>
      <c r="T22" s="55"/>
      <c r="U22" s="2"/>
    </row>
    <row r="23" spans="1:36" ht="15" customHeight="1">
      <c r="A23" s="55"/>
      <c r="B23" s="55"/>
      <c r="C23" s="18"/>
      <c r="D23" s="52"/>
      <c r="E23" s="4"/>
      <c r="F23" s="55"/>
      <c r="G23" s="55"/>
      <c r="H23" s="55"/>
      <c r="I23" s="55"/>
      <c r="J23" s="55"/>
      <c r="K23" s="55"/>
      <c r="L23" s="55"/>
      <c r="M23" s="63"/>
      <c r="N23" s="63"/>
      <c r="O23" s="55"/>
      <c r="P23" s="55"/>
      <c r="Q23" s="55"/>
      <c r="R23" s="55"/>
      <c r="S23" s="55"/>
      <c r="T23" s="55"/>
      <c r="U23" s="2"/>
    </row>
    <row r="24" spans="1:36" ht="15" customHeight="1">
      <c r="A24" s="55"/>
      <c r="B24" s="55"/>
      <c r="C24" s="18"/>
      <c r="D24" s="52"/>
      <c r="E24" s="4"/>
      <c r="F24" s="55"/>
      <c r="G24" s="55"/>
      <c r="H24" s="55"/>
      <c r="I24" s="55"/>
      <c r="J24" s="55"/>
      <c r="K24" s="55"/>
      <c r="L24" s="55"/>
      <c r="M24" s="62"/>
      <c r="N24" s="50"/>
      <c r="O24" s="70"/>
      <c r="P24" s="70"/>
      <c r="Q24" s="70"/>
      <c r="R24" s="70"/>
      <c r="S24" s="70"/>
      <c r="T24" s="70"/>
      <c r="U24" s="35"/>
      <c r="V24" s="35"/>
      <c r="W24" s="35"/>
      <c r="X24" s="35"/>
      <c r="Y24" s="35"/>
      <c r="Z24" s="35"/>
      <c r="AA24" s="35"/>
      <c r="AB24" s="35"/>
      <c r="AC24" s="35"/>
      <c r="AD24" s="35"/>
      <c r="AE24" s="35"/>
      <c r="AF24" s="35"/>
      <c r="AG24" s="35"/>
      <c r="AH24" s="35"/>
      <c r="AI24" s="35"/>
      <c r="AJ24" s="35"/>
    </row>
    <row r="25" spans="1:36" ht="15" customHeight="1">
      <c r="A25" s="55"/>
      <c r="B25" s="55"/>
      <c r="C25" s="18"/>
      <c r="D25" s="28"/>
      <c r="E25" s="4"/>
      <c r="F25" s="55"/>
      <c r="G25" s="55"/>
      <c r="H25" s="55"/>
      <c r="I25" s="55"/>
      <c r="J25" s="55"/>
      <c r="K25" s="55"/>
      <c r="L25" s="55"/>
      <c r="M25" s="18"/>
      <c r="N25" s="27"/>
      <c r="O25" s="27"/>
      <c r="P25" s="27"/>
      <c r="Q25" s="27"/>
      <c r="R25" s="27"/>
      <c r="S25" s="27"/>
      <c r="T25" s="27"/>
      <c r="U25" s="27"/>
      <c r="V25" s="27"/>
      <c r="W25" s="27"/>
      <c r="X25" s="27"/>
      <c r="Y25" s="27"/>
      <c r="Z25" s="27"/>
      <c r="AA25" s="27"/>
      <c r="AB25" s="27"/>
      <c r="AC25" s="27"/>
      <c r="AD25" s="27"/>
      <c r="AE25" s="27"/>
      <c r="AF25" s="27"/>
      <c r="AG25" s="27"/>
      <c r="AH25" s="27"/>
      <c r="AI25" s="27"/>
      <c r="AJ25" s="27"/>
    </row>
    <row r="26" spans="1:36" ht="15" customHeight="1">
      <c r="A26" s="55"/>
      <c r="B26" s="55"/>
      <c r="C26" s="18"/>
      <c r="D26" s="28"/>
      <c r="E26" s="4"/>
      <c r="F26" s="55"/>
      <c r="G26" s="55"/>
      <c r="H26" s="55"/>
      <c r="I26" s="55"/>
      <c r="J26" s="55"/>
      <c r="K26" s="55"/>
      <c r="L26" s="55"/>
      <c r="M26" s="18"/>
      <c r="N26" s="50"/>
      <c r="O26" s="27"/>
      <c r="P26" s="27"/>
      <c r="Q26" s="27"/>
      <c r="R26" s="27"/>
      <c r="S26" s="27"/>
      <c r="T26" s="27"/>
      <c r="U26" s="27"/>
      <c r="V26" s="27"/>
      <c r="W26" s="27"/>
      <c r="X26" s="27"/>
      <c r="Y26" s="27"/>
      <c r="Z26" s="27"/>
      <c r="AA26" s="27"/>
      <c r="AB26" s="27"/>
      <c r="AC26" s="27"/>
      <c r="AD26" s="27"/>
      <c r="AE26" s="27"/>
      <c r="AF26" s="27"/>
      <c r="AG26" s="27"/>
      <c r="AH26" s="27"/>
      <c r="AI26" s="27"/>
      <c r="AJ26" s="27"/>
    </row>
    <row r="27" spans="1:36" ht="15" customHeight="1">
      <c r="A27" s="55"/>
      <c r="B27" s="55"/>
      <c r="C27" s="18"/>
      <c r="D27" s="28"/>
      <c r="E27" s="4"/>
      <c r="F27" s="55"/>
      <c r="G27" s="55"/>
      <c r="H27" s="55"/>
      <c r="I27" s="55"/>
      <c r="J27" s="55"/>
      <c r="K27" s="55"/>
      <c r="L27" s="55"/>
      <c r="M27" s="18"/>
      <c r="N27" s="50"/>
      <c r="O27" s="50"/>
      <c r="P27" s="50"/>
      <c r="Q27" s="50"/>
      <c r="R27" s="50"/>
      <c r="S27" s="50"/>
      <c r="T27" s="50"/>
      <c r="U27" s="34"/>
      <c r="V27" s="34"/>
      <c r="W27" s="34"/>
      <c r="X27" s="34"/>
      <c r="Y27" s="34"/>
      <c r="Z27" s="34"/>
      <c r="AA27" s="34"/>
      <c r="AB27" s="34"/>
      <c r="AC27" s="34"/>
      <c r="AD27" s="34"/>
      <c r="AE27" s="34"/>
      <c r="AF27" s="34"/>
      <c r="AG27" s="34"/>
      <c r="AH27" s="34"/>
      <c r="AI27" s="34"/>
      <c r="AJ27" s="34"/>
    </row>
    <row r="28" spans="1:36" ht="15" customHeight="1">
      <c r="A28" s="55"/>
      <c r="B28" s="55"/>
      <c r="C28" s="18"/>
      <c r="D28" s="52"/>
      <c r="E28" s="4"/>
      <c r="F28" s="55"/>
      <c r="G28" s="71"/>
      <c r="H28" s="55"/>
      <c r="I28" s="55"/>
      <c r="J28" s="55"/>
      <c r="K28" s="55"/>
      <c r="L28" s="55"/>
      <c r="M28" s="18"/>
      <c r="N28" s="58"/>
      <c r="O28" s="58"/>
      <c r="P28" s="58"/>
      <c r="Q28" s="58"/>
      <c r="R28" s="58"/>
      <c r="S28" s="58"/>
      <c r="T28" s="58"/>
      <c r="U28" s="36"/>
      <c r="V28" s="36"/>
      <c r="W28" s="36"/>
      <c r="X28" s="36"/>
      <c r="Y28" s="36"/>
      <c r="Z28" s="36"/>
      <c r="AA28" s="36"/>
      <c r="AB28" s="36"/>
      <c r="AC28" s="36"/>
      <c r="AD28" s="36"/>
      <c r="AE28" s="36"/>
      <c r="AF28" s="36"/>
      <c r="AG28" s="36"/>
      <c r="AH28" s="36"/>
      <c r="AI28" s="36"/>
      <c r="AJ28" s="36"/>
    </row>
    <row r="29" spans="1:36" ht="15" customHeight="1">
      <c r="A29" s="55"/>
      <c r="B29" s="55"/>
      <c r="C29" s="18"/>
      <c r="D29" s="50"/>
      <c r="E29" s="4"/>
      <c r="F29" s="55"/>
      <c r="G29" s="55"/>
      <c r="H29" s="55"/>
      <c r="I29" s="55"/>
      <c r="J29" s="55"/>
      <c r="K29" s="55"/>
      <c r="L29" s="55"/>
      <c r="M29" s="18"/>
      <c r="N29" s="50"/>
      <c r="O29" s="50"/>
      <c r="P29" s="50"/>
      <c r="Q29" s="50"/>
      <c r="R29" s="50"/>
      <c r="S29" s="50"/>
      <c r="T29" s="50"/>
      <c r="U29" s="34"/>
      <c r="V29" s="34"/>
      <c r="W29" s="34"/>
      <c r="X29" s="34"/>
      <c r="Y29" s="34"/>
      <c r="Z29" s="34"/>
      <c r="AA29" s="34"/>
      <c r="AB29" s="34"/>
      <c r="AC29" s="34"/>
      <c r="AD29" s="34"/>
      <c r="AE29" s="34"/>
      <c r="AF29" s="34"/>
      <c r="AG29" s="34"/>
      <c r="AH29" s="34"/>
      <c r="AI29" s="34"/>
      <c r="AJ29" s="34"/>
    </row>
    <row r="30" spans="1:36" ht="15" customHeight="1">
      <c r="A30" s="55"/>
      <c r="B30" s="55"/>
      <c r="C30" s="62"/>
      <c r="D30" s="52"/>
      <c r="E30" s="55"/>
      <c r="F30" s="55"/>
      <c r="G30" s="71"/>
      <c r="H30" s="55"/>
      <c r="I30" s="55"/>
      <c r="J30" s="55"/>
      <c r="K30" s="55"/>
      <c r="L30" s="55"/>
      <c r="M30" s="18"/>
      <c r="N30" s="58"/>
      <c r="O30" s="58"/>
      <c r="P30" s="58"/>
      <c r="Q30" s="58"/>
      <c r="R30" s="58"/>
      <c r="S30" s="58"/>
      <c r="T30" s="58"/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36"/>
      <c r="AF30" s="36"/>
      <c r="AG30" s="36"/>
      <c r="AH30" s="36"/>
      <c r="AI30" s="36"/>
      <c r="AJ30" s="36"/>
    </row>
    <row r="31" spans="1:36" ht="15" customHeight="1">
      <c r="A31" s="55"/>
      <c r="B31" s="55"/>
      <c r="C31" s="62"/>
      <c r="D31" s="52"/>
      <c r="E31" s="4"/>
      <c r="F31" s="27"/>
      <c r="G31" s="55"/>
      <c r="H31" s="55"/>
      <c r="I31" s="55"/>
      <c r="J31" s="55"/>
      <c r="K31" s="55"/>
      <c r="L31" s="55"/>
      <c r="M31" s="18"/>
      <c r="N31" s="72"/>
      <c r="O31" s="72"/>
      <c r="P31" s="72"/>
      <c r="Q31" s="72"/>
      <c r="R31" s="72"/>
      <c r="S31" s="72"/>
      <c r="T31" s="72"/>
      <c r="U31" s="37"/>
      <c r="V31" s="32"/>
      <c r="W31" s="32"/>
      <c r="X31" s="32"/>
      <c r="Y31" s="32"/>
      <c r="Z31" s="32"/>
      <c r="AA31" s="32"/>
      <c r="AB31" s="32"/>
      <c r="AC31" s="32"/>
      <c r="AD31" s="32"/>
      <c r="AE31" s="32"/>
      <c r="AF31" s="32"/>
      <c r="AG31" s="32"/>
      <c r="AH31" s="32"/>
      <c r="AI31" s="32"/>
      <c r="AJ31" s="32"/>
    </row>
    <row r="32" spans="1:36" ht="15" customHeight="1">
      <c r="A32" s="55"/>
      <c r="B32" s="55"/>
      <c r="C32" s="18"/>
      <c r="D32" s="53"/>
      <c r="E32" s="4"/>
      <c r="F32" s="55"/>
      <c r="G32" s="71"/>
      <c r="H32" s="55"/>
      <c r="I32" s="55"/>
      <c r="J32" s="55"/>
      <c r="K32" s="55"/>
      <c r="L32" s="55"/>
      <c r="M32" s="55"/>
      <c r="N32" s="55"/>
      <c r="O32" s="55"/>
      <c r="P32" s="55"/>
      <c r="Q32" s="55"/>
      <c r="R32" s="55"/>
      <c r="S32" s="55"/>
      <c r="T32" s="55"/>
      <c r="U32" s="2"/>
    </row>
    <row r="33" spans="1:36" ht="15" customHeight="1">
      <c r="A33" s="55"/>
      <c r="B33" s="55"/>
      <c r="C33" s="18"/>
      <c r="D33" s="54"/>
      <c r="E33" s="55"/>
      <c r="F33" s="55"/>
      <c r="G33" s="55"/>
      <c r="H33" s="55"/>
      <c r="I33" s="55"/>
      <c r="J33" s="55"/>
      <c r="K33" s="55"/>
      <c r="L33" s="55"/>
      <c r="M33" s="18"/>
      <c r="N33" s="73"/>
      <c r="O33" s="73"/>
      <c r="P33" s="73"/>
      <c r="Q33" s="73"/>
      <c r="R33" s="73"/>
      <c r="S33" s="73"/>
      <c r="T33" s="73"/>
      <c r="U33" s="38"/>
      <c r="V33" s="33"/>
      <c r="W33" s="33"/>
      <c r="X33" s="33"/>
      <c r="Y33" s="33"/>
      <c r="Z33" s="33"/>
      <c r="AA33" s="33"/>
      <c r="AB33" s="33"/>
      <c r="AC33" s="33"/>
      <c r="AD33" s="33"/>
      <c r="AE33" s="33"/>
      <c r="AF33" s="33"/>
      <c r="AG33" s="33"/>
      <c r="AH33" s="33"/>
      <c r="AI33" s="33"/>
      <c r="AJ33" s="33"/>
    </row>
    <row r="34" spans="1:36" ht="15" customHeight="1">
      <c r="A34" s="55"/>
      <c r="B34" s="55"/>
      <c r="C34" s="18"/>
      <c r="D34" s="27"/>
      <c r="E34" s="27"/>
      <c r="F34" s="55"/>
      <c r="G34" s="71"/>
      <c r="H34" s="55"/>
      <c r="I34" s="55"/>
      <c r="J34" s="55"/>
      <c r="K34" s="55"/>
      <c r="L34" s="55"/>
      <c r="M34" s="62"/>
      <c r="N34" s="63"/>
      <c r="O34" s="55"/>
      <c r="P34" s="55"/>
      <c r="Q34" s="55"/>
      <c r="R34" s="55"/>
      <c r="S34" s="55"/>
      <c r="T34" s="55"/>
      <c r="U34" s="2"/>
    </row>
    <row r="35" spans="1:36" ht="15" customHeight="1">
      <c r="A35" s="55"/>
      <c r="B35" s="55"/>
      <c r="C35" s="18"/>
      <c r="D35" s="27"/>
      <c r="E35" s="55"/>
      <c r="F35" s="55"/>
      <c r="G35" s="55"/>
      <c r="H35" s="55"/>
      <c r="I35" s="55"/>
      <c r="J35" s="55"/>
      <c r="K35" s="55"/>
      <c r="L35" s="55"/>
      <c r="M35" s="18"/>
      <c r="N35" s="55"/>
      <c r="O35" s="55"/>
      <c r="P35" s="55"/>
      <c r="Q35" s="55"/>
      <c r="R35" s="55"/>
      <c r="S35" s="55"/>
      <c r="T35" s="55"/>
      <c r="U35" s="2"/>
    </row>
    <row r="36" spans="1:36" ht="15" customHeight="1">
      <c r="A36" s="55"/>
      <c r="B36" s="55"/>
      <c r="C36" s="18"/>
      <c r="D36" s="24"/>
      <c r="E36" s="24"/>
      <c r="F36" s="55"/>
      <c r="G36" s="71"/>
      <c r="H36" s="55"/>
      <c r="I36" s="55"/>
      <c r="J36" s="55"/>
      <c r="K36" s="55"/>
      <c r="L36" s="55"/>
      <c r="M36" s="62"/>
      <c r="N36" s="55"/>
      <c r="O36" s="55"/>
      <c r="P36" s="55"/>
      <c r="Q36" s="55"/>
      <c r="R36" s="55"/>
      <c r="S36" s="55"/>
      <c r="T36" s="55"/>
      <c r="U36" s="2"/>
    </row>
    <row r="37" spans="1:36" ht="15" customHeight="1">
      <c r="A37" s="55"/>
      <c r="B37" s="55"/>
      <c r="C37" s="18"/>
      <c r="D37" s="53"/>
      <c r="E37" s="4"/>
      <c r="F37" s="55"/>
      <c r="G37" s="55"/>
      <c r="H37" s="55"/>
      <c r="I37" s="55"/>
      <c r="J37" s="55"/>
      <c r="K37" s="55"/>
      <c r="L37" s="55"/>
      <c r="M37" s="55"/>
      <c r="N37" s="55"/>
      <c r="O37" s="55"/>
      <c r="P37" s="55"/>
      <c r="Q37" s="55"/>
      <c r="R37" s="55"/>
      <c r="S37" s="55"/>
      <c r="T37" s="55"/>
      <c r="U37" s="2"/>
    </row>
    <row r="38" spans="1:36" ht="15" customHeight="1">
      <c r="A38" s="55"/>
      <c r="B38" s="61"/>
      <c r="C38" s="55"/>
      <c r="D38" s="55"/>
      <c r="E38" s="55"/>
      <c r="F38" s="55"/>
      <c r="G38" s="55"/>
      <c r="H38" s="55"/>
      <c r="I38" s="55"/>
      <c r="J38" s="55"/>
      <c r="K38" s="55"/>
      <c r="L38" s="55"/>
      <c r="M38" s="55"/>
      <c r="N38" s="55"/>
      <c r="O38" s="55"/>
      <c r="P38" s="55"/>
      <c r="Q38" s="55"/>
      <c r="R38" s="55"/>
      <c r="S38" s="55"/>
      <c r="T38" s="55"/>
      <c r="U38" s="2"/>
    </row>
    <row r="39" spans="1:36" ht="15" customHeight="1">
      <c r="A39" s="55"/>
      <c r="B39" s="55"/>
      <c r="C39" s="18"/>
      <c r="D39" s="64"/>
      <c r="E39" s="55"/>
      <c r="F39" s="55"/>
      <c r="G39" s="55"/>
      <c r="H39" s="55"/>
      <c r="I39" s="55"/>
      <c r="J39" s="55"/>
      <c r="K39" s="55"/>
      <c r="L39" s="55"/>
      <c r="M39" s="18"/>
      <c r="N39" s="55"/>
      <c r="O39" s="55"/>
      <c r="P39" s="55"/>
      <c r="Q39" s="55"/>
      <c r="R39" s="55"/>
      <c r="S39" s="55"/>
      <c r="T39" s="55"/>
      <c r="U39" s="2" t="str">
        <f t="shared" ref="U39:AA39" si="0">IF(U35=0,"",U35)</f>
        <v/>
      </c>
      <c r="V39" s="1" t="str">
        <f t="shared" si="0"/>
        <v/>
      </c>
      <c r="W39" s="1" t="str">
        <f t="shared" si="0"/>
        <v/>
      </c>
      <c r="X39" s="1" t="str">
        <f t="shared" si="0"/>
        <v/>
      </c>
      <c r="Y39" s="1" t="str">
        <f t="shared" si="0"/>
        <v/>
      </c>
      <c r="Z39" s="1" t="str">
        <f t="shared" si="0"/>
        <v/>
      </c>
      <c r="AA39" s="1" t="str">
        <f t="shared" si="0"/>
        <v/>
      </c>
      <c r="AB39" s="1" t="str">
        <f t="shared" ref="AB39:AJ39" si="1">IF(AB35=0,"",AB35)</f>
        <v/>
      </c>
      <c r="AC39" s="1" t="str">
        <f t="shared" si="1"/>
        <v/>
      </c>
      <c r="AD39" s="1" t="str">
        <f t="shared" si="1"/>
        <v/>
      </c>
      <c r="AE39" s="1" t="str">
        <f t="shared" si="1"/>
        <v/>
      </c>
      <c r="AF39" s="1" t="str">
        <f t="shared" si="1"/>
        <v/>
      </c>
      <c r="AG39" s="1" t="str">
        <f t="shared" si="1"/>
        <v/>
      </c>
      <c r="AH39" s="1" t="str">
        <f t="shared" si="1"/>
        <v/>
      </c>
      <c r="AI39" s="1" t="str">
        <f t="shared" si="1"/>
        <v/>
      </c>
      <c r="AJ39" s="1" t="str">
        <f t="shared" si="1"/>
        <v/>
      </c>
    </row>
    <row r="40" spans="1:36" ht="15" customHeight="1">
      <c r="A40" s="55"/>
      <c r="B40" s="55"/>
      <c r="C40" s="18"/>
      <c r="D40" s="52"/>
      <c r="E40" s="4"/>
      <c r="F40" s="55"/>
      <c r="G40" s="55"/>
      <c r="H40" s="55"/>
      <c r="I40" s="55"/>
      <c r="J40" s="55"/>
      <c r="K40" s="55"/>
      <c r="L40" s="55"/>
      <c r="M40" s="55"/>
      <c r="N40" s="55"/>
      <c r="O40" s="55"/>
      <c r="P40" s="55"/>
      <c r="Q40" s="55"/>
      <c r="R40" s="55"/>
      <c r="S40" s="55"/>
      <c r="T40" s="55"/>
      <c r="U40" s="2"/>
    </row>
    <row r="41" spans="1:36" ht="15" customHeight="1">
      <c r="A41" s="55"/>
      <c r="B41" s="55"/>
      <c r="C41" s="18"/>
      <c r="D41" s="52"/>
      <c r="E41" s="4"/>
      <c r="F41" s="74"/>
      <c r="G41" s="55"/>
      <c r="H41" s="55"/>
      <c r="I41" s="55"/>
      <c r="J41" s="55"/>
      <c r="K41" s="55"/>
      <c r="L41" s="18"/>
      <c r="M41" s="24"/>
      <c r="N41" s="55"/>
      <c r="O41" s="55"/>
      <c r="P41" s="55"/>
      <c r="Q41" s="55"/>
      <c r="R41" s="55"/>
      <c r="S41" s="55"/>
      <c r="T41" s="55"/>
      <c r="U41" s="2"/>
    </row>
    <row r="42" spans="1:36" ht="15" customHeight="1">
      <c r="A42" s="55"/>
      <c r="B42" s="55"/>
      <c r="C42" s="18"/>
      <c r="D42" s="52"/>
      <c r="E42" s="4"/>
      <c r="F42" s="55"/>
      <c r="G42" s="55"/>
      <c r="H42" s="55"/>
      <c r="I42" s="55"/>
      <c r="J42" s="55"/>
      <c r="K42" s="55"/>
      <c r="L42" s="18"/>
      <c r="M42" s="55"/>
      <c r="N42" s="18"/>
      <c r="O42" s="28"/>
      <c r="P42" s="4"/>
      <c r="Q42" s="55"/>
      <c r="R42" s="55"/>
      <c r="S42" s="55"/>
      <c r="T42" s="55"/>
      <c r="U42" s="2"/>
    </row>
    <row r="43" spans="1:36" ht="15" customHeight="1">
      <c r="A43" s="55"/>
      <c r="B43" s="55"/>
      <c r="C43" s="18"/>
      <c r="D43" s="28"/>
      <c r="E43" s="4"/>
      <c r="F43" s="55"/>
      <c r="G43" s="55"/>
      <c r="H43" s="55"/>
      <c r="I43" s="55"/>
      <c r="J43" s="55"/>
      <c r="K43" s="55"/>
      <c r="L43" s="18"/>
      <c r="M43" s="27"/>
      <c r="N43" s="18"/>
      <c r="O43" s="28"/>
      <c r="P43" s="4"/>
      <c r="Q43" s="55"/>
      <c r="R43" s="55"/>
      <c r="S43" s="55"/>
      <c r="T43" s="55"/>
      <c r="U43" s="2"/>
    </row>
    <row r="44" spans="1:36" ht="15" customHeight="1">
      <c r="A44" s="55"/>
      <c r="B44" s="55"/>
      <c r="C44" s="18"/>
      <c r="D44" s="50"/>
      <c r="E44" s="4"/>
      <c r="F44" s="55"/>
      <c r="G44" s="55"/>
      <c r="H44" s="55"/>
      <c r="I44" s="55"/>
      <c r="J44" s="55"/>
      <c r="K44" s="55"/>
      <c r="L44" s="55"/>
      <c r="M44" s="27"/>
      <c r="N44" s="55"/>
      <c r="O44" s="55"/>
      <c r="P44" s="55"/>
      <c r="Q44" s="18"/>
      <c r="R44" s="55"/>
      <c r="S44" s="4"/>
      <c r="T44" s="55"/>
      <c r="U44" s="2"/>
    </row>
    <row r="45" spans="1:36" ht="15" customHeight="1">
      <c r="A45" s="55"/>
      <c r="B45" s="55"/>
      <c r="C45" s="18"/>
      <c r="D45" s="28"/>
      <c r="E45" s="4"/>
      <c r="F45" s="55"/>
      <c r="G45" s="55"/>
      <c r="H45" s="55"/>
      <c r="I45" s="55"/>
      <c r="J45" s="55"/>
      <c r="K45" s="18"/>
      <c r="L45" s="28"/>
      <c r="M45" s="55"/>
      <c r="N45" s="55"/>
      <c r="O45" s="55"/>
      <c r="P45" s="55"/>
      <c r="Q45" s="18"/>
      <c r="R45" s="28"/>
      <c r="S45" s="4"/>
      <c r="T45" s="55"/>
      <c r="U45" s="2"/>
    </row>
    <row r="46" spans="1:36" ht="15" customHeight="1">
      <c r="A46" s="55"/>
      <c r="B46" s="55"/>
      <c r="C46" s="18"/>
      <c r="D46" s="52"/>
      <c r="E46" s="4"/>
      <c r="F46" s="55"/>
      <c r="G46" s="55"/>
      <c r="H46" s="55"/>
      <c r="I46" s="55"/>
      <c r="J46" s="55"/>
      <c r="K46" s="18"/>
      <c r="L46" s="50"/>
      <c r="M46" s="55"/>
      <c r="N46" s="55"/>
      <c r="O46" s="55"/>
      <c r="P46" s="55"/>
      <c r="Q46" s="18"/>
      <c r="R46" s="28"/>
      <c r="S46" s="4"/>
      <c r="T46" s="55"/>
      <c r="U46" s="2"/>
    </row>
    <row r="47" spans="1:36" ht="15" customHeight="1">
      <c r="A47" s="55"/>
      <c r="B47" s="55"/>
      <c r="C47" s="18"/>
      <c r="D47" s="28"/>
      <c r="E47" s="4"/>
      <c r="F47" s="55"/>
      <c r="G47" s="18"/>
      <c r="H47" s="28"/>
      <c r="I47" s="4"/>
      <c r="J47" s="55"/>
      <c r="K47" s="55"/>
      <c r="L47" s="46"/>
      <c r="M47" s="55"/>
      <c r="N47" s="55"/>
      <c r="O47" s="55"/>
      <c r="P47" s="55"/>
      <c r="Q47" s="18"/>
      <c r="R47" s="28"/>
      <c r="S47" s="4"/>
      <c r="T47" s="55"/>
      <c r="U47" s="2"/>
    </row>
    <row r="48" spans="1:36" ht="15" customHeight="1">
      <c r="A48" s="55"/>
      <c r="B48" s="55"/>
      <c r="C48" s="18"/>
      <c r="D48" s="23"/>
      <c r="E48" s="55"/>
      <c r="F48" s="55"/>
      <c r="G48" s="55"/>
      <c r="H48" s="55"/>
      <c r="I48" s="55"/>
      <c r="J48" s="55"/>
      <c r="K48" s="55"/>
      <c r="L48" s="46"/>
      <c r="M48" s="75"/>
      <c r="N48" s="50"/>
      <c r="O48" s="76"/>
      <c r="P48" s="55"/>
      <c r="Q48" s="77"/>
      <c r="R48" s="55"/>
      <c r="S48" s="55"/>
      <c r="T48" s="55"/>
      <c r="U48" s="2"/>
    </row>
    <row r="49" spans="1:21" ht="15" customHeight="1">
      <c r="A49" s="55"/>
      <c r="B49" s="55"/>
      <c r="C49" s="18"/>
      <c r="D49" s="78"/>
      <c r="E49" s="55"/>
      <c r="F49" s="79"/>
      <c r="G49" s="18"/>
      <c r="H49" s="28"/>
      <c r="I49" s="4"/>
      <c r="J49" s="55"/>
      <c r="K49" s="55"/>
      <c r="L49" s="46"/>
      <c r="M49" s="75"/>
      <c r="N49" s="50"/>
      <c r="O49" s="76"/>
      <c r="P49" s="55"/>
      <c r="Q49" s="77"/>
      <c r="R49" s="55"/>
      <c r="S49" s="55"/>
      <c r="T49" s="55"/>
      <c r="U49" s="2"/>
    </row>
    <row r="50" spans="1:21" ht="15" customHeight="1">
      <c r="A50" s="55"/>
      <c r="B50" s="55"/>
      <c r="C50" s="18"/>
      <c r="D50" s="28"/>
      <c r="E50" s="4"/>
      <c r="F50" s="79"/>
      <c r="G50" s="79"/>
      <c r="H50" s="55"/>
      <c r="I50" s="55"/>
      <c r="J50" s="55"/>
      <c r="K50" s="55"/>
      <c r="L50" s="46"/>
      <c r="M50" s="75"/>
      <c r="N50" s="50"/>
      <c r="O50" s="76"/>
      <c r="P50" s="55"/>
      <c r="Q50" s="77"/>
      <c r="R50" s="55"/>
      <c r="S50" s="55"/>
      <c r="T50" s="55"/>
      <c r="U50" s="2"/>
    </row>
    <row r="51" spans="1:21" ht="15" customHeight="1">
      <c r="A51" s="55"/>
      <c r="B51" s="4"/>
      <c r="C51" s="18"/>
      <c r="D51" s="80"/>
      <c r="E51" s="4"/>
      <c r="F51" s="79"/>
      <c r="G51" s="75"/>
      <c r="H51" s="55"/>
      <c r="I51" s="55"/>
      <c r="J51" s="55"/>
      <c r="K51" s="55"/>
      <c r="L51" s="55"/>
      <c r="M51" s="55"/>
      <c r="N51" s="55"/>
      <c r="O51" s="18"/>
      <c r="P51" s="75"/>
      <c r="Q51" s="55"/>
      <c r="R51" s="55"/>
      <c r="S51" s="55"/>
      <c r="T51" s="55"/>
      <c r="U51" s="2"/>
    </row>
    <row r="52" spans="1:21" ht="15" customHeight="1">
      <c r="A52" s="55"/>
      <c r="B52" s="55"/>
      <c r="C52" s="18"/>
      <c r="D52" s="24"/>
      <c r="E52" s="4"/>
      <c r="F52" s="79"/>
      <c r="G52" s="55"/>
      <c r="H52" s="55"/>
      <c r="I52" s="55"/>
      <c r="J52" s="55"/>
      <c r="K52" s="55"/>
      <c r="L52" s="18"/>
      <c r="M52" s="72"/>
      <c r="N52" s="55"/>
      <c r="O52" s="18"/>
      <c r="P52" s="55"/>
      <c r="Q52" s="55"/>
      <c r="R52" s="55"/>
      <c r="S52" s="55"/>
      <c r="T52" s="55"/>
      <c r="U52" s="2"/>
    </row>
    <row r="53" spans="1:21" ht="15" customHeight="1">
      <c r="A53" s="55"/>
      <c r="B53" s="55"/>
      <c r="C53" s="18"/>
      <c r="D53" s="24"/>
      <c r="E53" s="4"/>
      <c r="F53" s="27"/>
      <c r="G53" s="18"/>
      <c r="H53" s="28"/>
      <c r="I53" s="4"/>
      <c r="J53" s="55"/>
      <c r="K53" s="55"/>
      <c r="L53" s="18"/>
      <c r="M53" s="72"/>
      <c r="N53" s="55"/>
      <c r="O53" s="55"/>
      <c r="P53" s="55"/>
      <c r="Q53" s="55"/>
      <c r="R53" s="55"/>
      <c r="S53" s="55"/>
      <c r="T53" s="55"/>
      <c r="U53" s="2"/>
    </row>
    <row r="54" spans="1:21" ht="15" customHeight="1">
      <c r="A54" s="55"/>
      <c r="B54" s="55"/>
      <c r="C54" s="18"/>
      <c r="D54" s="27"/>
      <c r="E54" s="55"/>
      <c r="F54" s="79"/>
      <c r="G54" s="55"/>
      <c r="H54" s="55"/>
      <c r="I54" s="55"/>
      <c r="J54" s="55"/>
      <c r="K54" s="55"/>
      <c r="L54" s="18"/>
      <c r="M54" s="23"/>
      <c r="N54" s="55"/>
      <c r="O54" s="55"/>
      <c r="P54" s="55"/>
      <c r="Q54" s="55"/>
      <c r="R54" s="55"/>
      <c r="S54" s="55"/>
      <c r="T54" s="55"/>
      <c r="U54" s="2"/>
    </row>
    <row r="55" spans="1:21" ht="15" customHeight="1">
      <c r="A55" s="55"/>
      <c r="B55" s="55"/>
      <c r="C55" s="18"/>
      <c r="D55" s="27"/>
      <c r="E55" s="4"/>
      <c r="F55" s="55"/>
      <c r="G55" s="18"/>
      <c r="H55" s="28"/>
      <c r="I55" s="4"/>
      <c r="J55" s="55"/>
      <c r="K55" s="55"/>
      <c r="L55" s="18"/>
      <c r="M55" s="81"/>
      <c r="N55" s="55"/>
      <c r="O55" s="55"/>
      <c r="P55" s="55"/>
      <c r="Q55" s="55"/>
      <c r="R55" s="55"/>
      <c r="S55" s="55"/>
      <c r="T55" s="55"/>
      <c r="U55" s="2"/>
    </row>
    <row r="56" spans="1:21" ht="15" customHeight="1">
      <c r="A56" s="55"/>
      <c r="B56" s="55"/>
      <c r="C56" s="18"/>
      <c r="D56" s="24"/>
      <c r="E56" s="4"/>
      <c r="F56" s="55"/>
      <c r="G56" s="55"/>
      <c r="H56" s="55"/>
      <c r="I56" s="55"/>
      <c r="J56" s="55"/>
      <c r="K56" s="28"/>
      <c r="L56" s="55"/>
      <c r="M56" s="55"/>
      <c r="N56" s="55"/>
      <c r="O56" s="55"/>
      <c r="P56" s="55"/>
      <c r="Q56" s="55"/>
      <c r="R56" s="55"/>
      <c r="S56" s="55"/>
      <c r="T56" s="55"/>
      <c r="U56" s="2"/>
    </row>
    <row r="57" spans="1:21" ht="15" customHeight="1">
      <c r="A57" s="55"/>
      <c r="B57" s="55"/>
      <c r="C57" s="18"/>
      <c r="D57" s="28"/>
      <c r="E57" s="4"/>
      <c r="F57" s="55"/>
      <c r="G57" s="55"/>
      <c r="H57" s="55"/>
      <c r="I57" s="55"/>
      <c r="J57" s="55"/>
      <c r="K57" s="28"/>
      <c r="L57" s="55"/>
      <c r="M57" s="55"/>
      <c r="N57" s="55"/>
      <c r="O57" s="55"/>
      <c r="P57" s="55"/>
      <c r="Q57" s="55"/>
      <c r="R57" s="55"/>
      <c r="S57" s="55"/>
      <c r="T57" s="55"/>
      <c r="U57" s="2"/>
    </row>
    <row r="58" spans="1:21" ht="15" customHeight="1">
      <c r="A58" s="55"/>
      <c r="B58" s="55"/>
      <c r="C58" s="18"/>
      <c r="D58" s="27"/>
      <c r="E58" s="4"/>
      <c r="F58" s="55"/>
      <c r="G58" s="55"/>
      <c r="H58" s="55"/>
      <c r="I58" s="55"/>
      <c r="J58" s="55"/>
      <c r="K58" s="55"/>
      <c r="L58" s="77"/>
      <c r="M58" s="55"/>
      <c r="N58" s="55"/>
      <c r="O58" s="55"/>
      <c r="P58" s="55"/>
      <c r="Q58" s="55"/>
      <c r="R58" s="55"/>
      <c r="S58" s="55"/>
      <c r="T58" s="55"/>
      <c r="U58" s="2"/>
    </row>
    <row r="59" spans="1:21" ht="15" customHeight="1">
      <c r="A59" s="55"/>
      <c r="B59" s="55"/>
      <c r="C59" s="18"/>
      <c r="D59" s="27"/>
      <c r="E59" s="4"/>
      <c r="F59" s="55"/>
      <c r="G59" s="18"/>
      <c r="H59" s="28"/>
      <c r="I59" s="55"/>
      <c r="J59" s="77"/>
      <c r="K59" s="55"/>
      <c r="L59" s="18"/>
      <c r="M59" s="55"/>
      <c r="N59" s="55"/>
      <c r="O59" s="55"/>
      <c r="P59" s="75"/>
      <c r="Q59" s="55"/>
      <c r="R59" s="55"/>
      <c r="S59" s="55"/>
      <c r="T59" s="55"/>
      <c r="U59" s="2"/>
    </row>
    <row r="60" spans="1:21" ht="15" customHeight="1">
      <c r="A60" s="55"/>
      <c r="B60" s="55"/>
      <c r="C60" s="18"/>
      <c r="D60" s="28"/>
      <c r="E60" s="55"/>
      <c r="F60" s="55"/>
      <c r="G60" s="55"/>
      <c r="H60" s="55"/>
      <c r="I60" s="55"/>
      <c r="J60" s="55"/>
      <c r="K60" s="55"/>
      <c r="L60" s="18"/>
      <c r="M60" s="55"/>
      <c r="N60" s="55"/>
      <c r="O60" s="55"/>
      <c r="P60" s="75"/>
      <c r="Q60" s="55"/>
      <c r="R60" s="55"/>
      <c r="S60" s="55"/>
      <c r="T60" s="55"/>
      <c r="U60" s="2"/>
    </row>
    <row r="61" spans="1:21" ht="15" customHeight="1">
      <c r="A61" s="55"/>
      <c r="B61" s="55"/>
      <c r="C61" s="18"/>
      <c r="D61" s="54"/>
      <c r="E61" s="55"/>
      <c r="F61" s="55"/>
      <c r="G61" s="18"/>
      <c r="H61" s="28"/>
      <c r="I61" s="77"/>
      <c r="J61" s="77"/>
      <c r="K61" s="55"/>
      <c r="L61" s="18"/>
      <c r="M61" s="55"/>
      <c r="N61" s="55"/>
      <c r="O61" s="55"/>
      <c r="P61" s="55"/>
      <c r="Q61" s="55"/>
      <c r="R61" s="55"/>
      <c r="S61" s="55"/>
      <c r="T61" s="55"/>
      <c r="U61" s="2"/>
    </row>
    <row r="62" spans="1:21" ht="15" customHeight="1">
      <c r="A62" s="82"/>
      <c r="B62" s="55"/>
      <c r="C62" s="55"/>
      <c r="D62" s="55"/>
      <c r="E62" s="82"/>
      <c r="F62" s="82"/>
      <c r="G62" s="55"/>
      <c r="H62" s="55"/>
      <c r="I62" s="55"/>
      <c r="J62" s="55"/>
      <c r="K62" s="55"/>
      <c r="L62" s="18"/>
      <c r="M62" s="55"/>
      <c r="N62" s="55"/>
      <c r="O62" s="55"/>
      <c r="P62" s="55"/>
      <c r="Q62" s="55"/>
      <c r="R62" s="55"/>
      <c r="S62" s="55"/>
      <c r="T62" s="55"/>
      <c r="U62" s="2"/>
    </row>
    <row r="63" spans="1:21" ht="15" customHeight="1">
      <c r="A63" s="82"/>
      <c r="B63" s="55"/>
      <c r="C63" s="55"/>
      <c r="D63" s="55"/>
      <c r="E63" s="55"/>
      <c r="F63" s="55"/>
      <c r="G63" s="55"/>
      <c r="H63" s="55"/>
      <c r="I63" s="55"/>
      <c r="J63" s="55"/>
      <c r="K63" s="55"/>
      <c r="L63" s="55"/>
      <c r="M63" s="55"/>
      <c r="N63" s="55"/>
      <c r="O63" s="55"/>
      <c r="P63" s="55"/>
      <c r="Q63" s="55"/>
      <c r="R63" s="55"/>
      <c r="S63" s="55"/>
      <c r="T63" s="55"/>
      <c r="U63" s="2"/>
    </row>
    <row r="64" spans="1:21" ht="15" customHeight="1">
      <c r="A64" s="82"/>
      <c r="B64" s="55"/>
      <c r="C64" s="55"/>
      <c r="D64" s="113"/>
      <c r="E64" s="114"/>
      <c r="F64" s="115"/>
      <c r="G64" s="18"/>
      <c r="H64" s="28"/>
      <c r="I64" s="4"/>
      <c r="J64" s="77"/>
      <c r="K64" s="55"/>
      <c r="L64" s="18"/>
      <c r="M64" s="74"/>
      <c r="N64" s="55"/>
      <c r="O64" s="55"/>
      <c r="P64" s="55"/>
      <c r="Q64" s="55"/>
      <c r="R64" s="55"/>
      <c r="S64" s="55"/>
      <c r="T64" s="55"/>
      <c r="U64" s="2"/>
    </row>
    <row r="65" spans="1:21" ht="15" customHeight="1">
      <c r="A65" s="82"/>
      <c r="B65" s="55"/>
      <c r="C65" s="55"/>
      <c r="D65" s="113"/>
      <c r="E65" s="114"/>
      <c r="F65" s="115"/>
      <c r="G65" s="18"/>
      <c r="H65" s="28"/>
      <c r="I65" s="4"/>
      <c r="J65" s="77"/>
      <c r="K65" s="55"/>
      <c r="L65" s="18"/>
      <c r="M65" s="83"/>
      <c r="N65" s="55"/>
      <c r="O65" s="55"/>
      <c r="P65" s="55"/>
      <c r="Q65" s="55"/>
      <c r="R65" s="55"/>
      <c r="S65" s="55"/>
      <c r="T65" s="55"/>
      <c r="U65" s="2"/>
    </row>
    <row r="66" spans="1:21" ht="15" customHeight="1">
      <c r="A66" s="82"/>
      <c r="B66" s="55"/>
      <c r="C66" s="55"/>
      <c r="D66" s="18"/>
      <c r="E66" s="28"/>
      <c r="F66" s="4"/>
      <c r="G66" s="18"/>
      <c r="H66" s="28"/>
      <c r="I66" s="4"/>
      <c r="J66" s="77"/>
      <c r="K66" s="55"/>
      <c r="L66" s="55"/>
      <c r="M66" s="55"/>
      <c r="N66" s="55"/>
      <c r="O66" s="55"/>
      <c r="P66" s="55"/>
      <c r="Q66" s="55"/>
      <c r="R66" s="55"/>
      <c r="S66" s="55"/>
      <c r="T66" s="55"/>
      <c r="U66" s="2"/>
    </row>
    <row r="67" spans="1:21" ht="15" customHeight="1">
      <c r="A67" s="82"/>
      <c r="B67" s="82"/>
      <c r="C67" s="82"/>
      <c r="D67" s="82"/>
      <c r="E67" s="82"/>
      <c r="F67" s="82"/>
      <c r="G67" s="84"/>
      <c r="H67" s="82"/>
      <c r="I67" s="82"/>
      <c r="J67" s="82"/>
      <c r="K67" s="55"/>
      <c r="L67" s="55"/>
      <c r="M67" s="55"/>
      <c r="N67" s="55"/>
      <c r="O67" s="55"/>
      <c r="P67" s="55"/>
      <c r="Q67" s="55"/>
      <c r="R67" s="55"/>
      <c r="S67" s="55"/>
      <c r="T67" s="55"/>
      <c r="U67" s="2"/>
    </row>
    <row r="68" spans="1:21" ht="15" customHeight="1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</row>
    <row r="69" spans="1:21" ht="15" customHeight="1">
      <c r="A69" s="2"/>
      <c r="B69" s="2"/>
      <c r="C69" s="2"/>
      <c r="D69" s="2"/>
      <c r="E69" s="2"/>
      <c r="F69" s="2"/>
      <c r="G69" s="2"/>
      <c r="H69" s="2"/>
      <c r="I69" s="2"/>
      <c r="J69" s="2"/>
      <c r="K69" s="8" t="s">
        <v>6</v>
      </c>
      <c r="L69" s="2">
        <v>1</v>
      </c>
      <c r="M69" s="2"/>
      <c r="N69" s="2"/>
      <c r="O69" s="2"/>
      <c r="P69" s="2"/>
      <c r="Q69" s="2"/>
      <c r="R69" s="2"/>
      <c r="S69" s="2"/>
      <c r="T69" s="2"/>
      <c r="U69" s="2"/>
    </row>
    <row r="70" spans="1:21" ht="15" customHeight="1">
      <c r="A70" s="2"/>
      <c r="B70" s="2"/>
      <c r="C70" s="2"/>
      <c r="D70" s="2"/>
      <c r="E70" s="2"/>
      <c r="F70" s="2"/>
      <c r="G70" s="2"/>
      <c r="H70" s="2"/>
      <c r="I70" s="2"/>
      <c r="J70" s="2"/>
      <c r="K70" s="8" t="s">
        <v>7</v>
      </c>
      <c r="L70" s="2">
        <v>0</v>
      </c>
      <c r="M70" s="2"/>
      <c r="N70" s="2"/>
      <c r="O70" s="2"/>
      <c r="P70" s="2"/>
      <c r="Q70" s="2"/>
      <c r="R70" s="2"/>
      <c r="S70" s="2"/>
      <c r="T70" s="2"/>
      <c r="U70" s="2"/>
    </row>
    <row r="71" spans="1:21" ht="15" customHeight="1">
      <c r="A71" s="2"/>
      <c r="B71" s="2"/>
      <c r="C71" s="2"/>
      <c r="D71" s="2"/>
      <c r="E71" s="2"/>
      <c r="F71" s="2"/>
      <c r="G71" s="2"/>
      <c r="H71" s="2"/>
      <c r="I71" s="2"/>
      <c r="J71" s="2"/>
      <c r="K71" s="8" t="s">
        <v>8</v>
      </c>
      <c r="L71" s="2" t="e">
        <f>(-3*$M$78^2)+((((6*$D$33*$H$64)/($G$6/100))*10^-4)*(($G$9/100)-$M$78))+((((6*$D$33*$H$65)/($G$6/100))*10^-4)*(($G$8/100)-$M$78))</f>
        <v>#DIV/0!</v>
      </c>
      <c r="M71" s="2"/>
      <c r="N71" s="2"/>
      <c r="O71" s="2"/>
      <c r="P71" s="2"/>
      <c r="Q71" s="2"/>
      <c r="R71" s="2"/>
      <c r="S71" s="2"/>
      <c r="T71" s="2"/>
      <c r="U71" s="2"/>
    </row>
    <row r="72" spans="1:21" ht="15" customHeight="1">
      <c r="A72" s="2"/>
      <c r="B72" s="2"/>
      <c r="C72" s="2"/>
      <c r="D72" s="2"/>
      <c r="E72" s="2"/>
      <c r="F72" s="2"/>
      <c r="G72" s="2"/>
      <c r="H72" s="2"/>
      <c r="I72" s="2"/>
      <c r="J72" s="2"/>
      <c r="K72" s="46" t="s">
        <v>28</v>
      </c>
      <c r="L72" s="2" t="e">
        <f>(-2*$M$78^3)-((((6*$D$33*$H$64)/($G$6/100))*10^-4)*(($G$9/100)-$M$78)^2)-((((6*$D$33*$H$65)/($G$6/100))*10^-4)*(($G$8/100)-$M$78)^2)</f>
        <v>#DIV/0!</v>
      </c>
      <c r="M72" s="2"/>
      <c r="N72" s="2"/>
      <c r="O72" s="2"/>
      <c r="P72" s="2"/>
      <c r="Q72" s="2"/>
      <c r="R72" s="2"/>
      <c r="S72" s="2"/>
      <c r="T72" s="2"/>
      <c r="U72" s="2"/>
    </row>
    <row r="73" spans="1:21" ht="15" customHeight="1">
      <c r="A73" s="2"/>
      <c r="B73" s="2"/>
      <c r="C73" s="2"/>
      <c r="D73" s="2"/>
      <c r="E73" s="2"/>
      <c r="F73" s="2"/>
      <c r="G73" s="2"/>
      <c r="H73" s="2"/>
      <c r="I73" s="8" t="s">
        <v>34</v>
      </c>
      <c r="J73" s="2">
        <f>(($G$8/100)-($G$13*-1))*-1</f>
        <v>0</v>
      </c>
      <c r="K73" s="46" t="s">
        <v>29</v>
      </c>
      <c r="L73" s="2">
        <v>1.24943635557432</v>
      </c>
      <c r="M73" s="2" t="b">
        <f>AND(L73&lt;=O73,L73&gt;J73)</f>
        <v>0</v>
      </c>
      <c r="N73" s="8" t="str">
        <f>IF(M73=TRUE,L73,"0")</f>
        <v>0</v>
      </c>
      <c r="O73" s="2">
        <f>($G$8/100)-$M$78</f>
        <v>0</v>
      </c>
      <c r="P73" s="2"/>
      <c r="Q73" s="2"/>
      <c r="R73" s="2"/>
      <c r="S73" s="2"/>
      <c r="T73" s="2"/>
      <c r="U73" s="2"/>
    </row>
    <row r="74" spans="1:21" ht="15" customHeight="1">
      <c r="A74" s="2"/>
      <c r="B74" s="2"/>
      <c r="C74" s="2"/>
      <c r="D74" s="2"/>
      <c r="E74" s="2"/>
      <c r="F74" s="2"/>
      <c r="G74" s="2"/>
      <c r="H74" s="2"/>
      <c r="I74" s="8" t="s">
        <v>34</v>
      </c>
      <c r="J74" s="2">
        <f>(($G$8/100)-($G$13*-1))*-1</f>
        <v>0</v>
      </c>
      <c r="K74" s="46" t="s">
        <v>29</v>
      </c>
      <c r="L74" s="2">
        <v>-0.676477186924485</v>
      </c>
      <c r="M74" s="2" t="b">
        <f>AND(L74&lt;=O74,L74&gt;J74)</f>
        <v>0</v>
      </c>
      <c r="N74" s="8" t="str">
        <f>IF(M74=TRUE,L74,"0")</f>
        <v>0</v>
      </c>
      <c r="O74" s="2">
        <f>($G$8/100)-$M$78</f>
        <v>0</v>
      </c>
      <c r="P74" s="2"/>
      <c r="Q74" s="2"/>
      <c r="R74" s="2"/>
      <c r="S74" s="2"/>
      <c r="T74" s="2"/>
      <c r="U74" s="2"/>
    </row>
    <row r="75" spans="1:21" ht="15" customHeight="1">
      <c r="A75" s="2"/>
      <c r="B75" s="2"/>
      <c r="C75" s="2"/>
      <c r="D75" s="2"/>
      <c r="E75" s="2"/>
      <c r="F75" s="2"/>
      <c r="G75" s="2"/>
      <c r="H75" s="2"/>
      <c r="I75" s="8" t="s">
        <v>34</v>
      </c>
      <c r="J75" s="2">
        <f>(($G$8/100)-($G$13*-1))*-1</f>
        <v>0</v>
      </c>
      <c r="K75" s="46" t="s">
        <v>29</v>
      </c>
      <c r="L75" s="2">
        <v>-0.57295916864983198</v>
      </c>
      <c r="M75" s="2" t="b">
        <f>AND(L75&lt;=O75,L75&gt;J75)</f>
        <v>0</v>
      </c>
      <c r="N75" s="8" t="str">
        <f>IF(M75=TRUE,L75,"0")</f>
        <v>0</v>
      </c>
      <c r="O75" s="2">
        <f>($G$8/100)-$M$78</f>
        <v>0</v>
      </c>
      <c r="P75" s="2"/>
      <c r="Q75" s="2"/>
      <c r="R75" s="2"/>
      <c r="S75" s="2"/>
      <c r="T75" s="2"/>
      <c r="U75" s="2"/>
    </row>
    <row r="76" spans="1:21" ht="15" customHeight="1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</row>
    <row r="77" spans="1:21" ht="15" customHeight="1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8" t="s">
        <v>33</v>
      </c>
      <c r="M77" s="2">
        <f>($G$8/100)-$M$78</f>
        <v>0</v>
      </c>
      <c r="N77" s="2"/>
      <c r="O77" s="2"/>
      <c r="P77" s="2"/>
      <c r="Q77" s="2"/>
      <c r="R77" s="2"/>
      <c r="S77" s="2"/>
      <c r="T77" s="2"/>
      <c r="U77" s="2"/>
    </row>
    <row r="78" spans="1:21" ht="15" customHeight="1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8" t="s">
        <v>30</v>
      </c>
      <c r="M78" s="2">
        <f>($G$8/100)-($G$13*-1)</f>
        <v>0</v>
      </c>
      <c r="N78" s="2"/>
      <c r="O78" s="2"/>
      <c r="P78" s="2"/>
      <c r="Q78" s="2"/>
      <c r="R78" s="2"/>
      <c r="S78" s="2"/>
      <c r="T78" s="2"/>
      <c r="U78" s="2"/>
    </row>
    <row r="79" spans="1:21" ht="15" customHeight="1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8" t="s">
        <v>31</v>
      </c>
      <c r="M79" s="2" t="e">
        <f>(-3*$M$78^2)+((((6*$D$33*$H$47)/($G$6/100))*10^-4)*(($G$9/100)-$M$78))+((((6*$D$33*$H$49)/($G$6/100))*10^-4)*(($G$8/100)-$M$78))</f>
        <v>#DIV/0!</v>
      </c>
      <c r="N79" s="2"/>
      <c r="O79" s="2"/>
      <c r="P79" s="2"/>
      <c r="Q79" s="2"/>
      <c r="R79" s="2"/>
      <c r="S79" s="2"/>
      <c r="T79" s="2"/>
      <c r="U79" s="2"/>
    </row>
    <row r="80" spans="1:21" ht="15" customHeight="1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8" t="s">
        <v>32</v>
      </c>
      <c r="M80" s="2" t="e">
        <f>(-2*$M$78^3)-((((6*$D$33*$H$47)/($G$6/100))*10^-4)*(($G$9/100)-$M$78)^2)-((((6*$D$33*$H$49)/($G$6/100))*10^-4)*(($G$8/100)-$M$78)^2)</f>
        <v>#DIV/0!</v>
      </c>
      <c r="N80" s="2"/>
      <c r="O80" s="2"/>
      <c r="P80" s="2"/>
      <c r="Q80" s="2"/>
      <c r="R80" s="2"/>
      <c r="S80" s="2"/>
      <c r="T80" s="2"/>
      <c r="U80" s="2"/>
    </row>
    <row r="81" spans="1:174" ht="15" customHeight="1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46" t="s">
        <v>35</v>
      </c>
      <c r="M81" s="2">
        <f>SUM(N73:N75)</f>
        <v>0</v>
      </c>
      <c r="N81" s="2"/>
      <c r="O81" s="2"/>
      <c r="P81" s="2"/>
      <c r="Q81" s="2"/>
      <c r="R81" s="2"/>
      <c r="S81" s="2"/>
      <c r="T81" s="2"/>
      <c r="U81" s="2"/>
    </row>
    <row r="82" spans="1:174" ht="15" customHeight="1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18" t="s">
        <v>11</v>
      </c>
      <c r="M82" s="20">
        <f>$M$81+$M$78</f>
        <v>0</v>
      </c>
      <c r="N82" s="2"/>
      <c r="O82" s="2"/>
      <c r="P82" s="2"/>
      <c r="Q82" s="2"/>
      <c r="R82" s="2"/>
      <c r="S82" s="2"/>
      <c r="T82" s="2"/>
      <c r="U82" s="2"/>
    </row>
    <row r="83" spans="1:174" ht="15" customHeight="1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18" t="s">
        <v>12</v>
      </c>
      <c r="M83" s="26">
        <f>((($G$6/100)*$M$82^3)/3)+($D$33*($H$64*10^-4)*(($M$82-($G$9/100))^2))+($D$33*($H$65*10^-4)*((($G$8/100)-$M$82)^2))</f>
        <v>0</v>
      </c>
      <c r="N83" s="2"/>
      <c r="O83" s="2"/>
      <c r="P83" s="2"/>
      <c r="Q83" s="2"/>
      <c r="R83" s="2"/>
      <c r="S83" s="2"/>
      <c r="T83" s="2"/>
      <c r="U83" s="2"/>
    </row>
    <row r="84" spans="1:174" ht="15" customHeight="1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8" t="s">
        <v>13</v>
      </c>
      <c r="M84" s="19" t="e">
        <f>(ABS($D$11)*10^-3*ABS($M$81))/$M$83</f>
        <v>#DIV/0!</v>
      </c>
      <c r="N84" s="2"/>
      <c r="O84" s="2"/>
      <c r="P84" s="2"/>
      <c r="Q84" s="2"/>
      <c r="R84" s="2"/>
      <c r="S84" s="2"/>
      <c r="T84" s="2"/>
      <c r="U84" s="2"/>
    </row>
    <row r="85" spans="1:174" ht="15" customHeight="1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19"/>
      <c r="Q85" s="2"/>
      <c r="R85" s="2"/>
      <c r="S85" s="35"/>
      <c r="T85" s="35"/>
      <c r="U85" s="35"/>
      <c r="V85" s="35"/>
      <c r="Y85" s="35"/>
      <c r="Z85" s="35"/>
      <c r="AA85" s="35"/>
      <c r="AB85" s="35"/>
      <c r="AC85" s="35"/>
      <c r="AD85" s="35"/>
      <c r="AE85" s="35"/>
      <c r="AF85" s="35"/>
      <c r="AG85" s="35"/>
      <c r="AH85" s="35"/>
      <c r="AI85" s="35"/>
      <c r="AJ85" s="35"/>
      <c r="AK85" s="35"/>
      <c r="AL85" s="35"/>
      <c r="AM85" s="35"/>
      <c r="AN85" s="35"/>
      <c r="AO85" s="35"/>
      <c r="AP85" s="35"/>
      <c r="AQ85" s="35"/>
      <c r="AR85" s="35"/>
      <c r="AS85" s="35"/>
      <c r="AT85" s="35"/>
      <c r="AU85" s="35"/>
      <c r="AV85" s="35"/>
      <c r="AW85" s="35"/>
      <c r="AX85" s="35"/>
      <c r="AY85" s="35"/>
      <c r="AZ85" s="35"/>
      <c r="BA85" s="35"/>
      <c r="BB85" s="35"/>
      <c r="BC85" s="35"/>
      <c r="BD85" s="35"/>
      <c r="BE85" s="35"/>
      <c r="BF85" s="35"/>
      <c r="BG85" s="35"/>
      <c r="BH85" s="35"/>
      <c r="BI85" s="35"/>
      <c r="BJ85" s="35"/>
      <c r="BK85" s="35"/>
      <c r="BL85" s="35"/>
      <c r="BM85" s="35"/>
      <c r="BN85" s="35"/>
      <c r="BO85" s="35"/>
      <c r="BP85" s="35"/>
      <c r="BQ85" s="35"/>
      <c r="BR85" s="35"/>
      <c r="BS85" s="35"/>
      <c r="BT85" s="35"/>
      <c r="BU85" s="35"/>
      <c r="BV85" s="35"/>
      <c r="BW85" s="35"/>
      <c r="BX85" s="35"/>
      <c r="BY85" s="35"/>
      <c r="BZ85" s="35"/>
      <c r="CA85" s="35"/>
      <c r="CB85" s="35"/>
      <c r="CC85" s="35"/>
      <c r="CD85" s="35"/>
      <c r="CE85" s="35"/>
      <c r="CF85" s="35"/>
      <c r="CG85" s="35"/>
      <c r="CH85" s="35"/>
      <c r="CI85" s="35"/>
      <c r="CJ85" s="35"/>
      <c r="CK85" s="35"/>
      <c r="CL85" s="35"/>
      <c r="CM85" s="35"/>
      <c r="CN85" s="35"/>
      <c r="CO85" s="35"/>
      <c r="CP85" s="35"/>
      <c r="CQ85" s="35"/>
      <c r="CR85" s="35"/>
      <c r="CS85" s="35"/>
      <c r="CT85" s="35"/>
      <c r="CU85" s="35"/>
      <c r="CV85" s="35"/>
      <c r="CW85" s="35"/>
      <c r="CX85" s="35"/>
      <c r="CY85" s="35"/>
      <c r="CZ85" s="35"/>
      <c r="DA85" s="35"/>
      <c r="DB85" s="35"/>
      <c r="DC85" s="35"/>
      <c r="DD85" s="35"/>
      <c r="DE85" s="35"/>
      <c r="DF85" s="35"/>
      <c r="DG85" s="35"/>
      <c r="DH85" s="35"/>
      <c r="DI85" s="35"/>
      <c r="DJ85" s="35"/>
      <c r="DK85" s="35"/>
      <c r="DL85" s="35"/>
      <c r="DM85" s="35"/>
      <c r="DN85" s="35"/>
      <c r="DO85" s="35"/>
      <c r="DP85" s="35"/>
      <c r="DQ85" s="35"/>
      <c r="DR85" s="35"/>
      <c r="DS85" s="35"/>
      <c r="DT85" s="35"/>
      <c r="DU85" s="35"/>
      <c r="DV85" s="35"/>
      <c r="DW85" s="35"/>
      <c r="DX85" s="35"/>
      <c r="DY85" s="35"/>
      <c r="DZ85" s="35"/>
      <c r="EA85" s="35"/>
      <c r="EB85" s="35"/>
      <c r="EC85" s="35"/>
      <c r="ED85" s="35"/>
      <c r="EE85" s="35"/>
      <c r="EF85" s="35"/>
      <c r="EG85" s="35"/>
      <c r="EH85" s="35"/>
      <c r="EI85" s="35"/>
      <c r="EJ85" s="35"/>
      <c r="EK85" s="35"/>
      <c r="EL85" s="35"/>
      <c r="EM85" s="35"/>
      <c r="EN85" s="35"/>
      <c r="EO85" s="35"/>
      <c r="EP85" s="35"/>
      <c r="EQ85" s="35"/>
      <c r="ER85" s="35"/>
      <c r="ES85" s="35"/>
      <c r="ET85" s="35"/>
      <c r="EU85" s="35"/>
      <c r="EV85" s="35"/>
      <c r="EW85" s="35"/>
      <c r="EX85" s="35"/>
      <c r="EY85" s="35"/>
      <c r="EZ85" s="35"/>
      <c r="FA85" s="35"/>
      <c r="FB85" s="35"/>
      <c r="FC85" s="35"/>
      <c r="FD85" s="35"/>
      <c r="FE85" s="35"/>
      <c r="FF85" s="35"/>
      <c r="FG85" s="35"/>
      <c r="FH85" s="35"/>
      <c r="FI85" s="35"/>
      <c r="FJ85" s="35"/>
      <c r="FK85" s="35"/>
      <c r="FL85" s="35"/>
      <c r="FM85" s="35"/>
      <c r="FN85" s="35"/>
      <c r="FO85" s="35"/>
      <c r="FP85" s="35"/>
      <c r="FQ85" s="35"/>
      <c r="FR85" s="35"/>
    </row>
    <row r="86" spans="1:174" ht="15" customHeight="1" thickBot="1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7"/>
      <c r="T86" s="27"/>
      <c r="U86" s="27"/>
      <c r="V86" s="27"/>
      <c r="Y86" s="16" t="s">
        <v>14</v>
      </c>
      <c r="Z86" s="21">
        <v>1.35</v>
      </c>
      <c r="AA86" s="27"/>
      <c r="AB86" s="27"/>
      <c r="AC86" s="27"/>
      <c r="AD86" s="27"/>
      <c r="AE86" s="27"/>
      <c r="AF86" s="27"/>
      <c r="AG86" s="27"/>
      <c r="AH86" s="27"/>
      <c r="AI86" s="27"/>
      <c r="AJ86" s="27"/>
      <c r="AK86" s="27"/>
      <c r="AL86" s="27"/>
      <c r="AM86" s="27"/>
      <c r="AN86" s="27"/>
      <c r="AO86" s="27"/>
      <c r="AP86" s="27"/>
      <c r="AQ86" s="27"/>
      <c r="AR86" s="27"/>
      <c r="AS86" s="27"/>
      <c r="AT86" s="27"/>
      <c r="AU86" s="27"/>
      <c r="AV86" s="27"/>
      <c r="AW86" s="27"/>
      <c r="AX86" s="27"/>
      <c r="AY86" s="27"/>
      <c r="AZ86" s="27"/>
      <c r="BA86" s="27"/>
      <c r="BB86" s="27"/>
      <c r="BC86" s="27"/>
      <c r="BD86" s="27"/>
      <c r="BE86" s="27"/>
      <c r="BF86" s="27"/>
      <c r="BG86" s="27"/>
      <c r="BH86" s="27"/>
      <c r="BI86" s="27"/>
      <c r="BJ86" s="27"/>
      <c r="BK86" s="27"/>
      <c r="BL86" s="27"/>
      <c r="BM86" s="27"/>
      <c r="BN86" s="27"/>
      <c r="BO86" s="27"/>
      <c r="BP86" s="27"/>
      <c r="BQ86" s="27"/>
      <c r="BR86" s="27"/>
      <c r="BS86" s="27"/>
      <c r="BT86" s="27"/>
      <c r="BU86" s="27"/>
      <c r="BV86" s="27"/>
      <c r="BW86" s="27"/>
      <c r="BX86" s="27"/>
      <c r="BY86" s="27"/>
      <c r="BZ86" s="27"/>
      <c r="CA86" s="27"/>
      <c r="CB86" s="27"/>
      <c r="CC86" s="27"/>
      <c r="CD86" s="27"/>
      <c r="CE86" s="27"/>
      <c r="CF86" s="27"/>
      <c r="CG86" s="27"/>
      <c r="CH86" s="27"/>
      <c r="CI86" s="27"/>
      <c r="CJ86" s="27"/>
      <c r="CK86" s="27"/>
      <c r="CL86" s="27"/>
      <c r="CM86" s="27"/>
      <c r="CN86" s="27"/>
      <c r="CO86" s="27"/>
      <c r="CP86" s="27"/>
      <c r="CQ86" s="27"/>
      <c r="CR86" s="27"/>
      <c r="CS86" s="27"/>
      <c r="CT86" s="27"/>
      <c r="CU86" s="27"/>
      <c r="CV86" s="27"/>
      <c r="CW86" s="27"/>
      <c r="CX86" s="27"/>
      <c r="CY86" s="27"/>
      <c r="CZ86" s="27"/>
      <c r="DA86" s="27"/>
      <c r="DB86" s="27"/>
      <c r="DC86" s="27"/>
      <c r="DD86" s="27"/>
      <c r="DE86" s="27"/>
      <c r="DF86" s="27"/>
      <c r="DG86" s="27"/>
      <c r="DH86" s="27"/>
      <c r="DI86" s="27"/>
      <c r="DJ86" s="27"/>
      <c r="DK86" s="27"/>
      <c r="DL86" s="27"/>
      <c r="DM86" s="27"/>
      <c r="DN86" s="27"/>
      <c r="DO86" s="27"/>
      <c r="DP86" s="27"/>
      <c r="DQ86" s="27"/>
      <c r="DR86" s="27"/>
      <c r="DS86" s="27"/>
      <c r="DT86" s="27"/>
      <c r="DU86" s="27"/>
      <c r="DV86" s="27"/>
      <c r="DW86" s="27"/>
      <c r="DX86" s="27"/>
      <c r="DY86" s="27"/>
      <c r="DZ86" s="27"/>
      <c r="EA86" s="27"/>
      <c r="EB86" s="27"/>
      <c r="EC86" s="27"/>
      <c r="ED86" s="27"/>
      <c r="EE86" s="27"/>
      <c r="EF86" s="27"/>
      <c r="EG86" s="27"/>
      <c r="EH86" s="27"/>
      <c r="EI86" s="27"/>
      <c r="EJ86" s="27"/>
      <c r="EK86" s="27"/>
      <c r="EL86" s="27"/>
      <c r="EM86" s="27"/>
      <c r="EN86" s="27"/>
      <c r="EO86" s="27"/>
      <c r="EP86" s="27"/>
      <c r="EQ86" s="27"/>
      <c r="ER86" s="27"/>
      <c r="ES86" s="27"/>
      <c r="ET86" s="27"/>
      <c r="EU86" s="27"/>
      <c r="EV86" s="27"/>
      <c r="EW86" s="27"/>
      <c r="EX86" s="27"/>
      <c r="EY86" s="27"/>
      <c r="EZ86" s="27"/>
      <c r="FA86" s="27"/>
      <c r="FB86" s="27"/>
      <c r="FC86" s="27"/>
      <c r="FD86" s="27"/>
      <c r="FE86" s="27"/>
      <c r="FF86" s="27"/>
      <c r="FG86" s="27"/>
      <c r="FH86" s="27"/>
      <c r="FI86" s="27"/>
      <c r="FJ86" s="27"/>
      <c r="FK86" s="27"/>
      <c r="FL86" s="27"/>
      <c r="FM86" s="27"/>
      <c r="FN86" s="27"/>
      <c r="FO86" s="27"/>
      <c r="FP86" s="27"/>
      <c r="FQ86" s="27"/>
      <c r="FR86" s="27"/>
    </row>
    <row r="87" spans="1:174" ht="15" customHeight="1">
      <c r="S87" s="27"/>
      <c r="T87" s="27"/>
      <c r="U87" s="27"/>
      <c r="V87" s="27"/>
      <c r="Y87" s="16" t="s">
        <v>15</v>
      </c>
      <c r="Z87" s="40">
        <v>1.4</v>
      </c>
      <c r="AA87" s="27"/>
      <c r="AD87" s="27"/>
      <c r="AE87" s="27"/>
      <c r="AF87" s="27"/>
      <c r="AG87" s="27"/>
      <c r="AH87" s="27"/>
      <c r="AI87" s="27"/>
      <c r="AJ87" s="27"/>
      <c r="AK87" s="27"/>
      <c r="AL87" s="27"/>
      <c r="AM87" s="27"/>
      <c r="AN87" s="27"/>
      <c r="AO87" s="27"/>
      <c r="AP87" s="27"/>
      <c r="AQ87" s="27"/>
      <c r="AR87" s="27"/>
      <c r="AS87" s="27"/>
      <c r="AT87" s="27"/>
      <c r="AU87" s="27"/>
      <c r="AV87" s="27"/>
      <c r="AW87" s="27"/>
      <c r="AX87" s="27"/>
      <c r="AY87" s="27"/>
      <c r="AZ87" s="27"/>
      <c r="BA87" s="27"/>
      <c r="BB87" s="27"/>
      <c r="BC87" s="27"/>
      <c r="BD87" s="27"/>
      <c r="BE87" s="27"/>
      <c r="BF87" s="27"/>
      <c r="BG87" s="27"/>
      <c r="BH87" s="27"/>
      <c r="BI87" s="27"/>
      <c r="BJ87" s="27"/>
      <c r="BK87" s="27"/>
      <c r="BL87" s="27"/>
      <c r="BM87" s="27"/>
      <c r="BN87" s="27"/>
      <c r="BO87" s="27"/>
      <c r="BP87" s="27"/>
      <c r="BQ87" s="27"/>
      <c r="BR87" s="27"/>
      <c r="BS87" s="27"/>
      <c r="BT87" s="27"/>
      <c r="BU87" s="27"/>
      <c r="BV87" s="27"/>
      <c r="BW87" s="27"/>
      <c r="BX87" s="27"/>
      <c r="BY87" s="27"/>
      <c r="BZ87" s="27"/>
      <c r="CA87" s="27"/>
      <c r="CB87" s="27"/>
      <c r="CC87" s="27"/>
      <c r="CD87" s="27"/>
      <c r="CE87" s="27"/>
      <c r="CF87" s="27"/>
      <c r="CG87" s="27"/>
      <c r="CH87" s="27"/>
      <c r="CI87" s="27"/>
      <c r="CJ87" s="27"/>
      <c r="CK87" s="27"/>
      <c r="CL87" s="27"/>
      <c r="CM87" s="27"/>
      <c r="CN87" s="27"/>
      <c r="CO87" s="27"/>
      <c r="CP87" s="27"/>
      <c r="CQ87" s="27"/>
      <c r="CR87" s="27"/>
      <c r="CS87" s="27"/>
      <c r="CT87" s="27"/>
      <c r="CU87" s="27"/>
      <c r="CV87" s="27"/>
      <c r="CW87" s="27"/>
      <c r="CX87" s="27"/>
      <c r="CY87" s="27"/>
      <c r="CZ87" s="27"/>
      <c r="DA87" s="27"/>
      <c r="DB87" s="27"/>
      <c r="DC87" s="27"/>
      <c r="DD87" s="27"/>
      <c r="DE87" s="27"/>
      <c r="DF87" s="27"/>
      <c r="DG87" s="27"/>
      <c r="DH87" s="27"/>
      <c r="DI87" s="27"/>
      <c r="DJ87" s="27"/>
      <c r="DK87" s="27"/>
      <c r="DL87" s="27"/>
      <c r="DM87" s="27"/>
      <c r="DN87" s="27"/>
      <c r="DO87" s="27"/>
      <c r="DP87" s="27"/>
      <c r="DQ87" s="27"/>
      <c r="DR87" s="27"/>
      <c r="DS87" s="27"/>
      <c r="DT87" s="27"/>
      <c r="DU87" s="27"/>
      <c r="DV87" s="27"/>
      <c r="DW87" s="27"/>
      <c r="DX87" s="27"/>
      <c r="DY87" s="27"/>
      <c r="DZ87" s="27"/>
      <c r="EA87" s="27"/>
      <c r="EB87" s="27"/>
      <c r="EC87" s="27"/>
      <c r="ED87" s="27"/>
      <c r="EE87" s="27"/>
      <c r="EF87" s="27"/>
      <c r="EG87" s="27"/>
      <c r="EH87" s="27"/>
      <c r="EI87" s="27"/>
      <c r="EJ87" s="27"/>
      <c r="EK87" s="27"/>
      <c r="EL87" s="27"/>
      <c r="EM87" s="27"/>
      <c r="EN87" s="27"/>
      <c r="EO87" s="27"/>
      <c r="EP87" s="27"/>
      <c r="EQ87" s="27"/>
      <c r="ER87" s="27"/>
      <c r="ES87" s="27"/>
      <c r="ET87" s="27"/>
      <c r="EU87" s="27"/>
      <c r="EV87" s="27"/>
      <c r="EW87" s="27"/>
      <c r="EX87" s="27"/>
      <c r="EY87" s="27"/>
      <c r="EZ87" s="27"/>
      <c r="FA87" s="27"/>
      <c r="FB87" s="27"/>
      <c r="FC87" s="27"/>
      <c r="FD87" s="27"/>
      <c r="FE87" s="27"/>
      <c r="FF87" s="27"/>
      <c r="FG87" s="27"/>
      <c r="FH87" s="27"/>
      <c r="FI87" s="27"/>
      <c r="FJ87" s="27"/>
      <c r="FK87" s="27"/>
      <c r="FL87" s="27"/>
      <c r="FM87" s="27"/>
      <c r="FN87" s="27"/>
      <c r="FO87" s="27"/>
      <c r="FP87" s="27"/>
      <c r="FQ87" s="27"/>
      <c r="FR87" s="27"/>
    </row>
    <row r="88" spans="1:174" ht="15" customHeight="1">
      <c r="N88" s="16"/>
      <c r="O88" s="34"/>
      <c r="P88" s="35"/>
      <c r="Q88" s="35"/>
      <c r="R88" s="35"/>
      <c r="S88" s="34"/>
      <c r="T88" s="34"/>
      <c r="U88" s="34"/>
      <c r="V88" s="34"/>
      <c r="Y88" s="16" t="s">
        <v>16</v>
      </c>
      <c r="Z88" s="41">
        <v>0.05</v>
      </c>
      <c r="AA88" s="34"/>
      <c r="AD88" s="34"/>
      <c r="AE88" s="34"/>
      <c r="AF88" s="34"/>
      <c r="AG88" s="34"/>
      <c r="AH88" s="34"/>
      <c r="AI88" s="34"/>
      <c r="AJ88" s="34"/>
      <c r="AK88" s="34"/>
      <c r="AL88" s="34"/>
      <c r="AM88" s="34"/>
      <c r="AN88" s="34"/>
      <c r="AO88" s="34"/>
      <c r="AP88" s="34"/>
      <c r="AQ88" s="34"/>
      <c r="AR88" s="34"/>
      <c r="AS88" s="34"/>
      <c r="AT88" s="34"/>
      <c r="AU88" s="34"/>
      <c r="AV88" s="34"/>
      <c r="AW88" s="34"/>
      <c r="AX88" s="34"/>
      <c r="AY88" s="34"/>
      <c r="AZ88" s="34"/>
      <c r="BA88" s="34"/>
      <c r="BB88" s="34"/>
      <c r="BC88" s="34"/>
      <c r="BD88" s="34"/>
      <c r="BE88" s="34"/>
      <c r="BF88" s="34"/>
      <c r="BG88" s="34"/>
      <c r="BH88" s="34"/>
      <c r="BI88" s="34"/>
      <c r="BJ88" s="34"/>
      <c r="BK88" s="34"/>
      <c r="BL88" s="34"/>
      <c r="BM88" s="34"/>
      <c r="BN88" s="34"/>
      <c r="BO88" s="34"/>
      <c r="BP88" s="34"/>
      <c r="BQ88" s="34"/>
      <c r="BR88" s="34"/>
      <c r="BS88" s="34"/>
      <c r="BT88" s="34"/>
      <c r="BU88" s="34"/>
      <c r="BV88" s="34"/>
      <c r="BW88" s="34"/>
      <c r="BX88" s="34"/>
      <c r="BY88" s="34"/>
      <c r="BZ88" s="34"/>
      <c r="CA88" s="34"/>
      <c r="CB88" s="34"/>
      <c r="CC88" s="34"/>
      <c r="CD88" s="34"/>
      <c r="CE88" s="34"/>
      <c r="CF88" s="34"/>
      <c r="CG88" s="34"/>
      <c r="CH88" s="34"/>
      <c r="CI88" s="34"/>
      <c r="CJ88" s="34"/>
      <c r="CK88" s="34"/>
      <c r="CL88" s="34"/>
      <c r="CM88" s="34"/>
      <c r="CN88" s="34"/>
      <c r="CO88" s="34"/>
      <c r="CP88" s="34"/>
      <c r="CQ88" s="34"/>
      <c r="CR88" s="34"/>
      <c r="CS88" s="34"/>
      <c r="CT88" s="34"/>
      <c r="CU88" s="34"/>
      <c r="CV88" s="34"/>
      <c r="CW88" s="34"/>
      <c r="CX88" s="34"/>
      <c r="CY88" s="34"/>
      <c r="CZ88" s="34"/>
      <c r="DA88" s="34"/>
      <c r="DB88" s="34"/>
      <c r="DC88" s="34"/>
      <c r="DD88" s="34"/>
      <c r="DE88" s="34"/>
      <c r="DF88" s="34"/>
      <c r="DG88" s="34"/>
      <c r="DH88" s="34"/>
      <c r="DI88" s="34"/>
      <c r="DJ88" s="34"/>
      <c r="DK88" s="34"/>
      <c r="DL88" s="34"/>
      <c r="DM88" s="34"/>
      <c r="DN88" s="34"/>
      <c r="DO88" s="34"/>
      <c r="DP88" s="34"/>
      <c r="DQ88" s="34"/>
      <c r="DR88" s="34"/>
      <c r="DS88" s="34"/>
      <c r="DT88" s="34"/>
      <c r="DU88" s="34"/>
      <c r="DV88" s="34"/>
      <c r="DW88" s="34"/>
      <c r="DX88" s="34"/>
      <c r="DY88" s="34"/>
      <c r="DZ88" s="34"/>
      <c r="EA88" s="34"/>
      <c r="EB88" s="34"/>
      <c r="EC88" s="34"/>
      <c r="ED88" s="34"/>
      <c r="EE88" s="34"/>
      <c r="EF88" s="34"/>
      <c r="EG88" s="34"/>
      <c r="EH88" s="34"/>
      <c r="EI88" s="34"/>
      <c r="EJ88" s="34"/>
      <c r="EK88" s="34"/>
      <c r="EL88" s="34"/>
      <c r="EM88" s="34"/>
      <c r="EN88" s="34"/>
      <c r="EO88" s="34"/>
      <c r="EP88" s="34"/>
      <c r="EQ88" s="34"/>
      <c r="ER88" s="34"/>
      <c r="ES88" s="34"/>
      <c r="ET88" s="34"/>
      <c r="EU88" s="34"/>
      <c r="EV88" s="34"/>
      <c r="EW88" s="34"/>
      <c r="EX88" s="34"/>
      <c r="EY88" s="34"/>
      <c r="EZ88" s="34"/>
      <c r="FA88" s="34"/>
      <c r="FB88" s="34"/>
      <c r="FC88" s="34"/>
      <c r="FD88" s="34"/>
      <c r="FE88" s="34"/>
      <c r="FF88" s="34"/>
      <c r="FG88" s="34"/>
      <c r="FH88" s="34"/>
      <c r="FI88" s="34"/>
      <c r="FJ88" s="34"/>
      <c r="FK88" s="34"/>
      <c r="FL88" s="34"/>
      <c r="FM88" s="34"/>
      <c r="FN88" s="34"/>
      <c r="FO88" s="34"/>
      <c r="FP88" s="34"/>
      <c r="FQ88" s="34"/>
      <c r="FR88" s="34"/>
    </row>
    <row r="89" spans="1:174" ht="15" customHeight="1">
      <c r="N89" s="22"/>
      <c r="O89" s="27"/>
      <c r="P89" s="27"/>
      <c r="Q89" s="27"/>
      <c r="R89" s="27"/>
      <c r="S89" s="36"/>
      <c r="T89" s="36"/>
      <c r="U89" s="36"/>
      <c r="V89" s="36"/>
      <c r="Y89" s="14" t="s">
        <v>1</v>
      </c>
      <c r="Z89" s="42">
        <v>1.5</v>
      </c>
      <c r="AA89" s="36"/>
      <c r="AB89" s="36" t="s">
        <v>27</v>
      </c>
      <c r="AC89" s="36">
        <v>15</v>
      </c>
      <c r="AD89" s="36"/>
      <c r="AE89" s="36"/>
      <c r="AF89" s="36"/>
      <c r="AG89" s="36"/>
      <c r="AH89" s="36"/>
      <c r="AI89" s="36"/>
      <c r="AJ89" s="36"/>
      <c r="AK89" s="36"/>
      <c r="AL89" s="36"/>
      <c r="AM89" s="36"/>
      <c r="AN89" s="36"/>
      <c r="AO89" s="36"/>
      <c r="AP89" s="36"/>
      <c r="AQ89" s="36"/>
      <c r="AR89" s="36"/>
      <c r="AS89" s="36"/>
      <c r="AT89" s="36"/>
      <c r="AU89" s="36"/>
      <c r="AV89" s="36"/>
      <c r="AW89" s="36"/>
      <c r="AX89" s="36"/>
      <c r="AY89" s="36"/>
      <c r="AZ89" s="36"/>
      <c r="BA89" s="36"/>
      <c r="BB89" s="36"/>
      <c r="BC89" s="36"/>
      <c r="BD89" s="36"/>
      <c r="BE89" s="36"/>
      <c r="BF89" s="36"/>
      <c r="BG89" s="36"/>
      <c r="BH89" s="36"/>
      <c r="BI89" s="36"/>
      <c r="BJ89" s="36"/>
      <c r="BK89" s="36"/>
      <c r="BL89" s="36"/>
      <c r="BM89" s="36"/>
      <c r="BN89" s="36"/>
      <c r="BO89" s="36"/>
      <c r="BP89" s="36"/>
      <c r="BQ89" s="36"/>
      <c r="BR89" s="36"/>
      <c r="BS89" s="36"/>
      <c r="BT89" s="36"/>
      <c r="BU89" s="36"/>
      <c r="BV89" s="36"/>
      <c r="BW89" s="36"/>
      <c r="BX89" s="36"/>
      <c r="BY89" s="36"/>
      <c r="BZ89" s="36"/>
      <c r="CA89" s="36"/>
      <c r="CB89" s="36"/>
      <c r="CC89" s="36"/>
      <c r="CD89" s="36"/>
      <c r="CE89" s="36"/>
      <c r="CF89" s="36"/>
      <c r="CG89" s="36"/>
      <c r="CH89" s="36"/>
      <c r="CI89" s="36"/>
      <c r="CJ89" s="36"/>
      <c r="CK89" s="36"/>
      <c r="CL89" s="36"/>
      <c r="CM89" s="36"/>
      <c r="CN89" s="36"/>
      <c r="CO89" s="36"/>
      <c r="CP89" s="36"/>
      <c r="CQ89" s="36"/>
      <c r="CR89" s="36"/>
      <c r="CS89" s="36"/>
      <c r="CT89" s="36"/>
      <c r="CU89" s="36"/>
      <c r="CV89" s="36"/>
      <c r="CW89" s="36"/>
      <c r="CX89" s="36"/>
      <c r="CY89" s="36"/>
      <c r="CZ89" s="36"/>
      <c r="DA89" s="36"/>
      <c r="DB89" s="36"/>
      <c r="DC89" s="36"/>
      <c r="DD89" s="36"/>
      <c r="DE89" s="36"/>
      <c r="DF89" s="36"/>
      <c r="DG89" s="36"/>
      <c r="DH89" s="36"/>
      <c r="DI89" s="36"/>
      <c r="DJ89" s="36"/>
      <c r="DK89" s="36"/>
      <c r="DL89" s="36"/>
      <c r="DM89" s="36"/>
      <c r="DN89" s="36"/>
      <c r="DO89" s="36"/>
      <c r="DP89" s="36"/>
      <c r="DQ89" s="36"/>
      <c r="DR89" s="36"/>
      <c r="DS89" s="36"/>
      <c r="DT89" s="36"/>
      <c r="DU89" s="36"/>
      <c r="DV89" s="36"/>
      <c r="DW89" s="36"/>
      <c r="DX89" s="36"/>
      <c r="DY89" s="36"/>
      <c r="DZ89" s="36"/>
      <c r="EA89" s="36"/>
      <c r="EB89" s="36"/>
      <c r="EC89" s="36"/>
      <c r="ED89" s="36"/>
      <c r="EE89" s="36"/>
      <c r="EF89" s="36"/>
      <c r="EG89" s="36"/>
      <c r="EH89" s="36"/>
      <c r="EI89" s="36"/>
      <c r="EJ89" s="36"/>
      <c r="EK89" s="36"/>
      <c r="EL89" s="36"/>
      <c r="EM89" s="36"/>
      <c r="EN89" s="36"/>
      <c r="EO89" s="36"/>
      <c r="EP89" s="36"/>
      <c r="EQ89" s="36"/>
      <c r="ER89" s="36"/>
      <c r="ES89" s="36"/>
      <c r="ET89" s="36"/>
      <c r="EU89" s="36"/>
      <c r="EV89" s="36"/>
      <c r="EW89" s="36"/>
      <c r="EX89" s="36"/>
      <c r="EY89" s="36"/>
      <c r="EZ89" s="36"/>
      <c r="FA89" s="36"/>
      <c r="FB89" s="36"/>
      <c r="FC89" s="36"/>
      <c r="FD89" s="36"/>
      <c r="FE89" s="36"/>
      <c r="FF89" s="36"/>
      <c r="FG89" s="36"/>
      <c r="FH89" s="36"/>
      <c r="FI89" s="36"/>
      <c r="FJ89" s="36"/>
      <c r="FK89" s="36"/>
      <c r="FL89" s="36"/>
      <c r="FM89" s="36"/>
      <c r="FN89" s="36"/>
      <c r="FO89" s="36"/>
      <c r="FP89" s="36"/>
      <c r="FQ89" s="36"/>
      <c r="FR89" s="36"/>
    </row>
    <row r="90" spans="1:174" ht="15" customHeight="1">
      <c r="N90" s="22"/>
      <c r="O90" s="34"/>
      <c r="P90" s="27"/>
      <c r="Q90" s="27"/>
      <c r="R90" s="27"/>
      <c r="S90" s="34"/>
      <c r="T90" s="34"/>
      <c r="U90" s="34"/>
      <c r="V90" s="34"/>
      <c r="Y90" s="16" t="s">
        <v>3</v>
      </c>
      <c r="Z90" s="42">
        <v>1</v>
      </c>
      <c r="AA90" s="34"/>
      <c r="AB90" s="34" t="s">
        <v>0</v>
      </c>
      <c r="AC90" s="34">
        <v>25</v>
      </c>
      <c r="AD90" s="34"/>
      <c r="AE90" s="34"/>
      <c r="AF90" s="34"/>
      <c r="AG90" s="34"/>
      <c r="AH90" s="34"/>
      <c r="AI90" s="34"/>
      <c r="AJ90" s="34"/>
      <c r="AK90" s="34"/>
      <c r="AL90" s="34"/>
      <c r="AM90" s="34"/>
      <c r="AN90" s="34"/>
      <c r="AO90" s="34"/>
      <c r="AP90" s="34"/>
      <c r="AQ90" s="34"/>
      <c r="AR90" s="34"/>
      <c r="AS90" s="34"/>
      <c r="AT90" s="34"/>
      <c r="AU90" s="34"/>
      <c r="AV90" s="34"/>
      <c r="AW90" s="34"/>
      <c r="AX90" s="34"/>
      <c r="AY90" s="34"/>
      <c r="AZ90" s="34"/>
      <c r="BA90" s="34"/>
      <c r="BB90" s="34"/>
      <c r="BC90" s="34"/>
      <c r="BD90" s="34"/>
      <c r="BE90" s="34"/>
      <c r="BF90" s="34"/>
      <c r="BG90" s="34"/>
      <c r="BH90" s="34"/>
      <c r="BI90" s="34"/>
      <c r="BJ90" s="34"/>
      <c r="BK90" s="34"/>
      <c r="BL90" s="34"/>
      <c r="BM90" s="34"/>
      <c r="BN90" s="34"/>
      <c r="BO90" s="34"/>
      <c r="BP90" s="34"/>
      <c r="BQ90" s="34"/>
      <c r="BR90" s="34"/>
      <c r="BS90" s="34"/>
      <c r="BT90" s="34"/>
      <c r="BU90" s="34"/>
      <c r="BV90" s="34"/>
      <c r="BW90" s="34"/>
      <c r="BX90" s="34"/>
      <c r="BY90" s="34"/>
      <c r="BZ90" s="34"/>
      <c r="CA90" s="34"/>
      <c r="CB90" s="34"/>
      <c r="CC90" s="34"/>
      <c r="CD90" s="34"/>
      <c r="CE90" s="34"/>
      <c r="CF90" s="34"/>
      <c r="CG90" s="34"/>
      <c r="CH90" s="34"/>
      <c r="CI90" s="34"/>
      <c r="CJ90" s="34"/>
      <c r="CK90" s="34"/>
      <c r="CL90" s="34"/>
      <c r="CM90" s="34"/>
      <c r="CN90" s="34"/>
      <c r="CO90" s="34"/>
      <c r="CP90" s="34"/>
      <c r="CQ90" s="34"/>
      <c r="CR90" s="34"/>
      <c r="CS90" s="34"/>
      <c r="CT90" s="34"/>
      <c r="CU90" s="34"/>
      <c r="CV90" s="34"/>
      <c r="CW90" s="34"/>
      <c r="CX90" s="34"/>
      <c r="CY90" s="34"/>
      <c r="CZ90" s="34"/>
      <c r="DA90" s="34"/>
      <c r="DB90" s="34"/>
      <c r="DC90" s="34"/>
      <c r="DD90" s="34"/>
      <c r="DE90" s="34"/>
      <c r="DF90" s="34"/>
      <c r="DG90" s="34"/>
      <c r="DH90" s="34"/>
      <c r="DI90" s="34"/>
      <c r="DJ90" s="34"/>
      <c r="DK90" s="34"/>
      <c r="DL90" s="34"/>
      <c r="DM90" s="34"/>
      <c r="DN90" s="34"/>
      <c r="DO90" s="34"/>
      <c r="DP90" s="34"/>
      <c r="DQ90" s="34"/>
      <c r="DR90" s="34"/>
      <c r="DS90" s="34"/>
      <c r="DT90" s="34"/>
      <c r="DU90" s="34"/>
      <c r="DV90" s="34"/>
      <c r="DW90" s="34"/>
      <c r="DX90" s="34"/>
      <c r="DY90" s="34"/>
      <c r="DZ90" s="34"/>
      <c r="EA90" s="34"/>
      <c r="EB90" s="34"/>
      <c r="EC90" s="34"/>
      <c r="ED90" s="34"/>
      <c r="EE90" s="34"/>
      <c r="EF90" s="34"/>
      <c r="EG90" s="34"/>
      <c r="EH90" s="34"/>
      <c r="EI90" s="34"/>
      <c r="EJ90" s="34"/>
      <c r="EK90" s="34"/>
      <c r="EL90" s="34"/>
      <c r="EM90" s="34"/>
      <c r="EN90" s="34"/>
      <c r="EO90" s="34"/>
      <c r="EP90" s="34"/>
      <c r="EQ90" s="34"/>
      <c r="ER90" s="34"/>
      <c r="ES90" s="34"/>
      <c r="ET90" s="34"/>
      <c r="EU90" s="34"/>
      <c r="EV90" s="34"/>
      <c r="EW90" s="34"/>
      <c r="EX90" s="34"/>
      <c r="EY90" s="34"/>
      <c r="EZ90" s="34"/>
      <c r="FA90" s="34"/>
      <c r="FB90" s="34"/>
      <c r="FC90" s="34"/>
      <c r="FD90" s="34"/>
      <c r="FE90" s="34"/>
      <c r="FF90" s="34"/>
      <c r="FG90" s="34"/>
      <c r="FH90" s="34"/>
      <c r="FI90" s="34"/>
      <c r="FJ90" s="34"/>
      <c r="FK90" s="34"/>
      <c r="FL90" s="34"/>
      <c r="FM90" s="34"/>
      <c r="FN90" s="34"/>
      <c r="FO90" s="34"/>
      <c r="FP90" s="34"/>
      <c r="FQ90" s="34"/>
      <c r="FR90" s="34"/>
    </row>
    <row r="91" spans="1:174" ht="15" customHeight="1" thickBot="1">
      <c r="N91" s="22"/>
      <c r="O91" s="34"/>
      <c r="P91" s="34"/>
      <c r="Q91" s="34"/>
      <c r="R91" s="34"/>
      <c r="S91" s="36"/>
      <c r="T91" s="36"/>
      <c r="U91" s="36"/>
      <c r="V91" s="36"/>
      <c r="AA91" s="36"/>
      <c r="AB91" s="36" t="s">
        <v>26</v>
      </c>
      <c r="AC91" s="36">
        <v>435</v>
      </c>
      <c r="AD91" s="36"/>
      <c r="AE91" s="36"/>
      <c r="AF91" s="36"/>
      <c r="AG91" s="36"/>
      <c r="AH91" s="36"/>
      <c r="AI91" s="36"/>
      <c r="AJ91" s="36"/>
      <c r="AK91" s="36"/>
      <c r="AL91" s="36"/>
      <c r="AM91" s="36"/>
      <c r="AN91" s="36"/>
      <c r="AO91" s="36"/>
      <c r="AP91" s="36"/>
      <c r="AQ91" s="36"/>
      <c r="AR91" s="36"/>
      <c r="AS91" s="36"/>
      <c r="AT91" s="36"/>
      <c r="AU91" s="36"/>
      <c r="AV91" s="36"/>
      <c r="AW91" s="36"/>
      <c r="AX91" s="36"/>
      <c r="AY91" s="36"/>
      <c r="AZ91" s="36"/>
      <c r="BA91" s="36"/>
      <c r="BB91" s="36"/>
      <c r="BC91" s="36"/>
      <c r="BD91" s="36"/>
      <c r="BE91" s="36"/>
      <c r="BF91" s="36"/>
      <c r="BG91" s="36"/>
      <c r="BH91" s="36"/>
      <c r="BI91" s="36"/>
      <c r="BJ91" s="36"/>
      <c r="BK91" s="36"/>
      <c r="BL91" s="36"/>
      <c r="BM91" s="36"/>
      <c r="BN91" s="36"/>
      <c r="BO91" s="36"/>
      <c r="BP91" s="36"/>
      <c r="BQ91" s="36"/>
      <c r="BR91" s="36"/>
      <c r="BS91" s="36"/>
      <c r="BT91" s="36"/>
      <c r="BU91" s="36"/>
      <c r="BV91" s="36"/>
      <c r="BW91" s="36"/>
      <c r="BX91" s="36"/>
      <c r="BY91" s="36"/>
      <c r="BZ91" s="36"/>
      <c r="CA91" s="36"/>
      <c r="CB91" s="36"/>
      <c r="CC91" s="36"/>
      <c r="CD91" s="36"/>
      <c r="CE91" s="36"/>
      <c r="CF91" s="36"/>
      <c r="CG91" s="36"/>
      <c r="CH91" s="36"/>
      <c r="CI91" s="36"/>
      <c r="CJ91" s="36"/>
      <c r="CK91" s="36"/>
      <c r="CL91" s="36"/>
      <c r="CM91" s="36"/>
      <c r="CN91" s="36"/>
      <c r="CO91" s="36"/>
      <c r="CP91" s="36"/>
      <c r="CQ91" s="36"/>
      <c r="CR91" s="36"/>
      <c r="CS91" s="36"/>
      <c r="CT91" s="36"/>
      <c r="CU91" s="36"/>
      <c r="CV91" s="36"/>
      <c r="CW91" s="36"/>
      <c r="CX91" s="36"/>
      <c r="CY91" s="36"/>
      <c r="CZ91" s="36"/>
      <c r="DA91" s="36"/>
      <c r="DB91" s="36"/>
      <c r="DC91" s="36"/>
      <c r="DD91" s="36"/>
      <c r="DE91" s="36"/>
      <c r="DF91" s="36"/>
      <c r="DG91" s="36"/>
      <c r="DH91" s="36"/>
      <c r="DI91" s="36"/>
      <c r="DJ91" s="36"/>
      <c r="DK91" s="36"/>
      <c r="DL91" s="36"/>
      <c r="DM91" s="36"/>
      <c r="DN91" s="36"/>
      <c r="DO91" s="36"/>
      <c r="DP91" s="36"/>
      <c r="DQ91" s="36"/>
      <c r="DR91" s="36"/>
      <c r="DS91" s="36"/>
      <c r="DT91" s="36"/>
      <c r="DU91" s="36"/>
      <c r="DV91" s="36"/>
      <c r="DW91" s="36"/>
      <c r="DX91" s="36"/>
      <c r="DY91" s="36"/>
      <c r="DZ91" s="36"/>
      <c r="EA91" s="36"/>
      <c r="EB91" s="36"/>
      <c r="EC91" s="36"/>
      <c r="ED91" s="36"/>
      <c r="EE91" s="36"/>
      <c r="EF91" s="36"/>
      <c r="EG91" s="36"/>
      <c r="EH91" s="36"/>
      <c r="EI91" s="36"/>
      <c r="EJ91" s="36"/>
      <c r="EK91" s="36"/>
      <c r="EL91" s="36"/>
      <c r="EM91" s="36"/>
      <c r="EN91" s="36"/>
      <c r="EO91" s="36"/>
      <c r="EP91" s="36"/>
      <c r="EQ91" s="36"/>
      <c r="ER91" s="36"/>
      <c r="ES91" s="36"/>
      <c r="ET91" s="36"/>
      <c r="EU91" s="36"/>
      <c r="EV91" s="36"/>
      <c r="EW91" s="36"/>
      <c r="EX91" s="36"/>
      <c r="EY91" s="36"/>
      <c r="EZ91" s="36"/>
      <c r="FA91" s="36"/>
      <c r="FB91" s="36"/>
      <c r="FC91" s="36"/>
      <c r="FD91" s="36"/>
      <c r="FE91" s="36"/>
      <c r="FF91" s="36"/>
      <c r="FG91" s="36"/>
      <c r="FH91" s="36"/>
      <c r="FI91" s="36"/>
      <c r="FJ91" s="36"/>
      <c r="FK91" s="36"/>
      <c r="FL91" s="36"/>
      <c r="FM91" s="36"/>
      <c r="FN91" s="36"/>
      <c r="FO91" s="36"/>
      <c r="FP91" s="36"/>
      <c r="FQ91" s="36"/>
      <c r="FR91" s="36"/>
    </row>
    <row r="92" spans="1:174" ht="15" customHeight="1" thickBot="1">
      <c r="N92" s="22"/>
      <c r="O92" s="36"/>
      <c r="P92" s="36"/>
      <c r="Q92" s="36"/>
      <c r="R92" s="36"/>
      <c r="S92" s="37"/>
      <c r="T92" s="37"/>
      <c r="U92" s="37"/>
      <c r="V92" s="37"/>
      <c r="W92" s="37"/>
      <c r="X92" s="37"/>
      <c r="Y92" s="14" t="s">
        <v>4</v>
      </c>
      <c r="Z92" s="44">
        <f>(Z94+Z95)/2</f>
        <v>0.26440000000000002</v>
      </c>
      <c r="AA92" s="85">
        <f>(AA94+AA95)/2</f>
        <v>0.14050000000000001</v>
      </c>
      <c r="AB92" s="96">
        <f t="shared" ref="AB92:AI92" si="2">(AB94+AB95)/2</f>
        <v>0.20399999999999999</v>
      </c>
      <c r="AC92" s="91">
        <f t="shared" si="2"/>
        <v>0.22059999999999999</v>
      </c>
      <c r="AD92" s="44">
        <f t="shared" si="2"/>
        <v>0.21229999999999999</v>
      </c>
      <c r="AE92" s="44">
        <f t="shared" si="2"/>
        <v>0.21410000000000001</v>
      </c>
      <c r="AF92" s="44">
        <f t="shared" si="2"/>
        <v>0.21279999999999999</v>
      </c>
      <c r="AG92" s="44">
        <f t="shared" si="2"/>
        <v>0.21249999999999999</v>
      </c>
      <c r="AH92" s="44">
        <f t="shared" si="2"/>
        <v>0.21240000000000001</v>
      </c>
      <c r="AI92" s="44">
        <f t="shared" si="2"/>
        <v>0.21240000000000001</v>
      </c>
      <c r="AJ92" s="44"/>
      <c r="AK92" s="44"/>
      <c r="AL92" s="44"/>
      <c r="AM92" s="44"/>
      <c r="AN92" s="44"/>
      <c r="AO92" s="44"/>
      <c r="AP92" s="44"/>
      <c r="AQ92" s="44"/>
      <c r="AR92" s="44"/>
      <c r="AS92" s="44"/>
      <c r="AT92" s="44"/>
      <c r="AU92" s="44"/>
      <c r="AV92" s="44"/>
      <c r="AW92" s="44"/>
      <c r="AX92" s="44"/>
      <c r="AY92" s="44"/>
      <c r="AZ92" s="44"/>
      <c r="BA92" s="44"/>
      <c r="BB92" s="44"/>
      <c r="BC92" s="44"/>
      <c r="BD92" s="44"/>
      <c r="BE92" s="44"/>
      <c r="BF92" s="44"/>
      <c r="BG92" s="44"/>
      <c r="BH92" s="44"/>
      <c r="BI92" s="44"/>
      <c r="BJ92" s="44"/>
      <c r="BK92" s="44"/>
      <c r="BL92" s="44"/>
      <c r="BM92" s="44"/>
      <c r="BN92" s="44"/>
      <c r="BO92" s="44"/>
      <c r="BP92" s="44"/>
      <c r="BQ92" s="44"/>
      <c r="BR92" s="44"/>
      <c r="BS92" s="44"/>
      <c r="BT92" s="44"/>
      <c r="BU92" s="44"/>
      <c r="BV92" s="44"/>
      <c r="BW92" s="44"/>
      <c r="BX92" s="44"/>
      <c r="BY92" s="44"/>
      <c r="BZ92" s="44"/>
      <c r="CA92" s="44"/>
      <c r="CB92" s="44"/>
      <c r="CC92" s="44"/>
      <c r="CD92" s="44"/>
      <c r="CE92" s="44"/>
      <c r="CF92" s="44"/>
      <c r="CG92" s="44"/>
      <c r="CH92" s="44"/>
      <c r="CI92" s="44"/>
      <c r="CJ92" s="44"/>
      <c r="CK92" s="44"/>
      <c r="CL92" s="44"/>
      <c r="CM92" s="44"/>
      <c r="CN92" s="44"/>
      <c r="CO92" s="44"/>
      <c r="CP92" s="44"/>
      <c r="CQ92" s="44"/>
      <c r="CR92" s="44"/>
      <c r="CS92" s="44"/>
      <c r="CT92" s="44"/>
      <c r="CU92" s="44"/>
      <c r="CV92" s="44"/>
      <c r="CW92" s="44"/>
      <c r="CX92" s="44"/>
      <c r="CY92" s="44"/>
      <c r="CZ92" s="44"/>
      <c r="DA92" s="44"/>
      <c r="DB92" s="44"/>
      <c r="DC92" s="44"/>
      <c r="DD92" s="44"/>
      <c r="DE92" s="44"/>
      <c r="DF92" s="44"/>
      <c r="DG92" s="44"/>
      <c r="DH92" s="44"/>
      <c r="DI92" s="44"/>
      <c r="DJ92" s="44"/>
      <c r="DK92" s="44"/>
      <c r="DL92" s="44"/>
      <c r="DM92" s="44"/>
      <c r="DN92" s="44"/>
      <c r="DO92" s="44"/>
      <c r="DP92" s="44"/>
      <c r="DQ92" s="44"/>
      <c r="DR92" s="44"/>
      <c r="DS92" s="44"/>
      <c r="DT92" s="44"/>
      <c r="DU92" s="44"/>
      <c r="DV92" s="44"/>
      <c r="DW92" s="44"/>
      <c r="DX92" s="44"/>
      <c r="DY92" s="37"/>
      <c r="DZ92" s="37"/>
      <c r="EA92" s="37"/>
      <c r="EB92" s="37"/>
      <c r="EC92" s="37"/>
      <c r="ED92" s="37"/>
      <c r="EE92" s="37"/>
      <c r="EF92" s="37"/>
      <c r="EG92" s="37"/>
      <c r="EH92" s="37"/>
      <c r="EI92" s="37"/>
      <c r="EJ92" s="37"/>
      <c r="EK92" s="37"/>
      <c r="EL92" s="37"/>
      <c r="EM92" s="37"/>
      <c r="EN92" s="37"/>
      <c r="EO92" s="37"/>
      <c r="EP92" s="37"/>
      <c r="EQ92" s="37"/>
      <c r="ER92" s="37"/>
      <c r="ES92" s="37"/>
      <c r="ET92" s="37"/>
      <c r="EU92" s="37"/>
      <c r="EV92" s="37"/>
      <c r="EW92" s="37"/>
      <c r="EX92" s="37"/>
      <c r="EY92" s="37"/>
      <c r="EZ92" s="37"/>
      <c r="FA92" s="37"/>
      <c r="FB92" s="37"/>
      <c r="FC92" s="37"/>
      <c r="FD92" s="37"/>
      <c r="FE92" s="37"/>
      <c r="FF92" s="37"/>
      <c r="FG92" s="37"/>
      <c r="FH92" s="37"/>
      <c r="FI92" s="37"/>
      <c r="FJ92" s="37"/>
      <c r="FK92" s="37"/>
      <c r="FL92" s="37"/>
      <c r="FM92" s="37"/>
      <c r="FN92" s="37"/>
      <c r="FO92" s="37"/>
      <c r="FP92" s="37"/>
      <c r="FQ92" s="37"/>
      <c r="FR92" s="37"/>
    </row>
    <row r="93" spans="1:174" ht="15" customHeight="1">
      <c r="N93" s="22"/>
      <c r="O93" s="34"/>
      <c r="P93" s="34"/>
      <c r="Q93" s="34"/>
      <c r="R93" s="34"/>
      <c r="S93" s="2"/>
      <c r="T93" s="2"/>
      <c r="U93" s="2"/>
      <c r="V93" s="2"/>
      <c r="W93" s="2"/>
      <c r="X93" s="2"/>
      <c r="Y93" s="16" t="s">
        <v>17</v>
      </c>
      <c r="Z93" s="5">
        <f t="shared" ref="Z93:AI93" si="3">($Z$88/$Z$87)*($Z$90*1)/(0.6*$Z$89)</f>
        <v>3.9682539682539701E-2</v>
      </c>
      <c r="AA93" s="86">
        <f t="shared" si="3"/>
        <v>3.9682539682539701E-2</v>
      </c>
      <c r="AB93" s="97">
        <f t="shared" si="3"/>
        <v>3.9682539682539701E-2</v>
      </c>
      <c r="AC93" s="92">
        <f t="shared" si="3"/>
        <v>3.9682539682539701E-2</v>
      </c>
      <c r="AD93" s="5">
        <f t="shared" si="3"/>
        <v>3.9682539682539701E-2</v>
      </c>
      <c r="AE93" s="5">
        <f t="shared" si="3"/>
        <v>3.9682539682539701E-2</v>
      </c>
      <c r="AF93" s="5">
        <f t="shared" si="3"/>
        <v>3.9682539682539701E-2</v>
      </c>
      <c r="AG93" s="5">
        <f t="shared" si="3"/>
        <v>3.9682539682539701E-2</v>
      </c>
      <c r="AH93" s="5">
        <f t="shared" si="3"/>
        <v>3.9682539682539701E-2</v>
      </c>
      <c r="AI93" s="5">
        <f t="shared" si="3"/>
        <v>3.9682539682539701E-2</v>
      </c>
      <c r="AJ93" s="5"/>
      <c r="AK93" s="5"/>
      <c r="AL93" s="5"/>
      <c r="AM93" s="5"/>
      <c r="AN93" s="5"/>
      <c r="AO93" s="5"/>
      <c r="AP93" s="5"/>
      <c r="AQ93" s="5"/>
      <c r="AR93" s="5"/>
      <c r="AS93" s="5"/>
      <c r="AT93" s="5"/>
      <c r="AU93" s="5"/>
      <c r="AV93" s="5"/>
      <c r="AW93" s="5"/>
      <c r="AX93" s="5"/>
      <c r="AY93" s="5"/>
      <c r="AZ93" s="5"/>
      <c r="BA93" s="5"/>
      <c r="BB93" s="5"/>
      <c r="BC93" s="5"/>
      <c r="BD93" s="5"/>
      <c r="BE93" s="5"/>
      <c r="BF93" s="5"/>
      <c r="BG93" s="5"/>
      <c r="BH93" s="5"/>
      <c r="BI93" s="5"/>
      <c r="BJ93" s="5"/>
      <c r="BK93" s="5"/>
      <c r="BL93" s="5"/>
      <c r="BM93" s="5"/>
      <c r="BN93" s="5"/>
      <c r="BO93" s="5"/>
      <c r="BP93" s="5"/>
      <c r="BQ93" s="5"/>
      <c r="BR93" s="5"/>
      <c r="BS93" s="5"/>
      <c r="BT93" s="5"/>
      <c r="BU93" s="5"/>
      <c r="BV93" s="5"/>
      <c r="BW93" s="5"/>
      <c r="BX93" s="5"/>
      <c r="BY93" s="5"/>
      <c r="BZ93" s="5"/>
      <c r="CA93" s="5"/>
      <c r="CB93" s="5"/>
      <c r="CC93" s="5"/>
      <c r="CD93" s="5"/>
      <c r="CE93" s="5"/>
      <c r="CF93" s="5"/>
      <c r="CG93" s="5"/>
      <c r="CH93" s="5"/>
      <c r="CI93" s="5"/>
      <c r="CJ93" s="5"/>
      <c r="CK93" s="5"/>
      <c r="CL93" s="5"/>
      <c r="CM93" s="5"/>
      <c r="CN93" s="5"/>
      <c r="CO93" s="5"/>
      <c r="CP93" s="5"/>
      <c r="CQ93" s="5"/>
      <c r="CR93" s="5"/>
      <c r="CS93" s="5"/>
      <c r="CT93" s="5"/>
      <c r="CU93" s="5"/>
      <c r="CV93" s="5"/>
      <c r="CW93" s="5"/>
      <c r="CX93" s="5"/>
      <c r="CY93" s="5"/>
      <c r="CZ93" s="5"/>
      <c r="DA93" s="5"/>
      <c r="DB93" s="5"/>
      <c r="DC93" s="5"/>
      <c r="DD93" s="5"/>
      <c r="DE93" s="5"/>
      <c r="DF93" s="5"/>
      <c r="DG93" s="5"/>
      <c r="DH93" s="5"/>
      <c r="DI93" s="5"/>
      <c r="DJ93" s="5"/>
      <c r="DK93" s="5"/>
      <c r="DL93" s="5"/>
      <c r="DM93" s="5"/>
      <c r="DN93" s="5"/>
      <c r="DO93" s="5"/>
      <c r="DP93" s="5"/>
      <c r="DQ93" s="5"/>
      <c r="DR93" s="5"/>
      <c r="DS93" s="5"/>
      <c r="DT93" s="5"/>
      <c r="DU93" s="5"/>
      <c r="DV93" s="5"/>
      <c r="DW93" s="5"/>
      <c r="DX93" s="5"/>
      <c r="DY93" s="2"/>
      <c r="DZ93" s="2"/>
      <c r="EA93" s="2"/>
      <c r="EB93" s="2"/>
      <c r="EC93" s="2"/>
      <c r="ED93" s="2"/>
      <c r="EE93" s="2"/>
      <c r="EF93" s="2"/>
      <c r="EG93" s="2"/>
      <c r="EH93" s="2"/>
      <c r="EI93" s="2"/>
      <c r="EJ93" s="2"/>
      <c r="EK93" s="2"/>
      <c r="EL93" s="2"/>
      <c r="EM93" s="2"/>
      <c r="EN93" s="2"/>
      <c r="EO93" s="2"/>
      <c r="EP93" s="2"/>
      <c r="EQ93" s="2"/>
      <c r="ER93" s="2"/>
      <c r="ES93" s="2"/>
      <c r="ET93" s="2"/>
      <c r="EU93" s="2"/>
      <c r="EV93" s="2"/>
      <c r="EW93" s="2"/>
      <c r="EX93" s="2"/>
      <c r="EY93" s="2"/>
      <c r="EZ93" s="2"/>
      <c r="FA93" s="2"/>
      <c r="FB93" s="2"/>
      <c r="FC93" s="2"/>
      <c r="FD93" s="2"/>
      <c r="FE93" s="2"/>
      <c r="FF93" s="2"/>
      <c r="FG93" s="2"/>
      <c r="FH93" s="2"/>
      <c r="FI93" s="2"/>
      <c r="FJ93" s="2"/>
      <c r="FK93" s="2"/>
      <c r="FL93" s="2"/>
      <c r="FM93" s="2"/>
      <c r="FN93" s="2"/>
      <c r="FO93" s="2"/>
      <c r="FP93" s="2"/>
      <c r="FQ93" s="2"/>
      <c r="FR93" s="2"/>
    </row>
    <row r="94" spans="1:174" ht="15" customHeight="1">
      <c r="N94" s="22"/>
      <c r="O94" s="36"/>
      <c r="P94" s="36"/>
      <c r="Q94" s="36"/>
      <c r="R94" s="36"/>
      <c r="S94" s="38"/>
      <c r="T94" s="38"/>
      <c r="U94" s="38"/>
      <c r="V94" s="38"/>
      <c r="W94" s="38"/>
      <c r="X94" s="38"/>
      <c r="Y94" s="14" t="s">
        <v>19</v>
      </c>
      <c r="Z94" s="15">
        <f>(1-((1-$Z$88)^2))/2</f>
        <v>4.8750000000000002E-2</v>
      </c>
      <c r="AA94" s="87">
        <f t="shared" ref="AA94" si="4">IF(Z106=0,Z94,Z106)</f>
        <v>4.8750000000000002E-2</v>
      </c>
      <c r="AB94" s="98">
        <f t="shared" ref="AB94" si="5">IF(AA106=0,AA94,AA106)</f>
        <v>0.17560089884545699</v>
      </c>
      <c r="AC94" s="93">
        <f t="shared" ref="AC94" si="6">IF(AB106=0,AB94,AB106)</f>
        <v>0.20880697334255599</v>
      </c>
      <c r="AD94" s="15">
        <f t="shared" ref="AD94" si="7">IF(AC106=0,AC94,AC106)</f>
        <v>0.20880697334255599</v>
      </c>
      <c r="AE94" s="15">
        <f t="shared" ref="AE94" si="8">IF(AD106=0,AD94,AD106)</f>
        <v>0.21237917553340899</v>
      </c>
      <c r="AF94" s="15">
        <f t="shared" ref="AF94" si="9">IF(AE106=0,AE94,AE106)</f>
        <v>0.21237917553340899</v>
      </c>
      <c r="AG94" s="15">
        <f t="shared" ref="AG94" si="10">IF(AF106=0,AF94,AF106)</f>
        <v>0.21237917553340899</v>
      </c>
      <c r="AH94" s="15">
        <f t="shared" ref="AH94" si="11">IF(AG106=0,AG94,AG106)</f>
        <v>0.21237917553340899</v>
      </c>
      <c r="AI94" s="15">
        <f t="shared" ref="AI94" si="12">IF(AH106=0,AH94,AH106)</f>
        <v>0.21242142166442801</v>
      </c>
      <c r="AJ94" s="15"/>
      <c r="AK94" s="15"/>
      <c r="AL94" s="15"/>
      <c r="AM94" s="15"/>
      <c r="AN94" s="15"/>
      <c r="AO94" s="15"/>
      <c r="AP94" s="15"/>
      <c r="AQ94" s="15"/>
      <c r="AR94" s="15"/>
      <c r="AS94" s="15"/>
      <c r="AT94" s="15"/>
      <c r="AU94" s="15"/>
      <c r="AV94" s="15"/>
      <c r="AW94" s="15"/>
      <c r="AX94" s="15"/>
      <c r="AY94" s="15"/>
      <c r="AZ94" s="15"/>
      <c r="BA94" s="15"/>
      <c r="BB94" s="15"/>
      <c r="BC94" s="15"/>
      <c r="BD94" s="15"/>
      <c r="BE94" s="15"/>
      <c r="BF94" s="15"/>
      <c r="BG94" s="15"/>
      <c r="BH94" s="15"/>
      <c r="BI94" s="15"/>
      <c r="BJ94" s="15"/>
      <c r="BK94" s="15"/>
      <c r="BL94" s="15"/>
      <c r="BM94" s="15"/>
      <c r="BN94" s="15"/>
      <c r="BO94" s="15"/>
      <c r="BP94" s="15"/>
      <c r="BQ94" s="15"/>
      <c r="BR94" s="15"/>
      <c r="BS94" s="15"/>
      <c r="BT94" s="15"/>
      <c r="BU94" s="15"/>
      <c r="BV94" s="15"/>
      <c r="BW94" s="15"/>
      <c r="BX94" s="15"/>
      <c r="BY94" s="15"/>
      <c r="BZ94" s="15"/>
      <c r="CA94" s="15"/>
      <c r="CB94" s="15"/>
      <c r="CC94" s="15"/>
      <c r="CD94" s="15"/>
      <c r="CE94" s="15"/>
      <c r="CF94" s="15"/>
      <c r="CG94" s="15"/>
      <c r="CH94" s="15"/>
      <c r="CI94" s="15"/>
      <c r="CJ94" s="15"/>
      <c r="CK94" s="15"/>
      <c r="CL94" s="15"/>
      <c r="CM94" s="15"/>
      <c r="CN94" s="15"/>
      <c r="CO94" s="15"/>
      <c r="CP94" s="15"/>
      <c r="CQ94" s="15"/>
      <c r="CR94" s="15"/>
      <c r="CS94" s="15"/>
      <c r="CT94" s="15"/>
      <c r="CU94" s="15"/>
      <c r="CV94" s="15"/>
      <c r="CW94" s="15"/>
      <c r="CX94" s="15"/>
      <c r="CY94" s="15"/>
      <c r="CZ94" s="15"/>
      <c r="DA94" s="15"/>
      <c r="DB94" s="15"/>
      <c r="DC94" s="15"/>
      <c r="DD94" s="15"/>
      <c r="DE94" s="15"/>
      <c r="DF94" s="15"/>
      <c r="DG94" s="15"/>
      <c r="DH94" s="15"/>
      <c r="DI94" s="15"/>
      <c r="DJ94" s="15"/>
      <c r="DK94" s="15"/>
      <c r="DL94" s="15"/>
      <c r="DM94" s="15"/>
      <c r="DN94" s="15"/>
      <c r="DO94" s="15"/>
      <c r="DP94" s="15"/>
      <c r="DQ94" s="15"/>
      <c r="DR94" s="15"/>
      <c r="DS94" s="15"/>
      <c r="DT94" s="15"/>
      <c r="DU94" s="15"/>
      <c r="DV94" s="15"/>
      <c r="DW94" s="15"/>
      <c r="DX94" s="15"/>
      <c r="DY94" s="38"/>
      <c r="DZ94" s="38"/>
      <c r="EA94" s="38"/>
      <c r="EB94" s="38"/>
      <c r="EC94" s="38"/>
      <c r="ED94" s="38"/>
      <c r="EE94" s="38"/>
      <c r="EF94" s="38"/>
      <c r="EG94" s="38"/>
      <c r="EH94" s="38"/>
      <c r="EI94" s="38"/>
      <c r="EJ94" s="38"/>
      <c r="EK94" s="38"/>
      <c r="EL94" s="38"/>
      <c r="EM94" s="38"/>
      <c r="EN94" s="38"/>
      <c r="EO94" s="38"/>
      <c r="EP94" s="38"/>
      <c r="EQ94" s="38"/>
      <c r="ER94" s="38"/>
      <c r="ES94" s="38"/>
      <c r="ET94" s="38"/>
      <c r="EU94" s="38"/>
      <c r="EV94" s="38"/>
      <c r="EW94" s="38"/>
      <c r="EX94" s="38"/>
      <c r="EY94" s="38"/>
      <c r="EZ94" s="38"/>
      <c r="FA94" s="38"/>
      <c r="FB94" s="38"/>
      <c r="FC94" s="38"/>
      <c r="FD94" s="38"/>
      <c r="FE94" s="38"/>
      <c r="FF94" s="38"/>
      <c r="FG94" s="38"/>
      <c r="FH94" s="38"/>
      <c r="FI94" s="38"/>
      <c r="FJ94" s="38"/>
      <c r="FK94" s="38"/>
      <c r="FL94" s="38"/>
      <c r="FM94" s="38"/>
      <c r="FN94" s="38"/>
      <c r="FO94" s="38"/>
      <c r="FP94" s="38"/>
      <c r="FQ94" s="38"/>
      <c r="FR94" s="38"/>
    </row>
    <row r="95" spans="1:174" ht="15" customHeight="1">
      <c r="N95" s="22"/>
      <c r="O95" s="37"/>
      <c r="P95" s="37"/>
      <c r="Q95" s="37"/>
      <c r="R95" s="37"/>
      <c r="S95" s="2"/>
      <c r="T95" s="2"/>
      <c r="U95" s="2"/>
      <c r="V95" s="2"/>
      <c r="W95" s="2"/>
      <c r="X95" s="2"/>
      <c r="Y95" s="14" t="s">
        <v>18</v>
      </c>
      <c r="Z95" s="45">
        <v>0.48</v>
      </c>
      <c r="AA95" s="87">
        <f t="shared" ref="AA95" si="13">IF(Z105=0,Z95,Z105)</f>
        <v>0.23230538671401299</v>
      </c>
      <c r="AB95" s="98">
        <f t="shared" ref="AB95" si="14">IF(AA105=0,AA95,AA105)</f>
        <v>0.23230538671401299</v>
      </c>
      <c r="AC95" s="93">
        <f t="shared" ref="AC95" si="15">IF(AB105=0,AB95,AB105)</f>
        <v>0.23230538671401299</v>
      </c>
      <c r="AD95" s="15">
        <f t="shared" ref="AD95" si="16">IF(AC105=0,AC95,AC105)</f>
        <v>0.21582515604775099</v>
      </c>
      <c r="AE95" s="15">
        <f t="shared" ref="AE95" si="17">IF(AD105=0,AD95,AD105)</f>
        <v>0.21582515604775099</v>
      </c>
      <c r="AF95" s="15">
        <f t="shared" ref="AF95" si="18">IF(AE105=0,AE95,AE105)</f>
        <v>0.213136824424631</v>
      </c>
      <c r="AG95" s="15">
        <f t="shared" ref="AG95" si="19">IF(AF105=0,AF95,AF105)</f>
        <v>0.212590223536607</v>
      </c>
      <c r="AH95" s="15">
        <f t="shared" ref="AH95" si="20">IF(AG105=0,AG95,AG105)</f>
        <v>0.212463649510369</v>
      </c>
      <c r="AI95" s="15">
        <f t="shared" ref="AI95" si="21">IF(AH105=0,AH95,AH105)</f>
        <v>0.212463649510369</v>
      </c>
      <c r="AJ95" s="15"/>
      <c r="AK95" s="15"/>
      <c r="AL95" s="15"/>
      <c r="AM95" s="15"/>
      <c r="AN95" s="15"/>
      <c r="AO95" s="15"/>
      <c r="AP95" s="15"/>
      <c r="AQ95" s="15"/>
      <c r="AR95" s="15"/>
      <c r="AS95" s="15"/>
      <c r="AT95" s="15"/>
      <c r="AU95" s="15"/>
      <c r="AV95" s="15"/>
      <c r="AW95" s="15"/>
      <c r="AX95" s="15"/>
      <c r="AY95" s="15"/>
      <c r="AZ95" s="15"/>
      <c r="BA95" s="15"/>
      <c r="BB95" s="15"/>
      <c r="BC95" s="15"/>
      <c r="BD95" s="15"/>
      <c r="BE95" s="15"/>
      <c r="BF95" s="15"/>
      <c r="BG95" s="15"/>
      <c r="BH95" s="15"/>
      <c r="BI95" s="15"/>
      <c r="BJ95" s="15"/>
      <c r="BK95" s="15"/>
      <c r="BL95" s="15"/>
      <c r="BM95" s="15"/>
      <c r="BN95" s="15"/>
      <c r="BO95" s="15"/>
      <c r="BP95" s="15"/>
      <c r="BQ95" s="15"/>
      <c r="BR95" s="15"/>
      <c r="BS95" s="15"/>
      <c r="BT95" s="15"/>
      <c r="BU95" s="15"/>
      <c r="BV95" s="15"/>
      <c r="BW95" s="15"/>
      <c r="BX95" s="15"/>
      <c r="BY95" s="15"/>
      <c r="BZ95" s="15"/>
      <c r="CA95" s="15"/>
      <c r="CB95" s="15"/>
      <c r="CC95" s="15"/>
      <c r="CD95" s="15"/>
      <c r="CE95" s="15"/>
      <c r="CF95" s="15"/>
      <c r="CG95" s="15"/>
      <c r="CH95" s="15"/>
      <c r="CI95" s="15"/>
      <c r="CJ95" s="15"/>
      <c r="CK95" s="15"/>
      <c r="CL95" s="15"/>
      <c r="CM95" s="15"/>
      <c r="CN95" s="15"/>
      <c r="CO95" s="15"/>
      <c r="CP95" s="15"/>
      <c r="CQ95" s="15"/>
      <c r="CR95" s="15"/>
      <c r="CS95" s="15"/>
      <c r="CT95" s="15"/>
      <c r="CU95" s="15"/>
      <c r="CV95" s="15"/>
      <c r="CW95" s="15"/>
      <c r="CX95" s="15"/>
      <c r="CY95" s="15"/>
      <c r="CZ95" s="15"/>
      <c r="DA95" s="15"/>
      <c r="DB95" s="15"/>
      <c r="DC95" s="15"/>
      <c r="DD95" s="15"/>
      <c r="DE95" s="15"/>
      <c r="DF95" s="15"/>
      <c r="DG95" s="15"/>
      <c r="DH95" s="15"/>
      <c r="DI95" s="15"/>
      <c r="DJ95" s="15"/>
      <c r="DK95" s="15"/>
      <c r="DL95" s="15"/>
      <c r="DM95" s="15"/>
      <c r="DN95" s="15"/>
      <c r="DO95" s="15"/>
      <c r="DP95" s="15"/>
      <c r="DQ95" s="15"/>
      <c r="DR95" s="15"/>
      <c r="DS95" s="15"/>
      <c r="DT95" s="15"/>
      <c r="DU95" s="15"/>
      <c r="DV95" s="15"/>
      <c r="DW95" s="15"/>
      <c r="DX95" s="15"/>
      <c r="DY95" s="2"/>
      <c r="DZ95" s="2"/>
      <c r="EA95" s="2"/>
      <c r="EB95" s="2"/>
      <c r="EC95" s="2"/>
      <c r="ED95" s="2"/>
      <c r="EE95" s="2"/>
      <c r="EF95" s="2"/>
      <c r="EG95" s="2"/>
      <c r="EH95" s="2"/>
      <c r="EI95" s="2"/>
      <c r="EJ95" s="2"/>
      <c r="EK95" s="2"/>
      <c r="EL95" s="2"/>
      <c r="EM95" s="2"/>
      <c r="EN95" s="2"/>
      <c r="EO95" s="2"/>
      <c r="EP95" s="2"/>
      <c r="EQ95" s="2"/>
      <c r="ER95" s="2"/>
      <c r="ES95" s="2"/>
      <c r="ET95" s="2"/>
      <c r="EU95" s="2"/>
      <c r="EV95" s="2"/>
      <c r="EW95" s="2"/>
      <c r="EX95" s="2"/>
      <c r="EY95" s="2"/>
      <c r="EZ95" s="2"/>
      <c r="FA95" s="2"/>
      <c r="FB95" s="2"/>
      <c r="FC95" s="2"/>
      <c r="FD95" s="2"/>
      <c r="FE95" s="2"/>
      <c r="FF95" s="2"/>
      <c r="FG95" s="2"/>
      <c r="FH95" s="2"/>
      <c r="FI95" s="2"/>
      <c r="FJ95" s="2"/>
      <c r="FK95" s="2"/>
      <c r="FL95" s="2"/>
      <c r="FM95" s="2"/>
      <c r="FN95" s="2"/>
      <c r="FO95" s="2"/>
      <c r="FP95" s="2"/>
      <c r="FQ95" s="2"/>
      <c r="FR95" s="2"/>
    </row>
    <row r="96" spans="1:174" ht="15" customHeight="1"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14" t="s">
        <v>20</v>
      </c>
      <c r="Z96" s="3">
        <f>(1-((1-(2*Z92))^(1/2))-$Z$88)*(($Z$90*1)/$Z$89)*($AC$90/$AC$91)</f>
        <v>1.00980807636314E-2</v>
      </c>
      <c r="AA96" s="88">
        <f>(1-((1-(2*AA92))^(1/2))-$Z$88)*(($Z$90*1)/$Z$89)*($AC$90/$AC$91)</f>
        <v>3.9103955161684696E-3</v>
      </c>
      <c r="AB96" s="99">
        <f t="shared" ref="AB96:AI96" si="22">(1-((1-(2*AB92))^(1/2))-$Z$88)*(($Z$90*1)/$Z$89)*($AC$90/$AC$91)</f>
        <v>6.9189516296224596E-3</v>
      </c>
      <c r="AC96" s="30">
        <f t="shared" si="22"/>
        <v>7.7574994773475002E-3</v>
      </c>
      <c r="AD96" s="3">
        <f t="shared" si="22"/>
        <v>7.3352011210530603E-3</v>
      </c>
      <c r="AE96" s="3">
        <f t="shared" si="22"/>
        <v>7.42626118711178E-3</v>
      </c>
      <c r="AF96" s="3">
        <f t="shared" si="22"/>
        <v>7.3604669402353804E-3</v>
      </c>
      <c r="AG96" s="3">
        <f t="shared" si="22"/>
        <v>7.3453048120630301E-3</v>
      </c>
      <c r="AH96" s="3">
        <f t="shared" si="22"/>
        <v>7.3402525274198598E-3</v>
      </c>
      <c r="AI96" s="3">
        <f t="shared" si="22"/>
        <v>7.3402525274198598E-3</v>
      </c>
      <c r="AJ96" s="3"/>
      <c r="AK96" s="3"/>
      <c r="AL96" s="3"/>
      <c r="AM96" s="3"/>
      <c r="AN96" s="3"/>
      <c r="AO96" s="3"/>
      <c r="AP96" s="3"/>
      <c r="AQ96" s="3"/>
      <c r="AR96" s="3"/>
      <c r="AS96" s="3"/>
      <c r="AT96" s="3"/>
      <c r="AU96" s="3"/>
      <c r="AV96" s="3"/>
      <c r="AW96" s="3"/>
      <c r="AX96" s="3"/>
      <c r="AY96" s="3"/>
      <c r="AZ96" s="3"/>
      <c r="BA96" s="3"/>
      <c r="BB96" s="3"/>
      <c r="BC96" s="3"/>
      <c r="BD96" s="3"/>
      <c r="BE96" s="3"/>
      <c r="BF96" s="3"/>
      <c r="BG96" s="3"/>
      <c r="BH96" s="3"/>
      <c r="BI96" s="3"/>
      <c r="BJ96" s="3"/>
      <c r="BK96" s="3"/>
      <c r="BL96" s="3"/>
      <c r="BM96" s="3"/>
      <c r="BN96" s="3"/>
      <c r="BO96" s="3"/>
      <c r="BP96" s="3"/>
      <c r="BQ96" s="3"/>
      <c r="BR96" s="3"/>
      <c r="BS96" s="3"/>
      <c r="BT96" s="3"/>
      <c r="BU96" s="3"/>
      <c r="BV96" s="3"/>
      <c r="BW96" s="3"/>
      <c r="BX96" s="3"/>
      <c r="BY96" s="3"/>
      <c r="BZ96" s="3"/>
      <c r="CA96" s="3"/>
      <c r="CB96" s="3"/>
      <c r="CC96" s="3"/>
      <c r="CD96" s="3"/>
      <c r="CE96" s="3"/>
      <c r="CF96" s="3"/>
      <c r="CG96" s="3"/>
      <c r="CH96" s="3"/>
      <c r="CI96" s="3"/>
      <c r="CJ96" s="3"/>
      <c r="CK96" s="3"/>
      <c r="CL96" s="3"/>
      <c r="CM96" s="3"/>
      <c r="CN96" s="3"/>
      <c r="CO96" s="3"/>
      <c r="CP96" s="3"/>
      <c r="CQ96" s="3"/>
      <c r="CR96" s="3"/>
      <c r="CS96" s="3"/>
      <c r="CT96" s="3"/>
      <c r="CU96" s="3"/>
      <c r="CV96" s="3"/>
      <c r="CW96" s="3"/>
      <c r="CX96" s="3"/>
      <c r="CY96" s="3"/>
      <c r="CZ96" s="3"/>
      <c r="DA96" s="3"/>
      <c r="DB96" s="3"/>
      <c r="DC96" s="3"/>
      <c r="DD96" s="3"/>
      <c r="DE96" s="3"/>
      <c r="DF96" s="3"/>
      <c r="DG96" s="3"/>
      <c r="DH96" s="3"/>
      <c r="DI96" s="3"/>
      <c r="DJ96" s="3"/>
      <c r="DK96" s="3"/>
      <c r="DL96" s="3"/>
      <c r="DM96" s="3"/>
      <c r="DN96" s="3"/>
      <c r="DO96" s="3"/>
      <c r="DP96" s="3"/>
      <c r="DQ96" s="3"/>
      <c r="DR96" s="3"/>
      <c r="DS96" s="3"/>
      <c r="DT96" s="3"/>
      <c r="DU96" s="3"/>
      <c r="DV96" s="3"/>
      <c r="DW96" s="3"/>
      <c r="DX96" s="3"/>
      <c r="DY96" s="2"/>
      <c r="DZ96" s="2"/>
      <c r="EA96" s="2"/>
      <c r="EB96" s="2"/>
      <c r="EC96" s="2"/>
      <c r="ED96" s="2"/>
      <c r="EE96" s="2"/>
      <c r="EF96" s="2"/>
      <c r="EG96" s="2"/>
      <c r="EH96" s="2"/>
      <c r="EI96" s="2"/>
      <c r="EJ96" s="2"/>
      <c r="EK96" s="2"/>
      <c r="EL96" s="2"/>
      <c r="EM96" s="2"/>
      <c r="EN96" s="2"/>
      <c r="EO96" s="2"/>
      <c r="EP96" s="2"/>
      <c r="EQ96" s="2"/>
      <c r="ER96" s="2"/>
      <c r="ES96" s="2"/>
      <c r="ET96" s="2"/>
      <c r="EU96" s="2"/>
      <c r="EV96" s="2"/>
      <c r="EW96" s="2"/>
      <c r="EX96" s="2"/>
      <c r="EY96" s="2"/>
      <c r="EZ96" s="2"/>
      <c r="FA96" s="2"/>
      <c r="FB96" s="2"/>
      <c r="FC96" s="2"/>
      <c r="FD96" s="2"/>
      <c r="FE96" s="2"/>
      <c r="FF96" s="2"/>
      <c r="FG96" s="2"/>
      <c r="FH96" s="2"/>
      <c r="FI96" s="2"/>
      <c r="FJ96" s="2"/>
      <c r="FK96" s="2"/>
      <c r="FL96" s="2"/>
      <c r="FM96" s="2"/>
      <c r="FN96" s="2"/>
      <c r="FO96" s="2"/>
      <c r="FP96" s="2"/>
      <c r="FQ96" s="2"/>
      <c r="FR96" s="2"/>
    </row>
    <row r="97" spans="4:174" ht="15" customHeight="1">
      <c r="D97" s="2"/>
      <c r="E97" s="2"/>
      <c r="F97" s="2"/>
      <c r="G97" s="2"/>
      <c r="H97" s="2"/>
      <c r="I97" s="2"/>
      <c r="J97" s="2"/>
      <c r="K97" s="2"/>
      <c r="L97" s="2"/>
      <c r="M97" s="2"/>
      <c r="N97" s="22"/>
      <c r="O97" s="38"/>
      <c r="P97" s="38"/>
      <c r="Q97" s="38"/>
      <c r="R97" s="38"/>
      <c r="S97" s="2"/>
      <c r="T97" s="2"/>
      <c r="U97" s="2"/>
      <c r="V97" s="2"/>
      <c r="W97" s="2"/>
      <c r="X97" s="2"/>
      <c r="Y97" s="14" t="s">
        <v>10</v>
      </c>
      <c r="Z97" s="7">
        <f>Z93-(AC89*Z96)+((((Z93-(AC89*Z96))^2)+(2*AC89*Z96))^(1/2))</f>
        <v>0.44985100813456802</v>
      </c>
      <c r="AA97" s="89">
        <f>AA93-($AC$89*AA96)+(((($AA$93-($AC$89*AA96))^2)+(2*$AC$89*AA96))^(1/2))</f>
        <v>0.324059921837069</v>
      </c>
      <c r="AB97" s="100">
        <f t="shared" ref="AB97:AI97" si="23">AB93-($AC$89*AB96)+(((($AA$93-($AC$89*AB96))^2)+(2*$AC$89*AB96))^(1/2))</f>
        <v>0.39598258499724998</v>
      </c>
      <c r="AC97" s="94">
        <f t="shared" si="23"/>
        <v>0.41179194992041102</v>
      </c>
      <c r="AD97" s="7">
        <f t="shared" si="23"/>
        <v>0.40400093613946703</v>
      </c>
      <c r="AE97" s="7">
        <f t="shared" si="23"/>
        <v>0.405709146535011</v>
      </c>
      <c r="AF97" s="7">
        <f t="shared" si="23"/>
        <v>0.40447650156571402</v>
      </c>
      <c r="AG97" s="7">
        <f t="shared" si="23"/>
        <v>0.40419126096686597</v>
      </c>
      <c r="AH97" s="7">
        <f t="shared" si="23"/>
        <v>0.40409611502014597</v>
      </c>
      <c r="AI97" s="7">
        <f t="shared" si="23"/>
        <v>0.40409611502014597</v>
      </c>
      <c r="AJ97" s="7"/>
      <c r="AK97" s="7"/>
      <c r="AL97" s="7"/>
      <c r="AM97" s="7"/>
      <c r="AN97" s="7"/>
      <c r="AO97" s="7"/>
      <c r="AP97" s="7"/>
      <c r="AQ97" s="7"/>
      <c r="AR97" s="7"/>
      <c r="AS97" s="7"/>
      <c r="AT97" s="7"/>
      <c r="AU97" s="7"/>
      <c r="AV97" s="7"/>
      <c r="AW97" s="7"/>
      <c r="AX97" s="7"/>
      <c r="AY97" s="7"/>
      <c r="AZ97" s="7"/>
      <c r="BA97" s="7"/>
      <c r="BB97" s="7"/>
      <c r="BC97" s="7"/>
      <c r="BD97" s="7"/>
      <c r="BE97" s="7"/>
      <c r="BF97" s="7"/>
      <c r="BG97" s="7"/>
      <c r="BH97" s="7"/>
      <c r="BI97" s="7"/>
      <c r="BJ97" s="7"/>
      <c r="BK97" s="7"/>
      <c r="BL97" s="7"/>
      <c r="BM97" s="7"/>
      <c r="BN97" s="7"/>
      <c r="BO97" s="7"/>
      <c r="BP97" s="7"/>
      <c r="BQ97" s="7"/>
      <c r="BR97" s="7"/>
      <c r="BS97" s="7"/>
      <c r="BT97" s="7"/>
      <c r="BU97" s="7"/>
      <c r="BV97" s="7"/>
      <c r="BW97" s="7"/>
      <c r="BX97" s="7"/>
      <c r="BY97" s="7"/>
      <c r="BZ97" s="7"/>
      <c r="CA97" s="7"/>
      <c r="CB97" s="7"/>
      <c r="CC97" s="7"/>
      <c r="CD97" s="7"/>
      <c r="CE97" s="7"/>
      <c r="CF97" s="7"/>
      <c r="CG97" s="7"/>
      <c r="CH97" s="7"/>
      <c r="CI97" s="7"/>
      <c r="CJ97" s="7"/>
      <c r="CK97" s="7"/>
      <c r="CL97" s="7"/>
      <c r="CM97" s="7"/>
      <c r="CN97" s="7"/>
      <c r="CO97" s="7"/>
      <c r="CP97" s="7"/>
      <c r="CQ97" s="7"/>
      <c r="CR97" s="7"/>
      <c r="CS97" s="7"/>
      <c r="CT97" s="7"/>
      <c r="CU97" s="7"/>
      <c r="CV97" s="7"/>
      <c r="CW97" s="7"/>
      <c r="CX97" s="7"/>
      <c r="CY97" s="7"/>
      <c r="CZ97" s="7"/>
      <c r="DA97" s="7"/>
      <c r="DB97" s="7"/>
      <c r="DC97" s="7"/>
      <c r="DD97" s="7"/>
      <c r="DE97" s="7"/>
      <c r="DF97" s="7"/>
      <c r="DG97" s="7"/>
      <c r="DH97" s="7"/>
      <c r="DI97" s="7"/>
      <c r="DJ97" s="7"/>
      <c r="DK97" s="7"/>
      <c r="DL97" s="7"/>
      <c r="DM97" s="7"/>
      <c r="DN97" s="7"/>
      <c r="DO97" s="7"/>
      <c r="DP97" s="7"/>
      <c r="DQ97" s="7"/>
      <c r="DR97" s="7"/>
      <c r="DS97" s="7"/>
      <c r="DT97" s="7"/>
      <c r="DU97" s="7"/>
      <c r="DV97" s="7"/>
      <c r="DW97" s="7"/>
      <c r="DX97" s="7"/>
      <c r="DY97" s="2"/>
      <c r="DZ97" s="2"/>
      <c r="EA97" s="2"/>
      <c r="EB97" s="2"/>
      <c r="EC97" s="2"/>
      <c r="ED97" s="2"/>
      <c r="EE97" s="2"/>
      <c r="EF97" s="2"/>
      <c r="EG97" s="2"/>
      <c r="EH97" s="2"/>
      <c r="EI97" s="2"/>
      <c r="EJ97" s="2"/>
      <c r="EK97" s="2"/>
      <c r="EL97" s="2"/>
      <c r="EM97" s="2"/>
      <c r="EN97" s="2"/>
      <c r="EO97" s="2"/>
      <c r="EP97" s="2"/>
      <c r="EQ97" s="2"/>
      <c r="ER97" s="2"/>
      <c r="ES97" s="2"/>
      <c r="ET97" s="2"/>
      <c r="EU97" s="2"/>
      <c r="EV97" s="2"/>
      <c r="EW97" s="2"/>
      <c r="EX97" s="2"/>
      <c r="EY97" s="2"/>
      <c r="EZ97" s="2"/>
      <c r="FA97" s="2"/>
      <c r="FB97" s="2"/>
      <c r="FC97" s="2"/>
      <c r="FD97" s="2"/>
      <c r="FE97" s="2"/>
      <c r="FF97" s="2"/>
      <c r="FG97" s="2"/>
      <c r="FH97" s="2"/>
      <c r="FI97" s="2"/>
      <c r="FJ97" s="2"/>
      <c r="FK97" s="2"/>
      <c r="FL97" s="2"/>
      <c r="FM97" s="2"/>
      <c r="FN97" s="2"/>
      <c r="FO97" s="2"/>
      <c r="FP97" s="2"/>
      <c r="FQ97" s="2"/>
      <c r="FR97" s="2"/>
    </row>
    <row r="98" spans="4:174" ht="15" customHeight="1">
      <c r="D98" s="16"/>
      <c r="E98" s="34"/>
      <c r="F98" s="35"/>
      <c r="G98" s="2"/>
      <c r="H98" s="2"/>
      <c r="I98" s="2"/>
      <c r="J98" s="2"/>
      <c r="K98" s="2"/>
      <c r="L98" s="2"/>
      <c r="M98" s="2"/>
      <c r="N98" s="16"/>
      <c r="O98" s="39"/>
      <c r="P98" s="2"/>
      <c r="Q98" s="2"/>
      <c r="R98" s="2"/>
      <c r="S98" s="2"/>
      <c r="T98" s="2"/>
      <c r="U98" s="2"/>
      <c r="V98" s="2"/>
      <c r="W98" s="2"/>
      <c r="X98" s="2"/>
      <c r="Y98" s="14" t="s">
        <v>21</v>
      </c>
      <c r="Z98" s="3">
        <f>(Z97/2)*(1-(Z97/3))</f>
        <v>0.19119784914733601</v>
      </c>
      <c r="AA98" s="88">
        <f>(AA97/2)*(1-(AA97/3))</f>
        <v>0.144527488761693</v>
      </c>
      <c r="AB98" s="99">
        <f t="shared" ref="AB98:AI98" si="24">(AB97/2)*(1-(AB97/3))</f>
        <v>0.17185759122844099</v>
      </c>
      <c r="AC98" s="30">
        <f t="shared" si="24"/>
        <v>0.17763387329033001</v>
      </c>
      <c r="AD98" s="3">
        <f t="shared" si="24"/>
        <v>0.17479767533613899</v>
      </c>
      <c r="AE98" s="3">
        <f t="shared" si="24"/>
        <v>0.17542125467047801</v>
      </c>
      <c r="AF98" s="3">
        <f t="shared" si="24"/>
        <v>0.17497137739638399</v>
      </c>
      <c r="AG98" s="3">
        <f t="shared" si="24"/>
        <v>0.17486720124310201</v>
      </c>
      <c r="AH98" s="3">
        <f t="shared" si="24"/>
        <v>0.17483244581434401</v>
      </c>
      <c r="AI98" s="3">
        <f t="shared" si="24"/>
        <v>0.17483244581434401</v>
      </c>
      <c r="AJ98" s="3"/>
      <c r="AK98" s="3"/>
      <c r="AL98" s="3"/>
      <c r="AM98" s="3"/>
      <c r="AN98" s="3"/>
      <c r="AO98" s="3"/>
      <c r="AP98" s="3"/>
      <c r="AQ98" s="3"/>
      <c r="AR98" s="3"/>
      <c r="AS98" s="3"/>
      <c r="AT98" s="3"/>
      <c r="AU98" s="3"/>
      <c r="AV98" s="3"/>
      <c r="AW98" s="3"/>
      <c r="AX98" s="3"/>
      <c r="AY98" s="3"/>
      <c r="AZ98" s="3"/>
      <c r="BA98" s="3"/>
      <c r="BB98" s="3"/>
      <c r="BC98" s="3"/>
      <c r="BD98" s="3"/>
      <c r="BE98" s="3"/>
      <c r="BF98" s="3"/>
      <c r="BG98" s="3"/>
      <c r="BH98" s="3"/>
      <c r="BI98" s="3"/>
      <c r="BJ98" s="3"/>
      <c r="BK98" s="3"/>
      <c r="BL98" s="3"/>
      <c r="BM98" s="3"/>
      <c r="BN98" s="3"/>
      <c r="BO98" s="3"/>
      <c r="BP98" s="3"/>
      <c r="BQ98" s="3"/>
      <c r="BR98" s="3"/>
      <c r="BS98" s="3"/>
      <c r="BT98" s="3"/>
      <c r="BU98" s="3"/>
      <c r="BV98" s="3"/>
      <c r="BW98" s="3"/>
      <c r="BX98" s="3"/>
      <c r="BY98" s="3"/>
      <c r="BZ98" s="3"/>
      <c r="CA98" s="3"/>
      <c r="CB98" s="3"/>
      <c r="CC98" s="3"/>
      <c r="CD98" s="3"/>
      <c r="CE98" s="3"/>
      <c r="CF98" s="3"/>
      <c r="CG98" s="3"/>
      <c r="CH98" s="3"/>
      <c r="CI98" s="3"/>
      <c r="CJ98" s="3"/>
      <c r="CK98" s="3"/>
      <c r="CL98" s="3"/>
      <c r="CM98" s="3"/>
      <c r="CN98" s="3"/>
      <c r="CO98" s="3"/>
      <c r="CP98" s="3"/>
      <c r="CQ98" s="3"/>
      <c r="CR98" s="3"/>
      <c r="CS98" s="3"/>
      <c r="CT98" s="3"/>
      <c r="CU98" s="3"/>
      <c r="CV98" s="3"/>
      <c r="CW98" s="3"/>
      <c r="CX98" s="3"/>
      <c r="CY98" s="3"/>
      <c r="CZ98" s="3"/>
      <c r="DA98" s="3"/>
      <c r="DB98" s="3"/>
      <c r="DC98" s="3"/>
      <c r="DD98" s="3"/>
      <c r="DE98" s="3"/>
      <c r="DF98" s="3"/>
      <c r="DG98" s="3"/>
      <c r="DH98" s="3"/>
      <c r="DI98" s="3"/>
      <c r="DJ98" s="3"/>
      <c r="DK98" s="3"/>
      <c r="DL98" s="3"/>
      <c r="DM98" s="3"/>
      <c r="DN98" s="3"/>
      <c r="DO98" s="3"/>
      <c r="DP98" s="3"/>
      <c r="DQ98" s="3"/>
      <c r="DR98" s="3"/>
      <c r="DS98" s="3"/>
      <c r="DT98" s="3"/>
      <c r="DU98" s="3"/>
      <c r="DV98" s="3"/>
      <c r="DW98" s="3"/>
      <c r="DX98" s="3"/>
      <c r="DY98" s="2"/>
      <c r="DZ98" s="2"/>
      <c r="EA98" s="2"/>
      <c r="EB98" s="2"/>
      <c r="EC98" s="2"/>
      <c r="ED98" s="2"/>
      <c r="EE98" s="2"/>
      <c r="EF98" s="2"/>
      <c r="EG98" s="2"/>
      <c r="EH98" s="2"/>
      <c r="EI98" s="2"/>
      <c r="EJ98" s="2"/>
      <c r="EK98" s="2"/>
      <c r="EL98" s="2"/>
      <c r="EM98" s="2"/>
      <c r="EN98" s="2"/>
      <c r="EO98" s="2"/>
      <c r="EP98" s="2"/>
      <c r="EQ98" s="2"/>
      <c r="ER98" s="2"/>
      <c r="ES98" s="2"/>
      <c r="ET98" s="2"/>
      <c r="EU98" s="2"/>
      <c r="EV98" s="2"/>
      <c r="EW98" s="2"/>
      <c r="EX98" s="2"/>
      <c r="EY98" s="2"/>
      <c r="EZ98" s="2"/>
      <c r="FA98" s="2"/>
      <c r="FB98" s="2"/>
      <c r="FC98" s="2"/>
      <c r="FD98" s="2"/>
      <c r="FE98" s="2"/>
      <c r="FF98" s="2"/>
      <c r="FG98" s="2"/>
      <c r="FH98" s="2"/>
      <c r="FI98" s="2"/>
      <c r="FJ98" s="2"/>
      <c r="FK98" s="2"/>
      <c r="FL98" s="2"/>
      <c r="FM98" s="2"/>
      <c r="FN98" s="2"/>
      <c r="FO98" s="2"/>
      <c r="FP98" s="2"/>
      <c r="FQ98" s="2"/>
      <c r="FR98" s="2"/>
    </row>
    <row r="99" spans="4:174" ht="15" customHeight="1">
      <c r="D99" s="22"/>
      <c r="E99" s="27"/>
      <c r="F99" s="27"/>
      <c r="G99" s="2"/>
      <c r="H99" s="2"/>
      <c r="I99" s="2"/>
      <c r="J99" s="2"/>
      <c r="K99" s="2"/>
      <c r="L99" s="2"/>
      <c r="M99" s="2"/>
      <c r="N99" s="18"/>
      <c r="O99" s="2"/>
      <c r="P99" s="2"/>
      <c r="Q99" s="2"/>
      <c r="R99" s="2"/>
      <c r="S99" s="2"/>
      <c r="T99" s="2"/>
      <c r="U99" s="2"/>
      <c r="V99" s="2"/>
      <c r="W99" s="2"/>
      <c r="X99" s="2"/>
      <c r="Y99" s="14" t="s">
        <v>22</v>
      </c>
      <c r="Z99" s="7">
        <f>Z98*Z86*((0.6*Z89)/(Z90*1))</f>
        <v>0.23230538671401299</v>
      </c>
      <c r="AA99" s="89">
        <f t="shared" ref="AA99" si="25">AA98*$Z$86*((0.6*$Z$89)/($Z$90*1))</f>
        <v>0.17560089884545699</v>
      </c>
      <c r="AB99" s="100">
        <f t="shared" ref="AB99:AI99" si="26">AB98*$Z$86*((0.6*$Z$89)/($Z$90*1))</f>
        <v>0.20880697334255599</v>
      </c>
      <c r="AC99" s="94">
        <f t="shared" si="26"/>
        <v>0.21582515604775099</v>
      </c>
      <c r="AD99" s="7">
        <f t="shared" si="26"/>
        <v>0.21237917553340899</v>
      </c>
      <c r="AE99" s="7">
        <f t="shared" si="26"/>
        <v>0.213136824424631</v>
      </c>
      <c r="AF99" s="7">
        <f t="shared" si="26"/>
        <v>0.212590223536607</v>
      </c>
      <c r="AG99" s="7">
        <f t="shared" si="26"/>
        <v>0.212463649510369</v>
      </c>
      <c r="AH99" s="7">
        <f t="shared" si="26"/>
        <v>0.21242142166442801</v>
      </c>
      <c r="AI99" s="7">
        <f t="shared" si="26"/>
        <v>0.21242142166442801</v>
      </c>
      <c r="AJ99" s="7"/>
      <c r="AK99" s="7"/>
      <c r="AL99" s="7"/>
      <c r="AM99" s="7"/>
      <c r="AN99" s="7"/>
      <c r="AO99" s="7"/>
      <c r="AP99" s="7"/>
      <c r="AQ99" s="7"/>
      <c r="AR99" s="7"/>
      <c r="AS99" s="7"/>
      <c r="AT99" s="7"/>
      <c r="AU99" s="7"/>
      <c r="AV99" s="7"/>
      <c r="AW99" s="7"/>
      <c r="AX99" s="7"/>
      <c r="AY99" s="7"/>
      <c r="AZ99" s="7"/>
      <c r="BA99" s="7"/>
      <c r="BB99" s="7"/>
      <c r="BC99" s="7"/>
      <c r="BD99" s="7"/>
      <c r="BE99" s="7"/>
      <c r="BF99" s="7"/>
      <c r="BG99" s="7"/>
      <c r="BH99" s="7"/>
      <c r="BI99" s="7"/>
      <c r="BJ99" s="7"/>
      <c r="BK99" s="7"/>
      <c r="BL99" s="7"/>
      <c r="BM99" s="7"/>
      <c r="BN99" s="7"/>
      <c r="BO99" s="7"/>
      <c r="BP99" s="7"/>
      <c r="BQ99" s="7"/>
      <c r="BR99" s="7"/>
      <c r="BS99" s="7"/>
      <c r="BT99" s="7"/>
      <c r="BU99" s="7"/>
      <c r="BV99" s="7"/>
      <c r="BW99" s="7"/>
      <c r="BX99" s="7"/>
      <c r="BY99" s="7"/>
      <c r="BZ99" s="7"/>
      <c r="CA99" s="7"/>
      <c r="CB99" s="7"/>
      <c r="CC99" s="7"/>
      <c r="CD99" s="7"/>
      <c r="CE99" s="7"/>
      <c r="CF99" s="7"/>
      <c r="CG99" s="7"/>
      <c r="CH99" s="7"/>
      <c r="CI99" s="7"/>
      <c r="CJ99" s="7"/>
      <c r="CK99" s="7"/>
      <c r="CL99" s="7"/>
      <c r="CM99" s="7"/>
      <c r="CN99" s="7"/>
      <c r="CO99" s="7"/>
      <c r="CP99" s="7"/>
      <c r="CQ99" s="7"/>
      <c r="CR99" s="7"/>
      <c r="CS99" s="7"/>
      <c r="CT99" s="7"/>
      <c r="CU99" s="7"/>
      <c r="CV99" s="7"/>
      <c r="CW99" s="7"/>
      <c r="CX99" s="7"/>
      <c r="CY99" s="7"/>
      <c r="CZ99" s="7"/>
      <c r="DA99" s="7"/>
      <c r="DB99" s="7"/>
      <c r="DC99" s="7"/>
      <c r="DD99" s="7"/>
      <c r="DE99" s="7"/>
      <c r="DF99" s="7"/>
      <c r="DG99" s="7"/>
      <c r="DH99" s="7"/>
      <c r="DI99" s="7"/>
      <c r="DJ99" s="7"/>
      <c r="DK99" s="7"/>
      <c r="DL99" s="7"/>
      <c r="DM99" s="7"/>
      <c r="DN99" s="7"/>
      <c r="DO99" s="7"/>
      <c r="DP99" s="7"/>
      <c r="DQ99" s="7"/>
      <c r="DR99" s="7"/>
      <c r="DS99" s="7"/>
      <c r="DT99" s="7"/>
      <c r="DU99" s="7"/>
      <c r="DV99" s="7"/>
      <c r="DW99" s="7"/>
      <c r="DX99" s="7"/>
      <c r="DY99" s="2"/>
      <c r="DZ99" s="2"/>
      <c r="EA99" s="2"/>
      <c r="EB99" s="2"/>
      <c r="EC99" s="2"/>
      <c r="ED99" s="2"/>
      <c r="EE99" s="2"/>
      <c r="EF99" s="2"/>
      <c r="EG99" s="2"/>
      <c r="EH99" s="2"/>
      <c r="EI99" s="2"/>
      <c r="EJ99" s="2"/>
      <c r="EK99" s="2"/>
      <c r="EL99" s="2"/>
      <c r="EM99" s="2"/>
      <c r="EN99" s="2"/>
      <c r="EO99" s="2"/>
      <c r="EP99" s="2"/>
      <c r="EQ99" s="2"/>
      <c r="ER99" s="2"/>
      <c r="ES99" s="2"/>
      <c r="ET99" s="2"/>
      <c r="EU99" s="2"/>
      <c r="EV99" s="2"/>
      <c r="EW99" s="2"/>
      <c r="EX99" s="2"/>
      <c r="EY99" s="2"/>
      <c r="EZ99" s="2"/>
      <c r="FA99" s="2"/>
      <c r="FB99" s="2"/>
      <c r="FC99" s="2"/>
      <c r="FD99" s="2"/>
      <c r="FE99" s="2"/>
      <c r="FF99" s="2"/>
      <c r="FG99" s="2"/>
      <c r="FH99" s="2"/>
      <c r="FI99" s="2"/>
      <c r="FJ99" s="2"/>
      <c r="FK99" s="2"/>
      <c r="FL99" s="2"/>
      <c r="FM99" s="2"/>
      <c r="FN99" s="2"/>
      <c r="FO99" s="2"/>
      <c r="FP99" s="2"/>
      <c r="FQ99" s="2"/>
      <c r="FR99" s="2"/>
    </row>
    <row r="100" spans="4:174" ht="15" customHeight="1" thickBot="1">
      <c r="D100" s="22"/>
      <c r="E100" s="34"/>
      <c r="F100" s="27"/>
      <c r="G100" s="2"/>
      <c r="H100" s="2"/>
      <c r="I100" s="2"/>
      <c r="J100" s="2"/>
      <c r="K100" s="2"/>
      <c r="L100" s="2"/>
      <c r="M100" s="2"/>
      <c r="N100" s="16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14" t="s">
        <v>23</v>
      </c>
      <c r="Z100" s="43">
        <f t="shared" ref="Z100:AA100" si="27">Z95-Z94</f>
        <v>0.43130000000000002</v>
      </c>
      <c r="AA100" s="90">
        <f t="shared" si="27"/>
        <v>0.18360000000000001</v>
      </c>
      <c r="AB100" s="101">
        <f t="shared" ref="AB100:AI100" si="28">AB95-AB94</f>
        <v>5.67E-2</v>
      </c>
      <c r="AC100" s="95">
        <f t="shared" si="28"/>
        <v>2.35E-2</v>
      </c>
      <c r="AD100" s="43">
        <f t="shared" si="28"/>
        <v>7.0000000000000001E-3</v>
      </c>
      <c r="AE100" s="43">
        <f t="shared" si="28"/>
        <v>3.3999999999999998E-3</v>
      </c>
      <c r="AF100" s="43">
        <f t="shared" si="28"/>
        <v>8.0000000000000004E-4</v>
      </c>
      <c r="AG100" s="43">
        <f t="shared" si="28"/>
        <v>2.0000000000000001E-4</v>
      </c>
      <c r="AH100" s="43">
        <f t="shared" si="28"/>
        <v>1E-4</v>
      </c>
      <c r="AI100" s="48">
        <f t="shared" si="28"/>
        <v>4.2227845940989703E-5</v>
      </c>
      <c r="AJ100" s="43"/>
      <c r="AK100" s="43"/>
      <c r="AL100" s="43"/>
      <c r="AM100" s="43"/>
      <c r="AN100" s="43"/>
      <c r="AO100" s="43"/>
      <c r="AP100" s="43"/>
      <c r="AQ100" s="43"/>
      <c r="AR100" s="43"/>
      <c r="AS100" s="43"/>
      <c r="AT100" s="43"/>
      <c r="AU100" s="43"/>
      <c r="AV100" s="43"/>
      <c r="AW100" s="43"/>
      <c r="AX100" s="43"/>
      <c r="AY100" s="43"/>
      <c r="AZ100" s="43"/>
      <c r="BA100" s="43"/>
      <c r="BB100" s="43"/>
      <c r="BC100" s="43"/>
      <c r="BD100" s="43"/>
      <c r="BE100" s="43"/>
      <c r="BF100" s="43"/>
      <c r="BG100" s="43"/>
      <c r="BH100" s="43"/>
      <c r="BI100" s="43"/>
      <c r="BJ100" s="43"/>
      <c r="BK100" s="43"/>
      <c r="BL100" s="43"/>
      <c r="BM100" s="43"/>
      <c r="BN100" s="43"/>
      <c r="BO100" s="43"/>
      <c r="BP100" s="43"/>
      <c r="BQ100" s="43"/>
      <c r="BR100" s="43"/>
      <c r="BS100" s="43"/>
      <c r="BT100" s="43"/>
      <c r="BU100" s="43"/>
      <c r="BV100" s="43"/>
      <c r="BW100" s="43"/>
      <c r="BX100" s="43"/>
      <c r="BY100" s="43"/>
      <c r="BZ100" s="43"/>
      <c r="CA100" s="43"/>
      <c r="CB100" s="43"/>
      <c r="CC100" s="43"/>
      <c r="CD100" s="43"/>
      <c r="CE100" s="43"/>
      <c r="CF100" s="43"/>
      <c r="CG100" s="43"/>
      <c r="CH100" s="43"/>
      <c r="CI100" s="43"/>
      <c r="CJ100" s="43"/>
      <c r="CK100" s="43"/>
      <c r="CL100" s="43"/>
      <c r="CM100" s="43"/>
      <c r="CN100" s="43"/>
      <c r="CO100" s="43"/>
      <c r="CP100" s="43"/>
      <c r="CQ100" s="43"/>
      <c r="CR100" s="43"/>
      <c r="CS100" s="43"/>
      <c r="CT100" s="43"/>
      <c r="CU100" s="43"/>
      <c r="CV100" s="43"/>
      <c r="CW100" s="43"/>
      <c r="CX100" s="43"/>
      <c r="CY100" s="43"/>
      <c r="CZ100" s="43"/>
      <c r="DA100" s="43"/>
      <c r="DB100" s="43"/>
      <c r="DC100" s="43"/>
      <c r="DD100" s="43"/>
      <c r="DE100" s="43"/>
      <c r="DF100" s="43"/>
      <c r="DG100" s="43"/>
      <c r="DH100" s="43"/>
      <c r="DI100" s="43"/>
      <c r="DJ100" s="43"/>
      <c r="DK100" s="43"/>
      <c r="DL100" s="43"/>
      <c r="DM100" s="43"/>
      <c r="DN100" s="43"/>
      <c r="DO100" s="43"/>
      <c r="DP100" s="43"/>
      <c r="DQ100" s="43"/>
      <c r="DR100" s="43"/>
      <c r="DS100" s="43"/>
      <c r="DT100" s="43"/>
      <c r="DU100" s="43"/>
      <c r="DV100" s="43"/>
      <c r="DW100" s="43"/>
      <c r="DX100" s="43"/>
      <c r="DY100" s="2"/>
      <c r="DZ100" s="2"/>
      <c r="EA100" s="2"/>
      <c r="EB100" s="2"/>
      <c r="EC100" s="2"/>
      <c r="ED100" s="2"/>
      <c r="EE100" s="2"/>
      <c r="EF100" s="2"/>
      <c r="EG100" s="2"/>
      <c r="EH100" s="2"/>
      <c r="EI100" s="2"/>
      <c r="EJ100" s="2"/>
      <c r="EK100" s="2"/>
      <c r="EL100" s="2"/>
      <c r="EM100" s="2"/>
      <c r="EN100" s="2"/>
      <c r="EO100" s="2"/>
      <c r="EP100" s="2"/>
      <c r="EQ100" s="2"/>
      <c r="ER100" s="2"/>
      <c r="ES100" s="2"/>
      <c r="ET100" s="2"/>
      <c r="EU100" s="2"/>
      <c r="EV100" s="2"/>
      <c r="EW100" s="2"/>
      <c r="EX100" s="2"/>
      <c r="EY100" s="2"/>
      <c r="EZ100" s="2"/>
      <c r="FA100" s="2"/>
      <c r="FB100" s="2"/>
      <c r="FC100" s="2"/>
      <c r="FD100" s="2"/>
      <c r="FE100" s="2"/>
      <c r="FF100" s="2"/>
      <c r="FG100" s="2"/>
      <c r="FH100" s="2"/>
      <c r="FI100" s="2"/>
      <c r="FJ100" s="2"/>
      <c r="FK100" s="2"/>
      <c r="FL100" s="2"/>
      <c r="FM100" s="2"/>
      <c r="FN100" s="2"/>
      <c r="FO100" s="2"/>
      <c r="FP100" s="2"/>
      <c r="FQ100" s="2"/>
      <c r="FR100" s="2"/>
    </row>
    <row r="101" spans="4:174" ht="15" customHeight="1">
      <c r="D101" s="22"/>
      <c r="E101" s="34"/>
      <c r="F101" s="34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102"/>
      <c r="AC101" s="2"/>
      <c r="AD101" s="2"/>
      <c r="AE101" s="2"/>
      <c r="AF101" s="2"/>
      <c r="AG101" s="2"/>
      <c r="AH101" s="2"/>
      <c r="AI101" s="2"/>
      <c r="AJ101" s="2"/>
      <c r="AK101" s="2"/>
      <c r="AL101" s="2"/>
      <c r="AM101" s="2"/>
      <c r="AN101" s="2"/>
      <c r="AO101" s="2"/>
      <c r="AP101" s="2"/>
      <c r="AQ101" s="2"/>
      <c r="AR101" s="2"/>
      <c r="AS101" s="2"/>
      <c r="AT101" s="2"/>
      <c r="AU101" s="2"/>
      <c r="AV101" s="2"/>
      <c r="AW101" s="2"/>
      <c r="AX101" s="2"/>
      <c r="AY101" s="2"/>
      <c r="AZ101" s="2"/>
      <c r="BA101" s="2"/>
      <c r="BB101" s="2"/>
      <c r="BC101" s="2"/>
      <c r="BD101" s="2"/>
      <c r="BE101" s="2"/>
      <c r="BF101" s="2"/>
      <c r="BG101" s="2"/>
      <c r="BH101" s="2"/>
      <c r="BI101" s="2"/>
      <c r="BJ101" s="2"/>
      <c r="BK101" s="2"/>
      <c r="BL101" s="2"/>
      <c r="BM101" s="2"/>
      <c r="BN101" s="2"/>
      <c r="BO101" s="2"/>
      <c r="BP101" s="2"/>
      <c r="BQ101" s="2"/>
      <c r="BR101" s="2"/>
      <c r="BS101" s="2"/>
      <c r="BT101" s="2"/>
      <c r="BU101" s="2"/>
      <c r="BV101" s="2"/>
      <c r="BW101" s="2"/>
      <c r="BX101" s="2"/>
      <c r="BY101" s="2"/>
      <c r="BZ101" s="2"/>
      <c r="CA101" s="2"/>
      <c r="CB101" s="2"/>
      <c r="CC101" s="2"/>
      <c r="CD101" s="2"/>
      <c r="CE101" s="2"/>
      <c r="CF101" s="2"/>
      <c r="CG101" s="2"/>
      <c r="CH101" s="2"/>
      <c r="CI101" s="2"/>
      <c r="CJ101" s="2"/>
      <c r="CK101" s="2"/>
      <c r="CL101" s="2"/>
      <c r="CM101" s="2"/>
      <c r="CN101" s="2"/>
      <c r="CO101" s="2"/>
      <c r="CP101" s="2"/>
      <c r="CQ101" s="2"/>
      <c r="CR101" s="2"/>
      <c r="CS101" s="2"/>
      <c r="CT101" s="2"/>
      <c r="CU101" s="2"/>
      <c r="CV101" s="2"/>
      <c r="CW101" s="2"/>
      <c r="CX101" s="2"/>
      <c r="CY101" s="2"/>
      <c r="CZ101" s="2"/>
      <c r="DA101" s="2"/>
      <c r="DB101" s="2"/>
      <c r="DC101" s="2"/>
      <c r="DD101" s="2"/>
      <c r="DE101" s="2"/>
      <c r="DF101" s="2"/>
      <c r="DG101" s="2"/>
      <c r="DH101" s="2"/>
      <c r="DI101" s="2"/>
      <c r="DJ101" s="2"/>
      <c r="DK101" s="2"/>
      <c r="DL101" s="2"/>
      <c r="DM101" s="2"/>
      <c r="DN101" s="2"/>
      <c r="DO101" s="2"/>
      <c r="DP101" s="2"/>
      <c r="DQ101" s="2"/>
      <c r="DR101" s="2"/>
      <c r="DS101" s="2"/>
      <c r="DT101" s="2"/>
      <c r="DU101" s="2"/>
      <c r="DV101" s="2"/>
      <c r="DW101" s="2"/>
      <c r="DX101" s="2"/>
      <c r="DY101" s="2"/>
      <c r="DZ101" s="2"/>
      <c r="EA101" s="2"/>
      <c r="EB101" s="2"/>
      <c r="EC101" s="2"/>
      <c r="ED101" s="2"/>
      <c r="EE101" s="2"/>
      <c r="EF101" s="2"/>
      <c r="EG101" s="2"/>
      <c r="EH101" s="2"/>
      <c r="EI101" s="2"/>
      <c r="EJ101" s="2"/>
      <c r="EK101" s="2"/>
      <c r="EL101" s="2"/>
      <c r="EM101" s="2"/>
      <c r="EN101" s="2"/>
      <c r="EO101" s="2"/>
      <c r="EP101" s="2"/>
      <c r="EQ101" s="2"/>
      <c r="ER101" s="2"/>
      <c r="ES101" s="2"/>
      <c r="ET101" s="2"/>
      <c r="EU101" s="2"/>
      <c r="EV101" s="2"/>
      <c r="EW101" s="2"/>
      <c r="EX101" s="2"/>
      <c r="EY101" s="2"/>
      <c r="EZ101" s="2"/>
      <c r="FA101" s="2"/>
      <c r="FB101" s="2"/>
      <c r="FC101" s="2"/>
      <c r="FD101" s="2"/>
      <c r="FE101" s="2"/>
      <c r="FF101" s="2"/>
      <c r="FG101" s="2"/>
      <c r="FH101" s="2"/>
      <c r="FI101" s="2"/>
      <c r="FJ101" s="2"/>
      <c r="FK101" s="2"/>
      <c r="FL101" s="2"/>
      <c r="FM101" s="2"/>
      <c r="FN101" s="2"/>
      <c r="FO101" s="2"/>
      <c r="FP101" s="2"/>
      <c r="FQ101" s="2"/>
      <c r="FR101" s="2"/>
    </row>
    <row r="102" spans="4:174" ht="15" customHeight="1">
      <c r="D102" s="22"/>
      <c r="E102" s="36"/>
      <c r="F102" s="36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Y102" s="14" t="s">
        <v>4</v>
      </c>
      <c r="Z102" s="33">
        <f>(Z94+Z95)/2</f>
        <v>0.26440000000000002</v>
      </c>
      <c r="AA102" s="33">
        <f>(AA94+AA95)/2</f>
        <v>0.14050000000000001</v>
      </c>
      <c r="AB102" s="103">
        <f t="shared" ref="AB102:AI102" si="29">(AB94+AB95)/2</f>
        <v>0.20399999999999999</v>
      </c>
      <c r="AC102" s="33">
        <f t="shared" si="29"/>
        <v>0.22059999999999999</v>
      </c>
      <c r="AD102" s="33">
        <f t="shared" si="29"/>
        <v>0.21229999999999999</v>
      </c>
      <c r="AE102" s="33">
        <f t="shared" si="29"/>
        <v>0.21410000000000001</v>
      </c>
      <c r="AF102" s="33">
        <f t="shared" si="29"/>
        <v>0.21279999999999999</v>
      </c>
      <c r="AG102" s="33">
        <f t="shared" si="29"/>
        <v>0.21249999999999999</v>
      </c>
      <c r="AH102" s="33">
        <f t="shared" si="29"/>
        <v>0.21240000000000001</v>
      </c>
      <c r="AI102" s="33">
        <f t="shared" si="29"/>
        <v>0.21240000000000001</v>
      </c>
      <c r="AJ102" s="33"/>
      <c r="AK102" s="33"/>
      <c r="AL102" s="33"/>
      <c r="AM102" s="33"/>
      <c r="AN102" s="33"/>
      <c r="AO102" s="33"/>
      <c r="AP102" s="33"/>
      <c r="AQ102" s="33"/>
      <c r="AR102" s="33"/>
      <c r="AS102" s="33"/>
      <c r="AT102" s="33"/>
      <c r="AU102" s="33"/>
      <c r="AV102" s="33"/>
      <c r="AW102" s="33"/>
      <c r="AX102" s="33"/>
      <c r="AY102" s="33"/>
      <c r="AZ102" s="33"/>
      <c r="BA102" s="33"/>
      <c r="BB102" s="33"/>
      <c r="BC102" s="33"/>
      <c r="BD102" s="33"/>
      <c r="BE102" s="33"/>
      <c r="BF102" s="33"/>
      <c r="BG102" s="33"/>
      <c r="BH102" s="33"/>
      <c r="BI102" s="33"/>
      <c r="BJ102" s="33"/>
      <c r="BK102" s="33"/>
      <c r="BL102" s="33"/>
      <c r="BM102" s="33"/>
      <c r="BN102" s="33"/>
      <c r="BO102" s="33"/>
      <c r="BP102" s="33"/>
      <c r="BQ102" s="33"/>
      <c r="BR102" s="33"/>
      <c r="BS102" s="33"/>
      <c r="BT102" s="33"/>
      <c r="BU102" s="33"/>
      <c r="BV102" s="33"/>
      <c r="BW102" s="33"/>
      <c r="BX102" s="33"/>
      <c r="BY102" s="33"/>
      <c r="BZ102" s="33"/>
      <c r="CA102" s="33"/>
      <c r="CB102" s="33"/>
      <c r="CC102" s="33"/>
      <c r="CD102" s="33"/>
      <c r="CE102" s="33"/>
      <c r="CF102" s="33"/>
      <c r="CG102" s="33"/>
      <c r="CH102" s="33"/>
      <c r="CI102" s="33"/>
      <c r="CJ102" s="33"/>
      <c r="CK102" s="33"/>
      <c r="CL102" s="33"/>
      <c r="CM102" s="33"/>
      <c r="CN102" s="33"/>
      <c r="CO102" s="33"/>
      <c r="CP102" s="33"/>
      <c r="CQ102" s="33"/>
      <c r="CR102" s="33"/>
      <c r="CS102" s="33"/>
      <c r="CT102" s="33"/>
      <c r="CU102" s="33"/>
      <c r="CV102" s="33"/>
      <c r="CW102" s="33"/>
      <c r="CX102" s="33"/>
      <c r="CY102" s="33"/>
      <c r="CZ102" s="33"/>
      <c r="DA102" s="33"/>
      <c r="DB102" s="33"/>
      <c r="DC102" s="33"/>
      <c r="DD102" s="33"/>
      <c r="DE102" s="33"/>
      <c r="DF102" s="33"/>
      <c r="DG102" s="33"/>
      <c r="DH102" s="33"/>
      <c r="DI102" s="33"/>
      <c r="DJ102" s="33"/>
      <c r="DK102" s="33"/>
      <c r="DL102" s="33"/>
      <c r="DM102" s="33"/>
      <c r="DN102" s="33"/>
      <c r="DO102" s="33"/>
      <c r="DP102" s="33"/>
      <c r="DQ102" s="33"/>
      <c r="DR102" s="33"/>
      <c r="DS102" s="33"/>
      <c r="DT102" s="33"/>
      <c r="DU102" s="33"/>
      <c r="DV102" s="33"/>
      <c r="DW102" s="33"/>
      <c r="DX102" s="33"/>
    </row>
    <row r="103" spans="4:174" ht="15" customHeight="1">
      <c r="D103" s="22"/>
      <c r="E103" s="34"/>
      <c r="F103" s="34"/>
      <c r="G103" s="2"/>
      <c r="H103" s="2"/>
      <c r="I103" s="2"/>
      <c r="J103" s="2"/>
      <c r="K103" s="2"/>
      <c r="L103" s="2"/>
      <c r="M103" s="2"/>
      <c r="N103" s="22"/>
      <c r="O103" s="2"/>
      <c r="P103" s="2"/>
      <c r="Q103" s="2"/>
      <c r="R103" s="2"/>
      <c r="Y103" s="11"/>
      <c r="Z103" s="12"/>
      <c r="AB103" s="102"/>
    </row>
    <row r="104" spans="4:174" ht="15" customHeight="1">
      <c r="D104" s="22"/>
      <c r="E104" s="36"/>
      <c r="F104" s="36"/>
      <c r="G104" s="2"/>
      <c r="H104" s="2"/>
      <c r="I104" s="2"/>
      <c r="J104" s="2"/>
      <c r="K104" s="2"/>
      <c r="L104" s="2"/>
      <c r="M104" s="2"/>
      <c r="N104" s="22"/>
      <c r="O104" s="2"/>
      <c r="P104" s="2"/>
      <c r="Q104" s="2"/>
      <c r="R104" s="2"/>
      <c r="Y104" s="18" t="s">
        <v>24</v>
      </c>
      <c r="Z104" s="1">
        <f>IF(Z100&lt;=10^-5,(Z95+Z94)/2,0)</f>
        <v>0</v>
      </c>
      <c r="AA104" s="1">
        <f>IF(AA100&lt;=10^-5,(AA95+AA94)/2,0)</f>
        <v>0</v>
      </c>
      <c r="AB104" s="102">
        <f t="shared" ref="AB104:AI104" si="30">IF(AB100&lt;=10^-5,(AB95+AB94)/2,0)</f>
        <v>0</v>
      </c>
      <c r="AC104" s="1">
        <f t="shared" si="30"/>
        <v>0</v>
      </c>
      <c r="AD104" s="1">
        <f t="shared" si="30"/>
        <v>0</v>
      </c>
      <c r="AE104" s="1">
        <f t="shared" si="30"/>
        <v>0</v>
      </c>
      <c r="AF104" s="1">
        <f t="shared" si="30"/>
        <v>0</v>
      </c>
      <c r="AG104" s="1">
        <f t="shared" si="30"/>
        <v>0</v>
      </c>
      <c r="AH104" s="1">
        <f t="shared" si="30"/>
        <v>0</v>
      </c>
      <c r="AI104" s="1">
        <f t="shared" si="30"/>
        <v>0</v>
      </c>
    </row>
    <row r="105" spans="4:174" ht="15" customHeight="1" thickBot="1">
      <c r="D105" s="22"/>
      <c r="E105" s="37"/>
      <c r="F105" s="37"/>
      <c r="G105" s="2"/>
      <c r="H105" s="2"/>
      <c r="I105" s="2"/>
      <c r="J105" s="2"/>
      <c r="K105" s="2"/>
      <c r="L105" s="2"/>
      <c r="M105" s="2"/>
      <c r="N105" s="2"/>
      <c r="Y105" s="11" t="s">
        <v>25</v>
      </c>
      <c r="Z105" s="1">
        <f>IF(Z99&lt;=Z102,Z99,0)</f>
        <v>0.23230538671401299</v>
      </c>
      <c r="AA105" s="1">
        <f>IF(AA99&lt;=AA102,AA99,0)</f>
        <v>0</v>
      </c>
      <c r="AB105" s="104">
        <f t="shared" ref="AB105:AI105" si="31">IF(AB99&lt;=AB102,AB99,0)</f>
        <v>0</v>
      </c>
      <c r="AC105" s="1">
        <f t="shared" si="31"/>
        <v>0.21582515604775099</v>
      </c>
      <c r="AD105" s="1">
        <f t="shared" si="31"/>
        <v>0</v>
      </c>
      <c r="AE105" s="1">
        <f t="shared" si="31"/>
        <v>0.213136824424631</v>
      </c>
      <c r="AF105" s="1">
        <f t="shared" si="31"/>
        <v>0.212590223536607</v>
      </c>
      <c r="AG105" s="1">
        <f t="shared" si="31"/>
        <v>0.212463649510369</v>
      </c>
      <c r="AH105" s="1">
        <f t="shared" si="31"/>
        <v>0</v>
      </c>
      <c r="AI105" s="1">
        <f t="shared" si="31"/>
        <v>0</v>
      </c>
    </row>
    <row r="106" spans="4:174" ht="15" customHeight="1" thickBot="1"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Z106" s="1">
        <f>IF(Z99&gt;Z102,Z99,0)</f>
        <v>0</v>
      </c>
      <c r="AA106" s="1">
        <f>IF(AA99&gt;AA102,AA99,0)</f>
        <v>0.17560089884545699</v>
      </c>
      <c r="AB106" s="1">
        <f t="shared" ref="AB106:AI106" si="32">IF(AB99&gt;AB102,AB99,0)</f>
        <v>0.20880697334255599</v>
      </c>
      <c r="AC106" s="1">
        <f t="shared" si="32"/>
        <v>0</v>
      </c>
      <c r="AD106" s="1">
        <f t="shared" si="32"/>
        <v>0.21237917553340899</v>
      </c>
      <c r="AE106" s="1">
        <f t="shared" si="32"/>
        <v>0</v>
      </c>
      <c r="AF106" s="1">
        <f t="shared" si="32"/>
        <v>0</v>
      </c>
      <c r="AG106" s="1">
        <f t="shared" si="32"/>
        <v>0</v>
      </c>
      <c r="AH106" s="1">
        <f t="shared" si="32"/>
        <v>0.21242142166442801</v>
      </c>
      <c r="AI106" s="105">
        <f t="shared" si="32"/>
        <v>0.21242142166442801</v>
      </c>
    </row>
    <row r="107" spans="4:174" ht="15" customHeight="1">
      <c r="D107" s="22"/>
      <c r="E107" s="38"/>
      <c r="F107" s="38"/>
      <c r="G107" s="2"/>
      <c r="H107" s="2"/>
      <c r="I107" s="2"/>
      <c r="J107" s="2"/>
      <c r="K107" s="2"/>
      <c r="L107" s="2"/>
      <c r="M107" s="2"/>
      <c r="N107" s="2"/>
    </row>
    <row r="108" spans="4:174" ht="15" customHeight="1">
      <c r="D108" s="16"/>
      <c r="E108" s="39"/>
      <c r="F108" s="2"/>
      <c r="G108" s="2"/>
      <c r="H108" s="2"/>
      <c r="I108" s="2"/>
      <c r="J108" s="2"/>
      <c r="K108" s="2"/>
      <c r="L108" s="2"/>
      <c r="M108" s="2"/>
      <c r="N108" s="2"/>
      <c r="Y108" s="14" t="s">
        <v>5</v>
      </c>
      <c r="Z108" s="1" t="str">
        <f>IF(Z104=0,"",Z104)</f>
        <v/>
      </c>
      <c r="AA108" s="1" t="str">
        <f>IF(AA104=0,"",AA104)</f>
        <v/>
      </c>
      <c r="AB108" s="1" t="str">
        <f t="shared" ref="AB108:AI108" si="33">IF(AB104=0,"",AB104)</f>
        <v/>
      </c>
      <c r="AC108" s="1" t="str">
        <f t="shared" si="33"/>
        <v/>
      </c>
      <c r="AD108" s="1" t="str">
        <f t="shared" si="33"/>
        <v/>
      </c>
      <c r="AE108" s="1" t="str">
        <f t="shared" si="33"/>
        <v/>
      </c>
      <c r="AF108" s="1" t="str">
        <f t="shared" si="33"/>
        <v/>
      </c>
      <c r="AG108" s="1" t="str">
        <f t="shared" si="33"/>
        <v/>
      </c>
      <c r="AH108" s="1" t="str">
        <f t="shared" si="33"/>
        <v/>
      </c>
      <c r="AI108" s="1" t="str">
        <f t="shared" si="33"/>
        <v/>
      </c>
    </row>
    <row r="109" spans="4:174" ht="15" customHeight="1">
      <c r="D109" s="18"/>
      <c r="E109" s="2"/>
      <c r="F109" s="8"/>
      <c r="G109" s="2"/>
      <c r="H109" s="22"/>
      <c r="I109" s="2"/>
      <c r="J109" s="2"/>
      <c r="K109" s="2"/>
      <c r="L109" s="2"/>
      <c r="M109" s="2"/>
      <c r="N109" s="2"/>
      <c r="Y109" s="14" t="s">
        <v>5</v>
      </c>
      <c r="Z109" s="31">
        <f>SUM(Z108:GC108)</f>
        <v>0</v>
      </c>
      <c r="AA109" s="1" t="str">
        <f>AA108</f>
        <v/>
      </c>
    </row>
    <row r="110" spans="4:174" ht="15" customHeight="1" thickBot="1">
      <c r="D110" s="16"/>
      <c r="E110" s="39"/>
      <c r="F110" s="8"/>
      <c r="G110" s="2"/>
      <c r="H110" s="22"/>
      <c r="I110" s="2"/>
      <c r="J110" s="2"/>
      <c r="K110" s="2"/>
      <c r="L110" s="2"/>
      <c r="M110" s="2"/>
      <c r="N110" s="2"/>
      <c r="Z110" s="1">
        <f>Z105-AA105</f>
        <v>0.23230538671401299</v>
      </c>
      <c r="AA110" s="1">
        <f>AA105-AB105</f>
        <v>0</v>
      </c>
      <c r="AB110" s="1">
        <f t="shared" ref="AB110:AJ110" si="34">AB105-AC105</f>
        <v>-0.21582515604775099</v>
      </c>
      <c r="AC110" s="1">
        <f t="shared" si="34"/>
        <v>0.21582515604775099</v>
      </c>
      <c r="AD110" s="1">
        <f t="shared" si="34"/>
        <v>-0.213136824424631</v>
      </c>
      <c r="AE110" s="1">
        <f t="shared" si="34"/>
        <v>5.4660088802399598E-4</v>
      </c>
      <c r="AF110" s="1">
        <f t="shared" si="34"/>
        <v>1.2657402623800199E-4</v>
      </c>
      <c r="AG110" s="1">
        <f t="shared" si="34"/>
        <v>0.212463649510369</v>
      </c>
      <c r="AH110" s="1">
        <f t="shared" si="34"/>
        <v>0</v>
      </c>
      <c r="AI110" s="1">
        <f t="shared" si="34"/>
        <v>0</v>
      </c>
      <c r="AJ110" s="1">
        <f t="shared" si="34"/>
        <v>0</v>
      </c>
    </row>
    <row r="111" spans="4:174" ht="15" customHeight="1">
      <c r="D111" s="22"/>
      <c r="E111" s="2"/>
      <c r="F111" s="2"/>
      <c r="G111" s="2"/>
      <c r="H111" s="2"/>
      <c r="I111" s="18"/>
      <c r="J111" s="2"/>
      <c r="K111" s="8"/>
      <c r="L111" s="2"/>
      <c r="M111" s="22"/>
      <c r="N111" s="2"/>
      <c r="Y111" s="106" t="s">
        <v>19</v>
      </c>
      <c r="Z111" s="107"/>
    </row>
    <row r="112" spans="4:174" ht="15" customHeight="1">
      <c r="D112" s="2"/>
      <c r="E112" s="2"/>
      <c r="F112" s="2"/>
      <c r="G112" s="2"/>
      <c r="H112" s="2"/>
      <c r="I112" s="16"/>
      <c r="J112" s="39"/>
      <c r="K112" s="8"/>
      <c r="L112" s="2"/>
      <c r="M112" s="22"/>
      <c r="N112" s="2"/>
      <c r="Y112" s="108" t="s">
        <v>18</v>
      </c>
      <c r="Z112" s="109"/>
    </row>
    <row r="113" spans="4:26" ht="15" customHeight="1">
      <c r="D113" s="2"/>
      <c r="E113" s="2"/>
      <c r="F113" s="2"/>
      <c r="G113" s="2"/>
      <c r="H113" s="2"/>
      <c r="I113" s="22"/>
      <c r="J113" s="2"/>
      <c r="K113" s="2"/>
      <c r="L113" s="2"/>
      <c r="M113" s="2"/>
      <c r="N113" s="2"/>
      <c r="Y113" s="108" t="s">
        <v>4</v>
      </c>
      <c r="Z113" s="109"/>
    </row>
    <row r="114" spans="4:26" ht="15" customHeight="1"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Y114" s="108" t="s">
        <v>20</v>
      </c>
      <c r="Z114" s="109"/>
    </row>
    <row r="115" spans="4:26" ht="15" customHeight="1"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Y115" s="110" t="s">
        <v>17</v>
      </c>
      <c r="Z115" s="109"/>
    </row>
    <row r="116" spans="4:26" ht="15" customHeight="1">
      <c r="Y116" s="108" t="s">
        <v>10</v>
      </c>
      <c r="Z116" s="109"/>
    </row>
    <row r="117" spans="4:26" ht="15" customHeight="1">
      <c r="Y117" s="108" t="s">
        <v>21</v>
      </c>
      <c r="Z117" s="109"/>
    </row>
    <row r="118" spans="4:26" ht="15" customHeight="1">
      <c r="Y118" s="108" t="s">
        <v>22</v>
      </c>
      <c r="Z118" s="109"/>
    </row>
    <row r="119" spans="4:26" ht="15" customHeight="1">
      <c r="Y119" s="108" t="s">
        <v>23</v>
      </c>
      <c r="Z119" s="109"/>
    </row>
    <row r="120" spans="4:26" ht="15" customHeight="1" thickBot="1">
      <c r="Y120" s="111" t="s">
        <v>5</v>
      </c>
      <c r="Z120" s="112"/>
    </row>
  </sheetData>
  <sheetProtection selectLockedCells="1"/>
  <mergeCells count="5">
    <mergeCell ref="D64:D65"/>
    <mergeCell ref="E64:E65"/>
    <mergeCell ref="F64:F65"/>
    <mergeCell ref="A1:J1"/>
    <mergeCell ref="A4:F4"/>
  </mergeCells>
  <conditionalFormatting sqref="N57">
    <cfRule type="expression" priority="1">
      <formula>IF($S$8&lt;3,"Non limitée","≤    sc ")</formula>
    </cfRule>
  </conditionalFormatting>
  <conditionalFormatting sqref="D15 D17">
    <cfRule type="expression" dxfId="0" priority="7">
      <formula>$I$19="non"</formula>
    </cfRule>
  </conditionalFormatting>
  <dataValidations count="5">
    <dataValidation type="list" allowBlank="1" showInputMessage="1" showErrorMessage="1" sqref="I19:I20 D20">
      <formula1>$R$2:$R$3</formula1>
    </dataValidation>
    <dataValidation type="list" allowBlank="1" showInputMessage="1" showErrorMessage="1" sqref="D22">
      <formula1>$O$2:$O$3</formula1>
    </dataValidation>
    <dataValidation type="list" allowBlank="1" showInputMessage="1" showErrorMessage="1" sqref="D21">
      <formula1>$S$2:$S$7</formula1>
    </dataValidation>
    <dataValidation type="list" allowBlank="1" showInputMessage="1" showErrorMessage="1" sqref="D19">
      <formula1>$M$2:$M$15</formula1>
    </dataValidation>
    <dataValidation type="list" allowBlank="1" showInputMessage="1" showErrorMessage="1" sqref="D39">
      <formula1>$P$2:$P$7</formula1>
    </dataValidation>
  </dataValidations>
  <pageMargins left="0.49212598425196852" right="0.29527559055118108" top="0.39370078740157483" bottom="0.39370078740157483" header="0.51181102362204722" footer="0.51181102362204722"/>
  <pageSetup paperSize="9" scale="80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composée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stachrount</dc:creator>
  <cp:lastModifiedBy>h2so4</cp:lastModifiedBy>
  <cp:lastPrinted>2016-03-03T16:26:29Z</cp:lastPrinted>
  <dcterms:created xsi:type="dcterms:W3CDTF">2016-02-18T15:30:56Z</dcterms:created>
  <dcterms:modified xsi:type="dcterms:W3CDTF">2016-03-06T11:48:02Z</dcterms:modified>
</cp:coreProperties>
</file>