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 autoCompressPictures="0"/>
  <bookViews>
    <workbookView xWindow="0" yWindow="2160" windowWidth="28800" windowHeight="12135"/>
  </bookViews>
  <sheets>
    <sheet name="Feuil1" sheetId="1" r:id="rId1"/>
    <sheet name="Feuil3" sheetId="6" r:id="rId2"/>
  </sheets>
  <calcPr calcId="125725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6" i="1"/>
  <c r="K35"/>
  <c r="K31"/>
  <c r="D5"/>
  <c r="G7"/>
  <c r="G37"/>
  <c r="D37"/>
  <c r="C39" s="1"/>
  <c r="J5" s="1"/>
  <c r="K5" s="1"/>
  <c r="K39" s="1"/>
  <c r="G35"/>
  <c r="G34"/>
  <c r="G33"/>
  <c r="G32"/>
  <c r="G31"/>
  <c r="D31"/>
  <c r="G29"/>
  <c r="G28"/>
  <c r="G27"/>
  <c r="D27"/>
  <c r="G25"/>
  <c r="D25"/>
  <c r="G23"/>
  <c r="G22"/>
  <c r="G21"/>
  <c r="G20"/>
  <c r="D20"/>
  <c r="G18"/>
  <c r="G17"/>
  <c r="G16"/>
  <c r="D16"/>
  <c r="G14"/>
  <c r="D14"/>
  <c r="G12"/>
  <c r="G11"/>
  <c r="G10"/>
  <c r="G9"/>
  <c r="K16" l="1"/>
  <c r="G8"/>
  <c r="G38" s="1"/>
  <c r="G6"/>
  <c r="O12" l="1"/>
  <c r="U4"/>
  <c r="V25"/>
  <c r="K8"/>
  <c r="R8"/>
  <c r="R7"/>
  <c r="R6"/>
  <c r="R5"/>
  <c r="O5"/>
  <c r="G5"/>
  <c r="N35" l="1"/>
  <c r="N38"/>
  <c r="N37"/>
  <c r="N39" l="1"/>
  <c r="V4"/>
</calcChain>
</file>

<file path=xl/sharedStrings.xml><?xml version="1.0" encoding="utf-8"?>
<sst xmlns="http://schemas.openxmlformats.org/spreadsheetml/2006/main" count="99" uniqueCount="83">
  <si>
    <t>DEPENSES FIXES</t>
  </si>
  <si>
    <t>DEPENSES RECURRENTES</t>
  </si>
  <si>
    <t>RENTREES FIXES</t>
  </si>
  <si>
    <t>CREDITS</t>
  </si>
  <si>
    <t>ALIMENTATION</t>
  </si>
  <si>
    <t>SALAIRE + CAF</t>
  </si>
  <si>
    <t>04</t>
  </si>
  <si>
    <t>03</t>
  </si>
  <si>
    <t>Restaurant</t>
  </si>
  <si>
    <t>Allocation</t>
  </si>
  <si>
    <t>Crédit Piscine</t>
  </si>
  <si>
    <t>Autres</t>
  </si>
  <si>
    <t>11</t>
  </si>
  <si>
    <t>ENFANTS</t>
  </si>
  <si>
    <t>12</t>
  </si>
  <si>
    <t>Crédit Maison</t>
  </si>
  <si>
    <t>Soins Médicaux</t>
  </si>
  <si>
    <t>Pharmacie</t>
  </si>
  <si>
    <t>CB</t>
  </si>
  <si>
    <t>Habits</t>
  </si>
  <si>
    <t>Cotisation CB</t>
  </si>
  <si>
    <t>05</t>
  </si>
  <si>
    <t>Jouets</t>
  </si>
  <si>
    <t>ASSURANCES</t>
  </si>
  <si>
    <t>Assurance Maison</t>
  </si>
  <si>
    <t>Coiffeur, Esthéticienne</t>
  </si>
  <si>
    <t>TOTAL</t>
  </si>
  <si>
    <t>TELECOMMUNICATIONS</t>
  </si>
  <si>
    <t>Canasat</t>
  </si>
  <si>
    <t>DEPENSES FIXES MANQUANTES</t>
  </si>
  <si>
    <t>Retrait DAB Divers</t>
  </si>
  <si>
    <t>RENTREES FIXES MANQUANTES</t>
  </si>
  <si>
    <t>Retrait DAB Voyage</t>
  </si>
  <si>
    <t>MONTANT RESTANT</t>
  </si>
  <si>
    <t>EDF</t>
  </si>
  <si>
    <t>Direct Energie</t>
  </si>
  <si>
    <t>DIVERTISSEMENT</t>
  </si>
  <si>
    <t>IMPOTS</t>
  </si>
  <si>
    <t>Compléments Alimentaire</t>
  </si>
  <si>
    <t>Taxe foncière</t>
  </si>
  <si>
    <t>Taxe habitation</t>
  </si>
  <si>
    <t>Cinéma, DVD, VPN</t>
  </si>
  <si>
    <t>EPARGNES</t>
  </si>
  <si>
    <t>ANIMAUX</t>
  </si>
  <si>
    <t>Alimentation</t>
  </si>
  <si>
    <t>Vétérinaire</t>
  </si>
  <si>
    <t>Epargne</t>
  </si>
  <si>
    <t>MONTANT</t>
  </si>
  <si>
    <t>DIVERS</t>
  </si>
  <si>
    <t>Cadeaux &amp; Dons</t>
  </si>
  <si>
    <t>Remboursement Sécu</t>
  </si>
  <si>
    <t>Remboursement Mutuelle</t>
  </si>
  <si>
    <t xml:space="preserve">Autres : </t>
  </si>
  <si>
    <t>Autres :</t>
  </si>
  <si>
    <t>OPERATIONS EN ATTENTES</t>
  </si>
  <si>
    <t>DATE</t>
  </si>
  <si>
    <t>SOLDE</t>
  </si>
  <si>
    <t>Crédit Maison 0%</t>
  </si>
  <si>
    <t>Autres (...) Frigo</t>
  </si>
  <si>
    <t>Xbox live (6,99€)</t>
  </si>
  <si>
    <t>OPERATIONS EXCEPTIONNELLES</t>
  </si>
  <si>
    <t>Internet</t>
  </si>
  <si>
    <t>Mobile</t>
  </si>
  <si>
    <t>Nounou</t>
  </si>
  <si>
    <t>19</t>
  </si>
  <si>
    <t>14</t>
  </si>
  <si>
    <t>Crédit Voiture - GOLF</t>
  </si>
  <si>
    <t>Assurance prêt - GOLF</t>
  </si>
  <si>
    <t>Assurance prêt - Maison</t>
  </si>
  <si>
    <t>Courses (Env. 650€ / Mois)</t>
  </si>
  <si>
    <t>Assurance prêt - Q5</t>
  </si>
  <si>
    <t>Crédit Voiture - Q5</t>
  </si>
  <si>
    <t>Assurance Q5</t>
  </si>
  <si>
    <t>Assurance Golf</t>
  </si>
  <si>
    <t>Impots revenus</t>
  </si>
  <si>
    <t>Retraite Cap Decouverte</t>
  </si>
  <si>
    <t>Retraite Myrialis</t>
  </si>
  <si>
    <t>Epargne Enfant 1</t>
  </si>
  <si>
    <t>Epargne Enfant 2</t>
  </si>
  <si>
    <t>PARENTS</t>
  </si>
  <si>
    <t>Salaire 1</t>
  </si>
  <si>
    <t>Salaire 2</t>
  </si>
  <si>
    <t>NOUNOU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</si>
</sst>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/mm/yy;@"/>
  </numFmts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164" fontId="1" fillId="0" borderId="15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1" fillId="0" borderId="19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10" xfId="0" applyFont="1" applyFill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7" borderId="0" xfId="0" applyFont="1" applyFill="1" applyAlignment="1">
      <alignment vertical="center"/>
    </xf>
    <xf numFmtId="164" fontId="1" fillId="0" borderId="19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1" fillId="8" borderId="20" xfId="0" applyNumberFormat="1" applyFont="1" applyFill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164" fontId="2" fillId="9" borderId="10" xfId="0" applyNumberFormat="1" applyFont="1" applyFill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165" fontId="1" fillId="0" borderId="35" xfId="0" applyNumberFormat="1" applyFont="1" applyBorder="1" applyAlignment="1">
      <alignment horizontal="center" vertical="center"/>
    </xf>
    <xf numFmtId="165" fontId="1" fillId="0" borderId="30" xfId="0" applyNumberFormat="1" applyFont="1" applyBorder="1" applyAlignment="1">
      <alignment horizontal="center" vertical="center"/>
    </xf>
    <xf numFmtId="165" fontId="1" fillId="0" borderId="36" xfId="0" applyNumberFormat="1" applyFont="1" applyBorder="1" applyAlignment="1">
      <alignment horizontal="center" vertical="center"/>
    </xf>
    <xf numFmtId="0" fontId="2" fillId="9" borderId="10" xfId="0" applyFont="1" applyFill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4" fontId="1" fillId="5" borderId="7" xfId="0" applyNumberFormat="1" applyFont="1" applyFill="1" applyBorder="1" applyAlignment="1">
      <alignment horizontal="center" vertical="center"/>
    </xf>
    <xf numFmtId="164" fontId="1" fillId="5" borderId="8" xfId="0" applyNumberFormat="1" applyFont="1" applyFill="1" applyBorder="1" applyAlignment="1">
      <alignment horizontal="center" vertical="center"/>
    </xf>
    <xf numFmtId="164" fontId="1" fillId="5" borderId="9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1" fillId="0" borderId="29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2" fillId="9" borderId="7" xfId="0" applyFont="1" applyFill="1" applyBorder="1" applyAlignment="1">
      <alignment horizontal="left" vertical="center"/>
    </xf>
    <xf numFmtId="0" fontId="2" fillId="9" borderId="9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64" fontId="3" fillId="4" borderId="7" xfId="0" applyNumberFormat="1" applyFont="1" applyFill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969696"/>
        </patternFill>
      </fill>
    </dxf>
    <dxf>
      <fill>
        <patternFill>
          <bgColor rgb="FF969696"/>
        </patternFill>
      </fill>
    </dxf>
    <dxf>
      <fill>
        <patternFill>
          <bgColor rgb="FF969696"/>
        </patternFill>
      </fill>
    </dxf>
    <dxf>
      <fill>
        <patternFill>
          <bgColor rgb="FF969696"/>
        </patternFill>
      </fill>
    </dxf>
    <dxf>
      <fill>
        <patternFill>
          <bgColor rgb="FF969696"/>
        </patternFill>
      </fill>
    </dxf>
    <dxf>
      <fill>
        <patternFill>
          <bgColor rgb="FF969696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41"/>
  <sheetViews>
    <sheetView tabSelected="1" zoomScale="115" zoomScaleNormal="115" zoomScalePageLayoutView="115" workbookViewId="0">
      <selection activeCell="C38" sqref="C38"/>
    </sheetView>
  </sheetViews>
  <sheetFormatPr defaultColWidth="10.85546875" defaultRowHeight="12" customHeight="1"/>
  <cols>
    <col min="1" max="2" width="2.7109375" style="34" customWidth="1"/>
    <col min="3" max="3" width="7.7109375" style="34" customWidth="1"/>
    <col min="4" max="4" width="9" style="34" customWidth="1"/>
    <col min="5" max="5" width="22.28515625" style="34" customWidth="1"/>
    <col min="6" max="6" width="5.85546875" style="34" customWidth="1"/>
    <col min="7" max="7" width="10.85546875" style="34" hidden="1" customWidth="1"/>
    <col min="8" max="8" width="2.7109375" style="34" customWidth="1"/>
    <col min="9" max="9" width="18.85546875" style="34" customWidth="1"/>
    <col min="10" max="11" width="13.140625" style="34" customWidth="1"/>
    <col min="12" max="13" width="2.7109375" style="34" customWidth="1"/>
    <col min="14" max="14" width="8.42578125" style="34" customWidth="1"/>
    <col min="15" max="15" width="9" style="34" customWidth="1"/>
    <col min="16" max="16" width="18.7109375" style="34" customWidth="1"/>
    <col min="17" max="17" width="12.7109375" style="34" customWidth="1"/>
    <col min="18" max="18" width="10.85546875" style="34" hidden="1" customWidth="1"/>
    <col min="19" max="19" width="4.42578125" style="1" customWidth="1"/>
    <col min="20" max="20" width="22.7109375" style="1" customWidth="1"/>
    <col min="21" max="25" width="10.85546875" style="1"/>
    <col min="26" max="16384" width="10.85546875" style="34"/>
  </cols>
  <sheetData>
    <row r="1" spans="1:24" ht="12" customHeight="1" thickBot="1">
      <c r="A1" s="1"/>
      <c r="B1" s="2"/>
      <c r="C1" s="3"/>
      <c r="D1" s="3"/>
      <c r="E1" s="2"/>
      <c r="F1" s="4"/>
      <c r="G1" s="3"/>
      <c r="H1" s="3"/>
      <c r="I1" s="3"/>
      <c r="J1" s="3"/>
      <c r="K1" s="3"/>
      <c r="L1" s="1"/>
      <c r="M1" s="2"/>
      <c r="N1" s="1"/>
      <c r="O1" s="1"/>
      <c r="P1" s="1"/>
      <c r="Q1" s="1"/>
      <c r="R1" s="3"/>
    </row>
    <row r="2" spans="1:24" ht="12" customHeight="1" thickBot="1">
      <c r="A2" s="1"/>
      <c r="B2" s="2"/>
      <c r="C2" s="109" t="s">
        <v>0</v>
      </c>
      <c r="D2" s="110"/>
      <c r="E2" s="110"/>
      <c r="F2" s="111"/>
      <c r="G2" s="3"/>
      <c r="H2" s="3"/>
      <c r="I2" s="115" t="s">
        <v>1</v>
      </c>
      <c r="J2" s="116"/>
      <c r="K2" s="117"/>
      <c r="L2" s="1"/>
      <c r="M2" s="2"/>
      <c r="N2" s="121" t="s">
        <v>2</v>
      </c>
      <c r="O2" s="122"/>
      <c r="P2" s="122"/>
      <c r="Q2" s="123"/>
      <c r="R2" s="3"/>
    </row>
    <row r="3" spans="1:24" ht="12" customHeight="1" thickBot="1">
      <c r="A3" s="1"/>
      <c r="B3" s="2"/>
      <c r="C3" s="112"/>
      <c r="D3" s="113"/>
      <c r="E3" s="113"/>
      <c r="F3" s="114"/>
      <c r="G3" s="3"/>
      <c r="H3" s="3"/>
      <c r="I3" s="118"/>
      <c r="J3" s="119"/>
      <c r="K3" s="120"/>
      <c r="L3" s="1"/>
      <c r="M3" s="2"/>
      <c r="N3" s="124"/>
      <c r="O3" s="125"/>
      <c r="P3" s="125"/>
      <c r="Q3" s="126"/>
      <c r="R3" s="3"/>
      <c r="U3" s="45" t="s">
        <v>55</v>
      </c>
      <c r="V3" s="46" t="s">
        <v>56</v>
      </c>
    </row>
    <row r="4" spans="1:24" ht="12" customHeight="1" thickBot="1">
      <c r="A4" s="1"/>
      <c r="B4" s="2"/>
      <c r="C4" s="75" t="s">
        <v>3</v>
      </c>
      <c r="D4" s="76"/>
      <c r="E4" s="76"/>
      <c r="F4" s="77"/>
      <c r="G4" s="3"/>
      <c r="H4" s="3"/>
      <c r="I4" s="80" t="s">
        <v>4</v>
      </c>
      <c r="J4" s="81"/>
      <c r="K4" s="82"/>
      <c r="L4" s="1"/>
      <c r="M4" s="2"/>
      <c r="N4" s="75" t="s">
        <v>5</v>
      </c>
      <c r="O4" s="76"/>
      <c r="P4" s="76"/>
      <c r="Q4" s="77"/>
      <c r="R4" s="3"/>
      <c r="U4" s="47">
        <f ca="1">TODAY()</f>
        <v>42123</v>
      </c>
      <c r="V4" s="44">
        <f>(O5+O12-N38)-K39-(C39-N37)</f>
        <v>-649.99999999999955</v>
      </c>
    </row>
    <row r="5" spans="1:24" ht="12" customHeight="1" thickBot="1">
      <c r="A5" s="1"/>
      <c r="B5" s="5"/>
      <c r="C5" s="6">
        <v>44.56</v>
      </c>
      <c r="D5" s="86">
        <f>SUM(C5:C12)</f>
        <v>1250.7699999999998</v>
      </c>
      <c r="E5" s="7" t="s">
        <v>68</v>
      </c>
      <c r="F5" s="8" t="s">
        <v>6</v>
      </c>
      <c r="G5" s="9">
        <f>IF(B5="",$C$5,"")</f>
        <v>44.56</v>
      </c>
      <c r="H5" s="9"/>
      <c r="I5" s="10" t="s">
        <v>69</v>
      </c>
      <c r="J5" s="36">
        <f>IF(N35-C39-SUM(K8,K16,K26,K31,K35)+V25&lt;650,N35-C39-SUM(K8,K16,K26,K31,K35)+V25,650)</f>
        <v>650</v>
      </c>
      <c r="K5" s="83">
        <f>SUM(J5:J6)</f>
        <v>650</v>
      </c>
      <c r="L5" s="11"/>
      <c r="M5" s="5"/>
      <c r="N5" s="12">
        <v>1440</v>
      </c>
      <c r="O5" s="86">
        <f>SUM(N5:N8)</f>
        <v>4881.3599999999997</v>
      </c>
      <c r="P5" s="33" t="s">
        <v>80</v>
      </c>
      <c r="Q5" s="13" t="s">
        <v>7</v>
      </c>
      <c r="R5" s="9">
        <f>IF(M5="",$N$5,"")</f>
        <v>1440</v>
      </c>
      <c r="S5" s="14"/>
    </row>
    <row r="6" spans="1:24" ht="12" customHeight="1" thickBot="1">
      <c r="A6" s="1"/>
      <c r="B6" s="5"/>
      <c r="C6" s="15">
        <v>12.1</v>
      </c>
      <c r="D6" s="87"/>
      <c r="E6" s="39" t="s">
        <v>70</v>
      </c>
      <c r="F6" s="16" t="s">
        <v>6</v>
      </c>
      <c r="G6" s="9">
        <f>IF(B6="",$C$6,"")</f>
        <v>12.1</v>
      </c>
      <c r="H6" s="9"/>
      <c r="I6" s="17" t="s">
        <v>8</v>
      </c>
      <c r="J6" s="37"/>
      <c r="K6" s="97"/>
      <c r="L6" s="11"/>
      <c r="M6" s="5"/>
      <c r="N6" s="15">
        <v>457.96</v>
      </c>
      <c r="O6" s="87"/>
      <c r="P6" s="39" t="s">
        <v>9</v>
      </c>
      <c r="Q6" s="16" t="s">
        <v>6</v>
      </c>
      <c r="R6" s="9">
        <f>IF(M6="",$N$6,"")</f>
        <v>457.96</v>
      </c>
    </row>
    <row r="7" spans="1:24" ht="12" customHeight="1" thickBot="1">
      <c r="A7" s="1"/>
      <c r="B7" s="5"/>
      <c r="C7" s="15">
        <v>10</v>
      </c>
      <c r="D7" s="87"/>
      <c r="E7" s="70" t="s">
        <v>67</v>
      </c>
      <c r="F7" s="16" t="s">
        <v>6</v>
      </c>
      <c r="G7" s="9">
        <f>IF(B7="",$C$7,"")</f>
        <v>10</v>
      </c>
      <c r="H7" s="9"/>
      <c r="I7" s="80" t="s">
        <v>13</v>
      </c>
      <c r="J7" s="81"/>
      <c r="K7" s="82"/>
      <c r="L7" s="11"/>
      <c r="M7" s="5"/>
      <c r="N7" s="15">
        <v>2550</v>
      </c>
      <c r="O7" s="87"/>
      <c r="P7" s="39" t="s">
        <v>81</v>
      </c>
      <c r="Q7" s="16" t="s">
        <v>12</v>
      </c>
      <c r="R7" s="9">
        <f>IF(M7="",$N$7,"")</f>
        <v>2550</v>
      </c>
      <c r="S7" s="14"/>
      <c r="T7" s="55" t="s">
        <v>54</v>
      </c>
      <c r="U7" s="41" t="s">
        <v>55</v>
      </c>
      <c r="V7" s="51" t="s">
        <v>47</v>
      </c>
    </row>
    <row r="8" spans="1:24" ht="12" customHeight="1" thickBot="1">
      <c r="A8" s="1"/>
      <c r="B8" s="5"/>
      <c r="C8" s="15">
        <v>215.89</v>
      </c>
      <c r="D8" s="87"/>
      <c r="E8" s="39" t="s">
        <v>10</v>
      </c>
      <c r="F8" s="16">
        <v>10</v>
      </c>
      <c r="G8" s="9">
        <f>IF(B8="",$C$8,"")</f>
        <v>215.89</v>
      </c>
      <c r="H8" s="9"/>
      <c r="I8" s="10" t="s">
        <v>16</v>
      </c>
      <c r="J8" s="36"/>
      <c r="K8" s="98">
        <f>(SUM(J8,J11,J12,J13,J14))-(J9+J10)</f>
        <v>0</v>
      </c>
      <c r="L8" s="11"/>
      <c r="M8" s="5"/>
      <c r="N8" s="20">
        <v>433.4</v>
      </c>
      <c r="O8" s="88"/>
      <c r="P8" s="40" t="s">
        <v>9</v>
      </c>
      <c r="Q8" s="21" t="s">
        <v>14</v>
      </c>
      <c r="R8" s="9">
        <f>IF(M8="",$N$8,"")</f>
        <v>433.4</v>
      </c>
      <c r="T8" s="56"/>
      <c r="U8" s="52"/>
      <c r="V8" s="48"/>
    </row>
    <row r="9" spans="1:24" ht="12" customHeight="1" thickBot="1">
      <c r="A9" s="1"/>
      <c r="B9" s="19"/>
      <c r="C9" s="15">
        <v>90</v>
      </c>
      <c r="D9" s="87"/>
      <c r="E9" s="70" t="s">
        <v>66</v>
      </c>
      <c r="F9" s="16">
        <v>15</v>
      </c>
      <c r="G9" s="9">
        <f>IF(B9="",$C$9,"")</f>
        <v>90</v>
      </c>
      <c r="H9" s="9"/>
      <c r="I9" s="17" t="s">
        <v>50</v>
      </c>
      <c r="J9" s="35"/>
      <c r="K9" s="99"/>
      <c r="L9" s="11"/>
      <c r="M9" s="2"/>
      <c r="N9" s="1"/>
      <c r="O9" s="1"/>
      <c r="P9" s="1"/>
      <c r="Q9" s="1"/>
      <c r="R9" s="3"/>
      <c r="T9" s="57"/>
      <c r="U9" s="53"/>
      <c r="V9" s="49"/>
    </row>
    <row r="10" spans="1:24" ht="12" customHeight="1" thickBot="1">
      <c r="A10" s="1"/>
      <c r="B10" s="19"/>
      <c r="C10" s="15">
        <v>205.07</v>
      </c>
      <c r="D10" s="87"/>
      <c r="E10" s="70" t="s">
        <v>71</v>
      </c>
      <c r="F10" s="16">
        <v>15</v>
      </c>
      <c r="G10" s="9">
        <f>IF(B10="",$C$10,"")</f>
        <v>205.07</v>
      </c>
      <c r="H10" s="9"/>
      <c r="I10" s="17" t="s">
        <v>51</v>
      </c>
      <c r="J10" s="35"/>
      <c r="K10" s="99"/>
      <c r="L10" s="11"/>
      <c r="M10" s="2"/>
      <c r="N10" s="91" t="s">
        <v>60</v>
      </c>
      <c r="O10" s="92"/>
      <c r="P10" s="92"/>
      <c r="Q10" s="93"/>
      <c r="R10" s="3"/>
      <c r="T10" s="57"/>
      <c r="U10" s="53"/>
      <c r="V10" s="49"/>
    </row>
    <row r="11" spans="1:24" ht="12" customHeight="1" thickBot="1">
      <c r="A11" s="1"/>
      <c r="B11" s="19"/>
      <c r="C11" s="15">
        <v>458.57</v>
      </c>
      <c r="D11" s="87"/>
      <c r="E11" s="70" t="s">
        <v>15</v>
      </c>
      <c r="F11" s="16">
        <v>15</v>
      </c>
      <c r="G11" s="9">
        <f>IF(B11="",$C$11,"")</f>
        <v>458.57</v>
      </c>
      <c r="H11" s="9"/>
      <c r="I11" s="17" t="s">
        <v>17</v>
      </c>
      <c r="J11" s="37"/>
      <c r="K11" s="99"/>
      <c r="L11" s="1"/>
      <c r="M11" s="2"/>
      <c r="N11" s="94"/>
      <c r="O11" s="95"/>
      <c r="P11" s="95"/>
      <c r="Q11" s="96"/>
      <c r="R11" s="3"/>
      <c r="T11" s="57"/>
      <c r="U11" s="53"/>
      <c r="V11" s="49"/>
    </row>
    <row r="12" spans="1:24" ht="12" customHeight="1" thickBot="1">
      <c r="A12" s="1"/>
      <c r="B12" s="19"/>
      <c r="C12" s="20">
        <v>214.58</v>
      </c>
      <c r="D12" s="88"/>
      <c r="E12" s="74" t="s">
        <v>57</v>
      </c>
      <c r="F12" s="21">
        <v>15</v>
      </c>
      <c r="G12" s="9">
        <f>IF(B12="",$C$12,"")</f>
        <v>214.58</v>
      </c>
      <c r="H12" s="9"/>
      <c r="I12" s="17" t="s">
        <v>19</v>
      </c>
      <c r="J12" s="37"/>
      <c r="K12" s="99"/>
      <c r="L12" s="11"/>
      <c r="M12" s="2"/>
      <c r="N12" s="12"/>
      <c r="O12" s="86">
        <f>SUM(N12:N34)</f>
        <v>0</v>
      </c>
      <c r="P12" s="103"/>
      <c r="Q12" s="104"/>
      <c r="R12" s="3"/>
      <c r="T12" s="57"/>
      <c r="U12" s="54"/>
      <c r="V12" s="43"/>
    </row>
    <row r="13" spans="1:24" ht="12" customHeight="1" thickBot="1">
      <c r="A13" s="1"/>
      <c r="B13" s="22"/>
      <c r="C13" s="75" t="s">
        <v>18</v>
      </c>
      <c r="D13" s="76"/>
      <c r="E13" s="76"/>
      <c r="F13" s="77"/>
      <c r="H13" s="9"/>
      <c r="I13" s="17" t="s">
        <v>22</v>
      </c>
      <c r="J13" s="37"/>
      <c r="K13" s="99"/>
      <c r="L13" s="1"/>
      <c r="M13" s="2"/>
      <c r="N13" s="15"/>
      <c r="O13" s="87"/>
      <c r="P13" s="101"/>
      <c r="Q13" s="102"/>
      <c r="R13" s="3"/>
      <c r="T13" s="58"/>
      <c r="U13" s="54"/>
      <c r="V13" s="43"/>
    </row>
    <row r="14" spans="1:24" ht="12" customHeight="1" thickBot="1">
      <c r="A14" s="1"/>
      <c r="B14" s="19"/>
      <c r="C14" s="23">
        <v>7.86</v>
      </c>
      <c r="D14" s="69">
        <f>SUM(C14)</f>
        <v>7.86</v>
      </c>
      <c r="E14" s="24" t="s">
        <v>20</v>
      </c>
      <c r="F14" s="25" t="s">
        <v>21</v>
      </c>
      <c r="G14" s="9">
        <f>IF(B14="",$C$14,"")</f>
        <v>7.86</v>
      </c>
      <c r="H14" s="9"/>
      <c r="I14" s="18" t="s">
        <v>52</v>
      </c>
      <c r="J14" s="38"/>
      <c r="K14" s="100"/>
      <c r="L14" s="1"/>
      <c r="M14" s="2"/>
      <c r="N14" s="15"/>
      <c r="O14" s="87"/>
      <c r="P14" s="101"/>
      <c r="Q14" s="102"/>
      <c r="R14" s="3"/>
      <c r="T14" s="57"/>
      <c r="U14" s="54"/>
      <c r="V14" s="43"/>
      <c r="X14" s="14"/>
    </row>
    <row r="15" spans="1:24" ht="12" customHeight="1" thickBot="1">
      <c r="A15" s="1"/>
      <c r="B15" s="22"/>
      <c r="C15" s="75" t="s">
        <v>23</v>
      </c>
      <c r="D15" s="76"/>
      <c r="E15" s="76"/>
      <c r="F15" s="77"/>
      <c r="H15" s="9"/>
      <c r="I15" s="80" t="s">
        <v>79</v>
      </c>
      <c r="J15" s="81"/>
      <c r="K15" s="82"/>
      <c r="L15" s="1"/>
      <c r="M15" s="2"/>
      <c r="N15" s="15"/>
      <c r="O15" s="87"/>
      <c r="P15" s="101"/>
      <c r="Q15" s="102"/>
      <c r="R15" s="3"/>
      <c r="T15" s="57"/>
      <c r="U15" s="54"/>
      <c r="V15" s="43"/>
    </row>
    <row r="16" spans="1:24" ht="12" customHeight="1" thickBot="1">
      <c r="A16" s="1"/>
      <c r="B16" s="19"/>
      <c r="C16" s="6">
        <v>72.510000000000005</v>
      </c>
      <c r="D16" s="86">
        <f>SUM(C16:C18)</f>
        <v>153.43</v>
      </c>
      <c r="E16" s="7" t="s">
        <v>72</v>
      </c>
      <c r="F16" s="8">
        <v>10</v>
      </c>
      <c r="G16" s="9">
        <f>IF(B16="",$C$16,"")</f>
        <v>72.510000000000005</v>
      </c>
      <c r="H16" s="9"/>
      <c r="I16" s="10" t="s">
        <v>16</v>
      </c>
      <c r="J16" s="36"/>
      <c r="K16" s="83">
        <f>(SUM(J16,J19:J24))-(J17+J18)</f>
        <v>0</v>
      </c>
      <c r="L16" s="1"/>
      <c r="M16" s="2"/>
      <c r="N16" s="15"/>
      <c r="O16" s="87"/>
      <c r="P16" s="101"/>
      <c r="Q16" s="102"/>
      <c r="R16" s="3"/>
      <c r="S16" s="14"/>
      <c r="T16" s="57"/>
      <c r="U16" s="54"/>
      <c r="V16" s="43"/>
    </row>
    <row r="17" spans="1:22" ht="12" customHeight="1" thickBot="1">
      <c r="A17" s="1"/>
      <c r="B17" s="19"/>
      <c r="C17" s="15">
        <v>54.65</v>
      </c>
      <c r="D17" s="87"/>
      <c r="E17" s="70" t="s">
        <v>73</v>
      </c>
      <c r="F17" s="16">
        <v>10</v>
      </c>
      <c r="G17" s="9">
        <f>IF(B17="",$C$17,"")</f>
        <v>54.65</v>
      </c>
      <c r="H17" s="9"/>
      <c r="I17" s="17" t="s">
        <v>50</v>
      </c>
      <c r="J17" s="35"/>
      <c r="K17" s="84"/>
      <c r="L17" s="1"/>
      <c r="M17" s="3"/>
      <c r="N17" s="15"/>
      <c r="O17" s="87"/>
      <c r="P17" s="101"/>
      <c r="Q17" s="102"/>
      <c r="R17" s="3"/>
      <c r="T17" s="57"/>
      <c r="U17" s="54"/>
      <c r="V17" s="43"/>
    </row>
    <row r="18" spans="1:22" ht="12" customHeight="1" thickBot="1">
      <c r="A18" s="1"/>
      <c r="B18" s="19"/>
      <c r="C18" s="20">
        <v>26.27</v>
      </c>
      <c r="D18" s="88"/>
      <c r="E18" s="74" t="s">
        <v>24</v>
      </c>
      <c r="F18" s="21">
        <v>11</v>
      </c>
      <c r="G18" s="9">
        <f>IF(B18="",$C$18,"")</f>
        <v>26.27</v>
      </c>
      <c r="H18" s="9"/>
      <c r="I18" s="17" t="s">
        <v>51</v>
      </c>
      <c r="J18" s="35"/>
      <c r="K18" s="84"/>
      <c r="L18" s="1"/>
      <c r="M18" s="2"/>
      <c r="N18" s="15"/>
      <c r="O18" s="87"/>
      <c r="P18" s="101"/>
      <c r="Q18" s="102"/>
      <c r="R18" s="3"/>
      <c r="T18" s="57"/>
      <c r="U18" s="54"/>
      <c r="V18" s="43"/>
    </row>
    <row r="19" spans="1:22" ht="12" customHeight="1" thickBot="1">
      <c r="A19" s="1"/>
      <c r="B19" s="22"/>
      <c r="C19" s="75" t="s">
        <v>27</v>
      </c>
      <c r="D19" s="76"/>
      <c r="E19" s="76"/>
      <c r="F19" s="77"/>
      <c r="H19" s="9"/>
      <c r="I19" s="17" t="s">
        <v>25</v>
      </c>
      <c r="J19" s="37"/>
      <c r="K19" s="84"/>
      <c r="L19" s="11"/>
      <c r="M19" s="2"/>
      <c r="N19" s="15"/>
      <c r="O19" s="87"/>
      <c r="P19" s="101"/>
      <c r="Q19" s="102"/>
      <c r="R19" s="3"/>
      <c r="T19" s="57"/>
      <c r="U19" s="54"/>
      <c r="V19" s="43"/>
    </row>
    <row r="20" spans="1:22" ht="12" customHeight="1" thickBot="1">
      <c r="A20" s="1"/>
      <c r="B20" s="19"/>
      <c r="C20" s="6">
        <v>36.9</v>
      </c>
      <c r="D20" s="86">
        <f>SUM(C20:C23)</f>
        <v>123.88</v>
      </c>
      <c r="E20" s="7" t="s">
        <v>28</v>
      </c>
      <c r="F20" s="8" t="s">
        <v>6</v>
      </c>
      <c r="G20" s="9">
        <f>IF(B20="",$C$20,"")</f>
        <v>36.9</v>
      </c>
      <c r="H20" s="9"/>
      <c r="I20" s="17" t="s">
        <v>19</v>
      </c>
      <c r="J20" s="37"/>
      <c r="K20" s="84"/>
      <c r="L20" s="11"/>
      <c r="M20" s="2"/>
      <c r="N20" s="15"/>
      <c r="O20" s="87"/>
      <c r="P20" s="101"/>
      <c r="Q20" s="102"/>
      <c r="R20" s="3"/>
      <c r="T20" s="58"/>
      <c r="U20" s="54"/>
      <c r="V20" s="43"/>
    </row>
    <row r="21" spans="1:22" ht="12" customHeight="1" thickBot="1">
      <c r="A21" s="1"/>
      <c r="B21" s="19"/>
      <c r="C21" s="15"/>
      <c r="D21" s="87"/>
      <c r="E21" s="70" t="s">
        <v>59</v>
      </c>
      <c r="F21" s="16">
        <v>12</v>
      </c>
      <c r="G21" s="9">
        <f>IF(B21="",$C$21,"")</f>
        <v>0</v>
      </c>
      <c r="H21" s="9"/>
      <c r="I21" s="17" t="s">
        <v>49</v>
      </c>
      <c r="J21" s="37"/>
      <c r="K21" s="84"/>
      <c r="L21" s="11"/>
      <c r="M21" s="2"/>
      <c r="N21" s="15"/>
      <c r="O21" s="87"/>
      <c r="P21" s="101"/>
      <c r="Q21" s="102"/>
      <c r="R21" s="3"/>
      <c r="T21" s="58"/>
      <c r="U21" s="54"/>
      <c r="V21" s="43"/>
    </row>
    <row r="22" spans="1:22" ht="12" customHeight="1" thickBot="1">
      <c r="A22" s="1"/>
      <c r="B22" s="19"/>
      <c r="C22" s="15">
        <v>30.99</v>
      </c>
      <c r="D22" s="87"/>
      <c r="E22" s="70" t="s">
        <v>61</v>
      </c>
      <c r="F22" s="16" t="s">
        <v>64</v>
      </c>
      <c r="G22" s="9">
        <f>IF(B22="",$C$22,"")</f>
        <v>30.99</v>
      </c>
      <c r="H22" s="9"/>
      <c r="I22" s="17" t="s">
        <v>30</v>
      </c>
      <c r="J22" s="59"/>
      <c r="K22" s="84"/>
      <c r="L22" s="1"/>
      <c r="M22" s="2"/>
      <c r="N22" s="15"/>
      <c r="O22" s="87"/>
      <c r="P22" s="101"/>
      <c r="Q22" s="102"/>
      <c r="R22" s="3"/>
      <c r="T22" s="58"/>
      <c r="U22" s="54"/>
      <c r="V22" s="43"/>
    </row>
    <row r="23" spans="1:22" ht="12" customHeight="1" thickBot="1">
      <c r="A23" s="1"/>
      <c r="B23" s="19"/>
      <c r="C23" s="15">
        <v>55.99</v>
      </c>
      <c r="D23" s="88"/>
      <c r="E23" s="70" t="s">
        <v>62</v>
      </c>
      <c r="F23" s="16"/>
      <c r="G23" s="9">
        <f>IF(B23="",$C$23,"")</f>
        <v>55.99</v>
      </c>
      <c r="H23" s="9"/>
      <c r="I23" s="27" t="s">
        <v>32</v>
      </c>
      <c r="J23" s="59"/>
      <c r="K23" s="84"/>
      <c r="L23" s="11"/>
      <c r="M23" s="2"/>
      <c r="N23" s="15"/>
      <c r="O23" s="87"/>
      <c r="P23" s="101"/>
      <c r="Q23" s="102"/>
      <c r="R23" s="3"/>
      <c r="T23" s="58"/>
      <c r="U23" s="54"/>
      <c r="V23" s="43"/>
    </row>
    <row r="24" spans="1:22" ht="12" customHeight="1" thickBot="1">
      <c r="A24" s="1"/>
      <c r="B24" s="22"/>
      <c r="C24" s="75" t="s">
        <v>34</v>
      </c>
      <c r="D24" s="76"/>
      <c r="E24" s="76"/>
      <c r="F24" s="77"/>
      <c r="G24" s="9"/>
      <c r="H24" s="9"/>
      <c r="I24" s="18" t="s">
        <v>58</v>
      </c>
      <c r="J24" s="60"/>
      <c r="K24" s="97"/>
      <c r="L24" s="11"/>
      <c r="M24" s="2"/>
      <c r="N24" s="15"/>
      <c r="O24" s="87"/>
      <c r="P24" s="101"/>
      <c r="Q24" s="102"/>
      <c r="R24" s="3"/>
      <c r="T24" s="58"/>
      <c r="U24" s="54"/>
      <c r="V24" s="50"/>
    </row>
    <row r="25" spans="1:22" ht="12" customHeight="1" thickBot="1">
      <c r="A25" s="1"/>
      <c r="B25" s="19"/>
      <c r="C25" s="23">
        <v>171</v>
      </c>
      <c r="D25" s="69">
        <f>SUM(C25)</f>
        <v>171</v>
      </c>
      <c r="E25" s="24" t="s">
        <v>35</v>
      </c>
      <c r="F25" s="25" t="s">
        <v>21</v>
      </c>
      <c r="G25" s="9">
        <f>IF(B25="",$C$25,"")</f>
        <v>171</v>
      </c>
      <c r="H25" s="9"/>
      <c r="I25" s="80" t="s">
        <v>48</v>
      </c>
      <c r="J25" s="81"/>
      <c r="K25" s="82"/>
      <c r="L25" s="11"/>
      <c r="M25" s="2"/>
      <c r="N25" s="15"/>
      <c r="O25" s="87"/>
      <c r="P25" s="101"/>
      <c r="Q25" s="102"/>
      <c r="R25" s="3"/>
      <c r="S25" s="14"/>
      <c r="T25" s="89" t="s">
        <v>26</v>
      </c>
      <c r="U25" s="90"/>
      <c r="V25" s="42">
        <f>SUM(V8:V24)</f>
        <v>0</v>
      </c>
    </row>
    <row r="26" spans="1:22" ht="12" customHeight="1" thickBot="1">
      <c r="A26" s="1"/>
      <c r="B26" s="22"/>
      <c r="C26" s="75" t="s">
        <v>37</v>
      </c>
      <c r="D26" s="76"/>
      <c r="E26" s="76"/>
      <c r="F26" s="77"/>
      <c r="G26" s="9"/>
      <c r="H26" s="9"/>
      <c r="I26" s="62"/>
      <c r="J26" s="65"/>
      <c r="K26" s="83">
        <f>SUM(J26:J29)</f>
        <v>0</v>
      </c>
      <c r="L26" s="11"/>
      <c r="M26" s="2"/>
      <c r="N26" s="15"/>
      <c r="O26" s="87"/>
      <c r="P26" s="101"/>
      <c r="Q26" s="102"/>
      <c r="R26" s="3"/>
      <c r="T26" s="9"/>
      <c r="U26" s="11"/>
      <c r="V26" s="11"/>
    </row>
    <row r="27" spans="1:22" ht="12" customHeight="1" thickBot="1">
      <c r="A27" s="1"/>
      <c r="B27" s="19"/>
      <c r="C27" s="6">
        <v>83</v>
      </c>
      <c r="D27" s="86">
        <f>SUM(C27:C29)</f>
        <v>256</v>
      </c>
      <c r="E27" s="7" t="s">
        <v>39</v>
      </c>
      <c r="F27" s="8">
        <v>17</v>
      </c>
      <c r="G27" s="9">
        <f>IF(B27="",$C$27,"")</f>
        <v>83</v>
      </c>
      <c r="H27" s="9"/>
      <c r="I27" s="17"/>
      <c r="J27" s="72"/>
      <c r="K27" s="84"/>
      <c r="L27" s="11"/>
      <c r="M27" s="2"/>
      <c r="N27" s="15"/>
      <c r="O27" s="87"/>
      <c r="P27" s="101"/>
      <c r="Q27" s="102"/>
      <c r="R27" s="3"/>
      <c r="T27" s="9"/>
      <c r="U27" s="11"/>
      <c r="V27" s="11"/>
    </row>
    <row r="28" spans="1:22" ht="12" customHeight="1" thickBot="1">
      <c r="A28" s="1"/>
      <c r="B28" s="19"/>
      <c r="C28" s="15">
        <v>74</v>
      </c>
      <c r="D28" s="87"/>
      <c r="E28" s="70" t="s">
        <v>40</v>
      </c>
      <c r="F28" s="16">
        <v>17</v>
      </c>
      <c r="G28" s="9">
        <f>IF(B28="",$C$28,"")</f>
        <v>74</v>
      </c>
      <c r="H28" s="9"/>
      <c r="I28" s="17"/>
      <c r="J28" s="66"/>
      <c r="K28" s="84"/>
      <c r="L28" s="1"/>
      <c r="M28" s="2"/>
      <c r="N28" s="15"/>
      <c r="O28" s="87"/>
      <c r="P28" s="101"/>
      <c r="Q28" s="102"/>
      <c r="R28" s="3"/>
      <c r="T28" s="30"/>
      <c r="U28" s="30"/>
    </row>
    <row r="29" spans="1:22" ht="12" customHeight="1" thickBot="1">
      <c r="A29" s="1"/>
      <c r="B29" s="19"/>
      <c r="C29" s="20">
        <v>99</v>
      </c>
      <c r="D29" s="88"/>
      <c r="E29" s="74" t="s">
        <v>74</v>
      </c>
      <c r="F29" s="21">
        <v>17</v>
      </c>
      <c r="G29" s="9">
        <f>IF(B29="",$C$29,"")</f>
        <v>99</v>
      </c>
      <c r="H29" s="9"/>
      <c r="I29" s="61"/>
      <c r="J29" s="73"/>
      <c r="K29" s="85"/>
      <c r="L29" s="11"/>
      <c r="M29" s="2"/>
      <c r="N29" s="15"/>
      <c r="O29" s="87"/>
      <c r="P29" s="101"/>
      <c r="Q29" s="102"/>
      <c r="R29" s="3"/>
      <c r="T29" s="31"/>
      <c r="U29" s="31"/>
    </row>
    <row r="30" spans="1:22" ht="12" customHeight="1" thickBot="1">
      <c r="A30" s="1"/>
      <c r="B30" s="22"/>
      <c r="C30" s="75" t="s">
        <v>42</v>
      </c>
      <c r="D30" s="76"/>
      <c r="E30" s="76"/>
      <c r="F30" s="77"/>
      <c r="G30" s="9"/>
      <c r="H30" s="9"/>
      <c r="I30" s="80" t="s">
        <v>36</v>
      </c>
      <c r="J30" s="81"/>
      <c r="K30" s="82"/>
      <c r="L30" s="1"/>
      <c r="M30" s="2"/>
      <c r="N30" s="15"/>
      <c r="O30" s="87"/>
      <c r="P30" s="101"/>
      <c r="Q30" s="102"/>
      <c r="R30" s="3"/>
      <c r="T30" s="31"/>
      <c r="U30" s="31"/>
    </row>
    <row r="31" spans="1:22" ht="12" customHeight="1" thickBot="1">
      <c r="A31" s="1"/>
      <c r="B31" s="19"/>
      <c r="C31" s="6">
        <v>53.47</v>
      </c>
      <c r="D31" s="86">
        <f>SUM(C31:C35)</f>
        <v>497.95</v>
      </c>
      <c r="E31" s="7" t="s">
        <v>75</v>
      </c>
      <c r="F31" s="8" t="s">
        <v>21</v>
      </c>
      <c r="G31" s="9">
        <f>IF(B31="",$C$31,"")</f>
        <v>53.47</v>
      </c>
      <c r="H31" s="9"/>
      <c r="I31" s="10" t="s">
        <v>38</v>
      </c>
      <c r="J31" s="72"/>
      <c r="K31" s="83">
        <f>SUM(J31:J33)</f>
        <v>0</v>
      </c>
      <c r="L31" s="28"/>
      <c r="M31" s="2"/>
      <c r="N31" s="15"/>
      <c r="O31" s="87"/>
      <c r="P31" s="101"/>
      <c r="Q31" s="102"/>
      <c r="R31" s="3"/>
      <c r="T31" s="31"/>
      <c r="U31" s="31"/>
    </row>
    <row r="32" spans="1:22" ht="12" customHeight="1" thickBot="1">
      <c r="A32" s="1"/>
      <c r="B32" s="19"/>
      <c r="C32" s="15">
        <v>54.48</v>
      </c>
      <c r="D32" s="87"/>
      <c r="E32" s="70" t="s">
        <v>76</v>
      </c>
      <c r="F32" s="16">
        <v>10</v>
      </c>
      <c r="G32" s="9">
        <f>IF(B32="",$C$32,"")</f>
        <v>54.48</v>
      </c>
      <c r="H32" s="9"/>
      <c r="I32" s="17" t="s">
        <v>41</v>
      </c>
      <c r="J32" s="72"/>
      <c r="K32" s="84"/>
      <c r="L32" s="11"/>
      <c r="M32" s="2"/>
      <c r="N32" s="15"/>
      <c r="O32" s="87"/>
      <c r="P32" s="101"/>
      <c r="Q32" s="102"/>
      <c r="R32" s="3"/>
      <c r="T32" s="31"/>
      <c r="U32" s="31"/>
    </row>
    <row r="33" spans="1:21" ht="12" customHeight="1" thickBot="1">
      <c r="A33" s="1"/>
      <c r="B33" s="19"/>
      <c r="C33" s="15">
        <v>220</v>
      </c>
      <c r="D33" s="87"/>
      <c r="E33" s="70" t="s">
        <v>46</v>
      </c>
      <c r="F33" s="16" t="s">
        <v>65</v>
      </c>
      <c r="G33" s="9">
        <f>IF(B33="",$C$33,"")</f>
        <v>220</v>
      </c>
      <c r="H33" s="9"/>
      <c r="I33" s="18" t="s">
        <v>53</v>
      </c>
      <c r="J33" s="73"/>
      <c r="K33" s="85"/>
      <c r="L33" s="11"/>
      <c r="M33" s="2"/>
      <c r="N33" s="15"/>
      <c r="O33" s="87"/>
      <c r="P33" s="101"/>
      <c r="Q33" s="102"/>
      <c r="R33" s="3"/>
      <c r="T33" s="31"/>
      <c r="U33" s="31"/>
    </row>
    <row r="34" spans="1:21" ht="12" customHeight="1" thickBot="1">
      <c r="A34" s="1"/>
      <c r="B34" s="19"/>
      <c r="C34" s="15">
        <v>85</v>
      </c>
      <c r="D34" s="87"/>
      <c r="E34" s="70" t="s">
        <v>77</v>
      </c>
      <c r="F34" s="16">
        <v>14</v>
      </c>
      <c r="G34" s="9">
        <f>IF(B34="",$C$34,"")</f>
        <v>85</v>
      </c>
      <c r="H34" s="9"/>
      <c r="I34" s="80" t="s">
        <v>43</v>
      </c>
      <c r="J34" s="81"/>
      <c r="K34" s="82"/>
      <c r="L34" s="1"/>
      <c r="M34" s="2"/>
      <c r="N34" s="20"/>
      <c r="O34" s="88"/>
      <c r="P34" s="135"/>
      <c r="Q34" s="136"/>
      <c r="R34" s="3"/>
      <c r="T34" s="31"/>
      <c r="U34" s="31"/>
    </row>
    <row r="35" spans="1:21" ht="12" customHeight="1" thickBot="1">
      <c r="A35" s="1"/>
      <c r="B35" s="19"/>
      <c r="C35" s="15">
        <v>85</v>
      </c>
      <c r="D35" s="88"/>
      <c r="E35" s="70" t="s">
        <v>78</v>
      </c>
      <c r="F35" s="16">
        <v>14</v>
      </c>
      <c r="G35" s="9">
        <f>IF(B35="",$C$35,"")</f>
        <v>85</v>
      </c>
      <c r="H35" s="9"/>
      <c r="I35" s="10" t="s">
        <v>44</v>
      </c>
      <c r="J35" s="71"/>
      <c r="K35" s="83">
        <f>SUM(J35:J37)</f>
        <v>0</v>
      </c>
      <c r="L35" s="11"/>
      <c r="M35" s="2"/>
      <c r="N35" s="105">
        <f>SUM(O5,O12)</f>
        <v>4881.3599999999997</v>
      </c>
      <c r="O35" s="106"/>
      <c r="P35" s="107" t="s">
        <v>26</v>
      </c>
      <c r="Q35" s="108"/>
      <c r="R35" s="3"/>
      <c r="T35" s="31"/>
      <c r="U35" s="31"/>
    </row>
    <row r="36" spans="1:21" ht="12" customHeight="1" thickBot="1">
      <c r="A36" s="1"/>
      <c r="B36" s="2"/>
      <c r="C36" s="75" t="s">
        <v>82</v>
      </c>
      <c r="D36" s="76"/>
      <c r="E36" s="76"/>
      <c r="F36" s="77"/>
      <c r="G36" s="9"/>
      <c r="H36" s="3"/>
      <c r="I36" s="17" t="s">
        <v>45</v>
      </c>
      <c r="J36" s="72"/>
      <c r="K36" s="84"/>
      <c r="L36" s="11"/>
      <c r="M36" s="2"/>
      <c r="N36" s="26"/>
      <c r="O36" s="26"/>
      <c r="P36" s="26"/>
      <c r="Q36" s="26"/>
      <c r="R36" s="3"/>
      <c r="T36" s="31"/>
      <c r="U36" s="32"/>
    </row>
    <row r="37" spans="1:21" ht="12" customHeight="1" thickBot="1">
      <c r="A37" s="1"/>
      <c r="B37" s="5"/>
      <c r="C37" s="23">
        <v>750</v>
      </c>
      <c r="D37" s="69">
        <f>SUM(C37)</f>
        <v>750</v>
      </c>
      <c r="E37" s="69" t="s">
        <v>63</v>
      </c>
      <c r="F37" s="25" t="s">
        <v>21</v>
      </c>
      <c r="G37" s="9">
        <f>IF(B37="",$C$37,"")</f>
        <v>750</v>
      </c>
      <c r="H37" s="3"/>
      <c r="I37" s="18" t="s">
        <v>11</v>
      </c>
      <c r="J37" s="73"/>
      <c r="K37" s="85"/>
      <c r="L37" s="11"/>
      <c r="M37" s="2"/>
      <c r="N37" s="129">
        <f>G38</f>
        <v>3210.89</v>
      </c>
      <c r="O37" s="130"/>
      <c r="P37" s="133" t="s">
        <v>29</v>
      </c>
      <c r="Q37" s="134"/>
      <c r="R37" s="3"/>
      <c r="T37" s="31"/>
      <c r="U37" s="32"/>
    </row>
    <row r="38" spans="1:21" ht="12" customHeight="1" thickBot="1">
      <c r="A38" s="1"/>
      <c r="B38" s="2"/>
      <c r="C38" s="3"/>
      <c r="D38" s="3"/>
      <c r="E38" s="2"/>
      <c r="F38" s="4"/>
      <c r="G38" s="3">
        <f>SUM(G5:G37)</f>
        <v>3210.89</v>
      </c>
      <c r="H38" s="3"/>
      <c r="I38" s="3"/>
      <c r="J38" s="3"/>
      <c r="K38" s="3"/>
      <c r="L38" s="1"/>
      <c r="M38" s="2"/>
      <c r="N38" s="105">
        <f>SUM(R5:R8)</f>
        <v>4881.3599999999997</v>
      </c>
      <c r="O38" s="106"/>
      <c r="P38" s="107" t="s">
        <v>31</v>
      </c>
      <c r="Q38" s="108"/>
      <c r="R38" s="3"/>
      <c r="T38" s="31"/>
      <c r="U38" s="32"/>
    </row>
    <row r="39" spans="1:21" ht="12" customHeight="1" thickBot="1">
      <c r="B39" s="2"/>
      <c r="C39" s="78">
        <f>SUM(D5,D14,D16,D20,D25,D27,D31,D37)</f>
        <v>3210.8899999999994</v>
      </c>
      <c r="D39" s="79"/>
      <c r="E39" s="63" t="s">
        <v>26</v>
      </c>
      <c r="F39" s="64"/>
      <c r="G39" s="3"/>
      <c r="I39" s="67" t="s">
        <v>26</v>
      </c>
      <c r="J39" s="68"/>
      <c r="K39" s="29">
        <f>SUM(K5,K8,K16,K26,K31,K35)</f>
        <v>650</v>
      </c>
      <c r="N39" s="127">
        <f>N35-C39-K39+V25</f>
        <v>1020.4700000000003</v>
      </c>
      <c r="O39" s="128"/>
      <c r="P39" s="131" t="s">
        <v>33</v>
      </c>
      <c r="Q39" s="132"/>
      <c r="T39" s="31"/>
      <c r="U39" s="32"/>
    </row>
    <row r="40" spans="1:21" ht="12" customHeight="1">
      <c r="T40" s="31"/>
      <c r="U40" s="32"/>
    </row>
    <row r="41" spans="1:21" ht="12" customHeight="1">
      <c r="T41" s="31"/>
      <c r="U41" s="32"/>
    </row>
  </sheetData>
  <mergeCells count="65">
    <mergeCell ref="P33:Q33"/>
    <mergeCell ref="O12:O34"/>
    <mergeCell ref="N39:O39"/>
    <mergeCell ref="N38:O38"/>
    <mergeCell ref="N37:O37"/>
    <mergeCell ref="P39:Q39"/>
    <mergeCell ref="P38:Q38"/>
    <mergeCell ref="P37:Q37"/>
    <mergeCell ref="P31:Q31"/>
    <mergeCell ref="P34:Q34"/>
    <mergeCell ref="P18:Q18"/>
    <mergeCell ref="P19:Q19"/>
    <mergeCell ref="P20:Q20"/>
    <mergeCell ref="P21:Q21"/>
    <mergeCell ref="P22:Q22"/>
    <mergeCell ref="P23:Q23"/>
    <mergeCell ref="P24:Q24"/>
    <mergeCell ref="P30:Q30"/>
    <mergeCell ref="P26:Q26"/>
    <mergeCell ref="P27:Q27"/>
    <mergeCell ref="P28:Q28"/>
    <mergeCell ref="P29:Q29"/>
    <mergeCell ref="P32:Q32"/>
    <mergeCell ref="N35:O35"/>
    <mergeCell ref="P35:Q35"/>
    <mergeCell ref="C2:F3"/>
    <mergeCell ref="I2:K3"/>
    <mergeCell ref="N2:Q3"/>
    <mergeCell ref="C4:F4"/>
    <mergeCell ref="I4:K4"/>
    <mergeCell ref="N4:Q4"/>
    <mergeCell ref="D27:D29"/>
    <mergeCell ref="D20:D23"/>
    <mergeCell ref="D16:D18"/>
    <mergeCell ref="K26:K29"/>
    <mergeCell ref="D5:D12"/>
    <mergeCell ref="C13:F13"/>
    <mergeCell ref="C15:F15"/>
    <mergeCell ref="T25:U25"/>
    <mergeCell ref="O5:O8"/>
    <mergeCell ref="N10:Q11"/>
    <mergeCell ref="K5:K6"/>
    <mergeCell ref="I7:K7"/>
    <mergeCell ref="K8:K14"/>
    <mergeCell ref="P13:Q13"/>
    <mergeCell ref="P16:Q16"/>
    <mergeCell ref="P15:Q15"/>
    <mergeCell ref="I15:K15"/>
    <mergeCell ref="P14:Q14"/>
    <mergeCell ref="K16:K24"/>
    <mergeCell ref="I25:K25"/>
    <mergeCell ref="P25:Q25"/>
    <mergeCell ref="P17:Q17"/>
    <mergeCell ref="P12:Q12"/>
    <mergeCell ref="C19:F19"/>
    <mergeCell ref="C24:F24"/>
    <mergeCell ref="C26:F26"/>
    <mergeCell ref="C39:D39"/>
    <mergeCell ref="I30:K30"/>
    <mergeCell ref="I34:K34"/>
    <mergeCell ref="K35:K37"/>
    <mergeCell ref="K31:K33"/>
    <mergeCell ref="C30:F30"/>
    <mergeCell ref="C36:F36"/>
    <mergeCell ref="D31:D35"/>
  </mergeCells>
  <conditionalFormatting sqref="C14 C16:C18 C25 C27:C29 C31:C35 C37 N5:N8 C20:C23 C11:C12 C5:C6 C8:C9">
    <cfRule type="expression" dxfId="5" priority="5">
      <formula>B5="x"</formula>
    </cfRule>
    <cfRule type="expression" dxfId="4" priority="6">
      <formula>B5="X"</formula>
    </cfRule>
  </conditionalFormatting>
  <conditionalFormatting sqref="C10">
    <cfRule type="expression" dxfId="3" priority="3">
      <formula>B10="x"</formula>
    </cfRule>
    <cfRule type="expression" dxfId="2" priority="4">
      <formula>B10="X"</formula>
    </cfRule>
  </conditionalFormatting>
  <conditionalFormatting sqref="C7">
    <cfRule type="expression" dxfId="1" priority="1">
      <formula>B7="x"</formula>
    </cfRule>
    <cfRule type="expression" dxfId="0" priority="2">
      <formula>B7="X"</formula>
    </cfRule>
  </conditionalFormatting>
  <pageMargins left="0.7" right="0.7" top="0.75" bottom="0.75" header="0.3" footer="0.3"/>
  <pageSetup paperSize="9" orientation="portrait" verticalDpi="0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14" sqref="F14"/>
    </sheetView>
  </sheetViews>
  <sheetFormatPr defaultColWidth="11.4257812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h2so4</cp:lastModifiedBy>
  <dcterms:created xsi:type="dcterms:W3CDTF">2014-06-04T11:36:54Z</dcterms:created>
  <dcterms:modified xsi:type="dcterms:W3CDTF">2015-04-29T10:48:28Z</dcterms:modified>
</cp:coreProperties>
</file>