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17250" windowHeight="7215"/>
  </bookViews>
  <sheets>
    <sheet name="COMITE" sheetId="1" r:id="rId1"/>
    <sheet name="CONTROLE" sheetId="3" r:id="rId2"/>
    <sheet name="regle de calcul des sieges" sheetId="2" r:id="rId3"/>
  </sheets>
  <calcPr calcId="125725"/>
  <extLst xmlns:x15="http://schemas.microsoft.com/office/spreadsheetml/2010/11/main">
    <ext uri="{140A7094-0E35-4892-8432-C4D2E57EDEB5}">
      <x15:workbookPr chartTrackingRefBase="1"/>
    </ext>
  </extLst>
</workbook>
</file>

<file path=xl/calcChain.xml><?xml version="1.0" encoding="utf-8"?>
<calcChain xmlns="http://schemas.openxmlformats.org/spreadsheetml/2006/main">
  <c r="G12" i="3"/>
  <c r="F14" l="1"/>
  <c r="F20"/>
  <c r="F19"/>
  <c r="F18"/>
  <c r="F17"/>
  <c r="F16"/>
  <c r="F15"/>
  <c r="B21" i="1" l="1"/>
  <c r="C3" s="1"/>
  <c r="C8" s="1"/>
  <c r="C14" s="1"/>
  <c r="D14" s="1"/>
  <c r="E14" l="1"/>
  <c r="C19"/>
  <c r="D19" s="1"/>
  <c r="E19" s="1"/>
  <c r="C20"/>
  <c r="D20" s="1"/>
  <c r="E20" s="1"/>
  <c r="C15"/>
  <c r="D15" s="1"/>
  <c r="E15" s="1"/>
  <c r="C18"/>
  <c r="D18" s="1"/>
  <c r="E18" s="1"/>
  <c r="C17"/>
  <c r="D17" s="1"/>
  <c r="E17" s="1"/>
  <c r="C16"/>
  <c r="D16" s="1"/>
  <c r="E16" s="1"/>
  <c r="C20" i="3"/>
  <c r="D20" s="1"/>
  <c r="C16"/>
  <c r="D16" s="1"/>
  <c r="C8"/>
  <c r="C19" s="1"/>
  <c r="D19" s="1"/>
  <c r="F20" i="1" l="1"/>
  <c r="F19"/>
  <c r="F15"/>
  <c r="G15" s="1"/>
  <c r="H15" s="1"/>
  <c r="D21"/>
  <c r="G12" s="1"/>
  <c r="F16" s="1"/>
  <c r="G16" i="3"/>
  <c r="E16"/>
  <c r="G20"/>
  <c r="E20"/>
  <c r="G19"/>
  <c r="E19"/>
  <c r="C17"/>
  <c r="D17" s="1"/>
  <c r="E17" s="1"/>
  <c r="C14"/>
  <c r="D14" s="1"/>
  <c r="E14" s="1"/>
  <c r="C18"/>
  <c r="D18" s="1"/>
  <c r="E18" s="1"/>
  <c r="C15"/>
  <c r="D15" s="1"/>
  <c r="G17"/>
  <c r="B21"/>
  <c r="B26" s="1"/>
  <c r="F18" i="1" l="1"/>
  <c r="G18" s="1"/>
  <c r="H18" s="1"/>
  <c r="F14"/>
  <c r="G14" s="1"/>
  <c r="H14" s="1"/>
  <c r="F17"/>
  <c r="G17" s="1"/>
  <c r="H17" s="1"/>
  <c r="G16"/>
  <c r="H16" s="1"/>
  <c r="G20"/>
  <c r="H20" s="1"/>
  <c r="G19"/>
  <c r="H19" s="1"/>
  <c r="G14" i="3"/>
  <c r="D21"/>
  <c r="G18"/>
  <c r="G15"/>
  <c r="E15"/>
  <c r="I18" i="1" l="1"/>
  <c r="G21"/>
  <c r="J12" s="1"/>
  <c r="I17" s="1"/>
  <c r="J17" s="1"/>
  <c r="I14" l="1"/>
  <c r="J14" s="1"/>
  <c r="I16"/>
  <c r="I15"/>
  <c r="J15" s="1"/>
  <c r="K15" s="1"/>
  <c r="I20"/>
  <c r="I19"/>
  <c r="J19" s="1"/>
  <c r="K19" s="1"/>
  <c r="K17"/>
  <c r="J18"/>
  <c r="J16" l="1"/>
  <c r="K16" s="1"/>
  <c r="K14"/>
  <c r="K18"/>
  <c r="J20"/>
  <c r="K20" s="1"/>
  <c r="J21" l="1"/>
  <c r="M12" s="1"/>
  <c r="L20" s="1"/>
  <c r="L14" l="1"/>
  <c r="M14" s="1"/>
  <c r="N14" s="1"/>
  <c r="L16"/>
  <c r="L17"/>
  <c r="M17" s="1"/>
  <c r="N17" s="1"/>
  <c r="L18"/>
  <c r="M18" s="1"/>
  <c r="L19"/>
  <c r="M19" s="1"/>
  <c r="N19" s="1"/>
  <c r="L15"/>
  <c r="M15" s="1"/>
  <c r="N15" s="1"/>
  <c r="M16" l="1"/>
  <c r="N16" s="1"/>
  <c r="N18"/>
  <c r="M20"/>
  <c r="N20" s="1"/>
  <c r="O16" l="1"/>
  <c r="O15"/>
  <c r="P15" s="1"/>
  <c r="Q15" s="1"/>
  <c r="O18"/>
  <c r="O20"/>
  <c r="M21"/>
  <c r="P12" s="1"/>
  <c r="O14" l="1"/>
  <c r="P14" s="1"/>
  <c r="O17"/>
  <c r="P17" s="1"/>
  <c r="O19"/>
  <c r="P19" l="1"/>
  <c r="Q19" s="1"/>
  <c r="Q17"/>
  <c r="P16"/>
  <c r="Q14"/>
  <c r="P18" l="1"/>
  <c r="Q16"/>
  <c r="P20" l="1"/>
  <c r="Q20" s="1"/>
  <c r="Q18"/>
  <c r="R20" l="1"/>
  <c r="S20" s="1"/>
  <c r="T20" s="1"/>
  <c r="R16"/>
  <c r="S16" s="1"/>
  <c r="R18"/>
  <c r="S18" s="1"/>
  <c r="T18" s="1"/>
  <c r="R17"/>
  <c r="S17" s="1"/>
  <c r="T17" s="1"/>
  <c r="R14"/>
  <c r="S14" s="1"/>
  <c r="T14" s="1"/>
  <c r="R15"/>
  <c r="S15" s="1"/>
  <c r="T15" s="1"/>
  <c r="R19"/>
  <c r="S19" s="1"/>
  <c r="T19" s="1"/>
  <c r="P21"/>
  <c r="S12" s="1"/>
  <c r="U20" l="1"/>
  <c r="V20" s="1"/>
  <c r="S21"/>
  <c r="V12" s="1"/>
  <c r="U14" s="1"/>
  <c r="V14" s="1"/>
  <c r="T16"/>
  <c r="U18" l="1"/>
  <c r="V18" s="1"/>
  <c r="U16"/>
  <c r="V16" s="1"/>
  <c r="U15"/>
  <c r="V15" s="1"/>
  <c r="U17"/>
  <c r="V17" s="1"/>
  <c r="U19"/>
  <c r="V19" s="1"/>
  <c r="V21" l="1"/>
</calcChain>
</file>

<file path=xl/sharedStrings.xml><?xml version="1.0" encoding="utf-8"?>
<sst xmlns="http://schemas.openxmlformats.org/spreadsheetml/2006/main" count="54" uniqueCount="30">
  <si>
    <t>SUFFRAGES EXPRIMES (SVE)</t>
  </si>
  <si>
    <t>Nombre de sièges à répartir</t>
  </si>
  <si>
    <t>QUOTIENT ELECTORAL (QE)</t>
  </si>
  <si>
    <t>1ère répartition des sièges</t>
  </si>
  <si>
    <t>2ème répartition des sièges</t>
  </si>
  <si>
    <t>Nb de siège restant à pourvoir:</t>
  </si>
  <si>
    <t>Voix/QE</t>
  </si>
  <si>
    <t>Sièges obtenus au quotient</t>
  </si>
  <si>
    <t>Moyenne pour le 1er siège restant</t>
  </si>
  <si>
    <t>Sièges obtenus à la + forte moyenne</t>
  </si>
  <si>
    <t>Sièges obtenus</t>
  </si>
  <si>
    <t>FO</t>
  </si>
  <si>
    <t>CGT</t>
  </si>
  <si>
    <t>SOLIDAIRES</t>
  </si>
  <si>
    <t>Total :</t>
  </si>
  <si>
    <t xml:space="preserve"> </t>
  </si>
  <si>
    <t xml:space="preserve">TOTAL VOIX </t>
  </si>
  <si>
    <r>
      <t>Calcul du quotient électoral</t>
    </r>
    <r>
      <rPr>
        <sz val="11"/>
        <rFont val="Arial"/>
        <family val="2"/>
      </rPr>
      <t>. Le calcul du quotient électoral, calculé jusqu'au deuxième chiffre après la virgule, est égal au nombre total des suffrages exprimés divisé par le nombre de sièges à pourvoir.</t>
    </r>
  </si>
  <si>
    <r>
      <t>Première répartition des sièges</t>
    </r>
    <r>
      <rPr>
        <sz val="11"/>
        <rFont val="Arial"/>
        <family val="2"/>
      </rPr>
      <t>. Chaque liste "a droit à autant de sièges que la moyenne des voix recueillies par elle contient de fois le quotient électoral"</t>
    </r>
  </si>
  <si>
    <r>
      <t>Méthode de la plus forte moyenne.</t>
    </r>
    <r>
      <rPr>
        <sz val="11"/>
        <rFont val="Arial"/>
        <family val="2"/>
      </rPr>
      <t xml:space="preserve"> Après un premier tour d’attribution des sièges au quotient, on calculera pour chaque siège restant à attribuer la moyenne de chaque liste en divisant la moyenne des voix de chaque liste par le nombre de siège obtenus plus un. La liste qui a la plus grande moyenne se voit attribuer le siège du tour. On continue ainsi jusqu’à l’attribution complète des sièges.
</t>
    </r>
  </si>
  <si>
    <t>Dans la répartition à la plus forte moyenne, il s'agit de calculer quelle serait pour chaque liste la moyenne des suffrages obtenus par sièges attribués si on accordait fictivement à chacune d'elle un siège supplémentaire. La liste qui obtient la plus forte moyenne reçoit un siège. L'opération se répète autant de fois qu'il reste de sièges à pourvoir</t>
  </si>
  <si>
    <t>* Pour obtenir la moyenne des voix de chaque liste, il faut diviser le total des voix recueillies par tous les candidats de la liste par le nombre de candidats présenté sur cette liste</t>
  </si>
  <si>
    <t>FO CAP</t>
  </si>
  <si>
    <t>Nombre de voix</t>
  </si>
  <si>
    <t xml:space="preserve">ATTRIBUTION DES SIEGES SELON LA REGLE DE LA FORTE MOYENNE ELECTION COMISSION COS TERRITORIAL
</t>
  </si>
  <si>
    <t>ATTRIBUTION DES SIEGES SELON LA REGLE DE LA FORTE MOYENNE ELECTION CONTROLE COS TERRITORIAL                                                                                                                    
REPRESENTATION PROPORTIONNELLE
A LA PLUS FORTE MOYENNE</t>
  </si>
  <si>
    <t>Moi</t>
  </si>
  <si>
    <t>lui</t>
  </si>
  <si>
    <t>encore moi</t>
  </si>
  <si>
    <t>encore lui</t>
  </si>
</sst>
</file>

<file path=xl/styles.xml><?xml version="1.0" encoding="utf-8"?>
<styleSheet xmlns="http://schemas.openxmlformats.org/spreadsheetml/2006/main">
  <fonts count="17">
    <font>
      <sz val="11"/>
      <color theme="1"/>
      <name val="Calibri"/>
      <family val="2"/>
      <scheme val="minor"/>
    </font>
    <font>
      <b/>
      <u/>
      <sz val="11"/>
      <name val="Arial"/>
      <family val="2"/>
    </font>
    <font>
      <sz val="11"/>
      <name val="Arial"/>
      <family val="2"/>
    </font>
    <font>
      <sz val="10"/>
      <name val="Arial"/>
      <family val="2"/>
    </font>
    <font>
      <sz val="8"/>
      <name val="Arial"/>
      <family val="2"/>
    </font>
    <font>
      <sz val="12"/>
      <color indexed="63"/>
      <name val="Arial"/>
      <family val="2"/>
    </font>
    <font>
      <sz val="26"/>
      <color theme="1"/>
      <name val="Calibri"/>
      <family val="2"/>
      <scheme val="minor"/>
    </font>
    <font>
      <b/>
      <sz val="20"/>
      <color theme="1"/>
      <name val="Calibri"/>
      <family val="2"/>
      <scheme val="minor"/>
    </font>
    <font>
      <b/>
      <sz val="11"/>
      <color rgb="FFFF0000"/>
      <name val="Calibri"/>
      <family val="2"/>
      <scheme val="minor"/>
    </font>
    <font>
      <b/>
      <sz val="20"/>
      <color rgb="FFFF0000"/>
      <name val="Calibri"/>
      <family val="2"/>
      <scheme val="minor"/>
    </font>
    <font>
      <b/>
      <sz val="26"/>
      <color rgb="FFFF0000"/>
      <name val="Calibri"/>
      <family val="2"/>
      <scheme val="minor"/>
    </font>
    <font>
      <b/>
      <sz val="26"/>
      <color rgb="FF002060"/>
      <name val="Calibri"/>
      <family val="2"/>
      <scheme val="minor"/>
    </font>
    <font>
      <b/>
      <sz val="26"/>
      <color theme="1"/>
      <name val="Calibri"/>
      <family val="2"/>
      <scheme val="minor"/>
    </font>
    <font>
      <b/>
      <sz val="26"/>
      <name val="Calibri"/>
      <family val="2"/>
      <scheme val="minor"/>
    </font>
    <font>
      <b/>
      <sz val="26"/>
      <color rgb="FF00B0F0"/>
      <name val="Calibri"/>
      <family val="2"/>
      <scheme val="minor"/>
    </font>
    <font>
      <sz val="20"/>
      <color rgb="FF002060"/>
      <name val="Calibri"/>
      <family val="2"/>
      <scheme val="minor"/>
    </font>
    <font>
      <b/>
      <sz val="26"/>
      <color rgb="FF92D050"/>
      <name val="Calibri"/>
      <family val="2"/>
      <scheme val="minor"/>
    </font>
  </fonts>
  <fills count="2">
    <fill>
      <patternFill patternType="none"/>
    </fill>
    <fill>
      <patternFill patternType="gray125"/>
    </fill>
  </fills>
  <borders count="4">
    <border>
      <left/>
      <right/>
      <top/>
      <bottom/>
      <diagonal/>
    </border>
    <border>
      <left/>
      <right style="medium">
        <color indexed="64"/>
      </right>
      <top/>
      <bottom/>
      <diagonal/>
    </border>
    <border>
      <left/>
      <right/>
      <top/>
      <bottom style="thin">
        <color indexed="64"/>
      </bottom>
      <diagonal/>
    </border>
    <border>
      <left/>
      <right style="medium">
        <color indexed="64"/>
      </right>
      <top/>
      <bottom style="thin">
        <color indexed="64"/>
      </bottom>
      <diagonal/>
    </border>
  </borders>
  <cellStyleXfs count="1">
    <xf numFmtId="0" fontId="0" fillId="0" borderId="0"/>
  </cellStyleXfs>
  <cellXfs count="35">
    <xf numFmtId="0" fontId="0" fillId="0" borderId="0" xfId="0"/>
    <xf numFmtId="0" fontId="0" fillId="0" borderId="0" xfId="0" applyAlignment="1">
      <alignment wrapText="1"/>
    </xf>
    <xf numFmtId="0" fontId="0" fillId="0" borderId="0" xfId="0" applyAlignment="1">
      <alignment horizontal="center" vertical="center"/>
    </xf>
    <xf numFmtId="0" fontId="3" fillId="0" borderId="0" xfId="0" applyFont="1" applyBorder="1" applyProtection="1"/>
    <xf numFmtId="0" fontId="3" fillId="0" borderId="0" xfId="0" applyFont="1" applyBorder="1" applyAlignment="1" applyProtection="1"/>
    <xf numFmtId="0" fontId="3" fillId="0" borderId="1" xfId="0" applyFont="1" applyBorder="1" applyAlignment="1" applyProtection="1"/>
    <xf numFmtId="0" fontId="4" fillId="0" borderId="0" xfId="0" applyFont="1" applyBorder="1" applyProtection="1"/>
    <xf numFmtId="0" fontId="3" fillId="0" borderId="1" xfId="0" applyFont="1" applyBorder="1" applyProtection="1"/>
    <xf numFmtId="0" fontId="6" fillId="0" borderId="0" xfId="0" applyFont="1" applyAlignment="1">
      <alignment horizontal="center" vertical="center"/>
    </xf>
    <xf numFmtId="0" fontId="8" fillId="0" borderId="0" xfId="0" applyFont="1" applyAlignment="1">
      <alignment horizontal="center" vertical="center"/>
    </xf>
    <xf numFmtId="0" fontId="9" fillId="0" borderId="0" xfId="0" applyFont="1" applyAlignment="1">
      <alignment horizontal="center" vertical="center"/>
    </xf>
    <xf numFmtId="0" fontId="10" fillId="0" borderId="0" xfId="0" applyFont="1" applyAlignment="1">
      <alignment horizontal="center" vertical="center"/>
    </xf>
    <xf numFmtId="0" fontId="7" fillId="0" borderId="0" xfId="0" applyFont="1"/>
    <xf numFmtId="0" fontId="11" fillId="0" borderId="0" xfId="0" applyFont="1" applyAlignment="1">
      <alignment horizontal="center" vertical="center"/>
    </xf>
    <xf numFmtId="0" fontId="12" fillId="0" borderId="0" xfId="0" applyFont="1" applyAlignment="1">
      <alignment horizontal="center" vertical="center"/>
    </xf>
    <xf numFmtId="0" fontId="13" fillId="0" borderId="0" xfId="0" applyFont="1" applyAlignment="1">
      <alignment horizontal="center" vertical="center"/>
    </xf>
    <xf numFmtId="0" fontId="14" fillId="0" borderId="0" xfId="0" applyFont="1" applyAlignment="1">
      <alignment horizontal="center" vertical="center"/>
    </xf>
    <xf numFmtId="0" fontId="15" fillId="0" borderId="0" xfId="0" applyFont="1" applyAlignment="1">
      <alignment horizontal="center" vertical="center"/>
    </xf>
    <xf numFmtId="0" fontId="12" fillId="0" borderId="0" xfId="0" applyFont="1" applyAlignment="1">
      <alignment horizontal="center" vertical="center"/>
    </xf>
    <xf numFmtId="2" fontId="0" fillId="0" borderId="0" xfId="0" applyNumberFormat="1" applyAlignment="1">
      <alignment horizontal="center" vertical="center"/>
    </xf>
    <xf numFmtId="0" fontId="12" fillId="0" borderId="0" xfId="0" applyFont="1" applyAlignment="1">
      <alignment horizontal="center" vertical="center"/>
    </xf>
    <xf numFmtId="0" fontId="16" fillId="0" borderId="0" xfId="0" applyFont="1" applyAlignment="1">
      <alignment horizontal="center" vertical="center"/>
    </xf>
    <xf numFmtId="2" fontId="0" fillId="0" borderId="0" xfId="0" applyNumberFormat="1" applyAlignment="1" applyProtection="1">
      <alignment horizontal="center" vertical="center"/>
      <protection locked="0"/>
    </xf>
    <xf numFmtId="2" fontId="7" fillId="0" borderId="0" xfId="0" applyNumberFormat="1" applyFont="1" applyAlignment="1">
      <alignment horizontal="center" vertical="center"/>
    </xf>
    <xf numFmtId="1" fontId="7" fillId="0" borderId="0" xfId="0" applyNumberFormat="1" applyFont="1" applyAlignment="1">
      <alignment horizontal="center" vertical="center"/>
    </xf>
    <xf numFmtId="1" fontId="9" fillId="0" borderId="0" xfId="0" applyNumberFormat="1" applyFont="1" applyAlignment="1">
      <alignment horizontal="center" vertical="center"/>
    </xf>
    <xf numFmtId="0" fontId="12" fillId="0" borderId="0" xfId="0" applyFont="1" applyAlignment="1">
      <alignment horizontal="center" vertical="center" wrapText="1"/>
    </xf>
    <xf numFmtId="0" fontId="12" fillId="0" borderId="0" xfId="0" applyFont="1" applyAlignment="1">
      <alignment horizontal="center" vertical="center"/>
    </xf>
    <xf numFmtId="0" fontId="1" fillId="0" borderId="0" xfId="0" applyFont="1" applyBorder="1" applyAlignment="1" applyProtection="1">
      <alignment vertical="top" wrapText="1"/>
    </xf>
    <xf numFmtId="0" fontId="2" fillId="0" borderId="0" xfId="0" applyFont="1" applyBorder="1" applyAlignment="1" applyProtection="1">
      <alignment vertical="top" wrapText="1"/>
    </xf>
    <xf numFmtId="0" fontId="2" fillId="0" borderId="1" xfId="0" applyFont="1" applyBorder="1" applyAlignment="1" applyProtection="1">
      <alignment vertical="top" wrapText="1"/>
    </xf>
    <xf numFmtId="0" fontId="3" fillId="0" borderId="2" xfId="0" applyFont="1" applyBorder="1" applyAlignment="1" applyProtection="1"/>
    <xf numFmtId="0" fontId="3" fillId="0" borderId="3" xfId="0" applyFont="1" applyBorder="1" applyAlignment="1" applyProtection="1"/>
    <xf numFmtId="0" fontId="5" fillId="0" borderId="0" xfId="0" applyFont="1" applyBorder="1" applyAlignment="1" applyProtection="1">
      <alignment horizontal="center" vertical="top" wrapText="1"/>
    </xf>
    <xf numFmtId="0" fontId="3" fillId="0" borderId="0" xfId="0" applyFont="1" applyBorder="1" applyAlignment="1" applyProtection="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dimension ref="A1:Y24"/>
  <sheetViews>
    <sheetView tabSelected="1" workbookViewId="0">
      <selection activeCell="W1" sqref="W1:Y1048576"/>
    </sheetView>
  </sheetViews>
  <sheetFormatPr defaultColWidth="11.42578125" defaultRowHeight="15"/>
  <cols>
    <col min="1" max="1" width="24.28515625" customWidth="1"/>
    <col min="2" max="2" width="32.7109375" customWidth="1"/>
    <col min="4" max="4" width="25.85546875" customWidth="1"/>
    <col min="5" max="5" width="55.28515625" customWidth="1"/>
    <col min="6" max="6" width="35.85546875" customWidth="1"/>
    <col min="7" max="7" width="27.28515625" customWidth="1"/>
  </cols>
  <sheetData>
    <row r="1" spans="1:25" ht="33.75">
      <c r="A1" s="26" t="s">
        <v>24</v>
      </c>
      <c r="B1" s="27"/>
      <c r="C1" s="27"/>
      <c r="D1" s="27"/>
      <c r="E1" s="27"/>
      <c r="F1" s="27"/>
      <c r="G1" s="27"/>
    </row>
    <row r="3" spans="1:25" ht="26.25">
      <c r="A3" t="s">
        <v>0</v>
      </c>
      <c r="C3" s="12">
        <f>B21</f>
        <v>728</v>
      </c>
    </row>
    <row r="4" spans="1:25" ht="26.25">
      <c r="C4" s="12"/>
    </row>
    <row r="5" spans="1:25" ht="26.25">
      <c r="A5" t="s">
        <v>1</v>
      </c>
      <c r="C5" s="12">
        <v>19</v>
      </c>
    </row>
    <row r="6" spans="1:25" ht="26.25">
      <c r="C6" s="12"/>
    </row>
    <row r="7" spans="1:25" ht="26.25">
      <c r="C7" s="12"/>
    </row>
    <row r="8" spans="1:25" ht="26.25">
      <c r="A8" t="s">
        <v>2</v>
      </c>
      <c r="C8" s="12">
        <f>C3/C5</f>
        <v>38.315789473684212</v>
      </c>
      <c r="E8" s="1"/>
    </row>
    <row r="11" spans="1:25">
      <c r="A11" s="9"/>
      <c r="B11" s="9" t="s">
        <v>3</v>
      </c>
      <c r="C11" s="9"/>
      <c r="E11" s="9" t="s">
        <v>4</v>
      </c>
    </row>
    <row r="12" spans="1:25" ht="26.25">
      <c r="A12" s="2"/>
      <c r="B12" s="2"/>
      <c r="C12" s="2"/>
      <c r="E12" s="9" t="s">
        <v>5</v>
      </c>
      <c r="G12" s="10">
        <f>$C$5-D21</f>
        <v>5</v>
      </c>
      <c r="J12" s="10">
        <f>$C$5-G21</f>
        <v>4</v>
      </c>
      <c r="M12" s="10">
        <f>$C$5-J21</f>
        <v>3</v>
      </c>
      <c r="P12" s="10">
        <f>$C$5-M21</f>
        <v>2</v>
      </c>
      <c r="S12" s="10">
        <f>$C$5-P21</f>
        <v>1</v>
      </c>
      <c r="V12" s="10">
        <f>$C$5-S21</f>
        <v>0</v>
      </c>
      <c r="Y12" s="10"/>
    </row>
    <row r="13" spans="1:25">
      <c r="A13" s="2"/>
      <c r="B13" s="2" t="s">
        <v>23</v>
      </c>
      <c r="C13" s="2" t="s">
        <v>6</v>
      </c>
      <c r="D13" s="2" t="s">
        <v>7</v>
      </c>
      <c r="E13" s="2" t="s">
        <v>8</v>
      </c>
      <c r="F13" s="2" t="s">
        <v>9</v>
      </c>
      <c r="G13" s="2" t="s">
        <v>10</v>
      </c>
      <c r="I13" s="2" t="s">
        <v>9</v>
      </c>
      <c r="L13" s="2" t="s">
        <v>9</v>
      </c>
      <c r="O13" s="2" t="s">
        <v>9</v>
      </c>
      <c r="R13" s="2" t="s">
        <v>9</v>
      </c>
      <c r="U13" s="2" t="s">
        <v>9</v>
      </c>
      <c r="X13" s="2"/>
    </row>
    <row r="14" spans="1:25" ht="33.75">
      <c r="A14" s="13" t="s">
        <v>11</v>
      </c>
      <c r="B14" s="13">
        <v>101</v>
      </c>
      <c r="C14" s="19">
        <f>B14/C8</f>
        <v>2.6359890109890109</v>
      </c>
      <c r="D14" s="13">
        <f>ROUNDDOWN(C14,0)</f>
        <v>2</v>
      </c>
      <c r="E14" s="22">
        <f>$B14/(D14+1)</f>
        <v>33.666666666666664</v>
      </c>
      <c r="F14" s="17">
        <f>IF(E14=MAX(E$14:E$20),1,0)*IF(G$12&gt;0,1,0)</f>
        <v>0</v>
      </c>
      <c r="G14" s="13">
        <f>D14+F14</f>
        <v>2</v>
      </c>
      <c r="H14" s="22">
        <f>$B14/(G14+1)</f>
        <v>33.666666666666664</v>
      </c>
      <c r="I14" s="17">
        <f>IF(H14=MAX(H$14:H$20),1,0)*IF(J$12&gt;0,1,0)</f>
        <v>0</v>
      </c>
      <c r="J14" s="13">
        <f>G14+I14</f>
        <v>2</v>
      </c>
      <c r="K14" s="22">
        <f>$B14/(J14+1)</f>
        <v>33.666666666666664</v>
      </c>
      <c r="L14" s="17">
        <f>IF(K14=MAX(K$14:K$20),1,0)*IF(M$12&gt;0,1,0)</f>
        <v>0</v>
      </c>
      <c r="M14" s="13">
        <f>J14+L14</f>
        <v>2</v>
      </c>
      <c r="N14" s="22">
        <f>$B14/(M14+1)</f>
        <v>33.666666666666664</v>
      </c>
      <c r="O14" s="17">
        <f>IF(N14=MAX(N$14:N$20),1,0)*IF(P$12&gt;0,1,0)</f>
        <v>0</v>
      </c>
      <c r="P14" s="13">
        <f>M14+O14</f>
        <v>2</v>
      </c>
      <c r="Q14" s="22">
        <f>$B14/(P14+1)</f>
        <v>33.666666666666664</v>
      </c>
      <c r="R14" s="17">
        <f>IF(Q14=MAX(Q$14:Q$20),1,0)*IF(S$12&gt;0,1,0)</f>
        <v>0</v>
      </c>
      <c r="S14" s="13">
        <f>P14+R14</f>
        <v>2</v>
      </c>
      <c r="T14" s="22">
        <f>$B14/(S14+1)</f>
        <v>33.666666666666664</v>
      </c>
      <c r="U14" s="17">
        <f>IF(T14=MAX(T$14:T$20),1,0)*IF(V$12&gt;0,1,0)</f>
        <v>0</v>
      </c>
      <c r="V14" s="13">
        <f>S14+U14</f>
        <v>2</v>
      </c>
      <c r="W14" s="22"/>
      <c r="X14" s="17"/>
      <c r="Y14" s="13"/>
    </row>
    <row r="15" spans="1:25" ht="33.75">
      <c r="A15" s="11" t="s">
        <v>12</v>
      </c>
      <c r="B15" s="11">
        <v>102</v>
      </c>
      <c r="C15" s="19">
        <f>B15/C8</f>
        <v>2.662087912087912</v>
      </c>
      <c r="D15" s="13">
        <f t="shared" ref="D15:D20" si="0">ROUNDDOWN(C15,0)</f>
        <v>2</v>
      </c>
      <c r="E15" s="22">
        <f t="shared" ref="E15:E20" si="1">$B15/(D15+1)</f>
        <v>34</v>
      </c>
      <c r="F15" s="17">
        <f t="shared" ref="F15:F20" si="2">IF(E15=MAX(E$14:E$20),1,0)*IF(G$12&gt;0,1,0)</f>
        <v>0</v>
      </c>
      <c r="G15" s="11">
        <f>D15+F15</f>
        <v>2</v>
      </c>
      <c r="H15" s="22">
        <f t="shared" ref="H15:H20" si="3">$B15/(G15+1)</f>
        <v>34</v>
      </c>
      <c r="I15" s="17">
        <f t="shared" ref="I15:I20" si="4">IF(H15=MAX(H$14:H$20),1,0)*IF(J$12&gt;0,1,0)</f>
        <v>0</v>
      </c>
      <c r="J15" s="11">
        <f>G15+I15</f>
        <v>2</v>
      </c>
      <c r="K15" s="22">
        <f t="shared" ref="K15:K20" si="5">$B15/(J15+1)</f>
        <v>34</v>
      </c>
      <c r="L15" s="17">
        <f t="shared" ref="L15:L20" si="6">IF(K15=MAX(K$14:K$20),1,0)*IF(M$12&gt;0,1,0)</f>
        <v>0</v>
      </c>
      <c r="M15" s="11">
        <f>J15+L15</f>
        <v>2</v>
      </c>
      <c r="N15" s="22">
        <f t="shared" ref="N15:N20" si="7">$B15/(M15+1)</f>
        <v>34</v>
      </c>
      <c r="O15" s="17">
        <f t="shared" ref="O15:O20" si="8">IF(N15=MAX(N$14:N$20),1,0)*IF(P$12&gt;0,1,0)</f>
        <v>0</v>
      </c>
      <c r="P15" s="11">
        <f>M15+O15</f>
        <v>2</v>
      </c>
      <c r="Q15" s="22">
        <f t="shared" ref="Q15:Q20" si="9">$B15/(P15+1)</f>
        <v>34</v>
      </c>
      <c r="R15" s="17">
        <f t="shared" ref="R15:R20" si="10">IF(Q15=MAX(Q$14:Q$20),1,0)*IF(S$12&gt;0,1,0)</f>
        <v>0</v>
      </c>
      <c r="S15" s="11">
        <f>P15+R15</f>
        <v>2</v>
      </c>
      <c r="T15" s="22">
        <f t="shared" ref="T15:T20" si="11">$B15/(S15+1)</f>
        <v>34</v>
      </c>
      <c r="U15" s="17">
        <f t="shared" ref="U15:U20" si="12">IF(T15=MAX(T$14:T$20),1,0)*IF(V$12&gt;0,1,0)</f>
        <v>0</v>
      </c>
      <c r="V15" s="11">
        <f>S15+U15</f>
        <v>2</v>
      </c>
      <c r="W15" s="22"/>
      <c r="X15" s="17"/>
      <c r="Y15" s="11"/>
    </row>
    <row r="16" spans="1:25" ht="33.75">
      <c r="A16" s="14" t="s">
        <v>13</v>
      </c>
      <c r="B16" s="14">
        <v>103</v>
      </c>
      <c r="C16" s="19">
        <f>B16/C8</f>
        <v>2.688186813186813</v>
      </c>
      <c r="D16" s="13">
        <f t="shared" si="0"/>
        <v>2</v>
      </c>
      <c r="E16" s="22">
        <f t="shared" si="1"/>
        <v>34.333333333333336</v>
      </c>
      <c r="F16" s="17">
        <f t="shared" si="2"/>
        <v>0</v>
      </c>
      <c r="G16" s="15">
        <f>D16+F16</f>
        <v>2</v>
      </c>
      <c r="H16" s="22">
        <f t="shared" si="3"/>
        <v>34.333333333333336</v>
      </c>
      <c r="I16" s="17">
        <f t="shared" si="4"/>
        <v>0</v>
      </c>
      <c r="J16" s="15">
        <f>G16+I16</f>
        <v>2</v>
      </c>
      <c r="K16" s="22">
        <f t="shared" si="5"/>
        <v>34.333333333333336</v>
      </c>
      <c r="L16" s="17">
        <f t="shared" si="6"/>
        <v>0</v>
      </c>
      <c r="M16" s="15">
        <f>J16+L16</f>
        <v>2</v>
      </c>
      <c r="N16" s="22">
        <f t="shared" si="7"/>
        <v>34.333333333333336</v>
      </c>
      <c r="O16" s="17">
        <f t="shared" si="8"/>
        <v>0</v>
      </c>
      <c r="P16" s="15">
        <f>M16+O16</f>
        <v>2</v>
      </c>
      <c r="Q16" s="22">
        <f t="shared" si="9"/>
        <v>34.333333333333336</v>
      </c>
      <c r="R16" s="17">
        <f t="shared" si="10"/>
        <v>1</v>
      </c>
      <c r="S16" s="15">
        <f>P16+R16</f>
        <v>3</v>
      </c>
      <c r="T16" s="22">
        <f t="shared" si="11"/>
        <v>25.75</v>
      </c>
      <c r="U16" s="17">
        <f t="shared" si="12"/>
        <v>0</v>
      </c>
      <c r="V16" s="15">
        <f>S16+U16</f>
        <v>3</v>
      </c>
      <c r="W16" s="22"/>
      <c r="X16" s="17"/>
      <c r="Y16" s="15"/>
    </row>
    <row r="17" spans="1:25" ht="33.75">
      <c r="A17" s="2" t="s">
        <v>26</v>
      </c>
      <c r="B17" s="8">
        <v>104</v>
      </c>
      <c r="C17" s="19">
        <f>B17/C8</f>
        <v>2.714285714285714</v>
      </c>
      <c r="D17" s="13">
        <f t="shared" si="0"/>
        <v>2</v>
      </c>
      <c r="E17" s="22">
        <f t="shared" si="1"/>
        <v>34.666666666666664</v>
      </c>
      <c r="F17" s="17">
        <f t="shared" si="2"/>
        <v>0</v>
      </c>
      <c r="G17" s="15">
        <f t="shared" ref="G17:G20" si="13">D17+F17</f>
        <v>2</v>
      </c>
      <c r="H17" s="22">
        <f t="shared" si="3"/>
        <v>34.666666666666664</v>
      </c>
      <c r="I17" s="17">
        <f t="shared" si="4"/>
        <v>0</v>
      </c>
      <c r="J17" s="15">
        <f t="shared" ref="J17:J20" si="14">G17+I17</f>
        <v>2</v>
      </c>
      <c r="K17" s="22">
        <f t="shared" si="5"/>
        <v>34.666666666666664</v>
      </c>
      <c r="L17" s="17">
        <f t="shared" si="6"/>
        <v>0</v>
      </c>
      <c r="M17" s="15">
        <f t="shared" ref="M17:M20" si="15">J17+L17</f>
        <v>2</v>
      </c>
      <c r="N17" s="22">
        <f t="shared" si="7"/>
        <v>34.666666666666664</v>
      </c>
      <c r="O17" s="17">
        <f t="shared" si="8"/>
        <v>1</v>
      </c>
      <c r="P17" s="15">
        <f t="shared" ref="P17:P20" si="16">M17+O17</f>
        <v>3</v>
      </c>
      <c r="Q17" s="22">
        <f t="shared" si="9"/>
        <v>26</v>
      </c>
      <c r="R17" s="17">
        <f t="shared" si="10"/>
        <v>0</v>
      </c>
      <c r="S17" s="15">
        <f t="shared" ref="S17:S20" si="17">P17+R17</f>
        <v>3</v>
      </c>
      <c r="T17" s="22">
        <f t="shared" si="11"/>
        <v>26</v>
      </c>
      <c r="U17" s="17">
        <f t="shared" si="12"/>
        <v>0</v>
      </c>
      <c r="V17" s="15">
        <f t="shared" ref="V17:V20" si="18">S17+U17</f>
        <v>3</v>
      </c>
      <c r="W17" s="22"/>
      <c r="X17" s="17"/>
      <c r="Y17" s="15"/>
    </row>
    <row r="18" spans="1:25" ht="33.75">
      <c r="A18" s="2" t="s">
        <v>27</v>
      </c>
      <c r="B18" s="8">
        <v>105</v>
      </c>
      <c r="C18" s="19">
        <f>B18/C8</f>
        <v>2.7403846153846154</v>
      </c>
      <c r="D18" s="13">
        <f t="shared" si="0"/>
        <v>2</v>
      </c>
      <c r="E18" s="22">
        <f t="shared" si="1"/>
        <v>35</v>
      </c>
      <c r="F18" s="17">
        <f t="shared" si="2"/>
        <v>0</v>
      </c>
      <c r="G18" s="15">
        <f t="shared" si="13"/>
        <v>2</v>
      </c>
      <c r="H18" s="22">
        <f t="shared" si="3"/>
        <v>35</v>
      </c>
      <c r="I18" s="17">
        <f t="shared" si="4"/>
        <v>0</v>
      </c>
      <c r="J18" s="15">
        <f t="shared" si="14"/>
        <v>2</v>
      </c>
      <c r="K18" s="22">
        <f t="shared" si="5"/>
        <v>35</v>
      </c>
      <c r="L18" s="17">
        <f t="shared" si="6"/>
        <v>1</v>
      </c>
      <c r="M18" s="15">
        <f t="shared" si="15"/>
        <v>3</v>
      </c>
      <c r="N18" s="22">
        <f t="shared" si="7"/>
        <v>26.25</v>
      </c>
      <c r="O18" s="17">
        <f t="shared" si="8"/>
        <v>0</v>
      </c>
      <c r="P18" s="15">
        <f t="shared" si="16"/>
        <v>3</v>
      </c>
      <c r="Q18" s="22">
        <f t="shared" si="9"/>
        <v>26.25</v>
      </c>
      <c r="R18" s="17">
        <f t="shared" si="10"/>
        <v>0</v>
      </c>
      <c r="S18" s="15">
        <f t="shared" si="17"/>
        <v>3</v>
      </c>
      <c r="T18" s="22">
        <f t="shared" si="11"/>
        <v>26.25</v>
      </c>
      <c r="U18" s="17">
        <f t="shared" si="12"/>
        <v>0</v>
      </c>
      <c r="V18" s="15">
        <f t="shared" si="18"/>
        <v>3</v>
      </c>
      <c r="W18" s="22"/>
      <c r="X18" s="17"/>
      <c r="Y18" s="15"/>
    </row>
    <row r="19" spans="1:25" ht="33.75">
      <c r="A19" s="2" t="s">
        <v>28</v>
      </c>
      <c r="B19" s="8">
        <v>106</v>
      </c>
      <c r="C19" s="19">
        <f>B19/C8</f>
        <v>2.7664835164835164</v>
      </c>
      <c r="D19" s="13">
        <f t="shared" si="0"/>
        <v>2</v>
      </c>
      <c r="E19" s="22">
        <f t="shared" si="1"/>
        <v>35.333333333333336</v>
      </c>
      <c r="F19" s="17">
        <f t="shared" si="2"/>
        <v>0</v>
      </c>
      <c r="G19" s="15">
        <f t="shared" si="13"/>
        <v>2</v>
      </c>
      <c r="H19" s="22">
        <f t="shared" si="3"/>
        <v>35.333333333333336</v>
      </c>
      <c r="I19" s="17">
        <f t="shared" si="4"/>
        <v>1</v>
      </c>
      <c r="J19" s="15">
        <f t="shared" si="14"/>
        <v>3</v>
      </c>
      <c r="K19" s="22">
        <f t="shared" si="5"/>
        <v>26.5</v>
      </c>
      <c r="L19" s="17">
        <f t="shared" si="6"/>
        <v>0</v>
      </c>
      <c r="M19" s="15">
        <f t="shared" si="15"/>
        <v>3</v>
      </c>
      <c r="N19" s="22">
        <f t="shared" si="7"/>
        <v>26.5</v>
      </c>
      <c r="O19" s="17">
        <f t="shared" si="8"/>
        <v>0</v>
      </c>
      <c r="P19" s="15">
        <f t="shared" si="16"/>
        <v>3</v>
      </c>
      <c r="Q19" s="22">
        <f t="shared" si="9"/>
        <v>26.5</v>
      </c>
      <c r="R19" s="17">
        <f t="shared" si="10"/>
        <v>0</v>
      </c>
      <c r="S19" s="15">
        <f t="shared" si="17"/>
        <v>3</v>
      </c>
      <c r="T19" s="22">
        <f t="shared" si="11"/>
        <v>26.5</v>
      </c>
      <c r="U19" s="17">
        <f t="shared" si="12"/>
        <v>0</v>
      </c>
      <c r="V19" s="15">
        <f t="shared" si="18"/>
        <v>3</v>
      </c>
      <c r="W19" s="22"/>
      <c r="X19" s="17"/>
      <c r="Y19" s="15"/>
    </row>
    <row r="20" spans="1:25" ht="33.75">
      <c r="A20" s="2" t="s">
        <v>29</v>
      </c>
      <c r="B20" s="8">
        <v>107</v>
      </c>
      <c r="C20" s="19">
        <f>B20/C8</f>
        <v>2.7925824175824174</v>
      </c>
      <c r="D20" s="13">
        <f t="shared" si="0"/>
        <v>2</v>
      </c>
      <c r="E20" s="22">
        <f t="shared" si="1"/>
        <v>35.666666666666664</v>
      </c>
      <c r="F20" s="17">
        <f t="shared" si="2"/>
        <v>1</v>
      </c>
      <c r="G20" s="15">
        <f t="shared" si="13"/>
        <v>3</v>
      </c>
      <c r="H20" s="22">
        <f t="shared" si="3"/>
        <v>26.75</v>
      </c>
      <c r="I20" s="17">
        <f t="shared" si="4"/>
        <v>0</v>
      </c>
      <c r="J20" s="15">
        <f t="shared" si="14"/>
        <v>3</v>
      </c>
      <c r="K20" s="22">
        <f t="shared" si="5"/>
        <v>26.75</v>
      </c>
      <c r="L20" s="17">
        <f t="shared" si="6"/>
        <v>0</v>
      </c>
      <c r="M20" s="15">
        <f t="shared" si="15"/>
        <v>3</v>
      </c>
      <c r="N20" s="22">
        <f t="shared" si="7"/>
        <v>26.75</v>
      </c>
      <c r="O20" s="17">
        <f t="shared" si="8"/>
        <v>0</v>
      </c>
      <c r="P20" s="15">
        <f t="shared" si="16"/>
        <v>3</v>
      </c>
      <c r="Q20" s="22">
        <f t="shared" si="9"/>
        <v>26.75</v>
      </c>
      <c r="R20" s="17">
        <f t="shared" si="10"/>
        <v>0</v>
      </c>
      <c r="S20" s="15">
        <f t="shared" si="17"/>
        <v>3</v>
      </c>
      <c r="T20" s="22">
        <f t="shared" si="11"/>
        <v>26.75</v>
      </c>
      <c r="U20" s="17">
        <f t="shared" si="12"/>
        <v>0</v>
      </c>
      <c r="V20" s="15">
        <f t="shared" si="18"/>
        <v>3</v>
      </c>
      <c r="W20" s="22"/>
      <c r="X20" s="17"/>
      <c r="Y20" s="15"/>
    </row>
    <row r="21" spans="1:25" ht="33.75">
      <c r="A21" s="2" t="s">
        <v>16</v>
      </c>
      <c r="B21" s="2">
        <f>(SUM(B14:B20))</f>
        <v>728</v>
      </c>
      <c r="C21" s="2" t="s">
        <v>14</v>
      </c>
      <c r="D21" s="11">
        <f>SUM(D14:D20)</f>
        <v>14</v>
      </c>
      <c r="G21">
        <f>SUM(G14:G20)</f>
        <v>15</v>
      </c>
      <c r="J21">
        <f>SUM(J14:J20)</f>
        <v>16</v>
      </c>
      <c r="M21">
        <f>SUM(M14:M20)</f>
        <v>17</v>
      </c>
      <c r="P21">
        <f>SUM(P14:P20)</f>
        <v>18</v>
      </c>
      <c r="S21">
        <f>SUM(S14:S20)</f>
        <v>19</v>
      </c>
      <c r="V21">
        <f>SUM(V14:V20)</f>
        <v>19</v>
      </c>
    </row>
    <row r="24" spans="1:25">
      <c r="O24" t="s">
        <v>15</v>
      </c>
    </row>
  </sheetData>
  <mergeCells count="1">
    <mergeCell ref="A1:G1"/>
  </mergeCell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dimension ref="A1:O26"/>
  <sheetViews>
    <sheetView topLeftCell="A10" workbookViewId="0">
      <selection activeCell="A2" sqref="A2"/>
    </sheetView>
  </sheetViews>
  <sheetFormatPr defaultColWidth="11.42578125" defaultRowHeight="15"/>
  <cols>
    <col min="1" max="1" width="24.28515625" customWidth="1"/>
    <col min="2" max="2" width="35.28515625" customWidth="1"/>
    <col min="3" max="3" width="13.7109375" bestFit="1" customWidth="1"/>
    <col min="4" max="4" width="25.85546875" customWidth="1"/>
    <col min="5" max="5" width="42.85546875" customWidth="1"/>
    <col min="6" max="6" width="35.85546875" customWidth="1"/>
    <col min="7" max="7" width="27.28515625" customWidth="1"/>
  </cols>
  <sheetData>
    <row r="1" spans="1:7" ht="33.75">
      <c r="A1" s="26" t="s">
        <v>25</v>
      </c>
      <c r="B1" s="27"/>
      <c r="C1" s="27"/>
      <c r="D1" s="27"/>
      <c r="E1" s="27"/>
      <c r="F1" s="27"/>
      <c r="G1" s="27"/>
    </row>
    <row r="3" spans="1:7" ht="26.25">
      <c r="A3" t="s">
        <v>0</v>
      </c>
      <c r="C3" s="24">
        <v>1153</v>
      </c>
    </row>
    <row r="4" spans="1:7" ht="26.25">
      <c r="C4" s="24"/>
    </row>
    <row r="5" spans="1:7" ht="26.25">
      <c r="A5" t="s">
        <v>1</v>
      </c>
      <c r="C5" s="24">
        <v>19</v>
      </c>
    </row>
    <row r="6" spans="1:7" ht="26.25">
      <c r="C6" s="23"/>
    </row>
    <row r="7" spans="1:7" ht="26.25">
      <c r="C7" s="23"/>
    </row>
    <row r="8" spans="1:7" ht="26.25">
      <c r="A8" t="s">
        <v>2</v>
      </c>
      <c r="C8" s="23">
        <f>C3/C5</f>
        <v>60.684210526315788</v>
      </c>
      <c r="E8" s="1"/>
    </row>
    <row r="11" spans="1:7">
      <c r="A11" s="9"/>
      <c r="B11" s="9" t="s">
        <v>3</v>
      </c>
      <c r="C11" s="9"/>
      <c r="E11" s="9" t="s">
        <v>4</v>
      </c>
    </row>
    <row r="12" spans="1:7" ht="26.25">
      <c r="A12" s="2"/>
      <c r="B12" s="2"/>
      <c r="C12" s="2"/>
      <c r="E12" s="9" t="s">
        <v>5</v>
      </c>
      <c r="G12" s="25">
        <f>C5-D21</f>
        <v>2</v>
      </c>
    </row>
    <row r="13" spans="1:7">
      <c r="A13" s="2"/>
      <c r="B13" s="2" t="s">
        <v>23</v>
      </c>
      <c r="C13" s="2" t="s">
        <v>6</v>
      </c>
      <c r="D13" s="2" t="s">
        <v>7</v>
      </c>
      <c r="E13" s="2" t="s">
        <v>8</v>
      </c>
      <c r="F13" s="2" t="s">
        <v>9</v>
      </c>
      <c r="G13" s="2" t="s">
        <v>10</v>
      </c>
    </row>
    <row r="14" spans="1:7" ht="33.75">
      <c r="A14" s="13" t="s">
        <v>11</v>
      </c>
      <c r="B14" s="13">
        <v>401</v>
      </c>
      <c r="C14" s="19">
        <f>B14/C8</f>
        <v>6.6079791847354725</v>
      </c>
      <c r="D14" s="13">
        <f>IF(C14&gt;=1,ROUNDDOWN(C14,0),IF(C14&lt;1,"0"))</f>
        <v>6</v>
      </c>
      <c r="E14" s="22">
        <f>B14/(D14+1)</f>
        <v>57.285714285714285</v>
      </c>
      <c r="F14" s="17">
        <f>IF(N43=C5,"",N43*1)</f>
        <v>0</v>
      </c>
      <c r="G14" s="13">
        <f>D14+F14</f>
        <v>6</v>
      </c>
    </row>
    <row r="15" spans="1:7" ht="33.75">
      <c r="A15" s="11" t="s">
        <v>12</v>
      </c>
      <c r="B15" s="11">
        <v>364</v>
      </c>
      <c r="C15" s="19">
        <f>B15/C8</f>
        <v>5.9982653946227238</v>
      </c>
      <c r="D15" s="11">
        <f t="shared" ref="D15:D20" si="0">IF(C15&gt;=1,ROUNDDOWN(C15,0),IF(C15&lt;1,"0"))</f>
        <v>5</v>
      </c>
      <c r="E15" s="22">
        <f t="shared" ref="E15:E20" si="1">B15/(D15+1)</f>
        <v>60.666666666666664</v>
      </c>
      <c r="F15" s="17">
        <f>IF(N44=C5,"",N44*1)</f>
        <v>0</v>
      </c>
      <c r="G15" s="11">
        <f t="shared" ref="G15:G20" si="2">D15+F15</f>
        <v>5</v>
      </c>
    </row>
    <row r="16" spans="1:7" ht="33.75">
      <c r="A16" s="14" t="s">
        <v>13</v>
      </c>
      <c r="B16" s="14">
        <v>388</v>
      </c>
      <c r="C16" s="19">
        <f>B16/C8</f>
        <v>6.3937554206418046</v>
      </c>
      <c r="D16" s="20">
        <f t="shared" si="0"/>
        <v>6</v>
      </c>
      <c r="E16" s="22">
        <f t="shared" si="1"/>
        <v>55.428571428571431</v>
      </c>
      <c r="F16" s="17">
        <f>IF(N45=C5,"",N45*1)</f>
        <v>0</v>
      </c>
      <c r="G16" s="18">
        <f t="shared" si="2"/>
        <v>6</v>
      </c>
    </row>
    <row r="17" spans="1:15" ht="33.75">
      <c r="A17" s="16" t="s">
        <v>22</v>
      </c>
      <c r="B17" s="16">
        <v>0</v>
      </c>
      <c r="C17" s="19">
        <f>B17/C8</f>
        <v>0</v>
      </c>
      <c r="D17" s="16" t="str">
        <f t="shared" si="0"/>
        <v>0</v>
      </c>
      <c r="E17" s="22">
        <f t="shared" si="1"/>
        <v>0</v>
      </c>
      <c r="F17" s="17">
        <f>IF(N45=C5,"",N45*1)</f>
        <v>0</v>
      </c>
      <c r="G17" s="16">
        <f t="shared" si="2"/>
        <v>0</v>
      </c>
    </row>
    <row r="18" spans="1:15" ht="33.75">
      <c r="A18" s="8"/>
      <c r="B18" s="8"/>
      <c r="C18" s="19">
        <f>B18/C8</f>
        <v>0</v>
      </c>
      <c r="D18" s="13" t="str">
        <f t="shared" si="0"/>
        <v>0</v>
      </c>
      <c r="E18" s="22">
        <f t="shared" si="1"/>
        <v>0</v>
      </c>
      <c r="F18" s="17">
        <f>IF(N45=C5,"",N45*1)</f>
        <v>0</v>
      </c>
      <c r="G18" s="21">
        <f t="shared" si="2"/>
        <v>0</v>
      </c>
    </row>
    <row r="19" spans="1:15" ht="33.75">
      <c r="A19" s="8"/>
      <c r="B19" s="8"/>
      <c r="C19" s="19">
        <f>B19/C8</f>
        <v>0</v>
      </c>
      <c r="D19" s="13" t="str">
        <f t="shared" si="0"/>
        <v>0</v>
      </c>
      <c r="E19" s="22">
        <f t="shared" si="1"/>
        <v>0</v>
      </c>
      <c r="F19" s="17">
        <f>IF(N45=C5,"",N45*1)</f>
        <v>0</v>
      </c>
      <c r="G19" s="21">
        <f t="shared" si="2"/>
        <v>0</v>
      </c>
    </row>
    <row r="20" spans="1:15" ht="33.75">
      <c r="A20" s="8"/>
      <c r="B20" s="8"/>
      <c r="C20" s="19">
        <f>B20/C8</f>
        <v>0</v>
      </c>
      <c r="D20" s="13" t="str">
        <f t="shared" si="0"/>
        <v>0</v>
      </c>
      <c r="E20" s="22">
        <f t="shared" si="1"/>
        <v>0</v>
      </c>
      <c r="F20" s="17">
        <f>IF(N45=C5,"",N45*1)</f>
        <v>0</v>
      </c>
      <c r="G20" s="21">
        <f t="shared" si="2"/>
        <v>0</v>
      </c>
    </row>
    <row r="21" spans="1:15" ht="33.75">
      <c r="A21" s="2" t="s">
        <v>16</v>
      </c>
      <c r="B21" s="2">
        <f>SUM(B14:B20)</f>
        <v>1153</v>
      </c>
      <c r="C21" s="2" t="s">
        <v>14</v>
      </c>
      <c r="D21" s="11">
        <f>SUM(D14:D20)</f>
        <v>17</v>
      </c>
      <c r="G21" t="s">
        <v>15</v>
      </c>
    </row>
    <row r="24" spans="1:15">
      <c r="O24" t="s">
        <v>15</v>
      </c>
    </row>
    <row r="26" spans="1:15">
      <c r="B26">
        <f>C3-B21</f>
        <v>0</v>
      </c>
    </row>
  </sheetData>
  <mergeCells count="1">
    <mergeCell ref="A1:G1"/>
  </mergeCell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dimension ref="A1:E22"/>
  <sheetViews>
    <sheetView workbookViewId="0">
      <selection sqref="A1:E23"/>
    </sheetView>
  </sheetViews>
  <sheetFormatPr defaultColWidth="11.42578125" defaultRowHeight="15"/>
  <cols>
    <col min="3" max="3" width="116.7109375" customWidth="1"/>
  </cols>
  <sheetData>
    <row r="1" spans="1:3">
      <c r="A1" s="28" t="s">
        <v>17</v>
      </c>
      <c r="B1" s="29"/>
      <c r="C1" s="30"/>
    </row>
    <row r="2" spans="1:3">
      <c r="A2" s="29"/>
      <c r="B2" s="29"/>
      <c r="C2" s="30"/>
    </row>
    <row r="3" spans="1:3">
      <c r="A3" s="29"/>
      <c r="B3" s="29"/>
      <c r="C3" s="30"/>
    </row>
    <row r="4" spans="1:3">
      <c r="A4" s="3"/>
      <c r="B4" s="4"/>
      <c r="C4" s="5"/>
    </row>
    <row r="5" spans="1:3">
      <c r="A5" s="28" t="s">
        <v>18</v>
      </c>
      <c r="B5" s="29"/>
      <c r="C5" s="30"/>
    </row>
    <row r="6" spans="1:3">
      <c r="A6" s="29"/>
      <c r="B6" s="29"/>
      <c r="C6" s="30"/>
    </row>
    <row r="7" spans="1:3">
      <c r="A7" s="29"/>
      <c r="B7" s="29"/>
      <c r="C7" s="30"/>
    </row>
    <row r="8" spans="1:3">
      <c r="A8" s="3"/>
      <c r="B8" s="6"/>
      <c r="C8" s="7"/>
    </row>
    <row r="9" spans="1:3">
      <c r="A9" s="28" t="s">
        <v>19</v>
      </c>
      <c r="B9" s="29"/>
      <c r="C9" s="30"/>
    </row>
    <row r="10" spans="1:3">
      <c r="A10" s="29"/>
      <c r="B10" s="29"/>
      <c r="C10" s="30"/>
    </row>
    <row r="11" spans="1:3">
      <c r="A11" s="29"/>
      <c r="B11" s="29"/>
      <c r="C11" s="30"/>
    </row>
    <row r="12" spans="1:3">
      <c r="A12" s="29"/>
      <c r="B12" s="29"/>
      <c r="C12" s="30"/>
    </row>
    <row r="13" spans="1:3">
      <c r="A13" s="29"/>
      <c r="B13" s="29"/>
      <c r="C13" s="30"/>
    </row>
    <row r="14" spans="1:3">
      <c r="A14" s="31"/>
      <c r="B14" s="31"/>
      <c r="C14" s="32"/>
    </row>
    <row r="17" spans="1:5">
      <c r="A17" s="33" t="s">
        <v>20</v>
      </c>
      <c r="B17" s="34"/>
      <c r="C17" s="34"/>
      <c r="D17" s="34"/>
      <c r="E17" s="34"/>
    </row>
    <row r="18" spans="1:5">
      <c r="A18" s="34"/>
      <c r="B18" s="34"/>
      <c r="C18" s="34"/>
      <c r="D18" s="34"/>
      <c r="E18" s="34"/>
    </row>
    <row r="19" spans="1:5">
      <c r="A19" s="34"/>
      <c r="B19" s="34"/>
      <c r="C19" s="34"/>
      <c r="D19" s="34"/>
      <c r="E19" s="34"/>
    </row>
    <row r="20" spans="1:5">
      <c r="A20" s="34"/>
      <c r="B20" s="34"/>
      <c r="C20" s="34"/>
      <c r="D20" s="34"/>
      <c r="E20" s="34"/>
    </row>
    <row r="21" spans="1:5">
      <c r="A21" s="34"/>
      <c r="B21" s="34"/>
      <c r="C21" s="34"/>
      <c r="D21" s="34"/>
      <c r="E21" s="34"/>
    </row>
    <row r="22" spans="1:5">
      <c r="A22" t="s">
        <v>21</v>
      </c>
    </row>
  </sheetData>
  <mergeCells count="4">
    <mergeCell ref="A1:C3"/>
    <mergeCell ref="A5:C7"/>
    <mergeCell ref="A9:C14"/>
    <mergeCell ref="A17:E21"/>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3</vt:i4>
      </vt:variant>
    </vt:vector>
  </HeadingPairs>
  <TitlesOfParts>
    <vt:vector size="3" baseType="lpstr">
      <vt:lpstr>COMITE</vt:lpstr>
      <vt:lpstr>CONTROLE</vt:lpstr>
      <vt:lpstr>regle de calcul des sieges</vt:lpstr>
    </vt:vector>
  </TitlesOfParts>
  <Company>Hewlett-Packard Company</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Hewlett-Packard Company</dc:creator>
  <cp:lastModifiedBy>h2so4</cp:lastModifiedBy>
  <dcterms:created xsi:type="dcterms:W3CDTF">2015-11-29T09:37:44Z</dcterms:created>
  <dcterms:modified xsi:type="dcterms:W3CDTF">2015-11-29T17:25:10Z</dcterms:modified>
</cp:coreProperties>
</file>