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2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A18" i="1" l="1"/>
  <c r="H18" i="1"/>
  <c r="G18" i="1"/>
  <c r="G19" i="1" l="1"/>
</calcChain>
</file>

<file path=xl/sharedStrings.xml><?xml version="1.0" encoding="utf-8"?>
<sst xmlns="http://schemas.openxmlformats.org/spreadsheetml/2006/main" count="21" uniqueCount="21">
  <si>
    <t>N</t>
  </si>
  <si>
    <t>Résultat</t>
  </si>
  <si>
    <t>Équipes</t>
  </si>
  <si>
    <t>1</t>
  </si>
  <si>
    <t>2</t>
  </si>
  <si>
    <t>Arabie Saoudite - Egypte</t>
  </si>
  <si>
    <t>Mise</t>
  </si>
  <si>
    <t>Gain</t>
  </si>
  <si>
    <t>Uruguay - Russie</t>
  </si>
  <si>
    <t>Espagne - Maroc</t>
  </si>
  <si>
    <t>Iran - Portugal</t>
  </si>
  <si>
    <t>2-1</t>
  </si>
  <si>
    <t>3-0</t>
  </si>
  <si>
    <t>2-2</t>
  </si>
  <si>
    <t>1-1</t>
  </si>
  <si>
    <t>Australie - Pérou</t>
  </si>
  <si>
    <t>Danemark - France</t>
  </si>
  <si>
    <t>Islande - Croatie</t>
  </si>
  <si>
    <t>Nigeria - Argentine</t>
  </si>
  <si>
    <t>résultat 1N2</t>
  </si>
  <si>
    <t>Prono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</si>
</sst>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&quot;CHF&quot;\ * #,##0.00_ ;_ &quot;CHF&quot;\ * \-#,##0.00_ ;_ &quot;CHF&quot;\ * &quot;-&quot;??_ ;_ @_ "/>
    <numFmt numFmtId="165" formatCode="&quot;CHF&quot;\ #,##0.00;[Red]&quot;CHF&quot;\ #,##0.00"/>
  </numFmts>
  <fonts count="5" x14ac:knownFonts="1"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4"/>
      <color theme="1"/>
      <name val="Calibri"/>
    </font>
    <font>
      <b/>
      <sz val="12"/>
      <color theme="1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19">
    <dxf>
      <numFmt numFmtId="164" formatCode="_ &quot;CHF&quot;\ * #,##0.00_ ;_ &quot;CHF&quot;\ * \-#,##0.00_ ;_ &quot;CHF&quot;\ * &quot;-&quot;??_ ;_ @_ "/>
      <alignment horizontal="center" vertical="center" textRotation="0" wrapText="0" indent="0" justifyLastLine="0" shrinkToFit="0" readingOrder="0"/>
    </dxf>
    <dxf>
      <numFmt numFmtId="164" formatCode="_ &quot;CHF&quot;\ * #,##0.00_ ;_ &quot;CHF&quot;\ * \-#,##0.00_ ;_ &quot;CHF&quot;\ * &quot;-&quot;??_ ;_ @_ 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_ &quot;CHF&quot;\ * #,##0.00_ ;_ &quot;CHF&quot;\ * \-#,##0.00_ ;_ &quot;CHF&quot;\ * &quot;-&quot;??_ ;_ @_ "/>
      <alignment horizontal="center" vertical="center" textRotation="0" wrapText="0" indent="0" justifyLastLine="0" shrinkToFit="0" readingOrder="0"/>
    </dxf>
    <dxf>
      <numFmt numFmtId="164" formatCode="_ &quot;CHF&quot;\ * #,##0.00_ ;_ &quot;CHF&quot;\ * \-#,##0.00_ ;_ &quot;CHF&quot;\ * &quot;-&quot;??_ ;_ @_ 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I18" totalsRowCount="1" headerRowDxfId="18" dataDxfId="17">
  <autoFilter ref="A1:I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9">
    <tableColumn id="1" name="Équipes" totalsRowFunction="count" dataDxfId="16" totalsRowDxfId="7"/>
    <tableColumn id="2" name="1" dataDxfId="15" totalsRowDxfId="6"/>
    <tableColumn id="3" name="N" dataDxfId="14" totalsRowDxfId="5"/>
    <tableColumn id="4" name="2" dataDxfId="13" totalsRowDxfId="4"/>
    <tableColumn id="5" name="Prono" dataDxfId="12" totalsRowDxfId="3"/>
    <tableColumn id="6" name="Résultat" dataDxfId="11" totalsRowDxfId="2"/>
    <tableColumn id="7" name="Mise" totalsRowFunction="sum" dataDxfId="10" totalsRowDxfId="1"/>
    <tableColumn id="8" name="Gain" totalsRowFunction="sum" dataDxfId="9" totalsRowDxfId="0"/>
    <tableColumn id="9" name="résultat 1N2" dataDxfId="8">
      <calculatedColumnFormula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19"/>
  <sheetViews>
    <sheetView tabSelected="1" workbookViewId="0">
      <selection activeCell="H2" sqref="H2"/>
    </sheetView>
  </sheetViews>
  <sheetFormatPr defaultColWidth="11" defaultRowHeight="15.75" x14ac:dyDescent="0.25"/>
  <cols>
    <col min="1" max="1" width="20.875" bestFit="1" customWidth="1"/>
  </cols>
  <sheetData>
    <row r="1" spans="1:9" ht="18.75" x14ac:dyDescent="0.25">
      <c r="A1" s="6" t="s">
        <v>2</v>
      </c>
      <c r="B1" s="6" t="s">
        <v>3</v>
      </c>
      <c r="C1" s="6" t="s">
        <v>0</v>
      </c>
      <c r="D1" s="6" t="s">
        <v>4</v>
      </c>
      <c r="E1" s="6" t="s">
        <v>20</v>
      </c>
      <c r="F1" s="6" t="s">
        <v>1</v>
      </c>
      <c r="G1" s="6" t="s">
        <v>6</v>
      </c>
      <c r="H1" s="6" t="s">
        <v>7</v>
      </c>
      <c r="I1" s="9" t="s">
        <v>19</v>
      </c>
    </row>
    <row r="2" spans="1:9" x14ac:dyDescent="0.25">
      <c r="A2" s="2" t="s">
        <v>5</v>
      </c>
      <c r="B2" s="3">
        <v>5.15</v>
      </c>
      <c r="C2" s="3">
        <v>3.65</v>
      </c>
      <c r="D2" s="3">
        <v>1.95</v>
      </c>
      <c r="E2" s="4">
        <v>1</v>
      </c>
      <c r="F2" s="7" t="s">
        <v>11</v>
      </c>
      <c r="G2" s="5">
        <v>5</v>
      </c>
      <c r="H2" s="5">
        <f>IF(Tableau2[[#This Row],[résultat 1N2]]=Tableau2[[#This Row],[Prono]],HLOOKUP(""&amp;Tableau2[[#This Row],[résultat 1N2]],$B:$D,ROW())*Tableau2[[#This Row],[Mise]],-Tableau2[[#This Row],[Mise]])</f>
        <v>25.75</v>
      </c>
      <c r="I2" s="1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1</v>
      </c>
    </row>
    <row r="3" spans="1:9" x14ac:dyDescent="0.25">
      <c r="A3" s="2" t="s">
        <v>8</v>
      </c>
      <c r="B3" s="3">
        <v>2.77</v>
      </c>
      <c r="C3" s="3">
        <v>3.15</v>
      </c>
      <c r="D3" s="3">
        <v>3.05</v>
      </c>
      <c r="E3" s="4">
        <v>1</v>
      </c>
      <c r="F3" s="7" t="s">
        <v>12</v>
      </c>
      <c r="G3" s="5">
        <v>5</v>
      </c>
      <c r="H3" s="5">
        <f>IF(Tableau2[[#This Row],[résultat 1N2]]=Tableau2[[#This Row],[Prono]],HLOOKUP(""&amp;Tableau2[[#This Row],[résultat 1N2]],$B:$D,ROW())*Tableau2[[#This Row],[Mise]],-Tableau2[[#This Row],[Mise]])</f>
        <v>13.85</v>
      </c>
      <c r="I3" s="1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1</v>
      </c>
    </row>
    <row r="4" spans="1:9" x14ac:dyDescent="0.25">
      <c r="A4" s="2" t="s">
        <v>9</v>
      </c>
      <c r="B4" s="3">
        <v>1.38</v>
      </c>
      <c r="C4" s="3">
        <v>5</v>
      </c>
      <c r="D4" s="3">
        <v>11</v>
      </c>
      <c r="E4" s="4">
        <v>1</v>
      </c>
      <c r="F4" s="7" t="s">
        <v>13</v>
      </c>
      <c r="G4" s="5">
        <v>5</v>
      </c>
      <c r="H4" s="5">
        <f>IF(Tableau2[[#This Row],[résultat 1N2]]=Tableau2[[#This Row],[Prono]],HLOOKUP(""&amp;Tableau2[[#This Row],[résultat 1N2]],$B:$D,ROW())*Tableau2[[#This Row],[Mise]],-Tableau2[[#This Row],[Mise]])</f>
        <v>-5</v>
      </c>
      <c r="I4" s="1" t="str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N</v>
      </c>
    </row>
    <row r="5" spans="1:9" x14ac:dyDescent="0.25">
      <c r="A5" s="2" t="s">
        <v>10</v>
      </c>
      <c r="B5" s="3">
        <v>6.5</v>
      </c>
      <c r="C5" s="3">
        <v>3.9</v>
      </c>
      <c r="D5" s="3">
        <v>1.65</v>
      </c>
      <c r="E5" s="4">
        <v>1</v>
      </c>
      <c r="F5" s="7" t="s">
        <v>14</v>
      </c>
      <c r="G5" s="5">
        <v>5</v>
      </c>
      <c r="H5" s="5">
        <f>IF(Tableau2[[#This Row],[résultat 1N2]]=Tableau2[[#This Row],[Prono]],HLOOKUP(""&amp;Tableau2[[#This Row],[résultat 1N2]],$B:$D,ROW())*Tableau2[[#This Row],[Mise]],-Tableau2[[#This Row],[Mise]])</f>
        <v>-5</v>
      </c>
      <c r="I5" s="1" t="str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N</v>
      </c>
    </row>
    <row r="6" spans="1:9" x14ac:dyDescent="0.25">
      <c r="A6" s="2" t="s">
        <v>15</v>
      </c>
      <c r="B6" s="3">
        <v>3.2</v>
      </c>
      <c r="C6" s="3">
        <v>3.45</v>
      </c>
      <c r="D6" s="3">
        <v>2.4</v>
      </c>
      <c r="E6" s="4">
        <v>1</v>
      </c>
      <c r="F6" s="7"/>
      <c r="G6" s="5">
        <v>8</v>
      </c>
      <c r="H6" s="5"/>
      <c r="I6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7" spans="1:9" x14ac:dyDescent="0.25">
      <c r="A7" s="2" t="s">
        <v>16</v>
      </c>
      <c r="B7" s="3">
        <v>5.0999999999999996</v>
      </c>
      <c r="C7" s="3">
        <v>2.8</v>
      </c>
      <c r="D7" s="3">
        <v>2.2000000000000002</v>
      </c>
      <c r="E7" s="4">
        <v>2</v>
      </c>
      <c r="F7" s="7"/>
      <c r="G7" s="5">
        <v>8</v>
      </c>
      <c r="H7" s="5"/>
      <c r="I7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8" spans="1:9" x14ac:dyDescent="0.25">
      <c r="A8" s="2" t="s">
        <v>17</v>
      </c>
      <c r="B8" s="3">
        <v>3.6</v>
      </c>
      <c r="C8" s="3">
        <v>3.45</v>
      </c>
      <c r="D8" s="3">
        <v>2.2000000000000002</v>
      </c>
      <c r="E8" s="4">
        <v>1</v>
      </c>
      <c r="F8" s="7"/>
      <c r="G8" s="5">
        <v>8</v>
      </c>
      <c r="H8" s="5"/>
      <c r="I8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9" spans="1:9" x14ac:dyDescent="0.25">
      <c r="A9" s="2" t="s">
        <v>18</v>
      </c>
      <c r="B9" s="3">
        <v>7.25</v>
      </c>
      <c r="C9" s="3">
        <v>4.5</v>
      </c>
      <c r="D9" s="3">
        <v>1.53</v>
      </c>
      <c r="E9" s="4">
        <v>1</v>
      </c>
      <c r="F9" s="7"/>
      <c r="G9" s="5">
        <v>8</v>
      </c>
      <c r="H9" s="5"/>
      <c r="I9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10" spans="1:9" x14ac:dyDescent="0.25">
      <c r="A10" s="2"/>
      <c r="B10" s="3"/>
      <c r="C10" s="3"/>
      <c r="D10" s="3"/>
      <c r="E10" s="4"/>
      <c r="F10" s="7"/>
      <c r="G10" s="5"/>
      <c r="H10" s="5"/>
      <c r="I10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11" spans="1:9" x14ac:dyDescent="0.25">
      <c r="A11" s="2"/>
      <c r="B11" s="3"/>
      <c r="C11" s="3"/>
      <c r="D11" s="3"/>
      <c r="E11" s="4"/>
      <c r="F11" s="7"/>
      <c r="G11" s="5"/>
      <c r="H11" s="5"/>
      <c r="I11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12" spans="1:9" x14ac:dyDescent="0.25">
      <c r="A12" s="2"/>
      <c r="B12" s="3"/>
      <c r="C12" s="3"/>
      <c r="D12" s="3"/>
      <c r="E12" s="4"/>
      <c r="F12" s="7"/>
      <c r="G12" s="5"/>
      <c r="H12" s="5"/>
      <c r="I12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13" spans="1:9" x14ac:dyDescent="0.25">
      <c r="A13" s="2"/>
      <c r="B13" s="3"/>
      <c r="C13" s="3"/>
      <c r="D13" s="3"/>
      <c r="E13" s="4"/>
      <c r="F13" s="7"/>
      <c r="G13" s="5"/>
      <c r="H13" s="5"/>
      <c r="I13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14" spans="1:9" x14ac:dyDescent="0.25">
      <c r="A14" s="2"/>
      <c r="B14" s="3"/>
      <c r="C14" s="3"/>
      <c r="D14" s="3"/>
      <c r="E14" s="4"/>
      <c r="F14" s="7"/>
      <c r="G14" s="5"/>
      <c r="H14" s="5"/>
      <c r="I14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15" spans="1:9" x14ac:dyDescent="0.25">
      <c r="A15" s="2"/>
      <c r="B15" s="3"/>
      <c r="C15" s="3"/>
      <c r="D15" s="3"/>
      <c r="E15" s="4"/>
      <c r="F15" s="7"/>
      <c r="G15" s="5"/>
      <c r="H15" s="5"/>
      <c r="I15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16" spans="1:9" x14ac:dyDescent="0.25">
      <c r="A16" s="2"/>
      <c r="B16" s="3"/>
      <c r="C16" s="3"/>
      <c r="D16" s="3"/>
      <c r="E16" s="4"/>
      <c r="F16" s="7"/>
      <c r="G16" s="5"/>
      <c r="H16" s="5"/>
      <c r="I16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17" spans="1:9" x14ac:dyDescent="0.25">
      <c r="A17" s="2"/>
      <c r="B17" s="3"/>
      <c r="C17" s="3"/>
      <c r="D17" s="3"/>
      <c r="E17" s="4"/>
      <c r="F17" s="7"/>
      <c r="G17" s="5"/>
      <c r="H17" s="5"/>
      <c r="I17" s="1" t="e">
        <f>IF(LEFT(Tableau2[[#This Row],[Résultat]],FIND("-",Tableau2[[#This Row],[Résultat]])-1)&gt;MID(Tableau2[[#This Row],[Résultat]],FIND("-",Tableau2[[#This Row],[Résultat]])+1,9),1,IF(LEFT(Tableau2[[#This Row],[Résultat]],FIND("-",Tableau2[[#This Row],[Résultat]])-1)=MID(Tableau2[[#This Row],[Résultat]],FIND("-",Tableau2[[#This Row],[Résultat]])+1,9),"N",2))</f>
        <v>#VALUE!</v>
      </c>
    </row>
    <row r="18" spans="1:9" x14ac:dyDescent="0.25">
      <c r="A18" s="2">
        <f>SUBTOTAL(103,Tableau2[Équipes])</f>
        <v>8</v>
      </c>
      <c r="B18" s="1"/>
      <c r="C18" s="1"/>
      <c r="D18" s="1"/>
      <c r="E18" s="10"/>
      <c r="F18" s="1"/>
      <c r="G18" s="5">
        <f>SUBTOTAL(109,Tableau2[Mise])</f>
        <v>52</v>
      </c>
      <c r="H18" s="5">
        <f>SUBTOTAL(109,Tableau2[Gain])</f>
        <v>29.6</v>
      </c>
    </row>
    <row r="19" spans="1:9" ht="18.75" x14ac:dyDescent="0.3">
      <c r="G19" s="8">
        <f>Tableau2[[#Totals],[Gain]]-Tableau2[[#Totals],[Mise]]</f>
        <v>-22.4</v>
      </c>
      <c r="H19" s="8"/>
    </row>
  </sheetData>
  <mergeCells count="1">
    <mergeCell ref="G19:H1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2018-06-25T10:57:27Z</dcterms:created>
  <dcterms:modified xsi:type="dcterms:W3CDTF">2018-06-26T12:15:55Z</dcterms:modified>
</cp:coreProperties>
</file>